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DIESI INTERNO\Anuário\Anuário 2023\Arquivos para postagem\"/>
    </mc:Choice>
  </mc:AlternateContent>
  <xr:revisionPtr revIDLastSave="0" documentId="13_ncr:1_{58BC8AEC-E9ED-4721-84FD-6587E575233C}" xr6:coauthVersionLast="47" xr6:coauthVersionMax="47" xr10:uidLastSave="{00000000-0000-0000-0000-000000000000}"/>
  <bookViews>
    <workbookView xWindow="-120" yWindow="-120" windowWidth="29040" windowHeight="15720" xr2:uid="{9CB41FF9-F29C-40CD-BD6A-26071CAA1301}"/>
  </bookViews>
  <sheets>
    <sheet name="Menu" sheetId="1" r:id="rId1"/>
    <sheet name="Quadro resumo" sheetId="16" r:id="rId2"/>
    <sheet name="TAs" sheetId="5" state="hidden" r:id="rId3"/>
    <sheet name="Terceirizados - total" sheetId="8" state="hidden" r:id="rId4"/>
    <sheet name="Cargos e Vacâncias - TA" sheetId="2" r:id="rId5"/>
    <sheet name="Posse - TA" sheetId="3" r:id="rId6"/>
    <sheet name="Regime de Trabalho - TA" sheetId="6" r:id="rId7"/>
    <sheet name="Perfil - TA" sheetId="7" r:id="rId8"/>
    <sheet name="Cargos Comissionads - TA" sheetId="12" r:id="rId9"/>
    <sheet name="Capacitação - TA" sheetId="13" r:id="rId10"/>
    <sheet name="Saúde - TA" sheetId="14" r:id="rId11"/>
    <sheet name="Afastamentos - TA" sheetId="15" r:id="rId12"/>
    <sheet name="Terceirizados" sheetId="9" r:id="rId13"/>
    <sheet name="Histórico Terceirizados" sheetId="10" r:id="rId14"/>
    <sheet name="Perfil - Terceirizados" sheetId="11" r:id="rId15"/>
  </sheets>
  <definedNames>
    <definedName name="_xlnm._FilterDatabase" localSheetId="3" hidden="1">'Terceirizados - total'!$A$1:$AC$996</definedName>
  </definedNames>
  <calcPr calcId="191029"/>
  <pivotCaches>
    <pivotCache cacheId="0" r:id="rId16"/>
    <pivotCache cacheId="1" r:id="rId17"/>
    <pivotCache cacheId="2" r:id="rId18"/>
    <pivotCache cacheId="3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16" l="1"/>
  <c r="H7" i="15"/>
  <c r="C11" i="15"/>
  <c r="E10" i="15"/>
  <c r="D10" i="15"/>
  <c r="D11" i="15" s="1"/>
  <c r="C10" i="15"/>
  <c r="E6" i="15"/>
  <c r="E11" i="15" s="1"/>
  <c r="D6" i="15"/>
  <c r="C6" i="15"/>
  <c r="C6" i="13"/>
  <c r="D28" i="12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V175" i="8"/>
  <c r="V176" i="8"/>
  <c r="V177" i="8"/>
  <c r="V178" i="8"/>
  <c r="V179" i="8"/>
  <c r="V180" i="8"/>
  <c r="V181" i="8"/>
  <c r="V182" i="8"/>
  <c r="V183" i="8"/>
  <c r="V184" i="8"/>
  <c r="V185" i="8"/>
  <c r="V186" i="8"/>
  <c r="V187" i="8"/>
  <c r="V188" i="8"/>
  <c r="V189" i="8"/>
  <c r="V190" i="8"/>
  <c r="V191" i="8"/>
  <c r="V192" i="8"/>
  <c r="V193" i="8"/>
  <c r="V194" i="8"/>
  <c r="V195" i="8"/>
  <c r="V196" i="8"/>
  <c r="V197" i="8"/>
  <c r="V198" i="8"/>
  <c r="V199" i="8"/>
  <c r="V200" i="8"/>
  <c r="V201" i="8"/>
  <c r="V202" i="8"/>
  <c r="V203" i="8"/>
  <c r="V204" i="8"/>
  <c r="V205" i="8"/>
  <c r="V206" i="8"/>
  <c r="V207" i="8"/>
  <c r="V208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231" i="8"/>
  <c r="V232" i="8"/>
  <c r="V233" i="8"/>
  <c r="V234" i="8"/>
  <c r="V235" i="8"/>
  <c r="V236" i="8"/>
  <c r="V237" i="8"/>
  <c r="V238" i="8"/>
  <c r="V239" i="8"/>
  <c r="V240" i="8"/>
  <c r="V241" i="8"/>
  <c r="V242" i="8"/>
  <c r="V243" i="8"/>
  <c r="V244" i="8"/>
  <c r="V245" i="8"/>
  <c r="V246" i="8"/>
  <c r="V247" i="8"/>
  <c r="V248" i="8"/>
  <c r="V249" i="8"/>
  <c r="V250" i="8"/>
  <c r="V251" i="8"/>
  <c r="V252" i="8"/>
  <c r="V253" i="8"/>
  <c r="V254" i="8"/>
  <c r="V255" i="8"/>
  <c r="V256" i="8"/>
  <c r="V257" i="8"/>
  <c r="V258" i="8"/>
  <c r="V259" i="8"/>
  <c r="V260" i="8"/>
  <c r="V261" i="8"/>
  <c r="V262" i="8"/>
  <c r="V263" i="8"/>
  <c r="V264" i="8"/>
  <c r="V265" i="8"/>
  <c r="V266" i="8"/>
  <c r="V267" i="8"/>
  <c r="V268" i="8"/>
  <c r="V269" i="8"/>
  <c r="V270" i="8"/>
  <c r="V271" i="8"/>
  <c r="V272" i="8"/>
  <c r="V273" i="8"/>
  <c r="V274" i="8"/>
  <c r="V275" i="8"/>
  <c r="V276" i="8"/>
  <c r="V277" i="8"/>
  <c r="V278" i="8"/>
  <c r="V279" i="8"/>
  <c r="V280" i="8"/>
  <c r="V281" i="8"/>
  <c r="V282" i="8"/>
  <c r="V283" i="8"/>
  <c r="V284" i="8"/>
  <c r="V285" i="8"/>
  <c r="V286" i="8"/>
  <c r="V287" i="8"/>
  <c r="V288" i="8"/>
  <c r="V289" i="8"/>
  <c r="V290" i="8"/>
  <c r="V291" i="8"/>
  <c r="V292" i="8"/>
  <c r="V293" i="8"/>
  <c r="V294" i="8"/>
  <c r="V295" i="8"/>
  <c r="V296" i="8"/>
  <c r="V297" i="8"/>
  <c r="V298" i="8"/>
  <c r="V299" i="8"/>
  <c r="V300" i="8"/>
  <c r="V301" i="8"/>
  <c r="V302" i="8"/>
  <c r="V303" i="8"/>
  <c r="V304" i="8"/>
  <c r="V305" i="8"/>
  <c r="V306" i="8"/>
  <c r="V307" i="8"/>
  <c r="V308" i="8"/>
  <c r="V309" i="8"/>
  <c r="V310" i="8"/>
  <c r="V311" i="8"/>
  <c r="V312" i="8"/>
  <c r="V313" i="8"/>
  <c r="V314" i="8"/>
  <c r="V315" i="8"/>
  <c r="V316" i="8"/>
  <c r="V317" i="8"/>
  <c r="V318" i="8"/>
  <c r="V319" i="8"/>
  <c r="V320" i="8"/>
  <c r="V321" i="8"/>
  <c r="V322" i="8"/>
  <c r="V323" i="8"/>
  <c r="V324" i="8"/>
  <c r="V325" i="8"/>
  <c r="V326" i="8"/>
  <c r="V327" i="8"/>
  <c r="V328" i="8"/>
  <c r="V329" i="8"/>
  <c r="V330" i="8"/>
  <c r="V331" i="8"/>
  <c r="V332" i="8"/>
  <c r="V333" i="8"/>
  <c r="V334" i="8"/>
  <c r="V335" i="8"/>
  <c r="V336" i="8"/>
  <c r="V337" i="8"/>
  <c r="V338" i="8"/>
  <c r="V339" i="8"/>
  <c r="V340" i="8"/>
  <c r="V341" i="8"/>
  <c r="V342" i="8"/>
  <c r="V343" i="8"/>
  <c r="V344" i="8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745" i="8"/>
  <c r="V746" i="8"/>
  <c r="V747" i="8"/>
  <c r="V748" i="8"/>
  <c r="V749" i="8"/>
  <c r="V750" i="8"/>
  <c r="V751" i="8"/>
  <c r="V752" i="8"/>
  <c r="V753" i="8"/>
  <c r="V754" i="8"/>
  <c r="V755" i="8"/>
  <c r="V756" i="8"/>
  <c r="V757" i="8"/>
  <c r="V758" i="8"/>
  <c r="V759" i="8"/>
  <c r="V760" i="8"/>
  <c r="V761" i="8"/>
  <c r="V762" i="8"/>
  <c r="V763" i="8"/>
  <c r="V764" i="8"/>
  <c r="V765" i="8"/>
  <c r="V766" i="8"/>
  <c r="V767" i="8"/>
  <c r="V768" i="8"/>
  <c r="V769" i="8"/>
  <c r="V770" i="8"/>
  <c r="V771" i="8"/>
  <c r="V772" i="8"/>
  <c r="V773" i="8"/>
  <c r="V774" i="8"/>
  <c r="V775" i="8"/>
  <c r="V776" i="8"/>
  <c r="V777" i="8"/>
  <c r="V778" i="8"/>
  <c r="V779" i="8"/>
  <c r="V780" i="8"/>
  <c r="V781" i="8"/>
  <c r="V782" i="8"/>
  <c r="V783" i="8"/>
  <c r="V784" i="8"/>
  <c r="V785" i="8"/>
  <c r="V786" i="8"/>
  <c r="V787" i="8"/>
  <c r="V788" i="8"/>
  <c r="V789" i="8"/>
  <c r="V790" i="8"/>
  <c r="V791" i="8"/>
  <c r="V792" i="8"/>
  <c r="V793" i="8"/>
  <c r="V794" i="8"/>
  <c r="V795" i="8"/>
  <c r="V796" i="8"/>
  <c r="V797" i="8"/>
  <c r="V798" i="8"/>
  <c r="V799" i="8"/>
  <c r="V800" i="8"/>
  <c r="V801" i="8"/>
  <c r="V802" i="8"/>
  <c r="V803" i="8"/>
  <c r="V804" i="8"/>
  <c r="V805" i="8"/>
  <c r="V806" i="8"/>
  <c r="V807" i="8"/>
  <c r="V808" i="8"/>
  <c r="V809" i="8"/>
  <c r="V810" i="8"/>
  <c r="V811" i="8"/>
  <c r="V812" i="8"/>
  <c r="V813" i="8"/>
  <c r="V814" i="8"/>
  <c r="V815" i="8"/>
  <c r="V816" i="8"/>
  <c r="V817" i="8"/>
  <c r="V818" i="8"/>
  <c r="V819" i="8"/>
  <c r="V820" i="8"/>
  <c r="V821" i="8"/>
  <c r="V822" i="8"/>
  <c r="V823" i="8"/>
  <c r="V824" i="8"/>
  <c r="V825" i="8"/>
  <c r="V826" i="8"/>
  <c r="V827" i="8"/>
  <c r="V828" i="8"/>
  <c r="V829" i="8"/>
  <c r="V830" i="8"/>
  <c r="V831" i="8"/>
  <c r="V832" i="8"/>
  <c r="V833" i="8"/>
  <c r="V834" i="8"/>
  <c r="V835" i="8"/>
  <c r="V836" i="8"/>
  <c r="V837" i="8"/>
  <c r="V838" i="8"/>
  <c r="V839" i="8"/>
  <c r="V840" i="8"/>
  <c r="V841" i="8"/>
  <c r="V842" i="8"/>
  <c r="V843" i="8"/>
  <c r="V844" i="8"/>
  <c r="V845" i="8"/>
  <c r="V846" i="8"/>
  <c r="V847" i="8"/>
  <c r="V848" i="8"/>
  <c r="V849" i="8"/>
  <c r="V850" i="8"/>
  <c r="V851" i="8"/>
  <c r="V852" i="8"/>
  <c r="V853" i="8"/>
  <c r="V854" i="8"/>
  <c r="V855" i="8"/>
  <c r="V856" i="8"/>
  <c r="V857" i="8"/>
  <c r="V858" i="8"/>
  <c r="V859" i="8"/>
  <c r="V860" i="8"/>
  <c r="V861" i="8"/>
  <c r="V862" i="8"/>
  <c r="V863" i="8"/>
  <c r="V864" i="8"/>
  <c r="V865" i="8"/>
  <c r="V866" i="8"/>
  <c r="V867" i="8"/>
  <c r="V868" i="8"/>
  <c r="V869" i="8"/>
  <c r="V870" i="8"/>
  <c r="V871" i="8"/>
  <c r="V872" i="8"/>
  <c r="V873" i="8"/>
  <c r="V874" i="8"/>
  <c r="V875" i="8"/>
  <c r="V876" i="8"/>
  <c r="V877" i="8"/>
  <c r="V878" i="8"/>
  <c r="V879" i="8"/>
  <c r="V880" i="8"/>
  <c r="V881" i="8"/>
  <c r="V882" i="8"/>
  <c r="V883" i="8"/>
  <c r="V884" i="8"/>
  <c r="V885" i="8"/>
  <c r="V886" i="8"/>
  <c r="V887" i="8"/>
  <c r="V888" i="8"/>
  <c r="V889" i="8"/>
  <c r="V890" i="8"/>
  <c r="V891" i="8"/>
  <c r="V892" i="8"/>
  <c r="V893" i="8"/>
  <c r="V894" i="8"/>
  <c r="V895" i="8"/>
  <c r="V896" i="8"/>
  <c r="V897" i="8"/>
  <c r="V898" i="8"/>
  <c r="V899" i="8"/>
  <c r="V900" i="8"/>
  <c r="V901" i="8"/>
  <c r="V902" i="8"/>
  <c r="V903" i="8"/>
  <c r="V904" i="8"/>
  <c r="V905" i="8"/>
  <c r="V906" i="8"/>
  <c r="V907" i="8"/>
  <c r="V908" i="8"/>
  <c r="V909" i="8"/>
  <c r="V910" i="8"/>
  <c r="V911" i="8"/>
  <c r="V912" i="8"/>
  <c r="V913" i="8"/>
  <c r="V914" i="8"/>
  <c r="V915" i="8"/>
  <c r="V916" i="8"/>
  <c r="V917" i="8"/>
  <c r="V918" i="8"/>
  <c r="V919" i="8"/>
  <c r="V920" i="8"/>
  <c r="V921" i="8"/>
  <c r="V922" i="8"/>
  <c r="V923" i="8"/>
  <c r="V924" i="8"/>
  <c r="V925" i="8"/>
  <c r="V926" i="8"/>
  <c r="V927" i="8"/>
  <c r="V928" i="8"/>
  <c r="V929" i="8"/>
  <c r="V930" i="8"/>
  <c r="V931" i="8"/>
  <c r="V932" i="8"/>
  <c r="V933" i="8"/>
  <c r="V934" i="8"/>
  <c r="V935" i="8"/>
  <c r="V936" i="8"/>
  <c r="V937" i="8"/>
  <c r="V938" i="8"/>
  <c r="V939" i="8"/>
  <c r="V940" i="8"/>
  <c r="V941" i="8"/>
  <c r="V942" i="8"/>
  <c r="V943" i="8"/>
  <c r="V944" i="8"/>
  <c r="V945" i="8"/>
  <c r="V946" i="8"/>
  <c r="V947" i="8"/>
  <c r="V948" i="8"/>
  <c r="V949" i="8"/>
  <c r="V950" i="8"/>
  <c r="V951" i="8"/>
  <c r="V952" i="8"/>
  <c r="V953" i="8"/>
  <c r="V954" i="8"/>
  <c r="V955" i="8"/>
  <c r="V956" i="8"/>
  <c r="V957" i="8"/>
  <c r="V958" i="8"/>
  <c r="V959" i="8"/>
  <c r="V960" i="8"/>
  <c r="V961" i="8"/>
  <c r="V962" i="8"/>
  <c r="V963" i="8"/>
  <c r="V964" i="8"/>
  <c r="V965" i="8"/>
  <c r="V966" i="8"/>
  <c r="V967" i="8"/>
  <c r="V968" i="8"/>
  <c r="V969" i="8"/>
  <c r="V970" i="8"/>
  <c r="V971" i="8"/>
  <c r="V972" i="8"/>
  <c r="V973" i="8"/>
  <c r="V974" i="8"/>
  <c r="V975" i="8"/>
  <c r="V976" i="8"/>
  <c r="V977" i="8"/>
  <c r="V978" i="8"/>
  <c r="V979" i="8"/>
  <c r="V980" i="8"/>
  <c r="V981" i="8"/>
  <c r="V982" i="8"/>
  <c r="V983" i="8"/>
  <c r="V984" i="8"/>
  <c r="V985" i="8"/>
  <c r="V986" i="8"/>
  <c r="V987" i="8"/>
  <c r="V988" i="8"/>
  <c r="V989" i="8"/>
  <c r="V990" i="8"/>
  <c r="V991" i="8"/>
  <c r="V992" i="8"/>
  <c r="V993" i="8"/>
  <c r="V994" i="8"/>
  <c r="V995" i="8"/>
  <c r="V996" i="8"/>
  <c r="V2" i="8"/>
  <c r="U8" i="8"/>
  <c r="T3" i="8"/>
  <c r="U3" i="8" s="1"/>
  <c r="T4" i="8"/>
  <c r="U4" i="8" s="1"/>
  <c r="T5" i="8"/>
  <c r="U5" i="8" s="1"/>
  <c r="T6" i="8"/>
  <c r="U6" i="8" s="1"/>
  <c r="T7" i="8"/>
  <c r="U7" i="8" s="1"/>
  <c r="T8" i="8"/>
  <c r="T9" i="8"/>
  <c r="U9" i="8" s="1"/>
  <c r="T10" i="8"/>
  <c r="U10" i="8" s="1"/>
  <c r="T11" i="8"/>
  <c r="U11" i="8" s="1"/>
  <c r="T12" i="8"/>
  <c r="U12" i="8" s="1"/>
  <c r="T13" i="8"/>
  <c r="U13" i="8" s="1"/>
  <c r="T14" i="8"/>
  <c r="U14" i="8" s="1"/>
  <c r="T15" i="8"/>
  <c r="U15" i="8" s="1"/>
  <c r="T16" i="8"/>
  <c r="U16" i="8" s="1"/>
  <c r="T17" i="8"/>
  <c r="U17" i="8" s="1"/>
  <c r="T18" i="8"/>
  <c r="U18" i="8" s="1"/>
  <c r="T19" i="8"/>
  <c r="U19" i="8" s="1"/>
  <c r="T20" i="8"/>
  <c r="U20" i="8" s="1"/>
  <c r="T21" i="8"/>
  <c r="U21" i="8" s="1"/>
  <c r="T22" i="8"/>
  <c r="U22" i="8" s="1"/>
  <c r="T23" i="8"/>
  <c r="U23" i="8" s="1"/>
  <c r="T24" i="8"/>
  <c r="U24" i="8" s="1"/>
  <c r="T25" i="8"/>
  <c r="U25" i="8" s="1"/>
  <c r="T26" i="8"/>
  <c r="U26" i="8" s="1"/>
  <c r="T27" i="8"/>
  <c r="U27" i="8" s="1"/>
  <c r="T28" i="8"/>
  <c r="U28" i="8" s="1"/>
  <c r="T29" i="8"/>
  <c r="U29" i="8" s="1"/>
  <c r="T30" i="8"/>
  <c r="U30" i="8" s="1"/>
  <c r="T31" i="8"/>
  <c r="U31" i="8" s="1"/>
  <c r="T32" i="8"/>
  <c r="U32" i="8" s="1"/>
  <c r="T33" i="8"/>
  <c r="U33" i="8" s="1"/>
  <c r="T34" i="8"/>
  <c r="U34" i="8" s="1"/>
  <c r="T35" i="8"/>
  <c r="U35" i="8" s="1"/>
  <c r="T36" i="8"/>
  <c r="U36" i="8" s="1"/>
  <c r="T37" i="8"/>
  <c r="U37" i="8" s="1"/>
  <c r="T38" i="8"/>
  <c r="U38" i="8" s="1"/>
  <c r="T39" i="8"/>
  <c r="U39" i="8" s="1"/>
  <c r="T40" i="8"/>
  <c r="U40" i="8" s="1"/>
  <c r="T41" i="8"/>
  <c r="U41" i="8" s="1"/>
  <c r="T42" i="8"/>
  <c r="U42" i="8" s="1"/>
  <c r="T43" i="8"/>
  <c r="U43" i="8" s="1"/>
  <c r="T44" i="8"/>
  <c r="U44" i="8" s="1"/>
  <c r="T45" i="8"/>
  <c r="U45" i="8" s="1"/>
  <c r="T46" i="8"/>
  <c r="U46" i="8" s="1"/>
  <c r="T47" i="8"/>
  <c r="U47" i="8" s="1"/>
  <c r="T48" i="8"/>
  <c r="U48" i="8" s="1"/>
  <c r="T49" i="8"/>
  <c r="U49" i="8" s="1"/>
  <c r="T50" i="8"/>
  <c r="U50" i="8" s="1"/>
  <c r="T51" i="8"/>
  <c r="U51" i="8" s="1"/>
  <c r="T52" i="8"/>
  <c r="U52" i="8" s="1"/>
  <c r="T53" i="8"/>
  <c r="U53" i="8" s="1"/>
  <c r="T54" i="8"/>
  <c r="U54" i="8" s="1"/>
  <c r="T55" i="8"/>
  <c r="U55" i="8" s="1"/>
  <c r="T56" i="8"/>
  <c r="U56" i="8" s="1"/>
  <c r="T57" i="8"/>
  <c r="U57" i="8" s="1"/>
  <c r="T58" i="8"/>
  <c r="U58" i="8" s="1"/>
  <c r="T59" i="8"/>
  <c r="U59" i="8" s="1"/>
  <c r="T60" i="8"/>
  <c r="U60" i="8" s="1"/>
  <c r="T61" i="8"/>
  <c r="U61" i="8" s="1"/>
  <c r="T62" i="8"/>
  <c r="U62" i="8" s="1"/>
  <c r="T63" i="8"/>
  <c r="U63" i="8" s="1"/>
  <c r="T64" i="8"/>
  <c r="U64" i="8" s="1"/>
  <c r="T65" i="8"/>
  <c r="U65" i="8" s="1"/>
  <c r="T66" i="8"/>
  <c r="U66" i="8" s="1"/>
  <c r="T67" i="8"/>
  <c r="U67" i="8" s="1"/>
  <c r="T68" i="8"/>
  <c r="U68" i="8" s="1"/>
  <c r="T69" i="8"/>
  <c r="U69" i="8" s="1"/>
  <c r="T70" i="8"/>
  <c r="U70" i="8" s="1"/>
  <c r="T71" i="8"/>
  <c r="U71" i="8" s="1"/>
  <c r="T72" i="8"/>
  <c r="U72" i="8" s="1"/>
  <c r="T73" i="8"/>
  <c r="U73" i="8" s="1"/>
  <c r="T74" i="8"/>
  <c r="U74" i="8" s="1"/>
  <c r="T75" i="8"/>
  <c r="U75" i="8" s="1"/>
  <c r="T76" i="8"/>
  <c r="U76" i="8" s="1"/>
  <c r="T77" i="8"/>
  <c r="U77" i="8" s="1"/>
  <c r="T78" i="8"/>
  <c r="U78" i="8" s="1"/>
  <c r="T79" i="8"/>
  <c r="U79" i="8" s="1"/>
  <c r="T80" i="8"/>
  <c r="U80" i="8" s="1"/>
  <c r="T81" i="8"/>
  <c r="U81" i="8" s="1"/>
  <c r="T82" i="8"/>
  <c r="U82" i="8" s="1"/>
  <c r="T83" i="8"/>
  <c r="U83" i="8" s="1"/>
  <c r="T84" i="8"/>
  <c r="U84" i="8" s="1"/>
  <c r="T85" i="8"/>
  <c r="U85" i="8" s="1"/>
  <c r="T86" i="8"/>
  <c r="U86" i="8" s="1"/>
  <c r="T87" i="8"/>
  <c r="U87" i="8" s="1"/>
  <c r="T88" i="8"/>
  <c r="U88" i="8" s="1"/>
  <c r="T89" i="8"/>
  <c r="U89" i="8" s="1"/>
  <c r="T90" i="8"/>
  <c r="U90" i="8" s="1"/>
  <c r="T91" i="8"/>
  <c r="U91" i="8" s="1"/>
  <c r="T92" i="8"/>
  <c r="U92" i="8" s="1"/>
  <c r="T93" i="8"/>
  <c r="U93" i="8" s="1"/>
  <c r="T94" i="8"/>
  <c r="U94" i="8" s="1"/>
  <c r="T95" i="8"/>
  <c r="U95" i="8" s="1"/>
  <c r="T96" i="8"/>
  <c r="U96" i="8" s="1"/>
  <c r="T97" i="8"/>
  <c r="U97" i="8" s="1"/>
  <c r="T98" i="8"/>
  <c r="U98" i="8" s="1"/>
  <c r="T99" i="8"/>
  <c r="U99" i="8" s="1"/>
  <c r="T100" i="8"/>
  <c r="U100" i="8" s="1"/>
  <c r="T101" i="8"/>
  <c r="U101" i="8" s="1"/>
  <c r="T102" i="8"/>
  <c r="U102" i="8" s="1"/>
  <c r="T103" i="8"/>
  <c r="U103" i="8" s="1"/>
  <c r="T104" i="8"/>
  <c r="U104" i="8" s="1"/>
  <c r="T105" i="8"/>
  <c r="U105" i="8" s="1"/>
  <c r="T106" i="8"/>
  <c r="U106" i="8" s="1"/>
  <c r="T107" i="8"/>
  <c r="U107" i="8" s="1"/>
  <c r="T108" i="8"/>
  <c r="U108" i="8" s="1"/>
  <c r="T109" i="8"/>
  <c r="U109" i="8" s="1"/>
  <c r="T110" i="8"/>
  <c r="U110" i="8" s="1"/>
  <c r="T111" i="8"/>
  <c r="U111" i="8" s="1"/>
  <c r="T112" i="8"/>
  <c r="U112" i="8" s="1"/>
  <c r="T113" i="8"/>
  <c r="U113" i="8" s="1"/>
  <c r="T114" i="8"/>
  <c r="U114" i="8" s="1"/>
  <c r="T115" i="8"/>
  <c r="U115" i="8" s="1"/>
  <c r="T116" i="8"/>
  <c r="U116" i="8" s="1"/>
  <c r="T117" i="8"/>
  <c r="U117" i="8" s="1"/>
  <c r="T118" i="8"/>
  <c r="U118" i="8" s="1"/>
  <c r="T119" i="8"/>
  <c r="U119" i="8" s="1"/>
  <c r="T120" i="8"/>
  <c r="U120" i="8" s="1"/>
  <c r="T121" i="8"/>
  <c r="U121" i="8" s="1"/>
  <c r="T122" i="8"/>
  <c r="U122" i="8" s="1"/>
  <c r="T123" i="8"/>
  <c r="U123" i="8" s="1"/>
  <c r="T124" i="8"/>
  <c r="U124" i="8" s="1"/>
  <c r="T125" i="8"/>
  <c r="U125" i="8" s="1"/>
  <c r="T126" i="8"/>
  <c r="U126" i="8" s="1"/>
  <c r="T127" i="8"/>
  <c r="U127" i="8" s="1"/>
  <c r="T128" i="8"/>
  <c r="U128" i="8" s="1"/>
  <c r="T129" i="8"/>
  <c r="U129" i="8" s="1"/>
  <c r="T130" i="8"/>
  <c r="U130" i="8" s="1"/>
  <c r="T131" i="8"/>
  <c r="U131" i="8" s="1"/>
  <c r="T132" i="8"/>
  <c r="U132" i="8" s="1"/>
  <c r="T133" i="8"/>
  <c r="U133" i="8" s="1"/>
  <c r="T134" i="8"/>
  <c r="U134" i="8" s="1"/>
  <c r="T135" i="8"/>
  <c r="U135" i="8" s="1"/>
  <c r="T136" i="8"/>
  <c r="U136" i="8" s="1"/>
  <c r="T137" i="8"/>
  <c r="U137" i="8" s="1"/>
  <c r="T138" i="8"/>
  <c r="U138" i="8" s="1"/>
  <c r="T139" i="8"/>
  <c r="U139" i="8" s="1"/>
  <c r="T140" i="8"/>
  <c r="U140" i="8" s="1"/>
  <c r="T141" i="8"/>
  <c r="U141" i="8" s="1"/>
  <c r="T142" i="8"/>
  <c r="U142" i="8" s="1"/>
  <c r="T143" i="8"/>
  <c r="U143" i="8" s="1"/>
  <c r="T144" i="8"/>
  <c r="U144" i="8" s="1"/>
  <c r="T145" i="8"/>
  <c r="U145" i="8" s="1"/>
  <c r="T146" i="8"/>
  <c r="U146" i="8" s="1"/>
  <c r="T147" i="8"/>
  <c r="U147" i="8" s="1"/>
  <c r="T148" i="8"/>
  <c r="U148" i="8" s="1"/>
  <c r="T149" i="8"/>
  <c r="U149" i="8" s="1"/>
  <c r="T150" i="8"/>
  <c r="U150" i="8" s="1"/>
  <c r="T151" i="8"/>
  <c r="U151" i="8" s="1"/>
  <c r="T152" i="8"/>
  <c r="U152" i="8" s="1"/>
  <c r="T153" i="8"/>
  <c r="U153" i="8" s="1"/>
  <c r="T154" i="8"/>
  <c r="U154" i="8" s="1"/>
  <c r="T155" i="8"/>
  <c r="U155" i="8" s="1"/>
  <c r="T156" i="8"/>
  <c r="U156" i="8" s="1"/>
  <c r="T157" i="8"/>
  <c r="U157" i="8" s="1"/>
  <c r="T158" i="8"/>
  <c r="U158" i="8" s="1"/>
  <c r="T159" i="8"/>
  <c r="U159" i="8" s="1"/>
  <c r="T160" i="8"/>
  <c r="U160" i="8" s="1"/>
  <c r="T161" i="8"/>
  <c r="U161" i="8" s="1"/>
  <c r="T162" i="8"/>
  <c r="U162" i="8" s="1"/>
  <c r="T163" i="8"/>
  <c r="U163" i="8" s="1"/>
  <c r="T164" i="8"/>
  <c r="U164" i="8" s="1"/>
  <c r="T165" i="8"/>
  <c r="U165" i="8" s="1"/>
  <c r="T166" i="8"/>
  <c r="U166" i="8" s="1"/>
  <c r="T167" i="8"/>
  <c r="U167" i="8" s="1"/>
  <c r="T168" i="8"/>
  <c r="U168" i="8" s="1"/>
  <c r="T169" i="8"/>
  <c r="U169" i="8" s="1"/>
  <c r="T170" i="8"/>
  <c r="U170" i="8" s="1"/>
  <c r="T171" i="8"/>
  <c r="U171" i="8" s="1"/>
  <c r="T172" i="8"/>
  <c r="U172" i="8" s="1"/>
  <c r="T173" i="8"/>
  <c r="U173" i="8" s="1"/>
  <c r="T174" i="8"/>
  <c r="U174" i="8" s="1"/>
  <c r="T175" i="8"/>
  <c r="U175" i="8" s="1"/>
  <c r="T176" i="8"/>
  <c r="U176" i="8" s="1"/>
  <c r="T177" i="8"/>
  <c r="U177" i="8" s="1"/>
  <c r="T178" i="8"/>
  <c r="U178" i="8" s="1"/>
  <c r="T179" i="8"/>
  <c r="U179" i="8" s="1"/>
  <c r="T180" i="8"/>
  <c r="U180" i="8" s="1"/>
  <c r="T181" i="8"/>
  <c r="U181" i="8" s="1"/>
  <c r="T182" i="8"/>
  <c r="U182" i="8" s="1"/>
  <c r="T183" i="8"/>
  <c r="U183" i="8" s="1"/>
  <c r="T184" i="8"/>
  <c r="U184" i="8" s="1"/>
  <c r="T185" i="8"/>
  <c r="U185" i="8" s="1"/>
  <c r="T186" i="8"/>
  <c r="U186" i="8" s="1"/>
  <c r="T187" i="8"/>
  <c r="U187" i="8" s="1"/>
  <c r="T188" i="8"/>
  <c r="U188" i="8" s="1"/>
  <c r="T189" i="8"/>
  <c r="U189" i="8" s="1"/>
  <c r="T190" i="8"/>
  <c r="U190" i="8" s="1"/>
  <c r="T191" i="8"/>
  <c r="U191" i="8" s="1"/>
  <c r="T193" i="8"/>
  <c r="U193" i="8" s="1"/>
  <c r="T194" i="8"/>
  <c r="U194" i="8" s="1"/>
  <c r="T195" i="8"/>
  <c r="U195" i="8" s="1"/>
  <c r="T196" i="8"/>
  <c r="U196" i="8" s="1"/>
  <c r="T197" i="8"/>
  <c r="U197" i="8" s="1"/>
  <c r="T198" i="8"/>
  <c r="U198" i="8" s="1"/>
  <c r="T199" i="8"/>
  <c r="U199" i="8" s="1"/>
  <c r="T200" i="8"/>
  <c r="U200" i="8" s="1"/>
  <c r="T201" i="8"/>
  <c r="U201" i="8" s="1"/>
  <c r="T202" i="8"/>
  <c r="U202" i="8" s="1"/>
  <c r="T203" i="8"/>
  <c r="U203" i="8" s="1"/>
  <c r="T204" i="8"/>
  <c r="U204" i="8" s="1"/>
  <c r="T205" i="8"/>
  <c r="U205" i="8" s="1"/>
  <c r="T206" i="8"/>
  <c r="U206" i="8" s="1"/>
  <c r="T207" i="8"/>
  <c r="U207" i="8" s="1"/>
  <c r="T208" i="8"/>
  <c r="U208" i="8" s="1"/>
  <c r="T209" i="8"/>
  <c r="U209" i="8" s="1"/>
  <c r="T210" i="8"/>
  <c r="U210" i="8" s="1"/>
  <c r="T211" i="8"/>
  <c r="U211" i="8" s="1"/>
  <c r="T212" i="8"/>
  <c r="U212" i="8" s="1"/>
  <c r="T213" i="8"/>
  <c r="U213" i="8" s="1"/>
  <c r="T214" i="8"/>
  <c r="U214" i="8" s="1"/>
  <c r="T215" i="8"/>
  <c r="U215" i="8" s="1"/>
  <c r="T216" i="8"/>
  <c r="U216" i="8" s="1"/>
  <c r="T217" i="8"/>
  <c r="U217" i="8" s="1"/>
  <c r="T218" i="8"/>
  <c r="U218" i="8" s="1"/>
  <c r="T219" i="8"/>
  <c r="U219" i="8" s="1"/>
  <c r="T220" i="8"/>
  <c r="U220" i="8" s="1"/>
  <c r="T221" i="8"/>
  <c r="U221" i="8" s="1"/>
  <c r="T222" i="8"/>
  <c r="U222" i="8" s="1"/>
  <c r="T223" i="8"/>
  <c r="U223" i="8" s="1"/>
  <c r="T224" i="8"/>
  <c r="U224" i="8" s="1"/>
  <c r="T225" i="8"/>
  <c r="U225" i="8" s="1"/>
  <c r="T226" i="8"/>
  <c r="U226" i="8" s="1"/>
  <c r="T227" i="8"/>
  <c r="U227" i="8" s="1"/>
  <c r="T228" i="8"/>
  <c r="U228" i="8" s="1"/>
  <c r="T229" i="8"/>
  <c r="U229" i="8" s="1"/>
  <c r="T230" i="8"/>
  <c r="U230" i="8" s="1"/>
  <c r="T231" i="8"/>
  <c r="U231" i="8" s="1"/>
  <c r="T232" i="8"/>
  <c r="U232" i="8" s="1"/>
  <c r="T233" i="8"/>
  <c r="U233" i="8" s="1"/>
  <c r="T234" i="8"/>
  <c r="U234" i="8" s="1"/>
  <c r="T235" i="8"/>
  <c r="U235" i="8" s="1"/>
  <c r="T236" i="8"/>
  <c r="U236" i="8" s="1"/>
  <c r="T237" i="8"/>
  <c r="U237" i="8" s="1"/>
  <c r="T238" i="8"/>
  <c r="U238" i="8" s="1"/>
  <c r="T239" i="8"/>
  <c r="U239" i="8" s="1"/>
  <c r="T240" i="8"/>
  <c r="U240" i="8" s="1"/>
  <c r="T241" i="8"/>
  <c r="U241" i="8" s="1"/>
  <c r="T242" i="8"/>
  <c r="U242" i="8" s="1"/>
  <c r="T243" i="8"/>
  <c r="U243" i="8" s="1"/>
  <c r="T244" i="8"/>
  <c r="U244" i="8" s="1"/>
  <c r="T245" i="8"/>
  <c r="U245" i="8" s="1"/>
  <c r="T246" i="8"/>
  <c r="U246" i="8" s="1"/>
  <c r="T247" i="8"/>
  <c r="U247" i="8" s="1"/>
  <c r="T248" i="8"/>
  <c r="U248" i="8" s="1"/>
  <c r="T249" i="8"/>
  <c r="U249" i="8" s="1"/>
  <c r="T250" i="8"/>
  <c r="U250" i="8" s="1"/>
  <c r="T251" i="8"/>
  <c r="U251" i="8" s="1"/>
  <c r="T252" i="8"/>
  <c r="U252" i="8" s="1"/>
  <c r="T253" i="8"/>
  <c r="U253" i="8" s="1"/>
  <c r="T254" i="8"/>
  <c r="U254" i="8" s="1"/>
  <c r="T255" i="8"/>
  <c r="U255" i="8" s="1"/>
  <c r="T256" i="8"/>
  <c r="U256" i="8" s="1"/>
  <c r="T257" i="8"/>
  <c r="U257" i="8" s="1"/>
  <c r="T258" i="8"/>
  <c r="U258" i="8" s="1"/>
  <c r="T259" i="8"/>
  <c r="U259" i="8" s="1"/>
  <c r="T260" i="8"/>
  <c r="U260" i="8" s="1"/>
  <c r="T261" i="8"/>
  <c r="U261" i="8" s="1"/>
  <c r="T262" i="8"/>
  <c r="U262" i="8" s="1"/>
  <c r="T263" i="8"/>
  <c r="U263" i="8" s="1"/>
  <c r="T264" i="8"/>
  <c r="U264" i="8" s="1"/>
  <c r="T265" i="8"/>
  <c r="U265" i="8" s="1"/>
  <c r="T266" i="8"/>
  <c r="U266" i="8" s="1"/>
  <c r="T267" i="8"/>
  <c r="U267" i="8" s="1"/>
  <c r="T268" i="8"/>
  <c r="U268" i="8" s="1"/>
  <c r="T269" i="8"/>
  <c r="U269" i="8" s="1"/>
  <c r="T270" i="8"/>
  <c r="U270" i="8" s="1"/>
  <c r="T271" i="8"/>
  <c r="U271" i="8" s="1"/>
  <c r="T272" i="8"/>
  <c r="U272" i="8" s="1"/>
  <c r="T273" i="8"/>
  <c r="U273" i="8" s="1"/>
  <c r="T274" i="8"/>
  <c r="U274" i="8" s="1"/>
  <c r="T275" i="8"/>
  <c r="U275" i="8" s="1"/>
  <c r="T276" i="8"/>
  <c r="U276" i="8" s="1"/>
  <c r="T277" i="8"/>
  <c r="U277" i="8" s="1"/>
  <c r="T278" i="8"/>
  <c r="U278" i="8" s="1"/>
  <c r="T279" i="8"/>
  <c r="U279" i="8" s="1"/>
  <c r="T280" i="8"/>
  <c r="U280" i="8" s="1"/>
  <c r="T281" i="8"/>
  <c r="U281" i="8" s="1"/>
  <c r="T282" i="8"/>
  <c r="U282" i="8" s="1"/>
  <c r="T283" i="8"/>
  <c r="U283" i="8" s="1"/>
  <c r="T284" i="8"/>
  <c r="U284" i="8" s="1"/>
  <c r="T285" i="8"/>
  <c r="U285" i="8" s="1"/>
  <c r="T286" i="8"/>
  <c r="U286" i="8" s="1"/>
  <c r="T287" i="8"/>
  <c r="U287" i="8" s="1"/>
  <c r="T288" i="8"/>
  <c r="U288" i="8" s="1"/>
  <c r="T289" i="8"/>
  <c r="U289" i="8" s="1"/>
  <c r="T290" i="8"/>
  <c r="U290" i="8" s="1"/>
  <c r="T291" i="8"/>
  <c r="U291" i="8" s="1"/>
  <c r="T292" i="8"/>
  <c r="U292" i="8" s="1"/>
  <c r="T293" i="8"/>
  <c r="U293" i="8" s="1"/>
  <c r="T294" i="8"/>
  <c r="U294" i="8" s="1"/>
  <c r="T295" i="8"/>
  <c r="U295" i="8" s="1"/>
  <c r="T296" i="8"/>
  <c r="U296" i="8" s="1"/>
  <c r="T297" i="8"/>
  <c r="U297" i="8" s="1"/>
  <c r="T298" i="8"/>
  <c r="U298" i="8" s="1"/>
  <c r="T299" i="8"/>
  <c r="U299" i="8" s="1"/>
  <c r="T300" i="8"/>
  <c r="U300" i="8" s="1"/>
  <c r="T301" i="8"/>
  <c r="U301" i="8" s="1"/>
  <c r="T302" i="8"/>
  <c r="U302" i="8" s="1"/>
  <c r="T303" i="8"/>
  <c r="U303" i="8" s="1"/>
  <c r="T304" i="8"/>
  <c r="U304" i="8" s="1"/>
  <c r="T305" i="8"/>
  <c r="U305" i="8" s="1"/>
  <c r="T306" i="8"/>
  <c r="U306" i="8" s="1"/>
  <c r="T307" i="8"/>
  <c r="U307" i="8" s="1"/>
  <c r="T308" i="8"/>
  <c r="U308" i="8" s="1"/>
  <c r="T309" i="8"/>
  <c r="U309" i="8" s="1"/>
  <c r="T310" i="8"/>
  <c r="U310" i="8" s="1"/>
  <c r="T311" i="8"/>
  <c r="U311" i="8" s="1"/>
  <c r="T312" i="8"/>
  <c r="U312" i="8" s="1"/>
  <c r="T313" i="8"/>
  <c r="U313" i="8" s="1"/>
  <c r="T314" i="8"/>
  <c r="U314" i="8" s="1"/>
  <c r="T315" i="8"/>
  <c r="U315" i="8" s="1"/>
  <c r="T316" i="8"/>
  <c r="U316" i="8" s="1"/>
  <c r="T317" i="8"/>
  <c r="U317" i="8" s="1"/>
  <c r="T318" i="8"/>
  <c r="U318" i="8" s="1"/>
  <c r="T319" i="8"/>
  <c r="U319" i="8" s="1"/>
  <c r="T320" i="8"/>
  <c r="U320" i="8" s="1"/>
  <c r="T321" i="8"/>
  <c r="U321" i="8" s="1"/>
  <c r="T322" i="8"/>
  <c r="U322" i="8" s="1"/>
  <c r="T323" i="8"/>
  <c r="U323" i="8" s="1"/>
  <c r="T324" i="8"/>
  <c r="U324" i="8" s="1"/>
  <c r="T325" i="8"/>
  <c r="U325" i="8" s="1"/>
  <c r="T326" i="8"/>
  <c r="U326" i="8" s="1"/>
  <c r="T327" i="8"/>
  <c r="U327" i="8" s="1"/>
  <c r="T328" i="8"/>
  <c r="U328" i="8" s="1"/>
  <c r="T329" i="8"/>
  <c r="U329" i="8" s="1"/>
  <c r="T330" i="8"/>
  <c r="U330" i="8" s="1"/>
  <c r="T331" i="8"/>
  <c r="U331" i="8" s="1"/>
  <c r="T332" i="8"/>
  <c r="U332" i="8" s="1"/>
  <c r="T333" i="8"/>
  <c r="U333" i="8" s="1"/>
  <c r="T334" i="8"/>
  <c r="U334" i="8" s="1"/>
  <c r="T335" i="8"/>
  <c r="U335" i="8" s="1"/>
  <c r="T336" i="8"/>
  <c r="U336" i="8" s="1"/>
  <c r="T337" i="8"/>
  <c r="U337" i="8" s="1"/>
  <c r="T338" i="8"/>
  <c r="U338" i="8" s="1"/>
  <c r="T339" i="8"/>
  <c r="U339" i="8" s="1"/>
  <c r="T340" i="8"/>
  <c r="U340" i="8" s="1"/>
  <c r="T341" i="8"/>
  <c r="U341" i="8" s="1"/>
  <c r="T342" i="8"/>
  <c r="U342" i="8" s="1"/>
  <c r="T343" i="8"/>
  <c r="U343" i="8" s="1"/>
  <c r="T344" i="8"/>
  <c r="U344" i="8" s="1"/>
  <c r="T345" i="8"/>
  <c r="U345" i="8" s="1"/>
  <c r="T346" i="8"/>
  <c r="U346" i="8" s="1"/>
  <c r="T347" i="8"/>
  <c r="U347" i="8" s="1"/>
  <c r="T348" i="8"/>
  <c r="U348" i="8" s="1"/>
  <c r="T349" i="8"/>
  <c r="U349" i="8" s="1"/>
  <c r="T350" i="8"/>
  <c r="U350" i="8" s="1"/>
  <c r="T351" i="8"/>
  <c r="U351" i="8" s="1"/>
  <c r="T352" i="8"/>
  <c r="U352" i="8" s="1"/>
  <c r="T353" i="8"/>
  <c r="U353" i="8" s="1"/>
  <c r="T354" i="8"/>
  <c r="U354" i="8" s="1"/>
  <c r="T355" i="8"/>
  <c r="U355" i="8" s="1"/>
  <c r="T356" i="8"/>
  <c r="U356" i="8" s="1"/>
  <c r="T357" i="8"/>
  <c r="U357" i="8" s="1"/>
  <c r="T358" i="8"/>
  <c r="U358" i="8" s="1"/>
  <c r="T359" i="8"/>
  <c r="U359" i="8" s="1"/>
  <c r="T360" i="8"/>
  <c r="U360" i="8" s="1"/>
  <c r="T361" i="8"/>
  <c r="U361" i="8" s="1"/>
  <c r="T362" i="8"/>
  <c r="U362" i="8" s="1"/>
  <c r="T363" i="8"/>
  <c r="U363" i="8" s="1"/>
  <c r="T364" i="8"/>
  <c r="U364" i="8" s="1"/>
  <c r="T365" i="8"/>
  <c r="U365" i="8" s="1"/>
  <c r="T366" i="8"/>
  <c r="U366" i="8" s="1"/>
  <c r="T367" i="8"/>
  <c r="U367" i="8" s="1"/>
  <c r="T368" i="8"/>
  <c r="U368" i="8" s="1"/>
  <c r="T369" i="8"/>
  <c r="U369" i="8" s="1"/>
  <c r="T370" i="8"/>
  <c r="U370" i="8" s="1"/>
  <c r="T371" i="8"/>
  <c r="U371" i="8" s="1"/>
  <c r="T372" i="8"/>
  <c r="U372" i="8" s="1"/>
  <c r="T373" i="8"/>
  <c r="U373" i="8" s="1"/>
  <c r="T374" i="8"/>
  <c r="U374" i="8" s="1"/>
  <c r="T375" i="8"/>
  <c r="U375" i="8" s="1"/>
  <c r="T376" i="8"/>
  <c r="U376" i="8" s="1"/>
  <c r="T377" i="8"/>
  <c r="U377" i="8" s="1"/>
  <c r="T378" i="8"/>
  <c r="U378" i="8" s="1"/>
  <c r="T379" i="8"/>
  <c r="U379" i="8" s="1"/>
  <c r="T380" i="8"/>
  <c r="U380" i="8" s="1"/>
  <c r="T381" i="8"/>
  <c r="U381" i="8" s="1"/>
  <c r="T382" i="8"/>
  <c r="U382" i="8" s="1"/>
  <c r="T383" i="8"/>
  <c r="U383" i="8" s="1"/>
  <c r="T384" i="8"/>
  <c r="U384" i="8" s="1"/>
  <c r="T385" i="8"/>
  <c r="U385" i="8" s="1"/>
  <c r="T386" i="8"/>
  <c r="U386" i="8" s="1"/>
  <c r="T387" i="8"/>
  <c r="U387" i="8" s="1"/>
  <c r="T388" i="8"/>
  <c r="U388" i="8" s="1"/>
  <c r="T389" i="8"/>
  <c r="U389" i="8" s="1"/>
  <c r="T390" i="8"/>
  <c r="U390" i="8" s="1"/>
  <c r="T391" i="8"/>
  <c r="U391" i="8" s="1"/>
  <c r="T392" i="8"/>
  <c r="U392" i="8" s="1"/>
  <c r="T393" i="8"/>
  <c r="U393" i="8" s="1"/>
  <c r="T394" i="8"/>
  <c r="U394" i="8" s="1"/>
  <c r="T395" i="8"/>
  <c r="U395" i="8" s="1"/>
  <c r="T396" i="8"/>
  <c r="U396" i="8" s="1"/>
  <c r="T397" i="8"/>
  <c r="U397" i="8" s="1"/>
  <c r="T398" i="8"/>
  <c r="U398" i="8" s="1"/>
  <c r="T399" i="8"/>
  <c r="U399" i="8" s="1"/>
  <c r="T400" i="8"/>
  <c r="U400" i="8" s="1"/>
  <c r="T401" i="8"/>
  <c r="U401" i="8" s="1"/>
  <c r="T402" i="8"/>
  <c r="U402" i="8" s="1"/>
  <c r="T403" i="8"/>
  <c r="U403" i="8" s="1"/>
  <c r="T404" i="8"/>
  <c r="U404" i="8" s="1"/>
  <c r="T405" i="8"/>
  <c r="U405" i="8" s="1"/>
  <c r="T406" i="8"/>
  <c r="U406" i="8" s="1"/>
  <c r="T407" i="8"/>
  <c r="U407" i="8" s="1"/>
  <c r="T408" i="8"/>
  <c r="U408" i="8" s="1"/>
  <c r="T409" i="8"/>
  <c r="U409" i="8" s="1"/>
  <c r="T410" i="8"/>
  <c r="U410" i="8" s="1"/>
  <c r="T411" i="8"/>
  <c r="U411" i="8" s="1"/>
  <c r="T412" i="8"/>
  <c r="U412" i="8" s="1"/>
  <c r="T413" i="8"/>
  <c r="U413" i="8" s="1"/>
  <c r="T414" i="8"/>
  <c r="U414" i="8" s="1"/>
  <c r="T415" i="8"/>
  <c r="U415" i="8" s="1"/>
  <c r="T416" i="8"/>
  <c r="U416" i="8" s="1"/>
  <c r="T417" i="8"/>
  <c r="U417" i="8" s="1"/>
  <c r="T418" i="8"/>
  <c r="U418" i="8" s="1"/>
  <c r="T419" i="8"/>
  <c r="U419" i="8" s="1"/>
  <c r="T420" i="8"/>
  <c r="U420" i="8" s="1"/>
  <c r="T421" i="8"/>
  <c r="U421" i="8" s="1"/>
  <c r="T422" i="8"/>
  <c r="U422" i="8" s="1"/>
  <c r="T423" i="8"/>
  <c r="U423" i="8" s="1"/>
  <c r="T424" i="8"/>
  <c r="U424" i="8" s="1"/>
  <c r="T425" i="8"/>
  <c r="U425" i="8" s="1"/>
  <c r="T426" i="8"/>
  <c r="U426" i="8" s="1"/>
  <c r="T427" i="8"/>
  <c r="U427" i="8" s="1"/>
  <c r="T428" i="8"/>
  <c r="U428" i="8" s="1"/>
  <c r="T429" i="8"/>
  <c r="U429" i="8" s="1"/>
  <c r="T430" i="8"/>
  <c r="U430" i="8" s="1"/>
  <c r="T431" i="8"/>
  <c r="U431" i="8" s="1"/>
  <c r="T432" i="8"/>
  <c r="U432" i="8" s="1"/>
  <c r="T433" i="8"/>
  <c r="U433" i="8" s="1"/>
  <c r="T434" i="8"/>
  <c r="U434" i="8" s="1"/>
  <c r="T435" i="8"/>
  <c r="U435" i="8" s="1"/>
  <c r="T436" i="8"/>
  <c r="U436" i="8" s="1"/>
  <c r="T437" i="8"/>
  <c r="U437" i="8" s="1"/>
  <c r="T438" i="8"/>
  <c r="U438" i="8" s="1"/>
  <c r="T439" i="8"/>
  <c r="U439" i="8" s="1"/>
  <c r="T440" i="8"/>
  <c r="U440" i="8" s="1"/>
  <c r="T441" i="8"/>
  <c r="U441" i="8" s="1"/>
  <c r="T442" i="8"/>
  <c r="U442" i="8" s="1"/>
  <c r="T443" i="8"/>
  <c r="U443" i="8" s="1"/>
  <c r="T444" i="8"/>
  <c r="U444" i="8" s="1"/>
  <c r="T445" i="8"/>
  <c r="U445" i="8" s="1"/>
  <c r="T446" i="8"/>
  <c r="U446" i="8" s="1"/>
  <c r="T447" i="8"/>
  <c r="U447" i="8" s="1"/>
  <c r="T448" i="8"/>
  <c r="U448" i="8" s="1"/>
  <c r="T449" i="8"/>
  <c r="U449" i="8" s="1"/>
  <c r="T450" i="8"/>
  <c r="U450" i="8" s="1"/>
  <c r="T451" i="8"/>
  <c r="U451" i="8" s="1"/>
  <c r="T452" i="8"/>
  <c r="U452" i="8" s="1"/>
  <c r="T453" i="8"/>
  <c r="U453" i="8" s="1"/>
  <c r="T454" i="8"/>
  <c r="U454" i="8" s="1"/>
  <c r="T455" i="8"/>
  <c r="U455" i="8" s="1"/>
  <c r="T456" i="8"/>
  <c r="U456" i="8" s="1"/>
  <c r="T457" i="8"/>
  <c r="U457" i="8" s="1"/>
  <c r="T458" i="8"/>
  <c r="U458" i="8" s="1"/>
  <c r="T459" i="8"/>
  <c r="U459" i="8" s="1"/>
  <c r="T460" i="8"/>
  <c r="U460" i="8" s="1"/>
  <c r="T461" i="8"/>
  <c r="U461" i="8" s="1"/>
  <c r="T462" i="8"/>
  <c r="U462" i="8" s="1"/>
  <c r="T463" i="8"/>
  <c r="U463" i="8" s="1"/>
  <c r="T464" i="8"/>
  <c r="U464" i="8" s="1"/>
  <c r="T465" i="8"/>
  <c r="U465" i="8" s="1"/>
  <c r="T466" i="8"/>
  <c r="U466" i="8" s="1"/>
  <c r="T467" i="8"/>
  <c r="U467" i="8" s="1"/>
  <c r="T468" i="8"/>
  <c r="U468" i="8" s="1"/>
  <c r="T469" i="8"/>
  <c r="U469" i="8" s="1"/>
  <c r="T470" i="8"/>
  <c r="U470" i="8" s="1"/>
  <c r="T471" i="8"/>
  <c r="U471" i="8" s="1"/>
  <c r="T472" i="8"/>
  <c r="U472" i="8" s="1"/>
  <c r="T473" i="8"/>
  <c r="U473" i="8" s="1"/>
  <c r="T474" i="8"/>
  <c r="U474" i="8" s="1"/>
  <c r="T475" i="8"/>
  <c r="U475" i="8" s="1"/>
  <c r="T476" i="8"/>
  <c r="U476" i="8" s="1"/>
  <c r="T477" i="8"/>
  <c r="U477" i="8" s="1"/>
  <c r="T478" i="8"/>
  <c r="U478" i="8" s="1"/>
  <c r="T479" i="8"/>
  <c r="U479" i="8" s="1"/>
  <c r="T480" i="8"/>
  <c r="U480" i="8" s="1"/>
  <c r="T481" i="8"/>
  <c r="U481" i="8" s="1"/>
  <c r="T482" i="8"/>
  <c r="U482" i="8" s="1"/>
  <c r="T483" i="8"/>
  <c r="U483" i="8" s="1"/>
  <c r="T484" i="8"/>
  <c r="U484" i="8" s="1"/>
  <c r="T485" i="8"/>
  <c r="U485" i="8" s="1"/>
  <c r="T486" i="8"/>
  <c r="U486" i="8" s="1"/>
  <c r="T487" i="8"/>
  <c r="U487" i="8" s="1"/>
  <c r="T488" i="8"/>
  <c r="U488" i="8" s="1"/>
  <c r="T489" i="8"/>
  <c r="U489" i="8" s="1"/>
  <c r="T490" i="8"/>
  <c r="U490" i="8" s="1"/>
  <c r="T491" i="8"/>
  <c r="U491" i="8" s="1"/>
  <c r="T492" i="8"/>
  <c r="U492" i="8" s="1"/>
  <c r="T493" i="8"/>
  <c r="U493" i="8" s="1"/>
  <c r="T494" i="8"/>
  <c r="U494" i="8" s="1"/>
  <c r="T495" i="8"/>
  <c r="U495" i="8" s="1"/>
  <c r="T496" i="8"/>
  <c r="U496" i="8" s="1"/>
  <c r="T497" i="8"/>
  <c r="U497" i="8" s="1"/>
  <c r="T498" i="8"/>
  <c r="U498" i="8" s="1"/>
  <c r="T499" i="8"/>
  <c r="U499" i="8" s="1"/>
  <c r="T500" i="8"/>
  <c r="U500" i="8" s="1"/>
  <c r="T501" i="8"/>
  <c r="U501" i="8" s="1"/>
  <c r="T502" i="8"/>
  <c r="U502" i="8" s="1"/>
  <c r="T503" i="8"/>
  <c r="U503" i="8" s="1"/>
  <c r="T504" i="8"/>
  <c r="U504" i="8" s="1"/>
  <c r="T505" i="8"/>
  <c r="U505" i="8" s="1"/>
  <c r="T506" i="8"/>
  <c r="U506" i="8" s="1"/>
  <c r="T507" i="8"/>
  <c r="U507" i="8" s="1"/>
  <c r="T508" i="8"/>
  <c r="U508" i="8" s="1"/>
  <c r="T509" i="8"/>
  <c r="U509" i="8" s="1"/>
  <c r="T510" i="8"/>
  <c r="U510" i="8" s="1"/>
  <c r="T511" i="8"/>
  <c r="U511" i="8" s="1"/>
  <c r="T512" i="8"/>
  <c r="U512" i="8" s="1"/>
  <c r="T513" i="8"/>
  <c r="U513" i="8" s="1"/>
  <c r="T514" i="8"/>
  <c r="U514" i="8" s="1"/>
  <c r="T515" i="8"/>
  <c r="U515" i="8" s="1"/>
  <c r="T516" i="8"/>
  <c r="U516" i="8" s="1"/>
  <c r="T517" i="8"/>
  <c r="U517" i="8" s="1"/>
  <c r="T518" i="8"/>
  <c r="U518" i="8" s="1"/>
  <c r="T519" i="8"/>
  <c r="U519" i="8" s="1"/>
  <c r="T520" i="8"/>
  <c r="U520" i="8" s="1"/>
  <c r="T521" i="8"/>
  <c r="U521" i="8" s="1"/>
  <c r="T522" i="8"/>
  <c r="U522" i="8" s="1"/>
  <c r="T523" i="8"/>
  <c r="U523" i="8" s="1"/>
  <c r="T524" i="8"/>
  <c r="U524" i="8" s="1"/>
  <c r="T525" i="8"/>
  <c r="U525" i="8" s="1"/>
  <c r="T526" i="8"/>
  <c r="U526" i="8" s="1"/>
  <c r="T527" i="8"/>
  <c r="U527" i="8" s="1"/>
  <c r="T528" i="8"/>
  <c r="U528" i="8" s="1"/>
  <c r="T529" i="8"/>
  <c r="U529" i="8" s="1"/>
  <c r="T530" i="8"/>
  <c r="U530" i="8" s="1"/>
  <c r="T531" i="8"/>
  <c r="U531" i="8" s="1"/>
  <c r="T532" i="8"/>
  <c r="U532" i="8" s="1"/>
  <c r="T533" i="8"/>
  <c r="U533" i="8" s="1"/>
  <c r="T534" i="8"/>
  <c r="U534" i="8" s="1"/>
  <c r="T535" i="8"/>
  <c r="U535" i="8" s="1"/>
  <c r="T536" i="8"/>
  <c r="U536" i="8" s="1"/>
  <c r="T537" i="8"/>
  <c r="U537" i="8" s="1"/>
  <c r="T538" i="8"/>
  <c r="U538" i="8" s="1"/>
  <c r="T539" i="8"/>
  <c r="U539" i="8" s="1"/>
  <c r="T540" i="8"/>
  <c r="U540" i="8" s="1"/>
  <c r="T541" i="8"/>
  <c r="U541" i="8" s="1"/>
  <c r="T542" i="8"/>
  <c r="U542" i="8" s="1"/>
  <c r="T543" i="8"/>
  <c r="U543" i="8" s="1"/>
  <c r="T544" i="8"/>
  <c r="U544" i="8" s="1"/>
  <c r="T545" i="8"/>
  <c r="U545" i="8" s="1"/>
  <c r="T546" i="8"/>
  <c r="U546" i="8" s="1"/>
  <c r="T547" i="8"/>
  <c r="U547" i="8" s="1"/>
  <c r="T548" i="8"/>
  <c r="U548" i="8" s="1"/>
  <c r="T549" i="8"/>
  <c r="U549" i="8" s="1"/>
  <c r="T550" i="8"/>
  <c r="U550" i="8" s="1"/>
  <c r="T551" i="8"/>
  <c r="U551" i="8" s="1"/>
  <c r="T552" i="8"/>
  <c r="U552" i="8" s="1"/>
  <c r="T553" i="8"/>
  <c r="U553" i="8" s="1"/>
  <c r="T554" i="8"/>
  <c r="U554" i="8" s="1"/>
  <c r="T555" i="8"/>
  <c r="U555" i="8" s="1"/>
  <c r="T556" i="8"/>
  <c r="U556" i="8" s="1"/>
  <c r="T557" i="8"/>
  <c r="U557" i="8" s="1"/>
  <c r="T558" i="8"/>
  <c r="U558" i="8" s="1"/>
  <c r="T559" i="8"/>
  <c r="U559" i="8" s="1"/>
  <c r="T560" i="8"/>
  <c r="U560" i="8" s="1"/>
  <c r="T561" i="8"/>
  <c r="U561" i="8" s="1"/>
  <c r="T562" i="8"/>
  <c r="U562" i="8" s="1"/>
  <c r="T563" i="8"/>
  <c r="U563" i="8" s="1"/>
  <c r="T564" i="8"/>
  <c r="U564" i="8" s="1"/>
  <c r="T565" i="8"/>
  <c r="U565" i="8" s="1"/>
  <c r="T566" i="8"/>
  <c r="U566" i="8" s="1"/>
  <c r="T567" i="8"/>
  <c r="U567" i="8" s="1"/>
  <c r="T568" i="8"/>
  <c r="U568" i="8" s="1"/>
  <c r="T569" i="8"/>
  <c r="U569" i="8" s="1"/>
  <c r="T570" i="8"/>
  <c r="U570" i="8" s="1"/>
  <c r="T571" i="8"/>
  <c r="U571" i="8" s="1"/>
  <c r="T572" i="8"/>
  <c r="U572" i="8" s="1"/>
  <c r="T573" i="8"/>
  <c r="U573" i="8" s="1"/>
  <c r="T574" i="8"/>
  <c r="U574" i="8" s="1"/>
  <c r="T575" i="8"/>
  <c r="U575" i="8" s="1"/>
  <c r="T576" i="8"/>
  <c r="U576" i="8" s="1"/>
  <c r="T577" i="8"/>
  <c r="U577" i="8" s="1"/>
  <c r="T578" i="8"/>
  <c r="U578" i="8" s="1"/>
  <c r="T579" i="8"/>
  <c r="U579" i="8" s="1"/>
  <c r="T580" i="8"/>
  <c r="U580" i="8" s="1"/>
  <c r="T581" i="8"/>
  <c r="U581" i="8" s="1"/>
  <c r="T582" i="8"/>
  <c r="U582" i="8" s="1"/>
  <c r="T583" i="8"/>
  <c r="U583" i="8" s="1"/>
  <c r="T584" i="8"/>
  <c r="U584" i="8" s="1"/>
  <c r="T585" i="8"/>
  <c r="U585" i="8" s="1"/>
  <c r="T586" i="8"/>
  <c r="U586" i="8" s="1"/>
  <c r="T587" i="8"/>
  <c r="U587" i="8" s="1"/>
  <c r="T588" i="8"/>
  <c r="U588" i="8" s="1"/>
  <c r="T589" i="8"/>
  <c r="U589" i="8" s="1"/>
  <c r="T590" i="8"/>
  <c r="U590" i="8" s="1"/>
  <c r="T591" i="8"/>
  <c r="U591" i="8" s="1"/>
  <c r="T592" i="8"/>
  <c r="U592" i="8" s="1"/>
  <c r="T593" i="8"/>
  <c r="U593" i="8" s="1"/>
  <c r="T594" i="8"/>
  <c r="U594" i="8" s="1"/>
  <c r="T595" i="8"/>
  <c r="U595" i="8" s="1"/>
  <c r="T596" i="8"/>
  <c r="U596" i="8" s="1"/>
  <c r="T597" i="8"/>
  <c r="U597" i="8" s="1"/>
  <c r="T598" i="8"/>
  <c r="U598" i="8" s="1"/>
  <c r="T599" i="8"/>
  <c r="U599" i="8" s="1"/>
  <c r="T600" i="8"/>
  <c r="U600" i="8" s="1"/>
  <c r="T601" i="8"/>
  <c r="U601" i="8" s="1"/>
  <c r="T602" i="8"/>
  <c r="U602" i="8" s="1"/>
  <c r="T603" i="8"/>
  <c r="U603" i="8" s="1"/>
  <c r="T604" i="8"/>
  <c r="U604" i="8" s="1"/>
  <c r="T605" i="8"/>
  <c r="U605" i="8" s="1"/>
  <c r="T606" i="8"/>
  <c r="U606" i="8" s="1"/>
  <c r="T607" i="8"/>
  <c r="U607" i="8" s="1"/>
  <c r="T608" i="8"/>
  <c r="U608" i="8" s="1"/>
  <c r="T609" i="8"/>
  <c r="U609" i="8" s="1"/>
  <c r="T610" i="8"/>
  <c r="U610" i="8" s="1"/>
  <c r="T611" i="8"/>
  <c r="U611" i="8" s="1"/>
  <c r="T612" i="8"/>
  <c r="U612" i="8" s="1"/>
  <c r="T613" i="8"/>
  <c r="U613" i="8" s="1"/>
  <c r="T614" i="8"/>
  <c r="U614" i="8" s="1"/>
  <c r="T615" i="8"/>
  <c r="U615" i="8" s="1"/>
  <c r="T616" i="8"/>
  <c r="U616" i="8" s="1"/>
  <c r="T617" i="8"/>
  <c r="U617" i="8" s="1"/>
  <c r="T618" i="8"/>
  <c r="U618" i="8" s="1"/>
  <c r="T619" i="8"/>
  <c r="U619" i="8" s="1"/>
  <c r="T620" i="8"/>
  <c r="U620" i="8" s="1"/>
  <c r="T621" i="8"/>
  <c r="U621" i="8" s="1"/>
  <c r="T622" i="8"/>
  <c r="U622" i="8" s="1"/>
  <c r="T623" i="8"/>
  <c r="U623" i="8" s="1"/>
  <c r="T624" i="8"/>
  <c r="U624" i="8" s="1"/>
  <c r="T625" i="8"/>
  <c r="U625" i="8" s="1"/>
  <c r="T626" i="8"/>
  <c r="U626" i="8" s="1"/>
  <c r="T627" i="8"/>
  <c r="U627" i="8" s="1"/>
  <c r="T628" i="8"/>
  <c r="U628" i="8" s="1"/>
  <c r="T629" i="8"/>
  <c r="U629" i="8" s="1"/>
  <c r="T630" i="8"/>
  <c r="U630" i="8" s="1"/>
  <c r="T631" i="8"/>
  <c r="U631" i="8" s="1"/>
  <c r="T632" i="8"/>
  <c r="U632" i="8" s="1"/>
  <c r="T633" i="8"/>
  <c r="U633" i="8" s="1"/>
  <c r="T634" i="8"/>
  <c r="U634" i="8" s="1"/>
  <c r="T635" i="8"/>
  <c r="U635" i="8" s="1"/>
  <c r="T636" i="8"/>
  <c r="U636" i="8" s="1"/>
  <c r="T637" i="8"/>
  <c r="U637" i="8" s="1"/>
  <c r="T638" i="8"/>
  <c r="U638" i="8" s="1"/>
  <c r="T639" i="8"/>
  <c r="U639" i="8" s="1"/>
  <c r="T640" i="8"/>
  <c r="U640" i="8" s="1"/>
  <c r="T641" i="8"/>
  <c r="U641" i="8" s="1"/>
  <c r="T642" i="8"/>
  <c r="U642" i="8" s="1"/>
  <c r="T643" i="8"/>
  <c r="U643" i="8" s="1"/>
  <c r="T644" i="8"/>
  <c r="U644" i="8" s="1"/>
  <c r="T645" i="8"/>
  <c r="U645" i="8" s="1"/>
  <c r="T646" i="8"/>
  <c r="U646" i="8" s="1"/>
  <c r="T647" i="8"/>
  <c r="U647" i="8" s="1"/>
  <c r="T648" i="8"/>
  <c r="U648" i="8" s="1"/>
  <c r="T649" i="8"/>
  <c r="U649" i="8" s="1"/>
  <c r="T650" i="8"/>
  <c r="U650" i="8" s="1"/>
  <c r="T651" i="8"/>
  <c r="U651" i="8" s="1"/>
  <c r="T652" i="8"/>
  <c r="U652" i="8" s="1"/>
  <c r="T653" i="8"/>
  <c r="U653" i="8" s="1"/>
  <c r="T654" i="8"/>
  <c r="U654" i="8" s="1"/>
  <c r="T655" i="8"/>
  <c r="U655" i="8" s="1"/>
  <c r="T656" i="8"/>
  <c r="U656" i="8" s="1"/>
  <c r="T657" i="8"/>
  <c r="U657" i="8" s="1"/>
  <c r="T658" i="8"/>
  <c r="U658" i="8" s="1"/>
  <c r="T659" i="8"/>
  <c r="U659" i="8" s="1"/>
  <c r="T660" i="8"/>
  <c r="U660" i="8" s="1"/>
  <c r="T661" i="8"/>
  <c r="U661" i="8" s="1"/>
  <c r="T662" i="8"/>
  <c r="U662" i="8" s="1"/>
  <c r="T663" i="8"/>
  <c r="U663" i="8" s="1"/>
  <c r="T664" i="8"/>
  <c r="U664" i="8" s="1"/>
  <c r="T665" i="8"/>
  <c r="U665" i="8" s="1"/>
  <c r="T666" i="8"/>
  <c r="U666" i="8" s="1"/>
  <c r="T667" i="8"/>
  <c r="U667" i="8" s="1"/>
  <c r="T668" i="8"/>
  <c r="U668" i="8" s="1"/>
  <c r="T669" i="8"/>
  <c r="U669" i="8" s="1"/>
  <c r="T670" i="8"/>
  <c r="U670" i="8" s="1"/>
  <c r="T671" i="8"/>
  <c r="U671" i="8" s="1"/>
  <c r="T672" i="8"/>
  <c r="U672" i="8" s="1"/>
  <c r="T673" i="8"/>
  <c r="U673" i="8" s="1"/>
  <c r="T674" i="8"/>
  <c r="U674" i="8" s="1"/>
  <c r="T675" i="8"/>
  <c r="U675" i="8" s="1"/>
  <c r="T676" i="8"/>
  <c r="U676" i="8" s="1"/>
  <c r="T677" i="8"/>
  <c r="U677" i="8" s="1"/>
  <c r="T678" i="8"/>
  <c r="U678" i="8" s="1"/>
  <c r="T679" i="8"/>
  <c r="U679" i="8" s="1"/>
  <c r="T680" i="8"/>
  <c r="U680" i="8" s="1"/>
  <c r="T681" i="8"/>
  <c r="U681" i="8" s="1"/>
  <c r="T682" i="8"/>
  <c r="U682" i="8" s="1"/>
  <c r="T683" i="8"/>
  <c r="U683" i="8" s="1"/>
  <c r="T684" i="8"/>
  <c r="U684" i="8" s="1"/>
  <c r="T685" i="8"/>
  <c r="U685" i="8" s="1"/>
  <c r="T686" i="8"/>
  <c r="U686" i="8" s="1"/>
  <c r="T687" i="8"/>
  <c r="U687" i="8" s="1"/>
  <c r="T688" i="8"/>
  <c r="U688" i="8" s="1"/>
  <c r="T689" i="8"/>
  <c r="U689" i="8" s="1"/>
  <c r="T690" i="8"/>
  <c r="U690" i="8" s="1"/>
  <c r="T691" i="8"/>
  <c r="U691" i="8" s="1"/>
  <c r="T692" i="8"/>
  <c r="U692" i="8" s="1"/>
  <c r="T693" i="8"/>
  <c r="U693" i="8" s="1"/>
  <c r="T694" i="8"/>
  <c r="U694" i="8" s="1"/>
  <c r="T695" i="8"/>
  <c r="U695" i="8" s="1"/>
  <c r="T696" i="8"/>
  <c r="U696" i="8" s="1"/>
  <c r="T697" i="8"/>
  <c r="U697" i="8" s="1"/>
  <c r="T698" i="8"/>
  <c r="U698" i="8" s="1"/>
  <c r="T699" i="8"/>
  <c r="U699" i="8" s="1"/>
  <c r="T700" i="8"/>
  <c r="U700" i="8" s="1"/>
  <c r="T701" i="8"/>
  <c r="U701" i="8" s="1"/>
  <c r="T702" i="8"/>
  <c r="U702" i="8" s="1"/>
  <c r="T703" i="8"/>
  <c r="U703" i="8" s="1"/>
  <c r="T704" i="8"/>
  <c r="U704" i="8" s="1"/>
  <c r="T705" i="8"/>
  <c r="U705" i="8" s="1"/>
  <c r="T706" i="8"/>
  <c r="U706" i="8" s="1"/>
  <c r="T707" i="8"/>
  <c r="U707" i="8" s="1"/>
  <c r="T708" i="8"/>
  <c r="U708" i="8" s="1"/>
  <c r="T709" i="8"/>
  <c r="U709" i="8" s="1"/>
  <c r="T710" i="8"/>
  <c r="U710" i="8" s="1"/>
  <c r="T711" i="8"/>
  <c r="U711" i="8" s="1"/>
  <c r="T712" i="8"/>
  <c r="U712" i="8" s="1"/>
  <c r="T713" i="8"/>
  <c r="U713" i="8" s="1"/>
  <c r="T714" i="8"/>
  <c r="U714" i="8" s="1"/>
  <c r="T715" i="8"/>
  <c r="U715" i="8" s="1"/>
  <c r="T716" i="8"/>
  <c r="U716" i="8" s="1"/>
  <c r="T717" i="8"/>
  <c r="U717" i="8" s="1"/>
  <c r="T718" i="8"/>
  <c r="U718" i="8" s="1"/>
  <c r="T719" i="8"/>
  <c r="U719" i="8" s="1"/>
  <c r="T720" i="8"/>
  <c r="U720" i="8" s="1"/>
  <c r="T721" i="8"/>
  <c r="U721" i="8" s="1"/>
  <c r="T722" i="8"/>
  <c r="U722" i="8" s="1"/>
  <c r="T723" i="8"/>
  <c r="U723" i="8" s="1"/>
  <c r="T724" i="8"/>
  <c r="U724" i="8" s="1"/>
  <c r="T725" i="8"/>
  <c r="U725" i="8" s="1"/>
  <c r="T726" i="8"/>
  <c r="U726" i="8" s="1"/>
  <c r="T727" i="8"/>
  <c r="U727" i="8" s="1"/>
  <c r="T728" i="8"/>
  <c r="U728" i="8" s="1"/>
  <c r="T729" i="8"/>
  <c r="U729" i="8" s="1"/>
  <c r="T730" i="8"/>
  <c r="U730" i="8" s="1"/>
  <c r="T731" i="8"/>
  <c r="U731" i="8" s="1"/>
  <c r="T732" i="8"/>
  <c r="U732" i="8" s="1"/>
  <c r="T733" i="8"/>
  <c r="U733" i="8" s="1"/>
  <c r="T734" i="8"/>
  <c r="U734" i="8" s="1"/>
  <c r="T735" i="8"/>
  <c r="U735" i="8" s="1"/>
  <c r="T736" i="8"/>
  <c r="U736" i="8" s="1"/>
  <c r="T737" i="8"/>
  <c r="U737" i="8" s="1"/>
  <c r="T738" i="8"/>
  <c r="U738" i="8" s="1"/>
  <c r="T739" i="8"/>
  <c r="U739" i="8" s="1"/>
  <c r="T740" i="8"/>
  <c r="U740" i="8" s="1"/>
  <c r="T741" i="8"/>
  <c r="U741" i="8" s="1"/>
  <c r="T742" i="8"/>
  <c r="U742" i="8" s="1"/>
  <c r="T743" i="8"/>
  <c r="U743" i="8" s="1"/>
  <c r="T744" i="8"/>
  <c r="U744" i="8" s="1"/>
  <c r="T745" i="8"/>
  <c r="U745" i="8" s="1"/>
  <c r="T746" i="8"/>
  <c r="U746" i="8" s="1"/>
  <c r="T747" i="8"/>
  <c r="U747" i="8" s="1"/>
  <c r="T748" i="8"/>
  <c r="U748" i="8" s="1"/>
  <c r="T749" i="8"/>
  <c r="U749" i="8" s="1"/>
  <c r="T750" i="8"/>
  <c r="U750" i="8" s="1"/>
  <c r="T751" i="8"/>
  <c r="U751" i="8" s="1"/>
  <c r="T752" i="8"/>
  <c r="U752" i="8" s="1"/>
  <c r="T753" i="8"/>
  <c r="U753" i="8" s="1"/>
  <c r="T754" i="8"/>
  <c r="U754" i="8" s="1"/>
  <c r="T755" i="8"/>
  <c r="U755" i="8" s="1"/>
  <c r="T756" i="8"/>
  <c r="U756" i="8" s="1"/>
  <c r="T757" i="8"/>
  <c r="U757" i="8" s="1"/>
  <c r="T758" i="8"/>
  <c r="U758" i="8" s="1"/>
  <c r="T759" i="8"/>
  <c r="U759" i="8" s="1"/>
  <c r="T760" i="8"/>
  <c r="U760" i="8" s="1"/>
  <c r="T761" i="8"/>
  <c r="U761" i="8" s="1"/>
  <c r="T762" i="8"/>
  <c r="U762" i="8" s="1"/>
  <c r="T763" i="8"/>
  <c r="U763" i="8" s="1"/>
  <c r="T764" i="8"/>
  <c r="U764" i="8" s="1"/>
  <c r="T765" i="8"/>
  <c r="U765" i="8" s="1"/>
  <c r="T766" i="8"/>
  <c r="U766" i="8" s="1"/>
  <c r="T767" i="8"/>
  <c r="U767" i="8" s="1"/>
  <c r="T768" i="8"/>
  <c r="U768" i="8" s="1"/>
  <c r="T769" i="8"/>
  <c r="U769" i="8" s="1"/>
  <c r="T770" i="8"/>
  <c r="U770" i="8" s="1"/>
  <c r="T771" i="8"/>
  <c r="U771" i="8" s="1"/>
  <c r="T772" i="8"/>
  <c r="U772" i="8" s="1"/>
  <c r="T773" i="8"/>
  <c r="U773" i="8" s="1"/>
  <c r="T774" i="8"/>
  <c r="U774" i="8" s="1"/>
  <c r="T775" i="8"/>
  <c r="U775" i="8" s="1"/>
  <c r="T776" i="8"/>
  <c r="U776" i="8" s="1"/>
  <c r="T777" i="8"/>
  <c r="U777" i="8" s="1"/>
  <c r="T778" i="8"/>
  <c r="U778" i="8" s="1"/>
  <c r="T779" i="8"/>
  <c r="U779" i="8" s="1"/>
  <c r="T780" i="8"/>
  <c r="U780" i="8" s="1"/>
  <c r="T781" i="8"/>
  <c r="U781" i="8" s="1"/>
  <c r="T782" i="8"/>
  <c r="U782" i="8" s="1"/>
  <c r="T783" i="8"/>
  <c r="U783" i="8" s="1"/>
  <c r="T784" i="8"/>
  <c r="U784" i="8" s="1"/>
  <c r="T785" i="8"/>
  <c r="U785" i="8" s="1"/>
  <c r="T786" i="8"/>
  <c r="U786" i="8" s="1"/>
  <c r="T787" i="8"/>
  <c r="U787" i="8" s="1"/>
  <c r="T788" i="8"/>
  <c r="U788" i="8" s="1"/>
  <c r="T789" i="8"/>
  <c r="U789" i="8" s="1"/>
  <c r="T790" i="8"/>
  <c r="U790" i="8" s="1"/>
  <c r="T791" i="8"/>
  <c r="U791" i="8" s="1"/>
  <c r="T792" i="8"/>
  <c r="U792" i="8" s="1"/>
  <c r="T794" i="8"/>
  <c r="U794" i="8" s="1"/>
  <c r="T795" i="8"/>
  <c r="U795" i="8" s="1"/>
  <c r="T796" i="8"/>
  <c r="U796" i="8" s="1"/>
  <c r="T797" i="8"/>
  <c r="U797" i="8" s="1"/>
  <c r="T798" i="8"/>
  <c r="U798" i="8" s="1"/>
  <c r="T799" i="8"/>
  <c r="U799" i="8" s="1"/>
  <c r="T800" i="8"/>
  <c r="U800" i="8" s="1"/>
  <c r="T801" i="8"/>
  <c r="U801" i="8" s="1"/>
  <c r="T802" i="8"/>
  <c r="U802" i="8" s="1"/>
  <c r="T803" i="8"/>
  <c r="U803" i="8" s="1"/>
  <c r="T804" i="8"/>
  <c r="U804" i="8" s="1"/>
  <c r="T805" i="8"/>
  <c r="U805" i="8" s="1"/>
  <c r="T806" i="8"/>
  <c r="U806" i="8" s="1"/>
  <c r="T807" i="8"/>
  <c r="U807" i="8" s="1"/>
  <c r="T808" i="8"/>
  <c r="U808" i="8" s="1"/>
  <c r="T809" i="8"/>
  <c r="U809" i="8" s="1"/>
  <c r="T810" i="8"/>
  <c r="U810" i="8" s="1"/>
  <c r="T811" i="8"/>
  <c r="U811" i="8" s="1"/>
  <c r="T812" i="8"/>
  <c r="U812" i="8" s="1"/>
  <c r="T813" i="8"/>
  <c r="U813" i="8" s="1"/>
  <c r="T814" i="8"/>
  <c r="U814" i="8" s="1"/>
  <c r="T815" i="8"/>
  <c r="U815" i="8" s="1"/>
  <c r="T816" i="8"/>
  <c r="U816" i="8" s="1"/>
  <c r="T817" i="8"/>
  <c r="U817" i="8" s="1"/>
  <c r="T818" i="8"/>
  <c r="U818" i="8" s="1"/>
  <c r="T819" i="8"/>
  <c r="U819" i="8" s="1"/>
  <c r="T820" i="8"/>
  <c r="U820" i="8" s="1"/>
  <c r="T821" i="8"/>
  <c r="U821" i="8" s="1"/>
  <c r="T822" i="8"/>
  <c r="U822" i="8" s="1"/>
  <c r="T823" i="8"/>
  <c r="U823" i="8" s="1"/>
  <c r="T824" i="8"/>
  <c r="U824" i="8" s="1"/>
  <c r="T825" i="8"/>
  <c r="U825" i="8" s="1"/>
  <c r="T826" i="8"/>
  <c r="U826" i="8" s="1"/>
  <c r="T827" i="8"/>
  <c r="U827" i="8" s="1"/>
  <c r="T828" i="8"/>
  <c r="U828" i="8" s="1"/>
  <c r="T829" i="8"/>
  <c r="U829" i="8" s="1"/>
  <c r="T830" i="8"/>
  <c r="U830" i="8" s="1"/>
  <c r="T831" i="8"/>
  <c r="U831" i="8" s="1"/>
  <c r="T832" i="8"/>
  <c r="U832" i="8" s="1"/>
  <c r="T833" i="8"/>
  <c r="U833" i="8" s="1"/>
  <c r="T834" i="8"/>
  <c r="U834" i="8" s="1"/>
  <c r="T835" i="8"/>
  <c r="U835" i="8" s="1"/>
  <c r="T836" i="8"/>
  <c r="U836" i="8" s="1"/>
  <c r="T837" i="8"/>
  <c r="U837" i="8" s="1"/>
  <c r="T838" i="8"/>
  <c r="U838" i="8" s="1"/>
  <c r="T839" i="8"/>
  <c r="U839" i="8" s="1"/>
  <c r="T840" i="8"/>
  <c r="U840" i="8" s="1"/>
  <c r="T841" i="8"/>
  <c r="U841" i="8" s="1"/>
  <c r="T842" i="8"/>
  <c r="U842" i="8" s="1"/>
  <c r="T843" i="8"/>
  <c r="U843" i="8" s="1"/>
  <c r="T844" i="8"/>
  <c r="U844" i="8" s="1"/>
  <c r="T845" i="8"/>
  <c r="U845" i="8" s="1"/>
  <c r="T846" i="8"/>
  <c r="U846" i="8" s="1"/>
  <c r="T847" i="8"/>
  <c r="U847" i="8" s="1"/>
  <c r="T848" i="8"/>
  <c r="U848" i="8" s="1"/>
  <c r="T849" i="8"/>
  <c r="U849" i="8" s="1"/>
  <c r="T850" i="8"/>
  <c r="U850" i="8" s="1"/>
  <c r="T851" i="8"/>
  <c r="U851" i="8" s="1"/>
  <c r="T852" i="8"/>
  <c r="U852" i="8" s="1"/>
  <c r="T853" i="8"/>
  <c r="U853" i="8" s="1"/>
  <c r="T854" i="8"/>
  <c r="U854" i="8" s="1"/>
  <c r="T855" i="8"/>
  <c r="U855" i="8" s="1"/>
  <c r="T856" i="8"/>
  <c r="U856" i="8" s="1"/>
  <c r="T857" i="8"/>
  <c r="U857" i="8" s="1"/>
  <c r="T858" i="8"/>
  <c r="U858" i="8" s="1"/>
  <c r="T859" i="8"/>
  <c r="U859" i="8" s="1"/>
  <c r="T860" i="8"/>
  <c r="U860" i="8" s="1"/>
  <c r="T861" i="8"/>
  <c r="U861" i="8" s="1"/>
  <c r="T862" i="8"/>
  <c r="U862" i="8" s="1"/>
  <c r="T863" i="8"/>
  <c r="U863" i="8" s="1"/>
  <c r="T864" i="8"/>
  <c r="U864" i="8" s="1"/>
  <c r="T865" i="8"/>
  <c r="U865" i="8" s="1"/>
  <c r="T866" i="8"/>
  <c r="U866" i="8" s="1"/>
  <c r="T867" i="8"/>
  <c r="U867" i="8" s="1"/>
  <c r="T868" i="8"/>
  <c r="U868" i="8" s="1"/>
  <c r="T869" i="8"/>
  <c r="U869" i="8" s="1"/>
  <c r="T870" i="8"/>
  <c r="U870" i="8" s="1"/>
  <c r="T871" i="8"/>
  <c r="U871" i="8" s="1"/>
  <c r="T872" i="8"/>
  <c r="U872" i="8" s="1"/>
  <c r="T873" i="8"/>
  <c r="U873" i="8" s="1"/>
  <c r="T874" i="8"/>
  <c r="U874" i="8" s="1"/>
  <c r="T876" i="8"/>
  <c r="U876" i="8" s="1"/>
  <c r="T877" i="8"/>
  <c r="U877" i="8" s="1"/>
  <c r="T878" i="8"/>
  <c r="U878" i="8" s="1"/>
  <c r="T880" i="8"/>
  <c r="U880" i="8" s="1"/>
  <c r="T881" i="8"/>
  <c r="U881" i="8" s="1"/>
  <c r="T882" i="8"/>
  <c r="U882" i="8" s="1"/>
  <c r="T883" i="8"/>
  <c r="U883" i="8" s="1"/>
  <c r="T884" i="8"/>
  <c r="U884" i="8" s="1"/>
  <c r="T885" i="8"/>
  <c r="U885" i="8" s="1"/>
  <c r="T886" i="8"/>
  <c r="U886" i="8" s="1"/>
  <c r="T887" i="8"/>
  <c r="U887" i="8" s="1"/>
  <c r="T888" i="8"/>
  <c r="U888" i="8" s="1"/>
  <c r="T889" i="8"/>
  <c r="U889" i="8" s="1"/>
  <c r="T890" i="8"/>
  <c r="U890" i="8" s="1"/>
  <c r="T891" i="8"/>
  <c r="U891" i="8" s="1"/>
  <c r="T892" i="8"/>
  <c r="U892" i="8" s="1"/>
  <c r="T893" i="8"/>
  <c r="U893" i="8" s="1"/>
  <c r="T894" i="8"/>
  <c r="U894" i="8" s="1"/>
  <c r="T895" i="8"/>
  <c r="U895" i="8" s="1"/>
  <c r="T896" i="8"/>
  <c r="U896" i="8" s="1"/>
  <c r="T897" i="8"/>
  <c r="U897" i="8" s="1"/>
  <c r="T898" i="8"/>
  <c r="U898" i="8" s="1"/>
  <c r="T899" i="8"/>
  <c r="U899" i="8" s="1"/>
  <c r="T900" i="8"/>
  <c r="U900" i="8" s="1"/>
  <c r="T901" i="8"/>
  <c r="U901" i="8" s="1"/>
  <c r="T902" i="8"/>
  <c r="U902" i="8" s="1"/>
  <c r="T903" i="8"/>
  <c r="U903" i="8" s="1"/>
  <c r="T904" i="8"/>
  <c r="U904" i="8" s="1"/>
  <c r="T905" i="8"/>
  <c r="U905" i="8" s="1"/>
  <c r="T906" i="8"/>
  <c r="U906" i="8" s="1"/>
  <c r="T907" i="8"/>
  <c r="U907" i="8" s="1"/>
  <c r="T908" i="8"/>
  <c r="U908" i="8" s="1"/>
  <c r="T910" i="8"/>
  <c r="U910" i="8" s="1"/>
  <c r="T911" i="8"/>
  <c r="U911" i="8" s="1"/>
  <c r="T912" i="8"/>
  <c r="U912" i="8" s="1"/>
  <c r="T913" i="8"/>
  <c r="U913" i="8" s="1"/>
  <c r="T914" i="8"/>
  <c r="U914" i="8" s="1"/>
  <c r="T915" i="8"/>
  <c r="U915" i="8" s="1"/>
  <c r="T916" i="8"/>
  <c r="U916" i="8" s="1"/>
  <c r="T917" i="8"/>
  <c r="U917" i="8" s="1"/>
  <c r="T918" i="8"/>
  <c r="U918" i="8" s="1"/>
  <c r="T919" i="8"/>
  <c r="U919" i="8" s="1"/>
  <c r="T920" i="8"/>
  <c r="U920" i="8" s="1"/>
  <c r="T921" i="8"/>
  <c r="U921" i="8" s="1"/>
  <c r="T922" i="8"/>
  <c r="U922" i="8" s="1"/>
  <c r="T923" i="8"/>
  <c r="U923" i="8" s="1"/>
  <c r="T924" i="8"/>
  <c r="U924" i="8" s="1"/>
  <c r="T926" i="8"/>
  <c r="U926" i="8" s="1"/>
  <c r="T927" i="8"/>
  <c r="U927" i="8" s="1"/>
  <c r="T928" i="8"/>
  <c r="U928" i="8" s="1"/>
  <c r="T929" i="8"/>
  <c r="U929" i="8" s="1"/>
  <c r="T930" i="8"/>
  <c r="U930" i="8" s="1"/>
  <c r="T931" i="8"/>
  <c r="U931" i="8" s="1"/>
  <c r="T932" i="8"/>
  <c r="U932" i="8" s="1"/>
  <c r="T933" i="8"/>
  <c r="U933" i="8" s="1"/>
  <c r="T934" i="8"/>
  <c r="U934" i="8" s="1"/>
  <c r="T935" i="8"/>
  <c r="U935" i="8" s="1"/>
  <c r="T936" i="8"/>
  <c r="U936" i="8" s="1"/>
  <c r="T937" i="8"/>
  <c r="U937" i="8" s="1"/>
  <c r="T938" i="8"/>
  <c r="U938" i="8" s="1"/>
  <c r="T939" i="8"/>
  <c r="U939" i="8" s="1"/>
  <c r="T940" i="8"/>
  <c r="U940" i="8" s="1"/>
  <c r="T941" i="8"/>
  <c r="U941" i="8" s="1"/>
  <c r="T942" i="8"/>
  <c r="U942" i="8" s="1"/>
  <c r="T943" i="8"/>
  <c r="U943" i="8" s="1"/>
  <c r="T944" i="8"/>
  <c r="U944" i="8" s="1"/>
  <c r="T945" i="8"/>
  <c r="U945" i="8" s="1"/>
  <c r="T946" i="8"/>
  <c r="U946" i="8" s="1"/>
  <c r="T947" i="8"/>
  <c r="U947" i="8" s="1"/>
  <c r="T948" i="8"/>
  <c r="U948" i="8" s="1"/>
  <c r="T949" i="8"/>
  <c r="U949" i="8" s="1"/>
  <c r="T950" i="8"/>
  <c r="U950" i="8" s="1"/>
  <c r="T951" i="8"/>
  <c r="U951" i="8" s="1"/>
  <c r="T952" i="8"/>
  <c r="U952" i="8" s="1"/>
  <c r="T953" i="8"/>
  <c r="U953" i="8" s="1"/>
  <c r="T954" i="8"/>
  <c r="U954" i="8" s="1"/>
  <c r="T955" i="8"/>
  <c r="U955" i="8" s="1"/>
  <c r="T956" i="8"/>
  <c r="U956" i="8" s="1"/>
  <c r="T957" i="8"/>
  <c r="U957" i="8" s="1"/>
  <c r="T958" i="8"/>
  <c r="U958" i="8" s="1"/>
  <c r="T959" i="8"/>
  <c r="U959" i="8" s="1"/>
  <c r="T960" i="8"/>
  <c r="U960" i="8" s="1"/>
  <c r="T961" i="8"/>
  <c r="U961" i="8" s="1"/>
  <c r="T962" i="8"/>
  <c r="U962" i="8" s="1"/>
  <c r="T963" i="8"/>
  <c r="U963" i="8" s="1"/>
  <c r="T964" i="8"/>
  <c r="U964" i="8" s="1"/>
  <c r="T965" i="8"/>
  <c r="U965" i="8" s="1"/>
  <c r="T966" i="8"/>
  <c r="U966" i="8" s="1"/>
  <c r="T967" i="8"/>
  <c r="U967" i="8" s="1"/>
  <c r="T968" i="8"/>
  <c r="U968" i="8" s="1"/>
  <c r="T969" i="8"/>
  <c r="U969" i="8" s="1"/>
  <c r="T970" i="8"/>
  <c r="U970" i="8" s="1"/>
  <c r="T971" i="8"/>
  <c r="U971" i="8" s="1"/>
  <c r="T972" i="8"/>
  <c r="U972" i="8" s="1"/>
  <c r="T973" i="8"/>
  <c r="U973" i="8" s="1"/>
  <c r="T974" i="8"/>
  <c r="U974" i="8" s="1"/>
  <c r="T975" i="8"/>
  <c r="U975" i="8" s="1"/>
  <c r="T976" i="8"/>
  <c r="U976" i="8" s="1"/>
  <c r="T977" i="8"/>
  <c r="U977" i="8" s="1"/>
  <c r="T978" i="8"/>
  <c r="U978" i="8" s="1"/>
  <c r="T979" i="8"/>
  <c r="U979" i="8" s="1"/>
  <c r="T980" i="8"/>
  <c r="U980" i="8" s="1"/>
  <c r="T981" i="8"/>
  <c r="U981" i="8" s="1"/>
  <c r="T982" i="8"/>
  <c r="U982" i="8" s="1"/>
  <c r="T983" i="8"/>
  <c r="U983" i="8" s="1"/>
  <c r="T984" i="8"/>
  <c r="U984" i="8" s="1"/>
  <c r="T985" i="8"/>
  <c r="U985" i="8" s="1"/>
  <c r="T986" i="8"/>
  <c r="U986" i="8" s="1"/>
  <c r="T987" i="8"/>
  <c r="U987" i="8" s="1"/>
  <c r="T988" i="8"/>
  <c r="U988" i="8" s="1"/>
  <c r="T989" i="8"/>
  <c r="U989" i="8" s="1"/>
  <c r="T990" i="8"/>
  <c r="U990" i="8" s="1"/>
  <c r="T991" i="8"/>
  <c r="U991" i="8" s="1"/>
  <c r="T992" i="8"/>
  <c r="U992" i="8" s="1"/>
  <c r="T993" i="8"/>
  <c r="U993" i="8" s="1"/>
  <c r="T994" i="8"/>
  <c r="U994" i="8" s="1"/>
  <c r="T995" i="8"/>
  <c r="U995" i="8" s="1"/>
  <c r="T996" i="8"/>
  <c r="U996" i="8" s="1"/>
  <c r="T2" i="8"/>
  <c r="U2" i="8" s="1"/>
  <c r="U26" i="11"/>
  <c r="U25" i="11"/>
  <c r="U24" i="11"/>
  <c r="U23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F26" i="11"/>
  <c r="F27" i="11"/>
  <c r="F25" i="11"/>
  <c r="F24" i="11"/>
  <c r="F23" i="11"/>
  <c r="U12" i="11"/>
  <c r="U11" i="11"/>
  <c r="U10" i="11"/>
  <c r="U9" i="11"/>
  <c r="U8" i="11"/>
  <c r="U7" i="11"/>
  <c r="U6" i="11"/>
  <c r="U5" i="11"/>
  <c r="O11" i="11"/>
  <c r="O10" i="11"/>
  <c r="O9" i="11"/>
  <c r="O8" i="11"/>
  <c r="O7" i="11"/>
  <c r="H6" i="11"/>
  <c r="H5" i="11"/>
  <c r="F28" i="11" l="1"/>
  <c r="G23" i="11" s="1"/>
  <c r="G66" i="9"/>
  <c r="G24" i="11" l="1"/>
  <c r="G26" i="11"/>
  <c r="G27" i="11"/>
  <c r="G25" i="11"/>
  <c r="U50" i="7"/>
  <c r="V49" i="7" s="1"/>
  <c r="AO3" i="5"/>
  <c r="AO4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770" i="5"/>
  <c r="AO771" i="5"/>
  <c r="AO772" i="5"/>
  <c r="AO773" i="5"/>
  <c r="AO774" i="5"/>
  <c r="AO775" i="5"/>
  <c r="AO776" i="5"/>
  <c r="AO777" i="5"/>
  <c r="AO778" i="5"/>
  <c r="AO779" i="5"/>
  <c r="AO780" i="5"/>
  <c r="AO781" i="5"/>
  <c r="AO782" i="5"/>
  <c r="AO783" i="5"/>
  <c r="AO784" i="5"/>
  <c r="AO785" i="5"/>
  <c r="AO786" i="5"/>
  <c r="AO787" i="5"/>
  <c r="AO788" i="5"/>
  <c r="AO789" i="5"/>
  <c r="AO790" i="5"/>
  <c r="AO791" i="5"/>
  <c r="AO792" i="5"/>
  <c r="AO793" i="5"/>
  <c r="AO794" i="5"/>
  <c r="AO795" i="5"/>
  <c r="AO796" i="5"/>
  <c r="AO797" i="5"/>
  <c r="AO798" i="5"/>
  <c r="AO799" i="5"/>
  <c r="AO800" i="5"/>
  <c r="AO801" i="5"/>
  <c r="AO802" i="5"/>
  <c r="AO803" i="5"/>
  <c r="AO804" i="5"/>
  <c r="AO805" i="5"/>
  <c r="AO806" i="5"/>
  <c r="AO807" i="5"/>
  <c r="AO808" i="5"/>
  <c r="AO809" i="5"/>
  <c r="AO810" i="5"/>
  <c r="AO811" i="5"/>
  <c r="AO812" i="5"/>
  <c r="AO813" i="5"/>
  <c r="AO814" i="5"/>
  <c r="AO815" i="5"/>
  <c r="AO816" i="5"/>
  <c r="AO817" i="5"/>
  <c r="AO818" i="5"/>
  <c r="AO819" i="5"/>
  <c r="AO820" i="5"/>
  <c r="AO821" i="5"/>
  <c r="AO822" i="5"/>
  <c r="AO823" i="5"/>
  <c r="AO824" i="5"/>
  <c r="AO825" i="5"/>
  <c r="AO826" i="5"/>
  <c r="AO827" i="5"/>
  <c r="AO828" i="5"/>
  <c r="AO829" i="5"/>
  <c r="AO830" i="5"/>
  <c r="AO831" i="5"/>
  <c r="AO832" i="5"/>
  <c r="AO833" i="5"/>
  <c r="AO834" i="5"/>
  <c r="AO835" i="5"/>
  <c r="AO836" i="5"/>
  <c r="AO837" i="5"/>
  <c r="AO838" i="5"/>
  <c r="AO839" i="5"/>
  <c r="AO840" i="5"/>
  <c r="AO841" i="5"/>
  <c r="AO842" i="5"/>
  <c r="AO843" i="5"/>
  <c r="AO844" i="5"/>
  <c r="AO845" i="5"/>
  <c r="AO846" i="5"/>
  <c r="AO847" i="5"/>
  <c r="AO848" i="5"/>
  <c r="AO849" i="5"/>
  <c r="AO850" i="5"/>
  <c r="AO851" i="5"/>
  <c r="AO852" i="5"/>
  <c r="AO853" i="5"/>
  <c r="AO854" i="5"/>
  <c r="AO855" i="5"/>
  <c r="AO856" i="5"/>
  <c r="AO857" i="5"/>
  <c r="AO858" i="5"/>
  <c r="AO859" i="5"/>
  <c r="AO860" i="5"/>
  <c r="AO861" i="5"/>
  <c r="AO862" i="5"/>
  <c r="AO863" i="5"/>
  <c r="AO864" i="5"/>
  <c r="AO865" i="5"/>
  <c r="AO866" i="5"/>
  <c r="AO867" i="5"/>
  <c r="AO868" i="5"/>
  <c r="AO869" i="5"/>
  <c r="AO870" i="5"/>
  <c r="AO871" i="5"/>
  <c r="AO872" i="5"/>
  <c r="AO873" i="5"/>
  <c r="AO874" i="5"/>
  <c r="AO875" i="5"/>
  <c r="AO876" i="5"/>
  <c r="AO877" i="5"/>
  <c r="AO878" i="5"/>
  <c r="AO879" i="5"/>
  <c r="AO880" i="5"/>
  <c r="AO881" i="5"/>
  <c r="AO882" i="5"/>
  <c r="AO883" i="5"/>
  <c r="AO884" i="5"/>
  <c r="AO885" i="5"/>
  <c r="AO886" i="5"/>
  <c r="AO887" i="5"/>
  <c r="AO888" i="5"/>
  <c r="AO889" i="5"/>
  <c r="AO890" i="5"/>
  <c r="AO891" i="5"/>
  <c r="AO892" i="5"/>
  <c r="AO893" i="5"/>
  <c r="AO894" i="5"/>
  <c r="AO895" i="5"/>
  <c r="AO896" i="5"/>
  <c r="AO897" i="5"/>
  <c r="AO898" i="5"/>
  <c r="AO899" i="5"/>
  <c r="AO900" i="5"/>
  <c r="AO901" i="5"/>
  <c r="AO902" i="5"/>
  <c r="AO903" i="5"/>
  <c r="AO904" i="5"/>
  <c r="AO905" i="5"/>
  <c r="AO906" i="5"/>
  <c r="AO907" i="5"/>
  <c r="AO908" i="5"/>
  <c r="AO909" i="5"/>
  <c r="AO910" i="5"/>
  <c r="AO911" i="5"/>
  <c r="AO912" i="5"/>
  <c r="AO913" i="5"/>
  <c r="AO914" i="5"/>
  <c r="AO915" i="5"/>
  <c r="AO916" i="5"/>
  <c r="AO917" i="5"/>
  <c r="AO918" i="5"/>
  <c r="AO919" i="5"/>
  <c r="AO920" i="5"/>
  <c r="AO921" i="5"/>
  <c r="AO922" i="5"/>
  <c r="AO923" i="5"/>
  <c r="AO924" i="5"/>
  <c r="AO925" i="5"/>
  <c r="AO926" i="5"/>
  <c r="AO927" i="5"/>
  <c r="AO928" i="5"/>
  <c r="AO929" i="5"/>
  <c r="AO930" i="5"/>
  <c r="AO931" i="5"/>
  <c r="AO932" i="5"/>
  <c r="AO933" i="5"/>
  <c r="AO934" i="5"/>
  <c r="AO935" i="5"/>
  <c r="AO936" i="5"/>
  <c r="AO937" i="5"/>
  <c r="AO938" i="5"/>
  <c r="AO939" i="5"/>
  <c r="AO940" i="5"/>
  <c r="AO941" i="5"/>
  <c r="AO942" i="5"/>
  <c r="AO943" i="5"/>
  <c r="AO944" i="5"/>
  <c r="AO945" i="5"/>
  <c r="AO946" i="5"/>
  <c r="AO947" i="5"/>
  <c r="AO948" i="5"/>
  <c r="AO949" i="5"/>
  <c r="AO950" i="5"/>
  <c r="AO951" i="5"/>
  <c r="AO952" i="5"/>
  <c r="AO953" i="5"/>
  <c r="AO954" i="5"/>
  <c r="AO955" i="5"/>
  <c r="AO956" i="5"/>
  <c r="AO957" i="5"/>
  <c r="AO958" i="5"/>
  <c r="AO959" i="5"/>
  <c r="AO960" i="5"/>
  <c r="AO961" i="5"/>
  <c r="AO962" i="5"/>
  <c r="AO963" i="5"/>
  <c r="AO964" i="5"/>
  <c r="AO965" i="5"/>
  <c r="AO966" i="5"/>
  <c r="AO967" i="5"/>
  <c r="AO968" i="5"/>
  <c r="AO969" i="5"/>
  <c r="AO970" i="5"/>
  <c r="AO971" i="5"/>
  <c r="AO972" i="5"/>
  <c r="AO973" i="5"/>
  <c r="AO974" i="5"/>
  <c r="AO975" i="5"/>
  <c r="AO976" i="5"/>
  <c r="AO977" i="5"/>
  <c r="AO978" i="5"/>
  <c r="AO979" i="5"/>
  <c r="AO980" i="5"/>
  <c r="AO981" i="5"/>
  <c r="AO982" i="5"/>
  <c r="AO983" i="5"/>
  <c r="AO984" i="5"/>
  <c r="AO985" i="5"/>
  <c r="AO986" i="5"/>
  <c r="AO987" i="5"/>
  <c r="AO988" i="5"/>
  <c r="AO989" i="5"/>
  <c r="AO990" i="5"/>
  <c r="AO991" i="5"/>
  <c r="AO992" i="5"/>
  <c r="AO993" i="5"/>
  <c r="AO994" i="5"/>
  <c r="AO995" i="5"/>
  <c r="AO996" i="5"/>
  <c r="AO997" i="5"/>
  <c r="AO998" i="5"/>
  <c r="AO999" i="5"/>
  <c r="AO1000" i="5"/>
  <c r="AO1001" i="5"/>
  <c r="AO1002" i="5"/>
  <c r="AO1003" i="5"/>
  <c r="AO1004" i="5"/>
  <c r="AO1005" i="5"/>
  <c r="AO1006" i="5"/>
  <c r="AO1007" i="5"/>
  <c r="AO1008" i="5"/>
  <c r="AO1009" i="5"/>
  <c r="AO1010" i="5"/>
  <c r="AO1011" i="5"/>
  <c r="AO1012" i="5"/>
  <c r="AO1013" i="5"/>
  <c r="AO1014" i="5"/>
  <c r="AO1015" i="5"/>
  <c r="AO1016" i="5"/>
  <c r="AO1017" i="5"/>
  <c r="AO1018" i="5"/>
  <c r="AO1019" i="5"/>
  <c r="AO1020" i="5"/>
  <c r="AO1021" i="5"/>
  <c r="AO1022" i="5"/>
  <c r="AO1023" i="5"/>
  <c r="AO1024" i="5"/>
  <c r="AO1025" i="5"/>
  <c r="AO1026" i="5"/>
  <c r="AO1027" i="5"/>
  <c r="AO1028" i="5"/>
  <c r="AO1029" i="5"/>
  <c r="AO1030" i="5"/>
  <c r="AO1031" i="5"/>
  <c r="AO1032" i="5"/>
  <c r="AO1033" i="5"/>
  <c r="AO1034" i="5"/>
  <c r="AO1035" i="5"/>
  <c r="AO1036" i="5"/>
  <c r="AO1037" i="5"/>
  <c r="AO1038" i="5"/>
  <c r="AO1039" i="5"/>
  <c r="AO1040" i="5"/>
  <c r="AO1041" i="5"/>
  <c r="AO1042" i="5"/>
  <c r="AO1043" i="5"/>
  <c r="AO1044" i="5"/>
  <c r="AO1045" i="5"/>
  <c r="AO1046" i="5"/>
  <c r="AO1047" i="5"/>
  <c r="AO1048" i="5"/>
  <c r="AO1049" i="5"/>
  <c r="AO1050" i="5"/>
  <c r="AO1051" i="5"/>
  <c r="AO1052" i="5"/>
  <c r="AO1053" i="5"/>
  <c r="AO1054" i="5"/>
  <c r="AO1055" i="5"/>
  <c r="AO1056" i="5"/>
  <c r="AO1057" i="5"/>
  <c r="AO1058" i="5"/>
  <c r="AO1059" i="5"/>
  <c r="AO1060" i="5"/>
  <c r="AO1061" i="5"/>
  <c r="AO1062" i="5"/>
  <c r="AO1063" i="5"/>
  <c r="AO1064" i="5"/>
  <c r="AO1065" i="5"/>
  <c r="AO1066" i="5"/>
  <c r="AO1067" i="5"/>
  <c r="AO1068" i="5"/>
  <c r="AO1069" i="5"/>
  <c r="AO1070" i="5"/>
  <c r="AO1071" i="5"/>
  <c r="AO1072" i="5"/>
  <c r="AO1073" i="5"/>
  <c r="AO1074" i="5"/>
  <c r="AO1075" i="5"/>
  <c r="AO1076" i="5"/>
  <c r="AO1077" i="5"/>
  <c r="AO1078" i="5"/>
  <c r="AO1079" i="5"/>
  <c r="AO1080" i="5"/>
  <c r="AO1081" i="5"/>
  <c r="AO1082" i="5"/>
  <c r="AO1083" i="5"/>
  <c r="AO1084" i="5"/>
  <c r="AO1085" i="5"/>
  <c r="AO1086" i="5"/>
  <c r="AO1087" i="5"/>
  <c r="AO1088" i="5"/>
  <c r="AO1089" i="5"/>
  <c r="AO1090" i="5"/>
  <c r="AO1091" i="5"/>
  <c r="AO1092" i="5"/>
  <c r="AO1093" i="5"/>
  <c r="AO1094" i="5"/>
  <c r="AO1095" i="5"/>
  <c r="AO1096" i="5"/>
  <c r="AO1097" i="5"/>
  <c r="AO1098" i="5"/>
  <c r="AO1099" i="5"/>
  <c r="AO1100" i="5"/>
  <c r="AO1101" i="5"/>
  <c r="AO1102" i="5"/>
  <c r="AO1103" i="5"/>
  <c r="AO1104" i="5"/>
  <c r="AO1105" i="5"/>
  <c r="AO1106" i="5"/>
  <c r="AO1107" i="5"/>
  <c r="AO1108" i="5"/>
  <c r="AO1109" i="5"/>
  <c r="AO1110" i="5"/>
  <c r="AO1111" i="5"/>
  <c r="AO1112" i="5"/>
  <c r="AO1113" i="5"/>
  <c r="AO1114" i="5"/>
  <c r="AO1115" i="5"/>
  <c r="AO1116" i="5"/>
  <c r="AO1117" i="5"/>
  <c r="AO1118" i="5"/>
  <c r="AO1119" i="5"/>
  <c r="AO1120" i="5"/>
  <c r="AO1121" i="5"/>
  <c r="AO1122" i="5"/>
  <c r="AO1123" i="5"/>
  <c r="AO1124" i="5"/>
  <c r="AO1125" i="5"/>
  <c r="AO1126" i="5"/>
  <c r="AO1127" i="5"/>
  <c r="AO1128" i="5"/>
  <c r="AO1129" i="5"/>
  <c r="AO1130" i="5"/>
  <c r="AO1131" i="5"/>
  <c r="AO1132" i="5"/>
  <c r="AO1133" i="5"/>
  <c r="AO1134" i="5"/>
  <c r="AO1135" i="5"/>
  <c r="AO1136" i="5"/>
  <c r="AO1137" i="5"/>
  <c r="AO1138" i="5"/>
  <c r="AO1139" i="5"/>
  <c r="AO1140" i="5"/>
  <c r="AO1141" i="5"/>
  <c r="AO1142" i="5"/>
  <c r="AO1143" i="5"/>
  <c r="AO1144" i="5"/>
  <c r="AO1145" i="5"/>
  <c r="AO1146" i="5"/>
  <c r="AO1147" i="5"/>
  <c r="AO1148" i="5"/>
  <c r="AO1149" i="5"/>
  <c r="AO1150" i="5"/>
  <c r="AO1151" i="5"/>
  <c r="AO1152" i="5"/>
  <c r="AO1153" i="5"/>
  <c r="AO1154" i="5"/>
  <c r="AO1155" i="5"/>
  <c r="AO1156" i="5"/>
  <c r="AO1157" i="5"/>
  <c r="AO1158" i="5"/>
  <c r="AO1159" i="5"/>
  <c r="AO1160" i="5"/>
  <c r="AO1161" i="5"/>
  <c r="AO1162" i="5"/>
  <c r="AO1163" i="5"/>
  <c r="AO1164" i="5"/>
  <c r="AO1165" i="5"/>
  <c r="AO1166" i="5"/>
  <c r="AO1167" i="5"/>
  <c r="AO1168" i="5"/>
  <c r="AO1169" i="5"/>
  <c r="AO1170" i="5"/>
  <c r="AO1171" i="5"/>
  <c r="AO1172" i="5"/>
  <c r="AO1173" i="5"/>
  <c r="AO1174" i="5"/>
  <c r="AO1175" i="5"/>
  <c r="AO1176" i="5"/>
  <c r="AO1177" i="5"/>
  <c r="AO1178" i="5"/>
  <c r="AO1179" i="5"/>
  <c r="AO1180" i="5"/>
  <c r="AO1181" i="5"/>
  <c r="AO1182" i="5"/>
  <c r="AO1183" i="5"/>
  <c r="AO1184" i="5"/>
  <c r="AO1185" i="5"/>
  <c r="AO1186" i="5"/>
  <c r="AO1187" i="5"/>
  <c r="AO1188" i="5"/>
  <c r="AO1189" i="5"/>
  <c r="AO1190" i="5"/>
  <c r="AO1191" i="5"/>
  <c r="AO1192" i="5"/>
  <c r="AO1193" i="5"/>
  <c r="AO1194" i="5"/>
  <c r="AO1195" i="5"/>
  <c r="AO1196" i="5"/>
  <c r="AO1197" i="5"/>
  <c r="AO1198" i="5"/>
  <c r="AO1199" i="5"/>
  <c r="AO1200" i="5"/>
  <c r="AO1201" i="5"/>
  <c r="AO1202" i="5"/>
  <c r="AO1203" i="5"/>
  <c r="AO1204" i="5"/>
  <c r="AO1205" i="5"/>
  <c r="AO1206" i="5"/>
  <c r="AO1207" i="5"/>
  <c r="AO1208" i="5"/>
  <c r="AO1209" i="5"/>
  <c r="AO1210" i="5"/>
  <c r="AO1211" i="5"/>
  <c r="AO1212" i="5"/>
  <c r="AO1213" i="5"/>
  <c r="AO1214" i="5"/>
  <c r="AO1215" i="5"/>
  <c r="AO1216" i="5"/>
  <c r="AO1217" i="5"/>
  <c r="AO1218" i="5"/>
  <c r="AO1219" i="5"/>
  <c r="AO1220" i="5"/>
  <c r="AO1221" i="5"/>
  <c r="AO1222" i="5"/>
  <c r="AO1223" i="5"/>
  <c r="AO1224" i="5"/>
  <c r="AO1225" i="5"/>
  <c r="AO1226" i="5"/>
  <c r="AO1227" i="5"/>
  <c r="AO1228" i="5"/>
  <c r="AO1229" i="5"/>
  <c r="AO1230" i="5"/>
  <c r="AO1231" i="5"/>
  <c r="AO1232" i="5"/>
  <c r="AO1233" i="5"/>
  <c r="AO1234" i="5"/>
  <c r="AO1235" i="5"/>
  <c r="AO1236" i="5"/>
  <c r="AO1237" i="5"/>
  <c r="AO1238" i="5"/>
  <c r="AO1239" i="5"/>
  <c r="AO1240" i="5"/>
  <c r="AO1241" i="5"/>
  <c r="AO1242" i="5"/>
  <c r="AO1243" i="5"/>
  <c r="AO1244" i="5"/>
  <c r="AO1245" i="5"/>
  <c r="AO1246" i="5"/>
  <c r="AO1247" i="5"/>
  <c r="AO1248" i="5"/>
  <c r="AO1249" i="5"/>
  <c r="AO1250" i="5"/>
  <c r="AO1251" i="5"/>
  <c r="AO1252" i="5"/>
  <c r="AO1253" i="5"/>
  <c r="AO1254" i="5"/>
  <c r="AO1255" i="5"/>
  <c r="AO1256" i="5"/>
  <c r="AO1257" i="5"/>
  <c r="AO1258" i="5"/>
  <c r="AO1259" i="5"/>
  <c r="AO1260" i="5"/>
  <c r="AO1261" i="5"/>
  <c r="AO1262" i="5"/>
  <c r="AO1263" i="5"/>
  <c r="AO1264" i="5"/>
  <c r="AO1265" i="5"/>
  <c r="AO1266" i="5"/>
  <c r="AO1267" i="5"/>
  <c r="AO1268" i="5"/>
  <c r="AO1269" i="5"/>
  <c r="AO1270" i="5"/>
  <c r="AO1271" i="5"/>
  <c r="AO1272" i="5"/>
  <c r="AO1273" i="5"/>
  <c r="AO1274" i="5"/>
  <c r="AO1275" i="5"/>
  <c r="AO1276" i="5"/>
  <c r="AO1277" i="5"/>
  <c r="AO1278" i="5"/>
  <c r="AO1279" i="5"/>
  <c r="AO1280" i="5"/>
  <c r="AO1281" i="5"/>
  <c r="AO1282" i="5"/>
  <c r="AO1283" i="5"/>
  <c r="AO1284" i="5"/>
  <c r="AO1285" i="5"/>
  <c r="AO1286" i="5"/>
  <c r="AO1287" i="5"/>
  <c r="AO1288" i="5"/>
  <c r="AO1289" i="5"/>
  <c r="AO1290" i="5"/>
  <c r="AO1291" i="5"/>
  <c r="AO1292" i="5"/>
  <c r="AO1293" i="5"/>
  <c r="AO1294" i="5"/>
  <c r="AO1295" i="5"/>
  <c r="AO1296" i="5"/>
  <c r="AO1297" i="5"/>
  <c r="AO1298" i="5"/>
  <c r="AO1299" i="5"/>
  <c r="AO1300" i="5"/>
  <c r="AO1301" i="5"/>
  <c r="AO1302" i="5"/>
  <c r="AO1303" i="5"/>
  <c r="AO1304" i="5"/>
  <c r="AO1305" i="5"/>
  <c r="AO1306" i="5"/>
  <c r="AO1307" i="5"/>
  <c r="AO1308" i="5"/>
  <c r="AO1309" i="5"/>
  <c r="AO1310" i="5"/>
  <c r="AO1311" i="5"/>
  <c r="AO1312" i="5"/>
  <c r="AO1313" i="5"/>
  <c r="AO1314" i="5"/>
  <c r="AO1315" i="5"/>
  <c r="AO1316" i="5"/>
  <c r="AO1317" i="5"/>
  <c r="AO1318" i="5"/>
  <c r="AO1319" i="5"/>
  <c r="AO1320" i="5"/>
  <c r="AO1321" i="5"/>
  <c r="AO1322" i="5"/>
  <c r="AO1323" i="5"/>
  <c r="AO1324" i="5"/>
  <c r="AO1325" i="5"/>
  <c r="AO1326" i="5"/>
  <c r="AO1327" i="5"/>
  <c r="AO1328" i="5"/>
  <c r="AO1329" i="5"/>
  <c r="AO1330" i="5"/>
  <c r="AO1331" i="5"/>
  <c r="AO1332" i="5"/>
  <c r="AO1333" i="5"/>
  <c r="AO1334" i="5"/>
  <c r="AO1335" i="5"/>
  <c r="AO1336" i="5"/>
  <c r="AO1337" i="5"/>
  <c r="AO1338" i="5"/>
  <c r="AO1339" i="5"/>
  <c r="AO1340" i="5"/>
  <c r="AO1341" i="5"/>
  <c r="AO1342" i="5"/>
  <c r="AO1343" i="5"/>
  <c r="AO1344" i="5"/>
  <c r="AO1345" i="5"/>
  <c r="AO1346" i="5"/>
  <c r="AO1347" i="5"/>
  <c r="AO1348" i="5"/>
  <c r="AO1349" i="5"/>
  <c r="AO1350" i="5"/>
  <c r="AO1351" i="5"/>
  <c r="AO1352" i="5"/>
  <c r="AO1353" i="5"/>
  <c r="AO1354" i="5"/>
  <c r="AO1355" i="5"/>
  <c r="AO1356" i="5"/>
  <c r="AO1357" i="5"/>
  <c r="AO1358" i="5"/>
  <c r="AO1359" i="5"/>
  <c r="AO1360" i="5"/>
  <c r="AO1361" i="5"/>
  <c r="AO1362" i="5"/>
  <c r="AO1363" i="5"/>
  <c r="AO1364" i="5"/>
  <c r="AO1365" i="5"/>
  <c r="AO1366" i="5"/>
  <c r="AO1367" i="5"/>
  <c r="AO1368" i="5"/>
  <c r="AO1369" i="5"/>
  <c r="AO1370" i="5"/>
  <c r="AO1371" i="5"/>
  <c r="AO1372" i="5"/>
  <c r="AO1373" i="5"/>
  <c r="AO1374" i="5"/>
  <c r="AO1375" i="5"/>
  <c r="AO1376" i="5"/>
  <c r="AO1377" i="5"/>
  <c r="AO1378" i="5"/>
  <c r="AO1379" i="5"/>
  <c r="AO1380" i="5"/>
  <c r="AO1381" i="5"/>
  <c r="AO1382" i="5"/>
  <c r="AO1383" i="5"/>
  <c r="AO1384" i="5"/>
  <c r="AO1385" i="5"/>
  <c r="AO1386" i="5"/>
  <c r="AO1387" i="5"/>
  <c r="AO1388" i="5"/>
  <c r="AO1389" i="5"/>
  <c r="AO1390" i="5"/>
  <c r="AO1391" i="5"/>
  <c r="AO1392" i="5"/>
  <c r="AO1393" i="5"/>
  <c r="AO1394" i="5"/>
  <c r="AO1395" i="5"/>
  <c r="AO1396" i="5"/>
  <c r="AO1397" i="5"/>
  <c r="AO1398" i="5"/>
  <c r="AO1399" i="5"/>
  <c r="AO1400" i="5"/>
  <c r="AO1401" i="5"/>
  <c r="AO1402" i="5"/>
  <c r="AO1403" i="5"/>
  <c r="AO1404" i="5"/>
  <c r="AO1405" i="5"/>
  <c r="AO1406" i="5"/>
  <c r="AO1407" i="5"/>
  <c r="AO1408" i="5"/>
  <c r="AO1409" i="5"/>
  <c r="AO1410" i="5"/>
  <c r="AO1411" i="5"/>
  <c r="AO1412" i="5"/>
  <c r="AO1413" i="5"/>
  <c r="AO1414" i="5"/>
  <c r="AO1415" i="5"/>
  <c r="AO1416" i="5"/>
  <c r="AO1417" i="5"/>
  <c r="AO1418" i="5"/>
  <c r="AO1419" i="5"/>
  <c r="AO1420" i="5"/>
  <c r="AO1421" i="5"/>
  <c r="AO1422" i="5"/>
  <c r="AO1423" i="5"/>
  <c r="AO1424" i="5"/>
  <c r="AO1425" i="5"/>
  <c r="AO1426" i="5"/>
  <c r="AO1427" i="5"/>
  <c r="AO1428" i="5"/>
  <c r="AO1429" i="5"/>
  <c r="AO1430" i="5"/>
  <c r="AO1431" i="5"/>
  <c r="AO1432" i="5"/>
  <c r="AO1433" i="5"/>
  <c r="AO1434" i="5"/>
  <c r="AO1435" i="5"/>
  <c r="AO1436" i="5"/>
  <c r="AO1437" i="5"/>
  <c r="AO1438" i="5"/>
  <c r="AO1439" i="5"/>
  <c r="AO1440" i="5"/>
  <c r="AO1441" i="5"/>
  <c r="AO1442" i="5"/>
  <c r="AO1443" i="5"/>
  <c r="AO1444" i="5"/>
  <c r="AO1445" i="5"/>
  <c r="AO1446" i="5"/>
  <c r="AO1447" i="5"/>
  <c r="AO1448" i="5"/>
  <c r="AO1449" i="5"/>
  <c r="AO1450" i="5"/>
  <c r="AO1451" i="5"/>
  <c r="AO1452" i="5"/>
  <c r="AO1453" i="5"/>
  <c r="AO1454" i="5"/>
  <c r="AO1455" i="5"/>
  <c r="AO1456" i="5"/>
  <c r="AO1457" i="5"/>
  <c r="AO1458" i="5"/>
  <c r="AO1459" i="5"/>
  <c r="AO1460" i="5"/>
  <c r="AO1461" i="5"/>
  <c r="AO1462" i="5"/>
  <c r="AO1463" i="5"/>
  <c r="AO1464" i="5"/>
  <c r="AO1465" i="5"/>
  <c r="AO1466" i="5"/>
  <c r="AO1467" i="5"/>
  <c r="AO1468" i="5"/>
  <c r="AO1469" i="5"/>
  <c r="AO1470" i="5"/>
  <c r="AO1471" i="5"/>
  <c r="AO1472" i="5"/>
  <c r="AO1473" i="5"/>
  <c r="AO1474" i="5"/>
  <c r="AO1475" i="5"/>
  <c r="AO1476" i="5"/>
  <c r="AO1477" i="5"/>
  <c r="AO1478" i="5"/>
  <c r="AO1479" i="5"/>
  <c r="AO1480" i="5"/>
  <c r="AO1481" i="5"/>
  <c r="AO1482" i="5"/>
  <c r="AO1483" i="5"/>
  <c r="AO1484" i="5"/>
  <c r="AO1485" i="5"/>
  <c r="AO1486" i="5"/>
  <c r="AO1487" i="5"/>
  <c r="AO1488" i="5"/>
  <c r="AO1489" i="5"/>
  <c r="AO1490" i="5"/>
  <c r="AO1491" i="5"/>
  <c r="AO1492" i="5"/>
  <c r="AO1493" i="5"/>
  <c r="AO1494" i="5"/>
  <c r="AO1495" i="5"/>
  <c r="AO1496" i="5"/>
  <c r="AO1497" i="5"/>
  <c r="AO1498" i="5"/>
  <c r="AO1499" i="5"/>
  <c r="AO1500" i="5"/>
  <c r="AO1501" i="5"/>
  <c r="AO1502" i="5"/>
  <c r="AO1503" i="5"/>
  <c r="AO1504" i="5"/>
  <c r="AO1505" i="5"/>
  <c r="AO1506" i="5"/>
  <c r="AO1507" i="5"/>
  <c r="AO1508" i="5"/>
  <c r="AO1509" i="5"/>
  <c r="AO1510" i="5"/>
  <c r="AO1511" i="5"/>
  <c r="AO1512" i="5"/>
  <c r="AO1513" i="5"/>
  <c r="AO1514" i="5"/>
  <c r="AO1515" i="5"/>
  <c r="AO1516" i="5"/>
  <c r="AO1517" i="5"/>
  <c r="AO1518" i="5"/>
  <c r="AO1519" i="5"/>
  <c r="AO1520" i="5"/>
  <c r="AO1521" i="5"/>
  <c r="AO1522" i="5"/>
  <c r="AO1523" i="5"/>
  <c r="AO1524" i="5"/>
  <c r="AO1525" i="5"/>
  <c r="AO1526" i="5"/>
  <c r="AO1527" i="5"/>
  <c r="AO1528" i="5"/>
  <c r="AO1529" i="5"/>
  <c r="AO1530" i="5"/>
  <c r="AO1531" i="5"/>
  <c r="AO1532" i="5"/>
  <c r="AO1533" i="5"/>
  <c r="AO1534" i="5"/>
  <c r="AO1535" i="5"/>
  <c r="AO1536" i="5"/>
  <c r="AO1537" i="5"/>
  <c r="AO1538" i="5"/>
  <c r="AO1539" i="5"/>
  <c r="AO1540" i="5"/>
  <c r="AO1541" i="5"/>
  <c r="AO1542" i="5"/>
  <c r="AO1543" i="5"/>
  <c r="AO1544" i="5"/>
  <c r="AO1545" i="5"/>
  <c r="AO1546" i="5"/>
  <c r="AO1547" i="5"/>
  <c r="AO1548" i="5"/>
  <c r="AO1549" i="5"/>
  <c r="AO1550" i="5"/>
  <c r="AO1551" i="5"/>
  <c r="AO1552" i="5"/>
  <c r="AO1553" i="5"/>
  <c r="AO1554" i="5"/>
  <c r="AO1555" i="5"/>
  <c r="AO1556" i="5"/>
  <c r="AO1557" i="5"/>
  <c r="AO1558" i="5"/>
  <c r="AO1559" i="5"/>
  <c r="AO1560" i="5"/>
  <c r="AO1561" i="5"/>
  <c r="AO1562" i="5"/>
  <c r="AO1563" i="5"/>
  <c r="AO1564" i="5"/>
  <c r="AO1565" i="5"/>
  <c r="AO1566" i="5"/>
  <c r="AO1567" i="5"/>
  <c r="AO1568" i="5"/>
  <c r="AO1569" i="5"/>
  <c r="AO1570" i="5"/>
  <c r="AO1571" i="5"/>
  <c r="AO1572" i="5"/>
  <c r="AO1573" i="5"/>
  <c r="AO1574" i="5"/>
  <c r="AO1575" i="5"/>
  <c r="AO1576" i="5"/>
  <c r="AO1577" i="5"/>
  <c r="AO1578" i="5"/>
  <c r="AO1579" i="5"/>
  <c r="AO1580" i="5"/>
  <c r="AO1581" i="5"/>
  <c r="AO1582" i="5"/>
  <c r="AO1583" i="5"/>
  <c r="AO1584" i="5"/>
  <c r="AO1585" i="5"/>
  <c r="AO1586" i="5"/>
  <c r="AO1587" i="5"/>
  <c r="AO1588" i="5"/>
  <c r="AO1589" i="5"/>
  <c r="AO1590" i="5"/>
  <c r="AO1591" i="5"/>
  <c r="AO1592" i="5"/>
  <c r="AO1593" i="5"/>
  <c r="AO1594" i="5"/>
  <c r="AO1595" i="5"/>
  <c r="AO1596" i="5"/>
  <c r="AO1597" i="5"/>
  <c r="AO1598" i="5"/>
  <c r="AO1599" i="5"/>
  <c r="AO1600" i="5"/>
  <c r="AO1601" i="5"/>
  <c r="AO1602" i="5"/>
  <c r="AO1603" i="5"/>
  <c r="AO1604" i="5"/>
  <c r="AO1605" i="5"/>
  <c r="AO1606" i="5"/>
  <c r="AO1607" i="5"/>
  <c r="AO1608" i="5"/>
  <c r="AO1609" i="5"/>
  <c r="AO1610" i="5"/>
  <c r="AO1611" i="5"/>
  <c r="AO1612" i="5"/>
  <c r="AO1613" i="5"/>
  <c r="AO1614" i="5"/>
  <c r="AO1615" i="5"/>
  <c r="AO1616" i="5"/>
  <c r="AO1617" i="5"/>
  <c r="AO1618" i="5"/>
  <c r="AO1619" i="5"/>
  <c r="AO1620" i="5"/>
  <c r="AO1621" i="5"/>
  <c r="AO1622" i="5"/>
  <c r="AO1623" i="5"/>
  <c r="AO1624" i="5"/>
  <c r="AO1625" i="5"/>
  <c r="AO1626" i="5"/>
  <c r="AO1627" i="5"/>
  <c r="AO1628" i="5"/>
  <c r="AO1629" i="5"/>
  <c r="AO1630" i="5"/>
  <c r="AO1631" i="5"/>
  <c r="AO1632" i="5"/>
  <c r="AO1633" i="5"/>
  <c r="AO1634" i="5"/>
  <c r="AO1635" i="5"/>
  <c r="AO1636" i="5"/>
  <c r="AO1637" i="5"/>
  <c r="AO1638" i="5"/>
  <c r="AO1639" i="5"/>
  <c r="AO1640" i="5"/>
  <c r="AO1641" i="5"/>
  <c r="AO1642" i="5"/>
  <c r="AO1643" i="5"/>
  <c r="AO1644" i="5"/>
  <c r="AO1645" i="5"/>
  <c r="AO1646" i="5"/>
  <c r="AO1647" i="5"/>
  <c r="AO1648" i="5"/>
  <c r="AO1649" i="5"/>
  <c r="AO1650" i="5"/>
  <c r="AO1651" i="5"/>
  <c r="AO1652" i="5"/>
  <c r="AO1653" i="5"/>
  <c r="AO1654" i="5"/>
  <c r="AO1655" i="5"/>
  <c r="AO1656" i="5"/>
  <c r="AO1657" i="5"/>
  <c r="AO1658" i="5"/>
  <c r="AO1659" i="5"/>
  <c r="AO1660" i="5"/>
  <c r="AO1661" i="5"/>
  <c r="AO1662" i="5"/>
  <c r="AO1663" i="5"/>
  <c r="AO1664" i="5"/>
  <c r="AO1665" i="5"/>
  <c r="AO1666" i="5"/>
  <c r="AO1667" i="5"/>
  <c r="AO1668" i="5"/>
  <c r="AO1669" i="5"/>
  <c r="AO1670" i="5"/>
  <c r="AO1671" i="5"/>
  <c r="AO1672" i="5"/>
  <c r="AO1673" i="5"/>
  <c r="AO1674" i="5"/>
  <c r="AO1675" i="5"/>
  <c r="AO1676" i="5"/>
  <c r="AO1677" i="5"/>
  <c r="AO1678" i="5"/>
  <c r="AO1679" i="5"/>
  <c r="AO1680" i="5"/>
  <c r="AO1681" i="5"/>
  <c r="AO1682" i="5"/>
  <c r="AO1683" i="5"/>
  <c r="AO1684" i="5"/>
  <c r="AO1685" i="5"/>
  <c r="AO1686" i="5"/>
  <c r="AO1687" i="5"/>
  <c r="AO1688" i="5"/>
  <c r="AO1689" i="5"/>
  <c r="AO1690" i="5"/>
  <c r="AO1691" i="5"/>
  <c r="AO1692" i="5"/>
  <c r="AO1693" i="5"/>
  <c r="AO1694" i="5"/>
  <c r="AO1695" i="5"/>
  <c r="AO1696" i="5"/>
  <c r="AO1697" i="5"/>
  <c r="AO1698" i="5"/>
  <c r="AO1699" i="5"/>
  <c r="AO1700" i="5"/>
  <c r="AO1701" i="5"/>
  <c r="AO1702" i="5"/>
  <c r="AO1703" i="5"/>
  <c r="AO1704" i="5"/>
  <c r="AO1705" i="5"/>
  <c r="AO1706" i="5"/>
  <c r="AO1707" i="5"/>
  <c r="AO1708" i="5"/>
  <c r="AO1709" i="5"/>
  <c r="AO1710" i="5"/>
  <c r="AO1711" i="5"/>
  <c r="AO1712" i="5"/>
  <c r="AO1713" i="5"/>
  <c r="AO1714" i="5"/>
  <c r="AO1715" i="5"/>
  <c r="AO1716" i="5"/>
  <c r="AO1717" i="5"/>
  <c r="AO1718" i="5"/>
  <c r="AO1719" i="5"/>
  <c r="AO1720" i="5"/>
  <c r="AO1721" i="5"/>
  <c r="AO1722" i="5"/>
  <c r="AO1723" i="5"/>
  <c r="AO1724" i="5"/>
  <c r="AO1725" i="5"/>
  <c r="AO1726" i="5"/>
  <c r="AO1727" i="5"/>
  <c r="AO1728" i="5"/>
  <c r="AO1729" i="5"/>
  <c r="AO1730" i="5"/>
  <c r="AO1731" i="5"/>
  <c r="AO1732" i="5"/>
  <c r="AO1733" i="5"/>
  <c r="AO1734" i="5"/>
  <c r="AO1735" i="5"/>
  <c r="AO1736" i="5"/>
  <c r="AO1737" i="5"/>
  <c r="AO1738" i="5"/>
  <c r="AO1739" i="5"/>
  <c r="AO1740" i="5"/>
  <c r="AO1741" i="5"/>
  <c r="AO1742" i="5"/>
  <c r="AO1743" i="5"/>
  <c r="AO1744" i="5"/>
  <c r="AO1745" i="5"/>
  <c r="AO1746" i="5"/>
  <c r="AO1747" i="5"/>
  <c r="AO1748" i="5"/>
  <c r="AO1749" i="5"/>
  <c r="AO1750" i="5"/>
  <c r="AO1751" i="5"/>
  <c r="AO1752" i="5"/>
  <c r="AO1753" i="5"/>
  <c r="AO1754" i="5"/>
  <c r="AO1755" i="5"/>
  <c r="AO1756" i="5"/>
  <c r="AO1757" i="5"/>
  <c r="AO1758" i="5"/>
  <c r="AO1759" i="5"/>
  <c r="AO1760" i="5"/>
  <c r="AO1761" i="5"/>
  <c r="AO1762" i="5"/>
  <c r="AO1763" i="5"/>
  <c r="AO1764" i="5"/>
  <c r="AO1765" i="5"/>
  <c r="AO1766" i="5"/>
  <c r="AO1767" i="5"/>
  <c r="AO1768" i="5"/>
  <c r="AO1769" i="5"/>
  <c r="AO1770" i="5"/>
  <c r="AO1771" i="5"/>
  <c r="AO1772" i="5"/>
  <c r="AO1773" i="5"/>
  <c r="AO1774" i="5"/>
  <c r="AO1775" i="5"/>
  <c r="AO1776" i="5"/>
  <c r="AO1777" i="5"/>
  <c r="AO1778" i="5"/>
  <c r="AO1779" i="5"/>
  <c r="AO1780" i="5"/>
  <c r="AO1781" i="5"/>
  <c r="AO1782" i="5"/>
  <c r="AO1783" i="5"/>
  <c r="AO1784" i="5"/>
  <c r="AO1785" i="5"/>
  <c r="AO1786" i="5"/>
  <c r="AO1787" i="5"/>
  <c r="AO1788" i="5"/>
  <c r="AO1789" i="5"/>
  <c r="AO1790" i="5"/>
  <c r="AO1791" i="5"/>
  <c r="AO1792" i="5"/>
  <c r="AO1793" i="5"/>
  <c r="AO1794" i="5"/>
  <c r="AO1795" i="5"/>
  <c r="AO1796" i="5"/>
  <c r="AO1797" i="5"/>
  <c r="AO1798" i="5"/>
  <c r="AO1799" i="5"/>
  <c r="AO1800" i="5"/>
  <c r="AO1801" i="5"/>
  <c r="AO1802" i="5"/>
  <c r="AO1803" i="5"/>
  <c r="AO1804" i="5"/>
  <c r="AO1805" i="5"/>
  <c r="AO1806" i="5"/>
  <c r="AO1807" i="5"/>
  <c r="AO1808" i="5"/>
  <c r="AO1809" i="5"/>
  <c r="AO1810" i="5"/>
  <c r="AO1811" i="5"/>
  <c r="AO1812" i="5"/>
  <c r="AO1813" i="5"/>
  <c r="AO1814" i="5"/>
  <c r="AO1815" i="5"/>
  <c r="AO1816" i="5"/>
  <c r="AO1817" i="5"/>
  <c r="AO1818" i="5"/>
  <c r="AO1819" i="5"/>
  <c r="AO1820" i="5"/>
  <c r="AO1821" i="5"/>
  <c r="AO1822" i="5"/>
  <c r="AO1823" i="5"/>
  <c r="AO1824" i="5"/>
  <c r="AO1825" i="5"/>
  <c r="AO1826" i="5"/>
  <c r="AO1827" i="5"/>
  <c r="AO1828" i="5"/>
  <c r="AO1829" i="5"/>
  <c r="AO1830" i="5"/>
  <c r="AO1831" i="5"/>
  <c r="AO1832" i="5"/>
  <c r="AO1833" i="5"/>
  <c r="AO1834" i="5"/>
  <c r="AO1835" i="5"/>
  <c r="AO1836" i="5"/>
  <c r="AO1837" i="5"/>
  <c r="AO1838" i="5"/>
  <c r="AO1839" i="5"/>
  <c r="AO1840" i="5"/>
  <c r="AO1841" i="5"/>
  <c r="AO1842" i="5"/>
  <c r="AO1843" i="5"/>
  <c r="AO1844" i="5"/>
  <c r="AO1845" i="5"/>
  <c r="AO1846" i="5"/>
  <c r="AO1847" i="5"/>
  <c r="AO1848" i="5"/>
  <c r="AO1849" i="5"/>
  <c r="AO1850" i="5"/>
  <c r="AO1851" i="5"/>
  <c r="AO1852" i="5"/>
  <c r="AO1853" i="5"/>
  <c r="AO1854" i="5"/>
  <c r="AO1855" i="5"/>
  <c r="AO1856" i="5"/>
  <c r="AO1857" i="5"/>
  <c r="AO1858" i="5"/>
  <c r="AO1859" i="5"/>
  <c r="AO1860" i="5"/>
  <c r="AO1861" i="5"/>
  <c r="AO1862" i="5"/>
  <c r="AO1863" i="5"/>
  <c r="AO1864" i="5"/>
  <c r="AO1865" i="5"/>
  <c r="AO1866" i="5"/>
  <c r="AO1867" i="5"/>
  <c r="AO1868" i="5"/>
  <c r="AO1869" i="5"/>
  <c r="AO1870" i="5"/>
  <c r="AO1871" i="5"/>
  <c r="AO1872" i="5"/>
  <c r="AO1873" i="5"/>
  <c r="AO1874" i="5"/>
  <c r="AO1875" i="5"/>
  <c r="AO1876" i="5"/>
  <c r="AO1877" i="5"/>
  <c r="AO1878" i="5"/>
  <c r="AO1879" i="5"/>
  <c r="AO1880" i="5"/>
  <c r="AO1881" i="5"/>
  <c r="AO1882" i="5"/>
  <c r="AO1883" i="5"/>
  <c r="AO1884" i="5"/>
  <c r="AO1885" i="5"/>
  <c r="AO1886" i="5"/>
  <c r="AO1887" i="5"/>
  <c r="AO1888" i="5"/>
  <c r="AO1889" i="5"/>
  <c r="AO1890" i="5"/>
  <c r="AO1891" i="5"/>
  <c r="AO1892" i="5"/>
  <c r="AO1893" i="5"/>
  <c r="AO1894" i="5"/>
  <c r="AO1895" i="5"/>
  <c r="AO1896" i="5"/>
  <c r="AO1897" i="5"/>
  <c r="AO1898" i="5"/>
  <c r="AO1899" i="5"/>
  <c r="AO1900" i="5"/>
  <c r="AO1901" i="5"/>
  <c r="AO1902" i="5"/>
  <c r="AO1903" i="5"/>
  <c r="AO1904" i="5"/>
  <c r="AO1905" i="5"/>
  <c r="AO1906" i="5"/>
  <c r="AO1907" i="5"/>
  <c r="AO1908" i="5"/>
  <c r="AO1909" i="5"/>
  <c r="AO1910" i="5"/>
  <c r="AO1911" i="5"/>
  <c r="AO1912" i="5"/>
  <c r="AO1913" i="5"/>
  <c r="AO1914" i="5"/>
  <c r="AO1915" i="5"/>
  <c r="AO1916" i="5"/>
  <c r="AO1917" i="5"/>
  <c r="AO1918" i="5"/>
  <c r="AO1919" i="5"/>
  <c r="AO1920" i="5"/>
  <c r="AO1921" i="5"/>
  <c r="AO1922" i="5"/>
  <c r="AO1923" i="5"/>
  <c r="AO1924" i="5"/>
  <c r="AO1925" i="5"/>
  <c r="AO1926" i="5"/>
  <c r="AO1927" i="5"/>
  <c r="AO1928" i="5"/>
  <c r="AO1929" i="5"/>
  <c r="AO1930" i="5"/>
  <c r="AO1931" i="5"/>
  <c r="AO1932" i="5"/>
  <c r="AO1933" i="5"/>
  <c r="AO1934" i="5"/>
  <c r="AO1935" i="5"/>
  <c r="AO1936" i="5"/>
  <c r="AO1937" i="5"/>
  <c r="AO1938" i="5"/>
  <c r="AO1939" i="5"/>
  <c r="AO1940" i="5"/>
  <c r="AO1941" i="5"/>
  <c r="AO1942" i="5"/>
  <c r="AO1943" i="5"/>
  <c r="AO1944" i="5"/>
  <c r="AO1945" i="5"/>
  <c r="AO1946" i="5"/>
  <c r="AO1947" i="5"/>
  <c r="AO1948" i="5"/>
  <c r="AO1949" i="5"/>
  <c r="AO1950" i="5"/>
  <c r="AO1951" i="5"/>
  <c r="AO1952" i="5"/>
  <c r="AO1953" i="5"/>
  <c r="AO1954" i="5"/>
  <c r="AO1955" i="5"/>
  <c r="AO1956" i="5"/>
  <c r="AO1957" i="5"/>
  <c r="AO1958" i="5"/>
  <c r="AO1959" i="5"/>
  <c r="AO1960" i="5"/>
  <c r="AO1961" i="5"/>
  <c r="AO1962" i="5"/>
  <c r="AO1963" i="5"/>
  <c r="AO1964" i="5"/>
  <c r="AO1965" i="5"/>
  <c r="AO1966" i="5"/>
  <c r="AO1967" i="5"/>
  <c r="AO1968" i="5"/>
  <c r="AO1969" i="5"/>
  <c r="AO1970" i="5"/>
  <c r="AO1971" i="5"/>
  <c r="AO1972" i="5"/>
  <c r="AO1973" i="5"/>
  <c r="AO1974" i="5"/>
  <c r="AO1975" i="5"/>
  <c r="AO1976" i="5"/>
  <c r="AO1977" i="5"/>
  <c r="AO1978" i="5"/>
  <c r="AO1979" i="5"/>
  <c r="AO1980" i="5"/>
  <c r="AO1981" i="5"/>
  <c r="AO1982" i="5"/>
  <c r="AO1983" i="5"/>
  <c r="AO1984" i="5"/>
  <c r="AO1985" i="5"/>
  <c r="AO1986" i="5"/>
  <c r="AO1987" i="5"/>
  <c r="AO1988" i="5"/>
  <c r="AO1989" i="5"/>
  <c r="AO1990" i="5"/>
  <c r="AO1991" i="5"/>
  <c r="AO1992" i="5"/>
  <c r="AO1993" i="5"/>
  <c r="AO1994" i="5"/>
  <c r="AO1995" i="5"/>
  <c r="AO1996" i="5"/>
  <c r="AO1997" i="5"/>
  <c r="AO1998" i="5"/>
  <c r="AO1999" i="5"/>
  <c r="AO2000" i="5"/>
  <c r="AO2001" i="5"/>
  <c r="AO2002" i="5"/>
  <c r="AO2003" i="5"/>
  <c r="AO2004" i="5"/>
  <c r="AO2005" i="5"/>
  <c r="AO2006" i="5"/>
  <c r="AO2007" i="5"/>
  <c r="AO2008" i="5"/>
  <c r="AO2009" i="5"/>
  <c r="AO2010" i="5"/>
  <c r="AO2011" i="5"/>
  <c r="AO2012" i="5"/>
  <c r="AO2013" i="5"/>
  <c r="AO2014" i="5"/>
  <c r="AO2015" i="5"/>
  <c r="AO2016" i="5"/>
  <c r="AO2017" i="5"/>
  <c r="AO2018" i="5"/>
  <c r="AO2019" i="5"/>
  <c r="AO2020" i="5"/>
  <c r="AO2021" i="5"/>
  <c r="AO2022" i="5"/>
  <c r="AO2023" i="5"/>
  <c r="AO2024" i="5"/>
  <c r="AO2025" i="5"/>
  <c r="AO2026" i="5"/>
  <c r="AO2027" i="5"/>
  <c r="AO2028" i="5"/>
  <c r="AO2029" i="5"/>
  <c r="AO2030" i="5"/>
  <c r="AO2031" i="5"/>
  <c r="AO2032" i="5"/>
  <c r="AO2033" i="5"/>
  <c r="AO2034" i="5"/>
  <c r="AO2035" i="5"/>
  <c r="AO2036" i="5"/>
  <c r="AO2037" i="5"/>
  <c r="AO2038" i="5"/>
  <c r="AO2039" i="5"/>
  <c r="AO2040" i="5"/>
  <c r="AO2041" i="5"/>
  <c r="AO2042" i="5"/>
  <c r="AO2043" i="5"/>
  <c r="AO2044" i="5"/>
  <c r="AO2045" i="5"/>
  <c r="AO2046" i="5"/>
  <c r="AO2047" i="5"/>
  <c r="AO2048" i="5"/>
  <c r="AO2049" i="5"/>
  <c r="AO2050" i="5"/>
  <c r="AO2051" i="5"/>
  <c r="AO2052" i="5"/>
  <c r="AO2053" i="5"/>
  <c r="AO2054" i="5"/>
  <c r="AO2055" i="5"/>
  <c r="AO2056" i="5"/>
  <c r="AO2057" i="5"/>
  <c r="AO2058" i="5"/>
  <c r="AO2059" i="5"/>
  <c r="AO2060" i="5"/>
  <c r="AO2061" i="5"/>
  <c r="AO2062" i="5"/>
  <c r="AO2063" i="5"/>
  <c r="AO2064" i="5"/>
  <c r="AO2065" i="5"/>
  <c r="AO2066" i="5"/>
  <c r="AO2067" i="5"/>
  <c r="AO2068" i="5"/>
  <c r="AO2069" i="5"/>
  <c r="AO2070" i="5"/>
  <c r="AO2071" i="5"/>
  <c r="AO2072" i="5"/>
  <c r="AO2073" i="5"/>
  <c r="AO2074" i="5"/>
  <c r="AO2075" i="5"/>
  <c r="AO2076" i="5"/>
  <c r="AO2077" i="5"/>
  <c r="AO2078" i="5"/>
  <c r="AO2079" i="5"/>
  <c r="AO2080" i="5"/>
  <c r="AO2081" i="5"/>
  <c r="AO2082" i="5"/>
  <c r="AO2083" i="5"/>
  <c r="AO2084" i="5"/>
  <c r="AO2085" i="5"/>
  <c r="AO2086" i="5"/>
  <c r="AO2087" i="5"/>
  <c r="AO2088" i="5"/>
  <c r="AO2089" i="5"/>
  <c r="AO2090" i="5"/>
  <c r="AO2091" i="5"/>
  <c r="AO2092" i="5"/>
  <c r="AO2093" i="5"/>
  <c r="AO2094" i="5"/>
  <c r="AO2095" i="5"/>
  <c r="AO2096" i="5"/>
  <c r="AO2097" i="5"/>
  <c r="AO2098" i="5"/>
  <c r="AO2099" i="5"/>
  <c r="AO2100" i="5"/>
  <c r="AO2101" i="5"/>
  <c r="AO2102" i="5"/>
  <c r="AO2103" i="5"/>
  <c r="AO2104" i="5"/>
  <c r="AO2105" i="5"/>
  <c r="AO2106" i="5"/>
  <c r="AO2107" i="5"/>
  <c r="AO2108" i="5"/>
  <c r="AO2109" i="5"/>
  <c r="AO2110" i="5"/>
  <c r="AO2111" i="5"/>
  <c r="AO2112" i="5"/>
  <c r="AO2113" i="5"/>
  <c r="AO2114" i="5"/>
  <c r="AO2115" i="5"/>
  <c r="AO2116" i="5"/>
  <c r="AO2117" i="5"/>
  <c r="AO2118" i="5"/>
  <c r="AO2119" i="5"/>
  <c r="AO2120" i="5"/>
  <c r="AO2121" i="5"/>
  <c r="AO2122" i="5"/>
  <c r="AO2123" i="5"/>
  <c r="AO2124" i="5"/>
  <c r="AO2125" i="5"/>
  <c r="AO2126" i="5"/>
  <c r="AO2127" i="5"/>
  <c r="AO2128" i="5"/>
  <c r="AO2129" i="5"/>
  <c r="AO2130" i="5"/>
  <c r="AO2131" i="5"/>
  <c r="AO2132" i="5"/>
  <c r="AO2133" i="5"/>
  <c r="AO2134" i="5"/>
  <c r="AO2135" i="5"/>
  <c r="AO2136" i="5"/>
  <c r="AO2137" i="5"/>
  <c r="AO2138" i="5"/>
  <c r="AO2139" i="5"/>
  <c r="AO2140" i="5"/>
  <c r="AO2141" i="5"/>
  <c r="AO2142" i="5"/>
  <c r="AO2143" i="5"/>
  <c r="AO2144" i="5"/>
  <c r="AO2145" i="5"/>
  <c r="AO2146" i="5"/>
  <c r="AO2147" i="5"/>
  <c r="AO2148" i="5"/>
  <c r="AO2149" i="5"/>
  <c r="AO2150" i="5"/>
  <c r="AO2151" i="5"/>
  <c r="AO2152" i="5"/>
  <c r="AO2153" i="5"/>
  <c r="AO2154" i="5"/>
  <c r="AO2155" i="5"/>
  <c r="AO2156" i="5"/>
  <c r="AO2157" i="5"/>
  <c r="AO2158" i="5"/>
  <c r="AO2159" i="5"/>
  <c r="AO2160" i="5"/>
  <c r="AO2161" i="5"/>
  <c r="AO2162" i="5"/>
  <c r="AO2163" i="5"/>
  <c r="AO2164" i="5"/>
  <c r="AO2165" i="5"/>
  <c r="AO2166" i="5"/>
  <c r="AO2167" i="5"/>
  <c r="AO2168" i="5"/>
  <c r="AO2169" i="5"/>
  <c r="AO2170" i="5"/>
  <c r="AO2171" i="5"/>
  <c r="AO2172" i="5"/>
  <c r="AO2173" i="5"/>
  <c r="AO2174" i="5"/>
  <c r="AO2175" i="5"/>
  <c r="AO2176" i="5"/>
  <c r="AO2177" i="5"/>
  <c r="AO2178" i="5"/>
  <c r="AO2179" i="5"/>
  <c r="AO2180" i="5"/>
  <c r="AO2181" i="5"/>
  <c r="AO2182" i="5"/>
  <c r="AO2183" i="5"/>
  <c r="AO2184" i="5"/>
  <c r="AO2185" i="5"/>
  <c r="AO2186" i="5"/>
  <c r="AO2187" i="5"/>
  <c r="AO2188" i="5"/>
  <c r="AO2189" i="5"/>
  <c r="AO2190" i="5"/>
  <c r="AO2191" i="5"/>
  <c r="AO2192" i="5"/>
  <c r="AO2193" i="5"/>
  <c r="AO2194" i="5"/>
  <c r="AO2195" i="5"/>
  <c r="AO2196" i="5"/>
  <c r="AO2197" i="5"/>
  <c r="AO2198" i="5"/>
  <c r="AO2199" i="5"/>
  <c r="AO2200" i="5"/>
  <c r="AO2201" i="5"/>
  <c r="AO2202" i="5"/>
  <c r="AO2203" i="5"/>
  <c r="AO2204" i="5"/>
  <c r="AO2205" i="5"/>
  <c r="AO2206" i="5"/>
  <c r="AO2207" i="5"/>
  <c r="AO2208" i="5"/>
  <c r="AO2209" i="5"/>
  <c r="AO2210" i="5"/>
  <c r="AO2211" i="5"/>
  <c r="AO2212" i="5"/>
  <c r="AO2213" i="5"/>
  <c r="AO2214" i="5"/>
  <c r="AO2215" i="5"/>
  <c r="AO2216" i="5"/>
  <c r="AO2217" i="5"/>
  <c r="AO2218" i="5"/>
  <c r="AO2219" i="5"/>
  <c r="AO2220" i="5"/>
  <c r="AO2221" i="5"/>
  <c r="AO2222" i="5"/>
  <c r="AO2223" i="5"/>
  <c r="AO2224" i="5"/>
  <c r="AO2225" i="5"/>
  <c r="AO2226" i="5"/>
  <c r="AO2227" i="5"/>
  <c r="AO2228" i="5"/>
  <c r="AO2229" i="5"/>
  <c r="AO2230" i="5"/>
  <c r="AO2231" i="5"/>
  <c r="AO2232" i="5"/>
  <c r="AO2233" i="5"/>
  <c r="AO2234" i="5"/>
  <c r="AO2235" i="5"/>
  <c r="AO2236" i="5"/>
  <c r="AO2237" i="5"/>
  <c r="AO2238" i="5"/>
  <c r="AO2239" i="5"/>
  <c r="AO2240" i="5"/>
  <c r="AO2241" i="5"/>
  <c r="AO2242" i="5"/>
  <c r="AO2243" i="5"/>
  <c r="AO2244" i="5"/>
  <c r="AO2245" i="5"/>
  <c r="AO2246" i="5"/>
  <c r="AO2247" i="5"/>
  <c r="AO2248" i="5"/>
  <c r="AO2249" i="5"/>
  <c r="AO2250" i="5"/>
  <c r="AO2251" i="5"/>
  <c r="AO2252" i="5"/>
  <c r="AO2253" i="5"/>
  <c r="AO2254" i="5"/>
  <c r="AO2255" i="5"/>
  <c r="AO2256" i="5"/>
  <c r="AO2257" i="5"/>
  <c r="AO2258" i="5"/>
  <c r="AO2259" i="5"/>
  <c r="AO2260" i="5"/>
  <c r="AO2261" i="5"/>
  <c r="AO2262" i="5"/>
  <c r="AO2263" i="5"/>
  <c r="AO2264" i="5"/>
  <c r="AO2265" i="5"/>
  <c r="AO2266" i="5"/>
  <c r="AO2267" i="5"/>
  <c r="AO2268" i="5"/>
  <c r="AO2269" i="5"/>
  <c r="AO2270" i="5"/>
  <c r="AO2271" i="5"/>
  <c r="AO2272" i="5"/>
  <c r="AO2273" i="5"/>
  <c r="AO2274" i="5"/>
  <c r="AO2275" i="5"/>
  <c r="AO2276" i="5"/>
  <c r="AO2277" i="5"/>
  <c r="AO2278" i="5"/>
  <c r="AO2279" i="5"/>
  <c r="AO2280" i="5"/>
  <c r="AO2281" i="5"/>
  <c r="AO2282" i="5"/>
  <c r="AO2283" i="5"/>
  <c r="AO2284" i="5"/>
  <c r="AO2285" i="5"/>
  <c r="AO2286" i="5"/>
  <c r="AO2287" i="5"/>
  <c r="AO2288" i="5"/>
  <c r="AO2289" i="5"/>
  <c r="AO2290" i="5"/>
  <c r="AO2291" i="5"/>
  <c r="AO2292" i="5"/>
  <c r="AO2293" i="5"/>
  <c r="AO2294" i="5"/>
  <c r="AO2295" i="5"/>
  <c r="AO2296" i="5"/>
  <c r="AO2297" i="5"/>
  <c r="AO2298" i="5"/>
  <c r="AO2299" i="5"/>
  <c r="AO2300" i="5"/>
  <c r="AO2301" i="5"/>
  <c r="AO2302" i="5"/>
  <c r="AO2303" i="5"/>
  <c r="AO2304" i="5"/>
  <c r="AO2305" i="5"/>
  <c r="AO2306" i="5"/>
  <c r="AO2307" i="5"/>
  <c r="AO2308" i="5"/>
  <c r="AO2309" i="5"/>
  <c r="AO2310" i="5"/>
  <c r="AO2311" i="5"/>
  <c r="AO2312" i="5"/>
  <c r="AO2313" i="5"/>
  <c r="AO2314" i="5"/>
  <c r="AO2315" i="5"/>
  <c r="AO2316" i="5"/>
  <c r="AO2317" i="5"/>
  <c r="AO2318" i="5"/>
  <c r="AO2319" i="5"/>
  <c r="AO2320" i="5"/>
  <c r="AO2321" i="5"/>
  <c r="AO2322" i="5"/>
  <c r="AO2323" i="5"/>
  <c r="AO2324" i="5"/>
  <c r="AO2325" i="5"/>
  <c r="AO2326" i="5"/>
  <c r="AO2327" i="5"/>
  <c r="AO2328" i="5"/>
  <c r="AO2329" i="5"/>
  <c r="AO2330" i="5"/>
  <c r="AO2331" i="5"/>
  <c r="AO2332" i="5"/>
  <c r="AO2333" i="5"/>
  <c r="AO2334" i="5"/>
  <c r="AO2335" i="5"/>
  <c r="AO2336" i="5"/>
  <c r="AO2337" i="5"/>
  <c r="AO2338" i="5"/>
  <c r="AO2339" i="5"/>
  <c r="AO2340" i="5"/>
  <c r="AO2341" i="5"/>
  <c r="AO2342" i="5"/>
  <c r="AO2343" i="5"/>
  <c r="AO2344" i="5"/>
  <c r="AO2345" i="5"/>
  <c r="AO2346" i="5"/>
  <c r="AO2347" i="5"/>
  <c r="AO2348" i="5"/>
  <c r="AO2349" i="5"/>
  <c r="AO2350" i="5"/>
  <c r="AO2351" i="5"/>
  <c r="AO2352" i="5"/>
  <c r="AO2353" i="5"/>
  <c r="AO2354" i="5"/>
  <c r="AO2355" i="5"/>
  <c r="AO2356" i="5"/>
  <c r="AO2357" i="5"/>
  <c r="AO2358" i="5"/>
  <c r="AO2359" i="5"/>
  <c r="AO2360" i="5"/>
  <c r="AO2361" i="5"/>
  <c r="AO2362" i="5"/>
  <c r="AO2363" i="5"/>
  <c r="AO2364" i="5"/>
  <c r="AO2365" i="5"/>
  <c r="AO2366" i="5"/>
  <c r="AO2367" i="5"/>
  <c r="AO2368" i="5"/>
  <c r="AO2369" i="5"/>
  <c r="AO2370" i="5"/>
  <c r="AO2371" i="5"/>
  <c r="AO2372" i="5"/>
  <c r="AO2373" i="5"/>
  <c r="AO2374" i="5"/>
  <c r="AO2375" i="5"/>
  <c r="AO2376" i="5"/>
  <c r="AO2377" i="5"/>
  <c r="AO2378" i="5"/>
  <c r="AO2379" i="5"/>
  <c r="AO2380" i="5"/>
  <c r="AO2381" i="5"/>
  <c r="AO2382" i="5"/>
  <c r="AO2383" i="5"/>
  <c r="AO2384" i="5"/>
  <c r="AO2385" i="5"/>
  <c r="AO2386" i="5"/>
  <c r="AO2387" i="5"/>
  <c r="AO2388" i="5"/>
  <c r="AO2389" i="5"/>
  <c r="AO2390" i="5"/>
  <c r="AO2391" i="5"/>
  <c r="AO2392" i="5"/>
  <c r="AO2393" i="5"/>
  <c r="AO2394" i="5"/>
  <c r="AO2395" i="5"/>
  <c r="AO2396" i="5"/>
  <c r="AO2397" i="5"/>
  <c r="AO2398" i="5"/>
  <c r="AO2399" i="5"/>
  <c r="AO2400" i="5"/>
  <c r="AO2401" i="5"/>
  <c r="AO2402" i="5"/>
  <c r="AO2403" i="5"/>
  <c r="AO2404" i="5"/>
  <c r="AO2405" i="5"/>
  <c r="AO2406" i="5"/>
  <c r="AO2407" i="5"/>
  <c r="AO2408" i="5"/>
  <c r="AO2409" i="5"/>
  <c r="AO2410" i="5"/>
  <c r="AO2411" i="5"/>
  <c r="AO2412" i="5"/>
  <c r="AO2413" i="5"/>
  <c r="AO2414" i="5"/>
  <c r="AO2415" i="5"/>
  <c r="AO2416" i="5"/>
  <c r="AO2417" i="5"/>
  <c r="AO2418" i="5"/>
  <c r="AO2419" i="5"/>
  <c r="AO2420" i="5"/>
  <c r="AO2421" i="5"/>
  <c r="AO2422" i="5"/>
  <c r="AO2423" i="5"/>
  <c r="AO2424" i="5"/>
  <c r="AO2425" i="5"/>
  <c r="AO2426" i="5"/>
  <c r="AO2427" i="5"/>
  <c r="AO2428" i="5"/>
  <c r="AO2429" i="5"/>
  <c r="AO2430" i="5"/>
  <c r="AO2431" i="5"/>
  <c r="AO2432" i="5"/>
  <c r="AO2433" i="5"/>
  <c r="AO2434" i="5"/>
  <c r="AO2435" i="5"/>
  <c r="AO2436" i="5"/>
  <c r="AO2437" i="5"/>
  <c r="AO2438" i="5"/>
  <c r="AO2439" i="5"/>
  <c r="AO2440" i="5"/>
  <c r="AO2441" i="5"/>
  <c r="AO2442" i="5"/>
  <c r="AO2443" i="5"/>
  <c r="AO2444" i="5"/>
  <c r="AO2445" i="5"/>
  <c r="AO2446" i="5"/>
  <c r="AO2447" i="5"/>
  <c r="AO2448" i="5"/>
  <c r="AO2449" i="5"/>
  <c r="AO2450" i="5"/>
  <c r="AO2451" i="5"/>
  <c r="AO2452" i="5"/>
  <c r="AO2453" i="5"/>
  <c r="AO2454" i="5"/>
  <c r="AO2455" i="5"/>
  <c r="AO2456" i="5"/>
  <c r="AO2457" i="5"/>
  <c r="AO2458" i="5"/>
  <c r="AO2459" i="5"/>
  <c r="AO2460" i="5"/>
  <c r="AO2461" i="5"/>
  <c r="AO2462" i="5"/>
  <c r="AO2463" i="5"/>
  <c r="AO2464" i="5"/>
  <c r="AO2465" i="5"/>
  <c r="AO2466" i="5"/>
  <c r="AO2467" i="5"/>
  <c r="AO2468" i="5"/>
  <c r="AO2469" i="5"/>
  <c r="AO2470" i="5"/>
  <c r="AO2471" i="5"/>
  <c r="AO2472" i="5"/>
  <c r="AO2473" i="5"/>
  <c r="AO2474" i="5"/>
  <c r="AO2475" i="5"/>
  <c r="AO2476" i="5"/>
  <c r="AO2477" i="5"/>
  <c r="AO2478" i="5"/>
  <c r="AO2479" i="5"/>
  <c r="AO2480" i="5"/>
  <c r="AO2481" i="5"/>
  <c r="AO2482" i="5"/>
  <c r="AO2483" i="5"/>
  <c r="AO2484" i="5"/>
  <c r="AO2485" i="5"/>
  <c r="AO2486" i="5"/>
  <c r="AO2487" i="5"/>
  <c r="AO2488" i="5"/>
  <c r="AO2489" i="5"/>
  <c r="AO2490" i="5"/>
  <c r="AO2491" i="5"/>
  <c r="AO2492" i="5"/>
  <c r="AO2493" i="5"/>
  <c r="AO2494" i="5"/>
  <c r="AO2495" i="5"/>
  <c r="AO2496" i="5"/>
  <c r="AO2497" i="5"/>
  <c r="AO2498" i="5"/>
  <c r="AO2499" i="5"/>
  <c r="AO2500" i="5"/>
  <c r="AO2501" i="5"/>
  <c r="AO2502" i="5"/>
  <c r="AO2503" i="5"/>
  <c r="AO2504" i="5"/>
  <c r="AO2505" i="5"/>
  <c r="AO2506" i="5"/>
  <c r="AO2507" i="5"/>
  <c r="AO2508" i="5"/>
  <c r="AO2509" i="5"/>
  <c r="AO2510" i="5"/>
  <c r="AO2511" i="5"/>
  <c r="AO2512" i="5"/>
  <c r="AO2513" i="5"/>
  <c r="AO2514" i="5"/>
  <c r="AO2515" i="5"/>
  <c r="AO2516" i="5"/>
  <c r="AO2517" i="5"/>
  <c r="AO2518" i="5"/>
  <c r="AO2519" i="5"/>
  <c r="AO2520" i="5"/>
  <c r="AO2521" i="5"/>
  <c r="AO2522" i="5"/>
  <c r="AO2523" i="5"/>
  <c r="AO2524" i="5"/>
  <c r="AO2525" i="5"/>
  <c r="AO2526" i="5"/>
  <c r="AO2527" i="5"/>
  <c r="AO2528" i="5"/>
  <c r="AO2529" i="5"/>
  <c r="AO2530" i="5"/>
  <c r="AO2531" i="5"/>
  <c r="AO2532" i="5"/>
  <c r="AO2533" i="5"/>
  <c r="AO2534" i="5"/>
  <c r="AO2535" i="5"/>
  <c r="AO2536" i="5"/>
  <c r="AO2537" i="5"/>
  <c r="AO2538" i="5"/>
  <c r="AO2539" i="5"/>
  <c r="AO2540" i="5"/>
  <c r="AO2541" i="5"/>
  <c r="AO2542" i="5"/>
  <c r="AO2543" i="5"/>
  <c r="AO2544" i="5"/>
  <c r="AO2545" i="5"/>
  <c r="AO2546" i="5"/>
  <c r="AO2547" i="5"/>
  <c r="AO2548" i="5"/>
  <c r="AO2549" i="5"/>
  <c r="AO2550" i="5"/>
  <c r="AO2551" i="5"/>
  <c r="AO2552" i="5"/>
  <c r="AO2553" i="5"/>
  <c r="AO2554" i="5"/>
  <c r="AO2555" i="5"/>
  <c r="AO2556" i="5"/>
  <c r="AO2557" i="5"/>
  <c r="AO2558" i="5"/>
  <c r="AO2559" i="5"/>
  <c r="AO2560" i="5"/>
  <c r="AO2561" i="5"/>
  <c r="AO2562" i="5"/>
  <c r="AO2563" i="5"/>
  <c r="AO2564" i="5"/>
  <c r="AO2565" i="5"/>
  <c r="AO2566" i="5"/>
  <c r="AO2567" i="5"/>
  <c r="AO2568" i="5"/>
  <c r="AO2569" i="5"/>
  <c r="AO2570" i="5"/>
  <c r="AO2571" i="5"/>
  <c r="AO2572" i="5"/>
  <c r="AO2573" i="5"/>
  <c r="AO2574" i="5"/>
  <c r="AO2575" i="5"/>
  <c r="AO2576" i="5"/>
  <c r="AO2577" i="5"/>
  <c r="AO2578" i="5"/>
  <c r="AO2579" i="5"/>
  <c r="AO2580" i="5"/>
  <c r="AO2581" i="5"/>
  <c r="AO2582" i="5"/>
  <c r="AO2583" i="5"/>
  <c r="AO2584" i="5"/>
  <c r="AO2585" i="5"/>
  <c r="AO2586" i="5"/>
  <c r="AO2587" i="5"/>
  <c r="AO2588" i="5"/>
  <c r="AO2589" i="5"/>
  <c r="AO2590" i="5"/>
  <c r="AO2591" i="5"/>
  <c r="AO2592" i="5"/>
  <c r="AO2593" i="5"/>
  <c r="AO2594" i="5"/>
  <c r="AO2595" i="5"/>
  <c r="AO2596" i="5"/>
  <c r="AO2597" i="5"/>
  <c r="AO2598" i="5"/>
  <c r="AO2599" i="5"/>
  <c r="AO2600" i="5"/>
  <c r="AO2601" i="5"/>
  <c r="AO2602" i="5"/>
  <c r="AO2603" i="5"/>
  <c r="AO2604" i="5"/>
  <c r="AO2605" i="5"/>
  <c r="AO2606" i="5"/>
  <c r="AO2607" i="5"/>
  <c r="AO2608" i="5"/>
  <c r="AO2609" i="5"/>
  <c r="AO2610" i="5"/>
  <c r="AO2611" i="5"/>
  <c r="AO2612" i="5"/>
  <c r="AO2613" i="5"/>
  <c r="AO2614" i="5"/>
  <c r="AO2615" i="5"/>
  <c r="AO2616" i="5"/>
  <c r="AO2617" i="5"/>
  <c r="AO2618" i="5"/>
  <c r="AO2619" i="5"/>
  <c r="AO2620" i="5"/>
  <c r="AO2621" i="5"/>
  <c r="AO2622" i="5"/>
  <c r="AO2623" i="5"/>
  <c r="AO2624" i="5"/>
  <c r="AO2625" i="5"/>
  <c r="AO2626" i="5"/>
  <c r="AO2627" i="5"/>
  <c r="AO2628" i="5"/>
  <c r="AO2629" i="5"/>
  <c r="AO2630" i="5"/>
  <c r="AO2631" i="5"/>
  <c r="AO2632" i="5"/>
  <c r="AO2633" i="5"/>
  <c r="AO2634" i="5"/>
  <c r="AO2635" i="5"/>
  <c r="AO2636" i="5"/>
  <c r="AO2637" i="5"/>
  <c r="AO2638" i="5"/>
  <c r="AO2639" i="5"/>
  <c r="AO2640" i="5"/>
  <c r="AO2641" i="5"/>
  <c r="AO2642" i="5"/>
  <c r="AO2643" i="5"/>
  <c r="AO2644" i="5"/>
  <c r="AO2645" i="5"/>
  <c r="AO2646" i="5"/>
  <c r="AO2647" i="5"/>
  <c r="AO2648" i="5"/>
  <c r="AO2649" i="5"/>
  <c r="AO2650" i="5"/>
  <c r="AO2651" i="5"/>
  <c r="AO2652" i="5"/>
  <c r="AO2653" i="5"/>
  <c r="AO2654" i="5"/>
  <c r="AO2655" i="5"/>
  <c r="AO2656" i="5"/>
  <c r="AO2657" i="5"/>
  <c r="AO2658" i="5"/>
  <c r="AO2659" i="5"/>
  <c r="AO2660" i="5"/>
  <c r="AO2661" i="5"/>
  <c r="AO2662" i="5"/>
  <c r="AO2663" i="5"/>
  <c r="AO2664" i="5"/>
  <c r="AO2665" i="5"/>
  <c r="AO2666" i="5"/>
  <c r="AO2667" i="5"/>
  <c r="AO2668" i="5"/>
  <c r="AO2669" i="5"/>
  <c r="AO2670" i="5"/>
  <c r="AO2671" i="5"/>
  <c r="AO2672" i="5"/>
  <c r="AO2673" i="5"/>
  <c r="AO2674" i="5"/>
  <c r="AO2675" i="5"/>
  <c r="AO2676" i="5"/>
  <c r="AO2677" i="5"/>
  <c r="AO2678" i="5"/>
  <c r="AO2679" i="5"/>
  <c r="AO2680" i="5"/>
  <c r="AO2681" i="5"/>
  <c r="AO2682" i="5"/>
  <c r="AO2683" i="5"/>
  <c r="AO2684" i="5"/>
  <c r="AO2685" i="5"/>
  <c r="AO2686" i="5"/>
  <c r="AO2687" i="5"/>
  <c r="AO2688" i="5"/>
  <c r="AO2689" i="5"/>
  <c r="AO2690" i="5"/>
  <c r="AO2691" i="5"/>
  <c r="AO2692" i="5"/>
  <c r="AO2693" i="5"/>
  <c r="AO2694" i="5"/>
  <c r="AO2695" i="5"/>
  <c r="AO2696" i="5"/>
  <c r="AO2697" i="5"/>
  <c r="AO2698" i="5"/>
  <c r="AO2699" i="5"/>
  <c r="AO2700" i="5"/>
  <c r="AO2701" i="5"/>
  <c r="AO2702" i="5"/>
  <c r="AO2703" i="5"/>
  <c r="AO2704" i="5"/>
  <c r="AO2705" i="5"/>
  <c r="AO2706" i="5"/>
  <c r="AO2707" i="5"/>
  <c r="AO2708" i="5"/>
  <c r="AO2709" i="5"/>
  <c r="AO2710" i="5"/>
  <c r="AO2711" i="5"/>
  <c r="AO2712" i="5"/>
  <c r="AO2713" i="5"/>
  <c r="AO2714" i="5"/>
  <c r="AO2715" i="5"/>
  <c r="AO2716" i="5"/>
  <c r="AO2717" i="5"/>
  <c r="AO2718" i="5"/>
  <c r="AO2719" i="5"/>
  <c r="AO2720" i="5"/>
  <c r="AO2721" i="5"/>
  <c r="AO2722" i="5"/>
  <c r="AO2723" i="5"/>
  <c r="AO2724" i="5"/>
  <c r="AO2725" i="5"/>
  <c r="AO2726" i="5"/>
  <c r="AO2727" i="5"/>
  <c r="AO2728" i="5"/>
  <c r="AO2729" i="5"/>
  <c r="AO2730" i="5"/>
  <c r="AO2731" i="5"/>
  <c r="AO2732" i="5"/>
  <c r="AO2733" i="5"/>
  <c r="AO2734" i="5"/>
  <c r="AO2735" i="5"/>
  <c r="AO2736" i="5"/>
  <c r="AO2737" i="5"/>
  <c r="AO2738" i="5"/>
  <c r="AO2739" i="5"/>
  <c r="AO2740" i="5"/>
  <c r="AO2741" i="5"/>
  <c r="AO2742" i="5"/>
  <c r="AO2743" i="5"/>
  <c r="AO2744" i="5"/>
  <c r="AO2745" i="5"/>
  <c r="AO2746" i="5"/>
  <c r="AO2747" i="5"/>
  <c r="AO2748" i="5"/>
  <c r="AO2749" i="5"/>
  <c r="AO2750" i="5"/>
  <c r="AO2751" i="5"/>
  <c r="AO2752" i="5"/>
  <c r="AO2753" i="5"/>
  <c r="AO2754" i="5"/>
  <c r="AO2755" i="5"/>
  <c r="AO2756" i="5"/>
  <c r="AO2757" i="5"/>
  <c r="AO2758" i="5"/>
  <c r="AO2759" i="5"/>
  <c r="AO2760" i="5"/>
  <c r="AO2761" i="5"/>
  <c r="AO2762" i="5"/>
  <c r="AO2763" i="5"/>
  <c r="AO2764" i="5"/>
  <c r="AO2765" i="5"/>
  <c r="AO2766" i="5"/>
  <c r="AO2767" i="5"/>
  <c r="AO2768" i="5"/>
  <c r="AO2769" i="5"/>
  <c r="AO2770" i="5"/>
  <c r="AO2771" i="5"/>
  <c r="AO2772" i="5"/>
  <c r="AO2773" i="5"/>
  <c r="AO2774" i="5"/>
  <c r="AO2775" i="5"/>
  <c r="AO2776" i="5"/>
  <c r="AO2777" i="5"/>
  <c r="AO2778" i="5"/>
  <c r="AO2779" i="5"/>
  <c r="AO2780" i="5"/>
  <c r="AO2781" i="5"/>
  <c r="AO2782" i="5"/>
  <c r="AO2783" i="5"/>
  <c r="AO2784" i="5"/>
  <c r="AO2785" i="5"/>
  <c r="AO2786" i="5"/>
  <c r="AO2787" i="5"/>
  <c r="AO2788" i="5"/>
  <c r="AO2789" i="5"/>
  <c r="AO2790" i="5"/>
  <c r="AO2791" i="5"/>
  <c r="AO2792" i="5"/>
  <c r="AO2793" i="5"/>
  <c r="AO2794" i="5"/>
  <c r="AO2795" i="5"/>
  <c r="AO2796" i="5"/>
  <c r="AO2797" i="5"/>
  <c r="AO2798" i="5"/>
  <c r="AO2799" i="5"/>
  <c r="AO2800" i="5"/>
  <c r="AO2801" i="5"/>
  <c r="AO2802" i="5"/>
  <c r="AO2803" i="5"/>
  <c r="AO2804" i="5"/>
  <c r="AO2805" i="5"/>
  <c r="AO2806" i="5"/>
  <c r="AO2807" i="5"/>
  <c r="AO2808" i="5"/>
  <c r="AO2809" i="5"/>
  <c r="AO2810" i="5"/>
  <c r="AO2811" i="5"/>
  <c r="AO2812" i="5"/>
  <c r="AO2813" i="5"/>
  <c r="AO2814" i="5"/>
  <c r="AO2815" i="5"/>
  <c r="AO2816" i="5"/>
  <c r="AO2817" i="5"/>
  <c r="AO2818" i="5"/>
  <c r="AO2819" i="5"/>
  <c r="AO2820" i="5"/>
  <c r="AO2821" i="5"/>
  <c r="AO2822" i="5"/>
  <c r="AO2823" i="5"/>
  <c r="AO2824" i="5"/>
  <c r="AO2825" i="5"/>
  <c r="AO2826" i="5"/>
  <c r="AO2827" i="5"/>
  <c r="AO2828" i="5"/>
  <c r="AO2829" i="5"/>
  <c r="AO2830" i="5"/>
  <c r="AO2831" i="5"/>
  <c r="AO2832" i="5"/>
  <c r="AO2833" i="5"/>
  <c r="AO2834" i="5"/>
  <c r="AO2835" i="5"/>
  <c r="AO2836" i="5"/>
  <c r="AO2837" i="5"/>
  <c r="AO2838" i="5"/>
  <c r="AO2839" i="5"/>
  <c r="AO2840" i="5"/>
  <c r="AO2841" i="5"/>
  <c r="AO2842" i="5"/>
  <c r="AO2843" i="5"/>
  <c r="AO2844" i="5"/>
  <c r="AO2845" i="5"/>
  <c r="AO2846" i="5"/>
  <c r="AO2847" i="5"/>
  <c r="AO2848" i="5"/>
  <c r="AO2849" i="5"/>
  <c r="AO2850" i="5"/>
  <c r="AO2851" i="5"/>
  <c r="AO2852" i="5"/>
  <c r="AO2853" i="5"/>
  <c r="AO2854" i="5"/>
  <c r="AO2855" i="5"/>
  <c r="AO2856" i="5"/>
  <c r="AO2857" i="5"/>
  <c r="AO2858" i="5"/>
  <c r="AO2859" i="5"/>
  <c r="AO2860" i="5"/>
  <c r="AO2861" i="5"/>
  <c r="AO2862" i="5"/>
  <c r="AO2863" i="5"/>
  <c r="AO2864" i="5"/>
  <c r="AO2865" i="5"/>
  <c r="AO2866" i="5"/>
  <c r="AO2867" i="5"/>
  <c r="AO2868" i="5"/>
  <c r="AO2869" i="5"/>
  <c r="AO2870" i="5"/>
  <c r="AO2871" i="5"/>
  <c r="AO2872" i="5"/>
  <c r="AO2873" i="5"/>
  <c r="AO2874" i="5"/>
  <c r="AO2875" i="5"/>
  <c r="AO2876" i="5"/>
  <c r="AO2877" i="5"/>
  <c r="AO2878" i="5"/>
  <c r="AO2879" i="5"/>
  <c r="AO2880" i="5"/>
  <c r="AO2881" i="5"/>
  <c r="AO2882" i="5"/>
  <c r="AO2883" i="5"/>
  <c r="AO2884" i="5"/>
  <c r="AO2885" i="5"/>
  <c r="AO2886" i="5"/>
  <c r="AO2887" i="5"/>
  <c r="AO2888" i="5"/>
  <c r="AO2889" i="5"/>
  <c r="AO2890" i="5"/>
  <c r="AO2891" i="5"/>
  <c r="AO2892" i="5"/>
  <c r="AO2893" i="5"/>
  <c r="AO2894" i="5"/>
  <c r="AO2895" i="5"/>
  <c r="AO2896" i="5"/>
  <c r="AO2897" i="5"/>
  <c r="AO2898" i="5"/>
  <c r="AO2899" i="5"/>
  <c r="AO2900" i="5"/>
  <c r="AO2901" i="5"/>
  <c r="AO2902" i="5"/>
  <c r="AO2903" i="5"/>
  <c r="AO2904" i="5"/>
  <c r="AO2905" i="5"/>
  <c r="AO2906" i="5"/>
  <c r="AO2907" i="5"/>
  <c r="AO2908" i="5"/>
  <c r="AO2909" i="5"/>
  <c r="AO2910" i="5"/>
  <c r="AO2911" i="5"/>
  <c r="AO2912" i="5"/>
  <c r="AO2913" i="5"/>
  <c r="AO2914" i="5"/>
  <c r="AO2915" i="5"/>
  <c r="AO2916" i="5"/>
  <c r="AO2917" i="5"/>
  <c r="AO2918" i="5"/>
  <c r="AO2919" i="5"/>
  <c r="AO2920" i="5"/>
  <c r="AO2" i="5"/>
  <c r="AM3" i="5"/>
  <c r="AN3" i="5" s="1"/>
  <c r="AM4" i="5"/>
  <c r="AN4" i="5" s="1"/>
  <c r="AM5" i="5"/>
  <c r="AN5" i="5" s="1"/>
  <c r="AM6" i="5"/>
  <c r="AN6" i="5" s="1"/>
  <c r="AM7" i="5"/>
  <c r="AN7" i="5" s="1"/>
  <c r="AM8" i="5"/>
  <c r="AN8" i="5" s="1"/>
  <c r="AM9" i="5"/>
  <c r="AN9" i="5" s="1"/>
  <c r="AM10" i="5"/>
  <c r="AN10" i="5" s="1"/>
  <c r="AM11" i="5"/>
  <c r="AN11" i="5" s="1"/>
  <c r="AM12" i="5"/>
  <c r="AN12" i="5" s="1"/>
  <c r="AM13" i="5"/>
  <c r="AN13" i="5" s="1"/>
  <c r="AM14" i="5"/>
  <c r="AN14" i="5" s="1"/>
  <c r="AM15" i="5"/>
  <c r="AN15" i="5" s="1"/>
  <c r="AM16" i="5"/>
  <c r="AN16" i="5" s="1"/>
  <c r="AM17" i="5"/>
  <c r="AN17" i="5" s="1"/>
  <c r="AM18" i="5"/>
  <c r="AN18" i="5" s="1"/>
  <c r="AM19" i="5"/>
  <c r="AN19" i="5" s="1"/>
  <c r="AM20" i="5"/>
  <c r="AN20" i="5" s="1"/>
  <c r="AM21" i="5"/>
  <c r="AN21" i="5" s="1"/>
  <c r="AM22" i="5"/>
  <c r="AN22" i="5" s="1"/>
  <c r="AM23" i="5"/>
  <c r="AN23" i="5" s="1"/>
  <c r="AM24" i="5"/>
  <c r="AN24" i="5" s="1"/>
  <c r="AM25" i="5"/>
  <c r="AN25" i="5" s="1"/>
  <c r="AM26" i="5"/>
  <c r="AN26" i="5" s="1"/>
  <c r="AM27" i="5"/>
  <c r="AN27" i="5" s="1"/>
  <c r="AM28" i="5"/>
  <c r="AN28" i="5" s="1"/>
  <c r="AM29" i="5"/>
  <c r="AN29" i="5" s="1"/>
  <c r="AM30" i="5"/>
  <c r="AN30" i="5" s="1"/>
  <c r="AM31" i="5"/>
  <c r="AN31" i="5" s="1"/>
  <c r="AM32" i="5"/>
  <c r="AN32" i="5" s="1"/>
  <c r="AM33" i="5"/>
  <c r="AN33" i="5" s="1"/>
  <c r="AM34" i="5"/>
  <c r="AN34" i="5" s="1"/>
  <c r="AM35" i="5"/>
  <c r="AN35" i="5" s="1"/>
  <c r="AM36" i="5"/>
  <c r="AN36" i="5" s="1"/>
  <c r="AM37" i="5"/>
  <c r="AN37" i="5" s="1"/>
  <c r="AM38" i="5"/>
  <c r="AN38" i="5" s="1"/>
  <c r="AM39" i="5"/>
  <c r="AN39" i="5" s="1"/>
  <c r="AM40" i="5"/>
  <c r="AN40" i="5" s="1"/>
  <c r="AM41" i="5"/>
  <c r="AN41" i="5" s="1"/>
  <c r="AM42" i="5"/>
  <c r="AN42" i="5" s="1"/>
  <c r="AM43" i="5"/>
  <c r="AN43" i="5" s="1"/>
  <c r="AM44" i="5"/>
  <c r="AN44" i="5" s="1"/>
  <c r="AM45" i="5"/>
  <c r="AN45" i="5" s="1"/>
  <c r="AM46" i="5"/>
  <c r="AN46" i="5" s="1"/>
  <c r="AM47" i="5"/>
  <c r="AN47" i="5" s="1"/>
  <c r="AM48" i="5"/>
  <c r="AN48" i="5" s="1"/>
  <c r="AM49" i="5"/>
  <c r="AN49" i="5" s="1"/>
  <c r="AM50" i="5"/>
  <c r="AN50" i="5" s="1"/>
  <c r="AM51" i="5"/>
  <c r="AN51" i="5" s="1"/>
  <c r="AM52" i="5"/>
  <c r="AN52" i="5" s="1"/>
  <c r="AM53" i="5"/>
  <c r="AN53" i="5" s="1"/>
  <c r="AM54" i="5"/>
  <c r="AN54" i="5" s="1"/>
  <c r="AM55" i="5"/>
  <c r="AN55" i="5" s="1"/>
  <c r="AM56" i="5"/>
  <c r="AN56" i="5" s="1"/>
  <c r="AM57" i="5"/>
  <c r="AN57" i="5" s="1"/>
  <c r="AM58" i="5"/>
  <c r="AN58" i="5" s="1"/>
  <c r="AM59" i="5"/>
  <c r="AN59" i="5" s="1"/>
  <c r="AM60" i="5"/>
  <c r="AN60" i="5" s="1"/>
  <c r="AM61" i="5"/>
  <c r="AN61" i="5" s="1"/>
  <c r="AM62" i="5"/>
  <c r="AN62" i="5" s="1"/>
  <c r="AM63" i="5"/>
  <c r="AN63" i="5" s="1"/>
  <c r="AM64" i="5"/>
  <c r="AN64" i="5" s="1"/>
  <c r="AM65" i="5"/>
  <c r="AN65" i="5" s="1"/>
  <c r="AM66" i="5"/>
  <c r="AN66" i="5" s="1"/>
  <c r="AM67" i="5"/>
  <c r="AN67" i="5" s="1"/>
  <c r="AM68" i="5"/>
  <c r="AN68" i="5" s="1"/>
  <c r="AM69" i="5"/>
  <c r="AN69" i="5" s="1"/>
  <c r="AM70" i="5"/>
  <c r="AN70" i="5" s="1"/>
  <c r="AM71" i="5"/>
  <c r="AN71" i="5" s="1"/>
  <c r="AM72" i="5"/>
  <c r="AN72" i="5" s="1"/>
  <c r="AM73" i="5"/>
  <c r="AN73" i="5" s="1"/>
  <c r="AM74" i="5"/>
  <c r="AN74" i="5" s="1"/>
  <c r="AM75" i="5"/>
  <c r="AN75" i="5" s="1"/>
  <c r="AM76" i="5"/>
  <c r="AN76" i="5" s="1"/>
  <c r="AM77" i="5"/>
  <c r="AN77" i="5" s="1"/>
  <c r="AM78" i="5"/>
  <c r="AN78" i="5" s="1"/>
  <c r="AM79" i="5"/>
  <c r="AN79" i="5" s="1"/>
  <c r="AM80" i="5"/>
  <c r="AN80" i="5" s="1"/>
  <c r="AM81" i="5"/>
  <c r="AN81" i="5" s="1"/>
  <c r="AM82" i="5"/>
  <c r="AN82" i="5" s="1"/>
  <c r="AM83" i="5"/>
  <c r="AN83" i="5" s="1"/>
  <c r="AM84" i="5"/>
  <c r="AN84" i="5" s="1"/>
  <c r="AM85" i="5"/>
  <c r="AN85" i="5" s="1"/>
  <c r="AM86" i="5"/>
  <c r="AN86" i="5" s="1"/>
  <c r="AM87" i="5"/>
  <c r="AN87" i="5" s="1"/>
  <c r="AM88" i="5"/>
  <c r="AN88" i="5" s="1"/>
  <c r="AM89" i="5"/>
  <c r="AN89" i="5" s="1"/>
  <c r="AM90" i="5"/>
  <c r="AN90" i="5" s="1"/>
  <c r="AM91" i="5"/>
  <c r="AN91" i="5" s="1"/>
  <c r="AM92" i="5"/>
  <c r="AN92" i="5" s="1"/>
  <c r="AM93" i="5"/>
  <c r="AN93" i="5" s="1"/>
  <c r="AM94" i="5"/>
  <c r="AN94" i="5" s="1"/>
  <c r="AM95" i="5"/>
  <c r="AN95" i="5" s="1"/>
  <c r="AM96" i="5"/>
  <c r="AN96" i="5" s="1"/>
  <c r="AM97" i="5"/>
  <c r="AN97" i="5" s="1"/>
  <c r="AM98" i="5"/>
  <c r="AN98" i="5" s="1"/>
  <c r="AM99" i="5"/>
  <c r="AN99" i="5" s="1"/>
  <c r="AM100" i="5"/>
  <c r="AN100" i="5" s="1"/>
  <c r="AM101" i="5"/>
  <c r="AN101" i="5" s="1"/>
  <c r="AM102" i="5"/>
  <c r="AN102" i="5" s="1"/>
  <c r="AM103" i="5"/>
  <c r="AN103" i="5" s="1"/>
  <c r="AM104" i="5"/>
  <c r="AN104" i="5" s="1"/>
  <c r="AM105" i="5"/>
  <c r="AN105" i="5" s="1"/>
  <c r="AM106" i="5"/>
  <c r="AN106" i="5" s="1"/>
  <c r="AM107" i="5"/>
  <c r="AN107" i="5" s="1"/>
  <c r="AM108" i="5"/>
  <c r="AN108" i="5" s="1"/>
  <c r="AM109" i="5"/>
  <c r="AN109" i="5" s="1"/>
  <c r="AM110" i="5"/>
  <c r="AN110" i="5" s="1"/>
  <c r="AM111" i="5"/>
  <c r="AN111" i="5" s="1"/>
  <c r="AM112" i="5"/>
  <c r="AN112" i="5" s="1"/>
  <c r="AM113" i="5"/>
  <c r="AN113" i="5" s="1"/>
  <c r="AM114" i="5"/>
  <c r="AN114" i="5" s="1"/>
  <c r="AM115" i="5"/>
  <c r="AN115" i="5" s="1"/>
  <c r="AM116" i="5"/>
  <c r="AN116" i="5" s="1"/>
  <c r="AM117" i="5"/>
  <c r="AN117" i="5" s="1"/>
  <c r="AM118" i="5"/>
  <c r="AN118" i="5" s="1"/>
  <c r="AM119" i="5"/>
  <c r="AN119" i="5" s="1"/>
  <c r="AM120" i="5"/>
  <c r="AN120" i="5" s="1"/>
  <c r="AM121" i="5"/>
  <c r="AN121" i="5" s="1"/>
  <c r="AM122" i="5"/>
  <c r="AN122" i="5" s="1"/>
  <c r="AM123" i="5"/>
  <c r="AN123" i="5" s="1"/>
  <c r="AM124" i="5"/>
  <c r="AN124" i="5" s="1"/>
  <c r="AM125" i="5"/>
  <c r="AN125" i="5" s="1"/>
  <c r="AM126" i="5"/>
  <c r="AN126" i="5" s="1"/>
  <c r="AM127" i="5"/>
  <c r="AN127" i="5" s="1"/>
  <c r="AM128" i="5"/>
  <c r="AN128" i="5" s="1"/>
  <c r="AM129" i="5"/>
  <c r="AN129" i="5" s="1"/>
  <c r="AM130" i="5"/>
  <c r="AN130" i="5" s="1"/>
  <c r="AM131" i="5"/>
  <c r="AN131" i="5" s="1"/>
  <c r="AM132" i="5"/>
  <c r="AN132" i="5" s="1"/>
  <c r="AM133" i="5"/>
  <c r="AN133" i="5" s="1"/>
  <c r="AM134" i="5"/>
  <c r="AN134" i="5" s="1"/>
  <c r="AM135" i="5"/>
  <c r="AN135" i="5" s="1"/>
  <c r="AM136" i="5"/>
  <c r="AN136" i="5" s="1"/>
  <c r="AM137" i="5"/>
  <c r="AN137" i="5" s="1"/>
  <c r="AM138" i="5"/>
  <c r="AN138" i="5" s="1"/>
  <c r="AM139" i="5"/>
  <c r="AN139" i="5" s="1"/>
  <c r="AM140" i="5"/>
  <c r="AN140" i="5" s="1"/>
  <c r="AM141" i="5"/>
  <c r="AN141" i="5" s="1"/>
  <c r="AM142" i="5"/>
  <c r="AN142" i="5" s="1"/>
  <c r="AM143" i="5"/>
  <c r="AN143" i="5" s="1"/>
  <c r="AM144" i="5"/>
  <c r="AN144" i="5" s="1"/>
  <c r="AM145" i="5"/>
  <c r="AN145" i="5" s="1"/>
  <c r="AM146" i="5"/>
  <c r="AN146" i="5" s="1"/>
  <c r="AM147" i="5"/>
  <c r="AN147" i="5" s="1"/>
  <c r="AM148" i="5"/>
  <c r="AN148" i="5" s="1"/>
  <c r="AM149" i="5"/>
  <c r="AN149" i="5" s="1"/>
  <c r="AM150" i="5"/>
  <c r="AN150" i="5" s="1"/>
  <c r="AM151" i="5"/>
  <c r="AN151" i="5" s="1"/>
  <c r="AM152" i="5"/>
  <c r="AN152" i="5" s="1"/>
  <c r="AM153" i="5"/>
  <c r="AN153" i="5" s="1"/>
  <c r="AM154" i="5"/>
  <c r="AN154" i="5" s="1"/>
  <c r="AM155" i="5"/>
  <c r="AN155" i="5" s="1"/>
  <c r="AM156" i="5"/>
  <c r="AN156" i="5" s="1"/>
  <c r="AM157" i="5"/>
  <c r="AN157" i="5" s="1"/>
  <c r="AM158" i="5"/>
  <c r="AN158" i="5" s="1"/>
  <c r="AM159" i="5"/>
  <c r="AN159" i="5" s="1"/>
  <c r="AM160" i="5"/>
  <c r="AN160" i="5" s="1"/>
  <c r="AM161" i="5"/>
  <c r="AN161" i="5" s="1"/>
  <c r="AM162" i="5"/>
  <c r="AN162" i="5" s="1"/>
  <c r="AM163" i="5"/>
  <c r="AN163" i="5" s="1"/>
  <c r="AM164" i="5"/>
  <c r="AN164" i="5" s="1"/>
  <c r="AM165" i="5"/>
  <c r="AN165" i="5" s="1"/>
  <c r="AM166" i="5"/>
  <c r="AN166" i="5" s="1"/>
  <c r="AM167" i="5"/>
  <c r="AN167" i="5" s="1"/>
  <c r="AM168" i="5"/>
  <c r="AN168" i="5" s="1"/>
  <c r="AM169" i="5"/>
  <c r="AN169" i="5" s="1"/>
  <c r="AM170" i="5"/>
  <c r="AN170" i="5" s="1"/>
  <c r="AM171" i="5"/>
  <c r="AN171" i="5" s="1"/>
  <c r="AM172" i="5"/>
  <c r="AN172" i="5" s="1"/>
  <c r="AM173" i="5"/>
  <c r="AN173" i="5" s="1"/>
  <c r="AM174" i="5"/>
  <c r="AN174" i="5" s="1"/>
  <c r="AM175" i="5"/>
  <c r="AN175" i="5" s="1"/>
  <c r="AM176" i="5"/>
  <c r="AN176" i="5" s="1"/>
  <c r="AM177" i="5"/>
  <c r="AN177" i="5" s="1"/>
  <c r="AM178" i="5"/>
  <c r="AN178" i="5" s="1"/>
  <c r="AM179" i="5"/>
  <c r="AN179" i="5" s="1"/>
  <c r="AM180" i="5"/>
  <c r="AN180" i="5" s="1"/>
  <c r="AM181" i="5"/>
  <c r="AN181" i="5" s="1"/>
  <c r="AM182" i="5"/>
  <c r="AN182" i="5" s="1"/>
  <c r="AM183" i="5"/>
  <c r="AN183" i="5" s="1"/>
  <c r="AM184" i="5"/>
  <c r="AN184" i="5" s="1"/>
  <c r="AM185" i="5"/>
  <c r="AN185" i="5" s="1"/>
  <c r="AM186" i="5"/>
  <c r="AN186" i="5" s="1"/>
  <c r="AM187" i="5"/>
  <c r="AN187" i="5" s="1"/>
  <c r="AM188" i="5"/>
  <c r="AN188" i="5" s="1"/>
  <c r="AM189" i="5"/>
  <c r="AN189" i="5" s="1"/>
  <c r="AM190" i="5"/>
  <c r="AN190" i="5" s="1"/>
  <c r="AM191" i="5"/>
  <c r="AN191" i="5" s="1"/>
  <c r="AM192" i="5"/>
  <c r="AN192" i="5" s="1"/>
  <c r="AM193" i="5"/>
  <c r="AN193" i="5" s="1"/>
  <c r="AM194" i="5"/>
  <c r="AN194" i="5" s="1"/>
  <c r="AM195" i="5"/>
  <c r="AN195" i="5" s="1"/>
  <c r="AM196" i="5"/>
  <c r="AN196" i="5" s="1"/>
  <c r="AM197" i="5"/>
  <c r="AN197" i="5" s="1"/>
  <c r="AM198" i="5"/>
  <c r="AN198" i="5" s="1"/>
  <c r="AM199" i="5"/>
  <c r="AN199" i="5" s="1"/>
  <c r="AM200" i="5"/>
  <c r="AN200" i="5" s="1"/>
  <c r="AM201" i="5"/>
  <c r="AN201" i="5" s="1"/>
  <c r="AM202" i="5"/>
  <c r="AN202" i="5" s="1"/>
  <c r="AM203" i="5"/>
  <c r="AN203" i="5" s="1"/>
  <c r="AM204" i="5"/>
  <c r="AN204" i="5" s="1"/>
  <c r="AM205" i="5"/>
  <c r="AN205" i="5" s="1"/>
  <c r="AM206" i="5"/>
  <c r="AN206" i="5" s="1"/>
  <c r="AM207" i="5"/>
  <c r="AN207" i="5" s="1"/>
  <c r="AM208" i="5"/>
  <c r="AN208" i="5" s="1"/>
  <c r="AM209" i="5"/>
  <c r="AN209" i="5" s="1"/>
  <c r="AM210" i="5"/>
  <c r="AN210" i="5" s="1"/>
  <c r="AM211" i="5"/>
  <c r="AN211" i="5" s="1"/>
  <c r="AM212" i="5"/>
  <c r="AN212" i="5" s="1"/>
  <c r="AM213" i="5"/>
  <c r="AN213" i="5" s="1"/>
  <c r="AM214" i="5"/>
  <c r="AN214" i="5" s="1"/>
  <c r="AM215" i="5"/>
  <c r="AN215" i="5" s="1"/>
  <c r="AM216" i="5"/>
  <c r="AN216" i="5" s="1"/>
  <c r="AM217" i="5"/>
  <c r="AN217" i="5" s="1"/>
  <c r="AM218" i="5"/>
  <c r="AN218" i="5" s="1"/>
  <c r="AM219" i="5"/>
  <c r="AN219" i="5" s="1"/>
  <c r="AM220" i="5"/>
  <c r="AN220" i="5" s="1"/>
  <c r="AM221" i="5"/>
  <c r="AN221" i="5" s="1"/>
  <c r="AM222" i="5"/>
  <c r="AN222" i="5" s="1"/>
  <c r="AM223" i="5"/>
  <c r="AN223" i="5" s="1"/>
  <c r="AM224" i="5"/>
  <c r="AN224" i="5" s="1"/>
  <c r="AM225" i="5"/>
  <c r="AN225" i="5" s="1"/>
  <c r="AM226" i="5"/>
  <c r="AN226" i="5" s="1"/>
  <c r="AM227" i="5"/>
  <c r="AN227" i="5" s="1"/>
  <c r="AM228" i="5"/>
  <c r="AN228" i="5" s="1"/>
  <c r="AM229" i="5"/>
  <c r="AN229" i="5" s="1"/>
  <c r="AM230" i="5"/>
  <c r="AN230" i="5" s="1"/>
  <c r="AM231" i="5"/>
  <c r="AN231" i="5" s="1"/>
  <c r="AM232" i="5"/>
  <c r="AN232" i="5" s="1"/>
  <c r="AM233" i="5"/>
  <c r="AN233" i="5" s="1"/>
  <c r="AM234" i="5"/>
  <c r="AN234" i="5" s="1"/>
  <c r="AM235" i="5"/>
  <c r="AN235" i="5" s="1"/>
  <c r="AM236" i="5"/>
  <c r="AN236" i="5" s="1"/>
  <c r="AM237" i="5"/>
  <c r="AN237" i="5" s="1"/>
  <c r="AM238" i="5"/>
  <c r="AN238" i="5" s="1"/>
  <c r="AM239" i="5"/>
  <c r="AN239" i="5" s="1"/>
  <c r="AM240" i="5"/>
  <c r="AN240" i="5" s="1"/>
  <c r="AM241" i="5"/>
  <c r="AN241" i="5" s="1"/>
  <c r="AM242" i="5"/>
  <c r="AN242" i="5" s="1"/>
  <c r="AM243" i="5"/>
  <c r="AN243" i="5" s="1"/>
  <c r="AM244" i="5"/>
  <c r="AN244" i="5" s="1"/>
  <c r="AM245" i="5"/>
  <c r="AN245" i="5" s="1"/>
  <c r="AM246" i="5"/>
  <c r="AN246" i="5" s="1"/>
  <c r="AM247" i="5"/>
  <c r="AN247" i="5" s="1"/>
  <c r="AM248" i="5"/>
  <c r="AN248" i="5" s="1"/>
  <c r="AM249" i="5"/>
  <c r="AN249" i="5" s="1"/>
  <c r="AM250" i="5"/>
  <c r="AN250" i="5" s="1"/>
  <c r="AM251" i="5"/>
  <c r="AN251" i="5" s="1"/>
  <c r="AM252" i="5"/>
  <c r="AN252" i="5" s="1"/>
  <c r="AM253" i="5"/>
  <c r="AN253" i="5" s="1"/>
  <c r="AM254" i="5"/>
  <c r="AN254" i="5" s="1"/>
  <c r="AM255" i="5"/>
  <c r="AN255" i="5" s="1"/>
  <c r="AM256" i="5"/>
  <c r="AN256" i="5" s="1"/>
  <c r="AM257" i="5"/>
  <c r="AN257" i="5" s="1"/>
  <c r="AM258" i="5"/>
  <c r="AN258" i="5" s="1"/>
  <c r="AM259" i="5"/>
  <c r="AN259" i="5" s="1"/>
  <c r="AM260" i="5"/>
  <c r="AN260" i="5" s="1"/>
  <c r="AM261" i="5"/>
  <c r="AN261" i="5" s="1"/>
  <c r="AM262" i="5"/>
  <c r="AN262" i="5" s="1"/>
  <c r="AM263" i="5"/>
  <c r="AN263" i="5" s="1"/>
  <c r="AM264" i="5"/>
  <c r="AN264" i="5" s="1"/>
  <c r="AM265" i="5"/>
  <c r="AN265" i="5" s="1"/>
  <c r="AM266" i="5"/>
  <c r="AN266" i="5" s="1"/>
  <c r="AM267" i="5"/>
  <c r="AN267" i="5" s="1"/>
  <c r="AM268" i="5"/>
  <c r="AN268" i="5" s="1"/>
  <c r="AM269" i="5"/>
  <c r="AN269" i="5" s="1"/>
  <c r="AM270" i="5"/>
  <c r="AN270" i="5" s="1"/>
  <c r="AM271" i="5"/>
  <c r="AN271" i="5" s="1"/>
  <c r="AM272" i="5"/>
  <c r="AN272" i="5" s="1"/>
  <c r="AM273" i="5"/>
  <c r="AN273" i="5" s="1"/>
  <c r="AM274" i="5"/>
  <c r="AN274" i="5" s="1"/>
  <c r="AM275" i="5"/>
  <c r="AN275" i="5" s="1"/>
  <c r="AM276" i="5"/>
  <c r="AN276" i="5" s="1"/>
  <c r="AM277" i="5"/>
  <c r="AN277" i="5" s="1"/>
  <c r="AM278" i="5"/>
  <c r="AN278" i="5" s="1"/>
  <c r="AM279" i="5"/>
  <c r="AN279" i="5" s="1"/>
  <c r="AM280" i="5"/>
  <c r="AN280" i="5" s="1"/>
  <c r="AM281" i="5"/>
  <c r="AN281" i="5" s="1"/>
  <c r="AM282" i="5"/>
  <c r="AN282" i="5" s="1"/>
  <c r="AM283" i="5"/>
  <c r="AN283" i="5" s="1"/>
  <c r="AM284" i="5"/>
  <c r="AN284" i="5" s="1"/>
  <c r="AM285" i="5"/>
  <c r="AN285" i="5" s="1"/>
  <c r="AM286" i="5"/>
  <c r="AN286" i="5" s="1"/>
  <c r="AM287" i="5"/>
  <c r="AN287" i="5" s="1"/>
  <c r="AM288" i="5"/>
  <c r="AN288" i="5" s="1"/>
  <c r="AM289" i="5"/>
  <c r="AN289" i="5" s="1"/>
  <c r="AM290" i="5"/>
  <c r="AN290" i="5" s="1"/>
  <c r="AM291" i="5"/>
  <c r="AN291" i="5" s="1"/>
  <c r="AM292" i="5"/>
  <c r="AN292" i="5" s="1"/>
  <c r="AM293" i="5"/>
  <c r="AN293" i="5" s="1"/>
  <c r="AM294" i="5"/>
  <c r="AN294" i="5" s="1"/>
  <c r="AM295" i="5"/>
  <c r="AN295" i="5" s="1"/>
  <c r="AM296" i="5"/>
  <c r="AN296" i="5" s="1"/>
  <c r="AM297" i="5"/>
  <c r="AN297" i="5" s="1"/>
  <c r="AM298" i="5"/>
  <c r="AN298" i="5" s="1"/>
  <c r="AM299" i="5"/>
  <c r="AN299" i="5" s="1"/>
  <c r="AM300" i="5"/>
  <c r="AN300" i="5" s="1"/>
  <c r="AM301" i="5"/>
  <c r="AN301" i="5" s="1"/>
  <c r="AM302" i="5"/>
  <c r="AN302" i="5" s="1"/>
  <c r="AM303" i="5"/>
  <c r="AN303" i="5" s="1"/>
  <c r="AM304" i="5"/>
  <c r="AN304" i="5" s="1"/>
  <c r="AM305" i="5"/>
  <c r="AN305" i="5" s="1"/>
  <c r="AM306" i="5"/>
  <c r="AN306" i="5" s="1"/>
  <c r="AM307" i="5"/>
  <c r="AN307" i="5" s="1"/>
  <c r="AM308" i="5"/>
  <c r="AN308" i="5" s="1"/>
  <c r="AM309" i="5"/>
  <c r="AN309" i="5" s="1"/>
  <c r="AM310" i="5"/>
  <c r="AN310" i="5" s="1"/>
  <c r="AM311" i="5"/>
  <c r="AN311" i="5" s="1"/>
  <c r="AM312" i="5"/>
  <c r="AN312" i="5" s="1"/>
  <c r="AM313" i="5"/>
  <c r="AN313" i="5" s="1"/>
  <c r="AM314" i="5"/>
  <c r="AN314" i="5" s="1"/>
  <c r="AM315" i="5"/>
  <c r="AN315" i="5" s="1"/>
  <c r="AM316" i="5"/>
  <c r="AN316" i="5" s="1"/>
  <c r="AM317" i="5"/>
  <c r="AN317" i="5" s="1"/>
  <c r="AM318" i="5"/>
  <c r="AN318" i="5" s="1"/>
  <c r="AM319" i="5"/>
  <c r="AN319" i="5" s="1"/>
  <c r="AM320" i="5"/>
  <c r="AN320" i="5" s="1"/>
  <c r="AM321" i="5"/>
  <c r="AN321" i="5" s="1"/>
  <c r="AM322" i="5"/>
  <c r="AN322" i="5" s="1"/>
  <c r="AM323" i="5"/>
  <c r="AN323" i="5" s="1"/>
  <c r="AM324" i="5"/>
  <c r="AN324" i="5" s="1"/>
  <c r="AM325" i="5"/>
  <c r="AN325" i="5" s="1"/>
  <c r="AM326" i="5"/>
  <c r="AN326" i="5" s="1"/>
  <c r="AM327" i="5"/>
  <c r="AN327" i="5" s="1"/>
  <c r="AM328" i="5"/>
  <c r="AN328" i="5" s="1"/>
  <c r="AM329" i="5"/>
  <c r="AN329" i="5" s="1"/>
  <c r="AM330" i="5"/>
  <c r="AN330" i="5" s="1"/>
  <c r="AM331" i="5"/>
  <c r="AN331" i="5" s="1"/>
  <c r="AM332" i="5"/>
  <c r="AN332" i="5" s="1"/>
  <c r="AM333" i="5"/>
  <c r="AN333" i="5" s="1"/>
  <c r="AM334" i="5"/>
  <c r="AN334" i="5" s="1"/>
  <c r="AM335" i="5"/>
  <c r="AN335" i="5" s="1"/>
  <c r="AM336" i="5"/>
  <c r="AN336" i="5" s="1"/>
  <c r="AM337" i="5"/>
  <c r="AN337" i="5" s="1"/>
  <c r="AM338" i="5"/>
  <c r="AN338" i="5" s="1"/>
  <c r="AM339" i="5"/>
  <c r="AN339" i="5" s="1"/>
  <c r="AM340" i="5"/>
  <c r="AN340" i="5" s="1"/>
  <c r="AM341" i="5"/>
  <c r="AN341" i="5" s="1"/>
  <c r="AM342" i="5"/>
  <c r="AN342" i="5" s="1"/>
  <c r="AM343" i="5"/>
  <c r="AN343" i="5" s="1"/>
  <c r="AM344" i="5"/>
  <c r="AN344" i="5" s="1"/>
  <c r="AM345" i="5"/>
  <c r="AN345" i="5" s="1"/>
  <c r="AM346" i="5"/>
  <c r="AN346" i="5" s="1"/>
  <c r="AM347" i="5"/>
  <c r="AN347" i="5" s="1"/>
  <c r="AM348" i="5"/>
  <c r="AN348" i="5" s="1"/>
  <c r="AM349" i="5"/>
  <c r="AN349" i="5" s="1"/>
  <c r="AM350" i="5"/>
  <c r="AN350" i="5" s="1"/>
  <c r="AM351" i="5"/>
  <c r="AN351" i="5" s="1"/>
  <c r="AM352" i="5"/>
  <c r="AN352" i="5" s="1"/>
  <c r="AM353" i="5"/>
  <c r="AN353" i="5" s="1"/>
  <c r="AM354" i="5"/>
  <c r="AN354" i="5" s="1"/>
  <c r="AM355" i="5"/>
  <c r="AN355" i="5" s="1"/>
  <c r="AM356" i="5"/>
  <c r="AN356" i="5" s="1"/>
  <c r="AM357" i="5"/>
  <c r="AN357" i="5" s="1"/>
  <c r="AM358" i="5"/>
  <c r="AN358" i="5" s="1"/>
  <c r="AM359" i="5"/>
  <c r="AN359" i="5" s="1"/>
  <c r="AM360" i="5"/>
  <c r="AN360" i="5" s="1"/>
  <c r="AM361" i="5"/>
  <c r="AN361" i="5" s="1"/>
  <c r="AM362" i="5"/>
  <c r="AN362" i="5" s="1"/>
  <c r="AM363" i="5"/>
  <c r="AN363" i="5" s="1"/>
  <c r="AM364" i="5"/>
  <c r="AN364" i="5" s="1"/>
  <c r="AM365" i="5"/>
  <c r="AN365" i="5" s="1"/>
  <c r="AM366" i="5"/>
  <c r="AN366" i="5" s="1"/>
  <c r="AM367" i="5"/>
  <c r="AN367" i="5" s="1"/>
  <c r="AM368" i="5"/>
  <c r="AN368" i="5" s="1"/>
  <c r="AM369" i="5"/>
  <c r="AN369" i="5" s="1"/>
  <c r="AM370" i="5"/>
  <c r="AN370" i="5" s="1"/>
  <c r="AM371" i="5"/>
  <c r="AN371" i="5" s="1"/>
  <c r="AM372" i="5"/>
  <c r="AN372" i="5" s="1"/>
  <c r="AM373" i="5"/>
  <c r="AN373" i="5" s="1"/>
  <c r="AM374" i="5"/>
  <c r="AN374" i="5" s="1"/>
  <c r="AM375" i="5"/>
  <c r="AN375" i="5" s="1"/>
  <c r="AM376" i="5"/>
  <c r="AN376" i="5" s="1"/>
  <c r="AM377" i="5"/>
  <c r="AN377" i="5" s="1"/>
  <c r="AM378" i="5"/>
  <c r="AN378" i="5" s="1"/>
  <c r="AM379" i="5"/>
  <c r="AN379" i="5" s="1"/>
  <c r="AM380" i="5"/>
  <c r="AN380" i="5" s="1"/>
  <c r="AM381" i="5"/>
  <c r="AN381" i="5" s="1"/>
  <c r="AM382" i="5"/>
  <c r="AN382" i="5" s="1"/>
  <c r="AM383" i="5"/>
  <c r="AN383" i="5" s="1"/>
  <c r="AM384" i="5"/>
  <c r="AN384" i="5" s="1"/>
  <c r="AM385" i="5"/>
  <c r="AN385" i="5" s="1"/>
  <c r="AM386" i="5"/>
  <c r="AN386" i="5" s="1"/>
  <c r="AM387" i="5"/>
  <c r="AN387" i="5" s="1"/>
  <c r="AM388" i="5"/>
  <c r="AN388" i="5" s="1"/>
  <c r="AM389" i="5"/>
  <c r="AN389" i="5" s="1"/>
  <c r="AM390" i="5"/>
  <c r="AN390" i="5" s="1"/>
  <c r="AM391" i="5"/>
  <c r="AN391" i="5" s="1"/>
  <c r="AM392" i="5"/>
  <c r="AN392" i="5" s="1"/>
  <c r="AM393" i="5"/>
  <c r="AN393" i="5" s="1"/>
  <c r="AM394" i="5"/>
  <c r="AN394" i="5" s="1"/>
  <c r="AM395" i="5"/>
  <c r="AN395" i="5" s="1"/>
  <c r="AM396" i="5"/>
  <c r="AN396" i="5" s="1"/>
  <c r="AM397" i="5"/>
  <c r="AN397" i="5" s="1"/>
  <c r="AM398" i="5"/>
  <c r="AN398" i="5" s="1"/>
  <c r="AM399" i="5"/>
  <c r="AN399" i="5" s="1"/>
  <c r="AM400" i="5"/>
  <c r="AN400" i="5" s="1"/>
  <c r="AM401" i="5"/>
  <c r="AN401" i="5" s="1"/>
  <c r="AM402" i="5"/>
  <c r="AN402" i="5" s="1"/>
  <c r="AM403" i="5"/>
  <c r="AN403" i="5" s="1"/>
  <c r="AM404" i="5"/>
  <c r="AN404" i="5" s="1"/>
  <c r="AM405" i="5"/>
  <c r="AN405" i="5" s="1"/>
  <c r="AM406" i="5"/>
  <c r="AN406" i="5" s="1"/>
  <c r="AM407" i="5"/>
  <c r="AN407" i="5" s="1"/>
  <c r="AM408" i="5"/>
  <c r="AN408" i="5" s="1"/>
  <c r="AM409" i="5"/>
  <c r="AN409" i="5" s="1"/>
  <c r="AM410" i="5"/>
  <c r="AN410" i="5" s="1"/>
  <c r="AM411" i="5"/>
  <c r="AN411" i="5" s="1"/>
  <c r="AM412" i="5"/>
  <c r="AN412" i="5" s="1"/>
  <c r="AM413" i="5"/>
  <c r="AN413" i="5" s="1"/>
  <c r="AM414" i="5"/>
  <c r="AN414" i="5" s="1"/>
  <c r="AM415" i="5"/>
  <c r="AN415" i="5" s="1"/>
  <c r="AM416" i="5"/>
  <c r="AN416" i="5" s="1"/>
  <c r="AM417" i="5"/>
  <c r="AN417" i="5" s="1"/>
  <c r="AM418" i="5"/>
  <c r="AN418" i="5" s="1"/>
  <c r="AM419" i="5"/>
  <c r="AN419" i="5" s="1"/>
  <c r="AM420" i="5"/>
  <c r="AN420" i="5" s="1"/>
  <c r="AM421" i="5"/>
  <c r="AN421" i="5" s="1"/>
  <c r="AM422" i="5"/>
  <c r="AN422" i="5" s="1"/>
  <c r="AM423" i="5"/>
  <c r="AN423" i="5" s="1"/>
  <c r="AM424" i="5"/>
  <c r="AN424" i="5" s="1"/>
  <c r="AM425" i="5"/>
  <c r="AN425" i="5" s="1"/>
  <c r="AM426" i="5"/>
  <c r="AN426" i="5" s="1"/>
  <c r="AM427" i="5"/>
  <c r="AN427" i="5" s="1"/>
  <c r="AM428" i="5"/>
  <c r="AN428" i="5" s="1"/>
  <c r="AM429" i="5"/>
  <c r="AN429" i="5" s="1"/>
  <c r="AM430" i="5"/>
  <c r="AN430" i="5" s="1"/>
  <c r="AM431" i="5"/>
  <c r="AN431" i="5" s="1"/>
  <c r="AM432" i="5"/>
  <c r="AN432" i="5" s="1"/>
  <c r="AM433" i="5"/>
  <c r="AN433" i="5" s="1"/>
  <c r="AM434" i="5"/>
  <c r="AN434" i="5" s="1"/>
  <c r="AM435" i="5"/>
  <c r="AN435" i="5" s="1"/>
  <c r="AM436" i="5"/>
  <c r="AN436" i="5" s="1"/>
  <c r="AM437" i="5"/>
  <c r="AN437" i="5" s="1"/>
  <c r="AM438" i="5"/>
  <c r="AN438" i="5" s="1"/>
  <c r="AM439" i="5"/>
  <c r="AN439" i="5" s="1"/>
  <c r="AM440" i="5"/>
  <c r="AN440" i="5" s="1"/>
  <c r="AM441" i="5"/>
  <c r="AN441" i="5" s="1"/>
  <c r="AM442" i="5"/>
  <c r="AN442" i="5" s="1"/>
  <c r="AM443" i="5"/>
  <c r="AN443" i="5" s="1"/>
  <c r="AM444" i="5"/>
  <c r="AN444" i="5" s="1"/>
  <c r="AM445" i="5"/>
  <c r="AN445" i="5" s="1"/>
  <c r="AM446" i="5"/>
  <c r="AN446" i="5" s="1"/>
  <c r="AM447" i="5"/>
  <c r="AN447" i="5" s="1"/>
  <c r="AM448" i="5"/>
  <c r="AN448" i="5" s="1"/>
  <c r="AM449" i="5"/>
  <c r="AN449" i="5" s="1"/>
  <c r="AM450" i="5"/>
  <c r="AN450" i="5" s="1"/>
  <c r="AM451" i="5"/>
  <c r="AN451" i="5" s="1"/>
  <c r="AM452" i="5"/>
  <c r="AN452" i="5" s="1"/>
  <c r="AM453" i="5"/>
  <c r="AN453" i="5" s="1"/>
  <c r="AM454" i="5"/>
  <c r="AN454" i="5" s="1"/>
  <c r="AM455" i="5"/>
  <c r="AN455" i="5" s="1"/>
  <c r="AM456" i="5"/>
  <c r="AN456" i="5" s="1"/>
  <c r="AM457" i="5"/>
  <c r="AN457" i="5" s="1"/>
  <c r="AM458" i="5"/>
  <c r="AN458" i="5" s="1"/>
  <c r="AM459" i="5"/>
  <c r="AN459" i="5" s="1"/>
  <c r="AM460" i="5"/>
  <c r="AN460" i="5" s="1"/>
  <c r="AM461" i="5"/>
  <c r="AN461" i="5" s="1"/>
  <c r="AM462" i="5"/>
  <c r="AN462" i="5" s="1"/>
  <c r="AM463" i="5"/>
  <c r="AN463" i="5" s="1"/>
  <c r="AM464" i="5"/>
  <c r="AN464" i="5" s="1"/>
  <c r="AM465" i="5"/>
  <c r="AN465" i="5" s="1"/>
  <c r="AM466" i="5"/>
  <c r="AN466" i="5" s="1"/>
  <c r="AM467" i="5"/>
  <c r="AN467" i="5" s="1"/>
  <c r="AM468" i="5"/>
  <c r="AN468" i="5" s="1"/>
  <c r="AM469" i="5"/>
  <c r="AN469" i="5" s="1"/>
  <c r="AM470" i="5"/>
  <c r="AN470" i="5" s="1"/>
  <c r="AM471" i="5"/>
  <c r="AN471" i="5" s="1"/>
  <c r="AM472" i="5"/>
  <c r="AN472" i="5" s="1"/>
  <c r="AM473" i="5"/>
  <c r="AN473" i="5" s="1"/>
  <c r="AM474" i="5"/>
  <c r="AN474" i="5" s="1"/>
  <c r="AM475" i="5"/>
  <c r="AN475" i="5" s="1"/>
  <c r="AM476" i="5"/>
  <c r="AN476" i="5" s="1"/>
  <c r="AM477" i="5"/>
  <c r="AN477" i="5" s="1"/>
  <c r="AM478" i="5"/>
  <c r="AN478" i="5" s="1"/>
  <c r="AM479" i="5"/>
  <c r="AN479" i="5" s="1"/>
  <c r="AM480" i="5"/>
  <c r="AN480" i="5" s="1"/>
  <c r="AM481" i="5"/>
  <c r="AN481" i="5" s="1"/>
  <c r="AM482" i="5"/>
  <c r="AN482" i="5" s="1"/>
  <c r="AM483" i="5"/>
  <c r="AN483" i="5" s="1"/>
  <c r="AM484" i="5"/>
  <c r="AN484" i="5" s="1"/>
  <c r="AM485" i="5"/>
  <c r="AN485" i="5" s="1"/>
  <c r="AM486" i="5"/>
  <c r="AN486" i="5" s="1"/>
  <c r="AM487" i="5"/>
  <c r="AN487" i="5" s="1"/>
  <c r="AM488" i="5"/>
  <c r="AN488" i="5" s="1"/>
  <c r="AM489" i="5"/>
  <c r="AN489" i="5" s="1"/>
  <c r="AM490" i="5"/>
  <c r="AN490" i="5" s="1"/>
  <c r="AM491" i="5"/>
  <c r="AN491" i="5" s="1"/>
  <c r="AM492" i="5"/>
  <c r="AN492" i="5" s="1"/>
  <c r="AM493" i="5"/>
  <c r="AN493" i="5" s="1"/>
  <c r="AM494" i="5"/>
  <c r="AN494" i="5" s="1"/>
  <c r="AM495" i="5"/>
  <c r="AN495" i="5" s="1"/>
  <c r="AM496" i="5"/>
  <c r="AN496" i="5" s="1"/>
  <c r="AM497" i="5"/>
  <c r="AN497" i="5" s="1"/>
  <c r="AM498" i="5"/>
  <c r="AN498" i="5" s="1"/>
  <c r="AM499" i="5"/>
  <c r="AN499" i="5" s="1"/>
  <c r="AM500" i="5"/>
  <c r="AN500" i="5" s="1"/>
  <c r="AM501" i="5"/>
  <c r="AN501" i="5" s="1"/>
  <c r="AM502" i="5"/>
  <c r="AN502" i="5" s="1"/>
  <c r="AM503" i="5"/>
  <c r="AN503" i="5" s="1"/>
  <c r="AM504" i="5"/>
  <c r="AN504" i="5" s="1"/>
  <c r="AM505" i="5"/>
  <c r="AN505" i="5" s="1"/>
  <c r="AM506" i="5"/>
  <c r="AN506" i="5" s="1"/>
  <c r="AM507" i="5"/>
  <c r="AN507" i="5" s="1"/>
  <c r="AM508" i="5"/>
  <c r="AN508" i="5" s="1"/>
  <c r="AM509" i="5"/>
  <c r="AN509" i="5" s="1"/>
  <c r="AM510" i="5"/>
  <c r="AN510" i="5" s="1"/>
  <c r="AM511" i="5"/>
  <c r="AN511" i="5" s="1"/>
  <c r="AM512" i="5"/>
  <c r="AN512" i="5" s="1"/>
  <c r="AM513" i="5"/>
  <c r="AN513" i="5" s="1"/>
  <c r="AM514" i="5"/>
  <c r="AN514" i="5" s="1"/>
  <c r="AM515" i="5"/>
  <c r="AN515" i="5" s="1"/>
  <c r="AM516" i="5"/>
  <c r="AN516" i="5" s="1"/>
  <c r="AM517" i="5"/>
  <c r="AN517" i="5" s="1"/>
  <c r="AM518" i="5"/>
  <c r="AN518" i="5" s="1"/>
  <c r="AM519" i="5"/>
  <c r="AN519" i="5" s="1"/>
  <c r="AM520" i="5"/>
  <c r="AN520" i="5" s="1"/>
  <c r="AM521" i="5"/>
  <c r="AN521" i="5" s="1"/>
  <c r="AM522" i="5"/>
  <c r="AN522" i="5" s="1"/>
  <c r="AM523" i="5"/>
  <c r="AN523" i="5" s="1"/>
  <c r="AM524" i="5"/>
  <c r="AN524" i="5" s="1"/>
  <c r="AM525" i="5"/>
  <c r="AN525" i="5" s="1"/>
  <c r="AM526" i="5"/>
  <c r="AN526" i="5" s="1"/>
  <c r="AM527" i="5"/>
  <c r="AN527" i="5" s="1"/>
  <c r="AM528" i="5"/>
  <c r="AN528" i="5" s="1"/>
  <c r="AM529" i="5"/>
  <c r="AN529" i="5" s="1"/>
  <c r="AM530" i="5"/>
  <c r="AN530" i="5" s="1"/>
  <c r="AM531" i="5"/>
  <c r="AN531" i="5" s="1"/>
  <c r="AM532" i="5"/>
  <c r="AN532" i="5" s="1"/>
  <c r="AM533" i="5"/>
  <c r="AN533" i="5" s="1"/>
  <c r="AM534" i="5"/>
  <c r="AN534" i="5" s="1"/>
  <c r="AM535" i="5"/>
  <c r="AN535" i="5" s="1"/>
  <c r="AM536" i="5"/>
  <c r="AN536" i="5" s="1"/>
  <c r="AM537" i="5"/>
  <c r="AN537" i="5" s="1"/>
  <c r="AM538" i="5"/>
  <c r="AN538" i="5" s="1"/>
  <c r="AM539" i="5"/>
  <c r="AN539" i="5" s="1"/>
  <c r="AM540" i="5"/>
  <c r="AN540" i="5" s="1"/>
  <c r="AM541" i="5"/>
  <c r="AN541" i="5" s="1"/>
  <c r="AM542" i="5"/>
  <c r="AN542" i="5" s="1"/>
  <c r="AM543" i="5"/>
  <c r="AN543" i="5" s="1"/>
  <c r="AM544" i="5"/>
  <c r="AN544" i="5" s="1"/>
  <c r="AM545" i="5"/>
  <c r="AN545" i="5" s="1"/>
  <c r="AM546" i="5"/>
  <c r="AN546" i="5" s="1"/>
  <c r="AM547" i="5"/>
  <c r="AN547" i="5" s="1"/>
  <c r="AM548" i="5"/>
  <c r="AN548" i="5" s="1"/>
  <c r="AM549" i="5"/>
  <c r="AN549" i="5" s="1"/>
  <c r="AM550" i="5"/>
  <c r="AN550" i="5" s="1"/>
  <c r="AM551" i="5"/>
  <c r="AN551" i="5" s="1"/>
  <c r="AM552" i="5"/>
  <c r="AN552" i="5" s="1"/>
  <c r="AM553" i="5"/>
  <c r="AN553" i="5" s="1"/>
  <c r="AM554" i="5"/>
  <c r="AN554" i="5" s="1"/>
  <c r="AM555" i="5"/>
  <c r="AN555" i="5" s="1"/>
  <c r="AM556" i="5"/>
  <c r="AN556" i="5" s="1"/>
  <c r="AM557" i="5"/>
  <c r="AN557" i="5" s="1"/>
  <c r="AM558" i="5"/>
  <c r="AN558" i="5" s="1"/>
  <c r="AM559" i="5"/>
  <c r="AN559" i="5" s="1"/>
  <c r="AM560" i="5"/>
  <c r="AN560" i="5" s="1"/>
  <c r="AM561" i="5"/>
  <c r="AN561" i="5" s="1"/>
  <c r="AM562" i="5"/>
  <c r="AN562" i="5" s="1"/>
  <c r="AM563" i="5"/>
  <c r="AN563" i="5" s="1"/>
  <c r="AM564" i="5"/>
  <c r="AN564" i="5" s="1"/>
  <c r="AM565" i="5"/>
  <c r="AN565" i="5" s="1"/>
  <c r="AM566" i="5"/>
  <c r="AN566" i="5" s="1"/>
  <c r="AM567" i="5"/>
  <c r="AN567" i="5" s="1"/>
  <c r="AM568" i="5"/>
  <c r="AN568" i="5" s="1"/>
  <c r="AM569" i="5"/>
  <c r="AN569" i="5" s="1"/>
  <c r="AM570" i="5"/>
  <c r="AN570" i="5" s="1"/>
  <c r="AM571" i="5"/>
  <c r="AN571" i="5" s="1"/>
  <c r="AM572" i="5"/>
  <c r="AN572" i="5" s="1"/>
  <c r="AM573" i="5"/>
  <c r="AN573" i="5" s="1"/>
  <c r="AM574" i="5"/>
  <c r="AN574" i="5" s="1"/>
  <c r="AM575" i="5"/>
  <c r="AN575" i="5" s="1"/>
  <c r="AM576" i="5"/>
  <c r="AN576" i="5" s="1"/>
  <c r="AM577" i="5"/>
  <c r="AN577" i="5" s="1"/>
  <c r="AM578" i="5"/>
  <c r="AN578" i="5" s="1"/>
  <c r="AM579" i="5"/>
  <c r="AN579" i="5" s="1"/>
  <c r="AM580" i="5"/>
  <c r="AN580" i="5" s="1"/>
  <c r="AM581" i="5"/>
  <c r="AN581" i="5" s="1"/>
  <c r="AM582" i="5"/>
  <c r="AN582" i="5" s="1"/>
  <c r="AM583" i="5"/>
  <c r="AN583" i="5" s="1"/>
  <c r="AM584" i="5"/>
  <c r="AN584" i="5" s="1"/>
  <c r="AM585" i="5"/>
  <c r="AN585" i="5" s="1"/>
  <c r="AM586" i="5"/>
  <c r="AN586" i="5" s="1"/>
  <c r="AM587" i="5"/>
  <c r="AN587" i="5" s="1"/>
  <c r="AM588" i="5"/>
  <c r="AN588" i="5" s="1"/>
  <c r="AM589" i="5"/>
  <c r="AN589" i="5" s="1"/>
  <c r="AM590" i="5"/>
  <c r="AN590" i="5" s="1"/>
  <c r="AM591" i="5"/>
  <c r="AN591" i="5" s="1"/>
  <c r="AM592" i="5"/>
  <c r="AN592" i="5" s="1"/>
  <c r="AM593" i="5"/>
  <c r="AN593" i="5" s="1"/>
  <c r="AM594" i="5"/>
  <c r="AN594" i="5" s="1"/>
  <c r="AM595" i="5"/>
  <c r="AN595" i="5" s="1"/>
  <c r="AM596" i="5"/>
  <c r="AN596" i="5" s="1"/>
  <c r="AM597" i="5"/>
  <c r="AN597" i="5" s="1"/>
  <c r="AM598" i="5"/>
  <c r="AN598" i="5" s="1"/>
  <c r="AM599" i="5"/>
  <c r="AN599" i="5" s="1"/>
  <c r="AM600" i="5"/>
  <c r="AN600" i="5" s="1"/>
  <c r="AM601" i="5"/>
  <c r="AN601" i="5" s="1"/>
  <c r="AM602" i="5"/>
  <c r="AN602" i="5" s="1"/>
  <c r="AM603" i="5"/>
  <c r="AN603" i="5" s="1"/>
  <c r="AM604" i="5"/>
  <c r="AN604" i="5" s="1"/>
  <c r="AM605" i="5"/>
  <c r="AN605" i="5" s="1"/>
  <c r="AM606" i="5"/>
  <c r="AN606" i="5" s="1"/>
  <c r="AM607" i="5"/>
  <c r="AN607" i="5" s="1"/>
  <c r="AM608" i="5"/>
  <c r="AN608" i="5" s="1"/>
  <c r="AM609" i="5"/>
  <c r="AN609" i="5" s="1"/>
  <c r="AM610" i="5"/>
  <c r="AN610" i="5" s="1"/>
  <c r="AM611" i="5"/>
  <c r="AN611" i="5" s="1"/>
  <c r="AM612" i="5"/>
  <c r="AN612" i="5" s="1"/>
  <c r="AM613" i="5"/>
  <c r="AN613" i="5" s="1"/>
  <c r="AM614" i="5"/>
  <c r="AN614" i="5" s="1"/>
  <c r="AM615" i="5"/>
  <c r="AN615" i="5" s="1"/>
  <c r="AM616" i="5"/>
  <c r="AN616" i="5" s="1"/>
  <c r="AM617" i="5"/>
  <c r="AN617" i="5" s="1"/>
  <c r="AM618" i="5"/>
  <c r="AN618" i="5" s="1"/>
  <c r="AM619" i="5"/>
  <c r="AN619" i="5" s="1"/>
  <c r="AM620" i="5"/>
  <c r="AN620" i="5" s="1"/>
  <c r="AM621" i="5"/>
  <c r="AN621" i="5" s="1"/>
  <c r="AM622" i="5"/>
  <c r="AN622" i="5" s="1"/>
  <c r="AM623" i="5"/>
  <c r="AN623" i="5" s="1"/>
  <c r="AM624" i="5"/>
  <c r="AN624" i="5" s="1"/>
  <c r="AM625" i="5"/>
  <c r="AN625" i="5" s="1"/>
  <c r="AM626" i="5"/>
  <c r="AN626" i="5" s="1"/>
  <c r="AM627" i="5"/>
  <c r="AN627" i="5" s="1"/>
  <c r="AM628" i="5"/>
  <c r="AN628" i="5" s="1"/>
  <c r="AM629" i="5"/>
  <c r="AN629" i="5" s="1"/>
  <c r="AM630" i="5"/>
  <c r="AN630" i="5" s="1"/>
  <c r="AM631" i="5"/>
  <c r="AN631" i="5" s="1"/>
  <c r="AM632" i="5"/>
  <c r="AN632" i="5" s="1"/>
  <c r="AM633" i="5"/>
  <c r="AN633" i="5" s="1"/>
  <c r="AM634" i="5"/>
  <c r="AN634" i="5" s="1"/>
  <c r="AM635" i="5"/>
  <c r="AN635" i="5" s="1"/>
  <c r="AM636" i="5"/>
  <c r="AN636" i="5" s="1"/>
  <c r="AM637" i="5"/>
  <c r="AN637" i="5" s="1"/>
  <c r="AM638" i="5"/>
  <c r="AN638" i="5" s="1"/>
  <c r="AM639" i="5"/>
  <c r="AN639" i="5" s="1"/>
  <c r="AM640" i="5"/>
  <c r="AN640" i="5" s="1"/>
  <c r="AM641" i="5"/>
  <c r="AN641" i="5" s="1"/>
  <c r="AM642" i="5"/>
  <c r="AN642" i="5" s="1"/>
  <c r="AM643" i="5"/>
  <c r="AN643" i="5" s="1"/>
  <c r="AM644" i="5"/>
  <c r="AN644" i="5" s="1"/>
  <c r="AM645" i="5"/>
  <c r="AN645" i="5" s="1"/>
  <c r="AM646" i="5"/>
  <c r="AN646" i="5" s="1"/>
  <c r="AM647" i="5"/>
  <c r="AN647" i="5" s="1"/>
  <c r="AM648" i="5"/>
  <c r="AN648" i="5" s="1"/>
  <c r="AM649" i="5"/>
  <c r="AN649" i="5" s="1"/>
  <c r="AM650" i="5"/>
  <c r="AN650" i="5" s="1"/>
  <c r="AM651" i="5"/>
  <c r="AN651" i="5" s="1"/>
  <c r="AM652" i="5"/>
  <c r="AN652" i="5" s="1"/>
  <c r="AM653" i="5"/>
  <c r="AN653" i="5" s="1"/>
  <c r="AM654" i="5"/>
  <c r="AN654" i="5" s="1"/>
  <c r="AM655" i="5"/>
  <c r="AN655" i="5" s="1"/>
  <c r="AM656" i="5"/>
  <c r="AN656" i="5" s="1"/>
  <c r="AM657" i="5"/>
  <c r="AN657" i="5" s="1"/>
  <c r="AM658" i="5"/>
  <c r="AN658" i="5" s="1"/>
  <c r="AM659" i="5"/>
  <c r="AN659" i="5" s="1"/>
  <c r="AM660" i="5"/>
  <c r="AN660" i="5" s="1"/>
  <c r="AM661" i="5"/>
  <c r="AN661" i="5" s="1"/>
  <c r="AM662" i="5"/>
  <c r="AN662" i="5" s="1"/>
  <c r="AM663" i="5"/>
  <c r="AN663" i="5" s="1"/>
  <c r="AM664" i="5"/>
  <c r="AN664" i="5" s="1"/>
  <c r="AM665" i="5"/>
  <c r="AN665" i="5" s="1"/>
  <c r="AM666" i="5"/>
  <c r="AN666" i="5" s="1"/>
  <c r="AM667" i="5"/>
  <c r="AN667" i="5" s="1"/>
  <c r="AM668" i="5"/>
  <c r="AN668" i="5" s="1"/>
  <c r="AM669" i="5"/>
  <c r="AN669" i="5" s="1"/>
  <c r="AM670" i="5"/>
  <c r="AN670" i="5" s="1"/>
  <c r="AM671" i="5"/>
  <c r="AN671" i="5" s="1"/>
  <c r="AM672" i="5"/>
  <c r="AN672" i="5" s="1"/>
  <c r="AM673" i="5"/>
  <c r="AN673" i="5" s="1"/>
  <c r="AM674" i="5"/>
  <c r="AN674" i="5" s="1"/>
  <c r="AM675" i="5"/>
  <c r="AN675" i="5" s="1"/>
  <c r="AM676" i="5"/>
  <c r="AN676" i="5" s="1"/>
  <c r="AM677" i="5"/>
  <c r="AN677" i="5" s="1"/>
  <c r="AM678" i="5"/>
  <c r="AN678" i="5" s="1"/>
  <c r="AM679" i="5"/>
  <c r="AN679" i="5" s="1"/>
  <c r="AM680" i="5"/>
  <c r="AN680" i="5" s="1"/>
  <c r="AM681" i="5"/>
  <c r="AN681" i="5" s="1"/>
  <c r="AM682" i="5"/>
  <c r="AN682" i="5" s="1"/>
  <c r="AM683" i="5"/>
  <c r="AN683" i="5" s="1"/>
  <c r="AM684" i="5"/>
  <c r="AN684" i="5" s="1"/>
  <c r="AM685" i="5"/>
  <c r="AN685" i="5" s="1"/>
  <c r="AM686" i="5"/>
  <c r="AN686" i="5" s="1"/>
  <c r="AM687" i="5"/>
  <c r="AN687" i="5" s="1"/>
  <c r="AM688" i="5"/>
  <c r="AN688" i="5" s="1"/>
  <c r="AM689" i="5"/>
  <c r="AN689" i="5" s="1"/>
  <c r="AM690" i="5"/>
  <c r="AN690" i="5" s="1"/>
  <c r="AM691" i="5"/>
  <c r="AN691" i="5" s="1"/>
  <c r="AM692" i="5"/>
  <c r="AN692" i="5" s="1"/>
  <c r="AM693" i="5"/>
  <c r="AN693" i="5" s="1"/>
  <c r="AM694" i="5"/>
  <c r="AN694" i="5" s="1"/>
  <c r="AM695" i="5"/>
  <c r="AN695" i="5" s="1"/>
  <c r="AM696" i="5"/>
  <c r="AN696" i="5" s="1"/>
  <c r="AM697" i="5"/>
  <c r="AN697" i="5" s="1"/>
  <c r="AM698" i="5"/>
  <c r="AN698" i="5" s="1"/>
  <c r="AM699" i="5"/>
  <c r="AN699" i="5" s="1"/>
  <c r="AM700" i="5"/>
  <c r="AN700" i="5" s="1"/>
  <c r="AM701" i="5"/>
  <c r="AN701" i="5" s="1"/>
  <c r="AM702" i="5"/>
  <c r="AN702" i="5" s="1"/>
  <c r="AM703" i="5"/>
  <c r="AN703" i="5" s="1"/>
  <c r="AM704" i="5"/>
  <c r="AN704" i="5" s="1"/>
  <c r="AM705" i="5"/>
  <c r="AN705" i="5" s="1"/>
  <c r="AM706" i="5"/>
  <c r="AN706" i="5" s="1"/>
  <c r="AM707" i="5"/>
  <c r="AN707" i="5" s="1"/>
  <c r="AM708" i="5"/>
  <c r="AN708" i="5" s="1"/>
  <c r="AM709" i="5"/>
  <c r="AN709" i="5" s="1"/>
  <c r="AM710" i="5"/>
  <c r="AN710" i="5" s="1"/>
  <c r="AM711" i="5"/>
  <c r="AN711" i="5" s="1"/>
  <c r="AM712" i="5"/>
  <c r="AN712" i="5" s="1"/>
  <c r="AM713" i="5"/>
  <c r="AN713" i="5" s="1"/>
  <c r="AM714" i="5"/>
  <c r="AN714" i="5" s="1"/>
  <c r="AM715" i="5"/>
  <c r="AN715" i="5" s="1"/>
  <c r="AM716" i="5"/>
  <c r="AN716" i="5" s="1"/>
  <c r="AM717" i="5"/>
  <c r="AN717" i="5" s="1"/>
  <c r="AM718" i="5"/>
  <c r="AN718" i="5" s="1"/>
  <c r="AM719" i="5"/>
  <c r="AN719" i="5" s="1"/>
  <c r="AM720" i="5"/>
  <c r="AN720" i="5" s="1"/>
  <c r="AM721" i="5"/>
  <c r="AN721" i="5" s="1"/>
  <c r="AM722" i="5"/>
  <c r="AN722" i="5" s="1"/>
  <c r="AM723" i="5"/>
  <c r="AN723" i="5" s="1"/>
  <c r="AM724" i="5"/>
  <c r="AN724" i="5" s="1"/>
  <c r="AM725" i="5"/>
  <c r="AN725" i="5" s="1"/>
  <c r="AM726" i="5"/>
  <c r="AN726" i="5" s="1"/>
  <c r="AM727" i="5"/>
  <c r="AN727" i="5" s="1"/>
  <c r="AM728" i="5"/>
  <c r="AN728" i="5" s="1"/>
  <c r="AM729" i="5"/>
  <c r="AN729" i="5" s="1"/>
  <c r="AM730" i="5"/>
  <c r="AN730" i="5" s="1"/>
  <c r="AM731" i="5"/>
  <c r="AN731" i="5" s="1"/>
  <c r="AM732" i="5"/>
  <c r="AN732" i="5" s="1"/>
  <c r="AM733" i="5"/>
  <c r="AN733" i="5" s="1"/>
  <c r="AM734" i="5"/>
  <c r="AN734" i="5" s="1"/>
  <c r="AM735" i="5"/>
  <c r="AN735" i="5" s="1"/>
  <c r="AM736" i="5"/>
  <c r="AN736" i="5" s="1"/>
  <c r="AM737" i="5"/>
  <c r="AN737" i="5" s="1"/>
  <c r="AM738" i="5"/>
  <c r="AN738" i="5" s="1"/>
  <c r="AM739" i="5"/>
  <c r="AN739" i="5" s="1"/>
  <c r="AM740" i="5"/>
  <c r="AN740" i="5" s="1"/>
  <c r="AM741" i="5"/>
  <c r="AN741" i="5" s="1"/>
  <c r="AM742" i="5"/>
  <c r="AN742" i="5" s="1"/>
  <c r="AM743" i="5"/>
  <c r="AN743" i="5" s="1"/>
  <c r="AM744" i="5"/>
  <c r="AN744" i="5" s="1"/>
  <c r="AM745" i="5"/>
  <c r="AN745" i="5" s="1"/>
  <c r="AM746" i="5"/>
  <c r="AN746" i="5" s="1"/>
  <c r="AM747" i="5"/>
  <c r="AN747" i="5" s="1"/>
  <c r="AM748" i="5"/>
  <c r="AN748" i="5" s="1"/>
  <c r="AM749" i="5"/>
  <c r="AN749" i="5" s="1"/>
  <c r="AM750" i="5"/>
  <c r="AN750" i="5" s="1"/>
  <c r="AM751" i="5"/>
  <c r="AN751" i="5" s="1"/>
  <c r="AM752" i="5"/>
  <c r="AN752" i="5" s="1"/>
  <c r="AM753" i="5"/>
  <c r="AN753" i="5" s="1"/>
  <c r="AM754" i="5"/>
  <c r="AN754" i="5" s="1"/>
  <c r="AM755" i="5"/>
  <c r="AN755" i="5" s="1"/>
  <c r="AM756" i="5"/>
  <c r="AN756" i="5" s="1"/>
  <c r="AM757" i="5"/>
  <c r="AN757" i="5" s="1"/>
  <c r="AM758" i="5"/>
  <c r="AN758" i="5" s="1"/>
  <c r="AM759" i="5"/>
  <c r="AN759" i="5" s="1"/>
  <c r="AM760" i="5"/>
  <c r="AN760" i="5" s="1"/>
  <c r="AM761" i="5"/>
  <c r="AN761" i="5" s="1"/>
  <c r="AM762" i="5"/>
  <c r="AN762" i="5" s="1"/>
  <c r="AM763" i="5"/>
  <c r="AN763" i="5" s="1"/>
  <c r="AM764" i="5"/>
  <c r="AN764" i="5" s="1"/>
  <c r="AM765" i="5"/>
  <c r="AN765" i="5" s="1"/>
  <c r="AM766" i="5"/>
  <c r="AN766" i="5" s="1"/>
  <c r="AM767" i="5"/>
  <c r="AN767" i="5" s="1"/>
  <c r="AM768" i="5"/>
  <c r="AN768" i="5" s="1"/>
  <c r="AM769" i="5"/>
  <c r="AN769" i="5" s="1"/>
  <c r="AM770" i="5"/>
  <c r="AN770" i="5" s="1"/>
  <c r="AM771" i="5"/>
  <c r="AN771" i="5" s="1"/>
  <c r="AM772" i="5"/>
  <c r="AN772" i="5" s="1"/>
  <c r="AM773" i="5"/>
  <c r="AN773" i="5" s="1"/>
  <c r="AM774" i="5"/>
  <c r="AN774" i="5" s="1"/>
  <c r="AM775" i="5"/>
  <c r="AN775" i="5" s="1"/>
  <c r="AM776" i="5"/>
  <c r="AN776" i="5" s="1"/>
  <c r="AM777" i="5"/>
  <c r="AN777" i="5" s="1"/>
  <c r="AM778" i="5"/>
  <c r="AN778" i="5" s="1"/>
  <c r="AM779" i="5"/>
  <c r="AN779" i="5" s="1"/>
  <c r="AM780" i="5"/>
  <c r="AN780" i="5" s="1"/>
  <c r="AM781" i="5"/>
  <c r="AN781" i="5" s="1"/>
  <c r="AM782" i="5"/>
  <c r="AN782" i="5" s="1"/>
  <c r="AM783" i="5"/>
  <c r="AN783" i="5" s="1"/>
  <c r="AM784" i="5"/>
  <c r="AN784" i="5" s="1"/>
  <c r="AM785" i="5"/>
  <c r="AN785" i="5" s="1"/>
  <c r="AM786" i="5"/>
  <c r="AN786" i="5" s="1"/>
  <c r="AM787" i="5"/>
  <c r="AN787" i="5" s="1"/>
  <c r="AM788" i="5"/>
  <c r="AN788" i="5" s="1"/>
  <c r="AM789" i="5"/>
  <c r="AN789" i="5" s="1"/>
  <c r="AM790" i="5"/>
  <c r="AN790" i="5" s="1"/>
  <c r="AM791" i="5"/>
  <c r="AN791" i="5" s="1"/>
  <c r="AM792" i="5"/>
  <c r="AN792" i="5" s="1"/>
  <c r="AM793" i="5"/>
  <c r="AN793" i="5" s="1"/>
  <c r="AM794" i="5"/>
  <c r="AN794" i="5" s="1"/>
  <c r="AM795" i="5"/>
  <c r="AN795" i="5" s="1"/>
  <c r="AM796" i="5"/>
  <c r="AN796" i="5" s="1"/>
  <c r="AM797" i="5"/>
  <c r="AN797" i="5" s="1"/>
  <c r="AM798" i="5"/>
  <c r="AN798" i="5" s="1"/>
  <c r="AM799" i="5"/>
  <c r="AN799" i="5" s="1"/>
  <c r="AM800" i="5"/>
  <c r="AN800" i="5" s="1"/>
  <c r="AM801" i="5"/>
  <c r="AN801" i="5" s="1"/>
  <c r="AM802" i="5"/>
  <c r="AN802" i="5" s="1"/>
  <c r="AM803" i="5"/>
  <c r="AN803" i="5" s="1"/>
  <c r="AM804" i="5"/>
  <c r="AN804" i="5" s="1"/>
  <c r="AM805" i="5"/>
  <c r="AN805" i="5" s="1"/>
  <c r="AM806" i="5"/>
  <c r="AN806" i="5" s="1"/>
  <c r="AM807" i="5"/>
  <c r="AN807" i="5" s="1"/>
  <c r="AM808" i="5"/>
  <c r="AN808" i="5" s="1"/>
  <c r="AM809" i="5"/>
  <c r="AN809" i="5" s="1"/>
  <c r="AM810" i="5"/>
  <c r="AN810" i="5" s="1"/>
  <c r="AM811" i="5"/>
  <c r="AN811" i="5" s="1"/>
  <c r="AM812" i="5"/>
  <c r="AN812" i="5" s="1"/>
  <c r="AM813" i="5"/>
  <c r="AN813" i="5" s="1"/>
  <c r="AM814" i="5"/>
  <c r="AN814" i="5" s="1"/>
  <c r="AM815" i="5"/>
  <c r="AN815" i="5" s="1"/>
  <c r="AM816" i="5"/>
  <c r="AN816" i="5" s="1"/>
  <c r="AM817" i="5"/>
  <c r="AN817" i="5" s="1"/>
  <c r="AM818" i="5"/>
  <c r="AN818" i="5" s="1"/>
  <c r="AM819" i="5"/>
  <c r="AN819" i="5" s="1"/>
  <c r="AM820" i="5"/>
  <c r="AN820" i="5" s="1"/>
  <c r="AM821" i="5"/>
  <c r="AN821" i="5" s="1"/>
  <c r="AM822" i="5"/>
  <c r="AN822" i="5" s="1"/>
  <c r="AM823" i="5"/>
  <c r="AN823" i="5" s="1"/>
  <c r="AM824" i="5"/>
  <c r="AN824" i="5" s="1"/>
  <c r="AM825" i="5"/>
  <c r="AN825" i="5" s="1"/>
  <c r="AM826" i="5"/>
  <c r="AN826" i="5" s="1"/>
  <c r="AM827" i="5"/>
  <c r="AN827" i="5" s="1"/>
  <c r="AM828" i="5"/>
  <c r="AN828" i="5" s="1"/>
  <c r="AM829" i="5"/>
  <c r="AN829" i="5" s="1"/>
  <c r="AM830" i="5"/>
  <c r="AN830" i="5" s="1"/>
  <c r="AM831" i="5"/>
  <c r="AN831" i="5" s="1"/>
  <c r="AM832" i="5"/>
  <c r="AN832" i="5" s="1"/>
  <c r="AM833" i="5"/>
  <c r="AN833" i="5" s="1"/>
  <c r="AM834" i="5"/>
  <c r="AN834" i="5" s="1"/>
  <c r="AM835" i="5"/>
  <c r="AN835" i="5" s="1"/>
  <c r="AM836" i="5"/>
  <c r="AN836" i="5" s="1"/>
  <c r="AM837" i="5"/>
  <c r="AN837" i="5" s="1"/>
  <c r="AM838" i="5"/>
  <c r="AN838" i="5" s="1"/>
  <c r="AM839" i="5"/>
  <c r="AN839" i="5" s="1"/>
  <c r="AM840" i="5"/>
  <c r="AN840" i="5" s="1"/>
  <c r="AM841" i="5"/>
  <c r="AN841" i="5" s="1"/>
  <c r="AM842" i="5"/>
  <c r="AN842" i="5" s="1"/>
  <c r="AM843" i="5"/>
  <c r="AN843" i="5" s="1"/>
  <c r="AM844" i="5"/>
  <c r="AN844" i="5" s="1"/>
  <c r="AM845" i="5"/>
  <c r="AN845" i="5" s="1"/>
  <c r="AM846" i="5"/>
  <c r="AN846" i="5" s="1"/>
  <c r="AM847" i="5"/>
  <c r="AN847" i="5" s="1"/>
  <c r="AM848" i="5"/>
  <c r="AN848" i="5" s="1"/>
  <c r="AM849" i="5"/>
  <c r="AN849" i="5" s="1"/>
  <c r="AM850" i="5"/>
  <c r="AN850" i="5" s="1"/>
  <c r="AM851" i="5"/>
  <c r="AN851" i="5" s="1"/>
  <c r="AM852" i="5"/>
  <c r="AN852" i="5" s="1"/>
  <c r="AM853" i="5"/>
  <c r="AN853" i="5" s="1"/>
  <c r="AM854" i="5"/>
  <c r="AN854" i="5" s="1"/>
  <c r="AM855" i="5"/>
  <c r="AN855" i="5" s="1"/>
  <c r="AM856" i="5"/>
  <c r="AN856" i="5" s="1"/>
  <c r="AM857" i="5"/>
  <c r="AN857" i="5" s="1"/>
  <c r="AM858" i="5"/>
  <c r="AN858" i="5" s="1"/>
  <c r="AM859" i="5"/>
  <c r="AN859" i="5" s="1"/>
  <c r="AM860" i="5"/>
  <c r="AN860" i="5" s="1"/>
  <c r="AM861" i="5"/>
  <c r="AN861" i="5" s="1"/>
  <c r="AM862" i="5"/>
  <c r="AN862" i="5" s="1"/>
  <c r="AM863" i="5"/>
  <c r="AN863" i="5" s="1"/>
  <c r="AM864" i="5"/>
  <c r="AN864" i="5" s="1"/>
  <c r="AM865" i="5"/>
  <c r="AN865" i="5" s="1"/>
  <c r="AM866" i="5"/>
  <c r="AN866" i="5" s="1"/>
  <c r="AM867" i="5"/>
  <c r="AN867" i="5" s="1"/>
  <c r="AM868" i="5"/>
  <c r="AN868" i="5" s="1"/>
  <c r="AM869" i="5"/>
  <c r="AN869" i="5" s="1"/>
  <c r="AM870" i="5"/>
  <c r="AN870" i="5" s="1"/>
  <c r="AM871" i="5"/>
  <c r="AN871" i="5" s="1"/>
  <c r="AM872" i="5"/>
  <c r="AN872" i="5" s="1"/>
  <c r="AM873" i="5"/>
  <c r="AN873" i="5" s="1"/>
  <c r="AM874" i="5"/>
  <c r="AN874" i="5" s="1"/>
  <c r="AM875" i="5"/>
  <c r="AN875" i="5" s="1"/>
  <c r="AM876" i="5"/>
  <c r="AN876" i="5" s="1"/>
  <c r="AM877" i="5"/>
  <c r="AN877" i="5" s="1"/>
  <c r="AM878" i="5"/>
  <c r="AN878" i="5" s="1"/>
  <c r="AM879" i="5"/>
  <c r="AN879" i="5" s="1"/>
  <c r="AM880" i="5"/>
  <c r="AN880" i="5" s="1"/>
  <c r="AM881" i="5"/>
  <c r="AN881" i="5" s="1"/>
  <c r="AM882" i="5"/>
  <c r="AN882" i="5" s="1"/>
  <c r="AM883" i="5"/>
  <c r="AN883" i="5" s="1"/>
  <c r="AM884" i="5"/>
  <c r="AN884" i="5" s="1"/>
  <c r="AM885" i="5"/>
  <c r="AN885" i="5" s="1"/>
  <c r="AM886" i="5"/>
  <c r="AN886" i="5" s="1"/>
  <c r="AM887" i="5"/>
  <c r="AN887" i="5" s="1"/>
  <c r="AM888" i="5"/>
  <c r="AN888" i="5" s="1"/>
  <c r="AM889" i="5"/>
  <c r="AN889" i="5" s="1"/>
  <c r="AM890" i="5"/>
  <c r="AN890" i="5" s="1"/>
  <c r="AM891" i="5"/>
  <c r="AN891" i="5" s="1"/>
  <c r="AM892" i="5"/>
  <c r="AN892" i="5" s="1"/>
  <c r="AM893" i="5"/>
  <c r="AN893" i="5" s="1"/>
  <c r="AM894" i="5"/>
  <c r="AN894" i="5" s="1"/>
  <c r="AM895" i="5"/>
  <c r="AN895" i="5" s="1"/>
  <c r="AM896" i="5"/>
  <c r="AN896" i="5" s="1"/>
  <c r="AM897" i="5"/>
  <c r="AN897" i="5" s="1"/>
  <c r="AM898" i="5"/>
  <c r="AN898" i="5" s="1"/>
  <c r="AM899" i="5"/>
  <c r="AN899" i="5" s="1"/>
  <c r="AM900" i="5"/>
  <c r="AN900" i="5" s="1"/>
  <c r="AM901" i="5"/>
  <c r="AN901" i="5" s="1"/>
  <c r="AM902" i="5"/>
  <c r="AN902" i="5" s="1"/>
  <c r="AM903" i="5"/>
  <c r="AN903" i="5" s="1"/>
  <c r="AM904" i="5"/>
  <c r="AN904" i="5" s="1"/>
  <c r="AM905" i="5"/>
  <c r="AN905" i="5" s="1"/>
  <c r="AM906" i="5"/>
  <c r="AN906" i="5" s="1"/>
  <c r="AM907" i="5"/>
  <c r="AN907" i="5" s="1"/>
  <c r="AM908" i="5"/>
  <c r="AN908" i="5" s="1"/>
  <c r="AM909" i="5"/>
  <c r="AN909" i="5" s="1"/>
  <c r="AM910" i="5"/>
  <c r="AN910" i="5" s="1"/>
  <c r="AM911" i="5"/>
  <c r="AN911" i="5" s="1"/>
  <c r="AM912" i="5"/>
  <c r="AN912" i="5" s="1"/>
  <c r="AM913" i="5"/>
  <c r="AN913" i="5" s="1"/>
  <c r="AM914" i="5"/>
  <c r="AN914" i="5" s="1"/>
  <c r="AM915" i="5"/>
  <c r="AN915" i="5" s="1"/>
  <c r="AM916" i="5"/>
  <c r="AN916" i="5" s="1"/>
  <c r="AM917" i="5"/>
  <c r="AN917" i="5" s="1"/>
  <c r="AM918" i="5"/>
  <c r="AN918" i="5" s="1"/>
  <c r="AM919" i="5"/>
  <c r="AN919" i="5" s="1"/>
  <c r="AM920" i="5"/>
  <c r="AN920" i="5" s="1"/>
  <c r="AM921" i="5"/>
  <c r="AN921" i="5" s="1"/>
  <c r="AM922" i="5"/>
  <c r="AN922" i="5" s="1"/>
  <c r="AM923" i="5"/>
  <c r="AN923" i="5" s="1"/>
  <c r="AM924" i="5"/>
  <c r="AN924" i="5" s="1"/>
  <c r="AM925" i="5"/>
  <c r="AN925" i="5" s="1"/>
  <c r="AM926" i="5"/>
  <c r="AN926" i="5" s="1"/>
  <c r="AM927" i="5"/>
  <c r="AN927" i="5" s="1"/>
  <c r="AM928" i="5"/>
  <c r="AN928" i="5" s="1"/>
  <c r="AM929" i="5"/>
  <c r="AN929" i="5" s="1"/>
  <c r="AM930" i="5"/>
  <c r="AN930" i="5" s="1"/>
  <c r="AM931" i="5"/>
  <c r="AN931" i="5" s="1"/>
  <c r="AM932" i="5"/>
  <c r="AN932" i="5" s="1"/>
  <c r="AM933" i="5"/>
  <c r="AN933" i="5" s="1"/>
  <c r="AM934" i="5"/>
  <c r="AN934" i="5" s="1"/>
  <c r="AM935" i="5"/>
  <c r="AN935" i="5" s="1"/>
  <c r="AM936" i="5"/>
  <c r="AN936" i="5" s="1"/>
  <c r="AM937" i="5"/>
  <c r="AN937" i="5" s="1"/>
  <c r="AM938" i="5"/>
  <c r="AN938" i="5" s="1"/>
  <c r="AM939" i="5"/>
  <c r="AN939" i="5" s="1"/>
  <c r="AM940" i="5"/>
  <c r="AN940" i="5" s="1"/>
  <c r="AM941" i="5"/>
  <c r="AN941" i="5" s="1"/>
  <c r="AM942" i="5"/>
  <c r="AN942" i="5" s="1"/>
  <c r="AM943" i="5"/>
  <c r="AN943" i="5" s="1"/>
  <c r="AM944" i="5"/>
  <c r="AN944" i="5" s="1"/>
  <c r="AM945" i="5"/>
  <c r="AN945" i="5" s="1"/>
  <c r="AM946" i="5"/>
  <c r="AN946" i="5" s="1"/>
  <c r="AM947" i="5"/>
  <c r="AN947" i="5" s="1"/>
  <c r="AM948" i="5"/>
  <c r="AN948" i="5" s="1"/>
  <c r="AM949" i="5"/>
  <c r="AN949" i="5" s="1"/>
  <c r="AM950" i="5"/>
  <c r="AN950" i="5" s="1"/>
  <c r="AM951" i="5"/>
  <c r="AN951" i="5" s="1"/>
  <c r="AM952" i="5"/>
  <c r="AN952" i="5" s="1"/>
  <c r="AM953" i="5"/>
  <c r="AN953" i="5" s="1"/>
  <c r="AM954" i="5"/>
  <c r="AN954" i="5" s="1"/>
  <c r="AM955" i="5"/>
  <c r="AN955" i="5" s="1"/>
  <c r="AM956" i="5"/>
  <c r="AN956" i="5" s="1"/>
  <c r="AM957" i="5"/>
  <c r="AN957" i="5" s="1"/>
  <c r="AM958" i="5"/>
  <c r="AN958" i="5" s="1"/>
  <c r="AM959" i="5"/>
  <c r="AN959" i="5" s="1"/>
  <c r="AM960" i="5"/>
  <c r="AN960" i="5" s="1"/>
  <c r="AM961" i="5"/>
  <c r="AN961" i="5" s="1"/>
  <c r="AM962" i="5"/>
  <c r="AN962" i="5" s="1"/>
  <c r="AM963" i="5"/>
  <c r="AN963" i="5" s="1"/>
  <c r="AM964" i="5"/>
  <c r="AN964" i="5" s="1"/>
  <c r="AM965" i="5"/>
  <c r="AN965" i="5" s="1"/>
  <c r="AM966" i="5"/>
  <c r="AN966" i="5" s="1"/>
  <c r="AM967" i="5"/>
  <c r="AN967" i="5" s="1"/>
  <c r="AM968" i="5"/>
  <c r="AN968" i="5" s="1"/>
  <c r="AM969" i="5"/>
  <c r="AN969" i="5" s="1"/>
  <c r="AM970" i="5"/>
  <c r="AN970" i="5" s="1"/>
  <c r="AM971" i="5"/>
  <c r="AN971" i="5" s="1"/>
  <c r="AM972" i="5"/>
  <c r="AN972" i="5" s="1"/>
  <c r="AM973" i="5"/>
  <c r="AN973" i="5" s="1"/>
  <c r="AM974" i="5"/>
  <c r="AN974" i="5" s="1"/>
  <c r="AM975" i="5"/>
  <c r="AN975" i="5" s="1"/>
  <c r="AM976" i="5"/>
  <c r="AN976" i="5" s="1"/>
  <c r="AM977" i="5"/>
  <c r="AN977" i="5" s="1"/>
  <c r="AM978" i="5"/>
  <c r="AN978" i="5" s="1"/>
  <c r="AM979" i="5"/>
  <c r="AN979" i="5" s="1"/>
  <c r="AM980" i="5"/>
  <c r="AN980" i="5" s="1"/>
  <c r="AM981" i="5"/>
  <c r="AN981" i="5" s="1"/>
  <c r="AM982" i="5"/>
  <c r="AN982" i="5" s="1"/>
  <c r="AM983" i="5"/>
  <c r="AN983" i="5" s="1"/>
  <c r="AM984" i="5"/>
  <c r="AN984" i="5" s="1"/>
  <c r="AM985" i="5"/>
  <c r="AN985" i="5" s="1"/>
  <c r="AM986" i="5"/>
  <c r="AN986" i="5" s="1"/>
  <c r="AM987" i="5"/>
  <c r="AN987" i="5" s="1"/>
  <c r="AM988" i="5"/>
  <c r="AN988" i="5" s="1"/>
  <c r="AM989" i="5"/>
  <c r="AN989" i="5" s="1"/>
  <c r="AM990" i="5"/>
  <c r="AN990" i="5" s="1"/>
  <c r="AM991" i="5"/>
  <c r="AN991" i="5" s="1"/>
  <c r="AM992" i="5"/>
  <c r="AN992" i="5" s="1"/>
  <c r="AM993" i="5"/>
  <c r="AN993" i="5" s="1"/>
  <c r="AM994" i="5"/>
  <c r="AN994" i="5" s="1"/>
  <c r="AM995" i="5"/>
  <c r="AN995" i="5" s="1"/>
  <c r="AM996" i="5"/>
  <c r="AN996" i="5" s="1"/>
  <c r="AM997" i="5"/>
  <c r="AN997" i="5" s="1"/>
  <c r="AM998" i="5"/>
  <c r="AN998" i="5" s="1"/>
  <c r="AM999" i="5"/>
  <c r="AN999" i="5" s="1"/>
  <c r="AM1000" i="5"/>
  <c r="AN1000" i="5" s="1"/>
  <c r="AM1001" i="5"/>
  <c r="AN1001" i="5" s="1"/>
  <c r="AM1002" i="5"/>
  <c r="AN1002" i="5" s="1"/>
  <c r="AM1003" i="5"/>
  <c r="AN1003" i="5" s="1"/>
  <c r="AM1004" i="5"/>
  <c r="AN1004" i="5" s="1"/>
  <c r="AM1005" i="5"/>
  <c r="AN1005" i="5" s="1"/>
  <c r="AM1006" i="5"/>
  <c r="AN1006" i="5" s="1"/>
  <c r="AM1007" i="5"/>
  <c r="AN1007" i="5" s="1"/>
  <c r="AM1008" i="5"/>
  <c r="AN1008" i="5" s="1"/>
  <c r="AM1009" i="5"/>
  <c r="AN1009" i="5" s="1"/>
  <c r="AM1010" i="5"/>
  <c r="AN1010" i="5" s="1"/>
  <c r="AM1011" i="5"/>
  <c r="AN1011" i="5" s="1"/>
  <c r="AM1012" i="5"/>
  <c r="AN1012" i="5" s="1"/>
  <c r="AM1013" i="5"/>
  <c r="AN1013" i="5" s="1"/>
  <c r="AM1014" i="5"/>
  <c r="AN1014" i="5" s="1"/>
  <c r="AM1015" i="5"/>
  <c r="AN1015" i="5" s="1"/>
  <c r="AM1016" i="5"/>
  <c r="AN1016" i="5" s="1"/>
  <c r="AM1017" i="5"/>
  <c r="AN1017" i="5" s="1"/>
  <c r="AM1018" i="5"/>
  <c r="AN1018" i="5" s="1"/>
  <c r="AM1019" i="5"/>
  <c r="AN1019" i="5" s="1"/>
  <c r="AM1020" i="5"/>
  <c r="AN1020" i="5" s="1"/>
  <c r="AM1021" i="5"/>
  <c r="AN1021" i="5" s="1"/>
  <c r="AM1022" i="5"/>
  <c r="AN1022" i="5" s="1"/>
  <c r="AM1023" i="5"/>
  <c r="AN1023" i="5" s="1"/>
  <c r="AM1024" i="5"/>
  <c r="AN1024" i="5" s="1"/>
  <c r="AM1025" i="5"/>
  <c r="AN1025" i="5" s="1"/>
  <c r="AM1026" i="5"/>
  <c r="AN1026" i="5" s="1"/>
  <c r="AM1027" i="5"/>
  <c r="AN1027" i="5" s="1"/>
  <c r="AM1028" i="5"/>
  <c r="AN1028" i="5" s="1"/>
  <c r="AM1029" i="5"/>
  <c r="AN1029" i="5" s="1"/>
  <c r="AM1030" i="5"/>
  <c r="AN1030" i="5" s="1"/>
  <c r="AM1031" i="5"/>
  <c r="AN1031" i="5" s="1"/>
  <c r="AM1032" i="5"/>
  <c r="AN1032" i="5" s="1"/>
  <c r="AM1033" i="5"/>
  <c r="AN1033" i="5" s="1"/>
  <c r="AM1034" i="5"/>
  <c r="AN1034" i="5" s="1"/>
  <c r="AM1035" i="5"/>
  <c r="AN1035" i="5" s="1"/>
  <c r="AM1036" i="5"/>
  <c r="AN1036" i="5" s="1"/>
  <c r="AM1037" i="5"/>
  <c r="AN1037" i="5" s="1"/>
  <c r="AM1038" i="5"/>
  <c r="AN1038" i="5" s="1"/>
  <c r="AM1039" i="5"/>
  <c r="AN1039" i="5" s="1"/>
  <c r="AM1040" i="5"/>
  <c r="AN1040" i="5" s="1"/>
  <c r="AM1041" i="5"/>
  <c r="AN1041" i="5" s="1"/>
  <c r="AM1042" i="5"/>
  <c r="AN1042" i="5" s="1"/>
  <c r="AM1043" i="5"/>
  <c r="AN1043" i="5" s="1"/>
  <c r="AM1044" i="5"/>
  <c r="AN1044" i="5" s="1"/>
  <c r="AM1045" i="5"/>
  <c r="AN1045" i="5" s="1"/>
  <c r="AM1046" i="5"/>
  <c r="AN1046" i="5" s="1"/>
  <c r="AM1047" i="5"/>
  <c r="AN1047" i="5" s="1"/>
  <c r="AM1048" i="5"/>
  <c r="AN1048" i="5" s="1"/>
  <c r="AM1049" i="5"/>
  <c r="AN1049" i="5" s="1"/>
  <c r="AM1050" i="5"/>
  <c r="AN1050" i="5" s="1"/>
  <c r="AM1051" i="5"/>
  <c r="AN1051" i="5" s="1"/>
  <c r="AM1052" i="5"/>
  <c r="AN1052" i="5" s="1"/>
  <c r="AM1053" i="5"/>
  <c r="AN1053" i="5" s="1"/>
  <c r="AM1054" i="5"/>
  <c r="AN1054" i="5" s="1"/>
  <c r="AM1055" i="5"/>
  <c r="AN1055" i="5" s="1"/>
  <c r="AM1056" i="5"/>
  <c r="AN1056" i="5" s="1"/>
  <c r="AM1057" i="5"/>
  <c r="AN1057" i="5" s="1"/>
  <c r="AM1058" i="5"/>
  <c r="AN1058" i="5" s="1"/>
  <c r="AM1059" i="5"/>
  <c r="AN1059" i="5" s="1"/>
  <c r="AM1060" i="5"/>
  <c r="AN1060" i="5" s="1"/>
  <c r="AM1061" i="5"/>
  <c r="AN1061" i="5" s="1"/>
  <c r="AM1062" i="5"/>
  <c r="AN1062" i="5" s="1"/>
  <c r="AM1063" i="5"/>
  <c r="AN1063" i="5" s="1"/>
  <c r="AM1064" i="5"/>
  <c r="AN1064" i="5" s="1"/>
  <c r="AM1065" i="5"/>
  <c r="AN1065" i="5" s="1"/>
  <c r="AM1066" i="5"/>
  <c r="AN1066" i="5" s="1"/>
  <c r="AM1067" i="5"/>
  <c r="AN1067" i="5" s="1"/>
  <c r="AM1068" i="5"/>
  <c r="AN1068" i="5" s="1"/>
  <c r="AM1069" i="5"/>
  <c r="AN1069" i="5" s="1"/>
  <c r="AM1070" i="5"/>
  <c r="AN1070" i="5" s="1"/>
  <c r="AM1071" i="5"/>
  <c r="AN1071" i="5" s="1"/>
  <c r="AM1072" i="5"/>
  <c r="AN1072" i="5" s="1"/>
  <c r="AM1073" i="5"/>
  <c r="AN1073" i="5" s="1"/>
  <c r="AM1074" i="5"/>
  <c r="AN1074" i="5" s="1"/>
  <c r="AM1075" i="5"/>
  <c r="AN1075" i="5" s="1"/>
  <c r="AM1076" i="5"/>
  <c r="AN1076" i="5" s="1"/>
  <c r="AM1077" i="5"/>
  <c r="AN1077" i="5" s="1"/>
  <c r="AM1078" i="5"/>
  <c r="AN1078" i="5" s="1"/>
  <c r="AM1079" i="5"/>
  <c r="AN1079" i="5" s="1"/>
  <c r="AM1080" i="5"/>
  <c r="AN1080" i="5" s="1"/>
  <c r="AM1081" i="5"/>
  <c r="AN1081" i="5" s="1"/>
  <c r="AM1082" i="5"/>
  <c r="AN1082" i="5" s="1"/>
  <c r="AM1083" i="5"/>
  <c r="AN1083" i="5" s="1"/>
  <c r="AM1084" i="5"/>
  <c r="AN1084" i="5" s="1"/>
  <c r="AM1085" i="5"/>
  <c r="AN1085" i="5" s="1"/>
  <c r="AM1086" i="5"/>
  <c r="AN1086" i="5" s="1"/>
  <c r="AM1087" i="5"/>
  <c r="AN1087" i="5" s="1"/>
  <c r="AM1088" i="5"/>
  <c r="AN1088" i="5" s="1"/>
  <c r="AM1089" i="5"/>
  <c r="AN1089" i="5" s="1"/>
  <c r="AM1090" i="5"/>
  <c r="AN1090" i="5" s="1"/>
  <c r="AM1091" i="5"/>
  <c r="AN1091" i="5" s="1"/>
  <c r="AM1092" i="5"/>
  <c r="AN1092" i="5" s="1"/>
  <c r="AM1093" i="5"/>
  <c r="AN1093" i="5" s="1"/>
  <c r="AM1094" i="5"/>
  <c r="AN1094" i="5" s="1"/>
  <c r="AM1095" i="5"/>
  <c r="AN1095" i="5" s="1"/>
  <c r="AM1096" i="5"/>
  <c r="AN1096" i="5" s="1"/>
  <c r="AM1097" i="5"/>
  <c r="AN1097" i="5" s="1"/>
  <c r="AM1098" i="5"/>
  <c r="AN1098" i="5" s="1"/>
  <c r="AM1099" i="5"/>
  <c r="AN1099" i="5" s="1"/>
  <c r="AM1100" i="5"/>
  <c r="AN1100" i="5" s="1"/>
  <c r="AM1101" i="5"/>
  <c r="AN1101" i="5" s="1"/>
  <c r="AM1102" i="5"/>
  <c r="AN1102" i="5" s="1"/>
  <c r="AM1103" i="5"/>
  <c r="AN1103" i="5" s="1"/>
  <c r="AM1104" i="5"/>
  <c r="AN1104" i="5" s="1"/>
  <c r="AM1105" i="5"/>
  <c r="AN1105" i="5" s="1"/>
  <c r="AM1106" i="5"/>
  <c r="AN1106" i="5" s="1"/>
  <c r="AM1107" i="5"/>
  <c r="AN1107" i="5" s="1"/>
  <c r="AM1108" i="5"/>
  <c r="AN1108" i="5" s="1"/>
  <c r="AM1109" i="5"/>
  <c r="AN1109" i="5" s="1"/>
  <c r="AM1110" i="5"/>
  <c r="AN1110" i="5" s="1"/>
  <c r="AM1111" i="5"/>
  <c r="AN1111" i="5" s="1"/>
  <c r="AM1112" i="5"/>
  <c r="AN1112" i="5" s="1"/>
  <c r="AM1113" i="5"/>
  <c r="AN1113" i="5" s="1"/>
  <c r="AM1114" i="5"/>
  <c r="AN1114" i="5" s="1"/>
  <c r="AM1115" i="5"/>
  <c r="AN1115" i="5" s="1"/>
  <c r="AM1116" i="5"/>
  <c r="AN1116" i="5" s="1"/>
  <c r="AM1117" i="5"/>
  <c r="AN1117" i="5" s="1"/>
  <c r="AM1118" i="5"/>
  <c r="AN1118" i="5" s="1"/>
  <c r="AM1119" i="5"/>
  <c r="AN1119" i="5" s="1"/>
  <c r="AM1120" i="5"/>
  <c r="AN1120" i="5" s="1"/>
  <c r="AM1121" i="5"/>
  <c r="AN1121" i="5" s="1"/>
  <c r="AM1122" i="5"/>
  <c r="AN1122" i="5" s="1"/>
  <c r="AM1123" i="5"/>
  <c r="AN1123" i="5" s="1"/>
  <c r="AM1124" i="5"/>
  <c r="AN1124" i="5" s="1"/>
  <c r="AM1125" i="5"/>
  <c r="AN1125" i="5" s="1"/>
  <c r="AM1126" i="5"/>
  <c r="AN1126" i="5" s="1"/>
  <c r="AM1127" i="5"/>
  <c r="AN1127" i="5" s="1"/>
  <c r="AM1128" i="5"/>
  <c r="AN1128" i="5" s="1"/>
  <c r="AM1129" i="5"/>
  <c r="AN1129" i="5" s="1"/>
  <c r="AM1130" i="5"/>
  <c r="AN1130" i="5" s="1"/>
  <c r="AM1131" i="5"/>
  <c r="AN1131" i="5" s="1"/>
  <c r="AM1132" i="5"/>
  <c r="AN1132" i="5" s="1"/>
  <c r="AM1133" i="5"/>
  <c r="AN1133" i="5" s="1"/>
  <c r="AM1134" i="5"/>
  <c r="AN1134" i="5" s="1"/>
  <c r="AM1135" i="5"/>
  <c r="AN1135" i="5" s="1"/>
  <c r="AM1136" i="5"/>
  <c r="AN1136" i="5" s="1"/>
  <c r="AM1137" i="5"/>
  <c r="AN1137" i="5" s="1"/>
  <c r="AM1138" i="5"/>
  <c r="AN1138" i="5" s="1"/>
  <c r="AM1139" i="5"/>
  <c r="AN1139" i="5" s="1"/>
  <c r="AM1140" i="5"/>
  <c r="AN1140" i="5" s="1"/>
  <c r="AM1141" i="5"/>
  <c r="AN1141" i="5" s="1"/>
  <c r="AM1142" i="5"/>
  <c r="AN1142" i="5" s="1"/>
  <c r="AM1143" i="5"/>
  <c r="AN1143" i="5" s="1"/>
  <c r="AM1144" i="5"/>
  <c r="AN1144" i="5" s="1"/>
  <c r="AM1145" i="5"/>
  <c r="AN1145" i="5" s="1"/>
  <c r="AM1146" i="5"/>
  <c r="AN1146" i="5" s="1"/>
  <c r="AM1147" i="5"/>
  <c r="AN1147" i="5" s="1"/>
  <c r="AM1148" i="5"/>
  <c r="AN1148" i="5" s="1"/>
  <c r="AM1149" i="5"/>
  <c r="AN1149" i="5" s="1"/>
  <c r="AM1150" i="5"/>
  <c r="AN1150" i="5" s="1"/>
  <c r="AM1151" i="5"/>
  <c r="AN1151" i="5" s="1"/>
  <c r="AM1152" i="5"/>
  <c r="AN1152" i="5" s="1"/>
  <c r="AM1153" i="5"/>
  <c r="AN1153" i="5" s="1"/>
  <c r="AM1154" i="5"/>
  <c r="AN1154" i="5" s="1"/>
  <c r="AM1155" i="5"/>
  <c r="AN1155" i="5" s="1"/>
  <c r="AM1156" i="5"/>
  <c r="AN1156" i="5" s="1"/>
  <c r="AM1157" i="5"/>
  <c r="AN1157" i="5" s="1"/>
  <c r="AM1158" i="5"/>
  <c r="AN1158" i="5" s="1"/>
  <c r="AM1159" i="5"/>
  <c r="AN1159" i="5" s="1"/>
  <c r="AM1160" i="5"/>
  <c r="AN1160" i="5" s="1"/>
  <c r="AM1161" i="5"/>
  <c r="AN1161" i="5" s="1"/>
  <c r="AM1162" i="5"/>
  <c r="AN1162" i="5" s="1"/>
  <c r="AM1163" i="5"/>
  <c r="AN1163" i="5" s="1"/>
  <c r="AM1164" i="5"/>
  <c r="AN1164" i="5" s="1"/>
  <c r="AM1165" i="5"/>
  <c r="AN1165" i="5" s="1"/>
  <c r="AM1166" i="5"/>
  <c r="AN1166" i="5" s="1"/>
  <c r="AM1167" i="5"/>
  <c r="AN1167" i="5" s="1"/>
  <c r="AM1168" i="5"/>
  <c r="AN1168" i="5" s="1"/>
  <c r="AM1169" i="5"/>
  <c r="AN1169" i="5" s="1"/>
  <c r="AM1170" i="5"/>
  <c r="AN1170" i="5" s="1"/>
  <c r="AM1171" i="5"/>
  <c r="AN1171" i="5" s="1"/>
  <c r="AM1172" i="5"/>
  <c r="AN1172" i="5" s="1"/>
  <c r="AM1173" i="5"/>
  <c r="AN1173" i="5" s="1"/>
  <c r="AM1174" i="5"/>
  <c r="AN1174" i="5" s="1"/>
  <c r="AM1175" i="5"/>
  <c r="AN1175" i="5" s="1"/>
  <c r="AM1176" i="5"/>
  <c r="AN1176" i="5" s="1"/>
  <c r="AM1177" i="5"/>
  <c r="AN1177" i="5" s="1"/>
  <c r="AM1178" i="5"/>
  <c r="AN1178" i="5" s="1"/>
  <c r="AM1179" i="5"/>
  <c r="AN1179" i="5" s="1"/>
  <c r="AM1180" i="5"/>
  <c r="AN1180" i="5" s="1"/>
  <c r="AM1181" i="5"/>
  <c r="AN1181" i="5" s="1"/>
  <c r="AM1182" i="5"/>
  <c r="AN1182" i="5" s="1"/>
  <c r="AM1183" i="5"/>
  <c r="AN1183" i="5" s="1"/>
  <c r="AM1184" i="5"/>
  <c r="AN1184" i="5" s="1"/>
  <c r="AM1185" i="5"/>
  <c r="AN1185" i="5" s="1"/>
  <c r="AM1186" i="5"/>
  <c r="AN1186" i="5" s="1"/>
  <c r="AM1187" i="5"/>
  <c r="AN1187" i="5" s="1"/>
  <c r="AM1188" i="5"/>
  <c r="AN1188" i="5" s="1"/>
  <c r="AM1189" i="5"/>
  <c r="AN1189" i="5" s="1"/>
  <c r="AM1190" i="5"/>
  <c r="AN1190" i="5" s="1"/>
  <c r="AM1191" i="5"/>
  <c r="AN1191" i="5" s="1"/>
  <c r="AM1192" i="5"/>
  <c r="AN1192" i="5" s="1"/>
  <c r="AM1193" i="5"/>
  <c r="AN1193" i="5" s="1"/>
  <c r="AM1194" i="5"/>
  <c r="AN1194" i="5" s="1"/>
  <c r="AM1195" i="5"/>
  <c r="AN1195" i="5" s="1"/>
  <c r="AM1196" i="5"/>
  <c r="AN1196" i="5" s="1"/>
  <c r="AM1197" i="5"/>
  <c r="AN1197" i="5" s="1"/>
  <c r="AM1198" i="5"/>
  <c r="AN1198" i="5" s="1"/>
  <c r="AM1199" i="5"/>
  <c r="AN1199" i="5" s="1"/>
  <c r="AM1200" i="5"/>
  <c r="AN1200" i="5" s="1"/>
  <c r="AM1201" i="5"/>
  <c r="AN1201" i="5" s="1"/>
  <c r="AM1202" i="5"/>
  <c r="AN1202" i="5" s="1"/>
  <c r="AM1203" i="5"/>
  <c r="AN1203" i="5" s="1"/>
  <c r="AM1204" i="5"/>
  <c r="AN1204" i="5" s="1"/>
  <c r="AM1205" i="5"/>
  <c r="AN1205" i="5" s="1"/>
  <c r="AM1206" i="5"/>
  <c r="AN1206" i="5" s="1"/>
  <c r="AM1207" i="5"/>
  <c r="AN1207" i="5" s="1"/>
  <c r="AM1208" i="5"/>
  <c r="AN1208" i="5" s="1"/>
  <c r="AM1209" i="5"/>
  <c r="AN1209" i="5" s="1"/>
  <c r="AM1210" i="5"/>
  <c r="AN1210" i="5" s="1"/>
  <c r="AM1211" i="5"/>
  <c r="AN1211" i="5" s="1"/>
  <c r="AM1212" i="5"/>
  <c r="AN1212" i="5" s="1"/>
  <c r="AM1213" i="5"/>
  <c r="AN1213" i="5" s="1"/>
  <c r="AM1214" i="5"/>
  <c r="AN1214" i="5" s="1"/>
  <c r="AM1215" i="5"/>
  <c r="AN1215" i="5" s="1"/>
  <c r="AM1216" i="5"/>
  <c r="AN1216" i="5" s="1"/>
  <c r="AM1217" i="5"/>
  <c r="AN1217" i="5" s="1"/>
  <c r="AM1218" i="5"/>
  <c r="AN1218" i="5" s="1"/>
  <c r="AM1219" i="5"/>
  <c r="AN1219" i="5" s="1"/>
  <c r="AM1220" i="5"/>
  <c r="AN1220" i="5" s="1"/>
  <c r="AM1221" i="5"/>
  <c r="AN1221" i="5" s="1"/>
  <c r="AM1222" i="5"/>
  <c r="AN1222" i="5" s="1"/>
  <c r="AM1223" i="5"/>
  <c r="AN1223" i="5" s="1"/>
  <c r="AM1224" i="5"/>
  <c r="AN1224" i="5" s="1"/>
  <c r="AM1225" i="5"/>
  <c r="AN1225" i="5" s="1"/>
  <c r="AM1226" i="5"/>
  <c r="AN1226" i="5" s="1"/>
  <c r="AM1227" i="5"/>
  <c r="AN1227" i="5" s="1"/>
  <c r="AM1228" i="5"/>
  <c r="AN1228" i="5" s="1"/>
  <c r="AM1229" i="5"/>
  <c r="AN1229" i="5" s="1"/>
  <c r="AM1230" i="5"/>
  <c r="AN1230" i="5" s="1"/>
  <c r="AM1231" i="5"/>
  <c r="AN1231" i="5" s="1"/>
  <c r="AM1232" i="5"/>
  <c r="AN1232" i="5" s="1"/>
  <c r="AM1233" i="5"/>
  <c r="AN1233" i="5" s="1"/>
  <c r="AM1234" i="5"/>
  <c r="AN1234" i="5" s="1"/>
  <c r="AM1235" i="5"/>
  <c r="AN1235" i="5" s="1"/>
  <c r="AM1236" i="5"/>
  <c r="AN1236" i="5" s="1"/>
  <c r="AM1237" i="5"/>
  <c r="AN1237" i="5" s="1"/>
  <c r="AM1238" i="5"/>
  <c r="AN1238" i="5" s="1"/>
  <c r="AM1239" i="5"/>
  <c r="AN1239" i="5" s="1"/>
  <c r="AM1240" i="5"/>
  <c r="AN1240" i="5" s="1"/>
  <c r="AM1241" i="5"/>
  <c r="AN1241" i="5" s="1"/>
  <c r="AM1242" i="5"/>
  <c r="AN1242" i="5" s="1"/>
  <c r="AM1243" i="5"/>
  <c r="AN1243" i="5" s="1"/>
  <c r="AM1244" i="5"/>
  <c r="AN1244" i="5" s="1"/>
  <c r="AM1245" i="5"/>
  <c r="AN1245" i="5" s="1"/>
  <c r="AM1246" i="5"/>
  <c r="AN1246" i="5" s="1"/>
  <c r="AM1247" i="5"/>
  <c r="AN1247" i="5" s="1"/>
  <c r="AM1248" i="5"/>
  <c r="AN1248" i="5" s="1"/>
  <c r="AM1249" i="5"/>
  <c r="AN1249" i="5" s="1"/>
  <c r="AM1250" i="5"/>
  <c r="AN1250" i="5" s="1"/>
  <c r="AM1251" i="5"/>
  <c r="AN1251" i="5" s="1"/>
  <c r="AM1252" i="5"/>
  <c r="AN1252" i="5" s="1"/>
  <c r="AM1253" i="5"/>
  <c r="AN1253" i="5" s="1"/>
  <c r="AM1254" i="5"/>
  <c r="AN1254" i="5" s="1"/>
  <c r="AM1255" i="5"/>
  <c r="AN1255" i="5" s="1"/>
  <c r="AM1256" i="5"/>
  <c r="AN1256" i="5" s="1"/>
  <c r="AM1257" i="5"/>
  <c r="AN1257" i="5" s="1"/>
  <c r="AM1258" i="5"/>
  <c r="AN1258" i="5" s="1"/>
  <c r="AM1259" i="5"/>
  <c r="AN1259" i="5" s="1"/>
  <c r="AM1260" i="5"/>
  <c r="AN1260" i="5" s="1"/>
  <c r="AM1261" i="5"/>
  <c r="AN1261" i="5" s="1"/>
  <c r="AM1262" i="5"/>
  <c r="AN1262" i="5" s="1"/>
  <c r="AM1263" i="5"/>
  <c r="AN1263" i="5" s="1"/>
  <c r="AM1264" i="5"/>
  <c r="AN1264" i="5" s="1"/>
  <c r="AM1265" i="5"/>
  <c r="AN1265" i="5" s="1"/>
  <c r="AM1266" i="5"/>
  <c r="AN1266" i="5" s="1"/>
  <c r="AM1267" i="5"/>
  <c r="AN1267" i="5" s="1"/>
  <c r="AM1268" i="5"/>
  <c r="AN1268" i="5" s="1"/>
  <c r="AM1269" i="5"/>
  <c r="AN1269" i="5" s="1"/>
  <c r="AM1270" i="5"/>
  <c r="AN1270" i="5" s="1"/>
  <c r="AM1271" i="5"/>
  <c r="AN1271" i="5" s="1"/>
  <c r="AM1272" i="5"/>
  <c r="AN1272" i="5" s="1"/>
  <c r="AM1273" i="5"/>
  <c r="AN1273" i="5" s="1"/>
  <c r="AM1274" i="5"/>
  <c r="AN1274" i="5" s="1"/>
  <c r="AM1275" i="5"/>
  <c r="AN1275" i="5" s="1"/>
  <c r="AM1276" i="5"/>
  <c r="AN1276" i="5" s="1"/>
  <c r="AM1277" i="5"/>
  <c r="AN1277" i="5" s="1"/>
  <c r="AM1278" i="5"/>
  <c r="AN1278" i="5" s="1"/>
  <c r="AM1279" i="5"/>
  <c r="AN1279" i="5" s="1"/>
  <c r="AM1280" i="5"/>
  <c r="AN1280" i="5" s="1"/>
  <c r="AM1281" i="5"/>
  <c r="AN1281" i="5" s="1"/>
  <c r="AM1282" i="5"/>
  <c r="AN1282" i="5" s="1"/>
  <c r="AM1283" i="5"/>
  <c r="AN1283" i="5" s="1"/>
  <c r="AM1284" i="5"/>
  <c r="AN1284" i="5" s="1"/>
  <c r="AM1285" i="5"/>
  <c r="AN1285" i="5" s="1"/>
  <c r="AM1286" i="5"/>
  <c r="AN1286" i="5" s="1"/>
  <c r="AM1287" i="5"/>
  <c r="AN1287" i="5" s="1"/>
  <c r="AM1288" i="5"/>
  <c r="AN1288" i="5" s="1"/>
  <c r="AM1289" i="5"/>
  <c r="AN1289" i="5" s="1"/>
  <c r="AM1290" i="5"/>
  <c r="AN1290" i="5" s="1"/>
  <c r="AM1291" i="5"/>
  <c r="AN1291" i="5" s="1"/>
  <c r="AM1292" i="5"/>
  <c r="AN1292" i="5" s="1"/>
  <c r="AM1293" i="5"/>
  <c r="AN1293" i="5" s="1"/>
  <c r="AM1294" i="5"/>
  <c r="AN1294" i="5" s="1"/>
  <c r="AM1295" i="5"/>
  <c r="AN1295" i="5" s="1"/>
  <c r="AM1296" i="5"/>
  <c r="AN1296" i="5" s="1"/>
  <c r="AM1297" i="5"/>
  <c r="AN1297" i="5" s="1"/>
  <c r="AM1298" i="5"/>
  <c r="AN1298" i="5" s="1"/>
  <c r="AM1299" i="5"/>
  <c r="AN1299" i="5" s="1"/>
  <c r="AM1300" i="5"/>
  <c r="AN1300" i="5" s="1"/>
  <c r="AM1301" i="5"/>
  <c r="AN1301" i="5" s="1"/>
  <c r="AM1302" i="5"/>
  <c r="AN1302" i="5" s="1"/>
  <c r="AM1303" i="5"/>
  <c r="AN1303" i="5" s="1"/>
  <c r="AM1304" i="5"/>
  <c r="AN1304" i="5" s="1"/>
  <c r="AM1305" i="5"/>
  <c r="AN1305" i="5" s="1"/>
  <c r="AM1306" i="5"/>
  <c r="AN1306" i="5" s="1"/>
  <c r="AM1307" i="5"/>
  <c r="AN1307" i="5" s="1"/>
  <c r="AM1308" i="5"/>
  <c r="AN1308" i="5" s="1"/>
  <c r="AM1309" i="5"/>
  <c r="AN1309" i="5" s="1"/>
  <c r="AM1310" i="5"/>
  <c r="AN1310" i="5" s="1"/>
  <c r="AM1311" i="5"/>
  <c r="AN1311" i="5" s="1"/>
  <c r="AM1312" i="5"/>
  <c r="AN1312" i="5" s="1"/>
  <c r="AM1313" i="5"/>
  <c r="AN1313" i="5" s="1"/>
  <c r="AM1314" i="5"/>
  <c r="AN1314" i="5" s="1"/>
  <c r="AM1315" i="5"/>
  <c r="AN1315" i="5" s="1"/>
  <c r="AM1316" i="5"/>
  <c r="AN1316" i="5" s="1"/>
  <c r="AM1317" i="5"/>
  <c r="AN1317" i="5" s="1"/>
  <c r="AM1318" i="5"/>
  <c r="AN1318" i="5" s="1"/>
  <c r="AM1319" i="5"/>
  <c r="AN1319" i="5" s="1"/>
  <c r="AM1320" i="5"/>
  <c r="AN1320" i="5" s="1"/>
  <c r="AM1321" i="5"/>
  <c r="AN1321" i="5" s="1"/>
  <c r="AM1322" i="5"/>
  <c r="AN1322" i="5" s="1"/>
  <c r="AM1323" i="5"/>
  <c r="AN1323" i="5" s="1"/>
  <c r="AM1324" i="5"/>
  <c r="AN1324" i="5" s="1"/>
  <c r="AM1325" i="5"/>
  <c r="AN1325" i="5" s="1"/>
  <c r="AM1326" i="5"/>
  <c r="AN1326" i="5" s="1"/>
  <c r="AM1327" i="5"/>
  <c r="AN1327" i="5" s="1"/>
  <c r="AM1328" i="5"/>
  <c r="AN1328" i="5" s="1"/>
  <c r="AM1329" i="5"/>
  <c r="AN1329" i="5" s="1"/>
  <c r="AM1330" i="5"/>
  <c r="AN1330" i="5" s="1"/>
  <c r="AM1331" i="5"/>
  <c r="AN1331" i="5" s="1"/>
  <c r="AM1332" i="5"/>
  <c r="AN1332" i="5" s="1"/>
  <c r="AM1333" i="5"/>
  <c r="AN1333" i="5" s="1"/>
  <c r="AM1334" i="5"/>
  <c r="AN1334" i="5" s="1"/>
  <c r="AM1335" i="5"/>
  <c r="AN1335" i="5" s="1"/>
  <c r="AM1336" i="5"/>
  <c r="AN1336" i="5" s="1"/>
  <c r="AM1337" i="5"/>
  <c r="AN1337" i="5" s="1"/>
  <c r="AM1338" i="5"/>
  <c r="AN1338" i="5" s="1"/>
  <c r="AM1339" i="5"/>
  <c r="AN1339" i="5" s="1"/>
  <c r="AM1340" i="5"/>
  <c r="AN1340" i="5" s="1"/>
  <c r="AM1341" i="5"/>
  <c r="AN1341" i="5" s="1"/>
  <c r="AM1342" i="5"/>
  <c r="AN1342" i="5" s="1"/>
  <c r="AM1343" i="5"/>
  <c r="AN1343" i="5" s="1"/>
  <c r="AM1344" i="5"/>
  <c r="AN1344" i="5" s="1"/>
  <c r="AM1345" i="5"/>
  <c r="AN1345" i="5" s="1"/>
  <c r="AM1346" i="5"/>
  <c r="AN1346" i="5" s="1"/>
  <c r="AM1347" i="5"/>
  <c r="AN1347" i="5" s="1"/>
  <c r="AM1348" i="5"/>
  <c r="AN1348" i="5" s="1"/>
  <c r="AM1349" i="5"/>
  <c r="AN1349" i="5" s="1"/>
  <c r="AM1350" i="5"/>
  <c r="AN1350" i="5" s="1"/>
  <c r="AM1351" i="5"/>
  <c r="AN1351" i="5" s="1"/>
  <c r="AM1352" i="5"/>
  <c r="AN1352" i="5" s="1"/>
  <c r="AM1353" i="5"/>
  <c r="AN1353" i="5" s="1"/>
  <c r="AM1354" i="5"/>
  <c r="AN1354" i="5" s="1"/>
  <c r="AM1355" i="5"/>
  <c r="AN1355" i="5" s="1"/>
  <c r="AM1356" i="5"/>
  <c r="AN1356" i="5" s="1"/>
  <c r="AM1357" i="5"/>
  <c r="AN1357" i="5" s="1"/>
  <c r="AM1358" i="5"/>
  <c r="AN1358" i="5" s="1"/>
  <c r="AM1359" i="5"/>
  <c r="AN1359" i="5" s="1"/>
  <c r="AM1360" i="5"/>
  <c r="AN1360" i="5" s="1"/>
  <c r="AM1361" i="5"/>
  <c r="AN1361" i="5" s="1"/>
  <c r="AM1362" i="5"/>
  <c r="AN1362" i="5" s="1"/>
  <c r="AM1363" i="5"/>
  <c r="AN1363" i="5" s="1"/>
  <c r="AM1364" i="5"/>
  <c r="AN1364" i="5" s="1"/>
  <c r="AM1365" i="5"/>
  <c r="AN1365" i="5" s="1"/>
  <c r="AM1366" i="5"/>
  <c r="AN1366" i="5" s="1"/>
  <c r="AM1367" i="5"/>
  <c r="AN1367" i="5" s="1"/>
  <c r="AM1368" i="5"/>
  <c r="AN1368" i="5" s="1"/>
  <c r="AM1369" i="5"/>
  <c r="AN1369" i="5" s="1"/>
  <c r="AM1370" i="5"/>
  <c r="AN1370" i="5" s="1"/>
  <c r="AM1371" i="5"/>
  <c r="AN1371" i="5" s="1"/>
  <c r="AM1372" i="5"/>
  <c r="AN1372" i="5" s="1"/>
  <c r="AM1373" i="5"/>
  <c r="AN1373" i="5" s="1"/>
  <c r="AM1374" i="5"/>
  <c r="AN1374" i="5" s="1"/>
  <c r="AM1375" i="5"/>
  <c r="AN1375" i="5" s="1"/>
  <c r="AM1376" i="5"/>
  <c r="AN1376" i="5" s="1"/>
  <c r="AM1377" i="5"/>
  <c r="AN1377" i="5" s="1"/>
  <c r="AM1378" i="5"/>
  <c r="AN1378" i="5" s="1"/>
  <c r="AM1379" i="5"/>
  <c r="AN1379" i="5" s="1"/>
  <c r="AM1380" i="5"/>
  <c r="AN1380" i="5" s="1"/>
  <c r="AM1381" i="5"/>
  <c r="AN1381" i="5" s="1"/>
  <c r="AM1382" i="5"/>
  <c r="AN1382" i="5" s="1"/>
  <c r="AM1383" i="5"/>
  <c r="AN1383" i="5" s="1"/>
  <c r="AM1384" i="5"/>
  <c r="AN1384" i="5" s="1"/>
  <c r="AM1385" i="5"/>
  <c r="AN1385" i="5" s="1"/>
  <c r="AM1386" i="5"/>
  <c r="AN1386" i="5" s="1"/>
  <c r="AM1387" i="5"/>
  <c r="AN1387" i="5" s="1"/>
  <c r="AM1388" i="5"/>
  <c r="AN1388" i="5" s="1"/>
  <c r="AM1389" i="5"/>
  <c r="AN1389" i="5" s="1"/>
  <c r="AM1390" i="5"/>
  <c r="AN1390" i="5" s="1"/>
  <c r="AM1391" i="5"/>
  <c r="AN1391" i="5" s="1"/>
  <c r="AM1392" i="5"/>
  <c r="AN1392" i="5" s="1"/>
  <c r="AM1393" i="5"/>
  <c r="AN1393" i="5" s="1"/>
  <c r="AM1394" i="5"/>
  <c r="AN1394" i="5" s="1"/>
  <c r="AM1395" i="5"/>
  <c r="AN1395" i="5" s="1"/>
  <c r="AM1396" i="5"/>
  <c r="AN1396" i="5" s="1"/>
  <c r="AM1397" i="5"/>
  <c r="AN1397" i="5" s="1"/>
  <c r="AM1398" i="5"/>
  <c r="AN1398" i="5" s="1"/>
  <c r="AM1399" i="5"/>
  <c r="AN1399" i="5" s="1"/>
  <c r="AM1400" i="5"/>
  <c r="AN1400" i="5" s="1"/>
  <c r="AM1401" i="5"/>
  <c r="AN1401" i="5" s="1"/>
  <c r="AM1402" i="5"/>
  <c r="AN1402" i="5" s="1"/>
  <c r="AM1403" i="5"/>
  <c r="AN1403" i="5" s="1"/>
  <c r="AM1404" i="5"/>
  <c r="AN1404" i="5" s="1"/>
  <c r="AM1405" i="5"/>
  <c r="AN1405" i="5" s="1"/>
  <c r="AM1406" i="5"/>
  <c r="AN1406" i="5" s="1"/>
  <c r="AM1407" i="5"/>
  <c r="AN1407" i="5" s="1"/>
  <c r="AM1408" i="5"/>
  <c r="AN1408" i="5" s="1"/>
  <c r="AM1409" i="5"/>
  <c r="AN1409" i="5" s="1"/>
  <c r="AM1410" i="5"/>
  <c r="AN1410" i="5" s="1"/>
  <c r="AM1411" i="5"/>
  <c r="AN1411" i="5" s="1"/>
  <c r="AM1412" i="5"/>
  <c r="AN1412" i="5" s="1"/>
  <c r="AM1413" i="5"/>
  <c r="AN1413" i="5" s="1"/>
  <c r="AM1414" i="5"/>
  <c r="AN1414" i="5" s="1"/>
  <c r="AM1415" i="5"/>
  <c r="AN1415" i="5" s="1"/>
  <c r="AM1416" i="5"/>
  <c r="AN1416" i="5" s="1"/>
  <c r="AM1417" i="5"/>
  <c r="AN1417" i="5" s="1"/>
  <c r="AM1418" i="5"/>
  <c r="AN1418" i="5" s="1"/>
  <c r="AM1419" i="5"/>
  <c r="AN1419" i="5" s="1"/>
  <c r="AM1420" i="5"/>
  <c r="AN1420" i="5" s="1"/>
  <c r="AM1421" i="5"/>
  <c r="AN1421" i="5" s="1"/>
  <c r="AM1422" i="5"/>
  <c r="AN1422" i="5" s="1"/>
  <c r="AM1423" i="5"/>
  <c r="AN1423" i="5" s="1"/>
  <c r="AM1424" i="5"/>
  <c r="AN1424" i="5" s="1"/>
  <c r="AM1425" i="5"/>
  <c r="AN1425" i="5" s="1"/>
  <c r="AM1426" i="5"/>
  <c r="AN1426" i="5" s="1"/>
  <c r="AM1427" i="5"/>
  <c r="AN1427" i="5" s="1"/>
  <c r="AM1428" i="5"/>
  <c r="AN1428" i="5" s="1"/>
  <c r="AM1429" i="5"/>
  <c r="AN1429" i="5" s="1"/>
  <c r="AM1430" i="5"/>
  <c r="AN1430" i="5" s="1"/>
  <c r="AM1431" i="5"/>
  <c r="AN1431" i="5" s="1"/>
  <c r="AM1432" i="5"/>
  <c r="AN1432" i="5" s="1"/>
  <c r="AM1433" i="5"/>
  <c r="AN1433" i="5" s="1"/>
  <c r="AM1434" i="5"/>
  <c r="AN1434" i="5" s="1"/>
  <c r="AM1435" i="5"/>
  <c r="AN1435" i="5" s="1"/>
  <c r="AM1436" i="5"/>
  <c r="AN1436" i="5" s="1"/>
  <c r="AM1437" i="5"/>
  <c r="AN1437" i="5" s="1"/>
  <c r="AM1438" i="5"/>
  <c r="AN1438" i="5" s="1"/>
  <c r="AM1439" i="5"/>
  <c r="AN1439" i="5" s="1"/>
  <c r="AM1440" i="5"/>
  <c r="AN1440" i="5" s="1"/>
  <c r="AM1441" i="5"/>
  <c r="AN1441" i="5" s="1"/>
  <c r="AM1442" i="5"/>
  <c r="AN1442" i="5" s="1"/>
  <c r="AM1443" i="5"/>
  <c r="AN1443" i="5" s="1"/>
  <c r="AM1444" i="5"/>
  <c r="AN1444" i="5" s="1"/>
  <c r="AM1445" i="5"/>
  <c r="AN1445" i="5" s="1"/>
  <c r="AM1446" i="5"/>
  <c r="AN1446" i="5" s="1"/>
  <c r="AM1447" i="5"/>
  <c r="AN1447" i="5" s="1"/>
  <c r="AM1448" i="5"/>
  <c r="AN1448" i="5" s="1"/>
  <c r="AM1449" i="5"/>
  <c r="AN1449" i="5" s="1"/>
  <c r="AM1450" i="5"/>
  <c r="AN1450" i="5" s="1"/>
  <c r="AM1451" i="5"/>
  <c r="AN1451" i="5" s="1"/>
  <c r="AM1452" i="5"/>
  <c r="AN1452" i="5" s="1"/>
  <c r="AM1453" i="5"/>
  <c r="AN1453" i="5" s="1"/>
  <c r="AM1454" i="5"/>
  <c r="AN1454" i="5" s="1"/>
  <c r="AM1455" i="5"/>
  <c r="AN1455" i="5" s="1"/>
  <c r="AM1456" i="5"/>
  <c r="AN1456" i="5" s="1"/>
  <c r="AM1457" i="5"/>
  <c r="AN1457" i="5" s="1"/>
  <c r="AM1458" i="5"/>
  <c r="AN1458" i="5" s="1"/>
  <c r="AM1459" i="5"/>
  <c r="AN1459" i="5" s="1"/>
  <c r="AM1460" i="5"/>
  <c r="AN1460" i="5" s="1"/>
  <c r="AM1461" i="5"/>
  <c r="AN1461" i="5" s="1"/>
  <c r="AM1462" i="5"/>
  <c r="AN1462" i="5" s="1"/>
  <c r="AM1463" i="5"/>
  <c r="AN1463" i="5" s="1"/>
  <c r="AM1464" i="5"/>
  <c r="AN1464" i="5" s="1"/>
  <c r="AM1465" i="5"/>
  <c r="AN1465" i="5" s="1"/>
  <c r="AM1466" i="5"/>
  <c r="AN1466" i="5" s="1"/>
  <c r="AM1467" i="5"/>
  <c r="AN1467" i="5" s="1"/>
  <c r="AM1468" i="5"/>
  <c r="AN1468" i="5" s="1"/>
  <c r="AM1469" i="5"/>
  <c r="AN1469" i="5" s="1"/>
  <c r="AM1470" i="5"/>
  <c r="AN1470" i="5" s="1"/>
  <c r="AM1471" i="5"/>
  <c r="AN1471" i="5" s="1"/>
  <c r="AM1472" i="5"/>
  <c r="AN1472" i="5" s="1"/>
  <c r="AM1473" i="5"/>
  <c r="AN1473" i="5" s="1"/>
  <c r="AM1474" i="5"/>
  <c r="AN1474" i="5" s="1"/>
  <c r="AM1475" i="5"/>
  <c r="AN1475" i="5" s="1"/>
  <c r="AM1476" i="5"/>
  <c r="AN1476" i="5" s="1"/>
  <c r="AM1477" i="5"/>
  <c r="AN1477" i="5" s="1"/>
  <c r="AM1478" i="5"/>
  <c r="AN1478" i="5" s="1"/>
  <c r="AM1479" i="5"/>
  <c r="AN1479" i="5" s="1"/>
  <c r="AM1480" i="5"/>
  <c r="AN1480" i="5" s="1"/>
  <c r="AM1481" i="5"/>
  <c r="AN1481" i="5" s="1"/>
  <c r="AM1482" i="5"/>
  <c r="AN1482" i="5" s="1"/>
  <c r="AM1483" i="5"/>
  <c r="AN1483" i="5" s="1"/>
  <c r="AM1484" i="5"/>
  <c r="AN1484" i="5" s="1"/>
  <c r="AM1485" i="5"/>
  <c r="AN1485" i="5" s="1"/>
  <c r="AM1486" i="5"/>
  <c r="AN1486" i="5" s="1"/>
  <c r="AM1487" i="5"/>
  <c r="AN1487" i="5" s="1"/>
  <c r="AM1488" i="5"/>
  <c r="AN1488" i="5" s="1"/>
  <c r="AM1489" i="5"/>
  <c r="AN1489" i="5" s="1"/>
  <c r="AM1490" i="5"/>
  <c r="AN1490" i="5" s="1"/>
  <c r="AM1491" i="5"/>
  <c r="AN1491" i="5" s="1"/>
  <c r="AM1492" i="5"/>
  <c r="AN1492" i="5" s="1"/>
  <c r="AM1493" i="5"/>
  <c r="AN1493" i="5" s="1"/>
  <c r="AM1494" i="5"/>
  <c r="AN1494" i="5" s="1"/>
  <c r="AM1495" i="5"/>
  <c r="AN1495" i="5" s="1"/>
  <c r="AM1496" i="5"/>
  <c r="AN1496" i="5" s="1"/>
  <c r="AM1497" i="5"/>
  <c r="AN1497" i="5" s="1"/>
  <c r="AM1498" i="5"/>
  <c r="AN1498" i="5" s="1"/>
  <c r="AM1499" i="5"/>
  <c r="AN1499" i="5" s="1"/>
  <c r="AM1500" i="5"/>
  <c r="AN1500" i="5" s="1"/>
  <c r="AM1501" i="5"/>
  <c r="AN1501" i="5" s="1"/>
  <c r="AM1502" i="5"/>
  <c r="AN1502" i="5" s="1"/>
  <c r="AM1503" i="5"/>
  <c r="AN1503" i="5" s="1"/>
  <c r="AM1504" i="5"/>
  <c r="AN1504" i="5" s="1"/>
  <c r="AM1505" i="5"/>
  <c r="AN1505" i="5" s="1"/>
  <c r="AM1506" i="5"/>
  <c r="AN1506" i="5" s="1"/>
  <c r="AM1507" i="5"/>
  <c r="AN1507" i="5" s="1"/>
  <c r="AM1508" i="5"/>
  <c r="AN1508" i="5" s="1"/>
  <c r="AM1509" i="5"/>
  <c r="AN1509" i="5" s="1"/>
  <c r="AM1510" i="5"/>
  <c r="AN1510" i="5" s="1"/>
  <c r="AM1511" i="5"/>
  <c r="AN1511" i="5" s="1"/>
  <c r="AM1512" i="5"/>
  <c r="AN1512" i="5" s="1"/>
  <c r="AM1513" i="5"/>
  <c r="AN1513" i="5" s="1"/>
  <c r="AM1514" i="5"/>
  <c r="AN1514" i="5" s="1"/>
  <c r="AM1515" i="5"/>
  <c r="AN1515" i="5" s="1"/>
  <c r="AM1516" i="5"/>
  <c r="AN1516" i="5" s="1"/>
  <c r="AM1517" i="5"/>
  <c r="AN1517" i="5" s="1"/>
  <c r="AM1518" i="5"/>
  <c r="AN1518" i="5" s="1"/>
  <c r="AM1519" i="5"/>
  <c r="AN1519" i="5" s="1"/>
  <c r="AM1520" i="5"/>
  <c r="AN1520" i="5" s="1"/>
  <c r="AM1521" i="5"/>
  <c r="AN1521" i="5" s="1"/>
  <c r="AM1522" i="5"/>
  <c r="AN1522" i="5" s="1"/>
  <c r="AM1523" i="5"/>
  <c r="AN1523" i="5" s="1"/>
  <c r="AM1524" i="5"/>
  <c r="AN1524" i="5" s="1"/>
  <c r="AM1525" i="5"/>
  <c r="AN1525" i="5" s="1"/>
  <c r="AM1526" i="5"/>
  <c r="AN1526" i="5" s="1"/>
  <c r="AM1527" i="5"/>
  <c r="AN1527" i="5" s="1"/>
  <c r="AM1528" i="5"/>
  <c r="AN1528" i="5" s="1"/>
  <c r="AM1529" i="5"/>
  <c r="AN1529" i="5" s="1"/>
  <c r="AM1530" i="5"/>
  <c r="AN1530" i="5" s="1"/>
  <c r="AM1531" i="5"/>
  <c r="AN1531" i="5" s="1"/>
  <c r="AM1532" i="5"/>
  <c r="AN1532" i="5" s="1"/>
  <c r="AM1533" i="5"/>
  <c r="AN1533" i="5" s="1"/>
  <c r="AM1534" i="5"/>
  <c r="AN1534" i="5" s="1"/>
  <c r="AM1535" i="5"/>
  <c r="AN1535" i="5" s="1"/>
  <c r="AM1536" i="5"/>
  <c r="AN1536" i="5" s="1"/>
  <c r="AM1537" i="5"/>
  <c r="AN1537" i="5" s="1"/>
  <c r="AM1538" i="5"/>
  <c r="AN1538" i="5" s="1"/>
  <c r="AM1539" i="5"/>
  <c r="AN1539" i="5" s="1"/>
  <c r="AM1540" i="5"/>
  <c r="AN1540" i="5" s="1"/>
  <c r="AM1541" i="5"/>
  <c r="AN1541" i="5" s="1"/>
  <c r="AM1542" i="5"/>
  <c r="AN1542" i="5" s="1"/>
  <c r="AM1543" i="5"/>
  <c r="AN1543" i="5" s="1"/>
  <c r="AM1544" i="5"/>
  <c r="AN1544" i="5" s="1"/>
  <c r="AM1545" i="5"/>
  <c r="AN1545" i="5" s="1"/>
  <c r="AM1546" i="5"/>
  <c r="AN1546" i="5" s="1"/>
  <c r="AM1547" i="5"/>
  <c r="AN1547" i="5" s="1"/>
  <c r="AM1548" i="5"/>
  <c r="AN1548" i="5" s="1"/>
  <c r="AM1549" i="5"/>
  <c r="AN1549" i="5" s="1"/>
  <c r="AM1550" i="5"/>
  <c r="AN1550" i="5" s="1"/>
  <c r="AM1551" i="5"/>
  <c r="AN1551" i="5" s="1"/>
  <c r="AM1552" i="5"/>
  <c r="AN1552" i="5" s="1"/>
  <c r="AM1553" i="5"/>
  <c r="AN1553" i="5" s="1"/>
  <c r="AM1554" i="5"/>
  <c r="AN1554" i="5" s="1"/>
  <c r="AM1555" i="5"/>
  <c r="AN1555" i="5" s="1"/>
  <c r="AM1556" i="5"/>
  <c r="AN1556" i="5" s="1"/>
  <c r="AM1557" i="5"/>
  <c r="AN1557" i="5" s="1"/>
  <c r="AM1558" i="5"/>
  <c r="AN1558" i="5" s="1"/>
  <c r="AM1559" i="5"/>
  <c r="AN1559" i="5" s="1"/>
  <c r="AM1560" i="5"/>
  <c r="AN1560" i="5" s="1"/>
  <c r="AM1561" i="5"/>
  <c r="AN1561" i="5" s="1"/>
  <c r="AM1562" i="5"/>
  <c r="AN1562" i="5" s="1"/>
  <c r="AM1563" i="5"/>
  <c r="AN1563" i="5" s="1"/>
  <c r="AM1564" i="5"/>
  <c r="AN1564" i="5" s="1"/>
  <c r="AM1565" i="5"/>
  <c r="AN1565" i="5" s="1"/>
  <c r="AM1566" i="5"/>
  <c r="AN1566" i="5" s="1"/>
  <c r="AM1567" i="5"/>
  <c r="AN1567" i="5" s="1"/>
  <c r="AM1568" i="5"/>
  <c r="AN1568" i="5" s="1"/>
  <c r="AM1569" i="5"/>
  <c r="AN1569" i="5" s="1"/>
  <c r="AM1570" i="5"/>
  <c r="AN1570" i="5" s="1"/>
  <c r="AM1571" i="5"/>
  <c r="AN1571" i="5" s="1"/>
  <c r="AM1572" i="5"/>
  <c r="AN1572" i="5" s="1"/>
  <c r="AM1573" i="5"/>
  <c r="AN1573" i="5" s="1"/>
  <c r="AM1574" i="5"/>
  <c r="AN1574" i="5" s="1"/>
  <c r="AM1575" i="5"/>
  <c r="AN1575" i="5" s="1"/>
  <c r="AM1576" i="5"/>
  <c r="AN1576" i="5" s="1"/>
  <c r="AM1577" i="5"/>
  <c r="AN1577" i="5" s="1"/>
  <c r="AM1578" i="5"/>
  <c r="AN1578" i="5" s="1"/>
  <c r="AM1579" i="5"/>
  <c r="AN1579" i="5" s="1"/>
  <c r="AM1580" i="5"/>
  <c r="AN1580" i="5" s="1"/>
  <c r="AM1581" i="5"/>
  <c r="AN1581" i="5" s="1"/>
  <c r="AM1582" i="5"/>
  <c r="AN1582" i="5" s="1"/>
  <c r="AM1583" i="5"/>
  <c r="AN1583" i="5" s="1"/>
  <c r="AM1584" i="5"/>
  <c r="AN1584" i="5" s="1"/>
  <c r="AM1585" i="5"/>
  <c r="AN1585" i="5" s="1"/>
  <c r="AM1586" i="5"/>
  <c r="AN1586" i="5" s="1"/>
  <c r="AM1587" i="5"/>
  <c r="AN1587" i="5" s="1"/>
  <c r="AM1588" i="5"/>
  <c r="AN1588" i="5" s="1"/>
  <c r="AM1589" i="5"/>
  <c r="AN1589" i="5" s="1"/>
  <c r="AM1590" i="5"/>
  <c r="AN1590" i="5" s="1"/>
  <c r="AM1591" i="5"/>
  <c r="AN1591" i="5" s="1"/>
  <c r="AM1592" i="5"/>
  <c r="AN1592" i="5" s="1"/>
  <c r="AM1593" i="5"/>
  <c r="AN1593" i="5" s="1"/>
  <c r="AM1594" i="5"/>
  <c r="AN1594" i="5" s="1"/>
  <c r="AM1595" i="5"/>
  <c r="AN1595" i="5" s="1"/>
  <c r="AM1596" i="5"/>
  <c r="AN1596" i="5" s="1"/>
  <c r="AM1597" i="5"/>
  <c r="AN1597" i="5" s="1"/>
  <c r="AM1598" i="5"/>
  <c r="AN1598" i="5" s="1"/>
  <c r="AM1599" i="5"/>
  <c r="AN1599" i="5" s="1"/>
  <c r="AM1600" i="5"/>
  <c r="AN1600" i="5" s="1"/>
  <c r="AM1601" i="5"/>
  <c r="AN1601" i="5" s="1"/>
  <c r="AM1602" i="5"/>
  <c r="AN1602" i="5" s="1"/>
  <c r="AM1603" i="5"/>
  <c r="AN1603" i="5" s="1"/>
  <c r="AM1604" i="5"/>
  <c r="AN1604" i="5" s="1"/>
  <c r="AM1605" i="5"/>
  <c r="AN1605" i="5" s="1"/>
  <c r="AM1606" i="5"/>
  <c r="AN1606" i="5" s="1"/>
  <c r="AM1607" i="5"/>
  <c r="AN1607" i="5" s="1"/>
  <c r="AM1608" i="5"/>
  <c r="AN1608" i="5" s="1"/>
  <c r="AM1609" i="5"/>
  <c r="AN1609" i="5" s="1"/>
  <c r="AM1610" i="5"/>
  <c r="AN1610" i="5" s="1"/>
  <c r="AM1611" i="5"/>
  <c r="AN1611" i="5" s="1"/>
  <c r="AM1612" i="5"/>
  <c r="AN1612" i="5" s="1"/>
  <c r="AM1613" i="5"/>
  <c r="AN1613" i="5" s="1"/>
  <c r="AM1614" i="5"/>
  <c r="AN1614" i="5" s="1"/>
  <c r="AM1615" i="5"/>
  <c r="AN1615" i="5" s="1"/>
  <c r="AM1616" i="5"/>
  <c r="AN1616" i="5" s="1"/>
  <c r="AM1617" i="5"/>
  <c r="AN1617" i="5" s="1"/>
  <c r="AM1618" i="5"/>
  <c r="AN1618" i="5" s="1"/>
  <c r="AM1619" i="5"/>
  <c r="AN1619" i="5" s="1"/>
  <c r="AM1620" i="5"/>
  <c r="AN1620" i="5" s="1"/>
  <c r="AM1621" i="5"/>
  <c r="AN1621" i="5" s="1"/>
  <c r="AM1622" i="5"/>
  <c r="AN1622" i="5" s="1"/>
  <c r="AM1623" i="5"/>
  <c r="AN1623" i="5" s="1"/>
  <c r="AM1624" i="5"/>
  <c r="AN1624" i="5" s="1"/>
  <c r="AM1625" i="5"/>
  <c r="AN1625" i="5" s="1"/>
  <c r="AM1626" i="5"/>
  <c r="AN1626" i="5" s="1"/>
  <c r="AM1627" i="5"/>
  <c r="AN1627" i="5" s="1"/>
  <c r="AM1628" i="5"/>
  <c r="AN1628" i="5" s="1"/>
  <c r="AM1629" i="5"/>
  <c r="AN1629" i="5" s="1"/>
  <c r="AM1630" i="5"/>
  <c r="AN1630" i="5" s="1"/>
  <c r="AM1631" i="5"/>
  <c r="AN1631" i="5" s="1"/>
  <c r="AM1632" i="5"/>
  <c r="AN1632" i="5" s="1"/>
  <c r="AM1633" i="5"/>
  <c r="AN1633" i="5" s="1"/>
  <c r="AM1634" i="5"/>
  <c r="AN1634" i="5" s="1"/>
  <c r="AM1635" i="5"/>
  <c r="AN1635" i="5" s="1"/>
  <c r="AM1636" i="5"/>
  <c r="AN1636" i="5" s="1"/>
  <c r="AM1637" i="5"/>
  <c r="AN1637" i="5" s="1"/>
  <c r="AM1638" i="5"/>
  <c r="AN1638" i="5" s="1"/>
  <c r="AM1639" i="5"/>
  <c r="AN1639" i="5" s="1"/>
  <c r="AM1640" i="5"/>
  <c r="AN1640" i="5" s="1"/>
  <c r="AM1641" i="5"/>
  <c r="AN1641" i="5" s="1"/>
  <c r="AM1642" i="5"/>
  <c r="AN1642" i="5" s="1"/>
  <c r="AM1643" i="5"/>
  <c r="AN1643" i="5" s="1"/>
  <c r="AM1644" i="5"/>
  <c r="AN1644" i="5" s="1"/>
  <c r="AM1645" i="5"/>
  <c r="AN1645" i="5" s="1"/>
  <c r="AM1646" i="5"/>
  <c r="AN1646" i="5" s="1"/>
  <c r="AM1647" i="5"/>
  <c r="AN1647" i="5" s="1"/>
  <c r="AM1648" i="5"/>
  <c r="AN1648" i="5" s="1"/>
  <c r="AM1649" i="5"/>
  <c r="AN1649" i="5" s="1"/>
  <c r="AM1650" i="5"/>
  <c r="AN1650" i="5" s="1"/>
  <c r="AM1651" i="5"/>
  <c r="AN1651" i="5" s="1"/>
  <c r="AM1652" i="5"/>
  <c r="AN1652" i="5" s="1"/>
  <c r="AM1653" i="5"/>
  <c r="AN1653" i="5" s="1"/>
  <c r="AM1654" i="5"/>
  <c r="AN1654" i="5" s="1"/>
  <c r="AM1655" i="5"/>
  <c r="AN1655" i="5" s="1"/>
  <c r="AM1656" i="5"/>
  <c r="AN1656" i="5" s="1"/>
  <c r="AM1657" i="5"/>
  <c r="AN1657" i="5" s="1"/>
  <c r="AM1658" i="5"/>
  <c r="AN1658" i="5" s="1"/>
  <c r="AM1659" i="5"/>
  <c r="AN1659" i="5" s="1"/>
  <c r="AM1660" i="5"/>
  <c r="AN1660" i="5" s="1"/>
  <c r="AM1661" i="5"/>
  <c r="AN1661" i="5" s="1"/>
  <c r="AM1662" i="5"/>
  <c r="AN1662" i="5" s="1"/>
  <c r="AM1663" i="5"/>
  <c r="AN1663" i="5" s="1"/>
  <c r="AM1664" i="5"/>
  <c r="AN1664" i="5" s="1"/>
  <c r="AM1665" i="5"/>
  <c r="AN1665" i="5" s="1"/>
  <c r="AM1666" i="5"/>
  <c r="AN1666" i="5" s="1"/>
  <c r="AM1667" i="5"/>
  <c r="AN1667" i="5" s="1"/>
  <c r="AM1668" i="5"/>
  <c r="AN1668" i="5" s="1"/>
  <c r="AM1669" i="5"/>
  <c r="AN1669" i="5" s="1"/>
  <c r="AM1670" i="5"/>
  <c r="AN1670" i="5" s="1"/>
  <c r="AM1671" i="5"/>
  <c r="AN1671" i="5" s="1"/>
  <c r="AM1672" i="5"/>
  <c r="AN1672" i="5" s="1"/>
  <c r="AM1673" i="5"/>
  <c r="AN1673" i="5" s="1"/>
  <c r="AM1674" i="5"/>
  <c r="AN1674" i="5" s="1"/>
  <c r="AM1675" i="5"/>
  <c r="AN1675" i="5" s="1"/>
  <c r="AM1676" i="5"/>
  <c r="AN1676" i="5" s="1"/>
  <c r="AM1677" i="5"/>
  <c r="AN1677" i="5" s="1"/>
  <c r="AM1678" i="5"/>
  <c r="AN1678" i="5" s="1"/>
  <c r="AM1679" i="5"/>
  <c r="AN1679" i="5" s="1"/>
  <c r="AM1680" i="5"/>
  <c r="AN1680" i="5" s="1"/>
  <c r="AM1681" i="5"/>
  <c r="AN1681" i="5" s="1"/>
  <c r="AM1682" i="5"/>
  <c r="AN1682" i="5" s="1"/>
  <c r="AM1683" i="5"/>
  <c r="AN1683" i="5" s="1"/>
  <c r="AM1684" i="5"/>
  <c r="AN1684" i="5" s="1"/>
  <c r="AM1685" i="5"/>
  <c r="AN1685" i="5" s="1"/>
  <c r="AM1686" i="5"/>
  <c r="AN1686" i="5" s="1"/>
  <c r="AM1687" i="5"/>
  <c r="AN1687" i="5" s="1"/>
  <c r="AM1688" i="5"/>
  <c r="AN1688" i="5" s="1"/>
  <c r="AM1689" i="5"/>
  <c r="AN1689" i="5" s="1"/>
  <c r="AM1690" i="5"/>
  <c r="AN1690" i="5" s="1"/>
  <c r="AM1691" i="5"/>
  <c r="AN1691" i="5" s="1"/>
  <c r="AM1692" i="5"/>
  <c r="AN1692" i="5" s="1"/>
  <c r="AM1693" i="5"/>
  <c r="AN1693" i="5" s="1"/>
  <c r="AM1694" i="5"/>
  <c r="AN1694" i="5" s="1"/>
  <c r="AM1695" i="5"/>
  <c r="AN1695" i="5" s="1"/>
  <c r="AM1696" i="5"/>
  <c r="AN1696" i="5" s="1"/>
  <c r="AM1697" i="5"/>
  <c r="AN1697" i="5" s="1"/>
  <c r="AM1698" i="5"/>
  <c r="AN1698" i="5" s="1"/>
  <c r="AM1699" i="5"/>
  <c r="AN1699" i="5" s="1"/>
  <c r="AM1700" i="5"/>
  <c r="AN1700" i="5" s="1"/>
  <c r="AM1701" i="5"/>
  <c r="AN1701" i="5" s="1"/>
  <c r="AM1702" i="5"/>
  <c r="AN1702" i="5" s="1"/>
  <c r="AM1703" i="5"/>
  <c r="AN1703" i="5" s="1"/>
  <c r="AM1704" i="5"/>
  <c r="AN1704" i="5" s="1"/>
  <c r="AM1705" i="5"/>
  <c r="AN1705" i="5" s="1"/>
  <c r="AM1706" i="5"/>
  <c r="AN1706" i="5" s="1"/>
  <c r="AM1707" i="5"/>
  <c r="AN1707" i="5" s="1"/>
  <c r="AM1708" i="5"/>
  <c r="AN1708" i="5" s="1"/>
  <c r="AM1709" i="5"/>
  <c r="AN1709" i="5" s="1"/>
  <c r="AM1710" i="5"/>
  <c r="AN1710" i="5" s="1"/>
  <c r="AM1711" i="5"/>
  <c r="AN1711" i="5" s="1"/>
  <c r="AM1712" i="5"/>
  <c r="AN1712" i="5" s="1"/>
  <c r="AM1713" i="5"/>
  <c r="AN1713" i="5" s="1"/>
  <c r="AM1714" i="5"/>
  <c r="AN1714" i="5" s="1"/>
  <c r="AM1715" i="5"/>
  <c r="AN1715" i="5" s="1"/>
  <c r="AM1716" i="5"/>
  <c r="AN1716" i="5" s="1"/>
  <c r="AM1717" i="5"/>
  <c r="AN1717" i="5" s="1"/>
  <c r="AM1718" i="5"/>
  <c r="AN1718" i="5" s="1"/>
  <c r="AM1719" i="5"/>
  <c r="AN1719" i="5" s="1"/>
  <c r="AM1720" i="5"/>
  <c r="AN1720" i="5" s="1"/>
  <c r="AM1721" i="5"/>
  <c r="AN1721" i="5" s="1"/>
  <c r="AM1722" i="5"/>
  <c r="AN1722" i="5" s="1"/>
  <c r="AM1723" i="5"/>
  <c r="AN1723" i="5" s="1"/>
  <c r="AM1724" i="5"/>
  <c r="AN1724" i="5" s="1"/>
  <c r="AM1725" i="5"/>
  <c r="AN1725" i="5" s="1"/>
  <c r="AM1726" i="5"/>
  <c r="AN1726" i="5" s="1"/>
  <c r="AM1727" i="5"/>
  <c r="AN1727" i="5" s="1"/>
  <c r="AM1728" i="5"/>
  <c r="AN1728" i="5" s="1"/>
  <c r="AM1729" i="5"/>
  <c r="AN1729" i="5" s="1"/>
  <c r="AM1730" i="5"/>
  <c r="AN1730" i="5" s="1"/>
  <c r="AM1731" i="5"/>
  <c r="AN1731" i="5" s="1"/>
  <c r="AM1732" i="5"/>
  <c r="AN1732" i="5" s="1"/>
  <c r="AM1733" i="5"/>
  <c r="AN1733" i="5" s="1"/>
  <c r="AM1734" i="5"/>
  <c r="AN1734" i="5" s="1"/>
  <c r="AM1735" i="5"/>
  <c r="AN1735" i="5" s="1"/>
  <c r="AM1736" i="5"/>
  <c r="AN1736" i="5" s="1"/>
  <c r="AM1737" i="5"/>
  <c r="AN1737" i="5" s="1"/>
  <c r="AM1738" i="5"/>
  <c r="AN1738" i="5" s="1"/>
  <c r="AM1739" i="5"/>
  <c r="AN1739" i="5" s="1"/>
  <c r="AM1740" i="5"/>
  <c r="AN1740" i="5" s="1"/>
  <c r="AM1741" i="5"/>
  <c r="AN1741" i="5" s="1"/>
  <c r="AM1742" i="5"/>
  <c r="AN1742" i="5" s="1"/>
  <c r="AM1743" i="5"/>
  <c r="AN1743" i="5" s="1"/>
  <c r="AM1744" i="5"/>
  <c r="AN1744" i="5" s="1"/>
  <c r="AM1745" i="5"/>
  <c r="AN1745" i="5" s="1"/>
  <c r="AM1746" i="5"/>
  <c r="AN1746" i="5" s="1"/>
  <c r="AM1747" i="5"/>
  <c r="AN1747" i="5" s="1"/>
  <c r="AM1748" i="5"/>
  <c r="AN1748" i="5" s="1"/>
  <c r="AM1749" i="5"/>
  <c r="AN1749" i="5" s="1"/>
  <c r="AM1750" i="5"/>
  <c r="AN1750" i="5" s="1"/>
  <c r="AM1751" i="5"/>
  <c r="AN1751" i="5" s="1"/>
  <c r="AM1752" i="5"/>
  <c r="AN1752" i="5" s="1"/>
  <c r="AM1753" i="5"/>
  <c r="AN1753" i="5" s="1"/>
  <c r="AM1754" i="5"/>
  <c r="AN1754" i="5" s="1"/>
  <c r="AM1755" i="5"/>
  <c r="AN1755" i="5" s="1"/>
  <c r="AM1756" i="5"/>
  <c r="AN1756" i="5" s="1"/>
  <c r="AM1757" i="5"/>
  <c r="AN1757" i="5" s="1"/>
  <c r="AM1758" i="5"/>
  <c r="AN1758" i="5" s="1"/>
  <c r="AM1759" i="5"/>
  <c r="AN1759" i="5" s="1"/>
  <c r="AM1760" i="5"/>
  <c r="AN1760" i="5" s="1"/>
  <c r="AM1761" i="5"/>
  <c r="AN1761" i="5" s="1"/>
  <c r="AM1762" i="5"/>
  <c r="AN1762" i="5" s="1"/>
  <c r="AM1763" i="5"/>
  <c r="AN1763" i="5" s="1"/>
  <c r="AM1764" i="5"/>
  <c r="AN1764" i="5" s="1"/>
  <c r="AM1765" i="5"/>
  <c r="AN1765" i="5" s="1"/>
  <c r="AM1766" i="5"/>
  <c r="AN1766" i="5" s="1"/>
  <c r="AM1767" i="5"/>
  <c r="AN1767" i="5" s="1"/>
  <c r="AM1768" i="5"/>
  <c r="AN1768" i="5" s="1"/>
  <c r="AM1769" i="5"/>
  <c r="AN1769" i="5" s="1"/>
  <c r="AM1770" i="5"/>
  <c r="AN1770" i="5" s="1"/>
  <c r="AM1771" i="5"/>
  <c r="AN1771" i="5" s="1"/>
  <c r="AM1772" i="5"/>
  <c r="AN1772" i="5" s="1"/>
  <c r="AM1773" i="5"/>
  <c r="AN1773" i="5" s="1"/>
  <c r="AM1774" i="5"/>
  <c r="AN1774" i="5" s="1"/>
  <c r="AM1775" i="5"/>
  <c r="AN1775" i="5" s="1"/>
  <c r="AM1776" i="5"/>
  <c r="AN1776" i="5" s="1"/>
  <c r="AM1777" i="5"/>
  <c r="AN1777" i="5" s="1"/>
  <c r="AM1778" i="5"/>
  <c r="AN1778" i="5" s="1"/>
  <c r="AM1779" i="5"/>
  <c r="AN1779" i="5" s="1"/>
  <c r="AM1780" i="5"/>
  <c r="AN1780" i="5" s="1"/>
  <c r="AM1781" i="5"/>
  <c r="AN1781" i="5" s="1"/>
  <c r="AM1782" i="5"/>
  <c r="AN1782" i="5" s="1"/>
  <c r="AM1783" i="5"/>
  <c r="AN1783" i="5" s="1"/>
  <c r="AM1784" i="5"/>
  <c r="AN1784" i="5" s="1"/>
  <c r="AM1785" i="5"/>
  <c r="AN1785" i="5" s="1"/>
  <c r="AM1786" i="5"/>
  <c r="AN1786" i="5" s="1"/>
  <c r="AM1787" i="5"/>
  <c r="AN1787" i="5" s="1"/>
  <c r="AM1788" i="5"/>
  <c r="AN1788" i="5" s="1"/>
  <c r="AM1789" i="5"/>
  <c r="AN1789" i="5" s="1"/>
  <c r="AM1790" i="5"/>
  <c r="AN1790" i="5" s="1"/>
  <c r="AM1791" i="5"/>
  <c r="AN1791" i="5" s="1"/>
  <c r="AM1792" i="5"/>
  <c r="AN1792" i="5" s="1"/>
  <c r="AM1793" i="5"/>
  <c r="AN1793" i="5" s="1"/>
  <c r="AM1794" i="5"/>
  <c r="AN1794" i="5" s="1"/>
  <c r="AM1795" i="5"/>
  <c r="AN1795" i="5" s="1"/>
  <c r="AM1796" i="5"/>
  <c r="AN1796" i="5" s="1"/>
  <c r="AM1797" i="5"/>
  <c r="AN1797" i="5" s="1"/>
  <c r="AM1798" i="5"/>
  <c r="AN1798" i="5" s="1"/>
  <c r="AM1799" i="5"/>
  <c r="AN1799" i="5" s="1"/>
  <c r="AM1800" i="5"/>
  <c r="AN1800" i="5" s="1"/>
  <c r="AM1801" i="5"/>
  <c r="AN1801" i="5" s="1"/>
  <c r="AM1802" i="5"/>
  <c r="AN1802" i="5" s="1"/>
  <c r="AM1803" i="5"/>
  <c r="AN1803" i="5" s="1"/>
  <c r="AM1804" i="5"/>
  <c r="AN1804" i="5" s="1"/>
  <c r="AM1805" i="5"/>
  <c r="AN1805" i="5" s="1"/>
  <c r="AM1806" i="5"/>
  <c r="AN1806" i="5" s="1"/>
  <c r="AM1807" i="5"/>
  <c r="AN1807" i="5" s="1"/>
  <c r="AM1808" i="5"/>
  <c r="AN1808" i="5" s="1"/>
  <c r="AM1809" i="5"/>
  <c r="AN1809" i="5" s="1"/>
  <c r="AM1810" i="5"/>
  <c r="AN1810" i="5" s="1"/>
  <c r="AM1811" i="5"/>
  <c r="AN1811" i="5" s="1"/>
  <c r="AM1812" i="5"/>
  <c r="AN1812" i="5" s="1"/>
  <c r="AM1813" i="5"/>
  <c r="AN1813" i="5" s="1"/>
  <c r="AM1814" i="5"/>
  <c r="AN1814" i="5" s="1"/>
  <c r="AM1815" i="5"/>
  <c r="AN1815" i="5" s="1"/>
  <c r="AM1816" i="5"/>
  <c r="AN1816" i="5" s="1"/>
  <c r="AM1817" i="5"/>
  <c r="AN1817" i="5" s="1"/>
  <c r="AM1818" i="5"/>
  <c r="AN1818" i="5" s="1"/>
  <c r="AM1819" i="5"/>
  <c r="AN1819" i="5" s="1"/>
  <c r="AM1820" i="5"/>
  <c r="AN1820" i="5" s="1"/>
  <c r="AM1821" i="5"/>
  <c r="AN1821" i="5" s="1"/>
  <c r="AM1822" i="5"/>
  <c r="AN1822" i="5" s="1"/>
  <c r="AM1823" i="5"/>
  <c r="AN1823" i="5" s="1"/>
  <c r="AM1824" i="5"/>
  <c r="AN1824" i="5" s="1"/>
  <c r="AM1825" i="5"/>
  <c r="AN1825" i="5" s="1"/>
  <c r="AM1826" i="5"/>
  <c r="AN1826" i="5" s="1"/>
  <c r="AM1827" i="5"/>
  <c r="AN1827" i="5" s="1"/>
  <c r="AM1828" i="5"/>
  <c r="AN1828" i="5" s="1"/>
  <c r="AM1829" i="5"/>
  <c r="AN1829" i="5" s="1"/>
  <c r="AM1830" i="5"/>
  <c r="AN1830" i="5" s="1"/>
  <c r="AM1831" i="5"/>
  <c r="AN1831" i="5" s="1"/>
  <c r="AM1832" i="5"/>
  <c r="AN1832" i="5" s="1"/>
  <c r="AM1833" i="5"/>
  <c r="AN1833" i="5" s="1"/>
  <c r="AM1834" i="5"/>
  <c r="AN1834" i="5" s="1"/>
  <c r="AM1835" i="5"/>
  <c r="AN1835" i="5" s="1"/>
  <c r="AM1836" i="5"/>
  <c r="AN1836" i="5" s="1"/>
  <c r="AM1837" i="5"/>
  <c r="AN1837" i="5" s="1"/>
  <c r="AM1838" i="5"/>
  <c r="AN1838" i="5" s="1"/>
  <c r="AM1839" i="5"/>
  <c r="AN1839" i="5" s="1"/>
  <c r="AM1840" i="5"/>
  <c r="AN1840" i="5" s="1"/>
  <c r="AM1841" i="5"/>
  <c r="AN1841" i="5" s="1"/>
  <c r="AM1842" i="5"/>
  <c r="AN1842" i="5" s="1"/>
  <c r="AM1843" i="5"/>
  <c r="AN1843" i="5" s="1"/>
  <c r="AM1844" i="5"/>
  <c r="AN1844" i="5" s="1"/>
  <c r="AM1845" i="5"/>
  <c r="AN1845" i="5" s="1"/>
  <c r="AM1846" i="5"/>
  <c r="AN1846" i="5" s="1"/>
  <c r="AM1847" i="5"/>
  <c r="AN1847" i="5" s="1"/>
  <c r="AM1848" i="5"/>
  <c r="AN1848" i="5" s="1"/>
  <c r="AM1849" i="5"/>
  <c r="AN1849" i="5" s="1"/>
  <c r="AM1850" i="5"/>
  <c r="AN1850" i="5" s="1"/>
  <c r="AM1851" i="5"/>
  <c r="AN1851" i="5" s="1"/>
  <c r="AM1852" i="5"/>
  <c r="AN1852" i="5" s="1"/>
  <c r="AM1853" i="5"/>
  <c r="AN1853" i="5" s="1"/>
  <c r="AM1854" i="5"/>
  <c r="AN1854" i="5" s="1"/>
  <c r="AM1855" i="5"/>
  <c r="AN1855" i="5" s="1"/>
  <c r="AM1856" i="5"/>
  <c r="AN1856" i="5" s="1"/>
  <c r="AM1857" i="5"/>
  <c r="AN1857" i="5" s="1"/>
  <c r="AM1858" i="5"/>
  <c r="AN1858" i="5" s="1"/>
  <c r="AM1859" i="5"/>
  <c r="AN1859" i="5" s="1"/>
  <c r="AM1860" i="5"/>
  <c r="AN1860" i="5" s="1"/>
  <c r="AM1861" i="5"/>
  <c r="AN1861" i="5" s="1"/>
  <c r="AM1862" i="5"/>
  <c r="AN1862" i="5" s="1"/>
  <c r="AM1863" i="5"/>
  <c r="AN1863" i="5" s="1"/>
  <c r="AM1864" i="5"/>
  <c r="AN1864" i="5" s="1"/>
  <c r="AM1865" i="5"/>
  <c r="AN1865" i="5" s="1"/>
  <c r="AM1866" i="5"/>
  <c r="AN1866" i="5" s="1"/>
  <c r="AM1867" i="5"/>
  <c r="AN1867" i="5" s="1"/>
  <c r="AM1868" i="5"/>
  <c r="AN1868" i="5" s="1"/>
  <c r="AM1869" i="5"/>
  <c r="AN1869" i="5" s="1"/>
  <c r="AM1870" i="5"/>
  <c r="AN1870" i="5" s="1"/>
  <c r="AM1871" i="5"/>
  <c r="AN1871" i="5" s="1"/>
  <c r="AM1872" i="5"/>
  <c r="AN1872" i="5" s="1"/>
  <c r="AM1873" i="5"/>
  <c r="AN1873" i="5" s="1"/>
  <c r="AM1874" i="5"/>
  <c r="AN1874" i="5" s="1"/>
  <c r="AM1875" i="5"/>
  <c r="AN1875" i="5" s="1"/>
  <c r="AM1876" i="5"/>
  <c r="AN1876" i="5" s="1"/>
  <c r="AM1877" i="5"/>
  <c r="AN1877" i="5" s="1"/>
  <c r="AM1878" i="5"/>
  <c r="AN1878" i="5" s="1"/>
  <c r="AM1879" i="5"/>
  <c r="AN1879" i="5" s="1"/>
  <c r="AM1880" i="5"/>
  <c r="AN1880" i="5" s="1"/>
  <c r="AM1881" i="5"/>
  <c r="AN1881" i="5" s="1"/>
  <c r="AM1882" i="5"/>
  <c r="AN1882" i="5" s="1"/>
  <c r="AM1883" i="5"/>
  <c r="AN1883" i="5" s="1"/>
  <c r="AM1884" i="5"/>
  <c r="AN1884" i="5" s="1"/>
  <c r="AM1885" i="5"/>
  <c r="AN1885" i="5" s="1"/>
  <c r="AM1886" i="5"/>
  <c r="AN1886" i="5" s="1"/>
  <c r="AM1887" i="5"/>
  <c r="AN1887" i="5" s="1"/>
  <c r="AM1888" i="5"/>
  <c r="AN1888" i="5" s="1"/>
  <c r="AM1889" i="5"/>
  <c r="AN1889" i="5" s="1"/>
  <c r="AM1890" i="5"/>
  <c r="AN1890" i="5" s="1"/>
  <c r="AM1891" i="5"/>
  <c r="AN1891" i="5" s="1"/>
  <c r="AM1892" i="5"/>
  <c r="AN1892" i="5" s="1"/>
  <c r="AM1893" i="5"/>
  <c r="AN1893" i="5" s="1"/>
  <c r="AM1894" i="5"/>
  <c r="AN1894" i="5" s="1"/>
  <c r="AM1895" i="5"/>
  <c r="AN1895" i="5" s="1"/>
  <c r="AM1896" i="5"/>
  <c r="AN1896" i="5" s="1"/>
  <c r="AM1897" i="5"/>
  <c r="AN1897" i="5" s="1"/>
  <c r="AM1898" i="5"/>
  <c r="AN1898" i="5" s="1"/>
  <c r="AM1899" i="5"/>
  <c r="AN1899" i="5" s="1"/>
  <c r="AM1900" i="5"/>
  <c r="AN1900" i="5" s="1"/>
  <c r="AM1901" i="5"/>
  <c r="AN1901" i="5" s="1"/>
  <c r="AM1902" i="5"/>
  <c r="AN1902" i="5" s="1"/>
  <c r="AM1903" i="5"/>
  <c r="AN1903" i="5" s="1"/>
  <c r="AM1904" i="5"/>
  <c r="AN1904" i="5" s="1"/>
  <c r="AM1905" i="5"/>
  <c r="AN1905" i="5" s="1"/>
  <c r="AM1906" i="5"/>
  <c r="AN1906" i="5" s="1"/>
  <c r="AM1907" i="5"/>
  <c r="AN1907" i="5" s="1"/>
  <c r="AM1908" i="5"/>
  <c r="AN1908" i="5" s="1"/>
  <c r="AM1909" i="5"/>
  <c r="AN1909" i="5" s="1"/>
  <c r="AM1910" i="5"/>
  <c r="AN1910" i="5" s="1"/>
  <c r="AM1911" i="5"/>
  <c r="AN1911" i="5" s="1"/>
  <c r="AM1912" i="5"/>
  <c r="AN1912" i="5" s="1"/>
  <c r="AM1913" i="5"/>
  <c r="AN1913" i="5" s="1"/>
  <c r="AM1914" i="5"/>
  <c r="AN1914" i="5" s="1"/>
  <c r="AM1915" i="5"/>
  <c r="AN1915" i="5" s="1"/>
  <c r="AM1916" i="5"/>
  <c r="AN1916" i="5" s="1"/>
  <c r="AM1917" i="5"/>
  <c r="AN1917" i="5" s="1"/>
  <c r="AM1918" i="5"/>
  <c r="AN1918" i="5" s="1"/>
  <c r="AM1919" i="5"/>
  <c r="AN1919" i="5" s="1"/>
  <c r="AM1920" i="5"/>
  <c r="AN1920" i="5" s="1"/>
  <c r="AM1921" i="5"/>
  <c r="AN1921" i="5" s="1"/>
  <c r="AM1922" i="5"/>
  <c r="AN1922" i="5" s="1"/>
  <c r="AM1923" i="5"/>
  <c r="AN1923" i="5" s="1"/>
  <c r="AM1924" i="5"/>
  <c r="AN1924" i="5" s="1"/>
  <c r="AM1925" i="5"/>
  <c r="AN1925" i="5" s="1"/>
  <c r="AM1926" i="5"/>
  <c r="AN1926" i="5" s="1"/>
  <c r="AM1927" i="5"/>
  <c r="AN1927" i="5" s="1"/>
  <c r="AM1928" i="5"/>
  <c r="AN1928" i="5" s="1"/>
  <c r="AM1929" i="5"/>
  <c r="AN1929" i="5" s="1"/>
  <c r="AM1930" i="5"/>
  <c r="AN1930" i="5" s="1"/>
  <c r="AM1931" i="5"/>
  <c r="AN1931" i="5" s="1"/>
  <c r="AM1932" i="5"/>
  <c r="AN1932" i="5" s="1"/>
  <c r="AM1933" i="5"/>
  <c r="AN1933" i="5" s="1"/>
  <c r="AM1934" i="5"/>
  <c r="AN1934" i="5" s="1"/>
  <c r="AM1935" i="5"/>
  <c r="AN1935" i="5" s="1"/>
  <c r="AM1936" i="5"/>
  <c r="AN1936" i="5" s="1"/>
  <c r="AM1937" i="5"/>
  <c r="AN1937" i="5" s="1"/>
  <c r="AM1938" i="5"/>
  <c r="AN1938" i="5" s="1"/>
  <c r="AM1939" i="5"/>
  <c r="AN1939" i="5" s="1"/>
  <c r="AM1940" i="5"/>
  <c r="AN1940" i="5" s="1"/>
  <c r="AM1941" i="5"/>
  <c r="AN1941" i="5" s="1"/>
  <c r="AM1942" i="5"/>
  <c r="AN1942" i="5" s="1"/>
  <c r="AM1943" i="5"/>
  <c r="AN1943" i="5" s="1"/>
  <c r="AM1944" i="5"/>
  <c r="AN1944" i="5" s="1"/>
  <c r="AM1945" i="5"/>
  <c r="AN1945" i="5" s="1"/>
  <c r="AM1946" i="5"/>
  <c r="AN1946" i="5" s="1"/>
  <c r="AM1947" i="5"/>
  <c r="AN1947" i="5" s="1"/>
  <c r="AM1948" i="5"/>
  <c r="AN1948" i="5" s="1"/>
  <c r="AM1949" i="5"/>
  <c r="AN1949" i="5" s="1"/>
  <c r="AM1950" i="5"/>
  <c r="AN1950" i="5" s="1"/>
  <c r="AM1951" i="5"/>
  <c r="AN1951" i="5" s="1"/>
  <c r="AM1952" i="5"/>
  <c r="AN1952" i="5" s="1"/>
  <c r="AM1953" i="5"/>
  <c r="AN1953" i="5" s="1"/>
  <c r="AM1954" i="5"/>
  <c r="AN1954" i="5" s="1"/>
  <c r="AM1955" i="5"/>
  <c r="AN1955" i="5" s="1"/>
  <c r="AM1956" i="5"/>
  <c r="AN1956" i="5" s="1"/>
  <c r="AM1957" i="5"/>
  <c r="AN1957" i="5" s="1"/>
  <c r="AM1958" i="5"/>
  <c r="AN1958" i="5" s="1"/>
  <c r="AM1959" i="5"/>
  <c r="AN1959" i="5" s="1"/>
  <c r="AM1960" i="5"/>
  <c r="AN1960" i="5" s="1"/>
  <c r="AM1961" i="5"/>
  <c r="AN1961" i="5" s="1"/>
  <c r="AM1962" i="5"/>
  <c r="AN1962" i="5" s="1"/>
  <c r="AM1963" i="5"/>
  <c r="AN1963" i="5" s="1"/>
  <c r="AM1964" i="5"/>
  <c r="AN1964" i="5" s="1"/>
  <c r="AM1965" i="5"/>
  <c r="AN1965" i="5" s="1"/>
  <c r="AM1966" i="5"/>
  <c r="AN1966" i="5" s="1"/>
  <c r="AM1967" i="5"/>
  <c r="AN1967" i="5" s="1"/>
  <c r="AM1968" i="5"/>
  <c r="AN1968" i="5" s="1"/>
  <c r="AM1969" i="5"/>
  <c r="AN1969" i="5" s="1"/>
  <c r="AM1970" i="5"/>
  <c r="AN1970" i="5" s="1"/>
  <c r="AM1971" i="5"/>
  <c r="AN1971" i="5" s="1"/>
  <c r="AM1972" i="5"/>
  <c r="AN1972" i="5" s="1"/>
  <c r="AM1973" i="5"/>
  <c r="AN1973" i="5" s="1"/>
  <c r="AM1974" i="5"/>
  <c r="AN1974" i="5" s="1"/>
  <c r="AM1975" i="5"/>
  <c r="AN1975" i="5" s="1"/>
  <c r="AM1976" i="5"/>
  <c r="AN1976" i="5" s="1"/>
  <c r="AM1977" i="5"/>
  <c r="AN1977" i="5" s="1"/>
  <c r="AM1978" i="5"/>
  <c r="AN1978" i="5" s="1"/>
  <c r="AM1979" i="5"/>
  <c r="AN1979" i="5" s="1"/>
  <c r="AM1980" i="5"/>
  <c r="AN1980" i="5" s="1"/>
  <c r="AM1981" i="5"/>
  <c r="AN1981" i="5" s="1"/>
  <c r="AM1982" i="5"/>
  <c r="AN1982" i="5" s="1"/>
  <c r="AM1983" i="5"/>
  <c r="AN1983" i="5" s="1"/>
  <c r="AM1984" i="5"/>
  <c r="AN1984" i="5" s="1"/>
  <c r="AM1985" i="5"/>
  <c r="AN1985" i="5" s="1"/>
  <c r="AM1986" i="5"/>
  <c r="AN1986" i="5" s="1"/>
  <c r="AM1987" i="5"/>
  <c r="AN1987" i="5" s="1"/>
  <c r="AM1988" i="5"/>
  <c r="AN1988" i="5" s="1"/>
  <c r="AM1989" i="5"/>
  <c r="AN1989" i="5" s="1"/>
  <c r="AM1990" i="5"/>
  <c r="AN1990" i="5" s="1"/>
  <c r="AM1991" i="5"/>
  <c r="AN1991" i="5" s="1"/>
  <c r="AM1992" i="5"/>
  <c r="AN1992" i="5" s="1"/>
  <c r="AM1993" i="5"/>
  <c r="AN1993" i="5" s="1"/>
  <c r="AM1994" i="5"/>
  <c r="AN1994" i="5" s="1"/>
  <c r="AM1995" i="5"/>
  <c r="AN1995" i="5" s="1"/>
  <c r="AM1996" i="5"/>
  <c r="AN1996" i="5" s="1"/>
  <c r="AM1997" i="5"/>
  <c r="AN1997" i="5" s="1"/>
  <c r="AM1998" i="5"/>
  <c r="AN1998" i="5" s="1"/>
  <c r="AM1999" i="5"/>
  <c r="AN1999" i="5" s="1"/>
  <c r="AM2000" i="5"/>
  <c r="AN2000" i="5" s="1"/>
  <c r="AM2001" i="5"/>
  <c r="AN2001" i="5" s="1"/>
  <c r="AM2002" i="5"/>
  <c r="AN2002" i="5" s="1"/>
  <c r="AM2003" i="5"/>
  <c r="AN2003" i="5" s="1"/>
  <c r="AM2004" i="5"/>
  <c r="AN2004" i="5" s="1"/>
  <c r="AM2005" i="5"/>
  <c r="AN2005" i="5" s="1"/>
  <c r="AM2006" i="5"/>
  <c r="AN2006" i="5" s="1"/>
  <c r="AM2007" i="5"/>
  <c r="AN2007" i="5" s="1"/>
  <c r="AM2008" i="5"/>
  <c r="AN2008" i="5" s="1"/>
  <c r="AM2009" i="5"/>
  <c r="AN2009" i="5" s="1"/>
  <c r="AM2010" i="5"/>
  <c r="AN2010" i="5" s="1"/>
  <c r="AM2011" i="5"/>
  <c r="AN2011" i="5" s="1"/>
  <c r="AM2012" i="5"/>
  <c r="AN2012" i="5" s="1"/>
  <c r="AM2013" i="5"/>
  <c r="AN2013" i="5" s="1"/>
  <c r="AM2014" i="5"/>
  <c r="AN2014" i="5" s="1"/>
  <c r="AM2015" i="5"/>
  <c r="AN2015" i="5" s="1"/>
  <c r="AM2016" i="5"/>
  <c r="AN2016" i="5" s="1"/>
  <c r="AM2017" i="5"/>
  <c r="AN2017" i="5" s="1"/>
  <c r="AM2018" i="5"/>
  <c r="AN2018" i="5" s="1"/>
  <c r="AM2019" i="5"/>
  <c r="AN2019" i="5" s="1"/>
  <c r="AM2020" i="5"/>
  <c r="AN2020" i="5" s="1"/>
  <c r="AM2021" i="5"/>
  <c r="AN2021" i="5" s="1"/>
  <c r="AM2022" i="5"/>
  <c r="AN2022" i="5" s="1"/>
  <c r="AM2023" i="5"/>
  <c r="AN2023" i="5" s="1"/>
  <c r="AM2024" i="5"/>
  <c r="AN2024" i="5" s="1"/>
  <c r="AM2025" i="5"/>
  <c r="AN2025" i="5" s="1"/>
  <c r="AM2026" i="5"/>
  <c r="AN2026" i="5" s="1"/>
  <c r="AM2027" i="5"/>
  <c r="AN2027" i="5" s="1"/>
  <c r="AM2028" i="5"/>
  <c r="AN2028" i="5" s="1"/>
  <c r="AM2029" i="5"/>
  <c r="AN2029" i="5" s="1"/>
  <c r="AM2030" i="5"/>
  <c r="AN2030" i="5" s="1"/>
  <c r="AM2031" i="5"/>
  <c r="AN2031" i="5" s="1"/>
  <c r="AM2032" i="5"/>
  <c r="AN2032" i="5" s="1"/>
  <c r="AM2033" i="5"/>
  <c r="AN2033" i="5" s="1"/>
  <c r="AM2034" i="5"/>
  <c r="AN2034" i="5" s="1"/>
  <c r="AM2035" i="5"/>
  <c r="AN2035" i="5" s="1"/>
  <c r="AM2036" i="5"/>
  <c r="AN2036" i="5" s="1"/>
  <c r="AM2037" i="5"/>
  <c r="AN2037" i="5" s="1"/>
  <c r="AM2038" i="5"/>
  <c r="AN2038" i="5" s="1"/>
  <c r="AM2039" i="5"/>
  <c r="AN2039" i="5" s="1"/>
  <c r="AM2040" i="5"/>
  <c r="AN2040" i="5" s="1"/>
  <c r="AM2041" i="5"/>
  <c r="AN2041" i="5" s="1"/>
  <c r="AM2042" i="5"/>
  <c r="AN2042" i="5" s="1"/>
  <c r="AM2043" i="5"/>
  <c r="AN2043" i="5" s="1"/>
  <c r="AM2044" i="5"/>
  <c r="AN2044" i="5" s="1"/>
  <c r="AM2045" i="5"/>
  <c r="AN2045" i="5" s="1"/>
  <c r="AM2046" i="5"/>
  <c r="AN2046" i="5" s="1"/>
  <c r="AM2047" i="5"/>
  <c r="AN2047" i="5" s="1"/>
  <c r="AM2048" i="5"/>
  <c r="AN2048" i="5" s="1"/>
  <c r="AM2049" i="5"/>
  <c r="AN2049" i="5" s="1"/>
  <c r="AM2050" i="5"/>
  <c r="AN2050" i="5" s="1"/>
  <c r="AM2051" i="5"/>
  <c r="AN2051" i="5" s="1"/>
  <c r="AM2052" i="5"/>
  <c r="AN2052" i="5" s="1"/>
  <c r="AM2053" i="5"/>
  <c r="AN2053" i="5" s="1"/>
  <c r="AM2054" i="5"/>
  <c r="AN2054" i="5" s="1"/>
  <c r="AM2055" i="5"/>
  <c r="AN2055" i="5" s="1"/>
  <c r="AM2056" i="5"/>
  <c r="AN2056" i="5" s="1"/>
  <c r="AM2057" i="5"/>
  <c r="AN2057" i="5" s="1"/>
  <c r="AM2058" i="5"/>
  <c r="AN2058" i="5" s="1"/>
  <c r="AM2059" i="5"/>
  <c r="AN2059" i="5" s="1"/>
  <c r="AM2060" i="5"/>
  <c r="AN2060" i="5" s="1"/>
  <c r="AM2061" i="5"/>
  <c r="AN2061" i="5" s="1"/>
  <c r="AM2062" i="5"/>
  <c r="AN2062" i="5" s="1"/>
  <c r="AM2063" i="5"/>
  <c r="AN2063" i="5" s="1"/>
  <c r="AM2064" i="5"/>
  <c r="AN2064" i="5" s="1"/>
  <c r="AM2065" i="5"/>
  <c r="AN2065" i="5" s="1"/>
  <c r="AM2066" i="5"/>
  <c r="AN2066" i="5" s="1"/>
  <c r="AM2067" i="5"/>
  <c r="AN2067" i="5" s="1"/>
  <c r="AM2068" i="5"/>
  <c r="AN2068" i="5" s="1"/>
  <c r="AM2069" i="5"/>
  <c r="AN2069" i="5" s="1"/>
  <c r="AM2070" i="5"/>
  <c r="AN2070" i="5" s="1"/>
  <c r="AM2071" i="5"/>
  <c r="AN2071" i="5" s="1"/>
  <c r="AM2072" i="5"/>
  <c r="AN2072" i="5" s="1"/>
  <c r="AM2073" i="5"/>
  <c r="AN2073" i="5" s="1"/>
  <c r="AM2074" i="5"/>
  <c r="AN2074" i="5" s="1"/>
  <c r="AM2075" i="5"/>
  <c r="AN2075" i="5" s="1"/>
  <c r="AM2076" i="5"/>
  <c r="AN2076" i="5" s="1"/>
  <c r="AM2077" i="5"/>
  <c r="AN2077" i="5" s="1"/>
  <c r="AM2078" i="5"/>
  <c r="AN2078" i="5" s="1"/>
  <c r="AM2079" i="5"/>
  <c r="AN2079" i="5" s="1"/>
  <c r="AM2080" i="5"/>
  <c r="AN2080" i="5" s="1"/>
  <c r="AM2081" i="5"/>
  <c r="AN2081" i="5" s="1"/>
  <c r="AM2082" i="5"/>
  <c r="AN2082" i="5" s="1"/>
  <c r="AM2083" i="5"/>
  <c r="AN2083" i="5" s="1"/>
  <c r="AM2084" i="5"/>
  <c r="AN2084" i="5" s="1"/>
  <c r="AM2085" i="5"/>
  <c r="AN2085" i="5" s="1"/>
  <c r="AM2086" i="5"/>
  <c r="AN2086" i="5" s="1"/>
  <c r="AM2087" i="5"/>
  <c r="AN2087" i="5" s="1"/>
  <c r="AM2088" i="5"/>
  <c r="AN2088" i="5" s="1"/>
  <c r="AM2089" i="5"/>
  <c r="AN2089" i="5" s="1"/>
  <c r="AM2090" i="5"/>
  <c r="AN2090" i="5" s="1"/>
  <c r="AM2091" i="5"/>
  <c r="AN2091" i="5" s="1"/>
  <c r="AM2092" i="5"/>
  <c r="AN2092" i="5" s="1"/>
  <c r="AM2093" i="5"/>
  <c r="AN2093" i="5" s="1"/>
  <c r="AM2094" i="5"/>
  <c r="AN2094" i="5" s="1"/>
  <c r="AM2095" i="5"/>
  <c r="AN2095" i="5" s="1"/>
  <c r="AM2096" i="5"/>
  <c r="AN2096" i="5" s="1"/>
  <c r="AM2097" i="5"/>
  <c r="AN2097" i="5" s="1"/>
  <c r="AM2098" i="5"/>
  <c r="AN2098" i="5" s="1"/>
  <c r="AM2099" i="5"/>
  <c r="AN2099" i="5" s="1"/>
  <c r="AM2100" i="5"/>
  <c r="AN2100" i="5" s="1"/>
  <c r="AM2101" i="5"/>
  <c r="AN2101" i="5" s="1"/>
  <c r="AM2102" i="5"/>
  <c r="AN2102" i="5" s="1"/>
  <c r="AM2103" i="5"/>
  <c r="AN2103" i="5" s="1"/>
  <c r="AM2104" i="5"/>
  <c r="AN2104" i="5" s="1"/>
  <c r="AM2105" i="5"/>
  <c r="AN2105" i="5" s="1"/>
  <c r="AM2106" i="5"/>
  <c r="AN2106" i="5" s="1"/>
  <c r="AM2107" i="5"/>
  <c r="AN2107" i="5" s="1"/>
  <c r="AM2108" i="5"/>
  <c r="AN2108" i="5" s="1"/>
  <c r="AM2109" i="5"/>
  <c r="AN2109" i="5" s="1"/>
  <c r="AM2110" i="5"/>
  <c r="AN2110" i="5" s="1"/>
  <c r="AM2111" i="5"/>
  <c r="AN2111" i="5" s="1"/>
  <c r="AM2112" i="5"/>
  <c r="AN2112" i="5" s="1"/>
  <c r="AM2113" i="5"/>
  <c r="AN2113" i="5" s="1"/>
  <c r="AM2114" i="5"/>
  <c r="AN2114" i="5" s="1"/>
  <c r="AM2115" i="5"/>
  <c r="AN2115" i="5" s="1"/>
  <c r="AM2116" i="5"/>
  <c r="AN2116" i="5" s="1"/>
  <c r="AM2117" i="5"/>
  <c r="AN2117" i="5" s="1"/>
  <c r="AM2118" i="5"/>
  <c r="AN2118" i="5" s="1"/>
  <c r="AM2119" i="5"/>
  <c r="AN2119" i="5" s="1"/>
  <c r="AM2120" i="5"/>
  <c r="AN2120" i="5" s="1"/>
  <c r="AM2121" i="5"/>
  <c r="AN2121" i="5" s="1"/>
  <c r="AM2122" i="5"/>
  <c r="AN2122" i="5" s="1"/>
  <c r="AM2123" i="5"/>
  <c r="AN2123" i="5" s="1"/>
  <c r="AM2124" i="5"/>
  <c r="AN2124" i="5" s="1"/>
  <c r="AM2125" i="5"/>
  <c r="AN2125" i="5" s="1"/>
  <c r="AM2126" i="5"/>
  <c r="AN2126" i="5" s="1"/>
  <c r="AM2127" i="5"/>
  <c r="AN2127" i="5" s="1"/>
  <c r="AM2128" i="5"/>
  <c r="AN2128" i="5" s="1"/>
  <c r="AM2129" i="5"/>
  <c r="AN2129" i="5" s="1"/>
  <c r="AM2130" i="5"/>
  <c r="AN2130" i="5" s="1"/>
  <c r="AM2131" i="5"/>
  <c r="AN2131" i="5" s="1"/>
  <c r="AM2132" i="5"/>
  <c r="AN2132" i="5" s="1"/>
  <c r="AM2133" i="5"/>
  <c r="AN2133" i="5" s="1"/>
  <c r="AM2134" i="5"/>
  <c r="AN2134" i="5" s="1"/>
  <c r="AM2135" i="5"/>
  <c r="AN2135" i="5" s="1"/>
  <c r="AM2136" i="5"/>
  <c r="AN2136" i="5" s="1"/>
  <c r="AM2137" i="5"/>
  <c r="AN2137" i="5" s="1"/>
  <c r="AM2138" i="5"/>
  <c r="AN2138" i="5" s="1"/>
  <c r="AM2139" i="5"/>
  <c r="AN2139" i="5" s="1"/>
  <c r="AM2140" i="5"/>
  <c r="AN2140" i="5" s="1"/>
  <c r="AM2141" i="5"/>
  <c r="AN2141" i="5" s="1"/>
  <c r="AM2142" i="5"/>
  <c r="AN2142" i="5" s="1"/>
  <c r="AM2143" i="5"/>
  <c r="AN2143" i="5" s="1"/>
  <c r="AM2144" i="5"/>
  <c r="AN2144" i="5" s="1"/>
  <c r="AM2145" i="5"/>
  <c r="AN2145" i="5" s="1"/>
  <c r="AM2146" i="5"/>
  <c r="AN2146" i="5" s="1"/>
  <c r="AM2147" i="5"/>
  <c r="AN2147" i="5" s="1"/>
  <c r="AM2148" i="5"/>
  <c r="AN2148" i="5" s="1"/>
  <c r="AM2149" i="5"/>
  <c r="AN2149" i="5" s="1"/>
  <c r="AM2150" i="5"/>
  <c r="AN2150" i="5" s="1"/>
  <c r="AM2151" i="5"/>
  <c r="AN2151" i="5" s="1"/>
  <c r="AM2152" i="5"/>
  <c r="AN2152" i="5" s="1"/>
  <c r="AM2153" i="5"/>
  <c r="AN2153" i="5" s="1"/>
  <c r="AM2154" i="5"/>
  <c r="AN2154" i="5" s="1"/>
  <c r="AM2155" i="5"/>
  <c r="AN2155" i="5" s="1"/>
  <c r="AM2156" i="5"/>
  <c r="AN2156" i="5" s="1"/>
  <c r="AM2157" i="5"/>
  <c r="AN2157" i="5" s="1"/>
  <c r="AM2158" i="5"/>
  <c r="AN2158" i="5" s="1"/>
  <c r="AM2159" i="5"/>
  <c r="AN2159" i="5" s="1"/>
  <c r="AM2160" i="5"/>
  <c r="AN2160" i="5" s="1"/>
  <c r="AM2161" i="5"/>
  <c r="AN2161" i="5" s="1"/>
  <c r="AM2162" i="5"/>
  <c r="AN2162" i="5" s="1"/>
  <c r="AM2163" i="5"/>
  <c r="AN2163" i="5" s="1"/>
  <c r="AM2164" i="5"/>
  <c r="AN2164" i="5" s="1"/>
  <c r="AM2165" i="5"/>
  <c r="AN2165" i="5" s="1"/>
  <c r="AM2166" i="5"/>
  <c r="AN2166" i="5" s="1"/>
  <c r="AM2167" i="5"/>
  <c r="AN2167" i="5" s="1"/>
  <c r="AM2168" i="5"/>
  <c r="AN2168" i="5" s="1"/>
  <c r="AM2169" i="5"/>
  <c r="AN2169" i="5" s="1"/>
  <c r="AM2170" i="5"/>
  <c r="AN2170" i="5" s="1"/>
  <c r="AM2171" i="5"/>
  <c r="AN2171" i="5" s="1"/>
  <c r="AM2172" i="5"/>
  <c r="AN2172" i="5" s="1"/>
  <c r="AM2173" i="5"/>
  <c r="AN2173" i="5" s="1"/>
  <c r="AM2174" i="5"/>
  <c r="AN2174" i="5" s="1"/>
  <c r="AM2175" i="5"/>
  <c r="AN2175" i="5" s="1"/>
  <c r="AM2176" i="5"/>
  <c r="AN2176" i="5" s="1"/>
  <c r="AM2177" i="5"/>
  <c r="AN2177" i="5" s="1"/>
  <c r="AM2178" i="5"/>
  <c r="AN2178" i="5" s="1"/>
  <c r="AM2179" i="5"/>
  <c r="AN2179" i="5" s="1"/>
  <c r="AM2180" i="5"/>
  <c r="AN2180" i="5" s="1"/>
  <c r="AM2181" i="5"/>
  <c r="AN2181" i="5" s="1"/>
  <c r="AM2182" i="5"/>
  <c r="AN2182" i="5" s="1"/>
  <c r="AM2183" i="5"/>
  <c r="AN2183" i="5" s="1"/>
  <c r="AM2184" i="5"/>
  <c r="AN2184" i="5" s="1"/>
  <c r="AM2185" i="5"/>
  <c r="AN2185" i="5" s="1"/>
  <c r="AM2186" i="5"/>
  <c r="AN2186" i="5" s="1"/>
  <c r="AM2187" i="5"/>
  <c r="AN2187" i="5" s="1"/>
  <c r="AM2188" i="5"/>
  <c r="AN2188" i="5" s="1"/>
  <c r="AM2189" i="5"/>
  <c r="AN2189" i="5" s="1"/>
  <c r="AM2190" i="5"/>
  <c r="AN2190" i="5" s="1"/>
  <c r="AM2191" i="5"/>
  <c r="AN2191" i="5" s="1"/>
  <c r="AM2192" i="5"/>
  <c r="AN2192" i="5" s="1"/>
  <c r="AM2193" i="5"/>
  <c r="AN2193" i="5" s="1"/>
  <c r="AM2194" i="5"/>
  <c r="AN2194" i="5" s="1"/>
  <c r="AM2195" i="5"/>
  <c r="AN2195" i="5" s="1"/>
  <c r="AM2196" i="5"/>
  <c r="AN2196" i="5" s="1"/>
  <c r="AM2197" i="5"/>
  <c r="AN2197" i="5" s="1"/>
  <c r="AM2198" i="5"/>
  <c r="AN2198" i="5" s="1"/>
  <c r="AM2199" i="5"/>
  <c r="AN2199" i="5" s="1"/>
  <c r="AM2200" i="5"/>
  <c r="AN2200" i="5" s="1"/>
  <c r="AM2201" i="5"/>
  <c r="AN2201" i="5" s="1"/>
  <c r="AM2202" i="5"/>
  <c r="AN2202" i="5" s="1"/>
  <c r="AM2203" i="5"/>
  <c r="AN2203" i="5" s="1"/>
  <c r="AM2204" i="5"/>
  <c r="AN2204" i="5" s="1"/>
  <c r="AM2205" i="5"/>
  <c r="AN2205" i="5" s="1"/>
  <c r="AM2206" i="5"/>
  <c r="AN2206" i="5" s="1"/>
  <c r="AM2207" i="5"/>
  <c r="AN2207" i="5" s="1"/>
  <c r="AM2208" i="5"/>
  <c r="AN2208" i="5" s="1"/>
  <c r="AM2209" i="5"/>
  <c r="AN2209" i="5" s="1"/>
  <c r="AM2210" i="5"/>
  <c r="AN2210" i="5" s="1"/>
  <c r="AM2211" i="5"/>
  <c r="AN2211" i="5" s="1"/>
  <c r="AM2212" i="5"/>
  <c r="AN2212" i="5" s="1"/>
  <c r="AM2213" i="5"/>
  <c r="AN2213" i="5" s="1"/>
  <c r="AM2214" i="5"/>
  <c r="AN2214" i="5" s="1"/>
  <c r="AM2215" i="5"/>
  <c r="AN2215" i="5" s="1"/>
  <c r="AM2216" i="5"/>
  <c r="AN2216" i="5" s="1"/>
  <c r="AM2217" i="5"/>
  <c r="AN2217" i="5" s="1"/>
  <c r="AM2218" i="5"/>
  <c r="AN2218" i="5" s="1"/>
  <c r="AM2219" i="5"/>
  <c r="AN2219" i="5" s="1"/>
  <c r="AM2220" i="5"/>
  <c r="AN2220" i="5" s="1"/>
  <c r="AM2221" i="5"/>
  <c r="AN2221" i="5" s="1"/>
  <c r="AM2222" i="5"/>
  <c r="AN2222" i="5" s="1"/>
  <c r="AM2223" i="5"/>
  <c r="AN2223" i="5" s="1"/>
  <c r="AM2224" i="5"/>
  <c r="AN2224" i="5" s="1"/>
  <c r="AM2225" i="5"/>
  <c r="AN2225" i="5" s="1"/>
  <c r="AM2226" i="5"/>
  <c r="AN2226" i="5" s="1"/>
  <c r="AM2227" i="5"/>
  <c r="AN2227" i="5" s="1"/>
  <c r="AM2228" i="5"/>
  <c r="AN2228" i="5" s="1"/>
  <c r="AM2229" i="5"/>
  <c r="AN2229" i="5" s="1"/>
  <c r="AM2230" i="5"/>
  <c r="AN2230" i="5" s="1"/>
  <c r="AM2231" i="5"/>
  <c r="AN2231" i="5" s="1"/>
  <c r="AM2232" i="5"/>
  <c r="AN2232" i="5" s="1"/>
  <c r="AM2233" i="5"/>
  <c r="AN2233" i="5" s="1"/>
  <c r="AM2234" i="5"/>
  <c r="AN2234" i="5" s="1"/>
  <c r="AM2235" i="5"/>
  <c r="AN2235" i="5" s="1"/>
  <c r="AM2236" i="5"/>
  <c r="AN2236" i="5" s="1"/>
  <c r="AM2237" i="5"/>
  <c r="AN2237" i="5" s="1"/>
  <c r="AM2238" i="5"/>
  <c r="AN2238" i="5" s="1"/>
  <c r="AM2239" i="5"/>
  <c r="AN2239" i="5" s="1"/>
  <c r="AM2240" i="5"/>
  <c r="AN2240" i="5" s="1"/>
  <c r="AM2241" i="5"/>
  <c r="AN2241" i="5" s="1"/>
  <c r="AM2242" i="5"/>
  <c r="AN2242" i="5" s="1"/>
  <c r="AM2243" i="5"/>
  <c r="AN2243" i="5" s="1"/>
  <c r="AM2244" i="5"/>
  <c r="AN2244" i="5" s="1"/>
  <c r="AM2245" i="5"/>
  <c r="AN2245" i="5" s="1"/>
  <c r="AM2246" i="5"/>
  <c r="AN2246" i="5" s="1"/>
  <c r="AM2247" i="5"/>
  <c r="AN2247" i="5" s="1"/>
  <c r="AM2248" i="5"/>
  <c r="AN2248" i="5" s="1"/>
  <c r="AM2249" i="5"/>
  <c r="AN2249" i="5" s="1"/>
  <c r="AM2250" i="5"/>
  <c r="AN2250" i="5" s="1"/>
  <c r="AM2251" i="5"/>
  <c r="AN2251" i="5" s="1"/>
  <c r="AM2252" i="5"/>
  <c r="AN2252" i="5" s="1"/>
  <c r="AM2253" i="5"/>
  <c r="AN2253" i="5" s="1"/>
  <c r="AM2254" i="5"/>
  <c r="AN2254" i="5" s="1"/>
  <c r="AM2255" i="5"/>
  <c r="AN2255" i="5" s="1"/>
  <c r="AM2256" i="5"/>
  <c r="AN2256" i="5" s="1"/>
  <c r="AM2257" i="5"/>
  <c r="AN2257" i="5" s="1"/>
  <c r="AM2258" i="5"/>
  <c r="AN2258" i="5" s="1"/>
  <c r="AM2259" i="5"/>
  <c r="AN2259" i="5" s="1"/>
  <c r="AM2260" i="5"/>
  <c r="AN2260" i="5" s="1"/>
  <c r="AM2261" i="5"/>
  <c r="AN2261" i="5" s="1"/>
  <c r="AM2262" i="5"/>
  <c r="AN2262" i="5" s="1"/>
  <c r="AM2263" i="5"/>
  <c r="AN2263" i="5" s="1"/>
  <c r="AM2264" i="5"/>
  <c r="AN2264" i="5" s="1"/>
  <c r="AM2265" i="5"/>
  <c r="AN2265" i="5" s="1"/>
  <c r="AM2266" i="5"/>
  <c r="AN2266" i="5" s="1"/>
  <c r="AM2267" i="5"/>
  <c r="AN2267" i="5" s="1"/>
  <c r="AM2268" i="5"/>
  <c r="AN2268" i="5" s="1"/>
  <c r="AM2269" i="5"/>
  <c r="AN2269" i="5" s="1"/>
  <c r="AM2270" i="5"/>
  <c r="AN2270" i="5" s="1"/>
  <c r="AM2271" i="5"/>
  <c r="AN2271" i="5" s="1"/>
  <c r="AM2272" i="5"/>
  <c r="AN2272" i="5" s="1"/>
  <c r="AM2273" i="5"/>
  <c r="AN2273" i="5" s="1"/>
  <c r="AM2274" i="5"/>
  <c r="AN2274" i="5" s="1"/>
  <c r="AM2275" i="5"/>
  <c r="AN2275" i="5" s="1"/>
  <c r="AM2276" i="5"/>
  <c r="AN2276" i="5" s="1"/>
  <c r="AM2277" i="5"/>
  <c r="AN2277" i="5" s="1"/>
  <c r="AM2278" i="5"/>
  <c r="AN2278" i="5" s="1"/>
  <c r="AM2279" i="5"/>
  <c r="AN2279" i="5" s="1"/>
  <c r="AM2280" i="5"/>
  <c r="AN2280" i="5" s="1"/>
  <c r="AM2281" i="5"/>
  <c r="AN2281" i="5" s="1"/>
  <c r="AM2282" i="5"/>
  <c r="AN2282" i="5" s="1"/>
  <c r="AM2283" i="5"/>
  <c r="AN2283" i="5" s="1"/>
  <c r="AM2284" i="5"/>
  <c r="AN2284" i="5" s="1"/>
  <c r="AM2285" i="5"/>
  <c r="AN2285" i="5" s="1"/>
  <c r="AM2286" i="5"/>
  <c r="AN2286" i="5" s="1"/>
  <c r="AM2287" i="5"/>
  <c r="AN2287" i="5" s="1"/>
  <c r="AM2288" i="5"/>
  <c r="AN2288" i="5" s="1"/>
  <c r="AM2289" i="5"/>
  <c r="AN2289" i="5" s="1"/>
  <c r="AM2290" i="5"/>
  <c r="AN2290" i="5" s="1"/>
  <c r="AM2291" i="5"/>
  <c r="AN2291" i="5" s="1"/>
  <c r="AM2292" i="5"/>
  <c r="AN2292" i="5" s="1"/>
  <c r="AM2293" i="5"/>
  <c r="AN2293" i="5" s="1"/>
  <c r="AM2294" i="5"/>
  <c r="AN2294" i="5" s="1"/>
  <c r="AM2295" i="5"/>
  <c r="AN2295" i="5" s="1"/>
  <c r="AM2296" i="5"/>
  <c r="AN2296" i="5" s="1"/>
  <c r="AM2297" i="5"/>
  <c r="AN2297" i="5" s="1"/>
  <c r="AM2298" i="5"/>
  <c r="AN2298" i="5" s="1"/>
  <c r="AM2299" i="5"/>
  <c r="AN2299" i="5" s="1"/>
  <c r="AM2300" i="5"/>
  <c r="AN2300" i="5" s="1"/>
  <c r="AM2301" i="5"/>
  <c r="AN2301" i="5" s="1"/>
  <c r="AM2302" i="5"/>
  <c r="AN2302" i="5" s="1"/>
  <c r="AM2303" i="5"/>
  <c r="AN2303" i="5" s="1"/>
  <c r="AM2304" i="5"/>
  <c r="AN2304" i="5" s="1"/>
  <c r="AM2305" i="5"/>
  <c r="AN2305" i="5" s="1"/>
  <c r="AM2306" i="5"/>
  <c r="AN2306" i="5" s="1"/>
  <c r="AM2307" i="5"/>
  <c r="AN2307" i="5" s="1"/>
  <c r="AM2308" i="5"/>
  <c r="AN2308" i="5" s="1"/>
  <c r="AM2309" i="5"/>
  <c r="AN2309" i="5" s="1"/>
  <c r="AM2310" i="5"/>
  <c r="AN2310" i="5" s="1"/>
  <c r="AM2311" i="5"/>
  <c r="AN2311" i="5" s="1"/>
  <c r="AM2312" i="5"/>
  <c r="AN2312" i="5" s="1"/>
  <c r="AM2313" i="5"/>
  <c r="AN2313" i="5" s="1"/>
  <c r="AM2314" i="5"/>
  <c r="AN2314" i="5" s="1"/>
  <c r="AM2315" i="5"/>
  <c r="AN2315" i="5" s="1"/>
  <c r="AM2316" i="5"/>
  <c r="AN2316" i="5" s="1"/>
  <c r="AM2317" i="5"/>
  <c r="AN2317" i="5" s="1"/>
  <c r="AM2318" i="5"/>
  <c r="AN2318" i="5" s="1"/>
  <c r="AM2319" i="5"/>
  <c r="AN2319" i="5" s="1"/>
  <c r="AM2320" i="5"/>
  <c r="AN2320" i="5" s="1"/>
  <c r="AM2321" i="5"/>
  <c r="AN2321" i="5" s="1"/>
  <c r="AM2322" i="5"/>
  <c r="AN2322" i="5" s="1"/>
  <c r="AM2323" i="5"/>
  <c r="AN2323" i="5" s="1"/>
  <c r="AM2324" i="5"/>
  <c r="AN2324" i="5" s="1"/>
  <c r="AM2325" i="5"/>
  <c r="AN2325" i="5" s="1"/>
  <c r="AM2326" i="5"/>
  <c r="AN2326" i="5" s="1"/>
  <c r="AM2327" i="5"/>
  <c r="AN2327" i="5" s="1"/>
  <c r="AM2328" i="5"/>
  <c r="AN2328" i="5" s="1"/>
  <c r="AM2329" i="5"/>
  <c r="AN2329" i="5" s="1"/>
  <c r="AM2330" i="5"/>
  <c r="AN2330" i="5" s="1"/>
  <c r="AM2331" i="5"/>
  <c r="AN2331" i="5" s="1"/>
  <c r="AM2332" i="5"/>
  <c r="AN2332" i="5" s="1"/>
  <c r="AM2333" i="5"/>
  <c r="AN2333" i="5" s="1"/>
  <c r="AM2334" i="5"/>
  <c r="AN2334" i="5" s="1"/>
  <c r="AM2335" i="5"/>
  <c r="AN2335" i="5" s="1"/>
  <c r="AM2336" i="5"/>
  <c r="AN2336" i="5" s="1"/>
  <c r="AM2337" i="5"/>
  <c r="AN2337" i="5" s="1"/>
  <c r="AM2338" i="5"/>
  <c r="AN2338" i="5" s="1"/>
  <c r="AM2339" i="5"/>
  <c r="AN2339" i="5" s="1"/>
  <c r="AM2340" i="5"/>
  <c r="AN2340" i="5" s="1"/>
  <c r="AM2341" i="5"/>
  <c r="AN2341" i="5" s="1"/>
  <c r="AM2342" i="5"/>
  <c r="AN2342" i="5" s="1"/>
  <c r="AM2343" i="5"/>
  <c r="AN2343" i="5" s="1"/>
  <c r="AM2344" i="5"/>
  <c r="AN2344" i="5" s="1"/>
  <c r="AM2345" i="5"/>
  <c r="AN2345" i="5" s="1"/>
  <c r="AM2346" i="5"/>
  <c r="AN2346" i="5" s="1"/>
  <c r="AM2347" i="5"/>
  <c r="AN2347" i="5" s="1"/>
  <c r="AM2348" i="5"/>
  <c r="AN2348" i="5" s="1"/>
  <c r="AM2349" i="5"/>
  <c r="AN2349" i="5" s="1"/>
  <c r="AM2350" i="5"/>
  <c r="AN2350" i="5" s="1"/>
  <c r="AM2351" i="5"/>
  <c r="AN2351" i="5" s="1"/>
  <c r="AM2352" i="5"/>
  <c r="AN2352" i="5" s="1"/>
  <c r="AM2353" i="5"/>
  <c r="AN2353" i="5" s="1"/>
  <c r="AM2354" i="5"/>
  <c r="AN2354" i="5" s="1"/>
  <c r="AM2355" i="5"/>
  <c r="AN2355" i="5" s="1"/>
  <c r="AM2356" i="5"/>
  <c r="AN2356" i="5" s="1"/>
  <c r="AM2357" i="5"/>
  <c r="AN2357" i="5" s="1"/>
  <c r="AM2358" i="5"/>
  <c r="AN2358" i="5" s="1"/>
  <c r="AM2359" i="5"/>
  <c r="AN2359" i="5" s="1"/>
  <c r="AM2360" i="5"/>
  <c r="AN2360" i="5" s="1"/>
  <c r="AM2361" i="5"/>
  <c r="AN2361" i="5" s="1"/>
  <c r="AM2362" i="5"/>
  <c r="AN2362" i="5" s="1"/>
  <c r="AM2363" i="5"/>
  <c r="AN2363" i="5" s="1"/>
  <c r="AM2364" i="5"/>
  <c r="AN2364" i="5" s="1"/>
  <c r="AM2365" i="5"/>
  <c r="AN2365" i="5" s="1"/>
  <c r="AM2366" i="5"/>
  <c r="AN2366" i="5" s="1"/>
  <c r="AM2367" i="5"/>
  <c r="AN2367" i="5" s="1"/>
  <c r="AM2368" i="5"/>
  <c r="AN2368" i="5" s="1"/>
  <c r="AM2369" i="5"/>
  <c r="AN2369" i="5" s="1"/>
  <c r="AM2370" i="5"/>
  <c r="AN2370" i="5" s="1"/>
  <c r="AM2371" i="5"/>
  <c r="AN2371" i="5" s="1"/>
  <c r="AM2372" i="5"/>
  <c r="AN2372" i="5" s="1"/>
  <c r="AM2373" i="5"/>
  <c r="AN2373" i="5" s="1"/>
  <c r="AM2374" i="5"/>
  <c r="AN2374" i="5" s="1"/>
  <c r="AM2375" i="5"/>
  <c r="AN2375" i="5" s="1"/>
  <c r="AM2376" i="5"/>
  <c r="AN2376" i="5" s="1"/>
  <c r="AM2377" i="5"/>
  <c r="AN2377" i="5" s="1"/>
  <c r="AM2378" i="5"/>
  <c r="AN2378" i="5" s="1"/>
  <c r="AM2379" i="5"/>
  <c r="AN2379" i="5" s="1"/>
  <c r="AM2380" i="5"/>
  <c r="AN2380" i="5" s="1"/>
  <c r="AM2381" i="5"/>
  <c r="AN2381" i="5" s="1"/>
  <c r="AM2382" i="5"/>
  <c r="AN2382" i="5" s="1"/>
  <c r="AM2383" i="5"/>
  <c r="AN2383" i="5" s="1"/>
  <c r="AM2384" i="5"/>
  <c r="AN2384" i="5" s="1"/>
  <c r="AM2385" i="5"/>
  <c r="AN2385" i="5" s="1"/>
  <c r="AM2386" i="5"/>
  <c r="AN2386" i="5" s="1"/>
  <c r="AM2387" i="5"/>
  <c r="AN2387" i="5" s="1"/>
  <c r="AM2388" i="5"/>
  <c r="AN2388" i="5" s="1"/>
  <c r="AM2389" i="5"/>
  <c r="AN2389" i="5" s="1"/>
  <c r="AM2390" i="5"/>
  <c r="AN2390" i="5" s="1"/>
  <c r="AM2391" i="5"/>
  <c r="AN2391" i="5" s="1"/>
  <c r="AM2392" i="5"/>
  <c r="AN2392" i="5" s="1"/>
  <c r="AM2393" i="5"/>
  <c r="AN2393" i="5" s="1"/>
  <c r="AM2394" i="5"/>
  <c r="AN2394" i="5" s="1"/>
  <c r="AM2395" i="5"/>
  <c r="AN2395" i="5" s="1"/>
  <c r="AM2396" i="5"/>
  <c r="AN2396" i="5" s="1"/>
  <c r="AM2397" i="5"/>
  <c r="AN2397" i="5" s="1"/>
  <c r="AM2398" i="5"/>
  <c r="AN2398" i="5" s="1"/>
  <c r="AM2399" i="5"/>
  <c r="AN2399" i="5" s="1"/>
  <c r="AM2400" i="5"/>
  <c r="AN2400" i="5" s="1"/>
  <c r="AM2401" i="5"/>
  <c r="AN2401" i="5" s="1"/>
  <c r="AM2402" i="5"/>
  <c r="AN2402" i="5" s="1"/>
  <c r="AM2403" i="5"/>
  <c r="AN2403" i="5" s="1"/>
  <c r="AM2404" i="5"/>
  <c r="AN2404" i="5" s="1"/>
  <c r="AM2405" i="5"/>
  <c r="AN2405" i="5" s="1"/>
  <c r="AM2406" i="5"/>
  <c r="AN2406" i="5" s="1"/>
  <c r="AM2407" i="5"/>
  <c r="AN2407" i="5" s="1"/>
  <c r="AM2408" i="5"/>
  <c r="AN2408" i="5" s="1"/>
  <c r="AM2409" i="5"/>
  <c r="AN2409" i="5" s="1"/>
  <c r="AM2410" i="5"/>
  <c r="AN2410" i="5" s="1"/>
  <c r="AM2411" i="5"/>
  <c r="AN2411" i="5" s="1"/>
  <c r="AM2412" i="5"/>
  <c r="AN2412" i="5" s="1"/>
  <c r="AM2413" i="5"/>
  <c r="AN2413" i="5" s="1"/>
  <c r="AM2414" i="5"/>
  <c r="AN2414" i="5" s="1"/>
  <c r="AM2415" i="5"/>
  <c r="AN2415" i="5" s="1"/>
  <c r="AM2416" i="5"/>
  <c r="AN2416" i="5" s="1"/>
  <c r="AM2417" i="5"/>
  <c r="AN2417" i="5" s="1"/>
  <c r="AM2418" i="5"/>
  <c r="AN2418" i="5" s="1"/>
  <c r="AM2419" i="5"/>
  <c r="AN2419" i="5" s="1"/>
  <c r="AM2420" i="5"/>
  <c r="AN2420" i="5" s="1"/>
  <c r="AM2421" i="5"/>
  <c r="AN2421" i="5" s="1"/>
  <c r="AM2422" i="5"/>
  <c r="AN2422" i="5" s="1"/>
  <c r="AM2423" i="5"/>
  <c r="AN2423" i="5" s="1"/>
  <c r="AM2424" i="5"/>
  <c r="AN2424" i="5" s="1"/>
  <c r="AM2425" i="5"/>
  <c r="AN2425" i="5" s="1"/>
  <c r="AM2426" i="5"/>
  <c r="AN2426" i="5" s="1"/>
  <c r="AM2427" i="5"/>
  <c r="AN2427" i="5" s="1"/>
  <c r="AM2428" i="5"/>
  <c r="AN2428" i="5" s="1"/>
  <c r="AM2429" i="5"/>
  <c r="AN2429" i="5" s="1"/>
  <c r="AM2430" i="5"/>
  <c r="AN2430" i="5" s="1"/>
  <c r="AM2431" i="5"/>
  <c r="AN2431" i="5" s="1"/>
  <c r="AM2432" i="5"/>
  <c r="AN2432" i="5" s="1"/>
  <c r="AM2433" i="5"/>
  <c r="AN2433" i="5" s="1"/>
  <c r="AM2434" i="5"/>
  <c r="AN2434" i="5" s="1"/>
  <c r="AM2435" i="5"/>
  <c r="AN2435" i="5" s="1"/>
  <c r="AM2436" i="5"/>
  <c r="AN2436" i="5" s="1"/>
  <c r="AM2437" i="5"/>
  <c r="AN2437" i="5" s="1"/>
  <c r="AM2438" i="5"/>
  <c r="AN2438" i="5" s="1"/>
  <c r="AM2439" i="5"/>
  <c r="AN2439" i="5" s="1"/>
  <c r="AM2440" i="5"/>
  <c r="AN2440" i="5" s="1"/>
  <c r="AM2441" i="5"/>
  <c r="AN2441" i="5" s="1"/>
  <c r="AM2442" i="5"/>
  <c r="AN2442" i="5" s="1"/>
  <c r="AM2443" i="5"/>
  <c r="AN2443" i="5" s="1"/>
  <c r="AM2444" i="5"/>
  <c r="AN2444" i="5" s="1"/>
  <c r="AM2445" i="5"/>
  <c r="AN2445" i="5" s="1"/>
  <c r="AM2446" i="5"/>
  <c r="AN2446" i="5" s="1"/>
  <c r="AM2447" i="5"/>
  <c r="AN2447" i="5" s="1"/>
  <c r="AM2448" i="5"/>
  <c r="AN2448" i="5" s="1"/>
  <c r="AM2449" i="5"/>
  <c r="AN2449" i="5" s="1"/>
  <c r="AM2450" i="5"/>
  <c r="AN2450" i="5" s="1"/>
  <c r="AM2451" i="5"/>
  <c r="AN2451" i="5" s="1"/>
  <c r="AM2452" i="5"/>
  <c r="AN2452" i="5" s="1"/>
  <c r="AM2453" i="5"/>
  <c r="AN2453" i="5" s="1"/>
  <c r="AM2454" i="5"/>
  <c r="AN2454" i="5" s="1"/>
  <c r="AM2455" i="5"/>
  <c r="AN2455" i="5" s="1"/>
  <c r="AM2456" i="5"/>
  <c r="AN2456" i="5" s="1"/>
  <c r="AM2457" i="5"/>
  <c r="AN2457" i="5" s="1"/>
  <c r="AM2458" i="5"/>
  <c r="AN2458" i="5" s="1"/>
  <c r="AM2459" i="5"/>
  <c r="AN2459" i="5" s="1"/>
  <c r="AM2460" i="5"/>
  <c r="AN2460" i="5" s="1"/>
  <c r="AM2461" i="5"/>
  <c r="AN2461" i="5" s="1"/>
  <c r="AM2462" i="5"/>
  <c r="AN2462" i="5" s="1"/>
  <c r="AM2463" i="5"/>
  <c r="AN2463" i="5" s="1"/>
  <c r="AM2464" i="5"/>
  <c r="AN2464" i="5" s="1"/>
  <c r="AM2465" i="5"/>
  <c r="AN2465" i="5" s="1"/>
  <c r="AM2466" i="5"/>
  <c r="AN2466" i="5" s="1"/>
  <c r="AM2467" i="5"/>
  <c r="AN2467" i="5" s="1"/>
  <c r="AM2468" i="5"/>
  <c r="AN2468" i="5" s="1"/>
  <c r="AM2469" i="5"/>
  <c r="AN2469" i="5" s="1"/>
  <c r="AM2470" i="5"/>
  <c r="AN2470" i="5" s="1"/>
  <c r="AM2471" i="5"/>
  <c r="AN2471" i="5" s="1"/>
  <c r="AM2472" i="5"/>
  <c r="AN2472" i="5" s="1"/>
  <c r="AM2473" i="5"/>
  <c r="AN2473" i="5" s="1"/>
  <c r="AM2474" i="5"/>
  <c r="AN2474" i="5" s="1"/>
  <c r="AM2475" i="5"/>
  <c r="AN2475" i="5" s="1"/>
  <c r="AM2476" i="5"/>
  <c r="AN2476" i="5" s="1"/>
  <c r="AM2477" i="5"/>
  <c r="AN2477" i="5" s="1"/>
  <c r="AM2478" i="5"/>
  <c r="AN2478" i="5" s="1"/>
  <c r="AM2479" i="5"/>
  <c r="AN2479" i="5" s="1"/>
  <c r="AM2480" i="5"/>
  <c r="AN2480" i="5" s="1"/>
  <c r="AM2481" i="5"/>
  <c r="AN2481" i="5" s="1"/>
  <c r="AM2482" i="5"/>
  <c r="AN2482" i="5" s="1"/>
  <c r="AM2483" i="5"/>
  <c r="AN2483" i="5" s="1"/>
  <c r="AM2484" i="5"/>
  <c r="AN2484" i="5" s="1"/>
  <c r="AM2485" i="5"/>
  <c r="AN2485" i="5" s="1"/>
  <c r="AM2486" i="5"/>
  <c r="AN2486" i="5" s="1"/>
  <c r="AM2487" i="5"/>
  <c r="AN2487" i="5" s="1"/>
  <c r="AM2488" i="5"/>
  <c r="AN2488" i="5" s="1"/>
  <c r="AM2489" i="5"/>
  <c r="AN2489" i="5" s="1"/>
  <c r="AM2490" i="5"/>
  <c r="AN2490" i="5" s="1"/>
  <c r="AM2491" i="5"/>
  <c r="AN2491" i="5" s="1"/>
  <c r="AM2492" i="5"/>
  <c r="AN2492" i="5" s="1"/>
  <c r="AM2493" i="5"/>
  <c r="AN2493" i="5" s="1"/>
  <c r="AM2494" i="5"/>
  <c r="AN2494" i="5" s="1"/>
  <c r="AM2495" i="5"/>
  <c r="AN2495" i="5" s="1"/>
  <c r="AM2496" i="5"/>
  <c r="AN2496" i="5" s="1"/>
  <c r="AM2497" i="5"/>
  <c r="AN2497" i="5" s="1"/>
  <c r="AM2498" i="5"/>
  <c r="AN2498" i="5" s="1"/>
  <c r="AM2499" i="5"/>
  <c r="AN2499" i="5" s="1"/>
  <c r="AM2500" i="5"/>
  <c r="AN2500" i="5" s="1"/>
  <c r="AM2501" i="5"/>
  <c r="AN2501" i="5" s="1"/>
  <c r="AM2502" i="5"/>
  <c r="AN2502" i="5" s="1"/>
  <c r="AM2503" i="5"/>
  <c r="AN2503" i="5" s="1"/>
  <c r="AM2504" i="5"/>
  <c r="AN2504" i="5" s="1"/>
  <c r="AM2505" i="5"/>
  <c r="AN2505" i="5" s="1"/>
  <c r="AM2506" i="5"/>
  <c r="AN2506" i="5" s="1"/>
  <c r="AM2507" i="5"/>
  <c r="AN2507" i="5" s="1"/>
  <c r="AM2508" i="5"/>
  <c r="AN2508" i="5" s="1"/>
  <c r="AM2509" i="5"/>
  <c r="AN2509" i="5" s="1"/>
  <c r="AM2510" i="5"/>
  <c r="AN2510" i="5" s="1"/>
  <c r="AM2511" i="5"/>
  <c r="AN2511" i="5" s="1"/>
  <c r="AM2512" i="5"/>
  <c r="AN2512" i="5" s="1"/>
  <c r="AM2513" i="5"/>
  <c r="AN2513" i="5" s="1"/>
  <c r="AM2514" i="5"/>
  <c r="AN2514" i="5" s="1"/>
  <c r="AM2515" i="5"/>
  <c r="AN2515" i="5" s="1"/>
  <c r="AM2516" i="5"/>
  <c r="AN2516" i="5" s="1"/>
  <c r="AM2517" i="5"/>
  <c r="AN2517" i="5" s="1"/>
  <c r="AM2518" i="5"/>
  <c r="AN2518" i="5" s="1"/>
  <c r="AM2519" i="5"/>
  <c r="AN2519" i="5" s="1"/>
  <c r="AM2520" i="5"/>
  <c r="AN2520" i="5" s="1"/>
  <c r="AM2521" i="5"/>
  <c r="AN2521" i="5" s="1"/>
  <c r="AM2522" i="5"/>
  <c r="AN2522" i="5" s="1"/>
  <c r="AM2523" i="5"/>
  <c r="AN2523" i="5" s="1"/>
  <c r="AM2524" i="5"/>
  <c r="AN2524" i="5" s="1"/>
  <c r="AM2525" i="5"/>
  <c r="AN2525" i="5" s="1"/>
  <c r="AM2526" i="5"/>
  <c r="AN2526" i="5" s="1"/>
  <c r="AM2527" i="5"/>
  <c r="AN2527" i="5" s="1"/>
  <c r="AM2528" i="5"/>
  <c r="AN2528" i="5" s="1"/>
  <c r="AM2529" i="5"/>
  <c r="AN2529" i="5" s="1"/>
  <c r="AM2530" i="5"/>
  <c r="AN2530" i="5" s="1"/>
  <c r="AM2531" i="5"/>
  <c r="AN2531" i="5" s="1"/>
  <c r="AM2532" i="5"/>
  <c r="AN2532" i="5" s="1"/>
  <c r="AM2533" i="5"/>
  <c r="AN2533" i="5" s="1"/>
  <c r="AM2534" i="5"/>
  <c r="AN2534" i="5" s="1"/>
  <c r="AM2535" i="5"/>
  <c r="AN2535" i="5" s="1"/>
  <c r="AM2536" i="5"/>
  <c r="AN2536" i="5" s="1"/>
  <c r="AM2537" i="5"/>
  <c r="AN2537" i="5" s="1"/>
  <c r="AM2538" i="5"/>
  <c r="AN2538" i="5" s="1"/>
  <c r="AM2539" i="5"/>
  <c r="AN2539" i="5" s="1"/>
  <c r="AM2540" i="5"/>
  <c r="AN2540" i="5" s="1"/>
  <c r="AM2541" i="5"/>
  <c r="AN2541" i="5" s="1"/>
  <c r="AM2542" i="5"/>
  <c r="AN2542" i="5" s="1"/>
  <c r="AM2543" i="5"/>
  <c r="AN2543" i="5" s="1"/>
  <c r="AM2544" i="5"/>
  <c r="AN2544" i="5" s="1"/>
  <c r="AM2545" i="5"/>
  <c r="AN2545" i="5" s="1"/>
  <c r="AM2546" i="5"/>
  <c r="AN2546" i="5" s="1"/>
  <c r="AM2547" i="5"/>
  <c r="AN2547" i="5" s="1"/>
  <c r="AM2548" i="5"/>
  <c r="AN2548" i="5" s="1"/>
  <c r="AM2549" i="5"/>
  <c r="AN2549" i="5" s="1"/>
  <c r="AM2550" i="5"/>
  <c r="AN2550" i="5" s="1"/>
  <c r="AM2551" i="5"/>
  <c r="AN2551" i="5" s="1"/>
  <c r="AM2552" i="5"/>
  <c r="AN2552" i="5" s="1"/>
  <c r="AM2553" i="5"/>
  <c r="AN2553" i="5" s="1"/>
  <c r="AM2554" i="5"/>
  <c r="AN2554" i="5" s="1"/>
  <c r="AM2555" i="5"/>
  <c r="AN2555" i="5" s="1"/>
  <c r="AM2556" i="5"/>
  <c r="AN2556" i="5" s="1"/>
  <c r="AM2557" i="5"/>
  <c r="AN2557" i="5" s="1"/>
  <c r="AM2558" i="5"/>
  <c r="AN2558" i="5" s="1"/>
  <c r="AM2559" i="5"/>
  <c r="AN2559" i="5" s="1"/>
  <c r="AM2560" i="5"/>
  <c r="AN2560" i="5" s="1"/>
  <c r="AM2561" i="5"/>
  <c r="AN2561" i="5" s="1"/>
  <c r="AM2562" i="5"/>
  <c r="AN2562" i="5" s="1"/>
  <c r="AM2563" i="5"/>
  <c r="AN2563" i="5" s="1"/>
  <c r="AM2564" i="5"/>
  <c r="AN2564" i="5" s="1"/>
  <c r="AM2565" i="5"/>
  <c r="AN2565" i="5" s="1"/>
  <c r="AM2566" i="5"/>
  <c r="AN2566" i="5" s="1"/>
  <c r="AM2567" i="5"/>
  <c r="AN2567" i="5" s="1"/>
  <c r="AM2568" i="5"/>
  <c r="AN2568" i="5" s="1"/>
  <c r="AM2569" i="5"/>
  <c r="AN2569" i="5" s="1"/>
  <c r="AM2570" i="5"/>
  <c r="AN2570" i="5" s="1"/>
  <c r="AM2571" i="5"/>
  <c r="AN2571" i="5" s="1"/>
  <c r="AM2572" i="5"/>
  <c r="AN2572" i="5" s="1"/>
  <c r="AM2573" i="5"/>
  <c r="AN2573" i="5" s="1"/>
  <c r="AM2574" i="5"/>
  <c r="AN2574" i="5" s="1"/>
  <c r="AM2575" i="5"/>
  <c r="AN2575" i="5" s="1"/>
  <c r="AM2576" i="5"/>
  <c r="AN2576" i="5" s="1"/>
  <c r="AM2577" i="5"/>
  <c r="AN2577" i="5" s="1"/>
  <c r="AM2578" i="5"/>
  <c r="AN2578" i="5" s="1"/>
  <c r="AM2579" i="5"/>
  <c r="AN2579" i="5" s="1"/>
  <c r="AM2580" i="5"/>
  <c r="AN2580" i="5" s="1"/>
  <c r="AM2581" i="5"/>
  <c r="AN2581" i="5" s="1"/>
  <c r="AM2582" i="5"/>
  <c r="AN2582" i="5" s="1"/>
  <c r="AM2583" i="5"/>
  <c r="AN2583" i="5" s="1"/>
  <c r="AM2584" i="5"/>
  <c r="AN2584" i="5" s="1"/>
  <c r="AM2585" i="5"/>
  <c r="AN2585" i="5" s="1"/>
  <c r="AM2586" i="5"/>
  <c r="AN2586" i="5" s="1"/>
  <c r="AM2587" i="5"/>
  <c r="AN2587" i="5" s="1"/>
  <c r="AM2588" i="5"/>
  <c r="AN2588" i="5" s="1"/>
  <c r="AM2589" i="5"/>
  <c r="AN2589" i="5" s="1"/>
  <c r="AM2590" i="5"/>
  <c r="AN2590" i="5" s="1"/>
  <c r="AM2591" i="5"/>
  <c r="AN2591" i="5" s="1"/>
  <c r="AM2592" i="5"/>
  <c r="AN2592" i="5" s="1"/>
  <c r="AM2593" i="5"/>
  <c r="AN2593" i="5" s="1"/>
  <c r="AM2594" i="5"/>
  <c r="AN2594" i="5" s="1"/>
  <c r="AM2595" i="5"/>
  <c r="AN2595" i="5" s="1"/>
  <c r="AM2596" i="5"/>
  <c r="AN2596" i="5" s="1"/>
  <c r="AM2597" i="5"/>
  <c r="AN2597" i="5" s="1"/>
  <c r="AM2598" i="5"/>
  <c r="AN2598" i="5" s="1"/>
  <c r="AM2599" i="5"/>
  <c r="AN2599" i="5" s="1"/>
  <c r="AM2600" i="5"/>
  <c r="AN2600" i="5" s="1"/>
  <c r="AM2601" i="5"/>
  <c r="AN2601" i="5" s="1"/>
  <c r="AM2602" i="5"/>
  <c r="AN2602" i="5" s="1"/>
  <c r="AM2603" i="5"/>
  <c r="AN2603" i="5" s="1"/>
  <c r="AM2604" i="5"/>
  <c r="AN2604" i="5" s="1"/>
  <c r="AM2605" i="5"/>
  <c r="AN2605" i="5" s="1"/>
  <c r="AM2606" i="5"/>
  <c r="AN2606" i="5" s="1"/>
  <c r="AM2607" i="5"/>
  <c r="AN2607" i="5" s="1"/>
  <c r="AM2608" i="5"/>
  <c r="AN2608" i="5" s="1"/>
  <c r="AM2609" i="5"/>
  <c r="AN2609" i="5" s="1"/>
  <c r="AM2610" i="5"/>
  <c r="AN2610" i="5" s="1"/>
  <c r="AM2611" i="5"/>
  <c r="AN2611" i="5" s="1"/>
  <c r="AM2612" i="5"/>
  <c r="AN2612" i="5" s="1"/>
  <c r="AM2613" i="5"/>
  <c r="AN2613" i="5" s="1"/>
  <c r="AM2614" i="5"/>
  <c r="AN2614" i="5" s="1"/>
  <c r="AM2615" i="5"/>
  <c r="AN2615" i="5" s="1"/>
  <c r="AM2616" i="5"/>
  <c r="AN2616" i="5" s="1"/>
  <c r="AM2617" i="5"/>
  <c r="AN2617" i="5" s="1"/>
  <c r="AM2618" i="5"/>
  <c r="AN2618" i="5" s="1"/>
  <c r="AM2619" i="5"/>
  <c r="AN2619" i="5" s="1"/>
  <c r="AM2620" i="5"/>
  <c r="AN2620" i="5" s="1"/>
  <c r="AM2621" i="5"/>
  <c r="AN2621" i="5" s="1"/>
  <c r="AM2622" i="5"/>
  <c r="AN2622" i="5" s="1"/>
  <c r="AM2623" i="5"/>
  <c r="AN2623" i="5" s="1"/>
  <c r="AM2624" i="5"/>
  <c r="AN2624" i="5" s="1"/>
  <c r="AM2625" i="5"/>
  <c r="AN2625" i="5" s="1"/>
  <c r="AM2626" i="5"/>
  <c r="AN2626" i="5" s="1"/>
  <c r="AM2627" i="5"/>
  <c r="AN2627" i="5" s="1"/>
  <c r="AM2628" i="5"/>
  <c r="AN2628" i="5" s="1"/>
  <c r="AM2629" i="5"/>
  <c r="AN2629" i="5" s="1"/>
  <c r="AM2630" i="5"/>
  <c r="AN2630" i="5" s="1"/>
  <c r="AM2631" i="5"/>
  <c r="AN2631" i="5" s="1"/>
  <c r="AM2632" i="5"/>
  <c r="AN2632" i="5" s="1"/>
  <c r="AM2633" i="5"/>
  <c r="AN2633" i="5" s="1"/>
  <c r="AM2634" i="5"/>
  <c r="AN2634" i="5" s="1"/>
  <c r="AM2635" i="5"/>
  <c r="AN2635" i="5" s="1"/>
  <c r="AM2636" i="5"/>
  <c r="AN2636" i="5" s="1"/>
  <c r="AM2637" i="5"/>
  <c r="AN2637" i="5" s="1"/>
  <c r="AM2638" i="5"/>
  <c r="AN2638" i="5" s="1"/>
  <c r="AM2639" i="5"/>
  <c r="AN2639" i="5" s="1"/>
  <c r="AM2640" i="5"/>
  <c r="AN2640" i="5" s="1"/>
  <c r="AM2641" i="5"/>
  <c r="AN2641" i="5" s="1"/>
  <c r="AM2642" i="5"/>
  <c r="AN2642" i="5" s="1"/>
  <c r="AM2643" i="5"/>
  <c r="AN2643" i="5" s="1"/>
  <c r="AM2644" i="5"/>
  <c r="AN2644" i="5" s="1"/>
  <c r="AM2645" i="5"/>
  <c r="AN2645" i="5" s="1"/>
  <c r="AM2646" i="5"/>
  <c r="AN2646" i="5" s="1"/>
  <c r="AM2647" i="5"/>
  <c r="AN2647" i="5" s="1"/>
  <c r="AM2648" i="5"/>
  <c r="AN2648" i="5" s="1"/>
  <c r="AM2649" i="5"/>
  <c r="AN2649" i="5" s="1"/>
  <c r="AM2650" i="5"/>
  <c r="AN2650" i="5" s="1"/>
  <c r="AM2651" i="5"/>
  <c r="AN2651" i="5" s="1"/>
  <c r="AM2652" i="5"/>
  <c r="AN2652" i="5" s="1"/>
  <c r="AM2653" i="5"/>
  <c r="AN2653" i="5" s="1"/>
  <c r="AM2654" i="5"/>
  <c r="AN2654" i="5" s="1"/>
  <c r="AM2655" i="5"/>
  <c r="AN2655" i="5" s="1"/>
  <c r="AM2656" i="5"/>
  <c r="AN2656" i="5" s="1"/>
  <c r="AM2657" i="5"/>
  <c r="AN2657" i="5" s="1"/>
  <c r="AM2658" i="5"/>
  <c r="AN2658" i="5" s="1"/>
  <c r="AM2659" i="5"/>
  <c r="AN2659" i="5" s="1"/>
  <c r="AM2660" i="5"/>
  <c r="AN2660" i="5" s="1"/>
  <c r="AM2661" i="5"/>
  <c r="AN2661" i="5" s="1"/>
  <c r="AM2662" i="5"/>
  <c r="AN2662" i="5" s="1"/>
  <c r="AM2663" i="5"/>
  <c r="AN2663" i="5" s="1"/>
  <c r="AM2664" i="5"/>
  <c r="AN2664" i="5" s="1"/>
  <c r="AM2665" i="5"/>
  <c r="AN2665" i="5" s="1"/>
  <c r="AM2666" i="5"/>
  <c r="AN2666" i="5" s="1"/>
  <c r="AM2667" i="5"/>
  <c r="AN2667" i="5" s="1"/>
  <c r="AM2668" i="5"/>
  <c r="AN2668" i="5" s="1"/>
  <c r="AM2669" i="5"/>
  <c r="AN2669" i="5" s="1"/>
  <c r="AM2670" i="5"/>
  <c r="AN2670" i="5" s="1"/>
  <c r="AM2671" i="5"/>
  <c r="AN2671" i="5" s="1"/>
  <c r="AM2672" i="5"/>
  <c r="AN2672" i="5" s="1"/>
  <c r="AM2673" i="5"/>
  <c r="AN2673" i="5" s="1"/>
  <c r="AM2674" i="5"/>
  <c r="AN2674" i="5" s="1"/>
  <c r="AM2675" i="5"/>
  <c r="AN2675" i="5" s="1"/>
  <c r="AM2676" i="5"/>
  <c r="AN2676" i="5" s="1"/>
  <c r="AM2677" i="5"/>
  <c r="AN2677" i="5" s="1"/>
  <c r="AM2678" i="5"/>
  <c r="AN2678" i="5" s="1"/>
  <c r="AM2679" i="5"/>
  <c r="AN2679" i="5" s="1"/>
  <c r="AM2680" i="5"/>
  <c r="AN2680" i="5" s="1"/>
  <c r="AM2681" i="5"/>
  <c r="AN2681" i="5" s="1"/>
  <c r="AM2682" i="5"/>
  <c r="AN2682" i="5" s="1"/>
  <c r="AM2683" i="5"/>
  <c r="AN2683" i="5" s="1"/>
  <c r="AM2684" i="5"/>
  <c r="AN2684" i="5" s="1"/>
  <c r="AM2685" i="5"/>
  <c r="AN2685" i="5" s="1"/>
  <c r="AM2686" i="5"/>
  <c r="AN2686" i="5" s="1"/>
  <c r="AM2687" i="5"/>
  <c r="AN2687" i="5" s="1"/>
  <c r="AM2688" i="5"/>
  <c r="AN2688" i="5" s="1"/>
  <c r="AM2689" i="5"/>
  <c r="AN2689" i="5" s="1"/>
  <c r="AM2690" i="5"/>
  <c r="AN2690" i="5" s="1"/>
  <c r="AM2691" i="5"/>
  <c r="AN2691" i="5" s="1"/>
  <c r="AM2692" i="5"/>
  <c r="AN2692" i="5" s="1"/>
  <c r="AM2693" i="5"/>
  <c r="AN2693" i="5" s="1"/>
  <c r="AM2694" i="5"/>
  <c r="AN2694" i="5" s="1"/>
  <c r="AM2695" i="5"/>
  <c r="AN2695" i="5" s="1"/>
  <c r="AM2696" i="5"/>
  <c r="AN2696" i="5" s="1"/>
  <c r="AM2697" i="5"/>
  <c r="AN2697" i="5" s="1"/>
  <c r="AM2698" i="5"/>
  <c r="AN2698" i="5" s="1"/>
  <c r="AM2699" i="5"/>
  <c r="AN2699" i="5" s="1"/>
  <c r="AM2700" i="5"/>
  <c r="AN2700" i="5" s="1"/>
  <c r="AM2701" i="5"/>
  <c r="AN2701" i="5" s="1"/>
  <c r="AM2702" i="5"/>
  <c r="AN2702" i="5" s="1"/>
  <c r="AM2703" i="5"/>
  <c r="AN2703" i="5" s="1"/>
  <c r="AM2704" i="5"/>
  <c r="AN2704" i="5" s="1"/>
  <c r="AM2705" i="5"/>
  <c r="AN2705" i="5" s="1"/>
  <c r="AM2706" i="5"/>
  <c r="AN2706" i="5" s="1"/>
  <c r="AM2707" i="5"/>
  <c r="AN2707" i="5" s="1"/>
  <c r="AM2708" i="5"/>
  <c r="AN2708" i="5" s="1"/>
  <c r="AM2709" i="5"/>
  <c r="AN2709" i="5" s="1"/>
  <c r="AM2710" i="5"/>
  <c r="AN2710" i="5" s="1"/>
  <c r="AM2711" i="5"/>
  <c r="AN2711" i="5" s="1"/>
  <c r="AM2712" i="5"/>
  <c r="AN2712" i="5" s="1"/>
  <c r="AM2713" i="5"/>
  <c r="AN2713" i="5" s="1"/>
  <c r="AM2714" i="5"/>
  <c r="AN2714" i="5" s="1"/>
  <c r="AM2715" i="5"/>
  <c r="AN2715" i="5" s="1"/>
  <c r="AM2716" i="5"/>
  <c r="AN2716" i="5" s="1"/>
  <c r="AM2717" i="5"/>
  <c r="AN2717" i="5" s="1"/>
  <c r="AM2718" i="5"/>
  <c r="AN2718" i="5" s="1"/>
  <c r="AM2719" i="5"/>
  <c r="AN2719" i="5" s="1"/>
  <c r="AM2720" i="5"/>
  <c r="AN2720" i="5" s="1"/>
  <c r="AM2721" i="5"/>
  <c r="AN2721" i="5" s="1"/>
  <c r="AM2722" i="5"/>
  <c r="AN2722" i="5" s="1"/>
  <c r="AM2723" i="5"/>
  <c r="AN2723" i="5" s="1"/>
  <c r="AM2724" i="5"/>
  <c r="AN2724" i="5" s="1"/>
  <c r="AM2725" i="5"/>
  <c r="AN2725" i="5" s="1"/>
  <c r="AM2726" i="5"/>
  <c r="AN2726" i="5" s="1"/>
  <c r="AM2727" i="5"/>
  <c r="AN2727" i="5" s="1"/>
  <c r="AM2728" i="5"/>
  <c r="AN2728" i="5" s="1"/>
  <c r="AM2729" i="5"/>
  <c r="AN2729" i="5" s="1"/>
  <c r="AM2730" i="5"/>
  <c r="AN2730" i="5" s="1"/>
  <c r="AM2731" i="5"/>
  <c r="AN2731" i="5" s="1"/>
  <c r="AM2732" i="5"/>
  <c r="AN2732" i="5" s="1"/>
  <c r="AM2733" i="5"/>
  <c r="AN2733" i="5" s="1"/>
  <c r="AM2734" i="5"/>
  <c r="AN2734" i="5" s="1"/>
  <c r="AM2735" i="5"/>
  <c r="AN2735" i="5" s="1"/>
  <c r="AM2736" i="5"/>
  <c r="AN2736" i="5" s="1"/>
  <c r="AM2737" i="5"/>
  <c r="AN2737" i="5" s="1"/>
  <c r="AM2738" i="5"/>
  <c r="AN2738" i="5" s="1"/>
  <c r="AM2739" i="5"/>
  <c r="AN2739" i="5" s="1"/>
  <c r="AM2740" i="5"/>
  <c r="AN2740" i="5" s="1"/>
  <c r="AM2741" i="5"/>
  <c r="AN2741" i="5" s="1"/>
  <c r="AM2742" i="5"/>
  <c r="AN2742" i="5" s="1"/>
  <c r="AM2743" i="5"/>
  <c r="AN2743" i="5" s="1"/>
  <c r="AM2744" i="5"/>
  <c r="AN2744" i="5" s="1"/>
  <c r="AM2745" i="5"/>
  <c r="AN2745" i="5" s="1"/>
  <c r="AM2746" i="5"/>
  <c r="AN2746" i="5" s="1"/>
  <c r="AM2747" i="5"/>
  <c r="AN2747" i="5" s="1"/>
  <c r="AM2748" i="5"/>
  <c r="AN2748" i="5" s="1"/>
  <c r="AM2749" i="5"/>
  <c r="AN2749" i="5" s="1"/>
  <c r="AM2750" i="5"/>
  <c r="AN2750" i="5" s="1"/>
  <c r="AM2751" i="5"/>
  <c r="AN2751" i="5" s="1"/>
  <c r="AM2752" i="5"/>
  <c r="AN2752" i="5" s="1"/>
  <c r="AM2753" i="5"/>
  <c r="AN2753" i="5" s="1"/>
  <c r="AM2754" i="5"/>
  <c r="AN2754" i="5" s="1"/>
  <c r="AM2755" i="5"/>
  <c r="AN2755" i="5" s="1"/>
  <c r="AM2756" i="5"/>
  <c r="AN2756" i="5" s="1"/>
  <c r="AM2757" i="5"/>
  <c r="AN2757" i="5" s="1"/>
  <c r="AM2758" i="5"/>
  <c r="AN2758" i="5" s="1"/>
  <c r="AM2759" i="5"/>
  <c r="AN2759" i="5" s="1"/>
  <c r="AM2760" i="5"/>
  <c r="AN2760" i="5" s="1"/>
  <c r="AM2761" i="5"/>
  <c r="AN2761" i="5" s="1"/>
  <c r="AM2762" i="5"/>
  <c r="AN2762" i="5" s="1"/>
  <c r="AM2763" i="5"/>
  <c r="AN2763" i="5" s="1"/>
  <c r="AM2764" i="5"/>
  <c r="AN2764" i="5" s="1"/>
  <c r="AM2765" i="5"/>
  <c r="AN2765" i="5" s="1"/>
  <c r="AM2766" i="5"/>
  <c r="AN2766" i="5" s="1"/>
  <c r="AM2767" i="5"/>
  <c r="AN2767" i="5" s="1"/>
  <c r="AM2768" i="5"/>
  <c r="AN2768" i="5" s="1"/>
  <c r="AM2769" i="5"/>
  <c r="AN2769" i="5" s="1"/>
  <c r="AM2770" i="5"/>
  <c r="AN2770" i="5" s="1"/>
  <c r="AM2771" i="5"/>
  <c r="AN2771" i="5" s="1"/>
  <c r="AM2772" i="5"/>
  <c r="AN2772" i="5" s="1"/>
  <c r="AM2773" i="5"/>
  <c r="AN2773" i="5" s="1"/>
  <c r="AM2774" i="5"/>
  <c r="AN2774" i="5" s="1"/>
  <c r="AM2775" i="5"/>
  <c r="AN2775" i="5" s="1"/>
  <c r="AM2776" i="5"/>
  <c r="AN2776" i="5" s="1"/>
  <c r="AM2777" i="5"/>
  <c r="AN2777" i="5" s="1"/>
  <c r="AM2778" i="5"/>
  <c r="AN2778" i="5" s="1"/>
  <c r="AM2779" i="5"/>
  <c r="AN2779" i="5" s="1"/>
  <c r="AM2780" i="5"/>
  <c r="AN2780" i="5" s="1"/>
  <c r="AM2781" i="5"/>
  <c r="AN2781" i="5" s="1"/>
  <c r="AM2782" i="5"/>
  <c r="AN2782" i="5" s="1"/>
  <c r="AM2783" i="5"/>
  <c r="AN2783" i="5" s="1"/>
  <c r="AM2784" i="5"/>
  <c r="AN2784" i="5" s="1"/>
  <c r="AM2785" i="5"/>
  <c r="AN2785" i="5" s="1"/>
  <c r="AM2786" i="5"/>
  <c r="AN2786" i="5" s="1"/>
  <c r="AM2787" i="5"/>
  <c r="AN2787" i="5" s="1"/>
  <c r="AM2788" i="5"/>
  <c r="AN2788" i="5" s="1"/>
  <c r="AM2789" i="5"/>
  <c r="AN2789" i="5" s="1"/>
  <c r="AM2790" i="5"/>
  <c r="AN2790" i="5" s="1"/>
  <c r="AM2791" i="5"/>
  <c r="AN2791" i="5" s="1"/>
  <c r="AM2792" i="5"/>
  <c r="AN2792" i="5" s="1"/>
  <c r="AM2793" i="5"/>
  <c r="AN2793" i="5" s="1"/>
  <c r="AM2794" i="5"/>
  <c r="AN2794" i="5" s="1"/>
  <c r="AM2795" i="5"/>
  <c r="AN2795" i="5" s="1"/>
  <c r="AM2796" i="5"/>
  <c r="AN2796" i="5" s="1"/>
  <c r="AM2797" i="5"/>
  <c r="AN2797" i="5" s="1"/>
  <c r="AM2798" i="5"/>
  <c r="AN2798" i="5" s="1"/>
  <c r="AM2799" i="5"/>
  <c r="AN2799" i="5" s="1"/>
  <c r="AM2800" i="5"/>
  <c r="AN2800" i="5" s="1"/>
  <c r="AM2801" i="5"/>
  <c r="AN2801" i="5" s="1"/>
  <c r="AM2802" i="5"/>
  <c r="AN2802" i="5" s="1"/>
  <c r="AM2803" i="5"/>
  <c r="AN2803" i="5" s="1"/>
  <c r="AM2804" i="5"/>
  <c r="AN2804" i="5" s="1"/>
  <c r="AM2805" i="5"/>
  <c r="AN2805" i="5" s="1"/>
  <c r="AM2806" i="5"/>
  <c r="AN2806" i="5" s="1"/>
  <c r="AM2807" i="5"/>
  <c r="AN2807" i="5" s="1"/>
  <c r="AM2808" i="5"/>
  <c r="AN2808" i="5" s="1"/>
  <c r="AM2809" i="5"/>
  <c r="AN2809" i="5" s="1"/>
  <c r="AM2810" i="5"/>
  <c r="AN2810" i="5" s="1"/>
  <c r="AM2811" i="5"/>
  <c r="AN2811" i="5" s="1"/>
  <c r="AM2812" i="5"/>
  <c r="AN2812" i="5" s="1"/>
  <c r="AM2813" i="5"/>
  <c r="AN2813" i="5" s="1"/>
  <c r="AM2814" i="5"/>
  <c r="AN2814" i="5" s="1"/>
  <c r="AM2815" i="5"/>
  <c r="AN2815" i="5" s="1"/>
  <c r="AM2816" i="5"/>
  <c r="AN2816" i="5" s="1"/>
  <c r="AM2817" i="5"/>
  <c r="AN2817" i="5" s="1"/>
  <c r="AM2818" i="5"/>
  <c r="AN2818" i="5" s="1"/>
  <c r="AM2819" i="5"/>
  <c r="AN2819" i="5" s="1"/>
  <c r="AM2820" i="5"/>
  <c r="AN2820" i="5" s="1"/>
  <c r="AM2821" i="5"/>
  <c r="AN2821" i="5" s="1"/>
  <c r="AM2822" i="5"/>
  <c r="AN2822" i="5" s="1"/>
  <c r="AM2823" i="5"/>
  <c r="AN2823" i="5" s="1"/>
  <c r="AM2824" i="5"/>
  <c r="AN2824" i="5" s="1"/>
  <c r="AM2825" i="5"/>
  <c r="AN2825" i="5" s="1"/>
  <c r="AM2826" i="5"/>
  <c r="AN2826" i="5" s="1"/>
  <c r="AM2827" i="5"/>
  <c r="AN2827" i="5" s="1"/>
  <c r="AM2828" i="5"/>
  <c r="AN2828" i="5" s="1"/>
  <c r="AM2829" i="5"/>
  <c r="AN2829" i="5" s="1"/>
  <c r="AM2830" i="5"/>
  <c r="AN2830" i="5" s="1"/>
  <c r="AM2831" i="5"/>
  <c r="AN2831" i="5" s="1"/>
  <c r="AM2832" i="5"/>
  <c r="AN2832" i="5" s="1"/>
  <c r="AM2833" i="5"/>
  <c r="AN2833" i="5" s="1"/>
  <c r="AM2834" i="5"/>
  <c r="AN2834" i="5" s="1"/>
  <c r="AM2835" i="5"/>
  <c r="AN2835" i="5" s="1"/>
  <c r="AM2836" i="5"/>
  <c r="AN2836" i="5" s="1"/>
  <c r="AM2837" i="5"/>
  <c r="AN2837" i="5" s="1"/>
  <c r="AM2838" i="5"/>
  <c r="AN2838" i="5" s="1"/>
  <c r="AM2839" i="5"/>
  <c r="AN2839" i="5" s="1"/>
  <c r="AM2840" i="5"/>
  <c r="AN2840" i="5" s="1"/>
  <c r="AM2841" i="5"/>
  <c r="AN2841" i="5" s="1"/>
  <c r="AM2842" i="5"/>
  <c r="AN2842" i="5" s="1"/>
  <c r="AM2843" i="5"/>
  <c r="AN2843" i="5" s="1"/>
  <c r="AM2844" i="5"/>
  <c r="AN2844" i="5" s="1"/>
  <c r="AM2845" i="5"/>
  <c r="AN2845" i="5" s="1"/>
  <c r="AM2846" i="5"/>
  <c r="AN2846" i="5" s="1"/>
  <c r="AM2847" i="5"/>
  <c r="AN2847" i="5" s="1"/>
  <c r="AM2848" i="5"/>
  <c r="AN2848" i="5" s="1"/>
  <c r="AM2849" i="5"/>
  <c r="AN2849" i="5" s="1"/>
  <c r="AM2850" i="5"/>
  <c r="AN2850" i="5" s="1"/>
  <c r="AM2851" i="5"/>
  <c r="AN2851" i="5" s="1"/>
  <c r="AM2852" i="5"/>
  <c r="AN2852" i="5" s="1"/>
  <c r="AM2853" i="5"/>
  <c r="AN2853" i="5" s="1"/>
  <c r="AM2854" i="5"/>
  <c r="AN2854" i="5" s="1"/>
  <c r="AM2855" i="5"/>
  <c r="AN2855" i="5" s="1"/>
  <c r="AM2856" i="5"/>
  <c r="AN2856" i="5" s="1"/>
  <c r="AM2857" i="5"/>
  <c r="AN2857" i="5" s="1"/>
  <c r="AM2858" i="5"/>
  <c r="AN2858" i="5" s="1"/>
  <c r="AM2859" i="5"/>
  <c r="AN2859" i="5" s="1"/>
  <c r="AM2860" i="5"/>
  <c r="AN2860" i="5" s="1"/>
  <c r="AM2861" i="5"/>
  <c r="AN2861" i="5" s="1"/>
  <c r="AM2862" i="5"/>
  <c r="AN2862" i="5" s="1"/>
  <c r="AM2863" i="5"/>
  <c r="AN2863" i="5" s="1"/>
  <c r="AM2864" i="5"/>
  <c r="AN2864" i="5" s="1"/>
  <c r="AM2865" i="5"/>
  <c r="AN2865" i="5" s="1"/>
  <c r="AM2866" i="5"/>
  <c r="AN2866" i="5" s="1"/>
  <c r="AM2867" i="5"/>
  <c r="AN2867" i="5" s="1"/>
  <c r="AM2868" i="5"/>
  <c r="AN2868" i="5" s="1"/>
  <c r="AM2869" i="5"/>
  <c r="AN2869" i="5" s="1"/>
  <c r="AM2870" i="5"/>
  <c r="AN2870" i="5" s="1"/>
  <c r="AM2871" i="5"/>
  <c r="AN2871" i="5" s="1"/>
  <c r="AM2872" i="5"/>
  <c r="AN2872" i="5" s="1"/>
  <c r="AM2873" i="5"/>
  <c r="AN2873" i="5" s="1"/>
  <c r="AM2874" i="5"/>
  <c r="AN2874" i="5" s="1"/>
  <c r="AM2875" i="5"/>
  <c r="AN2875" i="5" s="1"/>
  <c r="AM2876" i="5"/>
  <c r="AN2876" i="5" s="1"/>
  <c r="AM2877" i="5"/>
  <c r="AN2877" i="5" s="1"/>
  <c r="AM2878" i="5"/>
  <c r="AN2878" i="5" s="1"/>
  <c r="AM2879" i="5"/>
  <c r="AN2879" i="5" s="1"/>
  <c r="AM2880" i="5"/>
  <c r="AN2880" i="5" s="1"/>
  <c r="AM2881" i="5"/>
  <c r="AN2881" i="5" s="1"/>
  <c r="AM2882" i="5"/>
  <c r="AN2882" i="5" s="1"/>
  <c r="AM2883" i="5"/>
  <c r="AN2883" i="5" s="1"/>
  <c r="AM2884" i="5"/>
  <c r="AN2884" i="5" s="1"/>
  <c r="AM2885" i="5"/>
  <c r="AN2885" i="5" s="1"/>
  <c r="AM2886" i="5"/>
  <c r="AN2886" i="5" s="1"/>
  <c r="AM2887" i="5"/>
  <c r="AN2887" i="5" s="1"/>
  <c r="AM2888" i="5"/>
  <c r="AN2888" i="5" s="1"/>
  <c r="AM2889" i="5"/>
  <c r="AN2889" i="5" s="1"/>
  <c r="AM2890" i="5"/>
  <c r="AN2890" i="5" s="1"/>
  <c r="AM2891" i="5"/>
  <c r="AN2891" i="5" s="1"/>
  <c r="AM2892" i="5"/>
  <c r="AN2892" i="5" s="1"/>
  <c r="AM2893" i="5"/>
  <c r="AN2893" i="5" s="1"/>
  <c r="AM2894" i="5"/>
  <c r="AN2894" i="5" s="1"/>
  <c r="AM2895" i="5"/>
  <c r="AN2895" i="5" s="1"/>
  <c r="AM2896" i="5"/>
  <c r="AN2896" i="5" s="1"/>
  <c r="AM2897" i="5"/>
  <c r="AN2897" i="5" s="1"/>
  <c r="AM2898" i="5"/>
  <c r="AN2898" i="5" s="1"/>
  <c r="AM2899" i="5"/>
  <c r="AN2899" i="5" s="1"/>
  <c r="AM2900" i="5"/>
  <c r="AN2900" i="5" s="1"/>
  <c r="AM2901" i="5"/>
  <c r="AN2901" i="5" s="1"/>
  <c r="AM2902" i="5"/>
  <c r="AN2902" i="5" s="1"/>
  <c r="AM2903" i="5"/>
  <c r="AN2903" i="5" s="1"/>
  <c r="AM2904" i="5"/>
  <c r="AN2904" i="5" s="1"/>
  <c r="AM2905" i="5"/>
  <c r="AN2905" i="5" s="1"/>
  <c r="AM2906" i="5"/>
  <c r="AN2906" i="5" s="1"/>
  <c r="AM2907" i="5"/>
  <c r="AN2907" i="5" s="1"/>
  <c r="AM2908" i="5"/>
  <c r="AN2908" i="5" s="1"/>
  <c r="AM2909" i="5"/>
  <c r="AN2909" i="5" s="1"/>
  <c r="AM2910" i="5"/>
  <c r="AN2910" i="5" s="1"/>
  <c r="AM2911" i="5"/>
  <c r="AN2911" i="5" s="1"/>
  <c r="AM2912" i="5"/>
  <c r="AN2912" i="5" s="1"/>
  <c r="AM2913" i="5"/>
  <c r="AN2913" i="5" s="1"/>
  <c r="AM2914" i="5"/>
  <c r="AN2914" i="5" s="1"/>
  <c r="AM2915" i="5"/>
  <c r="AN2915" i="5" s="1"/>
  <c r="AM2916" i="5"/>
  <c r="AN2916" i="5" s="1"/>
  <c r="AM2917" i="5"/>
  <c r="AN2917" i="5" s="1"/>
  <c r="AM2918" i="5"/>
  <c r="AN2918" i="5" s="1"/>
  <c r="AM2919" i="5"/>
  <c r="AN2919" i="5" s="1"/>
  <c r="AM2920" i="5"/>
  <c r="AN2920" i="5" s="1"/>
  <c r="AM2" i="5"/>
  <c r="AN2" i="5" s="1"/>
  <c r="O45" i="7"/>
  <c r="O44" i="7"/>
  <c r="O43" i="7"/>
  <c r="O42" i="7"/>
  <c r="U30" i="7"/>
  <c r="U29" i="7"/>
  <c r="U28" i="7"/>
  <c r="U27" i="7"/>
  <c r="U26" i="7"/>
  <c r="W17" i="7"/>
  <c r="W16" i="7"/>
  <c r="W15" i="7"/>
  <c r="W14" i="7"/>
  <c r="W13" i="7"/>
  <c r="W12" i="7"/>
  <c r="W11" i="7"/>
  <c r="W10" i="7"/>
  <c r="W9" i="7"/>
  <c r="W8" i="7"/>
  <c r="W7" i="7"/>
  <c r="O34" i="7"/>
  <c r="O33" i="7"/>
  <c r="O32" i="7"/>
  <c r="O31" i="7"/>
  <c r="O30" i="7"/>
  <c r="O29" i="7"/>
  <c r="O28" i="7"/>
  <c r="O27" i="7"/>
  <c r="O26" i="7"/>
  <c r="O25" i="7"/>
  <c r="O24" i="7"/>
  <c r="E30" i="7"/>
  <c r="E29" i="7"/>
  <c r="E28" i="7"/>
  <c r="E27" i="7"/>
  <c r="E26" i="7"/>
  <c r="E25" i="7"/>
  <c r="M9" i="7"/>
  <c r="L9" i="7"/>
  <c r="M8" i="7"/>
  <c r="L8" i="7"/>
  <c r="V43" i="7" l="1"/>
  <c r="V44" i="7"/>
  <c r="V45" i="7"/>
  <c r="V46" i="7"/>
  <c r="V47" i="7"/>
  <c r="V48" i="7"/>
  <c r="F45" i="7"/>
  <c r="F49" i="7" l="1"/>
  <c r="F47" i="7"/>
  <c r="F46" i="7"/>
  <c r="F48" i="7"/>
  <c r="H9" i="7"/>
  <c r="H8" i="7"/>
  <c r="D14" i="6" l="1"/>
  <c r="E14" i="6"/>
  <c r="F14" i="6"/>
  <c r="G14" i="6"/>
  <c r="C14" i="6"/>
  <c r="H13" i="6"/>
  <c r="H12" i="6"/>
  <c r="H14" i="6" l="1"/>
  <c r="C23" i="3"/>
  <c r="D135" i="2" l="1"/>
  <c r="E135" i="2"/>
  <c r="C135" i="2"/>
</calcChain>
</file>

<file path=xl/sharedStrings.xml><?xml version="1.0" encoding="utf-8"?>
<sst xmlns="http://schemas.openxmlformats.org/spreadsheetml/2006/main" count="66995" uniqueCount="11763">
  <si>
    <t>VIGILANTE</t>
  </si>
  <si>
    <t>COZINHEIRO</t>
  </si>
  <si>
    <t>ELETRICISTA</t>
  </si>
  <si>
    <t>MOTORISTA</t>
  </si>
  <si>
    <t>PORTEIRO</t>
  </si>
  <si>
    <t>RECEPCIONISTA</t>
  </si>
  <si>
    <t>JARDINEIRO</t>
  </si>
  <si>
    <t>PEDREIRO</t>
  </si>
  <si>
    <t>SERVENTE DE LIMPEZA</t>
  </si>
  <si>
    <t>Cargo</t>
  </si>
  <si>
    <t>Aprovada</t>
  </si>
  <si>
    <t>Ocupada</t>
  </si>
  <si>
    <t>Vaga</t>
  </si>
  <si>
    <t>Açougueiro</t>
  </si>
  <si>
    <t>Administrador</t>
  </si>
  <si>
    <t>Almoxarife</t>
  </si>
  <si>
    <t>Analista de tecnologia da informação</t>
  </si>
  <si>
    <t>Armador</t>
  </si>
  <si>
    <t>Arquiteto e urbanista</t>
  </si>
  <si>
    <t>Arquivista</t>
  </si>
  <si>
    <t>Assistente de aluno</t>
  </si>
  <si>
    <t>Assistente de laboratório</t>
  </si>
  <si>
    <t>Assistente em administração</t>
  </si>
  <si>
    <t>Assistente social</t>
  </si>
  <si>
    <t>Atendente de consultório-área</t>
  </si>
  <si>
    <t>Auditor</t>
  </si>
  <si>
    <t>Auxiliar de veterinária e zootecnia</t>
  </si>
  <si>
    <t>Auxiliar em administração</t>
  </si>
  <si>
    <t>Auxiliar de agropecuária</t>
  </si>
  <si>
    <t>Auxiliar de cozinha</t>
  </si>
  <si>
    <t>Auxiliar de creche</t>
  </si>
  <si>
    <t>Auxiliar de enfermagem</t>
  </si>
  <si>
    <t>Auxiliar de laboratório</t>
  </si>
  <si>
    <t>Auxiliar de mecânica</t>
  </si>
  <si>
    <t>Auxiliar de saúde</t>
  </si>
  <si>
    <t>Auxiliar em assuntos educacionais</t>
  </si>
  <si>
    <t>Auxiliar operacional</t>
  </si>
  <si>
    <t>Bibliotecário-documentalista</t>
  </si>
  <si>
    <t>Biólogo</t>
  </si>
  <si>
    <t>Biomédico</t>
  </si>
  <si>
    <t>Bombeiro hidráulico</t>
  </si>
  <si>
    <t>Cenógrafo</t>
  </si>
  <si>
    <t>Contador</t>
  </si>
  <si>
    <t>Continuo</t>
  </si>
  <si>
    <t>Contramestre-ofício</t>
  </si>
  <si>
    <t>Copeiro</t>
  </si>
  <si>
    <t>Coreografo</t>
  </si>
  <si>
    <t>Cozinheiro</t>
  </si>
  <si>
    <t>Desenhista copista</t>
  </si>
  <si>
    <t>Desenhista técnico especialidade</t>
  </si>
  <si>
    <t>Desenhista-projetista</t>
  </si>
  <si>
    <t>Diretor de iluminação</t>
  </si>
  <si>
    <t>Diretor de produção</t>
  </si>
  <si>
    <t>Diretor de programa</t>
  </si>
  <si>
    <t>Economista</t>
  </si>
  <si>
    <t>Editor de publicações</t>
  </si>
  <si>
    <t>Eletricista</t>
  </si>
  <si>
    <t>Encadernador</t>
  </si>
  <si>
    <t>Enfermeiro-área</t>
  </si>
  <si>
    <t>Engenheiro agrônomo</t>
  </si>
  <si>
    <t>Engenheiro de segurança do trabalho</t>
  </si>
  <si>
    <t>Engenheiro-área</t>
  </si>
  <si>
    <t>Farmacêutico</t>
  </si>
  <si>
    <t>Farmacêutico bioquímico</t>
  </si>
  <si>
    <t>Farmacêutico-habilitação</t>
  </si>
  <si>
    <t>Figurinista</t>
  </si>
  <si>
    <t>Físico</t>
  </si>
  <si>
    <t>Fisioterapeuta</t>
  </si>
  <si>
    <t>Fonoaudiólogo</t>
  </si>
  <si>
    <t>Geografo</t>
  </si>
  <si>
    <t>Hialotécnico</t>
  </si>
  <si>
    <t>Impressor</t>
  </si>
  <si>
    <t>Jardineiro</t>
  </si>
  <si>
    <t>Jornalista</t>
  </si>
  <si>
    <t>Lancheiro</t>
  </si>
  <si>
    <t>Locutor</t>
  </si>
  <si>
    <t>Mecânico de montagem e manutenção</t>
  </si>
  <si>
    <t>Médico veterinário</t>
  </si>
  <si>
    <t>Médico-área</t>
  </si>
  <si>
    <t>Mestre de edif e infraestrutura</t>
  </si>
  <si>
    <t>Motorista</t>
  </si>
  <si>
    <t>Museólogo</t>
  </si>
  <si>
    <t>Músico</t>
  </si>
  <si>
    <t>Nutricionista-habilitação</t>
  </si>
  <si>
    <t>Odontólogo - 40 horas</t>
  </si>
  <si>
    <t>Operador de câmera de cinema e tv</t>
  </si>
  <si>
    <t>Operador de est de tratam água-esgoto</t>
  </si>
  <si>
    <t>Operador de máquinas agrícolas</t>
  </si>
  <si>
    <t>Operador de máquinas de lavanderia</t>
  </si>
  <si>
    <t>Operador de máquinas de terraplanagem</t>
  </si>
  <si>
    <t>Operador de rádio telecomunicações</t>
  </si>
  <si>
    <t>Pedagogo-área</t>
  </si>
  <si>
    <t>Pedreiro</t>
  </si>
  <si>
    <t>Pintor-área</t>
  </si>
  <si>
    <t>Porteiro</t>
  </si>
  <si>
    <t>Produtor cultural</t>
  </si>
  <si>
    <t>Psicólogo-área</t>
  </si>
  <si>
    <t>Publicitário</t>
  </si>
  <si>
    <t>Químico</t>
  </si>
  <si>
    <t>Recepcionista</t>
  </si>
  <si>
    <t>Revisor de textos</t>
  </si>
  <si>
    <t>Secretário executivo</t>
  </si>
  <si>
    <t>Servente de limpeza</t>
  </si>
  <si>
    <t>Servente de obras</t>
  </si>
  <si>
    <t>Técnico de tecnologia da informação</t>
  </si>
  <si>
    <t>Técnico em anatomia e necropsia</t>
  </si>
  <si>
    <t>Técnico em eletroeletrônica</t>
  </si>
  <si>
    <t>Técnico em nutrição e dietética</t>
  </si>
  <si>
    <t>Técnico em segurança do trabalho</t>
  </si>
  <si>
    <t>Técnico de laboratório área</t>
  </si>
  <si>
    <t>Técnico desportivo</t>
  </si>
  <si>
    <t>Técnico em agrimensura</t>
  </si>
  <si>
    <t>Técnico em agropecuária</t>
  </si>
  <si>
    <t>Técnico em arquivo</t>
  </si>
  <si>
    <t>Técnico em artes gráficas</t>
  </si>
  <si>
    <t>Técnico em assuntos educacionais</t>
  </si>
  <si>
    <t>Técnico em audiovisual</t>
  </si>
  <si>
    <t>Técnico em cartografia</t>
  </si>
  <si>
    <t>Técnico em contabilidade</t>
  </si>
  <si>
    <t>Técnico em edificações</t>
  </si>
  <si>
    <t>Técnico em eletricidade</t>
  </si>
  <si>
    <t>Técnico em eletromecânica</t>
  </si>
  <si>
    <t>Técnico em eletrônica</t>
  </si>
  <si>
    <t>Técnico em eletrotécnica</t>
  </si>
  <si>
    <t>Técnico em enfermagem</t>
  </si>
  <si>
    <t>Técnico em estatística</t>
  </si>
  <si>
    <t>Técnico em farmácia</t>
  </si>
  <si>
    <t>Técnico em higiene dental</t>
  </si>
  <si>
    <t>Técnico em mecânica</t>
  </si>
  <si>
    <t>Técnico em prótese dentaria</t>
  </si>
  <si>
    <t>Técnico em química</t>
  </si>
  <si>
    <t>Técnico em radiologia</t>
  </si>
  <si>
    <t>Técnico em refrigeração</t>
  </si>
  <si>
    <t>Técnico em restauração</t>
  </si>
  <si>
    <t>Técnico em secretariado</t>
  </si>
  <si>
    <t>Técnico em som</t>
  </si>
  <si>
    <t>Técnico em telefonia</t>
  </si>
  <si>
    <t>Tecnólogo-formação</t>
  </si>
  <si>
    <t>Terapeuta ocupacional</t>
  </si>
  <si>
    <t>Torneiro mecânico</t>
  </si>
  <si>
    <t>Tradutor intérprete de linguagem sinais</t>
  </si>
  <si>
    <t>Vestiarista</t>
  </si>
  <si>
    <t>Vigilante</t>
  </si>
  <si>
    <t>Zootecnista</t>
  </si>
  <si>
    <t>Cargos e Vacâncias - Técnicos Administrativos</t>
  </si>
  <si>
    <t>Posse</t>
  </si>
  <si>
    <t>Analista de Tecnologia da Informação</t>
  </si>
  <si>
    <t>Assistente em Administração</t>
  </si>
  <si>
    <t>Assistente Social</t>
  </si>
  <si>
    <t>Bibliotecário-Documentalista</t>
  </si>
  <si>
    <t>Engenheiro/Área</t>
  </si>
  <si>
    <t>Médico</t>
  </si>
  <si>
    <t>Odontólogo</t>
  </si>
  <si>
    <t>Técnico de Laboratório</t>
  </si>
  <si>
    <t>Técnico de Tecnologia da Informação</t>
  </si>
  <si>
    <t>Técnico em Contabilidade</t>
  </si>
  <si>
    <t>Técnico em Enfermagem</t>
  </si>
  <si>
    <t>Total</t>
  </si>
  <si>
    <t>Quant.</t>
  </si>
  <si>
    <t>Desenhista de Artes Gráficas</t>
  </si>
  <si>
    <t>Enfermeiro</t>
  </si>
  <si>
    <t>Nutricionista</t>
  </si>
  <si>
    <t>Pedagogo</t>
  </si>
  <si>
    <t>Técnico em Secretariado</t>
  </si>
  <si>
    <t>Posse - Técnicos Administrativos</t>
  </si>
  <si>
    <t xml:space="preserve">Forma de Ingresso </t>
  </si>
  <si>
    <t>Plano de Carreira dos Cargos Técnico-Administrativos em Educação</t>
  </si>
  <si>
    <t>Lei 11.091 de 12 de Janeiro de 2005</t>
  </si>
  <si>
    <t>Seleção para Cargo Técnico-Administrativos em Educação</t>
  </si>
  <si>
    <t>Concurso Público</t>
  </si>
  <si>
    <t>NomeDoServidor</t>
  </si>
  <si>
    <t>UnidadePagadora</t>
  </si>
  <si>
    <t>Matricula_SIAPE</t>
  </si>
  <si>
    <t>CPF</t>
  </si>
  <si>
    <t>DataNascimento</t>
  </si>
  <si>
    <t>Sexo</t>
  </si>
  <si>
    <t>NomeDaMãe</t>
  </si>
  <si>
    <t>Cor</t>
  </si>
  <si>
    <t>Nacionalidade</t>
  </si>
  <si>
    <t>PaisDeOrigem</t>
  </si>
  <si>
    <t>UfNascimento</t>
  </si>
  <si>
    <t>MunicipioNasc</t>
  </si>
  <si>
    <t>UorgExercicio</t>
  </si>
  <si>
    <t>NomeUorgExercício</t>
  </si>
  <si>
    <t>CampusExercicio</t>
  </si>
  <si>
    <t>UorgLotação</t>
  </si>
  <si>
    <t>NomeUorgLotação</t>
  </si>
  <si>
    <t>CampusLotação</t>
  </si>
  <si>
    <t>Deficiência</t>
  </si>
  <si>
    <t>Escolaridade</t>
  </si>
  <si>
    <t>ClassificaçãoCarreira</t>
  </si>
  <si>
    <t>SItuação</t>
  </si>
  <si>
    <t>DataAposentadoria</t>
  </si>
  <si>
    <t>DataExclusaoCadastro</t>
  </si>
  <si>
    <t>Data Obito</t>
  </si>
  <si>
    <t>DescricaoAfast</t>
  </si>
  <si>
    <t>OrgaoAnterior</t>
  </si>
  <si>
    <t>NomeOrgaoAnterior</t>
  </si>
  <si>
    <t>OrgaoRequisitante</t>
  </si>
  <si>
    <t>NomeOrgaoRequsitante</t>
  </si>
  <si>
    <t>InicioAfast</t>
  </si>
  <si>
    <t>FinalAfast</t>
  </si>
  <si>
    <t>RegimeTrabalho</t>
  </si>
  <si>
    <t>Jornada</t>
  </si>
  <si>
    <t>IngressoOrgao</t>
  </si>
  <si>
    <t>Salario</t>
  </si>
  <si>
    <t>ABADIA ADENISIA ROCHA E SILVA</t>
  </si>
  <si>
    <t>Universidade Federal de Uberlandia</t>
  </si>
  <si>
    <t>07/03/1989</t>
  </si>
  <si>
    <t>F</t>
  </si>
  <si>
    <t>ELZA DA ROCHA SILVA</t>
  </si>
  <si>
    <t>Parda</t>
  </si>
  <si>
    <t>BRASILEIRO NATO</t>
  </si>
  <si>
    <t>MG</t>
  </si>
  <si>
    <t>SETOR RELAC INTERINSTITUCIONAIS - DRII</t>
  </si>
  <si>
    <t>04-SANTA MONICA</t>
  </si>
  <si>
    <t>DIRETORIA REL INTERN INTERINSTITUCIONAIS</t>
  </si>
  <si>
    <t>Especialização Nivel Superior</t>
  </si>
  <si>
    <t>ATIVO PERMANENTE</t>
  </si>
  <si>
    <t>0//0</t>
  </si>
  <si>
    <t>EST</t>
  </si>
  <si>
    <t>40 HS</t>
  </si>
  <si>
    <t>ABADIA DE FATIMA ROSA MACEDO</t>
  </si>
  <si>
    <t>07/10/1958</t>
  </si>
  <si>
    <t>ALZIRA SIQUEIRA DA CUNHA</t>
  </si>
  <si>
    <t>Branca</t>
  </si>
  <si>
    <t>CENTRALINA</t>
  </si>
  <si>
    <t>DIRETORIA QUALIDADE VIDA SAUDE SERVIDOR</t>
  </si>
  <si>
    <t>08-AREA ADMINISTR-UMUARAMA</t>
  </si>
  <si>
    <t>PRO REITORIA DE GESTAO DE PESSOAS</t>
  </si>
  <si>
    <t>Mestrado</t>
  </si>
  <si>
    <t>ABAPORANG PAES LEME ALBERTO</t>
  </si>
  <si>
    <t>16/08/1979</t>
  </si>
  <si>
    <t>M</t>
  </si>
  <si>
    <t>CLEUZA DE OLIVEIRA PAES LEME ALBERTO</t>
  </si>
  <si>
    <t>ITUIUTABA</t>
  </si>
  <si>
    <t>PROGEP - CAMPUS PONTAL</t>
  </si>
  <si>
    <t>09-CAMPUS PONTAL</t>
  </si>
  <si>
    <t>ACLECIO MARTINS DE MIRANDA</t>
  </si>
  <si>
    <t>Hospital de Clínicas</t>
  </si>
  <si>
    <t>16/12/1977</t>
  </si>
  <si>
    <t>ONOFRA ROSA DE MIRANDA DIAS</t>
  </si>
  <si>
    <t>GO</t>
  </si>
  <si>
    <t>TRAUMATOLOGIA AMB DIENF</t>
  </si>
  <si>
    <t>05-ENFERMAGEM-UMUARAMA</t>
  </si>
  <si>
    <t>DIRETORIA DE ENFERMAGEM HC</t>
  </si>
  <si>
    <t>ACLES TEIXEIRA DE MORAIS</t>
  </si>
  <si>
    <t>03/11/1967</t>
  </si>
  <si>
    <t>DILMA DIAS DE MORAIS</t>
  </si>
  <si>
    <t>BOM JESUS DE GOIAS</t>
  </si>
  <si>
    <t>SETOR DE FISCALIZACAO E MONITORAMENTO</t>
  </si>
  <si>
    <t>PREFEITURA UNIVERSITARIA</t>
  </si>
  <si>
    <t>Graduação (Nivel Superior Completo)</t>
  </si>
  <si>
    <t>ADAGMA MARIA DE OLIVEIRA RODRIGUES</t>
  </si>
  <si>
    <t>09/12/1965</t>
  </si>
  <si>
    <t>MARIA DE OLIVEIRA RODRIGUES</t>
  </si>
  <si>
    <t>ITUMBIARA</t>
  </si>
  <si>
    <t>NEFROLOGIA GEUNE DIENF</t>
  </si>
  <si>
    <t>ADAILTON BORGES DE OLIVEIRA</t>
  </si>
  <si>
    <t>08/02/1969</t>
  </si>
  <si>
    <t>MARIA BORGES OLIVEIRA</t>
  </si>
  <si>
    <t>UBERLANDIA</t>
  </si>
  <si>
    <t>GABINETE DO REITOR</t>
  </si>
  <si>
    <t>Doutorado</t>
  </si>
  <si>
    <t>ADAIR DE ANDRADE</t>
  </si>
  <si>
    <t>15/09/1966</t>
  </si>
  <si>
    <t>MARIA DIVINA</t>
  </si>
  <si>
    <t>DIVISAO DE SERVICOS GERAIS</t>
  </si>
  <si>
    <t>ADEILTO NUNES CAETANO</t>
  </si>
  <si>
    <t>29/09/1974</t>
  </si>
  <si>
    <t>ANA MOREIRA DE PAULA NUNES</t>
  </si>
  <si>
    <t>DIVISAO DE ENG SEG MEDICINA TRABALHO</t>
  </si>
  <si>
    <t>ADELIA GONCALVES SOARES</t>
  </si>
  <si>
    <t>31/03/1973</t>
  </si>
  <si>
    <t>CONCEICAO GONCALVES SOARES</t>
  </si>
  <si>
    <t>JOAO PINHEIRO</t>
  </si>
  <si>
    <t>FACULDADE DE MATEMATICA</t>
  </si>
  <si>
    <t>INSTITUTO DE LETRAS E LINGUISTICA</t>
  </si>
  <si>
    <t>ADENILSON LIMA E SILVA</t>
  </si>
  <si>
    <t>20/02/1968</t>
  </si>
  <si>
    <t>ALDAIR FERREIRA LIMA E SILVA</t>
  </si>
  <si>
    <t>PRATA</t>
  </si>
  <si>
    <t>DIRETORIA DE SERVICOS ADMINISTRATIVOS</t>
  </si>
  <si>
    <t>06-HOSP CLINICAS-UMUARAMA</t>
  </si>
  <si>
    <t>ADEVAIR GABRIEL DE OLIVEIRA</t>
  </si>
  <si>
    <t>05/07/1968</t>
  </si>
  <si>
    <t>ANTONIA MARIA DE OLIVEIRA</t>
  </si>
  <si>
    <t>Não Informado</t>
  </si>
  <si>
    <t>PROPEDEUTICA</t>
  </si>
  <si>
    <t>DIRETORIA DE SERVICOS CLINICOS</t>
  </si>
  <si>
    <t>ENSINO MEDIO</t>
  </si>
  <si>
    <t>24 HS</t>
  </si>
  <si>
    <t>ADILIO DE SA JUNIOR</t>
  </si>
  <si>
    <t>18/08/1963</t>
  </si>
  <si>
    <t>MARIA JOSE SALGADO SA</t>
  </si>
  <si>
    <t>PR</t>
  </si>
  <si>
    <t>RIO NEGRO</t>
  </si>
  <si>
    <t>INSTITUTO DE CIENCIAS AGRARIAS</t>
  </si>
  <si>
    <t>12-CAMPUS GLORIA</t>
  </si>
  <si>
    <t>ADILSON BOTELHO FILHO</t>
  </si>
  <si>
    <t>13/03/1966</t>
  </si>
  <si>
    <t>HILDA MENDES BOTELHO</t>
  </si>
  <si>
    <t>SAO FRANCISCO</t>
  </si>
  <si>
    <t>SERVICOS MEDICOS</t>
  </si>
  <si>
    <t>20 HS</t>
  </si>
  <si>
    <t>ADILSON GOMES FAION</t>
  </si>
  <si>
    <t>22/05/1968</t>
  </si>
  <si>
    <t>CLECY GOMES FAION</t>
  </si>
  <si>
    <t>ANDRADAS</t>
  </si>
  <si>
    <t>ADILSON HENRIQUE DE SOUZA</t>
  </si>
  <si>
    <t>23/01/1980</t>
  </si>
  <si>
    <t>MARIA ONOFRA DE SOUZA</t>
  </si>
  <si>
    <t>DIVISAO DE ESPORTE E LAZER UNIVERSITARIO</t>
  </si>
  <si>
    <t>PRO REITORIA DE ASSISTENCIA ESTUDANTIL</t>
  </si>
  <si>
    <t>ADOLFO COSENTINO</t>
  </si>
  <si>
    <t>20/05/1956</t>
  </si>
  <si>
    <t>AMELIA POGGI COSENTINO</t>
  </si>
  <si>
    <t>SP</t>
  </si>
  <si>
    <t>RIBEIRAO PRETO</t>
  </si>
  <si>
    <t>DIVISAO DE RESTAURANTES UNIVERSITARIOS</t>
  </si>
  <si>
    <t>LIC. TRATAMENTO DE SAUDE - EST</t>
  </si>
  <si>
    <t>26/10/2022</t>
  </si>
  <si>
    <t>23/01/2023</t>
  </si>
  <si>
    <t>ADONIRAN TRISTAO</t>
  </si>
  <si>
    <t>10/02/1977</t>
  </si>
  <si>
    <t>NEILA DE SOUSA TRISTAO</t>
  </si>
  <si>
    <t>FACULDADE ARQUITETURA URBANISMO E DESIGN</t>
  </si>
  <si>
    <t>ENSINO SUPERIOR</t>
  </si>
  <si>
    <t>ADRIANA ABADIA RANGEL TORRES</t>
  </si>
  <si>
    <t>12/08/1970</t>
  </si>
  <si>
    <t>NELSA MARIA RANGEL</t>
  </si>
  <si>
    <t>PETROLINA DE GOIAS</t>
  </si>
  <si>
    <t>ADRIANA ALVES</t>
  </si>
  <si>
    <t>06/10/1981</t>
  </si>
  <si>
    <t>IRONDINA MARIA DE JESUS SILVA</t>
  </si>
  <si>
    <t>Preta</t>
  </si>
  <si>
    <t>CLINICA CIRURGICA 2 INTERNACAO DIENF</t>
  </si>
  <si>
    <t>ADRIANA ALVES DOS SANTOS COSTA</t>
  </si>
  <si>
    <t>04/06/1978</t>
  </si>
  <si>
    <t>LEONICE DOS SANTOS COSTA</t>
  </si>
  <si>
    <t>PREFE - CAMPUS PONTAL</t>
  </si>
  <si>
    <t>ADRIANA APARECIDA DE OLIVEIRA SILVA</t>
  </si>
  <si>
    <t>30/01/1970</t>
  </si>
  <si>
    <t>DIVINA APARECIDA DE OLIVEIRA</t>
  </si>
  <si>
    <t>CURSO DE GRADUACAO EM FISIOTERAPIA</t>
  </si>
  <si>
    <t>03-EDUCACAO FISICA</t>
  </si>
  <si>
    <t>FACULDADE DE EDUCACAO FISICA</t>
  </si>
  <si>
    <t>30 HS</t>
  </si>
  <si>
    <t>ADRIANA BORGES DE PAIVA</t>
  </si>
  <si>
    <t>11/06/1982</t>
  </si>
  <si>
    <t>MARILZA BORGES DE PAIVA</t>
  </si>
  <si>
    <t>DIVISAO DE PROJETOS PEDAGOGICOS - DIREN</t>
  </si>
  <si>
    <t>PRO REITORIA DE GRADUACAO</t>
  </si>
  <si>
    <t>ADRIANA DOS REIS PATRIARCA</t>
  </si>
  <si>
    <t>06/08/1983</t>
  </si>
  <si>
    <t>WALQUIRIA PATRIARCA TAVARES DOS REIS</t>
  </si>
  <si>
    <t>DIV APOIO PLANEJ INSTITUCIONAL - DIRPL</t>
  </si>
  <si>
    <t>PRO REITORIA DE PLANEJAMEN ADMINISTRACAO</t>
  </si>
  <si>
    <t>ADRIANA FERREIRA DE OLIVEIRA</t>
  </si>
  <si>
    <t>27/11/1982</t>
  </si>
  <si>
    <t>SELY MARIA FERREIRA DE OLIVEIRA</t>
  </si>
  <si>
    <t>COORD PROG POS GRADUACAO EM PSICOLOGIA</t>
  </si>
  <si>
    <t>07-AREA ACADEMICA-UMUARAMA</t>
  </si>
  <si>
    <t>INSTITUTO DE PSICOLOGIA</t>
  </si>
  <si>
    <t>ADRIANA LEMES RESENDE QUEIROZ</t>
  </si>
  <si>
    <t>26/11/1972</t>
  </si>
  <si>
    <t>DOLVA RESENDE LEMES</t>
  </si>
  <si>
    <t>PATOS DE MINAS</t>
  </si>
  <si>
    <t>ADRIANA MARIA FREIRE DAIBERT</t>
  </si>
  <si>
    <t>01/09/1980</t>
  </si>
  <si>
    <t>NAIR APARECIDA MARQUES FREIRE</t>
  </si>
  <si>
    <t>AUDITORIA GERAL</t>
  </si>
  <si>
    <t>UNIVERSIDADE FED.DO TRIANGULO MINEIRO</t>
  </si>
  <si>
    <t>ADRIANA OLIVEIRA DE MATTOS</t>
  </si>
  <si>
    <t>19/09/1981</t>
  </si>
  <si>
    <t>TEREZA DE OLIVEIRA MATTOS</t>
  </si>
  <si>
    <t>DIV ENS PESQ EXT ATEND ATEN EDU ESPECIAL</t>
  </si>
  <si>
    <t>ADRIANA OLIVEIRA NOGUEIRA MONTEIRO</t>
  </si>
  <si>
    <t>08/08/1986</t>
  </si>
  <si>
    <t>ANA MARIA DE OLIVEIRA MARIA E SILVA</t>
  </si>
  <si>
    <t>DIRETORIA GERAL HOSP CLINICAS</t>
  </si>
  <si>
    <t>ATIVO EM OUTRO ORGAO</t>
  </si>
  <si>
    <t>CESSAO (COM ONUS) PARA OUTROS ORGAOS - EST</t>
  </si>
  <si>
    <t>EMPRESA BRAS. SERVIÇOS HOSPITALARES</t>
  </si>
  <si>
    <t>2/06/2021</t>
  </si>
  <si>
    <t>ADRIANA PEREIRA DUARTE</t>
  </si>
  <si>
    <t>18/02/1976</t>
  </si>
  <si>
    <t>ALMERINDA MARIA DE JESUS</t>
  </si>
  <si>
    <t>TIROS</t>
  </si>
  <si>
    <t>CLINICA MEDICA E PEDIATRIA PS DIENF</t>
  </si>
  <si>
    <t>ADRIANA ROSA DA SILVA</t>
  </si>
  <si>
    <t>12/09/1973</t>
  </si>
  <si>
    <t>DIOMAR DE FATIMA ROSA</t>
  </si>
  <si>
    <t>ENFERMAGEM PEDIATRIA INTERNACAO DIENF</t>
  </si>
  <si>
    <t>PORTADOR DE BAIXA VISÃO</t>
  </si>
  <si>
    <t>ADRIANA SANTA CECILIA BORGES</t>
  </si>
  <si>
    <t>09/10/1971</t>
  </si>
  <si>
    <t>REGINA MARIA SANTA CECILIA BORGES</t>
  </si>
  <si>
    <t>ADRIANE DE FATIMA MARRA</t>
  </si>
  <si>
    <t>15/05/1974</t>
  </si>
  <si>
    <t>MARIA MERCEDES MARRA</t>
  </si>
  <si>
    <t>BELO HORIZONTE</t>
  </si>
  <si>
    <t>ADRIANE MARTINS MARQUES</t>
  </si>
  <si>
    <t>17/04/1976</t>
  </si>
  <si>
    <t>IRENE MARTINS MARQUES</t>
  </si>
  <si>
    <t>GOIANIA</t>
  </si>
  <si>
    <t>COOR CURSO BACHAREL LIC ENFERMAGEM</t>
  </si>
  <si>
    <t>FACULDADE DE MEDICINA</t>
  </si>
  <si>
    <t>ADRIANO JOSE DA SILVA</t>
  </si>
  <si>
    <t>07/05/1977</t>
  </si>
  <si>
    <t>CONCEICAO MARIA DA SILVA</t>
  </si>
  <si>
    <t>CLINICA MEDICA INTERNACAO DIENF</t>
  </si>
  <si>
    <t>ADRIANO OLIVEIRA DA SILVA</t>
  </si>
  <si>
    <t>12/03/1992</t>
  </si>
  <si>
    <t>MARIA IVONETE OLIVEIRA DA SILVA</t>
  </si>
  <si>
    <t>MA</t>
  </si>
  <si>
    <t>ADRIANO SOARES ANDRADE</t>
  </si>
  <si>
    <t>20/02/1978</t>
  </si>
  <si>
    <t>NEUSA SOARES ANDRADE</t>
  </si>
  <si>
    <t>5/05/2021</t>
  </si>
  <si>
    <t>ADRIELLE DE CASSIA FERNANDES</t>
  </si>
  <si>
    <t>28/02/1991</t>
  </si>
  <si>
    <t>OSMARA FERNANDES ROSA</t>
  </si>
  <si>
    <t>UTI ADULTO GEUNE DIENF</t>
  </si>
  <si>
    <t>ADRIENE PAES RAMOS</t>
  </si>
  <si>
    <t>10/07/1976</t>
  </si>
  <si>
    <t>JULIA PAES RAMOS</t>
  </si>
  <si>
    <t>AFONSO CELSO FURTADO PIMENTA NEVES</t>
  </si>
  <si>
    <t>31/08/1960</t>
  </si>
  <si>
    <t>MARIA DORA FURTADO PIMENTA</t>
  </si>
  <si>
    <t>AFONSO JANUARIO PUJONI SOARES</t>
  </si>
  <si>
    <t>22/07/1964</t>
  </si>
  <si>
    <t>EPHIGENIA PUJONI DE SOUZA</t>
  </si>
  <si>
    <t>COOR CURSO GRAD ENG ELET TELEC DE PATOS</t>
  </si>
  <si>
    <t>11-CAMPUS PATOS DE MINAS</t>
  </si>
  <si>
    <t>FACULDADE DE ENGENHARIA ELETRICA</t>
  </si>
  <si>
    <t>AGLAI ARANTES</t>
  </si>
  <si>
    <t>28/12/1959</t>
  </si>
  <si>
    <t>ADELINA MARIA ARANTES</t>
  </si>
  <si>
    <t>AGMAR FERREIRA</t>
  </si>
  <si>
    <t>28/05/1961</t>
  </si>
  <si>
    <t>CANDIDA RICARDA FERREIRA</t>
  </si>
  <si>
    <t>DIVISAO DE PATRIMONIO</t>
  </si>
  <si>
    <t>PORTADOR DE SURDEZ BILATERAL</t>
  </si>
  <si>
    <t>AGRENOR SEVERINO DA SILVA FILHO</t>
  </si>
  <si>
    <t>11/05/1965</t>
  </si>
  <si>
    <t>OSVALDINA MARIA SILVA</t>
  </si>
  <si>
    <t>INDIANOPOLIS</t>
  </si>
  <si>
    <t>INSTITUTO DE FISICA</t>
  </si>
  <si>
    <t>ENSINO FUNDAMENTAL</t>
  </si>
  <si>
    <t>AGUINALDO ANTUNES DE MESQUITA</t>
  </si>
  <si>
    <t>23/08/1968</t>
  </si>
  <si>
    <t>MARIA HELENA ANTUNES DE MESQUITA</t>
  </si>
  <si>
    <t>CATALAO</t>
  </si>
  <si>
    <t>DIVISAO DE SUPORTE AO USUARIO - CTIC</t>
  </si>
  <si>
    <t>CENTRO DE TECNO DA INFOR E COMUNICACAO</t>
  </si>
  <si>
    <t>AILTON SOARES</t>
  </si>
  <si>
    <t>05/08/1958</t>
  </si>
  <si>
    <t>MARIA JOSE SOARES</t>
  </si>
  <si>
    <t>CAMPO BELO</t>
  </si>
  <si>
    <t>DIRETORIA DE OBRAS</t>
  </si>
  <si>
    <t>DIRETORIA DE OBRAS - ANTIGA-</t>
  </si>
  <si>
    <t>ENSINO FUNDAMENTAL INCOMPLETO</t>
  </si>
  <si>
    <t>AIRTON MODESTO DA CUNHA</t>
  </si>
  <si>
    <t>20/04/1977</t>
  </si>
  <si>
    <t>GERCIR MARIA DA CUNHA</t>
  </si>
  <si>
    <t>ALAN BORGES SILVA</t>
  </si>
  <si>
    <t>25/08/1978</t>
  </si>
  <si>
    <t>EURIPEDES BORGES SILVA</t>
  </si>
  <si>
    <t>PROCURADORIA GERAL</t>
  </si>
  <si>
    <t>ALAN CARLOS GENARI</t>
  </si>
  <si>
    <t>25/09/1974</t>
  </si>
  <si>
    <t>DALVA HELENA GENARI</t>
  </si>
  <si>
    <t>SAO JOAO DA BOA VISTA</t>
  </si>
  <si>
    <t>DIVISAO DE SISTEMA_- CTIC</t>
  </si>
  <si>
    <t>ALAN DE PAULA</t>
  </si>
  <si>
    <t>17/12/1964</t>
  </si>
  <si>
    <t>GERALDA MARTINS PAULA</t>
  </si>
  <si>
    <t>ALAN KARDEC CASSIMIRO</t>
  </si>
  <si>
    <t>28/04/1961</t>
  </si>
  <si>
    <t>DINAIR CASSIMIRO</t>
  </si>
  <si>
    <t>DIVISAO DE CONSERVACAO E LIMPEZA</t>
  </si>
  <si>
    <t>ALANE DE OLIVEIRA SOUSA</t>
  </si>
  <si>
    <t>19/08/1983</t>
  </si>
  <si>
    <t>MARIA VALERIA MAIA E SOUSA</t>
  </si>
  <si>
    <t>COMISSAO PERMANENTE DE LICITACAO</t>
  </si>
  <si>
    <t>ALANIR APARECIDA DA SILVA</t>
  </si>
  <si>
    <t>01/05/1965</t>
  </si>
  <si>
    <t>EREMITA QUINTINA DE SOUZA</t>
  </si>
  <si>
    <t>SETOR DE MATERIAIS ESTERILIZACAO DIENF</t>
  </si>
  <si>
    <t>ALANNA SANTOS DE OLIVEIRA</t>
  </si>
  <si>
    <t>01/09/1990</t>
  </si>
  <si>
    <t>EDNA ROSA DOS SANTOS OLIVEIRA</t>
  </si>
  <si>
    <t>CENTRO ESTUDOS, PESQ E PROJ ECON-SOCIAIS</t>
  </si>
  <si>
    <t>INST DE ECONOMIA RELACOES INTERNACIONAIS</t>
  </si>
  <si>
    <t>ALBANIR PEREIRA TAVARES</t>
  </si>
  <si>
    <t>26/09/1962</t>
  </si>
  <si>
    <t>GERALDA LEOCAD TAVARES</t>
  </si>
  <si>
    <t>DIVISAO VIGILANCIA SEGURANCA PATRIMONIAL</t>
  </si>
  <si>
    <t>Nivel Medio</t>
  </si>
  <si>
    <t>ALBERTINO ALVES BORGES DE AVILA</t>
  </si>
  <si>
    <t>28/12/1966</t>
  </si>
  <si>
    <t>DULCE MARTHA BORGES DE AVILA</t>
  </si>
  <si>
    <t>INSTITUTO CIENCIAS EXATA NATURAIS PONTAL</t>
  </si>
  <si>
    <t>ALBERTO BATISTA DE FARIA</t>
  </si>
  <si>
    <t>22/08/1963</t>
  </si>
  <si>
    <t>ODETE MARIA NAZARETH DE FARIA</t>
  </si>
  <si>
    <t>ALBERTO DUMONT ALVES OLIVEIRA</t>
  </si>
  <si>
    <t>23/01/1986</t>
  </si>
  <si>
    <t>EDILAMAR ALVES OLIVEIRA</t>
  </si>
  <si>
    <t>CENTRO DE EDUCACAO DISTANCIA - DIRETORIA</t>
  </si>
  <si>
    <t>ALBERTO LUIZ ALVES MARQUES</t>
  </si>
  <si>
    <t>19/06/1965</t>
  </si>
  <si>
    <t>MARIA DE LOURDES ALVES MARQUES</t>
  </si>
  <si>
    <t>RJ</t>
  </si>
  <si>
    <t>SAO JOAO DE MERITI</t>
  </si>
  <si>
    <t>ALBERTRAN DIAS FARIA</t>
  </si>
  <si>
    <t>03/09/1989</t>
  </si>
  <si>
    <t>MARIA JOANA DIAS FARIA</t>
  </si>
  <si>
    <t>TO</t>
  </si>
  <si>
    <t>EXER. EXTER. PAR. 6  E 7 , ART. 93, LEI 8.112/1990 - EST</t>
  </si>
  <si>
    <t>MINISTERIO DA SAUDE</t>
  </si>
  <si>
    <t>ALCIONE DOS REIS</t>
  </si>
  <si>
    <t>09/01/1976</t>
  </si>
  <si>
    <t>CLEUSA MARIA DE SOUSA REIS</t>
  </si>
  <si>
    <t>FACULDADE DE ENGENHARIA MECANICA</t>
  </si>
  <si>
    <t>ALCIONE RODRIGUES FERREIRA</t>
  </si>
  <si>
    <t>08/06/1971</t>
  </si>
  <si>
    <t>MARIA RODRIGUES FERREIRA</t>
  </si>
  <si>
    <t>Amarela</t>
  </si>
  <si>
    <t>FACULDADE DE ODONTOLOGIA</t>
  </si>
  <si>
    <t>ALDA DE CARVALHO</t>
  </si>
  <si>
    <t>28/09/1962</t>
  </si>
  <si>
    <t>FLORIPES LUIZ CARVALHO</t>
  </si>
  <si>
    <t>MONTE CARMELO</t>
  </si>
  <si>
    <t>ALDA REGINA SILVA OLIVEIRA</t>
  </si>
  <si>
    <t>03/03/1966</t>
  </si>
  <si>
    <t>LIDIA ANTONIA DA SILVA OLIVEIRA</t>
  </si>
  <si>
    <t>ALDEISIO ALEXANDRE RIBEIRO</t>
  </si>
  <si>
    <t>30/03/1976</t>
  </si>
  <si>
    <t>TEREZINHA MARIA DE OLIVEIRA</t>
  </si>
  <si>
    <t>IBIA</t>
  </si>
  <si>
    <t>CLINICA CIRURGICA 1 INTERNACAO DIENF</t>
  </si>
  <si>
    <t>ALECIANE CRISTINE DE OLIVEIRA</t>
  </si>
  <si>
    <t>01/11/1978</t>
  </si>
  <si>
    <t>ROSA MARIA DE SOUSA OLIVEIRA</t>
  </si>
  <si>
    <t>PRONTO ATENDIMENTO DOMICILIAR AMB DIENF</t>
  </si>
  <si>
    <t>ALECIO HENRIQUE DANTAS</t>
  </si>
  <si>
    <t>26/11/1985</t>
  </si>
  <si>
    <t>MARIA DA GUIA DANTAS</t>
  </si>
  <si>
    <t>ALEIRTON ALVES SEVERINO</t>
  </si>
  <si>
    <t>03/09/1966</t>
  </si>
  <si>
    <t>NILZA DE OLIVEIRA SEVERINO</t>
  </si>
  <si>
    <t>COORD CURSO GRAD BIOTECNOLOGIA DE PATOS</t>
  </si>
  <si>
    <t>INSTITUTO DE BIOTECNOLOGIA</t>
  </si>
  <si>
    <t>ALESSANDER ALMEIDA DE FREITAS</t>
  </si>
  <si>
    <t>23/11/1967</t>
  </si>
  <si>
    <t>OLINDA ALMEIDA DE FREITAS</t>
  </si>
  <si>
    <t>URGENCIA E EMERGENCIA</t>
  </si>
  <si>
    <t>ALESSANDRA APARECIDA DA SILVA</t>
  </si>
  <si>
    <t>30/03/1974</t>
  </si>
  <si>
    <t>LUZIA AUXILIADORA DA SILVA</t>
  </si>
  <si>
    <t>CLINICA CIRURGICA 3 INTERNACAO DIENF</t>
  </si>
  <si>
    <t>MOBILIDADE REDUZIDA, PERMANENTE OU TEMPORÁRIA</t>
  </si>
  <si>
    <t>ALESSANDRA CASTRO RODRIGUES</t>
  </si>
  <si>
    <t>12/10/1993</t>
  </si>
  <si>
    <t>ERIKA CASTRO MUNIZ RODRIGUES</t>
  </si>
  <si>
    <t>DIVISAO APOIO ADM HOSPITAL VETERINARIO</t>
  </si>
  <si>
    <t>HOSPITAL VETERINARIO - DIRETORIA GERAL</t>
  </si>
  <si>
    <t>EXCEDENTE A LOTACAO</t>
  </si>
  <si>
    <t>ALESSANDRA FERNANDES XAVIER</t>
  </si>
  <si>
    <t>01/05/1971</t>
  </si>
  <si>
    <t>IRANI FERNANDES XAVIER</t>
  </si>
  <si>
    <t>14/01/2022</t>
  </si>
  <si>
    <t>ALESSANDRA GOMES DE OLIVEIRA HIPOLITO</t>
  </si>
  <si>
    <t>29/11/1976</t>
  </si>
  <si>
    <t>APARECIDA DONIZETE GOMES</t>
  </si>
  <si>
    <t>TUPACIGUARA</t>
  </si>
  <si>
    <t>ALESSANDRO BRITO CARVALHO</t>
  </si>
  <si>
    <t>28/11/1973</t>
  </si>
  <si>
    <t>SONIA MARIA DE BRITO</t>
  </si>
  <si>
    <t>BA</t>
  </si>
  <si>
    <t>COORDENACAO DO CURSO DE TEATRO</t>
  </si>
  <si>
    <t>INSTITUTO DE ARTES</t>
  </si>
  <si>
    <t>ALESSANDRO GONCALVES DA SILVA</t>
  </si>
  <si>
    <t>09/12/1982</t>
  </si>
  <si>
    <t>VILMA APARECIDA DA SILVA</t>
  </si>
  <si>
    <t>FACULDADE DE CIENCIA DA COMPUTACAO</t>
  </si>
  <si>
    <t>ALESSANDRO GONTIJO DA COSTA DIAS</t>
  </si>
  <si>
    <t>14/08/1984</t>
  </si>
  <si>
    <t>CHRISTIANE REZENDE GONTIJO DIAS</t>
  </si>
  <si>
    <t>ALESSANDRO MAGNO DOS REIS</t>
  </si>
  <si>
    <t>16/06/1978</t>
  </si>
  <si>
    <t>ANA APARECIDA DOS REIS</t>
  </si>
  <si>
    <t>ALESSANDRO MIRO DEGANI</t>
  </si>
  <si>
    <t>05/06/1969</t>
  </si>
  <si>
    <t>IZA MIRO DEGANI</t>
  </si>
  <si>
    <t>COMISSAO SINDICANCIA INQ ADMINISTRATIVO</t>
  </si>
  <si>
    <t>01-REITORIA MARTINS</t>
  </si>
  <si>
    <t>ALESSANDRO MUNDIM DE OLIVEIRA</t>
  </si>
  <si>
    <t>10/07/1975</t>
  </si>
  <si>
    <t>NELMA SILVA DE OLIVEIRA</t>
  </si>
  <si>
    <t>ALEX DORJO GOMES PENIDO</t>
  </si>
  <si>
    <t>26/06/1982</t>
  </si>
  <si>
    <t>RUT RODRIGUES DORJO PENIDO</t>
  </si>
  <si>
    <t>LAGOA DA PRATA</t>
  </si>
  <si>
    <t>ALEX FERNANDES DE OLIVEIRA</t>
  </si>
  <si>
    <t>25/07/1990</t>
  </si>
  <si>
    <t>FRANCISA ESTACIO DE OLIVEIRA</t>
  </si>
  <si>
    <t>DIVISAO DE DOCUMENTACAO - SEPRO</t>
  </si>
  <si>
    <t>INSTITUTO FEDERAL DE MATO GROSSO</t>
  </si>
  <si>
    <t>ALEX MARQUES SILVA</t>
  </si>
  <si>
    <t>18/01/1985</t>
  </si>
  <si>
    <t>SONIA RODRIGUES DA SILVA</t>
  </si>
  <si>
    <t>COORD CURS GRAD DE FRAN E LIT LING FRAN</t>
  </si>
  <si>
    <t>ALEX OLIVEIRA DE SOUSA</t>
  </si>
  <si>
    <t>07/08/1965</t>
  </si>
  <si>
    <t>MARIA LUZIA OLIVEIRA DE SOUSA</t>
  </si>
  <si>
    <t>UBERABA</t>
  </si>
  <si>
    <t>ALEX PEREIRA TEODORO DE ARAUJO</t>
  </si>
  <si>
    <t>12/07/1982</t>
  </si>
  <si>
    <t>MARIA DE FATIMA PEREIRA ARAUJO</t>
  </si>
  <si>
    <t>HOTELARIA HOSPITALAR</t>
  </si>
  <si>
    <t>ALEX SANDER RODRIGUES</t>
  </si>
  <si>
    <t>19/04/1964</t>
  </si>
  <si>
    <t>DIVINA MARIA RODRIGUES</t>
  </si>
  <si>
    <t>DIVISAO DE PESSOAL</t>
  </si>
  <si>
    <t>ALEXANDRA RODRIGUES DE OLIVEIRA</t>
  </si>
  <si>
    <t>20/03/1976</t>
  </si>
  <si>
    <t>JOANA DARC RODRIGUES SILVA</t>
  </si>
  <si>
    <t>ALEXANDRE BATISTA SILVA</t>
  </si>
  <si>
    <t>29/01/1990</t>
  </si>
  <si>
    <t>MARIA JOSE BATISTA SILVA</t>
  </si>
  <si>
    <t>DIRETORIA DE AVALIACAO INSTITUCIONAL</t>
  </si>
  <si>
    <t>ALEXANDRE BEYERSTEDT</t>
  </si>
  <si>
    <t>17/11/1975</t>
  </si>
  <si>
    <t>MARIA AUXILIADORA BEYERSTEDT</t>
  </si>
  <si>
    <t>ARAGUARI</t>
  </si>
  <si>
    <t>ALEXANDRE BICALHO DO AMARAL</t>
  </si>
  <si>
    <t>23/08/1980</t>
  </si>
  <si>
    <t>CLEONICE BICALHO DO AMARAL</t>
  </si>
  <si>
    <t>FACULDADE DE MEDICINA VETERINARIA</t>
  </si>
  <si>
    <t>ALEXANDRE COLETTO DA SILVA</t>
  </si>
  <si>
    <t>01/06/1974</t>
  </si>
  <si>
    <t>MARIA DO SOCORRO GOMES COLETTO</t>
  </si>
  <si>
    <t>DF</t>
  </si>
  <si>
    <t>INSTITUTO DE BIOLOGIA</t>
  </si>
  <si>
    <t>ALEXANDRE DE BRITO</t>
  </si>
  <si>
    <t>27/06/1968</t>
  </si>
  <si>
    <t>LUCY GONCALVES DE BRITO</t>
  </si>
  <si>
    <t>ES</t>
  </si>
  <si>
    <t>CASTELO</t>
  </si>
  <si>
    <t>ALEXANDRE ECHEVERRIA RIBEIRO</t>
  </si>
  <si>
    <t>06/11/1969</t>
  </si>
  <si>
    <t>BENEDITA CL ECHEVERRIA</t>
  </si>
  <si>
    <t>SAO PAULO</t>
  </si>
  <si>
    <t>TECNOLOGIA DA INFORMACAO HC</t>
  </si>
  <si>
    <t>ALEXANDRE FERREIRA DIAS</t>
  </si>
  <si>
    <t>10/04/1968</t>
  </si>
  <si>
    <t>MARIA CELIA FERREIRA DIAS</t>
  </si>
  <si>
    <t>AL</t>
  </si>
  <si>
    <t>INSTITUTO FEDERAL DE ALAGOAS</t>
  </si>
  <si>
    <t>ALEXANDRE GONTIJO TSUTAKE</t>
  </si>
  <si>
    <t>17/03/1991</t>
  </si>
  <si>
    <t>MARIA EUGENIA GONTIJO TSUTAKE</t>
  </si>
  <si>
    <t>ALEXANDRE LUIZ ALVES</t>
  </si>
  <si>
    <t>22/07/1980</t>
  </si>
  <si>
    <t>IRENI LUIZA VIEIRA ALVES</t>
  </si>
  <si>
    <t>COORD CURSO ENG AGRI CART MONTE CARMELO</t>
  </si>
  <si>
    <t>10-CAMPUS MONTE CARMELO</t>
  </si>
  <si>
    <t>INSTITUTO DE GEOGRAFIA</t>
  </si>
  <si>
    <t>ALEXANDRE MAGNO VIEIRA PEREIRA</t>
  </si>
  <si>
    <t>16/05/1968</t>
  </si>
  <si>
    <t>CORINA VIEIRA DE OLIVEIRA</t>
  </si>
  <si>
    <t>JOVIANIA</t>
  </si>
  <si>
    <t>ALEXANDRE PAULO HEILBUTH</t>
  </si>
  <si>
    <t>22/06/1963</t>
  </si>
  <si>
    <t>LOURDES MARQUES HEILBUTH</t>
  </si>
  <si>
    <t>DIVISAO DE RADIO</t>
  </si>
  <si>
    <t>DIRETORIA DE COMUNICACAO SOCIAL</t>
  </si>
  <si>
    <t>ALEXANDRE REZENDE MAIA</t>
  </si>
  <si>
    <t>16/10/1980</t>
  </si>
  <si>
    <t>ELEIDA MARCIA SILVERIO MAIA</t>
  </si>
  <si>
    <t>ALEXANDRE SANTOS COSTA</t>
  </si>
  <si>
    <t>04/09/1989</t>
  </si>
  <si>
    <t>MARIA LUIZA DOS SANTOS COSTA</t>
  </si>
  <si>
    <t>INSTITUTO FEDERAL DO TRIANGULO MINEIRO</t>
  </si>
  <si>
    <t>ALEXANDRE SILVA SARAVY</t>
  </si>
  <si>
    <t>14/10/1980</t>
  </si>
  <si>
    <t>MARIA APARECIDA DA SILVA SARAVY</t>
  </si>
  <si>
    <t>ALEXANDRE SOARES DA SILVA</t>
  </si>
  <si>
    <t>23/02/1969</t>
  </si>
  <si>
    <t>ELZA MARIA SOARES DA SILVA</t>
  </si>
  <si>
    <t>DIVISAO DE ELABORACAO E IMPRESSAO -DIRPS</t>
  </si>
  <si>
    <t>ALEXANDRINA ALZAMORA</t>
  </si>
  <si>
    <t>18/08/1964</t>
  </si>
  <si>
    <t>ODENILIA FERREIRA ALZAMORA</t>
  </si>
  <si>
    <t>BAMBUI</t>
  </si>
  <si>
    <t>DIRETORIA ADMINISTRACAO DE PESSOAL</t>
  </si>
  <si>
    <t>ALEXEY GERKMAN KIL</t>
  </si>
  <si>
    <t>27/05/1981</t>
  </si>
  <si>
    <t>MALTCHI GERKMAN KIL</t>
  </si>
  <si>
    <t>ALEXIS FERREIRA DA SILVA</t>
  </si>
  <si>
    <t>07/10/1988</t>
  </si>
  <si>
    <t>BEATRIZ FERREIRA AMANCIO DA SILVA</t>
  </si>
  <si>
    <t>COORDENACAO DO CURSO DE DANCA</t>
  </si>
  <si>
    <t>ALEXSANDRA COSTA MIGUEL</t>
  </si>
  <si>
    <t>11/03/1972</t>
  </si>
  <si>
    <t>MARIA DAS GRACAS COSTA CUBA</t>
  </si>
  <si>
    <t>SETOR INTEG ACOES PROM SAUDE SERVIDOR</t>
  </si>
  <si>
    <t>ALEXSANDRO SOUZA MARIANO</t>
  </si>
  <si>
    <t>26/09/1985</t>
  </si>
  <si>
    <t>MAISA SOUZA MARIANO</t>
  </si>
  <si>
    <t>ALFREDO ALEXANDRE ALMEIDA SANTOS FERRAO</t>
  </si>
  <si>
    <t>21/11/1954</t>
  </si>
  <si>
    <t>EMA CONCEICAO A S FERRAO</t>
  </si>
  <si>
    <t>EQUIPARADO</t>
  </si>
  <si>
    <t>PORTUGAL</t>
  </si>
  <si>
    <t>TITULE ZAIRE</t>
  </si>
  <si>
    <t>ALFREDO JOSE COLBI MARTINS</t>
  </si>
  <si>
    <t>30/09/1965</t>
  </si>
  <si>
    <t>ANTONIA MARTINS COLBI</t>
  </si>
  <si>
    <t>MS</t>
  </si>
  <si>
    <t>DIVISAO SERVICOS AMBULATORIO CENTRAL</t>
  </si>
  <si>
    <t>HOSPITAL ODONTOLOGICO - DIRETORIA GERAL</t>
  </si>
  <si>
    <t>ALI AHMAD SMIDI</t>
  </si>
  <si>
    <t>13/07/1967</t>
  </si>
  <si>
    <t>LEILA SAADE</t>
  </si>
  <si>
    <t>CUBATAO</t>
  </si>
  <si>
    <t>PROGRAMA DE POS GRADUACAO EM EDUCACAO</t>
  </si>
  <si>
    <t>FACULDADE DE EDUCACAO</t>
  </si>
  <si>
    <t>ALICE VIEIRA DA COSTA</t>
  </si>
  <si>
    <t>20/04/1989</t>
  </si>
  <si>
    <t>MARIA APARECIDA VIEIRA DA COSTA</t>
  </si>
  <si>
    <t>ALINA TAIS DARIO</t>
  </si>
  <si>
    <t>25/01/1987</t>
  </si>
  <si>
    <t>MONICA ELEONORA RODRIGUES DARIO</t>
  </si>
  <si>
    <t>CORD PROG POS GRAD EM MUSICA</t>
  </si>
  <si>
    <t>ALINE ALVES DA SILVA</t>
  </si>
  <si>
    <t>29/07/1991</t>
  </si>
  <si>
    <t>RITA ROSA ALVES DA SILVA</t>
  </si>
  <si>
    <t>ALINE ALVES RAMOS</t>
  </si>
  <si>
    <t>10/07/1986</t>
  </si>
  <si>
    <t>MARIA ELEUSA RAMOS</t>
  </si>
  <si>
    <t>ALINE ARAUJO GERTRUDES</t>
  </si>
  <si>
    <t>22/03/1982</t>
  </si>
  <si>
    <t>ONEIDA ARAUJO GERTRUDES</t>
  </si>
  <si>
    <t>CENTRO OBSTETRICO GEUNE DIENF</t>
  </si>
  <si>
    <t>ALINE CALEGARI DE ANDRADE</t>
  </si>
  <si>
    <t>16/06/1985</t>
  </si>
  <si>
    <t>NEIDE APARECIDA RIZA ANDRADE</t>
  </si>
  <si>
    <t>PROGRAD - CAMPUS PONTAL</t>
  </si>
  <si>
    <t>ALINE CARLA ALVES SILVA</t>
  </si>
  <si>
    <t>06/08/1988</t>
  </si>
  <si>
    <t>AMERICA ALVES ROSA</t>
  </si>
  <si>
    <t>ALINE COSTA MEZENCIO FALCAO</t>
  </si>
  <si>
    <t>07/11/1983</t>
  </si>
  <si>
    <t>EUDENICE LUIZA DA COSTA</t>
  </si>
  <si>
    <t>ALINE DA SILVA NICOLINO</t>
  </si>
  <si>
    <t>02/01/1978</t>
  </si>
  <si>
    <t>APARECIDA ANA DA SILVA NICOLINO</t>
  </si>
  <si>
    <t>EXERCICIO PROVISORIO</t>
  </si>
  <si>
    <t>40 DE</t>
  </si>
  <si>
    <t>ALINE DE SOUSA MARTINS</t>
  </si>
  <si>
    <t>05/10/1987</t>
  </si>
  <si>
    <t>ROSA MARIA DE SOUSA MARTINS</t>
  </si>
  <si>
    <t>DIVISAO REC ARMAZ E DIST DE EQUIPAMENTOS</t>
  </si>
  <si>
    <t>ALINE DELFINA BOAVENTURA BORBA</t>
  </si>
  <si>
    <t>29/07/1988</t>
  </si>
  <si>
    <t>MARTA MARIA BOAVENTURA</t>
  </si>
  <si>
    <t>BERCARIO E UTI NEONATAL GEUNE DIENF</t>
  </si>
  <si>
    <t>Tecnico (Nivel Medio Completo)</t>
  </si>
  <si>
    <t>ALINE GONCALVES PINTO RAMOS</t>
  </si>
  <si>
    <t>25/02/1965</t>
  </si>
  <si>
    <t>BELKIS GONCALVES PINTO</t>
  </si>
  <si>
    <t>DIVISAO DE WEBSITES - CTIC</t>
  </si>
  <si>
    <t>ALINE GUEDES ALVES</t>
  </si>
  <si>
    <t>26/09/1981</t>
  </si>
  <si>
    <t>NILZA FAUSTINA GUEDES ALVES</t>
  </si>
  <si>
    <t>ALINE GUERRA</t>
  </si>
  <si>
    <t>23/07/1981</t>
  </si>
  <si>
    <t>ZENAIDE LUIZA GUERRA</t>
  </si>
  <si>
    <t>SANTO ANTONIO DA ALEGRIA</t>
  </si>
  <si>
    <t>CENTRO DE DOCUM E PESQUISA DA HISTORIA</t>
  </si>
  <si>
    <t>INSTITUTO DE HISTORIA</t>
  </si>
  <si>
    <t>ALINE LUZIA DA SILVA</t>
  </si>
  <si>
    <t>12/12/1983</t>
  </si>
  <si>
    <t>MARIA DA CONCEICAO SILVA</t>
  </si>
  <si>
    <t>ALINE MARIA DOS SANTOS MAGANHOTO</t>
  </si>
  <si>
    <t>12/01/1981</t>
  </si>
  <si>
    <t>MARIA APARECIDA DOS SANTOS MAGANHOTO</t>
  </si>
  <si>
    <t>SETOR DE TRANSPLANTE RENAL</t>
  </si>
  <si>
    <t>ALINE MARTINS PINHEIRO</t>
  </si>
  <si>
    <t>23/09/1985</t>
  </si>
  <si>
    <t>EDNA MARTINS PINHEIRO</t>
  </si>
  <si>
    <t>FACULDADE DE ENGENHARIA CIVIL</t>
  </si>
  <si>
    <t>Afas. Estudo Exterior C/Ônus Limitado - EST</t>
  </si>
  <si>
    <t>19/08/2022</t>
  </si>
  <si>
    <t>18/08/2023</t>
  </si>
  <si>
    <t>ALINE OLIVEIRA DA CRUZ</t>
  </si>
  <si>
    <t>04/02/1989</t>
  </si>
  <si>
    <t>HILDETE OLIVEIRA DA CRUZ</t>
  </si>
  <si>
    <t>COORD PROG POS GRADUACAO ARTES CENICAS</t>
  </si>
  <si>
    <t>ALINE PFEIFER DE OLIVEIRA</t>
  </si>
  <si>
    <t>19/07/1980</t>
  </si>
  <si>
    <t>ROSALIE EFIGENIA PFEIFER DE OLIVEIRA</t>
  </si>
  <si>
    <t>ALINE RIBEIRO SOUZA</t>
  </si>
  <si>
    <t>01/07/1991</t>
  </si>
  <si>
    <t>ELAINE APARECIDA RIBEIRO SOUZA</t>
  </si>
  <si>
    <t>ALINE SANTOS FERREIRA</t>
  </si>
  <si>
    <t>15/02/1993</t>
  </si>
  <si>
    <t>ELISETE FRANCISCA DOS S FERREIRA</t>
  </si>
  <si>
    <t>ESCRITORIO DE ASSESSORIA JURIDICA POPULA</t>
  </si>
  <si>
    <t>FACULDADE DE DIREITO</t>
  </si>
  <si>
    <t>ALINE SIMAO ALVES</t>
  </si>
  <si>
    <t>21/02/1984</t>
  </si>
  <si>
    <t>MARIA LUCIA SIMAO</t>
  </si>
  <si>
    <t>UTI PEDIATRICO GEUNE DIENF</t>
  </si>
  <si>
    <t>ALINE TEIXEIRA DAMASCENO</t>
  </si>
  <si>
    <t>RAIMUNDA TEIXEIRA DAMASCENO</t>
  </si>
  <si>
    <t>DIRETORIA DA ESCOLA TECNICA DE SAUDE</t>
  </si>
  <si>
    <t>ALINE VIEIRA FREITAS</t>
  </si>
  <si>
    <t>15/09/1983</t>
  </si>
  <si>
    <t>HELENA VIEIRA FREITAS</t>
  </si>
  <si>
    <t>ALINNE GOMES MARQUES</t>
  </si>
  <si>
    <t>10/02/1983</t>
  </si>
  <si>
    <t>ALZIRA GOMES DOS REIS MARQUES</t>
  </si>
  <si>
    <t>Lic. Gestante  ( Concedida Administrat.) - EST</t>
  </si>
  <si>
    <t>28/11/2022</t>
  </si>
  <si>
    <t>27/03/2023</t>
  </si>
  <si>
    <t>ALISON NASCIMENTO TEIXEIRA</t>
  </si>
  <si>
    <t>02/04/1995</t>
  </si>
  <si>
    <t>CELIA APARECIDA DO NASCIMENTO TEIXEIRA</t>
  </si>
  <si>
    <t>ALISSON DE SOUZA COSTA</t>
  </si>
  <si>
    <t>25/03/1974</t>
  </si>
  <si>
    <t>MARIA DO CARMO COSTA</t>
  </si>
  <si>
    <t>ALISSON FILMIANO ANDRADE LOPES</t>
  </si>
  <si>
    <t>02/01/1994</t>
  </si>
  <si>
    <t>RENATA MARIA FILMIANO SILVA ANDRADE LOPES</t>
  </si>
  <si>
    <t>ALISSON HENRIQUE DOS SANTOS</t>
  </si>
  <si>
    <t>16/05/1985</t>
  </si>
  <si>
    <t>ADELIA MARIA DA SILVA SANTANA DOS SANTOS</t>
  </si>
  <si>
    <t>SETOR ESPEC EM ENG DE SEG NO TRABALHO</t>
  </si>
  <si>
    <t>ALISSON OLIVEIRA CHAVES</t>
  </si>
  <si>
    <t>09/06/1989</t>
  </si>
  <si>
    <t>RENILDA DO CARMO OLIVEIRA CHAVES</t>
  </si>
  <si>
    <t>DIVISAO DE REDES_- CTIC</t>
  </si>
  <si>
    <t>AFAS. ESTUDO EXTERIOR C/ONUS - EST</t>
  </si>
  <si>
    <t>14/11/2022</t>
  </si>
  <si>
    <t>15/05/2023</t>
  </si>
  <si>
    <t>ALLAN SERGIO DE OLIVEIRA</t>
  </si>
  <si>
    <t>27/01/1989</t>
  </si>
  <si>
    <t>MARTA MARIA MACHADO DE OLIVEIRA</t>
  </si>
  <si>
    <t>DIVISAO DE MANUTENCAO - DIRAM</t>
  </si>
  <si>
    <t>ALLYNE RODRIGUES RIBEIRO FELIX</t>
  </si>
  <si>
    <t>09/02/1983</t>
  </si>
  <si>
    <t>LUZIA RODRIGUES RIBEIRO</t>
  </si>
  <si>
    <t>DIR INCLUSAO PROMO ASSIST ESTUDANTIL</t>
  </si>
  <si>
    <t>ALMIR FERNANDO LOUREIRO FONTES</t>
  </si>
  <si>
    <t>08/03/1965</t>
  </si>
  <si>
    <t>CLARINDA PAES LOUREIRO FONTES</t>
  </si>
  <si>
    <t>ALMIR GUIMARAES FERREIRA</t>
  </si>
  <si>
    <t>21/07/1960</t>
  </si>
  <si>
    <t>EUNICE GUIMARAES FERREIRA</t>
  </si>
  <si>
    <t>DIVISAO FAZENDAS EXPERIMENTAIS - DIEPV</t>
  </si>
  <si>
    <t>DIRET DE EXPERIMENTACAO E PROD VEGETAL</t>
  </si>
  <si>
    <t>ALOISIO ANSELMO DA SILVA JUNIOR</t>
  </si>
  <si>
    <t>14/02/1987</t>
  </si>
  <si>
    <t>MARIZA CABRAL FERREIRA SILVA</t>
  </si>
  <si>
    <t>DIVISAO DE CAPACITACAO DE PESSOAL</t>
  </si>
  <si>
    <t>ALOIZIO CASTRO DE SOUSA</t>
  </si>
  <si>
    <t>31/10/1955</t>
  </si>
  <si>
    <t>MARIA LOURDES C SOUZA</t>
  </si>
  <si>
    <t>PB</t>
  </si>
  <si>
    <t>PATOS</t>
  </si>
  <si>
    <t>DIVISAO DE RECURSOS AUDIO-VISUAIS</t>
  </si>
  <si>
    <t>ALTEVIR ETCHEGARAY SILVA</t>
  </si>
  <si>
    <t>16/07/1980</t>
  </si>
  <si>
    <t>RITA DE CASSIA ETCHEGARAY LEMES SILVA</t>
  </si>
  <si>
    <t>ENFERMAGEM MOL INFEC INTERNACAO DIENF</t>
  </si>
  <si>
    <t>ALTIERES FRANCES SILVA</t>
  </si>
  <si>
    <t>21/04/1991</t>
  </si>
  <si>
    <t>DILCELENA DOMINGOS DA SILVA</t>
  </si>
  <si>
    <t>ALTUIR DONIZETI TIBURCIO</t>
  </si>
  <si>
    <t>18/10/1961</t>
  </si>
  <si>
    <t>SEBASTIANA ESPERANCA DO NASCIMENTO</t>
  </si>
  <si>
    <t>ALUISIO JOSE ALVES</t>
  </si>
  <si>
    <t>17/05/1963</t>
  </si>
  <si>
    <t>ILMA RODRIGUES DE PAULA ALVES</t>
  </si>
  <si>
    <t>DIV PROMO IGUALDADES APOIO EDUCACIONAL</t>
  </si>
  <si>
    <t>ESCOLA AGROT.FED.COLORADO DO OESTE</t>
  </si>
  <si>
    <t>ALYNE DANTAS MENDES DE PAULA</t>
  </si>
  <si>
    <t>05/12/1989</t>
  </si>
  <si>
    <t>MARIA MARTA DANTAS MENDES</t>
  </si>
  <si>
    <t>AMANDA BORGES AMARAL</t>
  </si>
  <si>
    <t>23/03/1995</t>
  </si>
  <si>
    <t>VANIA DE SOUZA BORGES</t>
  </si>
  <si>
    <t>AMANDA DE GOUVEIA FIGUEIRA RODRIGUES</t>
  </si>
  <si>
    <t>18/11/1980</t>
  </si>
  <si>
    <t>MARIA APARECIDA DE GOUVEIA FIGUEIRA</t>
  </si>
  <si>
    <t>DIVISAO DE CONTROLE ACADEMICO</t>
  </si>
  <si>
    <t>AMANDA FERNANDES PEREIRA</t>
  </si>
  <si>
    <t>05/07/1990</t>
  </si>
  <si>
    <t>APARECIDA HELENA FERNANDES PEREIRA</t>
  </si>
  <si>
    <t>9/08/2021</t>
  </si>
  <si>
    <t>AMANDA FILSNER DIAS STRACK</t>
  </si>
  <si>
    <t>26/05/1983</t>
  </si>
  <si>
    <t>MARIA DAS GRACAS ROCHA FILSNER</t>
  </si>
  <si>
    <t>DIV DE ADM LICITACAO E CONTRATOS - CTIC</t>
  </si>
  <si>
    <t>2/12/2022</t>
  </si>
  <si>
    <t>30/01/2023</t>
  </si>
  <si>
    <t>AMANDA GASPAR PEREIRA</t>
  </si>
  <si>
    <t>18/12/1989</t>
  </si>
  <si>
    <t>GRACIA VALERIA GASPAR PEREIRA</t>
  </si>
  <si>
    <t>DIVISAO DO SIASS PERICIA SAUD SERVIDOR</t>
  </si>
  <si>
    <t>AMANDA LEONEL BIANQUI BARCELOS</t>
  </si>
  <si>
    <t>20/03/1986</t>
  </si>
  <si>
    <t>VERA LUCIA LEONEL BIANQUI</t>
  </si>
  <si>
    <t>AMANDA OLIVEIRA MATHIAS</t>
  </si>
  <si>
    <t>02/09/1991</t>
  </si>
  <si>
    <t>ROSA MARIA DE OLIVEIRA MATHIAS</t>
  </si>
  <si>
    <t>AMANDA SERRANO GARCIA</t>
  </si>
  <si>
    <t>27/05/1985</t>
  </si>
  <si>
    <t>MARLENE APARECIDA SERRANO GARCIA</t>
  </si>
  <si>
    <t>AMERICO JOSE CAIXETA NETO</t>
  </si>
  <si>
    <t>30/06/1983</t>
  </si>
  <si>
    <t>NIVIA MARIA CAIXETA SOARES</t>
  </si>
  <si>
    <t>27/05/2022</t>
  </si>
  <si>
    <t>ANA ALICE DUARTE SILVA</t>
  </si>
  <si>
    <t>11/09/1965</t>
  </si>
  <si>
    <t>HELENITA ELOI M DUARTE</t>
  </si>
  <si>
    <t>ANA ALOISA TAVEIRA</t>
  </si>
  <si>
    <t>26/06/1968</t>
  </si>
  <si>
    <t>MARIA APARECIDA TAVEIRA</t>
  </si>
  <si>
    <t>CANAPOLIS</t>
  </si>
  <si>
    <t>CENTRO CIRURGICO GEUNE DIENF</t>
  </si>
  <si>
    <t>ANA ANGELICA BELORIO</t>
  </si>
  <si>
    <t>13/05/1986</t>
  </si>
  <si>
    <t>VALERIA MENDES BELORIO</t>
  </si>
  <si>
    <t>DIVISAO DE FORMACAO E ESCOLA DE EXTENSAO</t>
  </si>
  <si>
    <t>PRO REITORIA EXTENSAO E CULTURA</t>
  </si>
  <si>
    <t>ANA BEATRIZ PEREIRA LIMA</t>
  </si>
  <si>
    <t>25/01/1985</t>
  </si>
  <si>
    <t>MAGDA PRADO PEREIRA LIMA</t>
  </si>
  <si>
    <t>DIVISAO DE PROJETOS - PREFE</t>
  </si>
  <si>
    <t>ANA CARLA DE ARAUJO MAGALHAES</t>
  </si>
  <si>
    <t>21/08/1986</t>
  </si>
  <si>
    <t>LEONICIA MARIA DE ARAUJO</t>
  </si>
  <si>
    <t>FUNDACAO ESCOLA NACIONAL DE ADM. PUBLICA</t>
  </si>
  <si>
    <t>9/04/2021</t>
  </si>
  <si>
    <t>ANA CAROLINA ALCANTARA</t>
  </si>
  <si>
    <t>01/11/1982</t>
  </si>
  <si>
    <t>DIRETORIA DE PESQUISA - PROPP</t>
  </si>
  <si>
    <t>PRO REITORIA PESQUISA E POS GRADUACAO</t>
  </si>
  <si>
    <t>ANA CAROLINA CAMPOS ANDRAUS NUNES</t>
  </si>
  <si>
    <t>24/06/1977</t>
  </si>
  <si>
    <t>HELENA CAMPOS ANDRAUS</t>
  </si>
  <si>
    <t>ANA CAROLINA CORREIA DE OLIVEIRA</t>
  </si>
  <si>
    <t>14/10/1985</t>
  </si>
  <si>
    <t>MARCIA ELIANE TOSCANO CORREIA OLIVEIRA</t>
  </si>
  <si>
    <t>ANA CAROLINA DE OLIVEIRA COELHO</t>
  </si>
  <si>
    <t>19/08/1982</t>
  </si>
  <si>
    <t>MARIA APARECIDA DE OLIVEIRA COELHO</t>
  </si>
  <si>
    <t>DIRETORIA DE ADM CONTROLE ACADEMICO</t>
  </si>
  <si>
    <t>ANA CAROLINA DUARTE ESPERIDIAO</t>
  </si>
  <si>
    <t>12/02/1984</t>
  </si>
  <si>
    <t>TERESA CRISTINA CASTRO DUARTE ESPERIDIAO</t>
  </si>
  <si>
    <t>ANA CAROLINA GONCALVES BONIFACIO</t>
  </si>
  <si>
    <t>07/01/1983</t>
  </si>
  <si>
    <t>RITA LUZIA GONCALVES</t>
  </si>
  <si>
    <t>ANA CAROLINA SOUZA OLIVEIRA</t>
  </si>
  <si>
    <t>30/12/1978</t>
  </si>
  <si>
    <t>DAUREA ABADIA DE SOUZA OLIVEIRA</t>
  </si>
  <si>
    <t>ANA CAROLINA TANNUS GONTIJO</t>
  </si>
  <si>
    <t>13/03/1986</t>
  </si>
  <si>
    <t>LILIANE PARREIRA TANNUS GONTIJO</t>
  </si>
  <si>
    <t>ANA CLAUDIA ARANTES MARQUEZ PAJUABA</t>
  </si>
  <si>
    <t>29/04/1967</t>
  </si>
  <si>
    <t>EDNA ARANTES MARQUEZ</t>
  </si>
  <si>
    <t>INSTITUTO DE CIENCIAS BIOMEDICAS</t>
  </si>
  <si>
    <t>ESCOLA AGROTECNICA FEDERAL DE UBERLANDIA</t>
  </si>
  <si>
    <t>ANA CLAUDIA ARAUJO SILVA</t>
  </si>
  <si>
    <t>10/11/1987</t>
  </si>
  <si>
    <t>MARIA DE LOURDES DE ARAUJO SILVA</t>
  </si>
  <si>
    <t>COORD DO CURSO DE HISTORIA DO PONTAL</t>
  </si>
  <si>
    <t>INSTITUTO DE CIENCIAS HUMANAS DO PONTAL</t>
  </si>
  <si>
    <t>ANA CLAUDIA DE MELO ARAUJO</t>
  </si>
  <si>
    <t>18/08/1976</t>
  </si>
  <si>
    <t>MARIA APARECIDA JOANA DE MELO ARAUJO</t>
  </si>
  <si>
    <t>ANA CLAUDIA SILVA MORAIS</t>
  </si>
  <si>
    <t>20/09/1994</t>
  </si>
  <si>
    <t>LUCIMAR DE LOURDES SILVA</t>
  </si>
  <si>
    <t>ANA CRISTINA FERREIRA FONSECA ROCHA</t>
  </si>
  <si>
    <t>13/05/1981</t>
  </si>
  <si>
    <t>ILDA FONSECA FERREIRA</t>
  </si>
  <si>
    <t>VAZANTE</t>
  </si>
  <si>
    <t>ANA CRISTINA ROCHA INACIO</t>
  </si>
  <si>
    <t>06/06/1980</t>
  </si>
  <si>
    <t>MARIA DO SOCORRO ROCHA INACIO</t>
  </si>
  <si>
    <t>ANA CRISTINA ZAGO DE MESQUITA CIUFFA</t>
  </si>
  <si>
    <t>25/11/1961</t>
  </si>
  <si>
    <t>SHIRLEY DE ALMEIDA ZAGO</t>
  </si>
  <si>
    <t>PORTADOR DE VISÃO PARCIAL</t>
  </si>
  <si>
    <t>ANA ELISA COSTA CUNHA</t>
  </si>
  <si>
    <t>22/01/1988</t>
  </si>
  <si>
    <t>GLORIA APARECIDA COSTA CUNHA</t>
  </si>
  <si>
    <t>ANA ELISA DE SOUZA FALLEIROS</t>
  </si>
  <si>
    <t>27/12/1981</t>
  </si>
  <si>
    <t>ANA RITA TEODORO DE SOUZA FALLEIROS</t>
  </si>
  <si>
    <t>ANA ELIZABETH CUNHA GUIMARAES DE ALMEIDA</t>
  </si>
  <si>
    <t>16/07/1977</t>
  </si>
  <si>
    <t>MARCIA CRISTINA CUNHA GUIMARAES</t>
  </si>
  <si>
    <t>15/10/2021</t>
  </si>
  <si>
    <t>ANA FLAVIA BRANDAO ROCHA</t>
  </si>
  <si>
    <t>01/09/1992</t>
  </si>
  <si>
    <t>MARIA BEATRIZ BRANDAO ROCHA</t>
  </si>
  <si>
    <t>ANA FLAVIA DE ALMEIDA COELHO</t>
  </si>
  <si>
    <t>21/03/1989</t>
  </si>
  <si>
    <t>MARILENE DE ALMEIDA</t>
  </si>
  <si>
    <t>PARCIALMENTE SURDO</t>
  </si>
  <si>
    <t>ANA FLAVIA MARQUES DE SOUSA</t>
  </si>
  <si>
    <t>09/02/1981</t>
  </si>
  <si>
    <t>SELMA PEREIRA DE SOUSA MARQUES</t>
  </si>
  <si>
    <t>ANA LAURA GOMES DE SOUSA</t>
  </si>
  <si>
    <t>30/05/1995</t>
  </si>
  <si>
    <t>ANA PAULA TEIXEIRA GOMES DE SOUSA</t>
  </si>
  <si>
    <t>DIVISAO DE CONTABILIDADE - DIRAF</t>
  </si>
  <si>
    <t>24/11/2022</t>
  </si>
  <si>
    <t>23/03/2023</t>
  </si>
  <si>
    <t>ANA LETICIA DE OLIVEIRA GUERRA</t>
  </si>
  <si>
    <t>22/11/1980</t>
  </si>
  <si>
    <t>MARIA APARECIDA DE OLIVEIRA GUERRA</t>
  </si>
  <si>
    <t>DIVISAO DE ATENDIMENTO AO USUARIO</t>
  </si>
  <si>
    <t>DIRETORIA DO SISTEMA DE BIBLIOTECAS</t>
  </si>
  <si>
    <t>ANA LORENA LOBO OLIVEIRA</t>
  </si>
  <si>
    <t>18/12/1987</t>
  </si>
  <si>
    <t>ARLENE LOBO OLIVEIRA</t>
  </si>
  <si>
    <t>28/05/2020</t>
  </si>
  <si>
    <t>ANA LUCIA DE OLIVEIRA</t>
  </si>
  <si>
    <t>12/09/1961</t>
  </si>
  <si>
    <t>JOANA MARIA OLIVEIRA</t>
  </si>
  <si>
    <t>ANA LUCIA DE SOUZA FERREIRA</t>
  </si>
  <si>
    <t>18/06/1969</t>
  </si>
  <si>
    <t>ANA AMELIA DE SOUZA</t>
  </si>
  <si>
    <t>DIVISAO DE COMPRAS - DIRCL</t>
  </si>
  <si>
    <t>ANA LUCIA RIBEIRO GONCALVES</t>
  </si>
  <si>
    <t>02/08/1982</t>
  </si>
  <si>
    <t>JOANA DARC RIBEIRO GONCALVES</t>
  </si>
  <si>
    <t>ANA LUIZA NASCIMENTO MAIA</t>
  </si>
  <si>
    <t>27/07/1996</t>
  </si>
  <si>
    <t>ANA MARIA FERNANDES DO NASCIMENTO</t>
  </si>
  <si>
    <t>SETOR DE ASSUNTOS EDUCACIONAIS - DIRAC</t>
  </si>
  <si>
    <t>ANA MABILLE RIBEIRO OLIVEIRA MONTEIRO</t>
  </si>
  <si>
    <t>06/11/1988</t>
  </si>
  <si>
    <t>NILDMAR OLIVEIRA SILVEIRA RIBEIRO</t>
  </si>
  <si>
    <t>DIVISAO DE EXECUCAO ORCAMENTARIA - DIRAF</t>
  </si>
  <si>
    <t>ANA MARCIA SA FIGUEIREDO FERNANDES</t>
  </si>
  <si>
    <t>18/03/1964</t>
  </si>
  <si>
    <t>ZEDIA DOS SANTOS SA</t>
  </si>
  <si>
    <t>ASSISTENCIA SOCIAL</t>
  </si>
  <si>
    <t>HEMIPARESIA</t>
  </si>
  <si>
    <t>ANA MARIA CARVALHO MONTEIRO PRADO</t>
  </si>
  <si>
    <t>01/03/1972</t>
  </si>
  <si>
    <t>CLEUZA CARVALHO MONTEIRO</t>
  </si>
  <si>
    <t>FISIOTERAPIA E TERAPIA OCUPACIONAL</t>
  </si>
  <si>
    <t>ANA MARIA DA SILVA</t>
  </si>
  <si>
    <t>02/03/1963</t>
  </si>
  <si>
    <t>MAURA DE OLIVEIRA SILVA</t>
  </si>
  <si>
    <t>ANA MARIA GUIRADO RODRIGUES</t>
  </si>
  <si>
    <t>30/05/1964</t>
  </si>
  <si>
    <t>DORIS DUARTE GUIRADO RODRIGUES</t>
  </si>
  <si>
    <t>PERACICABA</t>
  </si>
  <si>
    <t>ANA MARIA HONORIA DE CARVALHO</t>
  </si>
  <si>
    <t>02/06/1950</t>
  </si>
  <si>
    <t>MARIA JOANA JESUS</t>
  </si>
  <si>
    <t>ANA MARINA DE OLIVEIRA RESENDE DOS SANTOS</t>
  </si>
  <si>
    <t>09/09/1960</t>
  </si>
  <si>
    <t>MARIA PEREIRA DE OLIVEIRA</t>
  </si>
  <si>
    <t>PAINS</t>
  </si>
  <si>
    <t>ANA PAULA BOTELHO</t>
  </si>
  <si>
    <t>14/08/1989</t>
  </si>
  <si>
    <t>EUNICE PINHEIRO</t>
  </si>
  <si>
    <t>ANA PAULA CAMPOS FARIA</t>
  </si>
  <si>
    <t>20/01/1991</t>
  </si>
  <si>
    <t>TERESA PEDRA DE CAMPOS FARIA</t>
  </si>
  <si>
    <t>ANA PAULA CEZAR MACHADO</t>
  </si>
  <si>
    <t>08/05/1977</t>
  </si>
  <si>
    <t>HELENA BENEDITA CEZAR</t>
  </si>
  <si>
    <t>BUENO BRANDAO</t>
  </si>
  <si>
    <t>FARMACIA</t>
  </si>
  <si>
    <t>ANA PAULA CIRILO</t>
  </si>
  <si>
    <t>19/12/1990</t>
  </si>
  <si>
    <t>TEREZA DE JESUS CIRILO</t>
  </si>
  <si>
    <t>PROAE - CAMPUS PONTAL</t>
  </si>
  <si>
    <t>ANA PAULA DA SILVA QUEIROZ BRAGA</t>
  </si>
  <si>
    <t>26/11/1982</t>
  </si>
  <si>
    <t>VANDA VILMA DA SILVA QUEIROZ</t>
  </si>
  <si>
    <t>ANA PAULA DE ALMEIDA CARVALHO</t>
  </si>
  <si>
    <t>23/04/1983</t>
  </si>
  <si>
    <t>MARIA DO CARMO ALMEIDA DA CONCEICAO</t>
  </si>
  <si>
    <t>DIVISAO ASSIT E ORIENTACAO SOCIAL</t>
  </si>
  <si>
    <t>ANA PAULA DE ARAUJO MACIEL</t>
  </si>
  <si>
    <t>28/09/1982</t>
  </si>
  <si>
    <t>ANA MARIA DE ARAUJO MACIEL</t>
  </si>
  <si>
    <t>12/09/2022</t>
  </si>
  <si>
    <t>9/01/2023</t>
  </si>
  <si>
    <t>ANA PAULA DE LIMA</t>
  </si>
  <si>
    <t>09/05/1988</t>
  </si>
  <si>
    <t>JUSSARA FERREIRA DE LIMA</t>
  </si>
  <si>
    <t>PASSOS</t>
  </si>
  <si>
    <t>ANA PAULA FERNANDES DURKIN</t>
  </si>
  <si>
    <t>06/06/1983</t>
  </si>
  <si>
    <t>ROSANGELA LOHR FERNANDES</t>
  </si>
  <si>
    <t>ANA PAULA LINO JORGE MACHADO</t>
  </si>
  <si>
    <t>VERA LUCIA MAIA LINO JORGE</t>
  </si>
  <si>
    <t>ANA PAULA MARTINS DE OLIVEIRA</t>
  </si>
  <si>
    <t>18/03/1988</t>
  </si>
  <si>
    <t>MAURICIA MARIA MARTINS DE OLIVEIRA</t>
  </si>
  <si>
    <t>DIRETORIA ESCOLA DE EDUCACAO BASICA</t>
  </si>
  <si>
    <t>ANA PAULA MARTINS DE SOUZA</t>
  </si>
  <si>
    <t>02/06/1986</t>
  </si>
  <si>
    <t>SIRLEY MARTINS DE OLIVEIRA</t>
  </si>
  <si>
    <t>ONCOLOGIA QUIMIOTERAPIA GEUNE DIENF</t>
  </si>
  <si>
    <t>ANA PAULA MEDINA</t>
  </si>
  <si>
    <t>26/11/1975</t>
  </si>
  <si>
    <t>ADELAIDE MEDINA</t>
  </si>
  <si>
    <t>COORD CURSO GRAD EDU FISICA-LICENCIATURA</t>
  </si>
  <si>
    <t>ANA PAULA MENDONCA LUCAS</t>
  </si>
  <si>
    <t>29/11/1971</t>
  </si>
  <si>
    <t>MARILDA MARIA MENDONCA LUCAS</t>
  </si>
  <si>
    <t>GASTROENTEROLOGIA AMB DIENF</t>
  </si>
  <si>
    <t>ANA PAULA MICHALICHEM DA SILVA</t>
  </si>
  <si>
    <t>01/04/1981</t>
  </si>
  <si>
    <t>LENI APARECIDA MACHADO MICHALICHEM</t>
  </si>
  <si>
    <t>ANA PAULA NAVES NASCIMENTO</t>
  </si>
  <si>
    <t>03/07/1978</t>
  </si>
  <si>
    <t>ANA MARIA NAVES NASCIMENTO</t>
  </si>
  <si>
    <t>ANA PAULA PEREIRA</t>
  </si>
  <si>
    <t>06/12/1979</t>
  </si>
  <si>
    <t>ANA MARIA BAHIA PEREIRA</t>
  </si>
  <si>
    <t>DIVISAO DE EXECUCAO FISICA - DIROB</t>
  </si>
  <si>
    <t>ANA PAULA RODRIGUES DE OLIVEIRA</t>
  </si>
  <si>
    <t>07/07/1972</t>
  </si>
  <si>
    <t>MARIA JOSE RODRIGUES DE OLIVEIRA</t>
  </si>
  <si>
    <t>ANA PAULA SANTOS RESENDE</t>
  </si>
  <si>
    <t>03/03/1983</t>
  </si>
  <si>
    <t>SANDRA LOURDES DE FREITAS SANTOS</t>
  </si>
  <si>
    <t>ANA PAULA SILVA ALMEIDA</t>
  </si>
  <si>
    <t>22/08/1983</t>
  </si>
  <si>
    <t>MARTINHA SILVA PEREIRA</t>
  </si>
  <si>
    <t>ANA PAULA TAVARES LOPES</t>
  </si>
  <si>
    <t>15/04/1969</t>
  </si>
  <si>
    <t>INES DE PAULA EIRAS TAVARES</t>
  </si>
  <si>
    <t>ANA RAFAELLA FERREIRA RAMOS</t>
  </si>
  <si>
    <t>29/05/1989</t>
  </si>
  <si>
    <t>ANA DALVA FERREIRA RAMOS</t>
  </si>
  <si>
    <t>ANA RITA BARRETO BERNARDES</t>
  </si>
  <si>
    <t>13/01/1986</t>
  </si>
  <si>
    <t>MARIA APARECIDA BARRETO BERNARDES</t>
  </si>
  <si>
    <t>ANA RUBIA MUNIZ DOS SANTOS PEREIRA</t>
  </si>
  <si>
    <t>05/12/1977</t>
  </si>
  <si>
    <t>ANA LAZARA MUNIZ DOS SANTOS</t>
  </si>
  <si>
    <t>ANADIR APARECIDA VIEIRA DE MELO</t>
  </si>
  <si>
    <t>01/07/1965</t>
  </si>
  <si>
    <t>JERSY MELO VIEIRA</t>
  </si>
  <si>
    <t>LAGAMAR</t>
  </si>
  <si>
    <t>ANALIS DA SILVA SOARES</t>
  </si>
  <si>
    <t>29/09/1993</t>
  </si>
  <si>
    <t>ELIZABETE FRANCISCO DA SILVA SOARES</t>
  </si>
  <si>
    <t>ANANIAS GONCALVES BATISTA</t>
  </si>
  <si>
    <t>05/09/1980</t>
  </si>
  <si>
    <t>ANA GONCALVES BATISTA</t>
  </si>
  <si>
    <t>CAETE</t>
  </si>
  <si>
    <t>ANCELMO ANTONIO DE QUEIROZ</t>
  </si>
  <si>
    <t>19/09/1962</t>
  </si>
  <si>
    <t>ANTONIA EVARISTA DE QUEIROZ</t>
  </si>
  <si>
    <t>SANTA HELENA DE GOIAS</t>
  </si>
  <si>
    <t>DIVISAO AQUISICAO PROCESSAMENTO TECNICO</t>
  </si>
  <si>
    <t>ANDERSON LUIS FIRMINO</t>
  </si>
  <si>
    <t>01/05/1979</t>
  </si>
  <si>
    <t>APARECIDA QUIRINO DOS SANTOS FIRMINO</t>
  </si>
  <si>
    <t>DIVISAO ESTRUTURACAO DADOS E INFORMACOES</t>
  </si>
  <si>
    <t>ANDRE CARLOS FRANCISCO</t>
  </si>
  <si>
    <t>14/08/1985</t>
  </si>
  <si>
    <t>MARIA DAS NEVES SILVA FRANCISCO</t>
  </si>
  <si>
    <t>ANDRE HAMILTON SILVA PEREIRA VILELA</t>
  </si>
  <si>
    <t>07/09/1979</t>
  </si>
  <si>
    <t>TEREZA CRISTINA SILVA PEREIRA</t>
  </si>
  <si>
    <t>EMERGENCIA DA CLINICA MEDICA PS DIENF</t>
  </si>
  <si>
    <t>ANDRE LUIS DE ALMEIDA</t>
  </si>
  <si>
    <t>17/08/1966</t>
  </si>
  <si>
    <t>TERESINHA GONCALVES DE ALMEIDA</t>
  </si>
  <si>
    <t>ANDRE LUIS DE MORAES</t>
  </si>
  <si>
    <t>23/12/1976</t>
  </si>
  <si>
    <t>NAIR MARIA DA SILVA MORAES</t>
  </si>
  <si>
    <t>CIRURGIA PS DIENF</t>
  </si>
  <si>
    <t>ANDRE LUIS FERNANDES</t>
  </si>
  <si>
    <t>20/12/1964</t>
  </si>
  <si>
    <t>NEILA DE CASTRO FERNANDES</t>
  </si>
  <si>
    <t>ANDRE LUIZ DE OLIVEIRA</t>
  </si>
  <si>
    <t>12/10/1972</t>
  </si>
  <si>
    <t>BIOLETA RODRIGUES FERNANDES DE OLIVEIRA</t>
  </si>
  <si>
    <t>ANDRE LUIZ GONZAGA</t>
  </si>
  <si>
    <t>19/05/1980</t>
  </si>
  <si>
    <t>MARIA APARECIDA DE ARAUJO GONZAGA</t>
  </si>
  <si>
    <t>ANDRE LUIZ PORTILHO</t>
  </si>
  <si>
    <t>28/02/1971</t>
  </si>
  <si>
    <t>SANDRA MARIA JESUS</t>
  </si>
  <si>
    <t>ANDRE LUIZ REZENDE</t>
  </si>
  <si>
    <t>01/10/1979</t>
  </si>
  <si>
    <t>DALVA MARIA DE REZENDE</t>
  </si>
  <si>
    <t>ANDRE MACEDO FONSECA</t>
  </si>
  <si>
    <t>08/12/1962</t>
  </si>
  <si>
    <t>DARCI MACEDO FONSECA</t>
  </si>
  <si>
    <t>INSTITUTO DE QUIMICA</t>
  </si>
  <si>
    <t>ANDRE MOURA DO NASCIMENTO</t>
  </si>
  <si>
    <t>12/04/1991</t>
  </si>
  <si>
    <t>ANTONIA DE AZEVEDO MOURA NASCIMENTO</t>
  </si>
  <si>
    <t>CE</t>
  </si>
  <si>
    <t>ANDRE RICARDO DE OLIVEIRA</t>
  </si>
  <si>
    <t>09/11/1980</t>
  </si>
  <si>
    <t>ANA MARIA ALVES XAVIER</t>
  </si>
  <si>
    <t>ANDRE SILVA DE SOUZA</t>
  </si>
  <si>
    <t>25/03/1983</t>
  </si>
  <si>
    <t>IOLANDA SILVA DE SOUZA</t>
  </si>
  <si>
    <t>ANDREA ANTONIA DE CASTRO RODRIGUES</t>
  </si>
  <si>
    <t>14/06/1973</t>
  </si>
  <si>
    <t>PURCINA DE CASTRO RODRIGUES</t>
  </si>
  <si>
    <t>PATROCINIO</t>
  </si>
  <si>
    <t>COORD PROG POS GRADUACAO EM FILOSOFIA</t>
  </si>
  <si>
    <t>INSTITUTO DE FILOSOFIA</t>
  </si>
  <si>
    <t>ANDREA CRISTINA ROCHA</t>
  </si>
  <si>
    <t>30/06/1973</t>
  </si>
  <si>
    <t>ANA LUCIA DE ABREU ROCHA</t>
  </si>
  <si>
    <t>ANDREA CRISTINA SILVA DE MELO</t>
  </si>
  <si>
    <t>15/08/1965</t>
  </si>
  <si>
    <t>CREMILDA MARIA SILVA</t>
  </si>
  <si>
    <t>13/11/2022</t>
  </si>
  <si>
    <t>5/01/2023</t>
  </si>
  <si>
    <t>ANDREA CRISTINA TEIXEIRA</t>
  </si>
  <si>
    <t>25/05/1979</t>
  </si>
  <si>
    <t>MARIA CONCEICAO DUARTE</t>
  </si>
  <si>
    <t>ANDREA DE FREITAS ANDRADE SENE</t>
  </si>
  <si>
    <t>15/01/1982</t>
  </si>
  <si>
    <t>SONIA DE FREITAS ANDRADE</t>
  </si>
  <si>
    <t>ANDREA DE ORNELAS ANDRADE RODRIGUES</t>
  </si>
  <si>
    <t>13/03/1989</t>
  </si>
  <si>
    <t>MARILEUZA DE ORNELAS ANDRADE</t>
  </si>
  <si>
    <t>25/11/2022</t>
  </si>
  <si>
    <t>24/03/2023</t>
  </si>
  <si>
    <t>ANDREA DULCE DANTAS</t>
  </si>
  <si>
    <t>19/02/1974</t>
  </si>
  <si>
    <t>IRENE DULCE MENDES DANTAS</t>
  </si>
  <si>
    <t>ANDREA MARIA PASQUINI ALVARENGA</t>
  </si>
  <si>
    <t>23/06/1971</t>
  </si>
  <si>
    <t>MARIA JOSE DA SILVA PASQUINI</t>
  </si>
  <si>
    <t>ANDREIA APARECIDA DOS REIS</t>
  </si>
  <si>
    <t>30/09/1981</t>
  </si>
  <si>
    <t>RENI JACINTA DOS REIS</t>
  </si>
  <si>
    <t>ANDREIA FERNANDA TINE DE SOUZA ANDRADE</t>
  </si>
  <si>
    <t>30/07/1973</t>
  </si>
  <si>
    <t>ROSILDA TINE DE SOUZA</t>
  </si>
  <si>
    <t>PE</t>
  </si>
  <si>
    <t>ANDREIA OLIVEIRA PINHAL DE CASTRO</t>
  </si>
  <si>
    <t>06/09/1982</t>
  </si>
  <si>
    <t>MARIA LUCIA FELIPE PINHAL</t>
  </si>
  <si>
    <t>ANDRESSA DE MELLO RAMALHO</t>
  </si>
  <si>
    <t>08/09/1982</t>
  </si>
  <si>
    <t>ANA MARIA DE MELO RAMALHO</t>
  </si>
  <si>
    <t>RIO DE JANEIRO</t>
  </si>
  <si>
    <t>ANDRESSA RASTRELO REZENDE</t>
  </si>
  <si>
    <t>31/12/1995</t>
  </si>
  <si>
    <t>EUZANE JACINTO RASTRELO REZENDE</t>
  </si>
  <si>
    <t>SETOR AUDIOVISUAL GLORIA - PREFE</t>
  </si>
  <si>
    <t>ANDREZA DIAS ARAUJO</t>
  </si>
  <si>
    <t>16/06/1981</t>
  </si>
  <si>
    <t>HELENA MARIA DIAS DE ARAUJO</t>
  </si>
  <si>
    <t>ANDRIA CAROLINE FERNANDES FONSECA</t>
  </si>
  <si>
    <t>25/07/1979</t>
  </si>
  <si>
    <t>MARLI FERNANDES FONSECA</t>
  </si>
  <si>
    <t>SETOR DE SAUDE SUPLEMENTAR</t>
  </si>
  <si>
    <t>ANDSON TEIXEIRA DE OLIVEIRA LEVES</t>
  </si>
  <si>
    <t>19/04/1990</t>
  </si>
  <si>
    <t>MARIA LIONIDE DE OLIVEIRA SILVA</t>
  </si>
  <si>
    <t>MT</t>
  </si>
  <si>
    <t>COORD PROG POS GRAD MEST PROF EM LETRAS</t>
  </si>
  <si>
    <t>ANELISA BARBOSA MUSSE</t>
  </si>
  <si>
    <t>14/06/1967</t>
  </si>
  <si>
    <t>CLESILDA BARBOSA MUSSE</t>
  </si>
  <si>
    <t>ANELIZA CECCON GUIMARAES</t>
  </si>
  <si>
    <t>08/09/1986</t>
  </si>
  <si>
    <t>MARIANGELA ANTONIA CECCON GUIMARAES</t>
  </si>
  <si>
    <t>DIVISAO DE REGISTRO - DIRAC</t>
  </si>
  <si>
    <t>ANGELA AGUIAR LELIS</t>
  </si>
  <si>
    <t>10/08/1966</t>
  </si>
  <si>
    <t>ADELAIDE DE FATIMA AGUIAR</t>
  </si>
  <si>
    <t>ANGELA APARECIDA VICENTINI TZI TZIBOY</t>
  </si>
  <si>
    <t>08/01/1957</t>
  </si>
  <si>
    <t>ELZIRA AUGUSTA VICENTINI</t>
  </si>
  <si>
    <t>IGARAPAVA</t>
  </si>
  <si>
    <t>ANGELA DOS REIS FELIX</t>
  </si>
  <si>
    <t>24/12/1988</t>
  </si>
  <si>
    <t>ANTONIA DOS REIS FELIX</t>
  </si>
  <si>
    <t>ANGELA MARIA FARIA QUEIROZ SIGNORELLI</t>
  </si>
  <si>
    <t>26/07/1958</t>
  </si>
  <si>
    <t>ANA MARTINS FARIA QUEIROZ</t>
  </si>
  <si>
    <t>INFORMACOES HOSPITALARES</t>
  </si>
  <si>
    <t>PARAPLEGIA</t>
  </si>
  <si>
    <t>ANGELA MARIA GOMES DE SOUSA E OLIVEIRA</t>
  </si>
  <si>
    <t>23/02/1977</t>
  </si>
  <si>
    <t>ISOLMIRA GOMES DE SOUSA</t>
  </si>
  <si>
    <t>ANGELA MARIA MACHADO</t>
  </si>
  <si>
    <t>15/09/1976</t>
  </si>
  <si>
    <t>GILDA MARIA MACHADO</t>
  </si>
  <si>
    <t>8/06/2022</t>
  </si>
  <si>
    <t>ANGELA MARIA NUNES</t>
  </si>
  <si>
    <t>06/06/1964</t>
  </si>
  <si>
    <t>MARIA ALVES NUNES</t>
  </si>
  <si>
    <t>ANGELA MARTINS GUERRA LOURENCO</t>
  </si>
  <si>
    <t>12/08/1969</t>
  </si>
  <si>
    <t>IDE MARIA GUERRA</t>
  </si>
  <si>
    <t>ANGELICA BEATRIZ DA SILVA</t>
  </si>
  <si>
    <t>03/05/1967</t>
  </si>
  <si>
    <t>MARIA HELENA SILVA</t>
  </si>
  <si>
    <t>COROMANDEL</t>
  </si>
  <si>
    <t>HEMODINAMICA GEUNE DIENF</t>
  </si>
  <si>
    <t>ANGELICA FREITAS FERREIRA</t>
  </si>
  <si>
    <t>07/03/1999</t>
  </si>
  <si>
    <t>SIRLENE BARBOSA DE FREITAS FERREIRA</t>
  </si>
  <si>
    <t>DIRETORIA DE ENSINO</t>
  </si>
  <si>
    <t>ANGELICA LEMOS DEBS DINIZ</t>
  </si>
  <si>
    <t>03/11/1966</t>
  </si>
  <si>
    <t>ELIANE LEMOS DEBS</t>
  </si>
  <si>
    <t>ANGELICA MARIA DA SILVA RIBEIRO</t>
  </si>
  <si>
    <t>24/01/1985</t>
  </si>
  <si>
    <t>LUSMAR DA SILVA</t>
  </si>
  <si>
    <t>1/02/2021</t>
  </si>
  <si>
    <t>ANGELICA RAMOS DE ALMEIDA</t>
  </si>
  <si>
    <t>15/05/1992</t>
  </si>
  <si>
    <t>CLEUSA COSTA DE ALMEIDA RAMOS</t>
  </si>
  <si>
    <t>ANGELICA VIRGINIA CARVALHO GUIMARAES</t>
  </si>
  <si>
    <t>10/05/1991</t>
  </si>
  <si>
    <t>VANILDA DE FATIMA CARVALHO GUIMARAES</t>
  </si>
  <si>
    <t>ANGELINA ROSA SEGATTO</t>
  </si>
  <si>
    <t>28/10/1971</t>
  </si>
  <si>
    <t>ILDA DE JESUS ROSA SEGATTO</t>
  </si>
  <si>
    <t>ANGELO MACHADO DOS SANTOS</t>
  </si>
  <si>
    <t>05/01/1991</t>
  </si>
  <si>
    <t>ROSANE APARECIDA MACHADO DOS SANTOS</t>
  </si>
  <si>
    <t>18/02/2021</t>
  </si>
  <si>
    <t>ANNA BEATRIZ COSTA NEVES DO AMARAL</t>
  </si>
  <si>
    <t>31/03/1978</t>
  </si>
  <si>
    <t>ROSA MARIA COSTA NEVES DO AMARAL</t>
  </si>
  <si>
    <t>ANNA LUIZA MOREIRA DOS SANTOS ALBERNAZ</t>
  </si>
  <si>
    <t>06/04/1987</t>
  </si>
  <si>
    <t>APARECIDA DE FATIMA DOS SANTOS</t>
  </si>
  <si>
    <t>ANNA PAULA MARTINS LEITE</t>
  </si>
  <si>
    <t>22/03/1986</t>
  </si>
  <si>
    <t>SOLANGE MARIA DE MELO LEITE</t>
  </si>
  <si>
    <t>CENTRO ENS PESQ EXT ATED EDU ESPECIAL</t>
  </si>
  <si>
    <t>CENTRO FED.DE EDUC.TECNOL.MINAS GERAIS</t>
  </si>
  <si>
    <t>10/11/2022</t>
  </si>
  <si>
    <t>9/03/2023</t>
  </si>
  <si>
    <t>ANNA RAFAELLA PEREIRA SANTOS</t>
  </si>
  <si>
    <t>08/11/1986</t>
  </si>
  <si>
    <t>ANA ROSA PEREIRA</t>
  </si>
  <si>
    <t>ANSELMO DOS SANTOS LIMA</t>
  </si>
  <si>
    <t>25/08/1963</t>
  </si>
  <si>
    <t>ZORAIDE OLIVEIRA LIMA</t>
  </si>
  <si>
    <t>RADIOLOGIA AMB DIENF</t>
  </si>
  <si>
    <t>ANTONIA MANUELA DE SA BATISTA</t>
  </si>
  <si>
    <t>21/12/1991</t>
  </si>
  <si>
    <t>LIDIA MARIA ALVES DE SOUSA SA</t>
  </si>
  <si>
    <t>PI</t>
  </si>
  <si>
    <t>ANTONIO BERTOLINO CARDOSO NETO</t>
  </si>
  <si>
    <t>25/05/1987</t>
  </si>
  <si>
    <t>TEREZINHA ALVIM CARDOSO</t>
  </si>
  <si>
    <t>ANTONIO CARLOS VIEIRA DA MOTA</t>
  </si>
  <si>
    <t>23/08/1958</t>
  </si>
  <si>
    <t>ANTONIA DE SOUZA MOTA</t>
  </si>
  <si>
    <t>ANTONIO CEZAR DE CARVALHO</t>
  </si>
  <si>
    <t>11/07/1971</t>
  </si>
  <si>
    <t>MARIA IZABEL DE JESUS</t>
  </si>
  <si>
    <t>ANTONIO DA SILVA PEREIRA QUEIROZ</t>
  </si>
  <si>
    <t>01/05/1966</t>
  </si>
  <si>
    <t>HORACIA TEREZINHA DA SILVA QUEIROZ</t>
  </si>
  <si>
    <t>ANTONIO DONIZETI DA SILVA ROSA</t>
  </si>
  <si>
    <t>01/08/1960</t>
  </si>
  <si>
    <t>SEBASTIANA TROVAO DA SILVA ROSA</t>
  </si>
  <si>
    <t>SERRA AZUL</t>
  </si>
  <si>
    <t>ANTONIO JORGE CAIXETA GADIA</t>
  </si>
  <si>
    <t>22/05/1958</t>
  </si>
  <si>
    <t>WALDA CAIXETA GADIA</t>
  </si>
  <si>
    <t>PATOS DE  MINAS</t>
  </si>
  <si>
    <t>DIVISAO DE TRANSPORTES</t>
  </si>
  <si>
    <t>ANTONIO JOSE DA COSTA</t>
  </si>
  <si>
    <t>17/06/1959</t>
  </si>
  <si>
    <t>GERALDA MARIA JESUS</t>
  </si>
  <si>
    <t>ANTONIO JOSE DE LIMA JUNIOR</t>
  </si>
  <si>
    <t>08/03/1979</t>
  </si>
  <si>
    <t>CLEUSA MARIA COSTA E LIMA</t>
  </si>
  <si>
    <t>SANTA VITORIA</t>
  </si>
  <si>
    <t>1/10/2021</t>
  </si>
  <si>
    <t>ANTONIO LUIZ MARQUES</t>
  </si>
  <si>
    <t>18/01/1982</t>
  </si>
  <si>
    <t>MAURA CAETANO MARQUES</t>
  </si>
  <si>
    <t>ANTONIO MACHADO</t>
  </si>
  <si>
    <t>20/11/1958</t>
  </si>
  <si>
    <t>MARIA LUZ DE JESUS</t>
  </si>
  <si>
    <t>DIR DE ESTUDOS E PESQUISAS AFRORRACIAIS</t>
  </si>
  <si>
    <t>ANTONIO MARQUES DA SILVA FILHO</t>
  </si>
  <si>
    <t>03/09/1962</t>
  </si>
  <si>
    <t>MARIA DE LOURDES MOURA E SILVA</t>
  </si>
  <si>
    <t>IPAMERI</t>
  </si>
  <si>
    <t>SETOR DE APOSENTADORIA E PENSAO</t>
  </si>
  <si>
    <t>ANTONIO NETO FERREIRA DOS SANTOS</t>
  </si>
  <si>
    <t>28/04/1970</t>
  </si>
  <si>
    <t>SUZANA FERREIRA DOS SANTOS</t>
  </si>
  <si>
    <t>SAO FELIX DO ARAGUAIA</t>
  </si>
  <si>
    <t>ANTONIO NORBERTO DA SILVA</t>
  </si>
  <si>
    <t>03/11/1955</t>
  </si>
  <si>
    <t>IONE FARIA SILVA</t>
  </si>
  <si>
    <t>ANTONIO RAIMUNDO OVIDIO</t>
  </si>
  <si>
    <t>21/09/1961</t>
  </si>
  <si>
    <t>EFIGENIA ANTONIA OVIDIO</t>
  </si>
  <si>
    <t>PREFE - CAMPUS MONTE CARMELO</t>
  </si>
  <si>
    <t>FUNDACAO UNIV. FEDERAL DE OURO PRETO</t>
  </si>
  <si>
    <t>ANTONIO RODRIGUES DA SILVA</t>
  </si>
  <si>
    <t>22/07/1953</t>
  </si>
  <si>
    <t>REGINA CANDIDA DA CUNHA</t>
  </si>
  <si>
    <t>SANTA JULIANA</t>
  </si>
  <si>
    <t>ANTONIO SANTIAGO DA SILVA</t>
  </si>
  <si>
    <t>06/02/1977</t>
  </si>
  <si>
    <t>DIVINA DO NASCIMENTO DA SILVA</t>
  </si>
  <si>
    <t>ANTONIO TOMAS JUNIOR</t>
  </si>
  <si>
    <t>24/06/1960</t>
  </si>
  <si>
    <t>COLANDI JAIME ROCHA</t>
  </si>
  <si>
    <t>ABADIA DOS DOURADOS</t>
  </si>
  <si>
    <t>ANTONIO VALADAO MONTEIRO</t>
  </si>
  <si>
    <t>27/03/1961</t>
  </si>
  <si>
    <t>MARIA NUNES VALADAO</t>
  </si>
  <si>
    <t>DESENVOLVIMENTO HUMANO EM SAUDE</t>
  </si>
  <si>
    <t>ANTONIO VENANCIO FERREIRA NETO</t>
  </si>
  <si>
    <t>03/05/1965</t>
  </si>
  <si>
    <t>ANITA RODRIGU FERREIRA</t>
  </si>
  <si>
    <t>APARECIDA DE FATIMA AMARAL</t>
  </si>
  <si>
    <t>01/10/1977</t>
  </si>
  <si>
    <t>LUCIA DE FATIMA AMARAL</t>
  </si>
  <si>
    <t>APARECIDO GERALDO COSTA PEREIRA</t>
  </si>
  <si>
    <t>17/12/1981</t>
  </si>
  <si>
    <t>SERGIA COSTA SILVA</t>
  </si>
  <si>
    <t>COORD PRO POS GRAD BIOTECNOLOGIA-P MINAS</t>
  </si>
  <si>
    <t>ARIADNA RIBEIRO GONCALVES DIAS</t>
  </si>
  <si>
    <t>25/01/1979</t>
  </si>
  <si>
    <t>IVONE CORAGEM RIBEIRO GONCALVES</t>
  </si>
  <si>
    <t>ARIANY PENA DE SOUZA</t>
  </si>
  <si>
    <t>15/09/1990</t>
  </si>
  <si>
    <t>EUNICE GOMES PENA DE SOUZA</t>
  </si>
  <si>
    <t>ASSESSORIA ADMINISTRATIVA UFU MT CARMELO</t>
  </si>
  <si>
    <t>ARISTIDES DE PAULA SANTOS</t>
  </si>
  <si>
    <t>20/02/1976</t>
  </si>
  <si>
    <t>SONIA MARIA DE PAULA SANTOS</t>
  </si>
  <si>
    <t>ARISTIDES VALDIVINO DE PAULA</t>
  </si>
  <si>
    <t>31/07/1968</t>
  </si>
  <si>
    <t>CICERA PAULA SOBRINHA</t>
  </si>
  <si>
    <t>ARLETE DIAS PEREIRA FRANCA</t>
  </si>
  <si>
    <t>24/05/1976</t>
  </si>
  <si>
    <t>TEREZINHA DIAS PEREIRA FRANCA</t>
  </si>
  <si>
    <t>ARLETE OLIVEIRA DE SOUZA</t>
  </si>
  <si>
    <t>12/03/1980</t>
  </si>
  <si>
    <t>DOMINGAS OLIVEIRA</t>
  </si>
  <si>
    <t>ARMANDO HENRIQUE DE OLIVEIRA</t>
  </si>
  <si>
    <t>18/07/1988</t>
  </si>
  <si>
    <t>LEILA DORCA DE OLIVERA</t>
  </si>
  <si>
    <t>ARMELINDO NUNES SOARES</t>
  </si>
  <si>
    <t>22/10/1965</t>
  </si>
  <si>
    <t>APARECIDA SILVERIA DE OLIVEIRA SOARES</t>
  </si>
  <si>
    <t>MONJOLINHO</t>
  </si>
  <si>
    <t>ARNALDO JOSE MIRANDA PELEGRINE</t>
  </si>
  <si>
    <t>13/08/1965</t>
  </si>
  <si>
    <t>MARIA APARECIDA PELEGRINE</t>
  </si>
  <si>
    <t>ARTHUR ALVES PEREIRA</t>
  </si>
  <si>
    <t>23/07/1985</t>
  </si>
  <si>
    <t>LINDAMAR ALVES PEREIRA</t>
  </si>
  <si>
    <t>SETOR DE LICITACOES - DIRCL</t>
  </si>
  <si>
    <t>ARTHUR COSTA NASCIMENTO</t>
  </si>
  <si>
    <t>27/06/1994</t>
  </si>
  <si>
    <t>ARLENE VIEIRA DA COSTA NASCIMENTO</t>
  </si>
  <si>
    <t>ARTHUR DE OLIVEIRA CAMACHO</t>
  </si>
  <si>
    <t>05/03/1991</t>
  </si>
  <si>
    <t>VANELLI ROCHA DE OLIVEIRA CAMACHO</t>
  </si>
  <si>
    <t>COOR PROG POS GRAD GESTAO ORGANIZACIONAL</t>
  </si>
  <si>
    <t>FACULDADE DE GESTAO E NEGOCIOS</t>
  </si>
  <si>
    <t>ARTHUR MIGUEL ROMANO</t>
  </si>
  <si>
    <t>18/03/1986</t>
  </si>
  <si>
    <t>MARIA APARECIDA DE OLIVEIRA</t>
  </si>
  <si>
    <t>DIVISAO DE FISCALIZACAO - DIROB</t>
  </si>
  <si>
    <t>ARTHUR SILVA DE PAULA</t>
  </si>
  <si>
    <t>30/04/1989</t>
  </si>
  <si>
    <t>IONE APARECIDA DA SILVA</t>
  </si>
  <si>
    <t>Coordenação do Curso de Graduação em Engenharia Ambiental e</t>
  </si>
  <si>
    <t>ASTRIDIA MARILIA DE SOUZA FONTES</t>
  </si>
  <si>
    <t>13/11/1966</t>
  </si>
  <si>
    <t>NEUZA MARINHO DE SOUZA</t>
  </si>
  <si>
    <t>JUIZ DE FORA</t>
  </si>
  <si>
    <t>AUGUSTO CARVALHO SOARES</t>
  </si>
  <si>
    <t>02/02/1981</t>
  </si>
  <si>
    <t>VANILDA HELENA DE CARVALHO</t>
  </si>
  <si>
    <t>ASSESSORIA ADMINISTRATIVA UFU PT MINAS</t>
  </si>
  <si>
    <t>AVELINO GOMES</t>
  </si>
  <si>
    <t>27/04/1953</t>
  </si>
  <si>
    <t>MARIA ANTONIA GOMES</t>
  </si>
  <si>
    <t>BARBARA AMORIM CAPPARELLI MENEZES</t>
  </si>
  <si>
    <t>26/09/1989</t>
  </si>
  <si>
    <t>ELIANE APARECIDA DE FATIMA CAPPARELLI</t>
  </si>
  <si>
    <t>COORD PROG POS GRAD MAT-MEST PROF MATEMA</t>
  </si>
  <si>
    <t>BARBARA BEATRIZ DA SILVA NUNES</t>
  </si>
  <si>
    <t>12/08/1987</t>
  </si>
  <si>
    <t>BALBINA APARECIDA NUNES</t>
  </si>
  <si>
    <t>Afast. no País (Com Ônus) Est/Dout/Mestrado - EST</t>
  </si>
  <si>
    <t>1/07/2022</t>
  </si>
  <si>
    <t>1/07/2023</t>
  </si>
  <si>
    <t>BARBARA GABRIELLE RODRIGUES</t>
  </si>
  <si>
    <t>26/05/1986</t>
  </si>
  <si>
    <t>EDILAMAR DE ARAUJO ALMEIDA</t>
  </si>
  <si>
    <t>Licenciatura</t>
  </si>
  <si>
    <t>BARBARA GAMA DA SILVA</t>
  </si>
  <si>
    <t>07/05/1990</t>
  </si>
  <si>
    <t>CLAUDETE GAMA DA SILVA</t>
  </si>
  <si>
    <t>BEATRIZ ANGELICA DE AQUINO</t>
  </si>
  <si>
    <t>26/03/1974</t>
  </si>
  <si>
    <t>MARIA IMACULADA DE AQUINO</t>
  </si>
  <si>
    <t>BEATRIZ ANTONIA ROSA ALVES DA ROCHA</t>
  </si>
  <si>
    <t>16/12/1974</t>
  </si>
  <si>
    <t>ORMESINDA DE JESUS ROSA</t>
  </si>
  <si>
    <t>BEATRIZ DE MELO SILVA</t>
  </si>
  <si>
    <t>25/09/1976</t>
  </si>
  <si>
    <t>MARIA ALVES DE MELO SILVA</t>
  </si>
  <si>
    <t>BEATRIZ LEMOS DA SILVA MANDIM</t>
  </si>
  <si>
    <t>19/11/1971</t>
  </si>
  <si>
    <t>DILZA TAROZZO LEMOS DA SILVA</t>
  </si>
  <si>
    <t>BEATRIZ MARIA DE OLIVEIRA</t>
  </si>
  <si>
    <t>01/09/1975</t>
  </si>
  <si>
    <t>SELVA CANDIDA DE ARAUJO OLIVEIRA</t>
  </si>
  <si>
    <t>BEATRIZ VIEIRA DOS SANTOS</t>
  </si>
  <si>
    <t>08/04/1974</t>
  </si>
  <si>
    <t>MARIA CONCEBIDA VIEIRA</t>
  </si>
  <si>
    <t>COORD CURSO GRADUACAO ENG AMBIENTAL</t>
  </si>
  <si>
    <t>MONOPLEGIA</t>
  </si>
  <si>
    <t>BEGNA ROSA DA SILVA</t>
  </si>
  <si>
    <t>14/04/1979</t>
  </si>
  <si>
    <t>ZILANI MARIA DA SILVA</t>
  </si>
  <si>
    <t>BELCHIOR DE SOUZA</t>
  </si>
  <si>
    <t>21/06/1959</t>
  </si>
  <si>
    <t>DORVINA CANDIDA DE SAO JOSE</t>
  </si>
  <si>
    <t>SERRA DO SALITRE</t>
  </si>
  <si>
    <t>COORDENACAO DO CURSO DE ARTES VISUAIS</t>
  </si>
  <si>
    <t>BELCHIOR JOSE DOS SANTOS</t>
  </si>
  <si>
    <t>25/12/1982</t>
  </si>
  <si>
    <t>MARIA DA CONCEICAO SANTOS</t>
  </si>
  <si>
    <t>BENILDO ALVES BORGES</t>
  </si>
  <si>
    <t>06/02/1967</t>
  </si>
  <si>
    <t>ARMEZINDA ALVES BORGES</t>
  </si>
  <si>
    <t>BETANIA BRAZ ROMAO</t>
  </si>
  <si>
    <t>13/10/1984</t>
  </si>
  <si>
    <t>NEIVA DE DEUS BRAZ ROMAO</t>
  </si>
  <si>
    <t>COOR CURSO GRAD ENG ALIMENTOS DE PATOS</t>
  </si>
  <si>
    <t>FACULDADE DE ENGENHARIA QUIMICA</t>
  </si>
  <si>
    <t>UNIVERSIDADE FEDERAL DE GOIAS</t>
  </si>
  <si>
    <t>BETANIA DA CUNHA VARGAS</t>
  </si>
  <si>
    <t>28/05/1985</t>
  </si>
  <si>
    <t>NATALIA DARC DA CUNHA VARGAS</t>
  </si>
  <si>
    <t>SECRETARIA GERAL</t>
  </si>
  <si>
    <t>BETANIA NUNES DE SOUSA</t>
  </si>
  <si>
    <t>10/11/1990</t>
  </si>
  <si>
    <t>MARLI CAIXETA NUNES E SOUSA</t>
  </si>
  <si>
    <t>BIBLIOTECA SETORIAL PATOS DE MINAS</t>
  </si>
  <si>
    <t>BIANCA DANTAS BORGES</t>
  </si>
  <si>
    <t>28/03/1983</t>
  </si>
  <si>
    <t>CILENE CIRILO DANTAS BORGES</t>
  </si>
  <si>
    <t>BILIANE CONCEICAO DOS SANTOS COSTA</t>
  </si>
  <si>
    <t>08/09/1976</t>
  </si>
  <si>
    <t>BRENDA CRISTINA DE OLIVEIRA RODRIGUES</t>
  </si>
  <si>
    <t>30/01/1990</t>
  </si>
  <si>
    <t>MARIA DE LOURDES GONCALVES DE OLIVEIRA</t>
  </si>
  <si>
    <t>COORDENACAO PROG POS G. ODONTOLOGIA</t>
  </si>
  <si>
    <t>BRENDA MAGALHAES ARANTES</t>
  </si>
  <si>
    <t>19/12/1985</t>
  </si>
  <si>
    <t>MARIA DE LOURDES MAGALHAES ARANTES</t>
  </si>
  <si>
    <t>BRENO VALADARES DE ABREU</t>
  </si>
  <si>
    <t>22/07/1988</t>
  </si>
  <si>
    <t>ELIZABETE JACOMO VALADARES ABREU</t>
  </si>
  <si>
    <t>SETE LAGOAS</t>
  </si>
  <si>
    <t>BRUNA AMANCIO GONDIM</t>
  </si>
  <si>
    <t>24/10/1985</t>
  </si>
  <si>
    <t>MAGNOLIA APARECIDA GONDIM AMANCIO</t>
  </si>
  <si>
    <t>BRUNA BORGES DE OLIVEIRA GAMA</t>
  </si>
  <si>
    <t>20/04/1992</t>
  </si>
  <si>
    <t>ELIDA CRISTINA BORGES MENDES DE OLIVEIRA</t>
  </si>
  <si>
    <t>BRUNA DOS SANTOS PINHEIRO</t>
  </si>
  <si>
    <t>25/10/1989</t>
  </si>
  <si>
    <t>CLEMILDA DOS SANTOS PINHEIRO</t>
  </si>
  <si>
    <t>BRUNA PEGORETTI ROSA</t>
  </si>
  <si>
    <t>22/08/1972</t>
  </si>
  <si>
    <t>ILAINE PEGORETTI ROSA</t>
  </si>
  <si>
    <t>SOROCABA</t>
  </si>
  <si>
    <t>BRUNA VIEIRA</t>
  </si>
  <si>
    <t>23/10/1992</t>
  </si>
  <si>
    <t>MARIA APARECIDA VIEIRA SILVA</t>
  </si>
  <si>
    <t>BRUNA VIEIRA ARAUJO</t>
  </si>
  <si>
    <t>23/11/1993</t>
  </si>
  <si>
    <t>CLEIDE MARIA VIEIRA ARAUJO</t>
  </si>
  <si>
    <t>BRUNNA NUNES RIBEIRO DE CASTRO</t>
  </si>
  <si>
    <t>01/09/1993</t>
  </si>
  <si>
    <t>LUCIANA NUNES FERREIRA_R DE CASTRO</t>
  </si>
  <si>
    <t>COOD C GRAD ENG ELETRON TELECOMUNICACOES</t>
  </si>
  <si>
    <t>BRUNO AMARAL PINTO</t>
  </si>
  <si>
    <t>13/07/1998</t>
  </si>
  <si>
    <t>NIVALDA AMARAL SOARES</t>
  </si>
  <si>
    <t>BRUNO CHAVES ALMEIDA</t>
  </si>
  <si>
    <t>10/01/1981</t>
  </si>
  <si>
    <t>ANGELA MARIA CHAVES ALMEIDA</t>
  </si>
  <si>
    <t>BRUNO DE CARVALHO DORNELAS</t>
  </si>
  <si>
    <t>30/01/1982</t>
  </si>
  <si>
    <t>MARLENE DORNELAS DE CARVALHO</t>
  </si>
  <si>
    <t>BRUNO DE OLIVEIRA LAZARO</t>
  </si>
  <si>
    <t>17/08/1994</t>
  </si>
  <si>
    <t>MARIA HELENA DE OLIVEIRA LAZARO</t>
  </si>
  <si>
    <t>BRUNO DIAS DE CASTRO</t>
  </si>
  <si>
    <t>21/03/1990</t>
  </si>
  <si>
    <t>MARIA DE LOURDES LACERDA DIAS DE CASTRO</t>
  </si>
  <si>
    <t>BRUNO FERNANDO ARAUJO</t>
  </si>
  <si>
    <t>14/06/1986</t>
  </si>
  <si>
    <t>ELENICE APARECIDA DE ARAUJO</t>
  </si>
  <si>
    <t>BRUNO FERREIRA CARVALHO</t>
  </si>
  <si>
    <t>06/07/1982</t>
  </si>
  <si>
    <t>MARCIA FERREIRA VASCONCELOS SILVA</t>
  </si>
  <si>
    <t>BRUNO GOULART MONTES</t>
  </si>
  <si>
    <t>IONICE GOULART MONTES</t>
  </si>
  <si>
    <t>FINANCAS</t>
  </si>
  <si>
    <t>BRUNO HENRIQUE SILVA</t>
  </si>
  <si>
    <t>24/05/1989</t>
  </si>
  <si>
    <t>MARIA APARECIDA DA SILVA</t>
  </si>
  <si>
    <t>BIBLIOTECA SETORIAL MONTE CARMELO</t>
  </si>
  <si>
    <t>BRUNO LUIZ KORCKIEVICZ</t>
  </si>
  <si>
    <t>21/04/1989</t>
  </si>
  <si>
    <t>MARIA APARECIDA DA SILVA KORCKIEVICZ</t>
  </si>
  <si>
    <t>BRUNO ROGERIO FELIPE DA SILVA</t>
  </si>
  <si>
    <t>06/11/1983</t>
  </si>
  <si>
    <t>LUZIA FELIPE DA SILVA</t>
  </si>
  <si>
    <t>BRUNO SOARES CAVALCANTE</t>
  </si>
  <si>
    <t>25/04/1979</t>
  </si>
  <si>
    <t>FRANCISCA FRANCILENE MOTA</t>
  </si>
  <si>
    <t>CAETANOPOLIS</t>
  </si>
  <si>
    <t>CACILDO DONIZETE DA SILVA</t>
  </si>
  <si>
    <t>04/11/1958</t>
  </si>
  <si>
    <t>TEREZINHA JESUS SILVA</t>
  </si>
  <si>
    <t>NOVA PONTE</t>
  </si>
  <si>
    <t>CAIO CESAR RANGEL</t>
  </si>
  <si>
    <t>21/08/1988</t>
  </si>
  <si>
    <t>ZENI APARECIDA DE OLIVEIRA</t>
  </si>
  <si>
    <t>CAIO VICTOR ALVES SIQUEIRA</t>
  </si>
  <si>
    <t>13/01/1997</t>
  </si>
  <si>
    <t>MARIA DOS REIS ALVES AMORIM</t>
  </si>
  <si>
    <t>COOR PROG POS GRAD ENGENHARIA ELETRICA</t>
  </si>
  <si>
    <t>CAMILA ARANTES ALVES FERRAZ DE CARVALHO</t>
  </si>
  <si>
    <t>14/01/1981</t>
  </si>
  <si>
    <t>BERNADETE ARANTES ALVES FERRAZ CARVALHO</t>
  </si>
  <si>
    <t>AMBULATORIO DIENF</t>
  </si>
  <si>
    <t>CAMILA BARBOSA TIAGO</t>
  </si>
  <si>
    <t>16/01/1985</t>
  </si>
  <si>
    <t>BERVELEY BARBOSA CORDEIRO</t>
  </si>
  <si>
    <t>CAMILA CAMARGO COSTA</t>
  </si>
  <si>
    <t>06/05/1994</t>
  </si>
  <si>
    <t>TEREZINHA RODRIGUES CAMARGO COSTA</t>
  </si>
  <si>
    <t>DIVISAO DE EXECUCAO FISICA UMU</t>
  </si>
  <si>
    <t>CAMILA DE CARVALHO ALMANCA LOPES</t>
  </si>
  <si>
    <t>01/09/1991</t>
  </si>
  <si>
    <t>MARA RUBIA DE CARVALHO ALMANCA LOPES</t>
  </si>
  <si>
    <t>CAMILA DE MATTOS FALEIROS</t>
  </si>
  <si>
    <t>08/05/1981</t>
  </si>
  <si>
    <t>ENEIDA DE MATTOS FALEIROS</t>
  </si>
  <si>
    <t>INSTITUTO DE CIENCIAS SOCIAIS</t>
  </si>
  <si>
    <t>CAMILA LIMA BAZANI</t>
  </si>
  <si>
    <t>23/01/1990</t>
  </si>
  <si>
    <t>ANTONIA ELIETE BRAGA LIMA BAZANI</t>
  </si>
  <si>
    <t>COORD PROGRAMA POS GRADUACAO EM ECONOMIA</t>
  </si>
  <si>
    <t>CAMILA MACHADO DA SILVA</t>
  </si>
  <si>
    <t>20/01/1988</t>
  </si>
  <si>
    <t>VALMIRA LICIO MACHADO</t>
  </si>
  <si>
    <t>CAMILA MARIA PERES DE ROSATTO DOMINGOS</t>
  </si>
  <si>
    <t>14/07/1987</t>
  </si>
  <si>
    <t>DULCE MARIA PERES DE ROSATTO</t>
  </si>
  <si>
    <t>CAMILA PIRES E SILVA</t>
  </si>
  <si>
    <t>16/09/1986</t>
  </si>
  <si>
    <t>IONE DA SILVA PIRES</t>
  </si>
  <si>
    <t>CAMILA RODRIGUES DE MORAIS</t>
  </si>
  <si>
    <t>SILVIA MARIA DE MORAIS RODRIGUES</t>
  </si>
  <si>
    <t>CURSO DE GRADUACAO EM NUTRICAO</t>
  </si>
  <si>
    <t>CAMILA SANTOS PEREIRA</t>
  </si>
  <si>
    <t>11/12/1987</t>
  </si>
  <si>
    <t>VALERIA TEREZINHA SANTOS PEREIRA</t>
  </si>
  <si>
    <t>CAMILA SILVA BARRA</t>
  </si>
  <si>
    <t>02/06/1981</t>
  </si>
  <si>
    <t>EURIDES MARIA SILVA BARRA</t>
  </si>
  <si>
    <t>COORDENACAO DO CURSO DE NUTRICAO</t>
  </si>
  <si>
    <t>CAMILA SOARES DE OLIVEIRA</t>
  </si>
  <si>
    <t>07/11/1993</t>
  </si>
  <si>
    <t>NEUZA MARIA DE OLIVEIRA SOARES</t>
  </si>
  <si>
    <t>COOD CURSO AGRONOMIA MONTE CARMELO</t>
  </si>
  <si>
    <t>CAMILA STOQUE ESTEVES</t>
  </si>
  <si>
    <t>22/11/1977</t>
  </si>
  <si>
    <t>NEIDE STOQUE ESTEVES</t>
  </si>
  <si>
    <t>CAMILLA KETELLEN SILVA GASPAR</t>
  </si>
  <si>
    <t>07/07/1987</t>
  </si>
  <si>
    <t>ARLETE QUEIROZ SILVA</t>
  </si>
  <si>
    <t>CAMILLA SOUSA GUIMARAES</t>
  </si>
  <si>
    <t>16/04/1989</t>
  </si>
  <si>
    <t>RAQUEL DE MIRANDA SOUSA</t>
  </si>
  <si>
    <t>CAMILO SILVA PINHEIRO</t>
  </si>
  <si>
    <t>25/12/1992</t>
  </si>
  <si>
    <t>MARIA APARECIDA ANTONIO DA SILVA</t>
  </si>
  <si>
    <t>CANDIDA ROSA NETA</t>
  </si>
  <si>
    <t>16/02/1961</t>
  </si>
  <si>
    <t>JOANA ROSA BORGES</t>
  </si>
  <si>
    <t>SACRAMENTO</t>
  </si>
  <si>
    <t>COORDENACAO CURSO GRADUACAO EM PEDAGOGIA</t>
  </si>
  <si>
    <t>CARINA VAZ DA COSTA</t>
  </si>
  <si>
    <t>24/12/1981</t>
  </si>
  <si>
    <t>LUCILIA FATIMA VAZ DA COSTA</t>
  </si>
  <si>
    <t>CARINE FERREIRA LOPES</t>
  </si>
  <si>
    <t>24/10/1995</t>
  </si>
  <si>
    <t>ILSELENA MARIA FERREIRA LOPES</t>
  </si>
  <si>
    <t>CARITAS NOGUEIRA ROSA</t>
  </si>
  <si>
    <t>20/02/1980</t>
  </si>
  <si>
    <t>LEONOR NOGUEIRA DE OLIVEIRA</t>
  </si>
  <si>
    <t>RS</t>
  </si>
  <si>
    <t>CACHOEIRA DO SUL</t>
  </si>
  <si>
    <t>CARLA APARECIDA DA SILVA</t>
  </si>
  <si>
    <t>05/09/1971</t>
  </si>
  <si>
    <t>MARIA ISABEL DA SILVA</t>
  </si>
  <si>
    <t>ABAETE</t>
  </si>
  <si>
    <t>CARLA BEATRIZ RIBEIRO</t>
  </si>
  <si>
    <t>14/04/1974</t>
  </si>
  <si>
    <t>MARIA APARECID RIBEIRO</t>
  </si>
  <si>
    <t>CARLA BORGES ALMEIDA</t>
  </si>
  <si>
    <t>27/04/1989</t>
  </si>
  <si>
    <t>SUSILEY APARECIDA BORGES DE ALMEIDA</t>
  </si>
  <si>
    <t>CARLA FERREIRA DE LIMA</t>
  </si>
  <si>
    <t>11/06/1981</t>
  </si>
  <si>
    <t>MARILDE SIMONE FERREIRA LIMA</t>
  </si>
  <si>
    <t>UNIVERSIDADE FEDERAL DE VICOSA</t>
  </si>
  <si>
    <t>CARLA FERREIRA REZENDE</t>
  </si>
  <si>
    <t>15/03/1971</t>
  </si>
  <si>
    <t>LUZIA FERREIRA DE REZENDE</t>
  </si>
  <si>
    <t>CARLA GUIMARAES SILVA SANTOS</t>
  </si>
  <si>
    <t>12/09/1974</t>
  </si>
  <si>
    <t>MARGARIDA ROSA CLARA GUIMARAES</t>
  </si>
  <si>
    <t>CARLA INES MACIEL VILELA</t>
  </si>
  <si>
    <t>18/11/1963</t>
  </si>
  <si>
    <t>IGNEZ MACIEL VILELA</t>
  </si>
  <si>
    <t>AMBULATORIOS PERIFERICOS</t>
  </si>
  <si>
    <t>CARLA MARIANA PEREIRA LEMES</t>
  </si>
  <si>
    <t>01/12/1982</t>
  </si>
  <si>
    <t>MARIA DAS GRACAS PEREIRA</t>
  </si>
  <si>
    <t>UNAI</t>
  </si>
  <si>
    <t>CARLA PEREIRA DOS SANTOS DE JESUS</t>
  </si>
  <si>
    <t>16/04/1988</t>
  </si>
  <si>
    <t>JOANA PEREIRA DOS SANTOS DE JESUS</t>
  </si>
  <si>
    <t>INSTITUTO FED. DO NORTE DE MINAS GERAIS</t>
  </si>
  <si>
    <t>CARLA ROSANE SILVA DA CUNHA</t>
  </si>
  <si>
    <t>13/08/1964</t>
  </si>
  <si>
    <t>SIRLEY CASTRO DA SILVA</t>
  </si>
  <si>
    <t>BAGE</t>
  </si>
  <si>
    <t>CARLOS ALBERTO DE CASTRO</t>
  </si>
  <si>
    <t>11/12/1958</t>
  </si>
  <si>
    <t>AMELIA ALVES DE CASTRO</t>
  </si>
  <si>
    <t>CONQUISTA</t>
  </si>
  <si>
    <t>CARLOS ALBERTO DE MAGALHAES CORDEIRO PALHARES</t>
  </si>
  <si>
    <t>12/12/1978</t>
  </si>
  <si>
    <t>ANGELA MAGALHAES CORDEIRO PALHARES</t>
  </si>
  <si>
    <t>8/11/2022</t>
  </si>
  <si>
    <t>18/02/2023</t>
  </si>
  <si>
    <t>CARLOS ALBERTO PEREIRA</t>
  </si>
  <si>
    <t>18/05/1964</t>
  </si>
  <si>
    <t>DIVA SOUTO SOARES</t>
  </si>
  <si>
    <t>CARLOS ALBERTO RODRIGUES</t>
  </si>
  <si>
    <t>15/11/1968</t>
  </si>
  <si>
    <t>LAUDELINA F RODRIGUES</t>
  </si>
  <si>
    <t>CARLOS ALBERTO SANTOS DE LIMA</t>
  </si>
  <si>
    <t>02/01/1988</t>
  </si>
  <si>
    <t>MARIA DO SOCORRO SANTOS DE LIMA</t>
  </si>
  <si>
    <t>CARLOS DENIS PEREIRA</t>
  </si>
  <si>
    <t>27/01/1961</t>
  </si>
  <si>
    <t>ANA PEREIRA MARTINS</t>
  </si>
  <si>
    <t>JANUARIA</t>
  </si>
  <si>
    <t>CARLOS EDUARDO FRANCA</t>
  </si>
  <si>
    <t>27/10/1985</t>
  </si>
  <si>
    <t>LUCELMA FERREIRA DE MORAES</t>
  </si>
  <si>
    <t>CARLOS HENRIQUE CASSIA FONTES</t>
  </si>
  <si>
    <t>28/02/1978</t>
  </si>
  <si>
    <t>MARIA ELOISA CASSIA FONTES</t>
  </si>
  <si>
    <t>MONTES CLAROS</t>
  </si>
  <si>
    <t>CARLOS HENRIQUE DE OLIVEIRA</t>
  </si>
  <si>
    <t>07/05/1968</t>
  </si>
  <si>
    <t>DALVANIRA MARTINS DE OLIVEIRA</t>
  </si>
  <si>
    <t>CARLOS HENRIQUE DE PAULO</t>
  </si>
  <si>
    <t>GERALDA MARIA PAULO</t>
  </si>
  <si>
    <t>DIVISAO DE PROMOCAO A CULTURA - DICUT</t>
  </si>
  <si>
    <t>CARLOS HENRIQUE REZENDE CARVALHO</t>
  </si>
  <si>
    <t>19/12/1986</t>
  </si>
  <si>
    <t>MARLETE DE OLIVEIRA REZENDE CARVALHO</t>
  </si>
  <si>
    <t>CARLOS HUMBERTO CORREIA</t>
  </si>
  <si>
    <t>07/11/1959</t>
  </si>
  <si>
    <t>LAZARA ROSA CORREIA</t>
  </si>
  <si>
    <t>ESTRELA DO SUL</t>
  </si>
  <si>
    <t>CARLOS HUMBERTO FREITAS VIEIRA</t>
  </si>
  <si>
    <t>20/10/1955</t>
  </si>
  <si>
    <t>MARIA HELENA FREITAS VIEIRA</t>
  </si>
  <si>
    <t>CARLOS JOSE DINIZ</t>
  </si>
  <si>
    <t>25/04/1960</t>
  </si>
  <si>
    <t>JUSTINA ROSA DINIZ</t>
  </si>
  <si>
    <t>MONTE ALEGRE DE MINAS</t>
  </si>
  <si>
    <t>CARLOS MARTINS NOGUEIRA</t>
  </si>
  <si>
    <t>15/10/1967</t>
  </si>
  <si>
    <t>GENY MARTINS NOGUEIRA</t>
  </si>
  <si>
    <t>CARLOS MENON DE OLIVEIRA</t>
  </si>
  <si>
    <t>13/09/1960</t>
  </si>
  <si>
    <t>BELARMINA C OLIVEIRA</t>
  </si>
  <si>
    <t>ALTO ARAGUAIA</t>
  </si>
  <si>
    <t>CARLOS MONTEIRO DOS SANTOS</t>
  </si>
  <si>
    <t>03/12/1973</t>
  </si>
  <si>
    <t>MARIA AMELIA DA SILVA</t>
  </si>
  <si>
    <t>CARLOS ROBERTO COSTA</t>
  </si>
  <si>
    <t>07/10/1961</t>
  </si>
  <si>
    <t>MARIA DORES COSTA</t>
  </si>
  <si>
    <t>CARMEN LUCIA BARBOSA SANTOS</t>
  </si>
  <si>
    <t>01/09/1959</t>
  </si>
  <si>
    <t>MARIA L BARBOSA</t>
  </si>
  <si>
    <t>CARMEN REGINA TEODORO DE LIMA</t>
  </si>
  <si>
    <t>01/02/1957</t>
  </si>
  <si>
    <t>MARIA PEREIRA DE LIMA</t>
  </si>
  <si>
    <t>CAROLINA BORGES VANNUCCI DE BARROS AUGUSTO</t>
  </si>
  <si>
    <t>08/08/1987</t>
  </si>
  <si>
    <t>ELISA LAURA DE SA BORGES VANNUCCI</t>
  </si>
  <si>
    <t>CAROLINA FERNANDES REIS DOS SANTOS</t>
  </si>
  <si>
    <t>29/11/1982</t>
  </si>
  <si>
    <t>SILVANA APARECIDA FERNADES REIS</t>
  </si>
  <si>
    <t>CAROLINA FRANCHI JOAO CARDILLI</t>
  </si>
  <si>
    <t>28/01/1981</t>
  </si>
  <si>
    <t>MARIA REGINA FRANCHI JOAO</t>
  </si>
  <si>
    <t>CAROLINA MAGALHAES CAIRES CARVALHO</t>
  </si>
  <si>
    <t>27/09/1984</t>
  </si>
  <si>
    <t>HELENA MARIA DE MAGALHAES CAIRES</t>
  </si>
  <si>
    <t>EXER. PROVIS. PARAG 2 , ART. 84, LEI 8112/1990 - EST</t>
  </si>
  <si>
    <t>UNIVERSIDADE FEDERAL DE MINAS GERAIS</t>
  </si>
  <si>
    <t>23/03/2018</t>
  </si>
  <si>
    <t>CAROLINA MARTINS RODRIGUES</t>
  </si>
  <si>
    <t>09/05/1983</t>
  </si>
  <si>
    <t>CESMARINA ALVES MARTINS RODRIGUES</t>
  </si>
  <si>
    <t>COORD DO CURSO DE QUIMICA DO PONTAL</t>
  </si>
  <si>
    <t>CAROLINA MOREIRA MARQUEZ</t>
  </si>
  <si>
    <t>30/06/1981</t>
  </si>
  <si>
    <t>ENEIDA MOREIRA LICIO MARQUEZ</t>
  </si>
  <si>
    <t>SETOR DE ATENCAO A DEPENDENCIA QUIMICA</t>
  </si>
  <si>
    <t>6/01/2022</t>
  </si>
  <si>
    <t>6/01/2023</t>
  </si>
  <si>
    <t>CAROLINA PIMENTEL FERRARO</t>
  </si>
  <si>
    <t>08/08/1983</t>
  </si>
  <si>
    <t>MARIA CRISTINA PIMENTEL FERRARO</t>
  </si>
  <si>
    <t>CAROLINA POSWAR DE ARAUJO CAMENIETZKI</t>
  </si>
  <si>
    <t>26/09/1987</t>
  </si>
  <si>
    <t>ZELIA POSWAR DE ARAUJO</t>
  </si>
  <si>
    <t>CAROLINA REZENDE DE ALMEIDA</t>
  </si>
  <si>
    <t>10/02/1979</t>
  </si>
  <si>
    <t>ISABEL CRISTINA REZENDE</t>
  </si>
  <si>
    <t>DIV ADMINISTRACAO FINANCEIRA - DIRPS</t>
  </si>
  <si>
    <t>CAROLINE OLIVEIRA VILLARES</t>
  </si>
  <si>
    <t>26/07/1984</t>
  </si>
  <si>
    <t>MARIA DE FATIMA DE OLIVEIRA</t>
  </si>
  <si>
    <t>CASSIA APARECIDA DA SILVA</t>
  </si>
  <si>
    <t>20/09/1983</t>
  </si>
  <si>
    <t>SUELI FELIX DE OLIVEIRA SILVA</t>
  </si>
  <si>
    <t>DIVISAO DE LICITACOES - DIRCL</t>
  </si>
  <si>
    <t>CASSIA FERNANDA MACHADO DA SILVA</t>
  </si>
  <si>
    <t>09/05/1990</t>
  </si>
  <si>
    <t>LUCINEIDE MACHADO DA SILVA</t>
  </si>
  <si>
    <t>UNIVERSIDADE FEDERAL DE PERNAMBUCO</t>
  </si>
  <si>
    <t>26/02/2018</t>
  </si>
  <si>
    <t>CASSIA MARIA OLIVEIRA</t>
  </si>
  <si>
    <t>18/05/1979</t>
  </si>
  <si>
    <t>ALDA GERMANO DA SILVA OLIVEIRA</t>
  </si>
  <si>
    <t>24/03/2022</t>
  </si>
  <si>
    <t>CASSIA MARIA OLIVEIRA BISINOTO</t>
  </si>
  <si>
    <t>08/04/1978</t>
  </si>
  <si>
    <t>MARIA ALICE DE OLIVEIRA BISINOTO</t>
  </si>
  <si>
    <t>CASSIMAR DIAS FERREIRA</t>
  </si>
  <si>
    <t>12/06/1975</t>
  </si>
  <si>
    <t>MARIA MARLENE DIAS FERREIRA</t>
  </si>
  <si>
    <t>PRESIDENTE OLEGARIO</t>
  </si>
  <si>
    <t>CASSIO AMANCIO PEREIRA</t>
  </si>
  <si>
    <t>03/08/1980</t>
  </si>
  <si>
    <t>SILVARINA LUIZA AMANCIO PEREIRA</t>
  </si>
  <si>
    <t>DIVISAO DE APOIO A LOGISTICA - PREFE</t>
  </si>
  <si>
    <t>CASSIO LUCIANO FERNANDES DE OLIVEIRA</t>
  </si>
  <si>
    <t>17/11/1962</t>
  </si>
  <si>
    <t>ELZA MARTINI</t>
  </si>
  <si>
    <t>CASSIO RIBEIRO SILVA</t>
  </si>
  <si>
    <t>23/10/1987</t>
  </si>
  <si>
    <t>HELENA MARIA RIBEIRO SILVA</t>
  </si>
  <si>
    <t>COORDENACAO DO CURSO DE MUSICA</t>
  </si>
  <si>
    <t>CECILIA CAROLINA SIMEAO DE FREITAS</t>
  </si>
  <si>
    <t>23/06/1981</t>
  </si>
  <si>
    <t>SONIA SIMEAO CARDOSO</t>
  </si>
  <si>
    <t>Coordenação do Curso de Graduação em Estatística</t>
  </si>
  <si>
    <t>CECILIA MENDONCA TAVARES</t>
  </si>
  <si>
    <t>15/04/1982</t>
  </si>
  <si>
    <t>ELEUSA MARTA MENDONCA TAVARES</t>
  </si>
  <si>
    <t>DIVISAO DE MOVIMENTACAO E REGISTRO</t>
  </si>
  <si>
    <t>CEDI MOREIRA SOARES</t>
  </si>
  <si>
    <t>30/03/1973</t>
  </si>
  <si>
    <t>LUIZA FERNANDES DE JESUS</t>
  </si>
  <si>
    <t>CELESTE FRANCISCA DA SILVA</t>
  </si>
  <si>
    <t>09/09/1958</t>
  </si>
  <si>
    <t>MARIA CONC ALVES SILVA</t>
  </si>
  <si>
    <t>CELIA ALICE DE SOUZA JAROSZEWSKI</t>
  </si>
  <si>
    <t>04/05/1960</t>
  </si>
  <si>
    <t>ALICE BERNARDE RIBEIRO</t>
  </si>
  <si>
    <t>CELIA APARECIDA DOS SANTOS ARAUJO</t>
  </si>
  <si>
    <t>23/04/1968</t>
  </si>
  <si>
    <t>ELZA ALVES SANTOS</t>
  </si>
  <si>
    <t>CELIA APARECIDA DOS SANTOS PESSOA</t>
  </si>
  <si>
    <t>12/12/1969</t>
  </si>
  <si>
    <t>FRANCISCA LOURENCO DOS SANTOS</t>
  </si>
  <si>
    <t>GURINHATA</t>
  </si>
  <si>
    <t>23/02/2023</t>
  </si>
  <si>
    <t>CELIA FABRICIO DE SOUZA REZENDE</t>
  </si>
  <si>
    <t>27/04/1973</t>
  </si>
  <si>
    <t>ANA SERAFIM FABRICIO DE SOUZA</t>
  </si>
  <si>
    <t>CELIA MARIA GRATAO DE CASTRO</t>
  </si>
  <si>
    <t>10/08/1955</t>
  </si>
  <si>
    <t>ANA ROSA JESUS GRATAO</t>
  </si>
  <si>
    <t>CELIA PEREIRA SOUZA</t>
  </si>
  <si>
    <t>17/10/1960</t>
  </si>
  <si>
    <t>MARIA LUZIA PEREIRA</t>
  </si>
  <si>
    <t>CELIA REGINA ABREU MIRANDA</t>
  </si>
  <si>
    <t>27/11/1966</t>
  </si>
  <si>
    <t>MARIA DE ABREU SILVA</t>
  </si>
  <si>
    <t>CELIA REGINA DE OLIVEIRA MACEDO</t>
  </si>
  <si>
    <t>23/05/1959</t>
  </si>
  <si>
    <t>OLINDA M O MACEDO</t>
  </si>
  <si>
    <t>CAMPINA VERDE</t>
  </si>
  <si>
    <t>COOR PROG POS GRAD CIENCIAS VETERINARIAS</t>
  </si>
  <si>
    <t>CELIO FERREIRA VASCONCELOS</t>
  </si>
  <si>
    <t>02/08/1981</t>
  </si>
  <si>
    <t>IRANDI DE VASCONCELOS FERREIRA</t>
  </si>
  <si>
    <t>CELIO GOMES DE AMORIM</t>
  </si>
  <si>
    <t>22/07/1969</t>
  </si>
  <si>
    <t>MARIA IZABEL DE AMORIM</t>
  </si>
  <si>
    <t>CELIO MALAQUIAS DA SILVA</t>
  </si>
  <si>
    <t>10/12/1963</t>
  </si>
  <si>
    <t>CANDIDA MALAQUIAS DA SILVA</t>
  </si>
  <si>
    <t>CAPINOPOLIS</t>
  </si>
  <si>
    <t>CELSO EDUARDO RIBEIRO GONCALVES SANTOS</t>
  </si>
  <si>
    <t>07/03/1974</t>
  </si>
  <si>
    <t>VERA LUCIA RIBEIRO GONCALVES SANTOS</t>
  </si>
  <si>
    <t>CELSO RICARDO MENDES</t>
  </si>
  <si>
    <t>11/10/1975</t>
  </si>
  <si>
    <t>ANA MIRANDA MENDES</t>
  </si>
  <si>
    <t>CELY CRISTIANE NERY SILVA PIRETT</t>
  </si>
  <si>
    <t>04/08/1967</t>
  </si>
  <si>
    <t>CLEUZAIR NERY SILVA</t>
  </si>
  <si>
    <t>CHARLES MOREIRA MARTINS</t>
  </si>
  <si>
    <t>17/09/1966</t>
  </si>
  <si>
    <t>SISLENE FATIMA MOREIRA</t>
  </si>
  <si>
    <t>Ensino Fundamental</t>
  </si>
  <si>
    <t>CHARLOTTE CERQUEIRA SOARES</t>
  </si>
  <si>
    <t>24/12/1986</t>
  </si>
  <si>
    <t>SANDRA REGINA CERQUEIRA SOARES</t>
  </si>
  <si>
    <t>CHELIMAN ALVES RODRIGUES</t>
  </si>
  <si>
    <t>16/03/1993</t>
  </si>
  <si>
    <t>ANDREA ALVES</t>
  </si>
  <si>
    <t>CHRISTIANE PEREIRA E SILVA AFONSO</t>
  </si>
  <si>
    <t>07/09/1978</t>
  </si>
  <si>
    <t>VERA LUCIA PEREIRA E SILVA</t>
  </si>
  <si>
    <t>CICERO GOMES COSTA</t>
  </si>
  <si>
    <t>02/06/1953</t>
  </si>
  <si>
    <t>MARIA GOMES COSTA</t>
  </si>
  <si>
    <t>RN</t>
  </si>
  <si>
    <t>OLHO D'AGUA DO BORGES</t>
  </si>
  <si>
    <t>SETOR VIG  SEG PATRIMONIAL TERCEIRIZADAS</t>
  </si>
  <si>
    <t>CIDAMAIA APARECIDA ARANTES DA FONSECA</t>
  </si>
  <si>
    <t>26/07/1968</t>
  </si>
  <si>
    <t>VERA APARECIDA SILVA ARANTES</t>
  </si>
  <si>
    <t>CILESIA APARECIDA PEREIRA</t>
  </si>
  <si>
    <t>20/04/1970</t>
  </si>
  <si>
    <t>ALFA DE DEUS PEREIRA</t>
  </si>
  <si>
    <t>CILSON JOSE NUNES DE OLIVEIRA</t>
  </si>
  <si>
    <t>18/01/1969</t>
  </si>
  <si>
    <t>MARIA SILVA N OLIVEIRA</t>
  </si>
  <si>
    <t>CINARA FAGUNDES</t>
  </si>
  <si>
    <t>03/08/1966</t>
  </si>
  <si>
    <t>ALDA ALVES FAGUNDES</t>
  </si>
  <si>
    <t>UBERL NDIA</t>
  </si>
  <si>
    <t>UNIVERSIDADE FEDERAL DE SAO PAULO</t>
  </si>
  <si>
    <t>CINARA KNYCHALA MUNIZ</t>
  </si>
  <si>
    <t>03/11/1968</t>
  </si>
  <si>
    <t>ANA ALVES DE OLIVEIRA KNYCHALA</t>
  </si>
  <si>
    <t>CINTIA NEUCELE ALVES</t>
  </si>
  <si>
    <t>25/06/1975</t>
  </si>
  <si>
    <t>ISABEL ALVES FERREIRA</t>
  </si>
  <si>
    <t>CINVAL FILHO DOS REIS</t>
  </si>
  <si>
    <t>24/02/1976</t>
  </si>
  <si>
    <t>IRENI INACIA DA SILVA</t>
  </si>
  <si>
    <t>ITURAMA</t>
  </si>
  <si>
    <t>DIVISAO DE FORMACAO DISCENTE</t>
  </si>
  <si>
    <t>CIRO AMARO FERNANDES NASCIMENTO</t>
  </si>
  <si>
    <t>30/09/1977</t>
  </si>
  <si>
    <t>DEUSENY FERNANDES NASCIMENTO</t>
  </si>
  <si>
    <t>COORDENACAO CUR BACH LICENC FILOSOFIA</t>
  </si>
  <si>
    <t>1/02/2022</t>
  </si>
  <si>
    <t>31/01/2023</t>
  </si>
  <si>
    <t>CIRO BOTELHO ALVARES DA SILVA</t>
  </si>
  <si>
    <t>SUELY BOTELHO ALVARES DA SILVA</t>
  </si>
  <si>
    <t>CIRO VIEIRA DA SILVA JUNIOR</t>
  </si>
  <si>
    <t>11/08/1989</t>
  </si>
  <si>
    <t>MARIA DO CARMO OLIVEIRA VIEIRA</t>
  </si>
  <si>
    <t>CLAITON MARTINS DA COSTA</t>
  </si>
  <si>
    <t>19/09/1978</t>
  </si>
  <si>
    <t>EDIVALDA MARTINS COSTA</t>
  </si>
  <si>
    <t>CLARA RODRIGUES DA CUNHA OLIVEIRA</t>
  </si>
  <si>
    <t>06/07/1988</t>
  </si>
  <si>
    <t>ROSANGELA R DA CUNHA OLIVEIRA</t>
  </si>
  <si>
    <t>CLARICE COSTA FERREIRA</t>
  </si>
  <si>
    <t>01/01/1956</t>
  </si>
  <si>
    <t>MARIA DA COSTA FARIA FERREIRA</t>
  </si>
  <si>
    <t>CLARICE MOREIRA DE OLIVEIRA GONCALVES</t>
  </si>
  <si>
    <t>04/05/1989</t>
  </si>
  <si>
    <t>MARIA ANTONIA M DE OLIVEIRA</t>
  </si>
  <si>
    <t>CLARISSA EDWIGES DE SOUZA MELO</t>
  </si>
  <si>
    <t>29/04/1982</t>
  </si>
  <si>
    <t>DYLSONIA DA PAIXAO E SOUZA</t>
  </si>
  <si>
    <t>MONOPARESIA</t>
  </si>
  <si>
    <t>CLARISSE MARQUES RAMOS DE MORAES</t>
  </si>
  <si>
    <t>29/05/1976</t>
  </si>
  <si>
    <t>JANUA COELI MARQUES RAMOS</t>
  </si>
  <si>
    <t>CLAUDELANIA GARCIA PIRES</t>
  </si>
  <si>
    <t>19/06/1966</t>
  </si>
  <si>
    <t>ORIPIA GARCIA MOREIRA</t>
  </si>
  <si>
    <t>CLAUDEMIR JOSE ALVES</t>
  </si>
  <si>
    <t>18/03/1974</t>
  </si>
  <si>
    <t>MARIA JOSE DE FREITAS</t>
  </si>
  <si>
    <t>CLAUDIA ADRIANA DA SILVA</t>
  </si>
  <si>
    <t>18/06/1972</t>
  </si>
  <si>
    <t>LOURDES DA SILVA FRANCA</t>
  </si>
  <si>
    <t>CLAUDIA APARECIDA DE PAIVA CARRIJO</t>
  </si>
  <si>
    <t>11/06/1969</t>
  </si>
  <si>
    <t>STELA MARIA DE PAIVA CARRIJO</t>
  </si>
  <si>
    <t>CLAUDIA APARECIDA PERES</t>
  </si>
  <si>
    <t>08/11/1971</t>
  </si>
  <si>
    <t>NEUSA MARIA DIAS PERES</t>
  </si>
  <si>
    <t>ENFERMAGEM GINEC OBST INTERNACAO DIENF</t>
  </si>
  <si>
    <t>CLAUDIA CAROLINA LOPES MOURA</t>
  </si>
  <si>
    <t>JOANA DARC LOPES MOURA</t>
  </si>
  <si>
    <t>CLAUDIA DE FATIMA COSTA</t>
  </si>
  <si>
    <t>05/09/1970</t>
  </si>
  <si>
    <t>LAIS OLIVEIRA COSTA</t>
  </si>
  <si>
    <t>DIVISAO ADMINISTRATIVA - EDUFU</t>
  </si>
  <si>
    <t>DIRETORIA DA EDITORA UFU</t>
  </si>
  <si>
    <t>CLAUDIA DE SOUSA RODRIGUES</t>
  </si>
  <si>
    <t>13/08/1970</t>
  </si>
  <si>
    <t>MARIA SOUSA RODRIGUES</t>
  </si>
  <si>
    <t>CLAUDIA DUARTE PEREIRA BORGES</t>
  </si>
  <si>
    <t>12/06/1968</t>
  </si>
  <si>
    <t>RAIMUNDA DUARTE PEREIRA</t>
  </si>
  <si>
    <t>CLAUDIA FAGUNDES DUARTE</t>
  </si>
  <si>
    <t>18/09/1968</t>
  </si>
  <si>
    <t>ROSALIA CANDIDA FAGUNDES</t>
  </si>
  <si>
    <t>CENTRO SAUDE ESCOLA JARAGUA AMB DIENF</t>
  </si>
  <si>
    <t>CLAUDIA HELENA TAVARES</t>
  </si>
  <si>
    <t>17/12/1966</t>
  </si>
  <si>
    <t>LAURA LUZIA LOPES TAVARES</t>
  </si>
  <si>
    <t>CLAUDIA HELENA VIEIRA FREITAS</t>
  </si>
  <si>
    <t>29/10/1986</t>
  </si>
  <si>
    <t>DERCI VIEIRA FREITAS</t>
  </si>
  <si>
    <t>OUVIDORIA GERAL</t>
  </si>
  <si>
    <t>CLAUDIA LEMOS DA SILVA</t>
  </si>
  <si>
    <t>02/04/1967</t>
  </si>
  <si>
    <t>CLAUDIA LUCIA RIBEIRO DA SILVEIRA</t>
  </si>
  <si>
    <t>15/01/1971</t>
  </si>
  <si>
    <t>MARIA IZOLINA RIBEIRO DA SILVEIRA</t>
  </si>
  <si>
    <t>COOR PROG POS GRAD IMUNO PARAS APLICADA</t>
  </si>
  <si>
    <t>CLAUDIA LUCY DE LIMA</t>
  </si>
  <si>
    <t>18/04/1984</t>
  </si>
  <si>
    <t>MARIA DE FATIMA LIMA</t>
  </si>
  <si>
    <t>CLAUDIA MARIA ALVES DA SILVA PEREIRA</t>
  </si>
  <si>
    <t>25/04/1966</t>
  </si>
  <si>
    <t>MARIA DO CARMO DA SILVA ALVES</t>
  </si>
  <si>
    <t>UBERLÂNDIA</t>
  </si>
  <si>
    <t>CLAUDIA MARIA DA CUNHA</t>
  </si>
  <si>
    <t>04/06/1966</t>
  </si>
  <si>
    <t>MIRTES ROCHA DA CUNHA</t>
  </si>
  <si>
    <t>CLAUDIA MARIA DE OLIVEIRA</t>
  </si>
  <si>
    <t>03/05/1972</t>
  </si>
  <si>
    <t>DINAIR FRANCISCA DE OLIVEIRA</t>
  </si>
  <si>
    <t>BIBLIOTECA SETORIAL PONTAL</t>
  </si>
  <si>
    <t>DEFORMIDADE CONGENITA OU ADQUIRIDA</t>
  </si>
  <si>
    <t>CLAUDIA MARIA DE SOUZA TEIXEIRA</t>
  </si>
  <si>
    <t>09/04/1967</t>
  </si>
  <si>
    <t>CLEUSA MARIA SOUSA REIS</t>
  </si>
  <si>
    <t>CLAUDIA MARIA SEGALLA VAZ</t>
  </si>
  <si>
    <t>05/12/1973</t>
  </si>
  <si>
    <t>MARIA LÍDIA SEGALLA</t>
  </si>
  <si>
    <t>CLAUDIA MARINA GONCALVES</t>
  </si>
  <si>
    <t>27/12/1971</t>
  </si>
  <si>
    <t>SUELI MARINA GONCALVES</t>
  </si>
  <si>
    <t>CLAUDIA OLIVEIRA CURY VILELA</t>
  </si>
  <si>
    <t>11/09/1971</t>
  </si>
  <si>
    <t>ALDA OLIVEIRA CURY</t>
  </si>
  <si>
    <t>CLAUDIA REGINA PEREIRA</t>
  </si>
  <si>
    <t>03/08/1965</t>
  </si>
  <si>
    <t>VICENTINA MARIA PEREIRA</t>
  </si>
  <si>
    <t>CLAUDIA VIEIRA DA SILVA</t>
  </si>
  <si>
    <t>29/09/1971</t>
  </si>
  <si>
    <t>ALCIDIA TEREZA DA SILVA</t>
  </si>
  <si>
    <t>CLAUDIA XAVIER CARNEIRO NAZARENO</t>
  </si>
  <si>
    <t>20/08/1968</t>
  </si>
  <si>
    <t>MARIA JOSE XAVIER  CARNEIRO</t>
  </si>
  <si>
    <t>GOVERNADOR VALADARES</t>
  </si>
  <si>
    <t>Lic. Tratar de Interesses Particulares - EST</t>
  </si>
  <si>
    <t>3/10/2022</t>
  </si>
  <si>
    <t>2/10/2025</t>
  </si>
  <si>
    <t>CLAUDIENE NASCENTES BORGES SOUSA</t>
  </si>
  <si>
    <t>21/03/1981</t>
  </si>
  <si>
    <t>IRACI CAIXETA NASCENTE BORGES</t>
  </si>
  <si>
    <t>CLAUDILANE MORAIS MENDES FERREIRA</t>
  </si>
  <si>
    <t>17/09/1972</t>
  </si>
  <si>
    <t>REGINA CONCEICAO MORAIS MENDES</t>
  </si>
  <si>
    <t>CLAUDINEI TEIXEIRA DE MOURA</t>
  </si>
  <si>
    <t>09/05/1966</t>
  </si>
  <si>
    <t>ROSA MARIA MOURA</t>
  </si>
  <si>
    <t>23/11/2022</t>
  </si>
  <si>
    <t>8/01/2023</t>
  </si>
  <si>
    <t>CLAUDINEIA ARAUJO MARTINS</t>
  </si>
  <si>
    <t>03/03/1982</t>
  </si>
  <si>
    <t>SELMA ARAUJO MARTINS</t>
  </si>
  <si>
    <t>CLAUDINETE FREITAS</t>
  </si>
  <si>
    <t>03/12/1969</t>
  </si>
  <si>
    <t>BENEDITA RAIMUNDA DE FREITAS</t>
  </si>
  <si>
    <t>CLAUDIO EDMAR MOREIRA</t>
  </si>
  <si>
    <t>21/06/1971</t>
  </si>
  <si>
    <t>IZABEL LUIZA COLUCCI MOREIRA</t>
  </si>
  <si>
    <t>CLAUDIO FERREIRA DE MENDONCA</t>
  </si>
  <si>
    <t>04/06/1972</t>
  </si>
  <si>
    <t>IRACI FERREIRA DE ARAUJO</t>
  </si>
  <si>
    <t>CLAUDIO GOMES BARBOSA</t>
  </si>
  <si>
    <t>30/05/1985</t>
  </si>
  <si>
    <t>MARIA DE FATIMA GOMES BARBOSA</t>
  </si>
  <si>
    <t>DIR QUALIDADE VIDA DO ESTUDANTE</t>
  </si>
  <si>
    <t>CLAUDIO GOMES DO NASCIMENTO</t>
  </si>
  <si>
    <t>10/06/1959</t>
  </si>
  <si>
    <t>MARIA GOMES NASCIMENTO</t>
  </si>
  <si>
    <t>CLAUDIO HENRIQUE PEREIRA</t>
  </si>
  <si>
    <t>01/01/1964</t>
  </si>
  <si>
    <t>DIVISAO ADM HOSPITAL ODONTOLOGICO</t>
  </si>
  <si>
    <t>CLAUDIO HIDALGO PETRAGLIA</t>
  </si>
  <si>
    <t>JOANA DARC VILELA PETRAGLIA HIDALGO</t>
  </si>
  <si>
    <t>DIRETORIA ADMINISTRACAO DE MATERIAIS</t>
  </si>
  <si>
    <t>CLAUDIO REZENDE MENDONCA</t>
  </si>
  <si>
    <t>26/03/1971</t>
  </si>
  <si>
    <t>CARMEM LUCIA REZENDE DE MENDONCA</t>
  </si>
  <si>
    <t>CLAUDIONOR ANTONIO SILVA</t>
  </si>
  <si>
    <t>08/04/1959</t>
  </si>
  <si>
    <t>AUTA MARIA MARQUES E SILVA</t>
  </si>
  <si>
    <t>DIVISAO DE CONTROLE TECNICO</t>
  </si>
  <si>
    <t>CLEBEN DE SOUSA ALVES</t>
  </si>
  <si>
    <t>28/09/1958</t>
  </si>
  <si>
    <t>ERMINIA SOUSA ALVES</t>
  </si>
  <si>
    <t>Atraso ou Saída Antecipada - EST</t>
  </si>
  <si>
    <t>11/10/2022</t>
  </si>
  <si>
    <t>31/12/2999</t>
  </si>
  <si>
    <t>CLEBER ANTONIO MARTINS</t>
  </si>
  <si>
    <t>25/11/1968</t>
  </si>
  <si>
    <t>OZORAIDE DE DEUS PAIVA</t>
  </si>
  <si>
    <t>CLEBER FERNANDES DE SOUSA</t>
  </si>
  <si>
    <t>28/01/1973</t>
  </si>
  <si>
    <t>TEREZINHA ALVES PEDROSA DE SOUZA</t>
  </si>
  <si>
    <t>CLEBER JESUS PEREIRA</t>
  </si>
  <si>
    <t>14/10/1967</t>
  </si>
  <si>
    <t>CUSTODIA V APA PEREIRA</t>
  </si>
  <si>
    <t>HONOROPOLIS</t>
  </si>
  <si>
    <t>CLEBER JOSE DA SILVA</t>
  </si>
  <si>
    <t>27/11/1975</t>
  </si>
  <si>
    <t>GUIOMAR MARIA DA SILVA</t>
  </si>
  <si>
    <t>CLEBER MARCOS RIBEIRO</t>
  </si>
  <si>
    <t>13/04/1977</t>
  </si>
  <si>
    <t>MARLENE DE FATIMA LEMOS RIBEIRO</t>
  </si>
  <si>
    <t>CLEBIA APARECIDA FERREIRA</t>
  </si>
  <si>
    <t>27/06/1987</t>
  </si>
  <si>
    <t>EDLEUZA DE BRITO FERREIRA</t>
  </si>
  <si>
    <t>CLEIDE APARECIDA NUNES DA SILVA FRANCO</t>
  </si>
  <si>
    <t>20/05/1968</t>
  </si>
  <si>
    <t>EURIPEDES NUNES DA SILVA</t>
  </si>
  <si>
    <t>CLEIDE FATIMA CARVALHO</t>
  </si>
  <si>
    <t>26/12/1966</t>
  </si>
  <si>
    <t>ZULMIRA LUIZA CARVALHO</t>
  </si>
  <si>
    <t>CLEIDE MARIA DE JESUS</t>
  </si>
  <si>
    <t>16/11/1960</t>
  </si>
  <si>
    <t>ALICE MARIA JESUS</t>
  </si>
  <si>
    <t>IPIAÇU</t>
  </si>
  <si>
    <t>CLEITON INACIO DA SILVA</t>
  </si>
  <si>
    <t>17/05/1976</t>
  </si>
  <si>
    <t>ZILMA FRANCISCA DA SILVA</t>
  </si>
  <si>
    <t>CLEITON RODRIGUES DE OLIVEIRA MARTINS</t>
  </si>
  <si>
    <t>21/04/1981</t>
  </si>
  <si>
    <t>PAULICEA RODRIGUES DE OLIVEIRA MARTINS</t>
  </si>
  <si>
    <t>DIRETORIA DE COMPRAS E LICITACOES</t>
  </si>
  <si>
    <t>CLEMILDE CLARA DE SOUSA</t>
  </si>
  <si>
    <t>05/11/1972</t>
  </si>
  <si>
    <t>MARIA FATIMA XAV SOUSA</t>
  </si>
  <si>
    <t>CLEONICE ALVES DA CRUZ</t>
  </si>
  <si>
    <t>31/03/1977</t>
  </si>
  <si>
    <t>ANALIA ALVES DA CRUZ</t>
  </si>
  <si>
    <t>1/12/2022</t>
  </si>
  <si>
    <t>10/01/2023</t>
  </si>
  <si>
    <t>07/04/1956</t>
  </si>
  <si>
    <t>NOEMIA ALVES BICALHO</t>
  </si>
  <si>
    <t>CLEONICE MARIA DE JESUS</t>
  </si>
  <si>
    <t>24/09/1964</t>
  </si>
  <si>
    <t>LUZIA MARIA DE JESUS</t>
  </si>
  <si>
    <t>CLINICA CIRURGICA 5 INTERNACAO DIENF</t>
  </si>
  <si>
    <t>Auxiliar Enfermagem</t>
  </si>
  <si>
    <t>CLEONICE RESENDE DA SILVA</t>
  </si>
  <si>
    <t>21/03/1967</t>
  </si>
  <si>
    <t>MARIA CANDIDA R SILVA</t>
  </si>
  <si>
    <t>ENFERMAGEM PSQUIATRIA INTERNACAO DIENF</t>
  </si>
  <si>
    <t>CLEONICE ROSA DE MOURA OLIVEIRA</t>
  </si>
  <si>
    <t>21/07/1968</t>
  </si>
  <si>
    <t>HELENA ROSA MOURA</t>
  </si>
  <si>
    <t>9/07/2020</t>
  </si>
  <si>
    <t>CLESIO EUSTAQUIO DA SILVA</t>
  </si>
  <si>
    <t>10/05/1994</t>
  </si>
  <si>
    <t>ANGELA MARIA DA SILVA</t>
  </si>
  <si>
    <t>CLEUBER BATISTA SOUZA</t>
  </si>
  <si>
    <t>04/07/1983</t>
  </si>
  <si>
    <t>CLEUZIMAR BATISTA DE SOUZA</t>
  </si>
  <si>
    <t>CLEUBER HONORATO PEREIRA</t>
  </si>
  <si>
    <t>19/02/1963</t>
  </si>
  <si>
    <t>MARIA ROSA LIMA</t>
  </si>
  <si>
    <t>CLEUBER RAFAEL DOS SANTOS</t>
  </si>
  <si>
    <t>08/01/1988</t>
  </si>
  <si>
    <t>NILVA ALVES DOS SANTOS RAFAEL</t>
  </si>
  <si>
    <t>COORDENACAO C GRAD EM ADMINISTRACAO</t>
  </si>
  <si>
    <t>CLEUDE MAR LOPES FERNANDES ASSUNCAO</t>
  </si>
  <si>
    <t>16/07/1970</t>
  </si>
  <si>
    <t>GEROSINA SIRIACO LOPES</t>
  </si>
  <si>
    <t>RIO PARANAIBA</t>
  </si>
  <si>
    <t>CLEUSA FRANCISCO DE FREITAS</t>
  </si>
  <si>
    <t>28/08/1965</t>
  </si>
  <si>
    <t>ELZA MARIA FRANCISCO DA SILVA</t>
  </si>
  <si>
    <t>CLEUZA APARECIDA DE OLIVEIRA ALMEIDA</t>
  </si>
  <si>
    <t>11/04/1964</t>
  </si>
  <si>
    <t>ABADIA APARECIDA NOGUEIRA DE OLIVEIRA</t>
  </si>
  <si>
    <t>CLEUZILENE VIEIRA DA SILVA</t>
  </si>
  <si>
    <t>23/07/1978</t>
  </si>
  <si>
    <t>CREUSA VIEIRA DA SILVA</t>
  </si>
  <si>
    <t>TIMOTEO</t>
  </si>
  <si>
    <t>DIRETORIA DE SUSTENTABILIDADE AMBIENTAL</t>
  </si>
  <si>
    <t>CLEYTON CAIXETA ALVES</t>
  </si>
  <si>
    <t>14/05/1985</t>
  </si>
  <si>
    <t>TEREZINHA CAIXETA ALVES</t>
  </si>
  <si>
    <t>CLIVIA CHAGAS CABILLON TANNUS</t>
  </si>
  <si>
    <t>19/03/1965</t>
  </si>
  <si>
    <t>MARIA AP CHAGAS CABILLON</t>
  </si>
  <si>
    <t>ROSÁRIO DO SUL</t>
  </si>
  <si>
    <t>PSICOLOGIA CLINICA</t>
  </si>
  <si>
    <t>CLOVIS ANTONIO DA FONSECA</t>
  </si>
  <si>
    <t>21/10/1963</t>
  </si>
  <si>
    <t>AUGUSTA MARIA DA FONSECA</t>
  </si>
  <si>
    <t>CLOVIS VENANCIO DE CAMARGOS</t>
  </si>
  <si>
    <t>04/11/1962</t>
  </si>
  <si>
    <t>TEODORA ALVE TRIGUEIRO</t>
  </si>
  <si>
    <t>SÃO GONÇALO DO ABAETÉ</t>
  </si>
  <si>
    <t>CREUZA INACIA CAETANO</t>
  </si>
  <si>
    <t>10/08/1964</t>
  </si>
  <si>
    <t>CARMELINDA INACIA CAETANO</t>
  </si>
  <si>
    <t>CRISLEI FERREIRA MELO</t>
  </si>
  <si>
    <t>15/06/1980</t>
  </si>
  <si>
    <t>MARGARIDA OLIVEIRA MELO MARTINS</t>
  </si>
  <si>
    <t>CRISLER DOS ANJOS SILVA</t>
  </si>
  <si>
    <t>25/03/1970</t>
  </si>
  <si>
    <t>GENI MARTINS</t>
  </si>
  <si>
    <t>SUPERIOR INCOMPLETO</t>
  </si>
  <si>
    <t>CRISTHIAN BASILIO SILVA GOMES</t>
  </si>
  <si>
    <t>06/04/1992</t>
  </si>
  <si>
    <t>MARIA DA CONSOLACAO SILVA GOMES</t>
  </si>
  <si>
    <t>CRISTIANE CARDOSO DE MELO MIRANDA</t>
  </si>
  <si>
    <t>01/01/1975</t>
  </si>
  <si>
    <t>CLEUSA MELO DOS SANTOS</t>
  </si>
  <si>
    <t>CRISTIANE FERNANDES</t>
  </si>
  <si>
    <t>06/07/1968</t>
  </si>
  <si>
    <t>MARIA GARCEZ FERNANDES</t>
  </si>
  <si>
    <t>12/05/2021</t>
  </si>
  <si>
    <t>CRISTIANE LANGE</t>
  </si>
  <si>
    <t>11/08/1978</t>
  </si>
  <si>
    <t>NEIDE ALCINA LANGE</t>
  </si>
  <si>
    <t>CRISTIANE LELES MARTINS</t>
  </si>
  <si>
    <t>30/08/1972</t>
  </si>
  <si>
    <t>HAIDEE LELES MARTINS</t>
  </si>
  <si>
    <t>CRISTIANE MARIA DE OLIVEIRA SILVA</t>
  </si>
  <si>
    <t>21/03/1972</t>
  </si>
  <si>
    <t>HELENA OLIVEIRA SILVA</t>
  </si>
  <si>
    <t>UBERLÃNDIA</t>
  </si>
  <si>
    <t>CRISTIANE MARIA DE QUEIROZ</t>
  </si>
  <si>
    <t>28/04/1971</t>
  </si>
  <si>
    <t>MARIA DORES QUEIROZ</t>
  </si>
  <si>
    <t>CRISTIANE MARTINS CUNHA</t>
  </si>
  <si>
    <t>18/04/1980</t>
  </si>
  <si>
    <t>IZAURA MARTINS DA CUNHA</t>
  </si>
  <si>
    <t>CENTRO PESQ EDUC PERMANENTE ENFERMAGEM</t>
  </si>
  <si>
    <t>CRISTIANE MOREIRA CAIXETA PICOSSE</t>
  </si>
  <si>
    <t>22/04/1983</t>
  </si>
  <si>
    <t>DALVA MARIA MOREIRA CAIXETA</t>
  </si>
  <si>
    <t>1/09/2022</t>
  </si>
  <si>
    <t>27/02/2023</t>
  </si>
  <si>
    <t>CRISTIANE PADUA ALVES</t>
  </si>
  <si>
    <t>19/05/1978</t>
  </si>
  <si>
    <t>LENICE PADUA ALVES</t>
  </si>
  <si>
    <t>CRISTIANE PIRES</t>
  </si>
  <si>
    <t>01/06/1987</t>
  </si>
  <si>
    <t>SONIA PEREIRA PIRES</t>
  </si>
  <si>
    <t>CRISTIANE RIBEIRO DE QUEIROZ</t>
  </si>
  <si>
    <t>06/01/1979</t>
  </si>
  <si>
    <t>ROSA MARIA RIBEIRO DE QUEIROZ</t>
  </si>
  <si>
    <t>CRISTIANE SILVEIRA DE BRITO</t>
  </si>
  <si>
    <t>27/03/1980</t>
  </si>
  <si>
    <t>MARIA INEZ DA SILVEIRA BRITO</t>
  </si>
  <si>
    <t>FRUTAL</t>
  </si>
  <si>
    <t>CRISTIANE SOARES COELHO</t>
  </si>
  <si>
    <t>CLAUDIA SOARES COELHO</t>
  </si>
  <si>
    <t>CRISTIANO ALVARENGA ALVES</t>
  </si>
  <si>
    <t>07/02/1980</t>
  </si>
  <si>
    <t>LUCY DIVINA DE ALVARENGA</t>
  </si>
  <si>
    <t>25 HS</t>
  </si>
  <si>
    <t>CRISTIANO CARLOS BORGES DE ASSIS</t>
  </si>
  <si>
    <t>07/04/1988</t>
  </si>
  <si>
    <t>TEREZINHA BORGES DE ASSIS</t>
  </si>
  <si>
    <t>CRISTIANO VIEIRA SOBRINHO</t>
  </si>
  <si>
    <t>15/07/1986</t>
  </si>
  <si>
    <t>MARIA DAS GRACAS VIEIRA</t>
  </si>
  <si>
    <t>15/03/2021</t>
  </si>
  <si>
    <t>CRISTINA MARTINS CUNHA DA SILVA</t>
  </si>
  <si>
    <t>CRISTINA PALMER BARROS</t>
  </si>
  <si>
    <t>24/12/1972</t>
  </si>
  <si>
    <t>ELIANI PALMER BARROS</t>
  </si>
  <si>
    <t>CUSTODIO MENDES DA SILVA</t>
  </si>
  <si>
    <t>SANTANA DO MANHUACU</t>
  </si>
  <si>
    <t>CYNARA DA COSTA MACHADO</t>
  </si>
  <si>
    <t>23/07/1961</t>
  </si>
  <si>
    <t>ELISA MARIA COSTA MACHADO</t>
  </si>
  <si>
    <t>COORDENACAO CUR BAC LICENC. EM GEOGRAFIA</t>
  </si>
  <si>
    <t>DAIANE CARDOSO DA SILVA</t>
  </si>
  <si>
    <t>06/10/1987</t>
  </si>
  <si>
    <t>SANDRA EURIPEDES DA SILVA</t>
  </si>
  <si>
    <t>DAIANE GABRIELA RIBEIRO</t>
  </si>
  <si>
    <t>24/01/1986</t>
  </si>
  <si>
    <t>JUSSARA ABADIA RIBEIRO</t>
  </si>
  <si>
    <t>DAIANE INACIO CLEMENTE</t>
  </si>
  <si>
    <t>29/04/1985</t>
  </si>
  <si>
    <t>MARINA SANTOS OLIVEIRA</t>
  </si>
  <si>
    <t>DALILA CRISTINA DE ALMEIDA</t>
  </si>
  <si>
    <t>MARTHA MORAES DE ALMEIDA</t>
  </si>
  <si>
    <t>QUINTINOS</t>
  </si>
  <si>
    <t>NUTRICAO E DIETETICA</t>
  </si>
  <si>
    <t>DALINE GERVASIO MENDONCA FALOURD</t>
  </si>
  <si>
    <t>09/06/1986</t>
  </si>
  <si>
    <t>MARIA INES MENDONCA BERNARDES</t>
  </si>
  <si>
    <t>DALLYANA FLORENTINA BELCHIOR SILVA</t>
  </si>
  <si>
    <t>28/06/1985</t>
  </si>
  <si>
    <t>LUCINEY FLORENTINA GOMES BELCHIOR</t>
  </si>
  <si>
    <t>COOD PROG POS-GRAD MEST PROF EM ARTES</t>
  </si>
  <si>
    <t>DAMI DA SILVA</t>
  </si>
  <si>
    <t>17/03/1973</t>
  </si>
  <si>
    <t>DOLARICE ROSA SILVA</t>
  </si>
  <si>
    <t>DANIEL ALVES DE SOUSA</t>
  </si>
  <si>
    <t>18/04/1990</t>
  </si>
  <si>
    <t>MARIA HELENA DE ANDRADE SOUSA</t>
  </si>
  <si>
    <t>DANIEL ALVES RODRIGUES</t>
  </si>
  <si>
    <t>24/01/1996</t>
  </si>
  <si>
    <t>MARGARETE ALVES RODRIGUES</t>
  </si>
  <si>
    <t>DANIEL ARAUJO</t>
  </si>
  <si>
    <t>05/02/1960</t>
  </si>
  <si>
    <t>VALDELICE CUSTODIO ARAUJO</t>
  </si>
  <si>
    <t>DANIEL CHADUD MATOSO</t>
  </si>
  <si>
    <t>22/10/1973</t>
  </si>
  <si>
    <t>AGUIDA PORTO CHADUD MATOSO</t>
  </si>
  <si>
    <t>ANAPOLIS</t>
  </si>
  <si>
    <t>DANIEL DE OLIVEIRA FERREIRA</t>
  </si>
  <si>
    <t>04/09/1995</t>
  </si>
  <si>
    <t>JOANA BATISTA DE OLIVEIRA FERREIRA</t>
  </si>
  <si>
    <t>DANIEL GONCALVES CURY</t>
  </si>
  <si>
    <t>19/01/1984</t>
  </si>
  <si>
    <t>VERA LUCIA GONCALVES DE CASTRO</t>
  </si>
  <si>
    <t>DANIEL GUSTAVO DE SOUSA CARLETO</t>
  </si>
  <si>
    <t>26/04/1983</t>
  </si>
  <si>
    <t>MARIA CLARA DE SOUSA CARLETO</t>
  </si>
  <si>
    <t>DANIEL MACEDO BARROSO</t>
  </si>
  <si>
    <t>17/05/1994</t>
  </si>
  <si>
    <t>ZULMIRA MACEDO BARROSO</t>
  </si>
  <si>
    <t>DIVISAO DE APLICACAO - DIRPS</t>
  </si>
  <si>
    <t>DANIEL MARTINS DA SILVA</t>
  </si>
  <si>
    <t>23/07/1992</t>
  </si>
  <si>
    <t>ROSALINA MARTINS DA SILVA</t>
  </si>
  <si>
    <t>DANIEL PEREIRA SILVA</t>
  </si>
  <si>
    <t>19/11/1977</t>
  </si>
  <si>
    <t>HELENITA PEREIRA SILVA</t>
  </si>
  <si>
    <t>DANIEL SAMESINA</t>
  </si>
  <si>
    <t>04/09/1982</t>
  </si>
  <si>
    <t>IONE SUEKO NAKAO SAMESINA</t>
  </si>
  <si>
    <t>DANIELA APARECIDA DE SOUSA MOREIRA RAMOS</t>
  </si>
  <si>
    <t>12/10/1985</t>
  </si>
  <si>
    <t>HILEIA FERREIRA DE SOUSA MOREIRA</t>
  </si>
  <si>
    <t>DIVISAO  PROV E ACOMP TEC ADMINISTRATIVO</t>
  </si>
  <si>
    <t>DANIELA BASTOS SOARES</t>
  </si>
  <si>
    <t>01/07/1989</t>
  </si>
  <si>
    <t>SILENE MARIA BASTOS SOARES</t>
  </si>
  <si>
    <t>COORDENACAO CUR.GRAD.ODONTOLOGIA FOUFU</t>
  </si>
  <si>
    <t>DANIELA CARVALHO SILVA</t>
  </si>
  <si>
    <t>21/06/1981</t>
  </si>
  <si>
    <t>MARILDA ROSA DE CARVALHO SILVA</t>
  </si>
  <si>
    <t>DANIELA CONTRI FRAGA ALVES</t>
  </si>
  <si>
    <t>17/08/1978</t>
  </si>
  <si>
    <t>CLEUSA APARECIDA FRAGA ALVES</t>
  </si>
  <si>
    <t>DANIELA CRISTINA DA SILVA</t>
  </si>
  <si>
    <t>08/01/1983</t>
  </si>
  <si>
    <t>ANA LUCIA DA SILVA</t>
  </si>
  <si>
    <t>DANIELA DA CUNHA LOPES ALMEIDA</t>
  </si>
  <si>
    <t>12/06/1988</t>
  </si>
  <si>
    <t>CLEUNICE APARECIDA TERTULIANO DA CUNHA LOPES</t>
  </si>
  <si>
    <t>DANIELA DA SILVA NUNES</t>
  </si>
  <si>
    <t>30/12/1986</t>
  </si>
  <si>
    <t>IVA LUCIA PEREIRA DA SILVA NUNES</t>
  </si>
  <si>
    <t>DOUTORADO</t>
  </si>
  <si>
    <t>UNIV. FEDERAL DE MATO GROSSO DO SUL</t>
  </si>
  <si>
    <t>DANIELA FARAH DE LIMA</t>
  </si>
  <si>
    <t>25/01/1982</t>
  </si>
  <si>
    <t>NEIDE FARAH DE AZEREDO LIMA</t>
  </si>
  <si>
    <t>DANIELA FATIMA MENDONCA MELO</t>
  </si>
  <si>
    <t>03/12/1983</t>
  </si>
  <si>
    <t>LUCIA MARIA MENDONCA MELO</t>
  </si>
  <si>
    <t>DIVISAO DE INFORMATIZACAO DA DIRBI</t>
  </si>
  <si>
    <t>DANIELA GIRALDI MARYAMA OKANO</t>
  </si>
  <si>
    <t>12/11/1978</t>
  </si>
  <si>
    <t>VERA LUCIA GIRALDI MARYAMA</t>
  </si>
  <si>
    <t>DANIELA IMOLESI CRUZ</t>
  </si>
  <si>
    <t>09/12/1991</t>
  </si>
  <si>
    <t>MARINA RIBEIRO IMOLESI CRUZ</t>
  </si>
  <si>
    <t>DANIELA LEMOS BORGES</t>
  </si>
  <si>
    <t>14/11/1979</t>
  </si>
  <si>
    <t>MARLENE BORGES DE LEMOS</t>
  </si>
  <si>
    <t>SAO SIMAO</t>
  </si>
  <si>
    <t>DANIELA MARQUES DE LIMA MOTA FERREIRA</t>
  </si>
  <si>
    <t>12/08/1974</t>
  </si>
  <si>
    <t>VICENTINA MARQUES DE LIMA MOTA</t>
  </si>
  <si>
    <t>DANIELA NAME CHAUL</t>
  </si>
  <si>
    <t>03/02/1978</t>
  </si>
  <si>
    <t>MARIA HELENA NAME CHAUL</t>
  </si>
  <si>
    <t>DANIELA NOGUEIRA PRADO DE SOUZA</t>
  </si>
  <si>
    <t>28/02/1981</t>
  </si>
  <si>
    <t>KATIA ENOE DE NOGUEIRA PRADO</t>
  </si>
  <si>
    <t>DANIELA PERES DE SOUZA</t>
  </si>
  <si>
    <t>07/09/1976</t>
  </si>
  <si>
    <t>MARIA TEREZA DE SOUZA PERES</t>
  </si>
  <si>
    <t>DIV PROMOCAO ASSIS SAUDE DO SERVIDOR</t>
  </si>
  <si>
    <t>DANIELA SILVA RODRIGUES DA COSTA</t>
  </si>
  <si>
    <t>19/06/1981</t>
  </si>
  <si>
    <t>SUELI SILVA RODRIGUES DA COSTA</t>
  </si>
  <si>
    <t>DANIELA SOUSA COSTA</t>
  </si>
  <si>
    <t>MARIA DA GLORIA ALBINO COSTA</t>
  </si>
  <si>
    <t>CURSO DE ENGENHARIA BIOMEDICA</t>
  </si>
  <si>
    <t>DANIELE DA SILVA VIDAL</t>
  </si>
  <si>
    <t>11/08/1981</t>
  </si>
  <si>
    <t>SONIA MARIA DA SILVA VIDAL</t>
  </si>
  <si>
    <t>DANIELLA RODRIGUES CAMARGOS</t>
  </si>
  <si>
    <t>14/04/1981</t>
  </si>
  <si>
    <t>MARIA SELMA RODRIGUES GUEDES</t>
  </si>
  <si>
    <t>DANIELLA STORTI CARATTA</t>
  </si>
  <si>
    <t>10/01/1974</t>
  </si>
  <si>
    <t>VERA STORTI CARATTA</t>
  </si>
  <si>
    <t>COM PERM_ACUM CARG EMPREGOS E SALARIOS</t>
  </si>
  <si>
    <t>DANIELLE BRIGIDA CARVALHO</t>
  </si>
  <si>
    <t>16/02/1990</t>
  </si>
  <si>
    <t>MARIA ABADIA BRIGIDA CARVALHO</t>
  </si>
  <si>
    <t>DANIELLE FRANCIANE MARQUES DE OLIVEIRA BUIATTI</t>
  </si>
  <si>
    <t>11/10/1976</t>
  </si>
  <si>
    <t>ELIANE MARIA MARQUES DE OLIVEIRA</t>
  </si>
  <si>
    <t>COORD CURSO DE GRADUACAO EM JORNALISMO</t>
  </si>
  <si>
    <t>DANIELLE OLIVEIRA BORGES</t>
  </si>
  <si>
    <t>11/01/1988</t>
  </si>
  <si>
    <t>JOENI DE OLIVEIRA LIMA BORGES</t>
  </si>
  <si>
    <t>DANIELLE REIS NAPOLITANO</t>
  </si>
  <si>
    <t>14/03/1974</t>
  </si>
  <si>
    <t>BEATRIZ LELIS DA SILVA REIS</t>
  </si>
  <si>
    <t>DANIELLE SOUZA VIEIRA</t>
  </si>
  <si>
    <t>16/07/1989</t>
  </si>
  <si>
    <t>SYRLEI SOUZA DE OLIVEIRA</t>
  </si>
  <si>
    <t>2/10/2022</t>
  </si>
  <si>
    <t>1/10/2025</t>
  </si>
  <si>
    <t>DANIELO GARCIA DE FREITAS</t>
  </si>
  <si>
    <t>26/03/1972</t>
  </si>
  <si>
    <t>CONSUELO MARIA GARCIA DE FREITAS</t>
  </si>
  <si>
    <t>DANILO CARDOSO DO NASCIMENTO</t>
  </si>
  <si>
    <t>18/03/1979</t>
  </si>
  <si>
    <t>LINDALVA CARDOSO DO NASCIMENTO</t>
  </si>
  <si>
    <t>DANILO DE SOUZA</t>
  </si>
  <si>
    <t>21/01/1985</t>
  </si>
  <si>
    <t>ANA DOURADO DE SOUZA</t>
  </si>
  <si>
    <t>DANILO JOSE DE CARVALHO</t>
  </si>
  <si>
    <t>19/04/1977</t>
  </si>
  <si>
    <t>ANDRELINA MARIA DE CARVALHO</t>
  </si>
  <si>
    <t>27/11/2022</t>
  </si>
  <si>
    <t>DANUBIA EUGENIA RODRIGUES CAMPOS</t>
  </si>
  <si>
    <t>14/05/1984</t>
  </si>
  <si>
    <t>NAMIR CLARINDA RODRIGUES CAMPOS</t>
  </si>
  <si>
    <t>DARCIUS FERREIRA LISBOA OLIVEIRA</t>
  </si>
  <si>
    <t>11/02/1981</t>
  </si>
  <si>
    <t>SANDRA MARA FERREIRA LISBOA OLIVEIRA</t>
  </si>
  <si>
    <t>DARIO JUNQUEIRA DE MORAES</t>
  </si>
  <si>
    <t>02/02/1976</t>
  </si>
  <si>
    <t>LUCIANA VILELA JUNQUEIRA DE MORAES</t>
  </si>
  <si>
    <t>DARLENE GONCALVES DORNELAS CONSTANTINO</t>
  </si>
  <si>
    <t>09/06/1971</t>
  </si>
  <si>
    <t>MARIA DAS GRACAS GONCALVES</t>
  </si>
  <si>
    <t>DARLENE GONCALVES MOTA</t>
  </si>
  <si>
    <t>15/03/1985</t>
  </si>
  <si>
    <t>JESUITA GONÇALVES MACHADO MOTA</t>
  </si>
  <si>
    <t>DAYANA PEREIRA DE ASSIS</t>
  </si>
  <si>
    <t>14/12/1983</t>
  </si>
  <si>
    <t>EROTIDES CLARA PEREIRA DE ASSIS</t>
  </si>
  <si>
    <t>DAYANA RUBIA CARNEIRO</t>
  </si>
  <si>
    <t>07/04/1986</t>
  </si>
  <si>
    <t>ANA ESTER PEREIRA CARNEIRO</t>
  </si>
  <si>
    <t>DAYANE HEVELYN GOMES SILVA</t>
  </si>
  <si>
    <t>30/12/1991</t>
  </si>
  <si>
    <t>ELIETE PEREIRA GOMES E SILVA</t>
  </si>
  <si>
    <t>DAYANE LELES DOS REIS</t>
  </si>
  <si>
    <t>08/08/1981</t>
  </si>
  <si>
    <t>SANDRA SOUSA LELES DOS REIS</t>
  </si>
  <si>
    <t>DAYENE DO CARMO CARVALHO</t>
  </si>
  <si>
    <t>15/03/1988</t>
  </si>
  <si>
    <t>EVERALDA DO CARMO CARVALHO</t>
  </si>
  <si>
    <t>DAYNIE FRANCIELE TEIXEIRA</t>
  </si>
  <si>
    <t>29/07/1980</t>
  </si>
  <si>
    <t>REGINA MARCIA DE OLIVEIRA TEIXEIRA</t>
  </si>
  <si>
    <t>DEBORA CRISTIANE GOMES</t>
  </si>
  <si>
    <t>15/01/1967</t>
  </si>
  <si>
    <t>JAIRA JUSTINO GOMES</t>
  </si>
  <si>
    <t>DEBORA CRISTINA SANTOS</t>
  </si>
  <si>
    <t>06/03/1987</t>
  </si>
  <si>
    <t>ELIZETE MARIA DE FATIMA SANTOS</t>
  </si>
  <si>
    <t>6/10/2022</t>
  </si>
  <si>
    <t>2/02/2023</t>
  </si>
  <si>
    <t>DEBORA DE OLIVEIRA SANTOS</t>
  </si>
  <si>
    <t>12/09/1988</t>
  </si>
  <si>
    <t>MARLENE AMELIA DE OLIVEIRA SANTOS</t>
  </si>
  <si>
    <t>DEBORA HELENA APARECIDA DE SOUZA</t>
  </si>
  <si>
    <t>25/07/1988</t>
  </si>
  <si>
    <t>MAGALY DE SOUZA</t>
  </si>
  <si>
    <t>DEBORA JAEL DE SOUZA RESENDE</t>
  </si>
  <si>
    <t>04/09/1985</t>
  </si>
  <si>
    <t>CELIA DA SILVA FERREIRA DE SOUZA</t>
  </si>
  <si>
    <t>DEBORA MOEMA PIRES FERREIRA</t>
  </si>
  <si>
    <t>18/09/1966</t>
  </si>
  <si>
    <t>WASTI PIRES FERREIRA</t>
  </si>
  <si>
    <t>GURUPI</t>
  </si>
  <si>
    <t>DEIRIENE RODRIGUES DE OLIVEIRA CAMPOS</t>
  </si>
  <si>
    <t>14/05/1977</t>
  </si>
  <si>
    <t>MARLI DE FATIMA RODRIGUES ROSA</t>
  </si>
  <si>
    <t>DEISIANE MARIA MOREIRA CABRAL</t>
  </si>
  <si>
    <t>19/10/1991</t>
  </si>
  <si>
    <t>JUCELINA MOREIRA DOS SANTOS</t>
  </si>
  <si>
    <t>DIVISAO DE CONTRATOS - DIRCL</t>
  </si>
  <si>
    <t>DEIVISSON SILVA</t>
  </si>
  <si>
    <t>16/08/1968</t>
  </si>
  <si>
    <t>IOLANDA FERREIRA SILVA</t>
  </si>
  <si>
    <t>ECOCARDIOGRAFIA AMB DIENF</t>
  </si>
  <si>
    <t>DELIVALDA DE OLIVEIRA</t>
  </si>
  <si>
    <t>15/07/1949</t>
  </si>
  <si>
    <t>CARMELINA A MIRANDA</t>
  </si>
  <si>
    <t>31/10/2022</t>
  </si>
  <si>
    <t>28/01/2023</t>
  </si>
  <si>
    <t>DELMA MARTINS NAVES</t>
  </si>
  <si>
    <t>18/03/1969</t>
  </si>
  <si>
    <t>IVONE MARTINS NAVES</t>
  </si>
  <si>
    <t>DELMINDA REIS</t>
  </si>
  <si>
    <t>OLINDA REIS SILVA</t>
  </si>
  <si>
    <t>DENIA CAETANO MELO</t>
  </si>
  <si>
    <t>11/02/1984</t>
  </si>
  <si>
    <t>DORCAS COSTA MELO CAETANO</t>
  </si>
  <si>
    <t>DIVISAO DE ORCAMENTOS - PREFE</t>
  </si>
  <si>
    <t>DENILDE GONCALVES DA SILVA</t>
  </si>
  <si>
    <t>MARLENE GONCALVES DA SILVA</t>
  </si>
  <si>
    <t>DENILSON CARRIJO FERREIRA</t>
  </si>
  <si>
    <t>30/08/1988</t>
  </si>
  <si>
    <t>CRISTINA MARIA CARRIJO DA MOTTA FERREIRA</t>
  </si>
  <si>
    <t>CENTRO DE INCUBACAO EMPR POP SOLIDARIOS</t>
  </si>
  <si>
    <t>19/10/2021</t>
  </si>
  <si>
    <t>DENILSON DE FREITAS MARQUEZ</t>
  </si>
  <si>
    <t>17/07/1969</t>
  </si>
  <si>
    <t>ALBERTINA DE FREITAS MARQUEZ</t>
  </si>
  <si>
    <t>DENIS ALVES MATEUS</t>
  </si>
  <si>
    <t>MARIA ALVES COSTA</t>
  </si>
  <si>
    <t>DENIS CARVALHO SOARES CAVALCANTE</t>
  </si>
  <si>
    <t>03/06/1976</t>
  </si>
  <si>
    <t>NOVO ASSIS</t>
  </si>
  <si>
    <t>DENIS CEZAR FONSECA</t>
  </si>
  <si>
    <t>31/08/1982</t>
  </si>
  <si>
    <t>ANA MARIA FONSECA</t>
  </si>
  <si>
    <t>1/12/2023</t>
  </si>
  <si>
    <t>DENIS DOUGLAS PESSOA</t>
  </si>
  <si>
    <t>MARLENE FERNANDES DA SILVA</t>
  </si>
  <si>
    <t>DIR DE EXPERIMENTACAO PRODUCAO ANIMAL</t>
  </si>
  <si>
    <t>DENIS JOSE ALMEIDA</t>
  </si>
  <si>
    <t>18/10/1985</t>
  </si>
  <si>
    <t>NILZA MARIA DE ALMEIDA</t>
  </si>
  <si>
    <t>SETOR DE SUPORTE PONTAL_- CTIC</t>
  </si>
  <si>
    <t>DENIS SEBASTIAO RAMOS FIRMINO</t>
  </si>
  <si>
    <t>20/01/1984</t>
  </si>
  <si>
    <t>LINDALVA DE FATIMA RAMOS FIRMINO</t>
  </si>
  <si>
    <t>COORD DO CURSO DE GRAD EM SAUDE COLETIVA</t>
  </si>
  <si>
    <t>DENIS SEBASTIAO SANTOS</t>
  </si>
  <si>
    <t>30/12/1958</t>
  </si>
  <si>
    <t>ODILIA CAROLINA DE ALMEIDA SANTOS</t>
  </si>
  <si>
    <t>SAO FRANCISCO SALES</t>
  </si>
  <si>
    <t>GESTAO DO PRONTO SOCORRO DIENF</t>
  </si>
  <si>
    <t>DENISE DE OLIVEIRA BENTO</t>
  </si>
  <si>
    <t>24/04/1988</t>
  </si>
  <si>
    <t>MARIA APARECIDA DE OLIVEIRA BENTO</t>
  </si>
  <si>
    <t>DENISE GONCALVES DA SILVA</t>
  </si>
  <si>
    <t>03/09/1981</t>
  </si>
  <si>
    <t>DENISE MARQUES DOS SANTOS</t>
  </si>
  <si>
    <t>19/08/1964</t>
  </si>
  <si>
    <t>SECUNDINA MARQUES DOS SANTOS</t>
  </si>
  <si>
    <t>DENISE MARTINS REIS</t>
  </si>
  <si>
    <t>20/03/1981</t>
  </si>
  <si>
    <t>VANI MARIA MARTINS REIS</t>
  </si>
  <si>
    <t>DENISE MORAES DE ALMEIDA QUEIROZ</t>
  </si>
  <si>
    <t>05/06/1963</t>
  </si>
  <si>
    <t>CARMO DO PARANAIBA</t>
  </si>
  <si>
    <t>DENISE PETRONILHA DE MELLO MASIERO</t>
  </si>
  <si>
    <t>15/01/1965</t>
  </si>
  <si>
    <t>ONEIDE PETRONILHA DE MELLO</t>
  </si>
  <si>
    <t>DENISE RAMOS DINIZ</t>
  </si>
  <si>
    <t>25/01/1974</t>
  </si>
  <si>
    <t>ALDA MARIA DINIZ</t>
  </si>
  <si>
    <t>DENISE REJANE DE ALMEIDA ANDRADE</t>
  </si>
  <si>
    <t>10/11/1984</t>
  </si>
  <si>
    <t>JANE MARTINS DE ALMEIDA</t>
  </si>
  <si>
    <t>DENISY APARECIDA SILVA</t>
  </si>
  <si>
    <t>06/12/1963</t>
  </si>
  <si>
    <t>DIVINA APARECIDA DA SILVA</t>
  </si>
  <si>
    <t>DENIZE LEMOS DUARTE</t>
  </si>
  <si>
    <t>10/08/1975</t>
  </si>
  <si>
    <t>DIRCE LEMOS DUARTE</t>
  </si>
  <si>
    <t>DERCIVAL OLIVEIRA HORTENCIO</t>
  </si>
  <si>
    <t>06/06/1963</t>
  </si>
  <si>
    <t>DIVINA OLIVEIRA HORTENCIO</t>
  </si>
  <si>
    <t>GOIATUBA</t>
  </si>
  <si>
    <t>DERLEY JUNIOR MIRANDA SILVA</t>
  </si>
  <si>
    <t>15/02/1989</t>
  </si>
  <si>
    <t>LEIDIMAR ROSA DE MIRANDA SILVA</t>
  </si>
  <si>
    <t>DEUSDELIA DIAS MAGALHAES RODRIGUES</t>
  </si>
  <si>
    <t>22/02/1969</t>
  </si>
  <si>
    <t>VILMA TEODORO DA SILVA</t>
  </si>
  <si>
    <t>BRASILANDIA DE MINAS</t>
  </si>
  <si>
    <t>8/09/2021</t>
  </si>
  <si>
    <t>DEUSELIA MARIA ALVES SILVA</t>
  </si>
  <si>
    <t>21/12/1962</t>
  </si>
  <si>
    <t>MARIA ALVES MUNIZ</t>
  </si>
  <si>
    <t>SAO MIGUEL DO CAPUIO</t>
  </si>
  <si>
    <t>DEUZELY CORDEIRO DO PRADO</t>
  </si>
  <si>
    <t>20/03/1970</t>
  </si>
  <si>
    <t>MARIA CORDEIRO DO PRADO</t>
  </si>
  <si>
    <t>DEYVID WILLIAM LEITE</t>
  </si>
  <si>
    <t>01/04/1991</t>
  </si>
  <si>
    <t>CRISTIANA ROBERTA LEITE</t>
  </si>
  <si>
    <t>DIVISAO DE CONTROLE ORCAMENTARIO - DIROR</t>
  </si>
  <si>
    <t>DHIANCARLO ROCHA MACEDO</t>
  </si>
  <si>
    <t>05/03/1981</t>
  </si>
  <si>
    <t>ZILDA ROCHA DE OLIVEIRA MACEDO</t>
  </si>
  <si>
    <t>DIANA DE ABREU COSTA BRAGA</t>
  </si>
  <si>
    <t>26/08/1989</t>
  </si>
  <si>
    <t>SUELY DE ABREU COSTA</t>
  </si>
  <si>
    <t>Sec Coord do curso de Enfermagem</t>
  </si>
  <si>
    <t>8/08/2022</t>
  </si>
  <si>
    <t>8/08/2023</t>
  </si>
  <si>
    <t>DIEFERSON PAIVA DE SOUZA</t>
  </si>
  <si>
    <t>14/04/1988</t>
  </si>
  <si>
    <t>ANGELA MARIA DE PAIVA FERREIRA DE SOUZA</t>
  </si>
  <si>
    <t>DIVISAO DE APOIO ADMINISTRATIVO - DIREP</t>
  </si>
  <si>
    <t>DIEGO ALVES DA SILVA</t>
  </si>
  <si>
    <t>10/12/1990</t>
  </si>
  <si>
    <t>WELBIA MARIA ALVES DA SILVA</t>
  </si>
  <si>
    <t>DIEGO AUGUSTO COSTA ALVES</t>
  </si>
  <si>
    <t>17/11/1989</t>
  </si>
  <si>
    <t>MARIA APARECIDA DA COSTA ALVES</t>
  </si>
  <si>
    <t>DIEGO BARBOSA DOS REIS</t>
  </si>
  <si>
    <t>13/07/1986</t>
  </si>
  <si>
    <t>SIRLEI NUNES BARBOSA DOS REIS</t>
  </si>
  <si>
    <t>DIEGO DE SOUSA BERNARDES</t>
  </si>
  <si>
    <t>14/09/1986</t>
  </si>
  <si>
    <t>EULI DA CRUZ SOUSA BERNARDES</t>
  </si>
  <si>
    <t>DIEGO JARDIM MALVASIO FREIRE</t>
  </si>
  <si>
    <t>02/09/1982</t>
  </si>
  <si>
    <t>ROSANA CARLA MALVASIO</t>
  </si>
  <si>
    <t>DIEGO MARCOS SILVA LEAO</t>
  </si>
  <si>
    <t>19/03/1984</t>
  </si>
  <si>
    <t>MARIA APARECIDA SILVA LEAO</t>
  </si>
  <si>
    <t>COORDENACAO DO 2  CICLO</t>
  </si>
  <si>
    <t>DIELEN DOS REIS BORGES ALMEIDA</t>
  </si>
  <si>
    <t>04/03/1984</t>
  </si>
  <si>
    <t>VALDA BORGES DOS REIS</t>
  </si>
  <si>
    <t>DILMA APARECIDA BATISTA FERREIRA</t>
  </si>
  <si>
    <t>29/08/1961</t>
  </si>
  <si>
    <t>ODERCINA B FERREIRA</t>
  </si>
  <si>
    <t>CARNEIRINHOS</t>
  </si>
  <si>
    <t>DILMA CORTES RAMOS</t>
  </si>
  <si>
    <t>23/01/1971</t>
  </si>
  <si>
    <t>CLEUSA RAMOS CORTES</t>
  </si>
  <si>
    <t>DILZA CORTES RAMOS</t>
  </si>
  <si>
    <t>12/11/1975</t>
  </si>
  <si>
    <t>PARACATU</t>
  </si>
  <si>
    <t>COORD CURSO GRADUACAO FISICA MEDICA</t>
  </si>
  <si>
    <t>DINAMAR LUZIA SILVA</t>
  </si>
  <si>
    <t>14/10/1960</t>
  </si>
  <si>
    <t>MARIA VITORIA DA SILVA</t>
  </si>
  <si>
    <t>CASSIA</t>
  </si>
  <si>
    <t>DIOGO SILVA NAVES</t>
  </si>
  <si>
    <t>08/10/1988</t>
  </si>
  <si>
    <t>MARIA CELIDA SILVA NAVES</t>
  </si>
  <si>
    <t>DIRCE ALQUATI</t>
  </si>
  <si>
    <t>04/10/1958</t>
  </si>
  <si>
    <t>IRENE DE CASTRO</t>
  </si>
  <si>
    <t>PRESIDENTE PRUDENTE</t>
  </si>
  <si>
    <t>DIRCEU NOGUEIRA DE SALES DUARTE JUNIOR</t>
  </si>
  <si>
    <t>10/11/1969</t>
  </si>
  <si>
    <t>MARIA ALICE LEITE FRANCA DUARTE</t>
  </si>
  <si>
    <t>DIVANIA APARECIDA SANTOS EUGENIO</t>
  </si>
  <si>
    <t>27/01/1973</t>
  </si>
  <si>
    <t>ODILIA DOS SANTOS</t>
  </si>
  <si>
    <t>DIVINA MARIA DE JESUS</t>
  </si>
  <si>
    <t>15/08/1957</t>
  </si>
  <si>
    <t>CANDIDA MARIA DE JESUS</t>
  </si>
  <si>
    <t>DIVINO DUTRA DA SILVA</t>
  </si>
  <si>
    <t>29/06/1962</t>
  </si>
  <si>
    <t>ANTONIA JOAQUINA SILVA</t>
  </si>
  <si>
    <t>DIVINO RIBEIRO DOS SANTOS</t>
  </si>
  <si>
    <t>04/05/1959</t>
  </si>
  <si>
    <t>JORDINA BARBOSA SANTOS</t>
  </si>
  <si>
    <t>RUBIATABA</t>
  </si>
  <si>
    <t>ALFABETIZADO SEM CURSOS REGULARES</t>
  </si>
  <si>
    <t>DIVINO SEBASTIAO DA SILVA</t>
  </si>
  <si>
    <t>11/09/1961</t>
  </si>
  <si>
    <t>LUIZA MARGARIDA SILVA</t>
  </si>
  <si>
    <t>CACHOEIRA ALTA</t>
  </si>
  <si>
    <t>DJALMA GONCALVES</t>
  </si>
  <si>
    <t>12/01/1964</t>
  </si>
  <si>
    <t>MARIA DE LOURDES GONCALVES</t>
  </si>
  <si>
    <t>DJALMA TELES DA FONSECA</t>
  </si>
  <si>
    <t>08/05/1951</t>
  </si>
  <si>
    <t>TEOFILA GOMES FONSECA</t>
  </si>
  <si>
    <t>DJESSYCA MIRANDA E PAULO</t>
  </si>
  <si>
    <t>23/04/1991</t>
  </si>
  <si>
    <t>NILZA FERNANDES DE MIRANDA PAULO</t>
  </si>
  <si>
    <t>DOMINGOS ALEXANDRE BRAGA PEREIRA</t>
  </si>
  <si>
    <t>27/07/1983</t>
  </si>
  <si>
    <t>ABADIA BRAGA PEREIRA</t>
  </si>
  <si>
    <t>DONIZETE TADEU LEITE</t>
  </si>
  <si>
    <t>31/08/1965</t>
  </si>
  <si>
    <t>NAIR MELO DA SILVA</t>
  </si>
  <si>
    <t>DONIZETH DE FATIMA CARVALHO</t>
  </si>
  <si>
    <t>EVA LUCIANA DIAS</t>
  </si>
  <si>
    <t>ITARUMA</t>
  </si>
  <si>
    <t>DONIZETI WILLIAN SANTOS</t>
  </si>
  <si>
    <t>23/09/1975</t>
  </si>
  <si>
    <t>MARIA ABADIA DOS SANTOS</t>
  </si>
  <si>
    <t>DORALICE MARIA DE ANDRADE</t>
  </si>
  <si>
    <t>01/01/1961</t>
  </si>
  <si>
    <t>ANAUITA MARIA ANDRADE</t>
  </si>
  <si>
    <t>DOUGLAS DA SILVA SANTOS</t>
  </si>
  <si>
    <t>04/03/1980</t>
  </si>
  <si>
    <t>MARIA DE LOURDES DA SILVA SANTOS</t>
  </si>
  <si>
    <t>DOUGLAS ROSA CORREA</t>
  </si>
  <si>
    <t>11/11/1988</t>
  </si>
  <si>
    <t>DIVINA MARIA CORREA</t>
  </si>
  <si>
    <t>DOUGLAS SANTANA SERATO</t>
  </si>
  <si>
    <t>29/05/1986</t>
  </si>
  <si>
    <t>NADIA SARAIVA SANTANA SERATO</t>
  </si>
  <si>
    <t>DOUGLAS STUHLER PINHEIRO</t>
  </si>
  <si>
    <t>22/10/2002</t>
  </si>
  <si>
    <t>MARIA ROSELI STUHLER PINHEIRO</t>
  </si>
  <si>
    <t>DIVISAO PROCTO INFORMACOES - DIRPS</t>
  </si>
  <si>
    <t>DOUGLAS TRINDADE MAZER</t>
  </si>
  <si>
    <t>18/01/1986</t>
  </si>
  <si>
    <t>NEDMA TRINDADE DA SILVA MAZER</t>
  </si>
  <si>
    <t>15/03/2022</t>
  </si>
  <si>
    <t>DUILIO JULIO OLIVEIRA SANTOS</t>
  </si>
  <si>
    <t>08/12/1983</t>
  </si>
  <si>
    <t>LOURDES APARECIDA DE OLIVEIRA SANTOS</t>
  </si>
  <si>
    <t>DULCINEA DE OLIVEIRA BERNARDES DE SOUZA</t>
  </si>
  <si>
    <t>05/04/1969</t>
  </si>
  <si>
    <t>CONCEICAO MARIA DE OLIVEIRA</t>
  </si>
  <si>
    <t>ALFENAS</t>
  </si>
  <si>
    <t>EDEN VILARINHO COSTA JUNIOR</t>
  </si>
  <si>
    <t>08/10/1993</t>
  </si>
  <si>
    <t>KELLEN LUCIA FERREIRA</t>
  </si>
  <si>
    <t>EDER SILVA COSTA</t>
  </si>
  <si>
    <t>09/08/1965</t>
  </si>
  <si>
    <t>ZILAH BARBOSA COSTA</t>
  </si>
  <si>
    <t>EDER VIEIRA FLOR</t>
  </si>
  <si>
    <t>17/01/1980</t>
  </si>
  <si>
    <t>ROSA MARIA VIEIRA FLOR</t>
  </si>
  <si>
    <t>EDGAR JOSE PEREIRA</t>
  </si>
  <si>
    <t>12/12/1972</t>
  </si>
  <si>
    <t>FLAUSINA CANDIDA PEREIRA</t>
  </si>
  <si>
    <t>24/04/2020</t>
  </si>
  <si>
    <t>EDIANA RIBEIRO DA SILVA</t>
  </si>
  <si>
    <t>11/04/1980</t>
  </si>
  <si>
    <t>HILDENE RIBEIRO DA SILVA</t>
  </si>
  <si>
    <t>EDIANE DA SILVA</t>
  </si>
  <si>
    <t>12/07/1973</t>
  </si>
  <si>
    <t>MARIA HELENA DA SILVA</t>
  </si>
  <si>
    <t>PINDOBAÇU</t>
  </si>
  <si>
    <t>EDILA MARIA DE REZENDE</t>
  </si>
  <si>
    <t>10/03/1987</t>
  </si>
  <si>
    <t>LUZIA LUCIA DA SILVA DE REZENDE</t>
  </si>
  <si>
    <t>CURSO GRAD EM AGRONOMIA DE MONTE CARMELO</t>
  </si>
  <si>
    <t>EDILAMAR APARECIDA SOARES</t>
  </si>
  <si>
    <t>07/07/1974</t>
  </si>
  <si>
    <t>MARIA PIEDADE SOARES</t>
  </si>
  <si>
    <t>EDILAMAR MARCELINA CRUVINEL GUSMAO</t>
  </si>
  <si>
    <t>22/03/1969</t>
  </si>
  <si>
    <t>LENI MARCELINA CRUVINEL</t>
  </si>
  <si>
    <t>COOR CURSO GRAD SIST INFOR MONTE CARMELO</t>
  </si>
  <si>
    <t>EDILGE MARIA DE GOUVEIA CUNHA</t>
  </si>
  <si>
    <t>21/05/1963</t>
  </si>
  <si>
    <t>MARIA SEBATIANA DE GOUVEIA</t>
  </si>
  <si>
    <t>Lic. por Motivo de Doença em Pessoa da Família - EST</t>
  </si>
  <si>
    <t>6/12/2022</t>
  </si>
  <si>
    <t>4/01/2023</t>
  </si>
  <si>
    <t>EDILSON ROCHA</t>
  </si>
  <si>
    <t>02/01/1967</t>
  </si>
  <si>
    <t>ROSELI LUIZA MUNDIM</t>
  </si>
  <si>
    <t>EDILSON VIEIRA DA FONSECA</t>
  </si>
  <si>
    <t>12/12/1988</t>
  </si>
  <si>
    <t>ANA FERREIRA DA FONSECA</t>
  </si>
  <si>
    <t>EDIMILSON BORGES DA SILVA</t>
  </si>
  <si>
    <t>26/05/1960</t>
  </si>
  <si>
    <t>ANA JARDIM DA SILVA</t>
  </si>
  <si>
    <t>JATAIZINHO</t>
  </si>
  <si>
    <t>EDINAMAR DE ASSIS MATOS</t>
  </si>
  <si>
    <t>28/11/1957</t>
  </si>
  <si>
    <t>MARIA LUZIA DE MATOS</t>
  </si>
  <si>
    <t>EDIO JOSE ALVES</t>
  </si>
  <si>
    <t>28/01/1962</t>
  </si>
  <si>
    <t>MARIA IZABEL ALVES</t>
  </si>
  <si>
    <t>CAPINÓPOLIS</t>
  </si>
  <si>
    <t>EDMA ALVES MEDEIROS</t>
  </si>
  <si>
    <t>09/04/1959</t>
  </si>
  <si>
    <t>IOLANDA ALVES MEDEIROS</t>
  </si>
  <si>
    <t>EDMAR EUSTAQUIO DE SOUZA</t>
  </si>
  <si>
    <t>20/12/1967</t>
  </si>
  <si>
    <t>EUNICE SILVA SOUZA</t>
  </si>
  <si>
    <t>IPATINGA</t>
  </si>
  <si>
    <t>EDMAR VIEIRA DE OLIVEIRA</t>
  </si>
  <si>
    <t>06/06/1971</t>
  </si>
  <si>
    <t>ARACIDES ROSA DOS SANTOS</t>
  </si>
  <si>
    <t>EDMILSON DE OLIVEIRA ROCHA</t>
  </si>
  <si>
    <t>03/04/1975</t>
  </si>
  <si>
    <t>LOURDES BREGUES ROCHA</t>
  </si>
  <si>
    <t>EDMILSON RIBEIRO</t>
  </si>
  <si>
    <t>17/03/1965</t>
  </si>
  <si>
    <t>LUZIA CAMARGO RIBEIRO</t>
  </si>
  <si>
    <t>COORDENACAO CUR GRAD ENGENHARIA QUIMICA</t>
  </si>
  <si>
    <t>EDMO BATISTA DE OLIVEIRA</t>
  </si>
  <si>
    <t>14/09/1962</t>
  </si>
  <si>
    <t>ANA MARIA OLIVEIRA</t>
  </si>
  <si>
    <t>EDMUNDO DIAS JUNIOR</t>
  </si>
  <si>
    <t>15/01/1974</t>
  </si>
  <si>
    <t>GENY MARQUES DA SILVA DIAS</t>
  </si>
  <si>
    <t>EDNA MARIA BARDELI CARVALHO</t>
  </si>
  <si>
    <t>27/07/1958</t>
  </si>
  <si>
    <t>APARECIDA MOTA BARDELI</t>
  </si>
  <si>
    <t>ITUVERAVA</t>
  </si>
  <si>
    <t>EDNA PEREIRA DA COSTA</t>
  </si>
  <si>
    <t>09/10/1958</t>
  </si>
  <si>
    <t>JUVENTINA TEODORO DA COSTA</t>
  </si>
  <si>
    <t>EDNA RIBEIRO DE MOURA</t>
  </si>
  <si>
    <t>02/06/1962</t>
  </si>
  <si>
    <t>IRANI RODRIGUES DE MOURA</t>
  </si>
  <si>
    <t>COOR CURSO TECNICO DE ENFERMAGEM</t>
  </si>
  <si>
    <t>EDNAIR PEREIRA DA SILVA</t>
  </si>
  <si>
    <t>24/07/1960</t>
  </si>
  <si>
    <t>MARIA ROSA DA SILVA</t>
  </si>
  <si>
    <t>EDSON ALVES JUNIOR</t>
  </si>
  <si>
    <t>28/05/1972</t>
  </si>
  <si>
    <t>MARIA DE LOURDES ALVES</t>
  </si>
  <si>
    <t>EDSON ELTON DE SOUSA PINTO</t>
  </si>
  <si>
    <t>30/03/1978</t>
  </si>
  <si>
    <t>ODETE ALVES DE SOUSA PINTO</t>
  </si>
  <si>
    <t>EDSON MONTES MUNDIM FILHO</t>
  </si>
  <si>
    <t>26/09/1974</t>
  </si>
  <si>
    <t>MARIA VITORIA DA SILVA MONTES</t>
  </si>
  <si>
    <t>COORD PROG POS GRADUACAO ENG BIOMEDICA</t>
  </si>
  <si>
    <t>EDSON SILVA DE LIMA</t>
  </si>
  <si>
    <t>17/08/1979</t>
  </si>
  <si>
    <t>MARIA SALETE SILVA DE LIMA</t>
  </si>
  <si>
    <t>EDUARDO ALVES CUNHA</t>
  </si>
  <si>
    <t>17/12/1982</t>
  </si>
  <si>
    <t>DEINA LUCIA ALVES CUNHA</t>
  </si>
  <si>
    <t>EDUARDO CROSARA GUSTIN</t>
  </si>
  <si>
    <t>08/02/1970</t>
  </si>
  <si>
    <t>GLEIDE MARIA CROSARA GUSTIN</t>
  </si>
  <si>
    <t>EDUARDO DE OLIVEIRA CHAGAS</t>
  </si>
  <si>
    <t>19/07/1966</t>
  </si>
  <si>
    <t>EURIPEDES MARIA CHAGAS</t>
  </si>
  <si>
    <t>EDUARDO DO CARMO</t>
  </si>
  <si>
    <t>19/05/1985</t>
  </si>
  <si>
    <t>DAGMAR IMACULADA PEREIRA DO CARMO</t>
  </si>
  <si>
    <t>DIVISAO DE APOIO SERVICOS ODONTOLOGICOS</t>
  </si>
  <si>
    <t>EDUARDO HENRIQUE SANTOS</t>
  </si>
  <si>
    <t>12/04/1981</t>
  </si>
  <si>
    <t>APARECIDA CONCEICAO FERREIRA SANTOS</t>
  </si>
  <si>
    <t>20/11/2022</t>
  </si>
  <si>
    <t>26/02/2023</t>
  </si>
  <si>
    <t>EDUARDO ISAAC RODRIGUES</t>
  </si>
  <si>
    <t>01/03/1986</t>
  </si>
  <si>
    <t>DILMA BORGES RODRIGUES</t>
  </si>
  <si>
    <t>EDUARDO LACERDA FERREIRA</t>
  </si>
  <si>
    <t>29/04/1983</t>
  </si>
  <si>
    <t>HOSANA MARIA LACERDA FERREIRA</t>
  </si>
  <si>
    <t>CONCEICAO DAS ALAGOAS</t>
  </si>
  <si>
    <t>EDUARDO MORAES WARPECHOWSKI</t>
  </si>
  <si>
    <t>06/11/1977</t>
  </si>
  <si>
    <t>SUELI MORAES WARPECHOWSHI</t>
  </si>
  <si>
    <t>PORTO ALEGRE</t>
  </si>
  <si>
    <t>DIVISAO DE EDITORACAO ELETRONICA</t>
  </si>
  <si>
    <t>EDUARDO SOUZA ALVES</t>
  </si>
  <si>
    <t>09/10/1997</t>
  </si>
  <si>
    <t>ELIETE BATISTA DE SOUZA ALVES</t>
  </si>
  <si>
    <t>EDVANDO SOUZA TELES</t>
  </si>
  <si>
    <t>08/10/1976</t>
  </si>
  <si>
    <t>MARIA DE LOURDES SOUZA TELES</t>
  </si>
  <si>
    <t>ELAINE AMELIA ARAUJO</t>
  </si>
  <si>
    <t>05/06/1965</t>
  </si>
  <si>
    <t>OSLEINDA AMELIA FRANCO</t>
  </si>
  <si>
    <t>ELAINE APARECIDA DE SOUZA MENDES NUNES</t>
  </si>
  <si>
    <t>12/08/1967</t>
  </si>
  <si>
    <t>TEREZINHA FERREI SOUZA</t>
  </si>
  <si>
    <t>ELAINE DA SILVEIRA MAGALI</t>
  </si>
  <si>
    <t>27/09/1956</t>
  </si>
  <si>
    <t>MAUZILIA DA CUNHA CHAVES</t>
  </si>
  <si>
    <t>ELAINE GOMES DO AMARAL</t>
  </si>
  <si>
    <t>20/11/1975</t>
  </si>
  <si>
    <t>EFIGENIA MARIA GOMES</t>
  </si>
  <si>
    <t>ELAINE MORAES SIQUEIRA</t>
  </si>
  <si>
    <t>08/02/1977</t>
  </si>
  <si>
    <t>DARLI TEREZINHA DE MORAES SIQUEIRA</t>
  </si>
  <si>
    <t>ELAINE SARAIVA CALDERARI</t>
  </si>
  <si>
    <t>03/12/1981</t>
  </si>
  <si>
    <t>NEUSA MARGARIDA SARAIVA</t>
  </si>
  <si>
    <t>ELCIO EDUARDO DA SILVA</t>
  </si>
  <si>
    <t>24/11/1980</t>
  </si>
  <si>
    <t>SANDRA MARIA DA SILVA</t>
  </si>
  <si>
    <t>ELCIONE APARECIDA BORGES MORAIS</t>
  </si>
  <si>
    <t>22/03/1980</t>
  </si>
  <si>
    <t>FARAILDES APARECIDA MARTINS BORGES</t>
  </si>
  <si>
    <t>ELDA MOREIRA MARCELINO DA COSTA</t>
  </si>
  <si>
    <t>12/09/1964</t>
  </si>
  <si>
    <t>BENEDITA MOREIRA DE MORAES</t>
  </si>
  <si>
    <t>ELEIDA APARECIDA MOREIRA DA SILVA</t>
  </si>
  <si>
    <t>13/07/1985</t>
  </si>
  <si>
    <t>AUTA FRANCISCA MOREIRA</t>
  </si>
  <si>
    <t>ELEN CRISTINA GONCALVES RUFINO</t>
  </si>
  <si>
    <t>09/04/1985</t>
  </si>
  <si>
    <t>MARIA RITA GONCALVES RUFINO</t>
  </si>
  <si>
    <t>ELENA YARA DE OLIVEIRA NASCIMENTO</t>
  </si>
  <si>
    <t>30/09/1958</t>
  </si>
  <si>
    <t>MARIA ABADIA OLIVEIRA</t>
  </si>
  <si>
    <t>PERDIZES</t>
  </si>
  <si>
    <t>ELENIR XAVIER DA SILVA</t>
  </si>
  <si>
    <t>19/12/1955</t>
  </si>
  <si>
    <t>ETELVINA XAVIER SILVA</t>
  </si>
  <si>
    <t>ELENO JOSE DE SANTANA</t>
  </si>
  <si>
    <t>07/08/1966</t>
  </si>
  <si>
    <t>AMERICA AUGUSTA SANTANA</t>
  </si>
  <si>
    <t>ELEUSA FATIMA DE LIMA</t>
  </si>
  <si>
    <t>18/08/1967</t>
  </si>
  <si>
    <t>OSVALINA CANDIDA DE LIMA</t>
  </si>
  <si>
    <t>ELIANA BORGES SILVA PEREIRA</t>
  </si>
  <si>
    <t>23/07/1973</t>
  </si>
  <si>
    <t>MARIA DE OLIVEIRA BORGES SILVA</t>
  </si>
  <si>
    <t>ELIANE APARECIDA DOS REIS</t>
  </si>
  <si>
    <t>20/02/1987</t>
  </si>
  <si>
    <t>MARIA DA CONCEICAO DOS REIS</t>
  </si>
  <si>
    <t>DIVISAO DE APOIO AO DOCENTE</t>
  </si>
  <si>
    <t>ELIANE DE CASSIA NOGUEIRA SIMAO</t>
  </si>
  <si>
    <t>04/04/1971</t>
  </si>
  <si>
    <t>ROSELI GUIMARAES NOGUEIRA</t>
  </si>
  <si>
    <t>FUNDACAO UNIVERSIDADE DE BRASILIA</t>
  </si>
  <si>
    <t>ELIANE DE FATIMA ALVES</t>
  </si>
  <si>
    <t>11/08/1966</t>
  </si>
  <si>
    <t>VICENTINA ALVES MARTINS</t>
  </si>
  <si>
    <t>MATUTINA</t>
  </si>
  <si>
    <t>ELIANE DE SOUZA</t>
  </si>
  <si>
    <t>20/11/1976</t>
  </si>
  <si>
    <t>GENI AUGUSTA DE OLIVEIRA SOUZA</t>
  </si>
  <si>
    <t>ELIANE DO CARMO SANTANA</t>
  </si>
  <si>
    <t>17/07/1975</t>
  </si>
  <si>
    <t>MARIA CONCEICAO DO CARMO</t>
  </si>
  <si>
    <t>ELIANE JUNE MAIA</t>
  </si>
  <si>
    <t>25/03/1962</t>
  </si>
  <si>
    <t>CATARINA MARIA MAIA</t>
  </si>
  <si>
    <t>JATAI</t>
  </si>
  <si>
    <t>ELIANE LINDA AGOSTINHO FERNANDES AMARAL</t>
  </si>
  <si>
    <t>03/03/1970</t>
  </si>
  <si>
    <t>IRENE FERNANDES RODRIGUES</t>
  </si>
  <si>
    <t>ELIANE MARGARIDA XAVIER DA SILVA</t>
  </si>
  <si>
    <t>29/06/1969</t>
  </si>
  <si>
    <t>HELENA MACEDO XAVIER DA SILVA</t>
  </si>
  <si>
    <t>ELIANE MARTINS SIMAO CECILIO</t>
  </si>
  <si>
    <t>23/08/1967</t>
  </si>
  <si>
    <t>EDITE MARTINS SIMAO</t>
  </si>
  <si>
    <t>DIVISAO DE GRAFICA</t>
  </si>
  <si>
    <t>ELIANE MOREIRA DE SOUZA</t>
  </si>
  <si>
    <t>04/04/1965</t>
  </si>
  <si>
    <t>AMELIA MOREIRA SILVA SOUZA</t>
  </si>
  <si>
    <t>ELIANE NOGUEIRA DE SOUZA SOUTO</t>
  </si>
  <si>
    <t>22/03/1976</t>
  </si>
  <si>
    <t>GLORIA NOGUEIRA DE SOUZA</t>
  </si>
  <si>
    <t>ELIANE PEREIRA</t>
  </si>
  <si>
    <t>20/07/1971</t>
  </si>
  <si>
    <t>JOANA DARC PEREIRA</t>
  </si>
  <si>
    <t>FUNDACAO UNIVERSIDADE FED. DO TOCANTINS</t>
  </si>
  <si>
    <t>ELIAS GONCALVES DA SILVA JUNIOR</t>
  </si>
  <si>
    <t>30/09/1984</t>
  </si>
  <si>
    <t>ELIZABETH DE FATIMA FERREIRA SILVA</t>
  </si>
  <si>
    <t>ELICIO LAZARO SOUZA SILVA</t>
  </si>
  <si>
    <t>28/11/1954</t>
  </si>
  <si>
    <t>ANTONIA SOUZA MACEDO</t>
  </si>
  <si>
    <t>ITAPAGIPE</t>
  </si>
  <si>
    <t>ELIENE APARECIDA DA CRUZ</t>
  </si>
  <si>
    <t>24/10/1975</t>
  </si>
  <si>
    <t>NELCILDA ROSA DA CRUZ</t>
  </si>
  <si>
    <t>ELIENE BATISTA RODRIGUES</t>
  </si>
  <si>
    <t>04/06/1970</t>
  </si>
  <si>
    <t>GERCINA CONCEICAO BATISTA</t>
  </si>
  <si>
    <t>PIRAPORA</t>
  </si>
  <si>
    <t>ELIENICE SANTANA DA SILVA OLIVEIRA</t>
  </si>
  <si>
    <t>29/01/1968</t>
  </si>
  <si>
    <t>MIRNA SANTANA DA SILVA</t>
  </si>
  <si>
    <t>RIO VERDE</t>
  </si>
  <si>
    <t>ELIETE LUIZ COSTA</t>
  </si>
  <si>
    <t>05/10/1963</t>
  </si>
  <si>
    <t>LAURA SOARES COSTA</t>
  </si>
  <si>
    <t>TRES MARIAS</t>
  </si>
  <si>
    <t>ELIETE RUFINA DE CASTRO</t>
  </si>
  <si>
    <t>RITA RUFINA DE CASTRO</t>
  </si>
  <si>
    <t>ELIS MARESSA GONCALVES DA SILVA</t>
  </si>
  <si>
    <t>27/02/1990</t>
  </si>
  <si>
    <t>VANILDA APARECIDA NUNES SILVA</t>
  </si>
  <si>
    <t>ELIS REGINA GARCIA DA SILVA</t>
  </si>
  <si>
    <t>01/02/1988</t>
  </si>
  <si>
    <t>ELISA GARCIA DANTAS</t>
  </si>
  <si>
    <t>DIRETORIA DE PROCESSOS SELETIVOS</t>
  </si>
  <si>
    <t>ELIS VANIA MARQUES DE MATOS</t>
  </si>
  <si>
    <t>28/09/1972</t>
  </si>
  <si>
    <t>TEREZINHA MARQUES DE MATOS</t>
  </si>
  <si>
    <t>PEDIATRIA AMB DIENF</t>
  </si>
  <si>
    <t>ELISA HELENA VILLELA</t>
  </si>
  <si>
    <t>09/03/1968</t>
  </si>
  <si>
    <t>ELIZABETH ESPIR ABIB VILLELA</t>
  </si>
  <si>
    <t>ELISANGELA APARECIDA DE OLIVEIRA TUNDISI</t>
  </si>
  <si>
    <t>15/09/1979</t>
  </si>
  <si>
    <t>MARIA SELMA FERREIRA MENDES</t>
  </si>
  <si>
    <t>ELISANGELA RODRIGUES</t>
  </si>
  <si>
    <t>20/03/1975</t>
  </si>
  <si>
    <t>JULIA HELENA RODRIGUES</t>
  </si>
  <si>
    <t>ELISMAR APARECIDA SANTOS SILVA</t>
  </si>
  <si>
    <t>27/10/1966</t>
  </si>
  <si>
    <t>MARIA LOURDES A SANTOS</t>
  </si>
  <si>
    <t>ELIVANIA GONCALVES SILVA</t>
  </si>
  <si>
    <t>13/03/1976</t>
  </si>
  <si>
    <t>JOANA DE FATIMA SILVA</t>
  </si>
  <si>
    <t>ELIZA VIEIRA DAVI</t>
  </si>
  <si>
    <t>03/02/1989</t>
  </si>
  <si>
    <t>ELIZAMAR APARECIDA VIEIRA DOS SANTOS</t>
  </si>
  <si>
    <t>ELIZABETE ALVES GARCIA</t>
  </si>
  <si>
    <t>04/03/1959</t>
  </si>
  <si>
    <t>LEOPOLDINA ALVES DE ALMEIDA</t>
  </si>
  <si>
    <t>ELIZABETH DE CASTRO PATRICIO RIBEIRO</t>
  </si>
  <si>
    <t>19/02/1966</t>
  </si>
  <si>
    <t>WANDA LUZIA DE CASTRO PATRICIO</t>
  </si>
  <si>
    <t>ELIZABETH KIMIE MORITA GRANDE</t>
  </si>
  <si>
    <t>01/10/1951</t>
  </si>
  <si>
    <t>MATSUE MORITA</t>
  </si>
  <si>
    <t>ALVARES MACHADO</t>
  </si>
  <si>
    <t>ELIZABETH SILVEIRA</t>
  </si>
  <si>
    <t>03/07/1988</t>
  </si>
  <si>
    <t>MARIA CONCEBIDA JOSE SILVEIRA</t>
  </si>
  <si>
    <t>ELIZETE ALVES PIMENTA DOS ANJOS</t>
  </si>
  <si>
    <t>11/10/1971</t>
  </si>
  <si>
    <t>EVA MARIA BORATT ALVES</t>
  </si>
  <si>
    <t>ELLEN ALVIM NASCIMENTO</t>
  </si>
  <si>
    <t>22/02/1976</t>
  </si>
  <si>
    <t>MARLENE ALVIM NASCIMENTO</t>
  </si>
  <si>
    <t>ELOAINY ALVES EUSTAQUIO</t>
  </si>
  <si>
    <t>23/06/1975</t>
  </si>
  <si>
    <t>APARECIDA MARIA EUSTAQUIO</t>
  </si>
  <si>
    <t>DIVISAO FINANCEIRA - DIRAF</t>
  </si>
  <si>
    <t>ELOINA DE FREITAS ANDRADE</t>
  </si>
  <si>
    <t>10/01/1959</t>
  </si>
  <si>
    <t>MARIA OLIVEIRA FREITAS</t>
  </si>
  <si>
    <t>CONGONHINHAS</t>
  </si>
  <si>
    <t>ELTON DA SILVA NEGRETO</t>
  </si>
  <si>
    <t>14/11/1983</t>
  </si>
  <si>
    <t>MARIA JOSE DA SILVA NEGRETO</t>
  </si>
  <si>
    <t>ELZA DE MELO MARTINS NUNES</t>
  </si>
  <si>
    <t>25/05/1961</t>
  </si>
  <si>
    <t>MARCIONILIA ALSINA DE MELO MARTINS</t>
  </si>
  <si>
    <t>MINEIROS</t>
  </si>
  <si>
    <t>EMERSON GOMES DE OLIVEIRA</t>
  </si>
  <si>
    <t>CLAUDIA GOMES DE OLIVEIRA</t>
  </si>
  <si>
    <t>EMERSON LUIS DE OLIVEIRA</t>
  </si>
  <si>
    <t>24/10/1966</t>
  </si>
  <si>
    <t>ROSALINA MORELIO DE OLIVEIRA</t>
  </si>
  <si>
    <t>EMERSON RICARDO SOUZA</t>
  </si>
  <si>
    <t>07/08/1972</t>
  </si>
  <si>
    <t>EURIPEDES RICARDO SOUZA</t>
  </si>
  <si>
    <t>EMILIA DE FATIMA ANTUNES DA SILVA</t>
  </si>
  <si>
    <t>12/06/1957</t>
  </si>
  <si>
    <t>ALAIDE CHAVES</t>
  </si>
  <si>
    <t>GUARÁ</t>
  </si>
  <si>
    <t>EMILIA HISSAMI TOYAMA</t>
  </si>
  <si>
    <t>08/07/1956</t>
  </si>
  <si>
    <t>TAKIE TOYAMA</t>
  </si>
  <si>
    <t>RIBEIRÃO PRETO</t>
  </si>
  <si>
    <t>EMILIANA DOS SANTOS VALADARES</t>
  </si>
  <si>
    <t>12/09/1976</t>
  </si>
  <si>
    <t>ALENE MARIA DOS SANTOS VALADARES</t>
  </si>
  <si>
    <t>EMINEA APARECIDA VINHAIS LIMA</t>
  </si>
  <si>
    <t>12/12/1974</t>
  </si>
  <si>
    <t>MARIA DE FATIMA AZEVEDO VINHAIS</t>
  </si>
  <si>
    <t>EMMANUEL REZENDE NAVES</t>
  </si>
  <si>
    <t>02/09/1988</t>
  </si>
  <si>
    <t>IVONETE NEVES REZENDE NAVES</t>
  </si>
  <si>
    <t>COOR CUR GRAD ENG FLORESTAL MTE CARMELO</t>
  </si>
  <si>
    <t>ENI MARIA DA LUZ BRAGA</t>
  </si>
  <si>
    <t>10/07/1964</t>
  </si>
  <si>
    <t>MARIA RAULINA LOPES</t>
  </si>
  <si>
    <t>VILA DO CHUMBO</t>
  </si>
  <si>
    <t>ENILTON ROSADO DE OLIVEIRA JUNIOR</t>
  </si>
  <si>
    <t>31/03/1989</t>
  </si>
  <si>
    <t>ZELMA APARECIDA DE OLIVEIRA</t>
  </si>
  <si>
    <t>ENILZA MARIA VINHAIS</t>
  </si>
  <si>
    <t>02/02/1960</t>
  </si>
  <si>
    <t>MARIA LOURDES SILVA</t>
  </si>
  <si>
    <t>COMENDADOR GOMES</t>
  </si>
  <si>
    <t>ENIO MARCOS DA SILVA MIRANDA</t>
  </si>
  <si>
    <t>05/09/1976</t>
  </si>
  <si>
    <t>NERCILIA DA SILVA MIRANDA</t>
  </si>
  <si>
    <t>EQUIZIO MACHADO DE OLIVEIRA</t>
  </si>
  <si>
    <t>06/08/1979</t>
  </si>
  <si>
    <t>APARECIDA MACHADO DE MACEDO</t>
  </si>
  <si>
    <t>ERICA DE CASTRO BARBOSA</t>
  </si>
  <si>
    <t>30/10/1971</t>
  </si>
  <si>
    <t>CLELIA DE CASTRO BARBOSA</t>
  </si>
  <si>
    <t>COOR CURSO TECNICO PROTESE DENTARIA</t>
  </si>
  <si>
    <t>ERICA JUVERCINA SOBRINHO</t>
  </si>
  <si>
    <t>11/02/1982</t>
  </si>
  <si>
    <t>LEONIDIA JUVERCINA SOBRINHO</t>
  </si>
  <si>
    <t>ERICA RODRIGUES MARIANO DE ALMEIDA REZENDE</t>
  </si>
  <si>
    <t>19/03/1970</t>
  </si>
  <si>
    <t>AMERICA RODRIGUES MARIANO</t>
  </si>
  <si>
    <t>ERICA SOUZA DA SILVA</t>
  </si>
  <si>
    <t>31/10/1987</t>
  </si>
  <si>
    <t>LUCINDA DIAS DE SOUZA</t>
  </si>
  <si>
    <t>21/10/2022</t>
  </si>
  <si>
    <t>20/06/2023</t>
  </si>
  <si>
    <t>ERICKSEN DE OLIVEIRA DIAS</t>
  </si>
  <si>
    <t>23/01/1987</t>
  </si>
  <si>
    <t>ELIDA MARCIA RODRIGUES DE OLIVEIRA DIAS</t>
  </si>
  <si>
    <t>ERIKA FINOTTI WUTKE</t>
  </si>
  <si>
    <t>04/08/1964</t>
  </si>
  <si>
    <t>INESVALDA FINOTTI WUTKE</t>
  </si>
  <si>
    <t>ERIKA GONCALVES BORGES</t>
  </si>
  <si>
    <t>22/02/1983</t>
  </si>
  <si>
    <t>ELIANA MARIA GONCALVES BORGES</t>
  </si>
  <si>
    <t>ERIKA LUZIA LARA PERINI</t>
  </si>
  <si>
    <t>13/12/1982</t>
  </si>
  <si>
    <t>MARIA TEREZINHA LARA PERINI</t>
  </si>
  <si>
    <t>COORDENACAO CURSO GRADUACAO EM DESIGN</t>
  </si>
  <si>
    <t>ERIKA PINHEIRO DE SIQUEIRA</t>
  </si>
  <si>
    <t>11/03/1978</t>
  </si>
  <si>
    <t>ELZA PINHEIRO DE SIQUEIRA</t>
  </si>
  <si>
    <t>DIVISAO DE FOLHA DE PAGAMENTO</t>
  </si>
  <si>
    <t>ERIKA REZENDE GARCIA</t>
  </si>
  <si>
    <t>MARGARETH MARIA REZENDE GARCIA</t>
  </si>
  <si>
    <t>ERIKA ROSA RIBEIRO</t>
  </si>
  <si>
    <t>07/02/1986</t>
  </si>
  <si>
    <t>DÓRICA ROSA RIBEIRO</t>
  </si>
  <si>
    <t>INSTITUTO FEDERAL DE SAO PAULO</t>
  </si>
  <si>
    <t>ERILDA DE FATIMA TEIXEIRA</t>
  </si>
  <si>
    <t>17/11/1956</t>
  </si>
  <si>
    <t>MARIA LEMES S TEIXEIRA</t>
  </si>
  <si>
    <t>ERISVALDO ARAUJO FIALHO</t>
  </si>
  <si>
    <t>01/03/1982</t>
  </si>
  <si>
    <t>MARIA DAS DORES ARAUJO FIALHO</t>
  </si>
  <si>
    <t>PA</t>
  </si>
  <si>
    <t>XINGUARA</t>
  </si>
  <si>
    <t>COORDENACAO P P G CIENCIA DA COMPUTACAO</t>
  </si>
  <si>
    <t>ERLONES DE MOURA CIMAO</t>
  </si>
  <si>
    <t>10/01/1972</t>
  </si>
  <si>
    <t>MARIA ANGELA DE MOURA CIMAO</t>
  </si>
  <si>
    <t>ERLYLIAN ADRIANA MARTINS DOS SANTOS</t>
  </si>
  <si>
    <t>17/01/1976</t>
  </si>
  <si>
    <t>MARIA ERLY DE FATIMA MARTINS</t>
  </si>
  <si>
    <t>ERNALDO SAMUEL DE ALCANTARA</t>
  </si>
  <si>
    <t>13/10/1959</t>
  </si>
  <si>
    <t>ISAURA BORGES DA SILVA</t>
  </si>
  <si>
    <t>ERNANE JUNIOR FERREIRA MACHADO</t>
  </si>
  <si>
    <t>01/07/1985</t>
  </si>
  <si>
    <t>SIMONE MACHADO</t>
  </si>
  <si>
    <t>ESIO MORAES DE OLIVEIRA</t>
  </si>
  <si>
    <t>02/12/1969</t>
  </si>
  <si>
    <t>MARLENE FARIA MORAES</t>
  </si>
  <si>
    <t>ESTER CRISTINA BORGES ARAUJO</t>
  </si>
  <si>
    <t>26/02/1987</t>
  </si>
  <si>
    <t>VANILDA DE OLIVEIRA BORGES ARAUJO</t>
  </si>
  <si>
    <t>ESTER ELIAS MODESTO DE PAULA</t>
  </si>
  <si>
    <t>HOUDA ELIAS DE PAULA</t>
  </si>
  <si>
    <t>ESTER WILLIAM FERREIRA</t>
  </si>
  <si>
    <t>12/11/1969</t>
  </si>
  <si>
    <t>MARIA ABADIA FERREIRA</t>
  </si>
  <si>
    <t>ESTHER ALVES SOUZA</t>
  </si>
  <si>
    <t>04/09/1949</t>
  </si>
  <si>
    <t>DORCELINA ALVES DE LIMA</t>
  </si>
  <si>
    <t>BARRA MANSA</t>
  </si>
  <si>
    <t>ESTHER FARIA RODRIGUES</t>
  </si>
  <si>
    <t>09/10/1995</t>
  </si>
  <si>
    <t>GILCA APARECIDA FARIA RODRIGUES</t>
  </si>
  <si>
    <t>COORDENACAO CURSO SISTEMAS DE INFORMACAO</t>
  </si>
  <si>
    <t>MESTRADO</t>
  </si>
  <si>
    <t>EUCLIDES ANTONIO RODRIGUES</t>
  </si>
  <si>
    <t>30/09/1953</t>
  </si>
  <si>
    <t>DIOLINDA DIAS RODRIGUES</t>
  </si>
  <si>
    <t>EUDENICE LUIZA DA COSTA MEZENCIO</t>
  </si>
  <si>
    <t>17/07/1962</t>
  </si>
  <si>
    <t>JOANA AGRIPINA DA COSTA</t>
  </si>
  <si>
    <t>EUGENIA ALVES DA SILVA ALMEIDA</t>
  </si>
  <si>
    <t>05/08/1966</t>
  </si>
  <si>
    <t>ELETRA FRANCISCA ALVES SILVA</t>
  </si>
  <si>
    <t>EUNICE DE SOUZA LEAL</t>
  </si>
  <si>
    <t>06/09/1967</t>
  </si>
  <si>
    <t>AMELIA MARIA LEAL</t>
  </si>
  <si>
    <t>EUNICE JULIANA DE PAULA</t>
  </si>
  <si>
    <t>26/06/1955</t>
  </si>
  <si>
    <t>INACIA FABIANO CARDOSO</t>
  </si>
  <si>
    <t>EUNIR AUGUSTO REIS GONZAGA</t>
  </si>
  <si>
    <t>02/10/1980</t>
  </si>
  <si>
    <t>MARCIA MACIEL REIS GONZAGA</t>
  </si>
  <si>
    <t>DIV PLANEJAMENTO SOCIOAMBIENTAL - PREFE</t>
  </si>
  <si>
    <t>EURICO MARQUES SALGADO</t>
  </si>
  <si>
    <t>22/03/1963</t>
  </si>
  <si>
    <t>MARIA AUGUSTA SALGADO</t>
  </si>
  <si>
    <t>EURIPEDES BARSANULFO DA SILVA</t>
  </si>
  <si>
    <t>15/08/1966</t>
  </si>
  <si>
    <t>JULIETA BERNARDES DE ALMEIDA</t>
  </si>
  <si>
    <t>COORD CURSO TECNICO EM ANALISE CLINICAS</t>
  </si>
  <si>
    <t>EURIPEDES BORGES COSTA</t>
  </si>
  <si>
    <t>08/04/1962</t>
  </si>
  <si>
    <t>MANOELA BORGES COSTA</t>
  </si>
  <si>
    <t>EURIPEDES PIO FIRMIANO</t>
  </si>
  <si>
    <t>14/08/1962</t>
  </si>
  <si>
    <t>IRACEMA PINTO FIRMIANO</t>
  </si>
  <si>
    <t>EUSXINALIA DE OLIVEIRA MACHADO</t>
  </si>
  <si>
    <t>10/10/1983</t>
  </si>
  <si>
    <t>HELENA GONCALVES</t>
  </si>
  <si>
    <t>EUVANETE VIEIRA ALVES</t>
  </si>
  <si>
    <t>31/10/1956</t>
  </si>
  <si>
    <t>MARINA ALVES OLIVEIRA</t>
  </si>
  <si>
    <t>EUZEBIO ALVES DA COSTA</t>
  </si>
  <si>
    <t>01/10/1971</t>
  </si>
  <si>
    <t>EUNICE DE PAULA COSTA</t>
  </si>
  <si>
    <t>COORDENACAO PROG POS GRAD EM FISICA</t>
  </si>
  <si>
    <t>EVA MARIA DE LIMA</t>
  </si>
  <si>
    <t>20/12/1978</t>
  </si>
  <si>
    <t>AVANI FERNANDES DE LIMA</t>
  </si>
  <si>
    <t>EVALDO LUIZ RAMOS</t>
  </si>
  <si>
    <t>23/11/1963</t>
  </si>
  <si>
    <t>MARIA HELENA SOA RAMOS</t>
  </si>
  <si>
    <t>EVANDRO MONTEIRO JORGE JUNIOR</t>
  </si>
  <si>
    <t>31/01/1989</t>
  </si>
  <si>
    <t>MARTA ANSELMO JORGE</t>
  </si>
  <si>
    <t>EVARISTO BIASI</t>
  </si>
  <si>
    <t>TERESINA MORAIS BIASI</t>
  </si>
  <si>
    <t>EVERSON FREITAS GIACOMELLI JUNIOR</t>
  </si>
  <si>
    <t>22/04/1985</t>
  </si>
  <si>
    <t>MARIA APARECIDA FERREIRA GIACOMELLI</t>
  </si>
  <si>
    <t>EVERTON NASSAU OLIVEIRA</t>
  </si>
  <si>
    <t>07/11/1986</t>
  </si>
  <si>
    <t>ODETE COSTA DE OLIVEIRA SILVA</t>
  </si>
  <si>
    <t>EZIMAR OLIVEIRA DOS SANTOS SOBRINHO</t>
  </si>
  <si>
    <t>21/10/1988</t>
  </si>
  <si>
    <t>NEIVA NATALICE DOS SANTOS</t>
  </si>
  <si>
    <t>EZIVANE CARDOSO DA SILVA</t>
  </si>
  <si>
    <t>13/03/1972</t>
  </si>
  <si>
    <t>ANA CAROLINA JESUS</t>
  </si>
  <si>
    <t>INDIANÓPOLIS</t>
  </si>
  <si>
    <t>FABIA FARIA DA SILVA</t>
  </si>
  <si>
    <t>18/02/1978</t>
  </si>
  <si>
    <t>VANDA FARIA DA SILVA</t>
  </si>
  <si>
    <t>FABIA RIZA DE ANDRADE OLIVEIRA</t>
  </si>
  <si>
    <t>25/10/1981</t>
  </si>
  <si>
    <t>FABIANA BARBOZA VIEIRA DINIZ</t>
  </si>
  <si>
    <t>13/08/1982</t>
  </si>
  <si>
    <t>EUNICE MARIA BARBOZA VIEIRA</t>
  </si>
  <si>
    <t>FABIANA CARLA DA SILVA SANTOS</t>
  </si>
  <si>
    <t>03/02/1977</t>
  </si>
  <si>
    <t>ANA MARIA DOS SANTOS</t>
  </si>
  <si>
    <t>FABIANA COSTA CALLEGARI MACEDO</t>
  </si>
  <si>
    <t>19/03/1982</t>
  </si>
  <si>
    <t>VIRGINIA DOLORES COSTA CALLEGARI</t>
  </si>
  <si>
    <t>FABIANA CRISTINA RODRIGUES ROSA CEDRO</t>
  </si>
  <si>
    <t>26/12/1971</t>
  </si>
  <si>
    <t>ANILVA RODRIGUES ROSA</t>
  </si>
  <si>
    <t>FABIANA DE FATIMA BRITO</t>
  </si>
  <si>
    <t>13/05/1968</t>
  </si>
  <si>
    <t>FABIA DE FATIMA SANTOS BRITO</t>
  </si>
  <si>
    <t>22/11/2022</t>
  </si>
  <si>
    <t>2/01/2023</t>
  </si>
  <si>
    <t>FABIANA DE OLIVEIRA SILVA</t>
  </si>
  <si>
    <t>05/05/1978</t>
  </si>
  <si>
    <t>CREUSA MARIA DA SILVA OLIVEIRA</t>
  </si>
  <si>
    <t>FORMIGA</t>
  </si>
  <si>
    <t>FABIANA FARIAS CALADO RODRIGUES DA SILVA</t>
  </si>
  <si>
    <t>20/10/1980</t>
  </si>
  <si>
    <t>MARIA LUZINETE FARIAS CALADO</t>
  </si>
  <si>
    <t>CIRURGIA PLASTICA QUEIMADOS GEUNE DIENF</t>
  </si>
  <si>
    <t>FABIANA NOGUEIRA DE ALMEIDA</t>
  </si>
  <si>
    <t>MARIA APARECIDA NOGUEIRA DE ALMEIDA</t>
  </si>
  <si>
    <t>FABIANA PADUA DE URZEDO MANZAN</t>
  </si>
  <si>
    <t>30/10/1977</t>
  </si>
  <si>
    <t>ELIZABETH PADUA DE URZEDO</t>
  </si>
  <si>
    <t>DIVISAO DE FORMACAO DOCENTE</t>
  </si>
  <si>
    <t>FABIANA SILVA</t>
  </si>
  <si>
    <t>14/02/1980</t>
  </si>
  <si>
    <t>MARLETE DAS GRACAS SILVA</t>
  </si>
  <si>
    <t>FABIANE CRISTINA DE SOUZA</t>
  </si>
  <si>
    <t>03/01/1977</t>
  </si>
  <si>
    <t>VANIA LUCIA BERNARDES DE SOUZA</t>
  </si>
  <si>
    <t>FABIANE DE DEUS TEIXEIRA</t>
  </si>
  <si>
    <t>07/06/1987</t>
  </si>
  <si>
    <t>SONIA APARECIDA DE DEUS TEIXEIRA</t>
  </si>
  <si>
    <t>FABIANO DE MOURA GOULART</t>
  </si>
  <si>
    <t>01/02/1969</t>
  </si>
  <si>
    <t>SABINA MARIA GOULART</t>
  </si>
  <si>
    <t>UNIVERSIDADE FEDERAL DE LAVRAS</t>
  </si>
  <si>
    <t>FABIANO KAPPEL MARZOLA</t>
  </si>
  <si>
    <t>30/03/1979</t>
  </si>
  <si>
    <t>AUREA KAPPEL MARZOLA</t>
  </si>
  <si>
    <t>FABIANO KRESTON DE PAIVA ASSIS</t>
  </si>
  <si>
    <t>ESTER DE PAIVA ASSIS</t>
  </si>
  <si>
    <t>FABIANO SILVERIO RIBEIRO ALVES</t>
  </si>
  <si>
    <t>26/03/1976</t>
  </si>
  <si>
    <t>WANIA RIBEIRO ALVES</t>
  </si>
  <si>
    <t>FABIO CLEMENTE GREGORIO</t>
  </si>
  <si>
    <t>16/08/1983</t>
  </si>
  <si>
    <t>CLEUZA MARIA DOS SANTOS LIMA</t>
  </si>
  <si>
    <t>FABIO EDUARDO DE OLIVEIRA</t>
  </si>
  <si>
    <t>16/11/1967</t>
  </si>
  <si>
    <t>MARIA ROSARIA OLIVEIRA</t>
  </si>
  <si>
    <t>FABIO LEMOS DA CUNHA</t>
  </si>
  <si>
    <t>27/02/1956</t>
  </si>
  <si>
    <t>IRENE DA CUNHA LEMOS</t>
  </si>
  <si>
    <t>FABIO REIS DE SOUZA</t>
  </si>
  <si>
    <t>12/07/1985</t>
  </si>
  <si>
    <t>CLEIDE REIS DE SOUZA</t>
  </si>
  <si>
    <t>FABIOLA ALVES GOMES</t>
  </si>
  <si>
    <t>13/05/1979</t>
  </si>
  <si>
    <t>MARIA ALVES GOMES</t>
  </si>
  <si>
    <t>FABIOLA BERNARDES DE SOUSA DIAS</t>
  </si>
  <si>
    <t>04/04/1982</t>
  </si>
  <si>
    <t>ERNESTINA CAETANO DE SOUSA BERNARDES</t>
  </si>
  <si>
    <t>BOM DESPACHO</t>
  </si>
  <si>
    <t>FABIOLA DUTRA AMARAL</t>
  </si>
  <si>
    <t>05/12/1971</t>
  </si>
  <si>
    <t>OLGA DUTRA DE OLIVEIRA AMARAL</t>
  </si>
  <si>
    <t>DIRETORIA DE EXTENSAO</t>
  </si>
  <si>
    <t>FABISA DA SILVA CALDAS CARVALHO</t>
  </si>
  <si>
    <t>15/07/1965</t>
  </si>
  <si>
    <t>ZILDETH SILVA CALDAS</t>
  </si>
  <si>
    <t>MATIAS BARBOSA</t>
  </si>
  <si>
    <t>FABIULA NATIELE SANTOS</t>
  </si>
  <si>
    <t>02/06/1995</t>
  </si>
  <si>
    <t>FABRICIO FARIA ARAUJO</t>
  </si>
  <si>
    <t>14/01/1980</t>
  </si>
  <si>
    <t>MARIA LUIZA FARIA ARAUJO</t>
  </si>
  <si>
    <t>FABRICIO HAYASHI NEY</t>
  </si>
  <si>
    <t>11/04/1981</t>
  </si>
  <si>
    <t>MARIA LUCIA HAYASHI NEY</t>
  </si>
  <si>
    <t>FABRICIO NEVES CONDE</t>
  </si>
  <si>
    <t>13/04/1975</t>
  </si>
  <si>
    <t>MARIA LEA NEVES CONDE</t>
  </si>
  <si>
    <t>FARLEY JULIO SILVA</t>
  </si>
  <si>
    <t>01/06/1953</t>
  </si>
  <si>
    <t>ESPERANCA BARTHA SILVA</t>
  </si>
  <si>
    <t>FATIMA MARINA DE OLIVEIRA</t>
  </si>
  <si>
    <t>05/12/1980</t>
  </si>
  <si>
    <t>VILMA MARINA ELIAS DE OLIVEIRA</t>
  </si>
  <si>
    <t>FELIPE CESAR GONCALVES</t>
  </si>
  <si>
    <t>MARIA DO CARMO GONCALVES</t>
  </si>
  <si>
    <t>FELIPE GOMES GONCALVES PERES LIMA</t>
  </si>
  <si>
    <t>08/02/1986</t>
  </si>
  <si>
    <t>ANDREA LUIZA GOMES GONCALVES PERES</t>
  </si>
  <si>
    <t>FELIPE GOMIDE OLIVEIRA SANTANA</t>
  </si>
  <si>
    <t>26/02/1989</t>
  </si>
  <si>
    <t>MARIA APARECIDA GOMIDE DE OLIVEIRA SANTANA</t>
  </si>
  <si>
    <t>FELIPE MAGELA MEDEIROS ALVES</t>
  </si>
  <si>
    <t>15/12/1990</t>
  </si>
  <si>
    <t>MARIA CONCEICAO MEDEIROS ALVES</t>
  </si>
  <si>
    <t>FELIPE SILVA DINIZ LINHARES</t>
  </si>
  <si>
    <t>11/11/1993</t>
  </si>
  <si>
    <t>NELCI DE LOURDES SILVA LINHARES</t>
  </si>
  <si>
    <t>FERNANDA BARBOSA COELHO MENDES</t>
  </si>
  <si>
    <t>23/10/1980</t>
  </si>
  <si>
    <t>VERA LUCIA DE MOURA BARBOSA COELHO</t>
  </si>
  <si>
    <t>FERNANDA DE MAGALHAES</t>
  </si>
  <si>
    <t>08/01/1978</t>
  </si>
  <si>
    <t>REGINA FATIMA DE MAGALHAES</t>
  </si>
  <si>
    <t>FERNANDA DE OLIVEIRA COELHO CASTILHO</t>
  </si>
  <si>
    <t>28/10/1976</t>
  </si>
  <si>
    <t>FERNANDA DE SOUSA EVANGELISTA</t>
  </si>
  <si>
    <t>22/06/1990</t>
  </si>
  <si>
    <t>LUCIA VANDA DE SOUSA</t>
  </si>
  <si>
    <t>FERNANDA DOS SANTOS ABREU</t>
  </si>
  <si>
    <t>28/04/1980</t>
  </si>
  <si>
    <t>CARMELITA DOS SANTOS</t>
  </si>
  <si>
    <t>FERNANDA FERNANDES DE FREITAS</t>
  </si>
  <si>
    <t>11/04/1971</t>
  </si>
  <si>
    <t>ANESIA FREITAS FERNANDES DE FARIA</t>
  </si>
  <si>
    <t>26/03/2020</t>
  </si>
  <si>
    <t>FERNANDA FERREIRA DE RESENDE</t>
  </si>
  <si>
    <t>19/12/1980</t>
  </si>
  <si>
    <t>APARECIDA DO CARMO FERREIRA DE RESENDE</t>
  </si>
  <si>
    <t>FERNANDA FERREIRA GENARO</t>
  </si>
  <si>
    <t>23/02/1980</t>
  </si>
  <si>
    <t>MARLENE FERREIRA GENARO</t>
  </si>
  <si>
    <t>DIVISAO DE RELACOES COMUNITARIAS</t>
  </si>
  <si>
    <t>FERNANDA GODOI MELO</t>
  </si>
  <si>
    <t>06/05/1987</t>
  </si>
  <si>
    <t>DELTA MONTEIRO DE GODOI MELO</t>
  </si>
  <si>
    <t>FERNANDA GONCALVES CORREIA</t>
  </si>
  <si>
    <t>05/05/1984</t>
  </si>
  <si>
    <t>TEREZINHA GONCALVES CORREIA</t>
  </si>
  <si>
    <t>FERNANDA GONCALVES DO NASCIMENTO</t>
  </si>
  <si>
    <t>29/04/1977</t>
  </si>
  <si>
    <t>IZILDINHA DA SILVA</t>
  </si>
  <si>
    <t>FERNANDA LEMES BORGES</t>
  </si>
  <si>
    <t>19/09/1992</t>
  </si>
  <si>
    <t>NEUSA HELENA LEMES BORGES</t>
  </si>
  <si>
    <t>FERNANDA MACHADO FERREIRA</t>
  </si>
  <si>
    <t>17/11/1987</t>
  </si>
  <si>
    <t>MARIA REGINA MACHADO FERREIRA</t>
  </si>
  <si>
    <t>DIVISAO DE APOSENTADORIA E PENSAO</t>
  </si>
  <si>
    <t>FERNANDA NUNES RODRIGUES ZOCCOLI</t>
  </si>
  <si>
    <t>14/05/1978</t>
  </si>
  <si>
    <t>MARCIA HELENA NUNES RODRIGUES</t>
  </si>
  <si>
    <t>FERNANDA RIBEIRO ARANTES DOS SANTOS</t>
  </si>
  <si>
    <t>21/02/1970</t>
  </si>
  <si>
    <t>DARLI RIBEIRO ARANTES</t>
  </si>
  <si>
    <t>FERNANDA SILVA MAZZUTTI NUNES</t>
  </si>
  <si>
    <t>ELIZABETH NUNES DA SILVA MAZZUTTI</t>
  </si>
  <si>
    <t>FERNANDA SOUZA AQUINO</t>
  </si>
  <si>
    <t>19/11/1979</t>
  </si>
  <si>
    <t>MARIA CONDE DE SOUZA AQUINO</t>
  </si>
  <si>
    <t>FERNANDO ABRAO GARCIA</t>
  </si>
  <si>
    <t>03/07/1972</t>
  </si>
  <si>
    <t>MALVINA ABRAO GARCIA</t>
  </si>
  <si>
    <t>DIRETORIA ADM DESENV PROGR SOCIAIS</t>
  </si>
  <si>
    <t>FERNANDO AUGUSTO CUNHA MELO</t>
  </si>
  <si>
    <t>08/05/1980</t>
  </si>
  <si>
    <t>BENI VIEIRA DA CUNHA</t>
  </si>
  <si>
    <t>FERNANDO DA CUNHA FREITAS</t>
  </si>
  <si>
    <t>28/07/1986</t>
  </si>
  <si>
    <t>MARIA APARECIDA DE FREITAS</t>
  </si>
  <si>
    <t>FERNANDO DE OLIVEIRA SILVA</t>
  </si>
  <si>
    <t>21/05/1982</t>
  </si>
  <si>
    <t>DEVANIR DE OLIVEIRA SILVA</t>
  </si>
  <si>
    <t>COORD CURSO DE GRADUACAO EM TRADUCAO</t>
  </si>
  <si>
    <t>FERNANDO DIAS DA CUNHA</t>
  </si>
  <si>
    <t>27/06/1971</t>
  </si>
  <si>
    <t>LAURENTINA DA CUNHA DIAS</t>
  </si>
  <si>
    <t>FERNANDO FARIA DE LIMA</t>
  </si>
  <si>
    <t>16/09/1980</t>
  </si>
  <si>
    <t>GERALDA MAGELA DE LIMA FARIA</t>
  </si>
  <si>
    <t>FERNANDO FRANCISCO DE ALMEIDA</t>
  </si>
  <si>
    <t>28/09/1989</t>
  </si>
  <si>
    <t>CLEONICE MARIA FRANCISCO ALMEIDA</t>
  </si>
  <si>
    <t>FERNANDO HENRIQUE</t>
  </si>
  <si>
    <t>20/10/1994</t>
  </si>
  <si>
    <t>FABIANA RODRIGUES ENRIQUE</t>
  </si>
  <si>
    <t>FERNANDO JOSE RESENDE CAETANO</t>
  </si>
  <si>
    <t>24/05/1995</t>
  </si>
  <si>
    <t>IOLANDA DE OLIVEIRA RESENDE CAETANO</t>
  </si>
  <si>
    <t>2/03/2022</t>
  </si>
  <si>
    <t>2/03/2023</t>
  </si>
  <si>
    <t>FERNANDO MARIANO FERREIRA</t>
  </si>
  <si>
    <t>07/08/1987</t>
  </si>
  <si>
    <t>MARIA JOSE VILARINHO FERREIRA</t>
  </si>
  <si>
    <t>FERNANDO PAULINO DE OLIVEIRA</t>
  </si>
  <si>
    <t>15/02/1981</t>
  </si>
  <si>
    <t>ERILDA MARIA DE FATIMA</t>
  </si>
  <si>
    <t>FERNANDO PEREIRA DE SOUSA</t>
  </si>
  <si>
    <t>17/11/1980</t>
  </si>
  <si>
    <t>SIRLEY PEREIRA DE SOUSA</t>
  </si>
  <si>
    <t>FERNANDO ROCHA MARTINEZ</t>
  </si>
  <si>
    <t>09/01/1984</t>
  </si>
  <si>
    <t>ZARA LUCIA LIMA BRENTAN</t>
  </si>
  <si>
    <t>SETOR ESPEC ENG SEGURANCA TRABALHO</t>
  </si>
  <si>
    <t>FUND. UNIV FEDERAL DA GRANDE DOURADOS</t>
  </si>
  <si>
    <t>FERNANDO RUIZ PEREIRA</t>
  </si>
  <si>
    <t>04/01/1961</t>
  </si>
  <si>
    <t>HAYDEE BATISTA PEREIRA</t>
  </si>
  <si>
    <t>FERNANDO SOUSA DOS SANTOS</t>
  </si>
  <si>
    <t>22/02/1992</t>
  </si>
  <si>
    <t>VAUDA RUFINA DE SOUSA SANTOS</t>
  </si>
  <si>
    <t>FERNANDO SOUSA MARQUES</t>
  </si>
  <si>
    <t>01/05/1984</t>
  </si>
  <si>
    <t>MARIA DE FATIMA MARQUES DE SOUSA</t>
  </si>
  <si>
    <t>FERNANDO VIANA GONCALVES DA SILVA</t>
  </si>
  <si>
    <t>14/02/1986</t>
  </si>
  <si>
    <t>ELISABETH DE QUEIROZ VIANA GONCALVEZ DA SILVA</t>
  </si>
  <si>
    <t>FILIPE CESAR ALVES</t>
  </si>
  <si>
    <t>22/06/1986</t>
  </si>
  <si>
    <t>GENILDA APARECIDA SILVA ALVES</t>
  </si>
  <si>
    <t>DIVISAO DE APOIO OPERACIONAL</t>
  </si>
  <si>
    <t>FILIPE PALMEIRA SANTOS</t>
  </si>
  <si>
    <t>15/07/1992</t>
  </si>
  <si>
    <t>MARIA APARECIDA DA COSTA PALMEIRA</t>
  </si>
  <si>
    <t>FLAVIA BORGES DUARTE MANZAN</t>
  </si>
  <si>
    <t>26/02/1980</t>
  </si>
  <si>
    <t>CLEUSA ROSA BORGES DUARTE</t>
  </si>
  <si>
    <t>COORDENACAO CUR GRAD CIENCIAS ECONOMICAS</t>
  </si>
  <si>
    <t>FLAVIA DUARTE DOS SANTOS BUSO</t>
  </si>
  <si>
    <t>03/10/1981</t>
  </si>
  <si>
    <t>SOLANGE APARECIDA PEIXOTO DUARTE DOS SANTOS</t>
  </si>
  <si>
    <t>FLAVIA FERNANDES CARVALHO</t>
  </si>
  <si>
    <t>09/04/1977</t>
  </si>
  <si>
    <t>MARILEUZA FERNANDES LUCAS</t>
  </si>
  <si>
    <t>DIVISAO CADASTRO INTEGRADO ESPACO FISICO</t>
  </si>
  <si>
    <t>FLAVIA KARINE NUNES</t>
  </si>
  <si>
    <t>MARIA APARECIDA CAIXETA NUNES</t>
  </si>
  <si>
    <t>FLAVIA MARIA DA SILVA SANTANA</t>
  </si>
  <si>
    <t>25/05/1982</t>
  </si>
  <si>
    <t>TEREZA FERRAO DA SILVA</t>
  </si>
  <si>
    <t>SERRANA</t>
  </si>
  <si>
    <t>FLAVIA MARIA LINO</t>
  </si>
  <si>
    <t>04/08/1973</t>
  </si>
  <si>
    <t>LUZIA ROSALINA JESUS LINO</t>
  </si>
  <si>
    <t>FLAVIA MARIA PINTO MONTEIRO ANTONIETI</t>
  </si>
  <si>
    <t>20/01/1976</t>
  </si>
  <si>
    <t>EMILDA PINTO MONTEIRO</t>
  </si>
  <si>
    <t>FLAVIA PEREIRA LAUREANO</t>
  </si>
  <si>
    <t>04/02/1976</t>
  </si>
  <si>
    <t>ANITA PEREIRA LAUREANO</t>
  </si>
  <si>
    <t>FLAVIA RIBEIRO SANTANA</t>
  </si>
  <si>
    <t>19/02/1985</t>
  </si>
  <si>
    <t>MARGARETH RIBEIRO SANTANA</t>
  </si>
  <si>
    <t>DIVISAO DE FOMENTOS A CULTURA</t>
  </si>
  <si>
    <t>FLAVIA ROBERTA DIAMANTINO DUTRA</t>
  </si>
  <si>
    <t>02/08/1987</t>
  </si>
  <si>
    <t>EUDES JANE DIAMANTINO PEREIRA DUTRA</t>
  </si>
  <si>
    <t>FLAVIA TATIANA DE BORBA</t>
  </si>
  <si>
    <t>06/04/1984</t>
  </si>
  <si>
    <t>WALDETE DAS GRACAS DE OLIVEIRA</t>
  </si>
  <si>
    <t>DIVISAO DE ADMINISTRACAO - DIRAC</t>
  </si>
  <si>
    <t>FLAVIANA FERREIRA GOMES</t>
  </si>
  <si>
    <t>15/05/1984</t>
  </si>
  <si>
    <t>GERALDA FERREIRA GOMES</t>
  </si>
  <si>
    <t>FLAVIANA PEREIRA DE OLIVEIRA MARTINS</t>
  </si>
  <si>
    <t>20/06/1975</t>
  </si>
  <si>
    <t>MARIA DAS NEVES OLIVEIRA</t>
  </si>
  <si>
    <t>SANTA FÉ</t>
  </si>
  <si>
    <t>FLAVIANE APARECIDA DOS SANTOS</t>
  </si>
  <si>
    <t>22/12/1987</t>
  </si>
  <si>
    <t>ANGELA MARIA FERREIRA DOS SANTOS</t>
  </si>
  <si>
    <t>FLAVIO CARDOSO TEIXEIRA</t>
  </si>
  <si>
    <t>06/10/1977</t>
  </si>
  <si>
    <t>ELIANE HELENA CARDOSO</t>
  </si>
  <si>
    <t>FLAVIO FERNANDES DA PAZ</t>
  </si>
  <si>
    <t>26/02/1970</t>
  </si>
  <si>
    <t>GERALDA SOARES FERNANDES</t>
  </si>
  <si>
    <t>FLAVIO GOMES CARDOSO</t>
  </si>
  <si>
    <t>19/11/1972</t>
  </si>
  <si>
    <t>MARIA DAS GRACAS GOMES CARDOSO</t>
  </si>
  <si>
    <t>FLAVIO MARTINS DE FREITAS</t>
  </si>
  <si>
    <t>14/12/1967</t>
  </si>
  <si>
    <t>DARCI FREITAS MARTINS</t>
  </si>
  <si>
    <t>DIRETORIA DE LOGISTICA</t>
  </si>
  <si>
    <t>FLAVIO PEREIRA DA COSTA</t>
  </si>
  <si>
    <t>18/04/1966</t>
  </si>
  <si>
    <t>LEIDA ALVES COSTA</t>
  </si>
  <si>
    <t>FLAVIO RIBEIRO COSTA</t>
  </si>
  <si>
    <t>16/10/1964</t>
  </si>
  <si>
    <t>GEORGETA RIBEIRO COSTA</t>
  </si>
  <si>
    <t>FLAVIO SERGIO HENRIQUES SILVA</t>
  </si>
  <si>
    <t>NORMA DENISE FERREIRA HENRIQUES SILVA</t>
  </si>
  <si>
    <t>FLAYSNER MAGAYVER PORTELA</t>
  </si>
  <si>
    <t>28/06/1986</t>
  </si>
  <si>
    <t>MARIA DIVINA PEREIRA PORTELA</t>
  </si>
  <si>
    <t>FLORIPES INACIO DA SILVA</t>
  </si>
  <si>
    <t>14/11/1954</t>
  </si>
  <si>
    <t>CANDIDA BENEDITA INACIO</t>
  </si>
  <si>
    <t>FLORIZA VIEIRA DA SILVA</t>
  </si>
  <si>
    <t>21/10/1951</t>
  </si>
  <si>
    <t>MARIA DE LOURDES VIEIRA</t>
  </si>
  <si>
    <t>MIRABELA</t>
  </si>
  <si>
    <t>ULTRASSONOGRAFIA AMB DIENF</t>
  </si>
  <si>
    <t>21/01/2023</t>
  </si>
  <si>
    <t>FRANCESCO LUIGI DE FARIA TROTTA</t>
  </si>
  <si>
    <t>25/02/1983</t>
  </si>
  <si>
    <t>CELIA MARIA DE FARIA TROTTA</t>
  </si>
  <si>
    <t>REQUISICAO (IBRAM)  LEI N  11.906/2009</t>
  </si>
  <si>
    <t>INSTITUTO BRASILEIRO DE MUSEUS</t>
  </si>
  <si>
    <t>6/10/2021</t>
  </si>
  <si>
    <t>FRANCIEL PIRES ESPINDULA</t>
  </si>
  <si>
    <t>13/04/1987</t>
  </si>
  <si>
    <t>TEREZINHA ESPINDULA DE OLIVEIRA</t>
  </si>
  <si>
    <t>11/05/2020</t>
  </si>
  <si>
    <t>FRANCIELE APARECIDA DE MOURA SAGARIO</t>
  </si>
  <si>
    <t>15/03/1979</t>
  </si>
  <si>
    <t>NEIRA APARECIDA DE MOURA</t>
  </si>
  <si>
    <t>FRANCIELE FATIMA DA SILVA</t>
  </si>
  <si>
    <t>29/01/1983</t>
  </si>
  <si>
    <t>SANDRA DE FATIMA CARDOSO DA SILVA</t>
  </si>
  <si>
    <t>FRANCIELE PEIXOTO</t>
  </si>
  <si>
    <t>31/12/1988</t>
  </si>
  <si>
    <t>VERA LUCIA PEIXOTO</t>
  </si>
  <si>
    <t>FRANCIELE RESENDE AMARAL DE ASSIS</t>
  </si>
  <si>
    <t>CLEIDA DE FATIMA RESENDE AMARAL</t>
  </si>
  <si>
    <t>FRANCIELLE APARECIDA CARVALHO DOS SANTOS</t>
  </si>
  <si>
    <t>07/03/1992</t>
  </si>
  <si>
    <t>MARIA APARECIDA DE CARVALHO</t>
  </si>
  <si>
    <t>FRANCIELLE BATISTA DA SILVA</t>
  </si>
  <si>
    <t>04/05/1986</t>
  </si>
  <si>
    <t>MARIA MADALENA DA SILVA</t>
  </si>
  <si>
    <t>FRANCIELLE ROSA NOBREGA</t>
  </si>
  <si>
    <t>21/12/1992</t>
  </si>
  <si>
    <t>MARIA IZABEL ROSA NOBREGA</t>
  </si>
  <si>
    <t>FRANCIS ECKERSON GALVAO</t>
  </si>
  <si>
    <t>19/08/1991</t>
  </si>
  <si>
    <t>GLERY ALVES DE ALMEIDA GALVAO</t>
  </si>
  <si>
    <t>FRANCISCA DE ORLEANS OLIVEIRA</t>
  </si>
  <si>
    <t>14/04/1958</t>
  </si>
  <si>
    <t>MARIA FERREIRA LIMA</t>
  </si>
  <si>
    <t>QUIXERI</t>
  </si>
  <si>
    <t>FRANCISCA RODRIGUES DE JESUS</t>
  </si>
  <si>
    <t>14/11/1958</t>
  </si>
  <si>
    <t>MARIA ALMEIDA DE JESUS</t>
  </si>
  <si>
    <t>FRANCISCO CARLOS DOS SANTOS</t>
  </si>
  <si>
    <t>16/01/1965</t>
  </si>
  <si>
    <t>ODETE MARIA SANTOS</t>
  </si>
  <si>
    <t>FRANCISCO CELIO ASSIS</t>
  </si>
  <si>
    <t>06/10/1954</t>
  </si>
  <si>
    <t>ANA MARIA DE OLIVEIRA</t>
  </si>
  <si>
    <t>DIVISAO FAZENDAS EXPERIMENTAIS (ANIMAL)</t>
  </si>
  <si>
    <t>FRANCISCO DE PAULA</t>
  </si>
  <si>
    <t>06/01/1956</t>
  </si>
  <si>
    <t>MARIA DORES</t>
  </si>
  <si>
    <t>FRANCISCO EDUARDO CAPPARELLI</t>
  </si>
  <si>
    <t>18/03/1957</t>
  </si>
  <si>
    <t>TEREZINHA CAPPARELLI</t>
  </si>
  <si>
    <t>FRANCISCO EUSTAQUIO DE ARAUJO</t>
  </si>
  <si>
    <t>19/04/1953</t>
  </si>
  <si>
    <t>MARIA MATIAS</t>
  </si>
  <si>
    <t>ALGENITA</t>
  </si>
  <si>
    <t>FRANCISCO JOSE DE ARAUJO CASTRO</t>
  </si>
  <si>
    <t>27/01/1984</t>
  </si>
  <si>
    <t>ANA COUTO DE ARAUJO</t>
  </si>
  <si>
    <t>FRANCISCO WAGNER BALBINO DE OLIVEIRA</t>
  </si>
  <si>
    <t>11/09/1986</t>
  </si>
  <si>
    <t>RITA DE CASSIA BALBINO DE OLIVEIRA</t>
  </si>
  <si>
    <t>FRANCISVANIA RODRIGUES SILVA</t>
  </si>
  <si>
    <t>28/12/1981</t>
  </si>
  <si>
    <t>SILVANIA RODRIGUES DA SILVA</t>
  </si>
  <si>
    <t>FRANKLLIN RODRIGO RODRIGUES</t>
  </si>
  <si>
    <t>05/03/1979</t>
  </si>
  <si>
    <t>ZILDA MARIA RODRIGUES</t>
  </si>
  <si>
    <t>FREDERICO AZEVEDO CORTICIONI</t>
  </si>
  <si>
    <t>02/09/1980</t>
  </si>
  <si>
    <t>MIRIAN DE AZEVEDO CORTICIONI</t>
  </si>
  <si>
    <t>FREDERICO DE MATOS SOUSA</t>
  </si>
  <si>
    <t>23/11/1970</t>
  </si>
  <si>
    <t>DORALICE DE MELO MATOS SOUSA</t>
  </si>
  <si>
    <t>FREDERICO HOMEM DA SILVA</t>
  </si>
  <si>
    <t>08/06/1983</t>
  </si>
  <si>
    <t>NORMA SEBASTIANA SILVA E SILVA</t>
  </si>
  <si>
    <t>GABRIEL FIRME DA FONSECA</t>
  </si>
  <si>
    <t>17/02/1985</t>
  </si>
  <si>
    <t>MARIA APARECIDA FIRME DA FONSECA</t>
  </si>
  <si>
    <t>BRASILIA</t>
  </si>
  <si>
    <t>GABRIEL FONSECA REZENDE</t>
  </si>
  <si>
    <t>27/04/1987</t>
  </si>
  <si>
    <t>ELIZABETE DAS GRACAS FONSECA REZENDE</t>
  </si>
  <si>
    <t>GABRIEL SENA ALVES</t>
  </si>
  <si>
    <t>08/03/1999</t>
  </si>
  <si>
    <t>FRANCIMARA DOS SANTOS SENA</t>
  </si>
  <si>
    <t>GABRIEL TRONCONI</t>
  </si>
  <si>
    <t>29/12/1983</t>
  </si>
  <si>
    <t>NILZA MARIA TRONCONI</t>
  </si>
  <si>
    <t>GABRIELA APARECIDA DOS REIS</t>
  </si>
  <si>
    <t>15/09/1987</t>
  </si>
  <si>
    <t>ANERLI DE FATIMA FREITAS DOS REIS</t>
  </si>
  <si>
    <t>DIVISAO CARREIRA DOS TEC ADMINISTRATIVOS</t>
  </si>
  <si>
    <t>GABRIELA LUIZA DA SILVA</t>
  </si>
  <si>
    <t>28/11/1979</t>
  </si>
  <si>
    <t>ONIRA MARIA SILVA</t>
  </si>
  <si>
    <t>TAGUATINGA</t>
  </si>
  <si>
    <t>GABRIELA MARQUES DE OLIVEIRA</t>
  </si>
  <si>
    <t>27/05/1992</t>
  </si>
  <si>
    <t>MARINA MARQUES RIBEIRO OLIVEIRA</t>
  </si>
  <si>
    <t>GABRIELA RIBEIRO FREITAS</t>
  </si>
  <si>
    <t>09/08/1989</t>
  </si>
  <si>
    <t>ROSANA MARIA RIBEIRO COSTA</t>
  </si>
  <si>
    <t>GABRIELA SILVA GARCIA</t>
  </si>
  <si>
    <t>SIRLETE CONCEICAO DA SILVA GARCIA</t>
  </si>
  <si>
    <t>GABRIELA TOME MENDES TORGA</t>
  </si>
  <si>
    <t>ELISABETH TOME MENDES TORGA</t>
  </si>
  <si>
    <t>GABRIELLE CAROLINA SILVA CASSIANO</t>
  </si>
  <si>
    <t>14/03/1987</t>
  </si>
  <si>
    <t>JOANA DARC MARIA SILVA</t>
  </si>
  <si>
    <t>GABRIELLE SILVA VINHAL BOTELHO</t>
  </si>
  <si>
    <t>07/04/1990</t>
  </si>
  <si>
    <t>GIANE MARIA DA SILVA VINHAL</t>
  </si>
  <si>
    <t>GALENO VIEIRA DE OLIVEIRA JUNIOR</t>
  </si>
  <si>
    <t>15/01/1978</t>
  </si>
  <si>
    <t>ELZA MARIA DAS GRAÇAS VIEIRA</t>
  </si>
  <si>
    <t>GASPAR BELCHIOR FRANCISCO DA CUNHA</t>
  </si>
  <si>
    <t>12/05/1966</t>
  </si>
  <si>
    <t>MARIA ROSA CELES CUNHA</t>
  </si>
  <si>
    <t>GASPARINA DAS GRACAS REIS</t>
  </si>
  <si>
    <t>18/08/1950</t>
  </si>
  <si>
    <t>ANA PEREIRA LUZ</t>
  </si>
  <si>
    <t>SANTANA</t>
  </si>
  <si>
    <t>GEISA CANDIDA DA SILVA GONCALVES</t>
  </si>
  <si>
    <t>21/02/1976</t>
  </si>
  <si>
    <t>MARIA CANDIDA DA SILVA</t>
  </si>
  <si>
    <t>GEISA NEUZA DE MIRANDA</t>
  </si>
  <si>
    <t>20/08/1965</t>
  </si>
  <si>
    <t>NEUZA CARNEIRO MIRANDA</t>
  </si>
  <si>
    <t>GEISEL OLIVEIRA DA COSTA</t>
  </si>
  <si>
    <t>24/06/1979</t>
  </si>
  <si>
    <t>MARIA DAS GRACAS OLIVEIRA DA COSTA</t>
  </si>
  <si>
    <t>GEIZA GRACIELE DE JESUS TEIXEIRA</t>
  </si>
  <si>
    <t>12/11/1987</t>
  </si>
  <si>
    <t>MARIA JANETE DE JESUS</t>
  </si>
  <si>
    <t>GELIA CRISTINA FARIAS DE SOUZA</t>
  </si>
  <si>
    <t>ANTONIA LUCIA DE SOUZA</t>
  </si>
  <si>
    <t>GENIVALDO EUGENIO GONCALVES</t>
  </si>
  <si>
    <t>11/08/1959</t>
  </si>
  <si>
    <t>ATAIDES AUGUSTA DE OLIVEIRA</t>
  </si>
  <si>
    <t>GENIVALDO ROCHA DA SILVA</t>
  </si>
  <si>
    <t>25/09/1961</t>
  </si>
  <si>
    <t>FATIMA MARIA ROCHA</t>
  </si>
  <si>
    <t>GEOVANA MENDONCA CURCINO</t>
  </si>
  <si>
    <t>08/07/1990</t>
  </si>
  <si>
    <t>SILVANA APARECIDA MENDONCA CURCINO</t>
  </si>
  <si>
    <t>GEOVANE SOUZA MELO JUNIOR</t>
  </si>
  <si>
    <t>14/01/1989</t>
  </si>
  <si>
    <t>MARGARETE ANGELICA MELO</t>
  </si>
  <si>
    <t>GEOVANIA GERALDA DE ARAUJO</t>
  </si>
  <si>
    <t>16/11/1973</t>
  </si>
  <si>
    <t>IVANDIRA GERALDA DE ARAUJO</t>
  </si>
  <si>
    <t>GERALDA NEIDE ROSA SILVA</t>
  </si>
  <si>
    <t>22/06/1968</t>
  </si>
  <si>
    <t>GERALDO AFONSO BATISTA</t>
  </si>
  <si>
    <t>13/04/1961</t>
  </si>
  <si>
    <t>MARIA FRANCISCA SANTOS</t>
  </si>
  <si>
    <t>GERALDO DE ASSIS</t>
  </si>
  <si>
    <t>09/09/1955</t>
  </si>
  <si>
    <t>BENEDITA AFONSO PAIVA</t>
  </si>
  <si>
    <t>SAO FRANCISCO DE OLIVEIRA</t>
  </si>
  <si>
    <t>GERALDO JUNIOR REZENDE</t>
  </si>
  <si>
    <t>02/07/1976</t>
  </si>
  <si>
    <t>LUZIA PIRES DE REZENDE</t>
  </si>
  <si>
    <t>IRAI DE MINAS</t>
  </si>
  <si>
    <t>29/03/2021</t>
  </si>
  <si>
    <t>GERALDO LOURENCO DA SILVA</t>
  </si>
  <si>
    <t>10/07/1955</t>
  </si>
  <si>
    <t>MARCELINA BORBA</t>
  </si>
  <si>
    <t>GERALDO TOSHIO MATUMOTO</t>
  </si>
  <si>
    <t>05/10/1974</t>
  </si>
  <si>
    <t>YOSHICO MATUMOTO</t>
  </si>
  <si>
    <t>PIRAPOZINHO</t>
  </si>
  <si>
    <t>GERCIMARA MARIA HELOISA OLIVEIRA</t>
  </si>
  <si>
    <t>22/06/1976</t>
  </si>
  <si>
    <t>MARIA ROSA DE OLIVEIRA</t>
  </si>
  <si>
    <t>GERLE MARQUES DE OLIVEIRA</t>
  </si>
  <si>
    <t>04/12/1967</t>
  </si>
  <si>
    <t>ORESTINA MARQUES DE OLIVEIRA</t>
  </si>
  <si>
    <t>PARANAIGUARA</t>
  </si>
  <si>
    <t>GESSIMEIRE DE ALMEIDA BESSA</t>
  </si>
  <si>
    <t>06/10/1986</t>
  </si>
  <si>
    <t>FRANCISCA GESSILENE VIEIRA DE ALMEIDA</t>
  </si>
  <si>
    <t>GIANCARLO VITTORIO LUIS VANITELLI</t>
  </si>
  <si>
    <t>06/09/1993</t>
  </si>
  <si>
    <t>LUZIA DE ARAUJO</t>
  </si>
  <si>
    <t>BRASILEIRO NATZ</t>
  </si>
  <si>
    <t>ITALIA</t>
  </si>
  <si>
    <t>GIANNY CARLOS FREITAS BARBOSA</t>
  </si>
  <si>
    <t>CELEIDA REGINA CARLOS BARBOSA</t>
  </si>
  <si>
    <t>CACU</t>
  </si>
  <si>
    <t>GIANNY SILVERIO MENDES</t>
  </si>
  <si>
    <t>05/09/1975</t>
  </si>
  <si>
    <t>SEBASTIANA SILVERIO PIMENTA</t>
  </si>
  <si>
    <t>UNIVERSIDADE FEDERAL DE SAO CARLOS</t>
  </si>
  <si>
    <t>GILBERTA MARIA PIRES DE OLIVEIRA E SOUSA</t>
  </si>
  <si>
    <t>10/04/1964</t>
  </si>
  <si>
    <t>JOSELIA PIRES DE OLIVEIRA E SOUSA</t>
  </si>
  <si>
    <t>COORD CURSO TECNICO SEGURANCA TRABALHO</t>
  </si>
  <si>
    <t>GILBERTO DOS REIS MACHADO</t>
  </si>
  <si>
    <t>06/01/1978</t>
  </si>
  <si>
    <t>SEBASTIANA DE OLIVEIRA MACHADO</t>
  </si>
  <si>
    <t>GILBERTO FERNANDES</t>
  </si>
  <si>
    <t>08/10/1963</t>
  </si>
  <si>
    <t>OLGA OLIVEIRA FERNANDES</t>
  </si>
  <si>
    <t>GILBERTO FIRMINO DA SILVA</t>
  </si>
  <si>
    <t>21/04/1956</t>
  </si>
  <si>
    <t>MARIA ABADIA JESUS</t>
  </si>
  <si>
    <t>GILBERTO LUIS PEREIRA</t>
  </si>
  <si>
    <t>25/03/1955</t>
  </si>
  <si>
    <t>HERMANTINA E PEREIRA</t>
  </si>
  <si>
    <t>GILBERTO TEIXEIRA DE ALMEIDA</t>
  </si>
  <si>
    <t>10/08/1956</t>
  </si>
  <si>
    <t>SIRIA DE ALMEIDA TEIXEIRA</t>
  </si>
  <si>
    <t>GILSON VITAL DE OLIVEIRA SOUZA</t>
  </si>
  <si>
    <t>16/06/1966</t>
  </si>
  <si>
    <t>NEUZA VITAL SOUZA</t>
  </si>
  <si>
    <t>GILVA NUNES DE AZEVEDO LEMES</t>
  </si>
  <si>
    <t>15/04/1988</t>
  </si>
  <si>
    <t>ERUSDALVA APARECIDA NUNES</t>
  </si>
  <si>
    <t>GILVANE GONCALVES CORREA</t>
  </si>
  <si>
    <t>30/07/1966</t>
  </si>
  <si>
    <t>CONCEICAO MAGNA CORREA</t>
  </si>
  <si>
    <t>DIVINOPOLIS</t>
  </si>
  <si>
    <t>COORDENACAO DO CURSO DE BIOLOGIA</t>
  </si>
  <si>
    <t>Afas. Cargo Efetivo Art. 120 Lei 8.112/1990 - EST</t>
  </si>
  <si>
    <t>1/06/2020</t>
  </si>
  <si>
    <t>GINA MARA CANDIDO DA SILVA</t>
  </si>
  <si>
    <t>20/09/1977</t>
  </si>
  <si>
    <t>MARIA ANTONIA SANTOS SILVA</t>
  </si>
  <si>
    <t>GISEIA MARTINS BORGES MATOS</t>
  </si>
  <si>
    <t>07/12/1980</t>
  </si>
  <si>
    <t>ENI MARTA MARTINS BORGES</t>
  </si>
  <si>
    <t>GISELE DE MELO RODRIGUES</t>
  </si>
  <si>
    <t>02/11/1980</t>
  </si>
  <si>
    <t>FRANCISCA DE MELO NEVES</t>
  </si>
  <si>
    <t>COORD CUR PROG POS GRAD CIENCIAS SAUDE</t>
  </si>
  <si>
    <t>GISELE TAVARES GONCALVES</t>
  </si>
  <si>
    <t>30/10/1978</t>
  </si>
  <si>
    <t>CLEUSA MARIA TAVARES GONCALVES</t>
  </si>
  <si>
    <t>FACULDADE DE CIENCIAS CONTABEIS</t>
  </si>
  <si>
    <t>GISELE VISSOCI MARQUINI</t>
  </si>
  <si>
    <t>STERINA DIJOVANI VISSOCI</t>
  </si>
  <si>
    <t>ARAPONGAS</t>
  </si>
  <si>
    <t>GISELLE JANONES BORGES</t>
  </si>
  <si>
    <t>13/10/1972</t>
  </si>
  <si>
    <t>HONORATA APARECIDA JANONES BORGES</t>
  </si>
  <si>
    <t>GISELLE MENDES FERREIRA</t>
  </si>
  <si>
    <t>WANY THOMAZ DE AQUINO MENDES</t>
  </si>
  <si>
    <t>GISELLY TIAGO RIBEIRO AMADO</t>
  </si>
  <si>
    <t>22/04/1978</t>
  </si>
  <si>
    <t>ERONITA TIAGO RIBEIRO</t>
  </si>
  <si>
    <t>ARAXA</t>
  </si>
  <si>
    <t>COOD CURSO GRAD LETRAS HAB LIG PORTUGUES</t>
  </si>
  <si>
    <t>UNIVERSIDADE FEDERAL DO ESPIRITO SANTO</t>
  </si>
  <si>
    <t>31/08/2022</t>
  </si>
  <si>
    <t>GISLAINE FERRARESI BONELLA</t>
  </si>
  <si>
    <t>13/07/1969</t>
  </si>
  <si>
    <t>MARIA DE LOURDES BUTARELO FERRARESI</t>
  </si>
  <si>
    <t>JARDINOPOLIS</t>
  </si>
  <si>
    <t>GISLEY GOMES</t>
  </si>
  <si>
    <t>19/06/1967</t>
  </si>
  <si>
    <t>MARIA MONICA GOMES</t>
  </si>
  <si>
    <t>MARTINHO CAMPOS</t>
  </si>
  <si>
    <t>GIZELE CRISTINE NUNES DO COUTO</t>
  </si>
  <si>
    <t>29/05/1979</t>
  </si>
  <si>
    <t>VERA LUCIA DE ALVARENGA NUNES</t>
  </si>
  <si>
    <t>GIZELE MARTINS RODOVALHO</t>
  </si>
  <si>
    <t>24/03/1985</t>
  </si>
  <si>
    <t>MARIA MARTINS RODOVALHO</t>
  </si>
  <si>
    <t>GIZELE MEDEIROS DE SOUZA</t>
  </si>
  <si>
    <t>11/11/1985</t>
  </si>
  <si>
    <t>TEREZINHA ALDA DE SOUZA</t>
  </si>
  <si>
    <t>GIZELI DE FATIMA RIBEIRO DOS ANJOS</t>
  </si>
  <si>
    <t>10/12/1967</t>
  </si>
  <si>
    <t>ERY RIBEIRO DOS ANJOS</t>
  </si>
  <si>
    <t>GIZELLE MENDES BORGES CUNHA</t>
  </si>
  <si>
    <t>21/02/1983</t>
  </si>
  <si>
    <t>ROSELI ALVARENGA MENDES DE ALMEIDA</t>
  </si>
  <si>
    <t>GIZELY RHOSE DE SOUSA</t>
  </si>
  <si>
    <t>16/11/1987</t>
  </si>
  <si>
    <t>NEILDE TANIA FERREIRA DE SOUSA</t>
  </si>
  <si>
    <t>GLAICON FLORISBELO ALVES</t>
  </si>
  <si>
    <t>04/06/1980</t>
  </si>
  <si>
    <t>ABADIA APARECIDA BELO ALVES</t>
  </si>
  <si>
    <t>GLAUBER ARAUJO OLIVEIRA</t>
  </si>
  <si>
    <t>05/07/1989</t>
  </si>
  <si>
    <t>CELENE DOS REIS ARAUJO OLIVEIRA</t>
  </si>
  <si>
    <t>GLAUBERT HENRIQUE DA SILVA</t>
  </si>
  <si>
    <t>17/11/1991</t>
  </si>
  <si>
    <t>LUCIA MARIA SILVA</t>
  </si>
  <si>
    <t>GLAUCIA ADRIANA NUNES ARAUJO</t>
  </si>
  <si>
    <t>05/06/1978</t>
  </si>
  <si>
    <t>MARIA NUNES ARAUJO</t>
  </si>
  <si>
    <t>GLAUCIA GUIMARAES DE SOUZA</t>
  </si>
  <si>
    <t>27/10/1975</t>
  </si>
  <si>
    <t>MARIA JOSE GUIMARAES DE SOUZA</t>
  </si>
  <si>
    <t>GLAUCIA TRINDADE PEREIRA</t>
  </si>
  <si>
    <t>30/07/1979</t>
  </si>
  <si>
    <t>IRENE MARILIA DA TRINDADE PEREIRA</t>
  </si>
  <si>
    <t>DIRETORIA DE PROJETOS E ORCAMENTOS-PREFE</t>
  </si>
  <si>
    <t>GLAUCIMAR DE PAULO CAIXETA</t>
  </si>
  <si>
    <t>31/03/1970</t>
  </si>
  <si>
    <t>MARIA DE PAULO CAIXETA</t>
  </si>
  <si>
    <t>GLAUCIMEIRE RODRIGUES DE ANDRADE</t>
  </si>
  <si>
    <t>06/07/1957</t>
  </si>
  <si>
    <t>FLORIANA RODRIGUES ANDRADE</t>
  </si>
  <si>
    <t>GLAUCIONE COIMBRA MARTINS</t>
  </si>
  <si>
    <t>15/11/1973</t>
  </si>
  <si>
    <t>MARIA ABADIA COIMBRA MARTINS</t>
  </si>
  <si>
    <t>GLAUCO COSTA SILVEIRA</t>
  </si>
  <si>
    <t>24/04/1978</t>
  </si>
  <si>
    <t>NILMA CELIA DA COSTA SILVEIRA</t>
  </si>
  <si>
    <t>GLEICILENE DA SILVA GUIMARAES</t>
  </si>
  <si>
    <t>17/03/1982</t>
  </si>
  <si>
    <t>IVONE JOSE DA SILVA</t>
  </si>
  <si>
    <t>GLEIDIANE LIMA MONTEIRO FERREIRA</t>
  </si>
  <si>
    <t>06/10/1983</t>
  </si>
  <si>
    <t>RACHEL LIMA MONTEIRO</t>
  </si>
  <si>
    <t>GLEISSEL FLORISBELO ALVES</t>
  </si>
  <si>
    <t>05/04/1979</t>
  </si>
  <si>
    <t>GLENIO OLIVEIRA DA SILVA</t>
  </si>
  <si>
    <t>24/02/1972</t>
  </si>
  <si>
    <t>MARIA HELENA SABINO DE OLIVEIRA SILVA</t>
  </si>
  <si>
    <t>DIVISAO CONC DIARIAS E PASSAGENS - DIROR</t>
  </si>
  <si>
    <t>PARAPARESIA</t>
  </si>
  <si>
    <t>GLORIA APARECIDA</t>
  </si>
  <si>
    <t>29/08/1967</t>
  </si>
  <si>
    <t>ALICE PIRES CONCEICAO</t>
  </si>
  <si>
    <t>GLORIA TEREZINHA CARRIJO</t>
  </si>
  <si>
    <t>16/09/1979</t>
  </si>
  <si>
    <t>MARIA DE LOURDES CARRIJO</t>
  </si>
  <si>
    <t>GLYCON MESSIAS LOUREIRO DE ARAUJO</t>
  </si>
  <si>
    <t>03/09/1958</t>
  </si>
  <si>
    <t>GLICIA APARECIDA LOUREIRO DE ARAUJO</t>
  </si>
  <si>
    <t>GONCALO OLIVEIRA LUZ</t>
  </si>
  <si>
    <t>10/03/1960</t>
  </si>
  <si>
    <t>MARIA ANGELICA DE OLIVEIRA</t>
  </si>
  <si>
    <t>AGUA QUENTE</t>
  </si>
  <si>
    <t>MINISTERIO DA EDUCACAO</t>
  </si>
  <si>
    <t>GRACIELE DE FATIMA SOUSA</t>
  </si>
  <si>
    <t>03/01/1989</t>
  </si>
  <si>
    <t>MARLI DE FATIMA MARTINS SOUSA</t>
  </si>
  <si>
    <t>GRACIELE DE JESUS CARVALHO</t>
  </si>
  <si>
    <t>16/05/1979</t>
  </si>
  <si>
    <t>MARIA DAS GRACAS DE JESUS CARVALHO</t>
  </si>
  <si>
    <t>GRACIELE FREITAS CARDOSO</t>
  </si>
  <si>
    <t>19/10/1984</t>
  </si>
  <si>
    <t>DIVINA ETERNA DE FREITAS</t>
  </si>
  <si>
    <t>GREICE HELLEN DE JESUS MOURAO</t>
  </si>
  <si>
    <t>13/03/1982</t>
  </si>
  <si>
    <t>ADAUTA DE JESUS MOURAO</t>
  </si>
  <si>
    <t>GREZIO FERNANDES</t>
  </si>
  <si>
    <t>27/06/1954</t>
  </si>
  <si>
    <t>MARIA ANTONIA FERNANDES</t>
  </si>
  <si>
    <t>GUALTER AURELIO ALVES DE SOUZA</t>
  </si>
  <si>
    <t>30/03/1960</t>
  </si>
  <si>
    <t>ZAIDA ALVES SOUZA</t>
  </si>
  <si>
    <t>CURITIBA</t>
  </si>
  <si>
    <t>GUENIA MARA VIEIRA LADEIRA</t>
  </si>
  <si>
    <t>14/04/1966</t>
  </si>
  <si>
    <t>ELZA VIEIRA LADEIRA</t>
  </si>
  <si>
    <t>GUILHEMAR CAMPOS</t>
  </si>
  <si>
    <t>27/07/1966</t>
  </si>
  <si>
    <t>MARIA DA SILVA CAMPOS</t>
  </si>
  <si>
    <t>GUILHERMA ETERNA DOS SANTOS ROSARIO NASCIMENTO</t>
  </si>
  <si>
    <t>26/11/1957</t>
  </si>
  <si>
    <t>AMELIA FERNANDES DOS SANTOS ROSARIO</t>
  </si>
  <si>
    <t>ITAPAJIPE</t>
  </si>
  <si>
    <t>GUILHERME ANTONIO COELHO NETO</t>
  </si>
  <si>
    <t>30/11/1988</t>
  </si>
  <si>
    <t>APARECIDA ALVES NETO COELHO</t>
  </si>
  <si>
    <t>GUILHERME AUGUSTO DA SILVA GOMES</t>
  </si>
  <si>
    <t>24/10/1989</t>
  </si>
  <si>
    <t>ROSILENE APARECIDA DA SILVA</t>
  </si>
  <si>
    <t>PROG DE POS GRAD EM ESTUDOS LITERARIOS</t>
  </si>
  <si>
    <t>GUILHERME CARNAVAL DE SOUZA PEREIRA</t>
  </si>
  <si>
    <t>10/10/1975</t>
  </si>
  <si>
    <t>SONIA MARIA CARNAVAL DE SOUSA PEREIRA</t>
  </si>
  <si>
    <t>GUILHERME DE LIMA FERNANDES</t>
  </si>
  <si>
    <t>ARTEMISIA PEREIRA DE LIMA FERNANDES</t>
  </si>
  <si>
    <t>GUILHERME GONCALVES DE OLIVEIRA</t>
  </si>
  <si>
    <t>13/01/1974</t>
  </si>
  <si>
    <t>HELENA GONCALVES DE OLIVEIRA</t>
  </si>
  <si>
    <t>GUILHERME HENRIQUE CASTILHO</t>
  </si>
  <si>
    <t>15/11/1981</t>
  </si>
  <si>
    <t>HELOISA JARDIM ANDRADE</t>
  </si>
  <si>
    <t>CURSO GRAD EM RELACOES INTERNACIONAIS</t>
  </si>
  <si>
    <t>GUILHERME HENRIQUE SILVEIRA COSTA</t>
  </si>
  <si>
    <t>18/05/1997</t>
  </si>
  <si>
    <t>MARINA ROSA SILVEIRA</t>
  </si>
  <si>
    <t>GUILHERME LEAL DIAS</t>
  </si>
  <si>
    <t>20/05/1989</t>
  </si>
  <si>
    <t>ROSANE LEAL DIAS</t>
  </si>
  <si>
    <t>GUILHERME MAFFA FEITOZA</t>
  </si>
  <si>
    <t>17/01/1990</t>
  </si>
  <si>
    <t>SUZAN ANDREIA MAFFA FEITOZA</t>
  </si>
  <si>
    <t>GUILHERME MIRANDA DE ABREU</t>
  </si>
  <si>
    <t>WILMA MIRANDA DE ABREU</t>
  </si>
  <si>
    <t>GUILHERME NUNES MOREIRA COSTA</t>
  </si>
  <si>
    <t>05/04/1990</t>
  </si>
  <si>
    <t>DENISE NUNES MOREIRA</t>
  </si>
  <si>
    <t>GUILHERME PALHARES THEODORO</t>
  </si>
  <si>
    <t>09/06/1987</t>
  </si>
  <si>
    <t>MARIA LENES DE OLIVEIRA THEODORO</t>
  </si>
  <si>
    <t>GUILHERME REIS DOS SANTOS</t>
  </si>
  <si>
    <t>22/09/1994</t>
  </si>
  <si>
    <t>CLAUDIA DOS REIS MALAQUIAS SANTOS</t>
  </si>
  <si>
    <t>GUSTAVO BRUNO DO VALE</t>
  </si>
  <si>
    <t>07/03/1986</t>
  </si>
  <si>
    <t>VILMA ROSA BRUNO FERREIRA</t>
  </si>
  <si>
    <t>GUSTAVO CAMARGO LOPES</t>
  </si>
  <si>
    <t>20/01/1977</t>
  </si>
  <si>
    <t>MARIA DE LOURDES CAMARGO LOPES</t>
  </si>
  <si>
    <t>GUSTAVO CARRIJO GUIMARAES</t>
  </si>
  <si>
    <t>13/02/1996</t>
  </si>
  <si>
    <t>MARISLENE DE FATIMA CARRIJO</t>
  </si>
  <si>
    <t>GUSTAVO CAVINATO HERRERA</t>
  </si>
  <si>
    <t>11/02/1978</t>
  </si>
  <si>
    <t>MARIA ANTONIETA CAVINATO HERRERA</t>
  </si>
  <si>
    <t>GUSTAVO GONTIJO DOMINGOS</t>
  </si>
  <si>
    <t>18/02/1979</t>
  </si>
  <si>
    <t>ANA BEATRIZ GONTIJO DOMINGOS</t>
  </si>
  <si>
    <t>GUSTAVO HENRIQUE RIBEIRO MAGALHAES</t>
  </si>
  <si>
    <t>03/04/1989</t>
  </si>
  <si>
    <t>GISLANE DE FATIMA RIBEIRO MAGALHAES</t>
  </si>
  <si>
    <t>GUSTAVO MAESTRI MACHADO COSTA</t>
  </si>
  <si>
    <t>18/09/1984</t>
  </si>
  <si>
    <t>VANIA MAESTRI COSTA</t>
  </si>
  <si>
    <t>DIVISAO DE ALMOXARIFADO</t>
  </si>
  <si>
    <t>GUSTAVO MARTINS SALGADO</t>
  </si>
  <si>
    <t>07/09/1989</t>
  </si>
  <si>
    <t>JOANA DARC MARTINS COSTA</t>
  </si>
  <si>
    <t>GUSTAVO MOREIRA RIBEIRO</t>
  </si>
  <si>
    <t>06/03/1997</t>
  </si>
  <si>
    <t>BEATRIZ BRAZ MOREIRA</t>
  </si>
  <si>
    <t>GUSTAVO OLIVEIRA MENDES</t>
  </si>
  <si>
    <t>01/09/1977</t>
  </si>
  <si>
    <t>SIMONE SOARES DE OLIVEIRA MENDES</t>
  </si>
  <si>
    <t>HABNNER RODRIGUES AMARO</t>
  </si>
  <si>
    <t>10/08/1987</t>
  </si>
  <si>
    <t>NAIR RODRIGUES AMARO</t>
  </si>
  <si>
    <t>HALISSON FERREIRA DOS SANTOS SILVA</t>
  </si>
  <si>
    <t>09/12/1987</t>
  </si>
  <si>
    <t>VANILDE DOS SANTOS SILVA</t>
  </si>
  <si>
    <t>23/04/2021</t>
  </si>
  <si>
    <t>HAROLDO LUIS OLIVA GOMES ROCHA</t>
  </si>
  <si>
    <t>17/12/1979</t>
  </si>
  <si>
    <t>LEDA OLIVA GOMES ROCHA</t>
  </si>
  <si>
    <t>HEBER SILVEIRA COIMBRA</t>
  </si>
  <si>
    <t>26/10/1974</t>
  </si>
  <si>
    <t>CILEDA MARIA SILVEIRA COIMBRA</t>
  </si>
  <si>
    <t>HEITOR CARVALHO DE ALMEIDA NETO</t>
  </si>
  <si>
    <t>02/10/1984</t>
  </si>
  <si>
    <t>MARIA DE LOURDES RODRIGUES CARVALHO</t>
  </si>
  <si>
    <t>MINISTERIO DA FAZENDA</t>
  </si>
  <si>
    <t>28/10/2021</t>
  </si>
  <si>
    <t>HEITOR SANTOS CUNHA</t>
  </si>
  <si>
    <t>08/04/1986</t>
  </si>
  <si>
    <t>ANTONIA MARIA DOS SANTOS CUNHA</t>
  </si>
  <si>
    <t>HELEN APARECIDA DE OLIVEIRA FERREIRA</t>
  </si>
  <si>
    <t>15/05/1982</t>
  </si>
  <si>
    <t>MARIA JURACI DE OLIVEIRA</t>
  </si>
  <si>
    <t>HELENA VILELA DA CUNHA</t>
  </si>
  <si>
    <t>16/12/1958</t>
  </si>
  <si>
    <t>MARIA ROSA VILELA</t>
  </si>
  <si>
    <t>HELENICE BATISTA MALAQUIA CAZUZA</t>
  </si>
  <si>
    <t>06/12/1968</t>
  </si>
  <si>
    <t>NEUSA BATISTA MALAQUIA</t>
  </si>
  <si>
    <t>SANTA ROSA DA SERRA</t>
  </si>
  <si>
    <t>HELENITTA MELO DA SILVA ALVES MORAIS</t>
  </si>
  <si>
    <t>31/07/1985</t>
  </si>
  <si>
    <t>FRANCISCA MELO DA SILVA ALVES</t>
  </si>
  <si>
    <t>HELENO ALVES DE OLIVEIRA</t>
  </si>
  <si>
    <t>22/02/1959</t>
  </si>
  <si>
    <t>MARIA DE LOURDES SILVA DE OLIVEIRA</t>
  </si>
  <si>
    <t>HELENO BATISTA DE OLIVEIRA</t>
  </si>
  <si>
    <t>27/08/1969</t>
  </si>
  <si>
    <t>HELENA SILVA DE OLIVEIRA</t>
  </si>
  <si>
    <t>HELIADA VIVIANE ALVES LOURENCO NEVES</t>
  </si>
  <si>
    <t>28/10/1972</t>
  </si>
  <si>
    <t>TEREZINHA A S LOURENCO</t>
  </si>
  <si>
    <t>HELIO CARDOSO JUNIOR</t>
  </si>
  <si>
    <t>15/08/1970</t>
  </si>
  <si>
    <t>DEOLINA PIRE A CARDOSO</t>
  </si>
  <si>
    <t>HELIO LANGONI SOBRINHO</t>
  </si>
  <si>
    <t>14/01/1963</t>
  </si>
  <si>
    <t>NAIR FERREIRA LANGONI</t>
  </si>
  <si>
    <t>HELIO LUIS SANTOS</t>
  </si>
  <si>
    <t>01/07/1961</t>
  </si>
  <si>
    <t>MAGALI CANDIDA SANTOS</t>
  </si>
  <si>
    <t>HELIO PEDRO DOS SANTOS RIBEIRO</t>
  </si>
  <si>
    <t>07/05/1967</t>
  </si>
  <si>
    <t>LOURDES PEREIRA DOS SANTOS RIBEIRO</t>
  </si>
  <si>
    <t>HELOISA VERZOLA CALABRIA</t>
  </si>
  <si>
    <t>LUCIA HELENA VERZOLA CALABRIA</t>
  </si>
  <si>
    <t>HELOISIO DOS REIS</t>
  </si>
  <si>
    <t>23/10/1970</t>
  </si>
  <si>
    <t>ELIZABETE MELO DOS REIS</t>
  </si>
  <si>
    <t>HELTON LUIZ DE OLIVEIRA</t>
  </si>
  <si>
    <t>28/03/1965</t>
  </si>
  <si>
    <t>BELCHIOLINA M OLIVEIRA</t>
  </si>
  <si>
    <t>DIRETORIA INOVACAO TRANSF DE TECNOLOGIA</t>
  </si>
  <si>
    <t>HENRIQUE ALVES CANUTO</t>
  </si>
  <si>
    <t>11/05/1986</t>
  </si>
  <si>
    <t>ELZA MARIA ALVES CANUTO</t>
  </si>
  <si>
    <t>HENRIQUE BORGES DA SILVA</t>
  </si>
  <si>
    <t>11/05/1975</t>
  </si>
  <si>
    <t>CORDOVILA BORGES NEVES SILVA</t>
  </si>
  <si>
    <t>HENRIQUE CARDOSO MARCENE</t>
  </si>
  <si>
    <t>19/09/1985</t>
  </si>
  <si>
    <t>EDMEA REGINA CARDOSO MARCENE</t>
  </si>
  <si>
    <t>HENRIQUE DANIEL LEITE BARROS PEREIRA</t>
  </si>
  <si>
    <t>02/09/1983</t>
  </si>
  <si>
    <t>MARIA LEITE BARROS PEREIRA</t>
  </si>
  <si>
    <t>FORTALEZA</t>
  </si>
  <si>
    <t>HENRIQUE DANTAS DE MENEZES</t>
  </si>
  <si>
    <t>ELEUSA DE MEDEIROS DANTAS MENEZES</t>
  </si>
  <si>
    <t>HENRIQUE DE VILLA ALVES</t>
  </si>
  <si>
    <t>18/01/1989</t>
  </si>
  <si>
    <t>SANDRA MARA DE VILLA ALVES</t>
  </si>
  <si>
    <t>HENRIQUE DEFENSOR</t>
  </si>
  <si>
    <t>07/04/1965</t>
  </si>
  <si>
    <t>TEREZINHA F P DEFENSOR</t>
  </si>
  <si>
    <t>HENRIQUE FERREIRA DE SOUZA</t>
  </si>
  <si>
    <t>26/04/1992</t>
  </si>
  <si>
    <t>MARCIA FERREIRA DE SOUZA</t>
  </si>
  <si>
    <t>DIV PESQ DO CENTRO  EST, PESQ DO CEPES</t>
  </si>
  <si>
    <t>HENRIQUE FERREIRA RODRIGUES</t>
  </si>
  <si>
    <t>02/11/1988</t>
  </si>
  <si>
    <t>REGINA MARCIA DE DEUS FERREIRA</t>
  </si>
  <si>
    <t>HENRIQUE GONCALVES BORGES</t>
  </si>
  <si>
    <t>28/10/1978</t>
  </si>
  <si>
    <t>ELIANA MARIA GONCALVES</t>
  </si>
  <si>
    <t>HERBERT RODRIGUES MENDONCA</t>
  </si>
  <si>
    <t>06/08/1995</t>
  </si>
  <si>
    <t>REGINA RODRIGUES DA CUNHA MENDONCA</t>
  </si>
  <si>
    <t>HERMANO SANTOS COSTA</t>
  </si>
  <si>
    <t>12/02/1969</t>
  </si>
  <si>
    <t>RAIMUNDA SANTOS COSTA</t>
  </si>
  <si>
    <t>HERMOM FERREIRA DOURADO</t>
  </si>
  <si>
    <t>28/06/1981</t>
  </si>
  <si>
    <t>MARIA D'ARC FERREIRA DOURADO</t>
  </si>
  <si>
    <t>INSTITUTO FEDERAL GOIANO</t>
  </si>
  <si>
    <t>HEVELIN CHEDID MELO BORGES</t>
  </si>
  <si>
    <t>23/08/1977</t>
  </si>
  <si>
    <t>NILVA MELO BORGES</t>
  </si>
  <si>
    <t>COORDENACAO CURSO GRADUACAO EM MEDICINA</t>
  </si>
  <si>
    <t>HEVERTON RODRIGUES FERNANDES</t>
  </si>
  <si>
    <t>23/07/1993</t>
  </si>
  <si>
    <t>CLARICE RODRIGUES FERNANDES</t>
  </si>
  <si>
    <t>CEGO</t>
  </si>
  <si>
    <t>HUARA DA SILVA PESSOA OLIVEIRA</t>
  </si>
  <si>
    <t>26/04/1982</t>
  </si>
  <si>
    <t>APARECIDA MARIA DA SILVA PESSOA</t>
  </si>
  <si>
    <t>26/11/2021</t>
  </si>
  <si>
    <t>HUGO GABRIEL PERES</t>
  </si>
  <si>
    <t>02/05/1997</t>
  </si>
  <si>
    <t>MARLENE ENI PERES</t>
  </si>
  <si>
    <t>HUGO HENRIQUE SALGADO ROCHA</t>
  </si>
  <si>
    <t>12/04/1984</t>
  </si>
  <si>
    <t>WANIA MARIA DE OLIVEIRA ROCHA</t>
  </si>
  <si>
    <t>COORD CURSO QUIMICA INDUST (BACHARELADO)</t>
  </si>
  <si>
    <t>HUGO MARINHO DA SILVA</t>
  </si>
  <si>
    <t>31/01/1986</t>
  </si>
  <si>
    <t>LIAMAR MARINHO DA SILVA</t>
  </si>
  <si>
    <t>HUGO MOREIRA MACHADO</t>
  </si>
  <si>
    <t>05/01/1986</t>
  </si>
  <si>
    <t>RITA DE CASSIA MACHADO E MACHADO</t>
  </si>
  <si>
    <t>RO</t>
  </si>
  <si>
    <t>HUMBERTO PERES DA SILVA</t>
  </si>
  <si>
    <t>26/01/1978</t>
  </si>
  <si>
    <t>MARIA DAS GRACAS PERES DA SILVA</t>
  </si>
  <si>
    <t>HUMBERTO PERES DE OLIVEIRA</t>
  </si>
  <si>
    <t>01/02/1972</t>
  </si>
  <si>
    <t>MAGNOLIA PERES</t>
  </si>
  <si>
    <t>HYSTER MARTINS FERREIRA</t>
  </si>
  <si>
    <t>27/02/1981</t>
  </si>
  <si>
    <t>CREONICIA ESPINDOLA VANDERLEY FERREIRA</t>
  </si>
  <si>
    <t>URUAÇU</t>
  </si>
  <si>
    <t>IARA DE CASTRO COTRIM</t>
  </si>
  <si>
    <t>14/04/1978</t>
  </si>
  <si>
    <t>JUSSARA DE CASTRO COTRIM</t>
  </si>
  <si>
    <t>SANTOS</t>
  </si>
  <si>
    <t>IARA DE FATIMA BRAGA</t>
  </si>
  <si>
    <t>28/11/1986</t>
  </si>
  <si>
    <t>ELZIMEIRE DE FATIMA BRAGA</t>
  </si>
  <si>
    <t>IARA LUCIA BERNARDINO CONDE</t>
  </si>
  <si>
    <t>16/08/1952</t>
  </si>
  <si>
    <t>ANA CONDE</t>
  </si>
  <si>
    <t>IBIS ELIZETE AVELAR</t>
  </si>
  <si>
    <t>07/01/1968</t>
  </si>
  <si>
    <t>LENY GUIMARAES</t>
  </si>
  <si>
    <t>COOD PRO P GRAD BIOCOMBUSTIVEIS NO IQUFU</t>
  </si>
  <si>
    <t>IDAGMAR BEZERRA DE MOURA</t>
  </si>
  <si>
    <t>07/11/1963</t>
  </si>
  <si>
    <t>SEBASTIANA DE MOURA</t>
  </si>
  <si>
    <t>SANTA HELENA</t>
  </si>
  <si>
    <t>IEDA CRISTINA CUNHA FERREIRA E FONSECA</t>
  </si>
  <si>
    <t>06/03/1982</t>
  </si>
  <si>
    <t>ELZA APARECIDA FERREIRA DA CUNHA</t>
  </si>
  <si>
    <t>IELRIS JOSE DORNELAS</t>
  </si>
  <si>
    <t>05/01/1983</t>
  </si>
  <si>
    <t>DIUSA DE FATIMA DORNELAS</t>
  </si>
  <si>
    <t>IGNEZ CANDELORO</t>
  </si>
  <si>
    <t>10/08/1961</t>
  </si>
  <si>
    <t>DORIS GRECO CANDELORO</t>
  </si>
  <si>
    <t>IGOR BERNARDES RODRIGUES</t>
  </si>
  <si>
    <t>15/01/1992</t>
  </si>
  <si>
    <t>NORMA LUCIA BERNARDES COELHO</t>
  </si>
  <si>
    <t>IGOR CAMPOS DE ANDRADE</t>
  </si>
  <si>
    <t>10/08/1991</t>
  </si>
  <si>
    <t>LEISZENI CAMPOS DE ANDRADE</t>
  </si>
  <si>
    <t>IGOR FORIGO BELOTI</t>
  </si>
  <si>
    <t>17/06/1989</t>
  </si>
  <si>
    <t>JANETE FORIGO</t>
  </si>
  <si>
    <t>IGOR LOPES MONTEIRO</t>
  </si>
  <si>
    <t>14/06/1984</t>
  </si>
  <si>
    <t>TEREZINHA LOPES MONTEIRO</t>
  </si>
  <si>
    <t>IGOR MACHADO RICARDO</t>
  </si>
  <si>
    <t>26/05/1982</t>
  </si>
  <si>
    <t>MARIA ROSANIA MACHADO</t>
  </si>
  <si>
    <t>ABADIA DOS DOURADO</t>
  </si>
  <si>
    <t>IGOR MORAES MARIANO</t>
  </si>
  <si>
    <t>02/03/1993</t>
  </si>
  <si>
    <t>CLAUDIA APARECIDA MORAES MARIANO</t>
  </si>
  <si>
    <t>IGOR PAULA DE CASTRO</t>
  </si>
  <si>
    <t>ALCIONE VIEIRA DE PAULA CASTRO</t>
  </si>
  <si>
    <t>ILDA CRISTINA DA SILVA COSTANTIN</t>
  </si>
  <si>
    <t>04/04/1974</t>
  </si>
  <si>
    <t>CINIRA DE MORAIS DA SILVA</t>
  </si>
  <si>
    <t>ILDEFONSO DINIZ DE MOURA</t>
  </si>
  <si>
    <t>12/08/1962</t>
  </si>
  <si>
    <t>AMALIA DINIZ DE MOURA</t>
  </si>
  <si>
    <t>SETOR ESPECIALIZADO MEDICINA TRABALHO</t>
  </si>
  <si>
    <t>ILDEU RODRIGO COSTA SANTOS</t>
  </si>
  <si>
    <t>22/08/1980</t>
  </si>
  <si>
    <t>MARIA APARECIDA REGIS SANTOS</t>
  </si>
  <si>
    <t>ILMA ARAUJO</t>
  </si>
  <si>
    <t>17/05/1965</t>
  </si>
  <si>
    <t>LUZIA MARIA ARAUJO</t>
  </si>
  <si>
    <t>ILSA MARIA FERREIRA</t>
  </si>
  <si>
    <t>18/05/1959</t>
  </si>
  <si>
    <t>MARIA AMELIA FERREIRA</t>
  </si>
  <si>
    <t>ILZA MARIA DA SILVA ALVES</t>
  </si>
  <si>
    <t>MARIA BATISTA DA SILVA</t>
  </si>
  <si>
    <t>DORES DO INDAIA</t>
  </si>
  <si>
    <t>ILZA TEREZINHA DE SOUZA REIS</t>
  </si>
  <si>
    <t>14/07/1953</t>
  </si>
  <si>
    <t>RUTH GONCALVES DE SOUZA</t>
  </si>
  <si>
    <t>ILZE ARDUINI DE ARAUJO</t>
  </si>
  <si>
    <t>17/02/1972</t>
  </si>
  <si>
    <t>MARIA JULIA ARDUINI DE ARAUJO</t>
  </si>
  <si>
    <t>INACIO CASTILHO NETO</t>
  </si>
  <si>
    <t>COORDENACAO CURSO CIENCIA DA COMPUTACAO</t>
  </si>
  <si>
    <t>INGRID SOUZA VIEIRA DA SILVA</t>
  </si>
  <si>
    <t>02/03/1990</t>
  </si>
  <si>
    <t>MARIZA APARECIDA DE SOUZA</t>
  </si>
  <si>
    <t>IOLANDA ALVES BRAGA</t>
  </si>
  <si>
    <t>31/10/1977</t>
  </si>
  <si>
    <t>MARIA DE OLIVEIRA BRAGA</t>
  </si>
  <si>
    <t>19/04/2022</t>
  </si>
  <si>
    <t>IOLANDA DARC MARTINS</t>
  </si>
  <si>
    <t>14/10/1971</t>
  </si>
  <si>
    <t>MARIA ABADIA MARTINS</t>
  </si>
  <si>
    <t>SAO GOTARDO</t>
  </si>
  <si>
    <t>IONE LICIA FERNANDES</t>
  </si>
  <si>
    <t>26/06/1973</t>
  </si>
  <si>
    <t>LEONIDIA LICIA MACHADO</t>
  </si>
  <si>
    <t>LAGOA FORMOSA</t>
  </si>
  <si>
    <t>IONE SUZIE DE MAGALHAES</t>
  </si>
  <si>
    <t>08/06/1975</t>
  </si>
  <si>
    <t>NEUZA BRAGA DE MAGALHAES</t>
  </si>
  <si>
    <t>IRACILDA MARIA DO CARMO</t>
  </si>
  <si>
    <t>16/08/1962</t>
  </si>
  <si>
    <t>MARIA NIVALDA DO CARMO</t>
  </si>
  <si>
    <t>IRENIZE CUNHA DOS SANTOS</t>
  </si>
  <si>
    <t>08/09/1967</t>
  </si>
  <si>
    <t>IRENE CUNHA SANTOS</t>
  </si>
  <si>
    <t>IRINEU JOSE DE OLIVEIRA</t>
  </si>
  <si>
    <t>07/04/1954</t>
  </si>
  <si>
    <t>MARIA JOSE OLIVEIRA</t>
  </si>
  <si>
    <t>IRISNEI LUZIA FERREIRA</t>
  </si>
  <si>
    <t>16/10/1981</t>
  </si>
  <si>
    <t>GENI FERREIRA DA SILVA</t>
  </si>
  <si>
    <t>ISABEL ARICE KOBOLDT DE ALMEIDA</t>
  </si>
  <si>
    <t>27/04/1983</t>
  </si>
  <si>
    <t>MARIA GRACA FIALHO KOBOLDT GOMES DE ALMEIDA</t>
  </si>
  <si>
    <t>ISABEL CRISTINA DA SILVA PAULA</t>
  </si>
  <si>
    <t>05/06/1960</t>
  </si>
  <si>
    <t>LUZIA MARCELINO SILVA</t>
  </si>
  <si>
    <t>ISABEL FARIAS AIDAR</t>
  </si>
  <si>
    <t>06/04/1989</t>
  </si>
  <si>
    <t>NIVEA APARECIDA FARIA AIDAR</t>
  </si>
  <si>
    <t>ISABEL MAYUMI KOMATSU</t>
  </si>
  <si>
    <t>29/01/1974</t>
  </si>
  <si>
    <t>LOURDES JERONIMA DA SILVA KOMATSU</t>
  </si>
  <si>
    <t>ISABELA MARTINS POMPEU</t>
  </si>
  <si>
    <t>02/10/1992</t>
  </si>
  <si>
    <t>MIRIAM MARTINS DA COSTA POMPEU</t>
  </si>
  <si>
    <t>ISABELLA BENZAQUEN HABIB SANTOS</t>
  </si>
  <si>
    <t>20/09/1982</t>
  </si>
  <si>
    <t>MARCIA MARGARETH B. HABIB SANTOS</t>
  </si>
  <si>
    <t>ISABELLA DO VALE DE SOUZA</t>
  </si>
  <si>
    <t>04/03/1992</t>
  </si>
  <si>
    <t>ELIANE DO VALE DE SOUZA</t>
  </si>
  <si>
    <t>ISABELLA MENDONCA NOGUEIRA</t>
  </si>
  <si>
    <t>23/02/1989</t>
  </si>
  <si>
    <t>LUISA HELENA MENDONCA NOGUEIRA</t>
  </si>
  <si>
    <t>DIRETORIA DE POS GRADUACAO</t>
  </si>
  <si>
    <t>ISABELLA NOGUEIRA SANTANA</t>
  </si>
  <si>
    <t>24/11/1993</t>
  </si>
  <si>
    <t>MARLENE GOMES NOGUEIRA SANTANA</t>
  </si>
  <si>
    <t>ISABELLA SILVA CASSIMIRO</t>
  </si>
  <si>
    <t>03/01/1994</t>
  </si>
  <si>
    <t>JANETE DA SILVA CASSIMIRO</t>
  </si>
  <si>
    <t>ISADORA CAIXETA DA SILVEIRA FERREIRA</t>
  </si>
  <si>
    <t>07/10/1994</t>
  </si>
  <si>
    <t>ADRIANE CAIXETA DA SILVEIRA</t>
  </si>
  <si>
    <t>ISAMAR MARIA FERREIRA</t>
  </si>
  <si>
    <t>09/03/1969</t>
  </si>
  <si>
    <t>MARIA APARECIDA ANDRE FERREIRA</t>
  </si>
  <si>
    <t>ISIS BORGES CUSTODIO</t>
  </si>
  <si>
    <t>09/06/1976</t>
  </si>
  <si>
    <t>ANTONIA APARECIDA BORGES CUSTODIO</t>
  </si>
  <si>
    <t>ISMAIR TEODORO REIS</t>
  </si>
  <si>
    <t>12/11/1966</t>
  </si>
  <si>
    <t>MARIA TEODORO REIS</t>
  </si>
  <si>
    <t>ISMALEY MARQUES MARTINS FONTES</t>
  </si>
  <si>
    <t>28/06/1988</t>
  </si>
  <si>
    <t>CELISA MARQUES ROSA MARTINS FONTES</t>
  </si>
  <si>
    <t>ISMAR MARTINS SILVA</t>
  </si>
  <si>
    <t>26/08/1980</t>
  </si>
  <si>
    <t>DALVINA MARIA CONCEIÇÃO MARTINS</t>
  </si>
  <si>
    <t>ISMARA LOURDES SILVA JANUARIO CHADU</t>
  </si>
  <si>
    <t>SELMA COSTA E SILVA</t>
  </si>
  <si>
    <t>ISRAEL DA SILVA</t>
  </si>
  <si>
    <t>09/05/1961</t>
  </si>
  <si>
    <t>MARIA ALVES DA SILVA</t>
  </si>
  <si>
    <t>PALMEIRA D OESTE</t>
  </si>
  <si>
    <t>ITAMAR MENDES DE SOUZA FILHO</t>
  </si>
  <si>
    <t>23/07/1987</t>
  </si>
  <si>
    <t>JEANE ANGELI JACINTO SOUZA</t>
  </si>
  <si>
    <t>UNIV. FEDERAL DO RECONCAVO DA BAHIA</t>
  </si>
  <si>
    <t>ITAMAR REIS PEIXOTO</t>
  </si>
  <si>
    <t>09/03/1983</t>
  </si>
  <si>
    <t>MARIA AUGUSTA REIS PEIXOTO</t>
  </si>
  <si>
    <t>ITAMAR SOARES DA SILVA</t>
  </si>
  <si>
    <t>07/10/1975</t>
  </si>
  <si>
    <t>INACIA SOARES DA SILVA</t>
  </si>
  <si>
    <t>IVAN DOS SANTOS VIEIRA</t>
  </si>
  <si>
    <t>22/10/1969</t>
  </si>
  <si>
    <t>MARIA APARECIDA VIEIRA</t>
  </si>
  <si>
    <t>IVAN RICARDO DE SOUSA</t>
  </si>
  <si>
    <t>MARIA DE FATIMA XAVIER DE SOUSA</t>
  </si>
  <si>
    <t>IVANA WIELEWSKI DE SOUZA</t>
  </si>
  <si>
    <t>04/08/1975</t>
  </si>
  <si>
    <t>IVETE WIELEWSKI DE SOUZA</t>
  </si>
  <si>
    <t>IVAIPORA</t>
  </si>
  <si>
    <t>IVANE DAS GRACAS OLIVEIRA</t>
  </si>
  <si>
    <t>20/12/1955</t>
  </si>
  <si>
    <t>HONORATA AURORA OLIVEIRA</t>
  </si>
  <si>
    <t>IVANICE DE FATIMA RIBEIRO</t>
  </si>
  <si>
    <t>13/04/1979</t>
  </si>
  <si>
    <t>MATILDE DE FATIMA RODRIGUES RIBEIRO</t>
  </si>
  <si>
    <t>RR</t>
  </si>
  <si>
    <t>BOA VISTA</t>
  </si>
  <si>
    <t>IVANILDA DA SILVA OLIVEIRA</t>
  </si>
  <si>
    <t>04/04/1954</t>
  </si>
  <si>
    <t>MARIA AP S OLIVEIRA</t>
  </si>
  <si>
    <t>IVANILDA GUSSONI E MELO</t>
  </si>
  <si>
    <t>07/08/1978</t>
  </si>
  <si>
    <t>IRENE CERANTOLA GUSSONI</t>
  </si>
  <si>
    <t>JUNQUEIROPOLIS</t>
  </si>
  <si>
    <t>IVANIZE FONSECA</t>
  </si>
  <si>
    <t>13/07/1970</t>
  </si>
  <si>
    <t>IRIS GONCALVES FONSECA</t>
  </si>
  <si>
    <t>IVONICE PEREIRA ESCORICA</t>
  </si>
  <si>
    <t>02/05/1973</t>
  </si>
  <si>
    <t>ELENIR DA SILVA PEREIRA</t>
  </si>
  <si>
    <t>INSTITUTO FEDERAL DE RONDONIA</t>
  </si>
  <si>
    <t>IZABEL CRISTINA SAGARIO BORGES</t>
  </si>
  <si>
    <t>10/10/1968</t>
  </si>
  <si>
    <t>DORIS DE OLIVEIRA SAGARIO</t>
  </si>
  <si>
    <t>IZABEL ROZETTI</t>
  </si>
  <si>
    <t>26/08/1968</t>
  </si>
  <si>
    <t>MARIA HELENA RIBEIRO ROZZETI</t>
  </si>
  <si>
    <t>COORDENACAO DO 1  CICLO</t>
  </si>
  <si>
    <t>IZAIAS MENDES APARECIDO</t>
  </si>
  <si>
    <t>13/01/1964</t>
  </si>
  <si>
    <t>DELAIDE FERNANDES MENDES</t>
  </si>
  <si>
    <t>IZAURA DE MENEZES MEDEIROS</t>
  </si>
  <si>
    <t>LUCIENE BATISTA DE MENEZES MEDEIROS</t>
  </si>
  <si>
    <t>IZIDORA BORGES VIEIRA</t>
  </si>
  <si>
    <t>22/04/1964</t>
  </si>
  <si>
    <t>IZILDA FRANCISCA DA SILVA</t>
  </si>
  <si>
    <t>JACIARA BOLDRINI FRANCA</t>
  </si>
  <si>
    <t>MARLENE BOLDRINI FRANCA</t>
  </si>
  <si>
    <t>COORD CURSO QUIMICA (LICENCIATURA)</t>
  </si>
  <si>
    <t>JACKSON BATISTA DE OLIVEIRA</t>
  </si>
  <si>
    <t>05/06/1984</t>
  </si>
  <si>
    <t>CENILZA BATISTA DE OLIVEIRA</t>
  </si>
  <si>
    <t>JACKSON DOS ANJOS SILVEIRA</t>
  </si>
  <si>
    <t>04/01/1987</t>
  </si>
  <si>
    <t>MARIA NEIDE DOS ANJOS SILVEIRA</t>
  </si>
  <si>
    <t>JACKSON NUNES ALVES</t>
  </si>
  <si>
    <t>02/12/1997</t>
  </si>
  <si>
    <t>ELIZABETH DO CARMO NUNES DA SILVA</t>
  </si>
  <si>
    <t>JACQUELAINE FERREIRA GONCALVES</t>
  </si>
  <si>
    <t>24/08/1982</t>
  </si>
  <si>
    <t>JULIETA MARIA FERREIRA</t>
  </si>
  <si>
    <t>JACQUELINE CRISTINA DA SILVA CORREA</t>
  </si>
  <si>
    <t>01/11/1983</t>
  </si>
  <si>
    <t>ONEIDA MARIA SILVA CORREA</t>
  </si>
  <si>
    <t>JACQUELINE DE ANDRADE</t>
  </si>
  <si>
    <t>MARLENE DE FATIMA DE ANDRADE</t>
  </si>
  <si>
    <t>JACQUELINE PAULA DA SILVA</t>
  </si>
  <si>
    <t>18/02/1987</t>
  </si>
  <si>
    <t>ANGELA MARIA DE MELO SILVA</t>
  </si>
  <si>
    <t>JAEL TEIXEIRA DE CARVALHO</t>
  </si>
  <si>
    <t>13/09/1973</t>
  </si>
  <si>
    <t>SARAH MARIA DE CARVALHO</t>
  </si>
  <si>
    <t>JAILTON DEOTIDES DA SILVA OLIVEIRA</t>
  </si>
  <si>
    <t>16/05/1980</t>
  </si>
  <si>
    <t>JOANA DEOTIDES DA SILVA</t>
  </si>
  <si>
    <t>JAIME DOS REIS COSTA</t>
  </si>
  <si>
    <t>07/08/1963</t>
  </si>
  <si>
    <t>MARIA CARMO CARD COSTA</t>
  </si>
  <si>
    <t>JAIR JOSE DA SILVA</t>
  </si>
  <si>
    <t>12/02/1952</t>
  </si>
  <si>
    <t>SUDARIA MOREIRA SILVA</t>
  </si>
  <si>
    <t>JAIR ROSA PASCOAL</t>
  </si>
  <si>
    <t>MARIA EDITE ROSA PASCOAL</t>
  </si>
  <si>
    <t>JAMES MADSON MENDONCA</t>
  </si>
  <si>
    <t>17/08/1958</t>
  </si>
  <si>
    <t>GISELDA SILVA MENDONCA</t>
  </si>
  <si>
    <t>JAMES SOARES</t>
  </si>
  <si>
    <t>02/05/1991</t>
  </si>
  <si>
    <t>MARIA APARECIDA DE ARAUJO SILVA</t>
  </si>
  <si>
    <t>JAN JESSE GARCIA PONTES</t>
  </si>
  <si>
    <t>31/12/1978</t>
  </si>
  <si>
    <t>MARIA JOSE GARCIA PONTES</t>
  </si>
  <si>
    <t>JANAINA ALVES PEREIRA</t>
  </si>
  <si>
    <t>28/09/1980</t>
  </si>
  <si>
    <t>CLEIDES PEREIRA DA FONSECA</t>
  </si>
  <si>
    <t>JANAINA APARECIDA DE PAULA</t>
  </si>
  <si>
    <t>ANA APARECIDA DE PAULA</t>
  </si>
  <si>
    <t>JANAINA DE SOUZA MOTA</t>
  </si>
  <si>
    <t>14/02/1981</t>
  </si>
  <si>
    <t>LUZIA DA COSTA SOUZA</t>
  </si>
  <si>
    <t>COOR PROG POS GRAD GENETICA E BIOQUIMICA</t>
  </si>
  <si>
    <t>JANAINA LAMIN RESENDE</t>
  </si>
  <si>
    <t>08/02/1982</t>
  </si>
  <si>
    <t>MARIA ODETE LAMIN RESENDE</t>
  </si>
  <si>
    <t>JANAINA RAMOS CARDOSO DE ALMEIDA</t>
  </si>
  <si>
    <t>24/09/1992</t>
  </si>
  <si>
    <t>REGINA HELENA RAMOS DE ALMEIDA</t>
  </si>
  <si>
    <t>JANDERSON CRISTIAN FERREIRA</t>
  </si>
  <si>
    <t>21/06/1984</t>
  </si>
  <si>
    <t>JOANA DARC FERREIRA</t>
  </si>
  <si>
    <t>JANDERSON EDUARDO SABINO JACOMELLO</t>
  </si>
  <si>
    <t>23/07/1974</t>
  </si>
  <si>
    <t>TEREZINHA DE FATIMA JACOMELLO SABINO</t>
  </si>
  <si>
    <t>JANDIMAR BATISTA PEREIRA</t>
  </si>
  <si>
    <t>23/05/1965</t>
  </si>
  <si>
    <t>CLARICE BATISTA PEREIRA</t>
  </si>
  <si>
    <t>JANE BARRETO SANTOS</t>
  </si>
  <si>
    <t>30/12/1977</t>
  </si>
  <si>
    <t>SUELI BARRETO SANTOS SILVA</t>
  </si>
  <si>
    <t>IPIAU</t>
  </si>
  <si>
    <t>JANE DE CASTRO SIQUEIRA LIMA</t>
  </si>
  <si>
    <t>BENEDITA DE CASTRO SIQUEIRA</t>
  </si>
  <si>
    <t>JANE EIRE URZEDO CUNHA</t>
  </si>
  <si>
    <t>ORMILANDA FATIMA LOPES URZEDO</t>
  </si>
  <si>
    <t>JANE MARIA DOS SANTOS REIS</t>
  </si>
  <si>
    <t>05/08/1982</t>
  </si>
  <si>
    <t>MARIA DOS PRAZERES SANTOS</t>
  </si>
  <si>
    <t>DIVISAO DE LICENCIATURA - DIREN</t>
  </si>
  <si>
    <t>JAQUELINE ALVES DA COSTA</t>
  </si>
  <si>
    <t>10/01/1984</t>
  </si>
  <si>
    <t>NADEGE DE SOUZA COSTA</t>
  </si>
  <si>
    <t>TANABI</t>
  </si>
  <si>
    <t>JAQUELINE APARECIDA DIAS DOS SANTOS</t>
  </si>
  <si>
    <t>01/12/1980</t>
  </si>
  <si>
    <t>MARIA VERA DIAS SANTOS</t>
  </si>
  <si>
    <t>JAQUELINE APARECIDA MORAIS ARAUJO</t>
  </si>
  <si>
    <t>17/10/1972</t>
  </si>
  <si>
    <t>MARIA JOSE BRANDAO DE MORAIS</t>
  </si>
  <si>
    <t>JAQUELINE DE MORAES ANANIAS ANDRADE</t>
  </si>
  <si>
    <t>12/02/1980</t>
  </si>
  <si>
    <t>ELIZABETE DE MORAES ANANIAS</t>
  </si>
  <si>
    <t>9/06/2022</t>
  </si>
  <si>
    <t>JAQUELINE LILIAN MACHADO</t>
  </si>
  <si>
    <t>02/09/1976</t>
  </si>
  <si>
    <t>IRENE MARIA MACHADO</t>
  </si>
  <si>
    <t>JARBAS CANDIDO DA COSTA E SILVA</t>
  </si>
  <si>
    <t>20/09/1958</t>
  </si>
  <si>
    <t>LAZARA CANDIDA COSTA SILVA</t>
  </si>
  <si>
    <t>JAYME TADEU MACHADO</t>
  </si>
  <si>
    <t>31/07/1962</t>
  </si>
  <si>
    <t>MARIA PARREIRA MACHADO</t>
  </si>
  <si>
    <t>JEAN CARLOS DE PAULA GONCALVES SILVA</t>
  </si>
  <si>
    <t>09/08/1997</t>
  </si>
  <si>
    <t>MARCIA GONCALVES FERREIRA</t>
  </si>
  <si>
    <t>JEAN CARLOS ROCHA</t>
  </si>
  <si>
    <t>08/03/1972</t>
  </si>
  <si>
    <t>ELIANA APARECIDA ROCHA</t>
  </si>
  <si>
    <t>JEAN LUCAS CANDIDO SILVA</t>
  </si>
  <si>
    <t>07/01/1990</t>
  </si>
  <si>
    <t>LAZARA DO CARMO SILVA</t>
  </si>
  <si>
    <t>DIVISAO MANUTENCAO - 77</t>
  </si>
  <si>
    <t>JEANY PEREIRA MARTINS TOME</t>
  </si>
  <si>
    <t>29/03/1980</t>
  </si>
  <si>
    <t>ROSANE MARTINS RODRIGUES PEREIRA</t>
  </si>
  <si>
    <t>JEFFERSON ALVIM DE OLIVEIRA</t>
  </si>
  <si>
    <t>16/05/1973</t>
  </si>
  <si>
    <t>ELEUSA MARCIA ALVIM DE OLIVEIRA</t>
  </si>
  <si>
    <t>JEFFERSON DOBES</t>
  </si>
  <si>
    <t>19/09/1961</t>
  </si>
  <si>
    <t>AMELIA MEDEIROS DOBES</t>
  </si>
  <si>
    <t>CORUMBA</t>
  </si>
  <si>
    <t>JEOVA GOMES FERNANDES</t>
  </si>
  <si>
    <t>20/12/1976</t>
  </si>
  <si>
    <t>EXPEDITA FERREIRA DA COSTA FERNANDES</t>
  </si>
  <si>
    <t>JEOVA SANTOS DA SILVA</t>
  </si>
  <si>
    <t>01/08/1962</t>
  </si>
  <si>
    <t>JEOVANI ANTONIO DE SOUSA</t>
  </si>
  <si>
    <t>09/10/1973</t>
  </si>
  <si>
    <t>JOSINA NAVES DE SOUSA</t>
  </si>
  <si>
    <t>JERUSA BATISTA SOARES SANTOS MARTINS BORGES</t>
  </si>
  <si>
    <t>13/01/1992</t>
  </si>
  <si>
    <t>EDILAMAR SOARES SANTOS</t>
  </si>
  <si>
    <t>JESSICA AFONSO FERREIRA</t>
  </si>
  <si>
    <t>05/07/1991</t>
  </si>
  <si>
    <t>ABADIA SILVANA AFONSO FERREIRA</t>
  </si>
  <si>
    <t>Lic. Gestante Prorrogação - EST</t>
  </si>
  <si>
    <t>19/11/2022</t>
  </si>
  <si>
    <t>17/01/2023</t>
  </si>
  <si>
    <t>JESSICA DOS SANTOS ANJO</t>
  </si>
  <si>
    <t>16/02/1992</t>
  </si>
  <si>
    <t>ROSELY CROZARA ALVES DOS SANTOS ANJO</t>
  </si>
  <si>
    <t>2/11/2022</t>
  </si>
  <si>
    <t>1/03/2023</t>
  </si>
  <si>
    <t>JESSICA IZIDORO CUSTODIA OLIVEIRA</t>
  </si>
  <si>
    <t>15/03/1992</t>
  </si>
  <si>
    <t>ROSIMEIRE CUSTODIA DE OLIVEIRA</t>
  </si>
  <si>
    <t>JESSICA MIEKO OTA ALVES</t>
  </si>
  <si>
    <t>ETSUKO OTA</t>
  </si>
  <si>
    <t>JESSICA PEREIRA E MOREIRA</t>
  </si>
  <si>
    <t>21/05/1991</t>
  </si>
  <si>
    <t>CLEIDES APARECIDA PEREIRA E MOREIRA</t>
  </si>
  <si>
    <t>JESSICA PUTINI LUIZI CAMPOS</t>
  </si>
  <si>
    <t>18/07/1991</t>
  </si>
  <si>
    <t>ANGELA MARIA PUTINI</t>
  </si>
  <si>
    <t>COORDENACAO C P P G EM QUIMICA</t>
  </si>
  <si>
    <t>JEZIEL OLIVEIRA</t>
  </si>
  <si>
    <t>24/02/1982</t>
  </si>
  <si>
    <t>IVALDA DE FATIMA OLIVEIRA</t>
  </si>
  <si>
    <t>JHONATTA WILLYAN MIATO ASSUNCAO</t>
  </si>
  <si>
    <t>21/11/1993</t>
  </si>
  <si>
    <t>CELIA CONCEICAO MIATO PREXEDE</t>
  </si>
  <si>
    <t>JHOSIANE FERREIRA SANTOS</t>
  </si>
  <si>
    <t>09/07/1985</t>
  </si>
  <si>
    <t>ANDREA CRISTINA FERREIRA DOS SANTOS</t>
  </si>
  <si>
    <t>JIULIENNE MARTINS</t>
  </si>
  <si>
    <t>09/12/1971</t>
  </si>
  <si>
    <t>MARIA HELENA REZENDE MARTINS</t>
  </si>
  <si>
    <t>JOANA BATISTA PEREIRA</t>
  </si>
  <si>
    <t>24/06/1967</t>
  </si>
  <si>
    <t>GASPARINA PEREIRA SILVA</t>
  </si>
  <si>
    <t>MAJOR PORTO</t>
  </si>
  <si>
    <t>JOANA D ARC DA SILVA</t>
  </si>
  <si>
    <t>13/03/1958</t>
  </si>
  <si>
    <t>MARIA DA COSTA SILVA</t>
  </si>
  <si>
    <t>GINECOLOGIA OBSTETRICIA AMB DIENF</t>
  </si>
  <si>
    <t>JOANA D ARC DE OLIVEIRA</t>
  </si>
  <si>
    <t>02/06/1961</t>
  </si>
  <si>
    <t>SEBASTIANA BARBOSA DE OLIVEIRA</t>
  </si>
  <si>
    <t>JOANA D ARC VIEIRA COUTO ASTOLPHI</t>
  </si>
  <si>
    <t>TEREZINHA VIEIRA COUTO</t>
  </si>
  <si>
    <t>JOAO ANTONIO MARTINS DE ARAUJO</t>
  </si>
  <si>
    <t>02/06/1987</t>
  </si>
  <si>
    <t>MARISELENA MARTINS SILVA DE ARAUJO</t>
  </si>
  <si>
    <t>JOAO BATISTA BORGES MACHADO</t>
  </si>
  <si>
    <t>20/02/1965</t>
  </si>
  <si>
    <t>EURIPEDES BORGES MACHADO</t>
  </si>
  <si>
    <t>JOAO BATISTA GUIMARAES</t>
  </si>
  <si>
    <t>08/07/1958</t>
  </si>
  <si>
    <t>JOVITA NUNES GUIMARAES</t>
  </si>
  <si>
    <t>JOAO BATISTA MARQUES</t>
  </si>
  <si>
    <t>20/04/1966</t>
  </si>
  <si>
    <t>HELENA MARIA JESUS</t>
  </si>
  <si>
    <t>JOAO BATISTA SOARES</t>
  </si>
  <si>
    <t>23/06/1972</t>
  </si>
  <si>
    <t>MARIA DA CONCEICAO SOARES</t>
  </si>
  <si>
    <t>JOAO BOSCO CHADU JUNIOR</t>
  </si>
  <si>
    <t>25/02/1974</t>
  </si>
  <si>
    <t>HEBE VIANA CHADU</t>
  </si>
  <si>
    <t>JOAO DELFINO DINIZ</t>
  </si>
  <si>
    <t>26/09/1960</t>
  </si>
  <si>
    <t>CORALINA MARIA DINIZ</t>
  </si>
  <si>
    <t>JOAO DIVINO MARTINS</t>
  </si>
  <si>
    <t>14/07/1963</t>
  </si>
  <si>
    <t>DIOLINDA ROSA MARTINS VIANA</t>
  </si>
  <si>
    <t>NAO INFORMADO</t>
  </si>
  <si>
    <t>JOAO ELIAS GONCALVES</t>
  </si>
  <si>
    <t>16/11/1962</t>
  </si>
  <si>
    <t>NATERCIA CANDIDA BORGES</t>
  </si>
  <si>
    <t>JOAO EURIPEDES PEREIRA JUNIOR</t>
  </si>
  <si>
    <t>19/12/1978</t>
  </si>
  <si>
    <t>MARIA JOSE SILVA E PEREIRA</t>
  </si>
  <si>
    <t>JOAO EUSTAQUIO PINTO NETO</t>
  </si>
  <si>
    <t>13/08/1988</t>
  </si>
  <si>
    <t>CARMEN LUCIA PINTO</t>
  </si>
  <si>
    <t>JOAO FERNANDES DA SILVA</t>
  </si>
  <si>
    <t>20/10/1964</t>
  </si>
  <si>
    <t>LUIZA FERNANDES SILVA</t>
  </si>
  <si>
    <t>COORDENACAO CUR P P GRAD GEOGRAFIA-UDIA</t>
  </si>
  <si>
    <t>JOAO GEORGE MOREIRA</t>
  </si>
  <si>
    <t>11/07/1991</t>
  </si>
  <si>
    <t>VALDECI MOREIRA DE SOUZA</t>
  </si>
  <si>
    <t>JOAO GILBERTO DE OLIVEIRA</t>
  </si>
  <si>
    <t>29/07/1966</t>
  </si>
  <si>
    <t>MARIA TEREZINHA OLIVEIRA</t>
  </si>
  <si>
    <t>BOM JESUS</t>
  </si>
  <si>
    <t>JOAO GIMENEZ PEREZ</t>
  </si>
  <si>
    <t>IZABEL DOLORES MILIAN</t>
  </si>
  <si>
    <t>BANDEIRANTES</t>
  </si>
  <si>
    <t>JOAO JACINTHO DE OLIVEIRA MATHIAS</t>
  </si>
  <si>
    <t>01/03/1957</t>
  </si>
  <si>
    <t>LUITPRINA IZABEL MATHIAS</t>
  </si>
  <si>
    <t>FUNCHAL</t>
  </si>
  <si>
    <t>JOAO LUCAS DE PAULA BATISTA</t>
  </si>
  <si>
    <t>05/03/1990</t>
  </si>
  <si>
    <t>LUCIA DE JESUS PAULA BATISTA</t>
  </si>
  <si>
    <t>JOAO LUIZ DE CARVALHO</t>
  </si>
  <si>
    <t>08/12/1959</t>
  </si>
  <si>
    <t>IRACI JESUS</t>
  </si>
  <si>
    <t>JOAO MARTINS NETO</t>
  </si>
  <si>
    <t>09/12/1962</t>
  </si>
  <si>
    <t>LENIZA MARTINS CASTRO</t>
  </si>
  <si>
    <t>DIVISAO DE APOIO A POS-GRADUACAO - PROPP</t>
  </si>
  <si>
    <t>JOAO NATAL DA SILVA</t>
  </si>
  <si>
    <t>25/12/1959</t>
  </si>
  <si>
    <t>RITA GONCALVES SILVA</t>
  </si>
  <si>
    <t>JOAO PAULO CRUZ PORTILHO</t>
  </si>
  <si>
    <t>11/03/1986</t>
  </si>
  <si>
    <t>MARLY TEREZA DA CRUZ PORTILHO</t>
  </si>
  <si>
    <t>SETOR DE REG PROGRESSOES E FUNCOES</t>
  </si>
  <si>
    <t>22/04/2020</t>
  </si>
  <si>
    <t>21/04/2023</t>
  </si>
  <si>
    <t>JOAO PAULO DE ARAUJO RODRIGUES</t>
  </si>
  <si>
    <t>22/07/1985</t>
  </si>
  <si>
    <t>MARILENE RODRIGUES REIS</t>
  </si>
  <si>
    <t>JOAO PAULO GOMES BARBOSA</t>
  </si>
  <si>
    <t>05/04/1984</t>
  </si>
  <si>
    <t>DIVISAO DE AFASTAMENTOS</t>
  </si>
  <si>
    <t>JOAO RICARDO BEZERRA VASCONCELOS DE OLIVEIRA</t>
  </si>
  <si>
    <t>04/02/1986</t>
  </si>
  <si>
    <t>MIRIAM BEZERRA VASCONCELOS DE OLIVEIRA</t>
  </si>
  <si>
    <t>JOAO RODRIGUES SOARES</t>
  </si>
  <si>
    <t>17/08/1959</t>
  </si>
  <si>
    <t>SEBASTIANA FERNANDES DE JESUS</t>
  </si>
  <si>
    <t>TAPUIRAMA</t>
  </si>
  <si>
    <t>JOAO VICTOR DA SILVA ALVES</t>
  </si>
  <si>
    <t>11/12/1983</t>
  </si>
  <si>
    <t>SUELI DA SILVA</t>
  </si>
  <si>
    <t>JOAO VILELA NETO</t>
  </si>
  <si>
    <t>03/12/1961</t>
  </si>
  <si>
    <t>ZELIA LAURA SIL VILELA</t>
  </si>
  <si>
    <t>JOAO VITOR SILVA DIAS</t>
  </si>
  <si>
    <t>28/02/1990</t>
  </si>
  <si>
    <t>ROSEMEIRE DA SILVA DIAS</t>
  </si>
  <si>
    <t>JOAQUIM ALVES SOBRINHO</t>
  </si>
  <si>
    <t>04/01/1965</t>
  </si>
  <si>
    <t>ANTONIA EDUARDA DE JESUS</t>
  </si>
  <si>
    <t>JODI DEE HUNT FERREIRA DO AMARAL</t>
  </si>
  <si>
    <t>26/11/1970</t>
  </si>
  <si>
    <t>ANNA MARIE HUNT</t>
  </si>
  <si>
    <t>ESTADOS UNIDOS</t>
  </si>
  <si>
    <t>OWOSSO</t>
  </si>
  <si>
    <t>JOEL FERNANDES FILHO</t>
  </si>
  <si>
    <t>01/11/1948</t>
  </si>
  <si>
    <t>ESTHER HELOISA ANTUNES DE OLIVEIRA</t>
  </si>
  <si>
    <t>PEDRA AZUL</t>
  </si>
  <si>
    <t>JOEL RODRIGUES DOS SANTOS</t>
  </si>
  <si>
    <t>06/09/1959</t>
  </si>
  <si>
    <t>NIVIA XAVIER SANTOS</t>
  </si>
  <si>
    <t>JOELMA APARECIDA SOUZA ALVES</t>
  </si>
  <si>
    <t>26/04/1985</t>
  </si>
  <si>
    <t>APARECIDA DE FATIMA DE SOUZA</t>
  </si>
  <si>
    <t>JOELMA DOS REIS SOARES DE MOURA</t>
  </si>
  <si>
    <t>10/12/1975</t>
  </si>
  <si>
    <t>ELZA MARIA SOARES DE MOURA</t>
  </si>
  <si>
    <t>JOELMA MARIA FERREIRA DOS SANTOS</t>
  </si>
  <si>
    <t>HILMA RODRIGUES FERREIRA</t>
  </si>
  <si>
    <t>29/09/2022</t>
  </si>
  <si>
    <t>26/01/2023</t>
  </si>
  <si>
    <t>JOHN DOUGLAS MENDES CUNHA</t>
  </si>
  <si>
    <t>16/02/1984</t>
  </si>
  <si>
    <t>ELCIONE MENDES CUNHA</t>
  </si>
  <si>
    <t>Indigena</t>
  </si>
  <si>
    <t>JOHN PIETRO NUNES</t>
  </si>
  <si>
    <t>12/09/1969</t>
  </si>
  <si>
    <t>MARIA GERALDA NUNES</t>
  </si>
  <si>
    <t>JOHNSON GONCALVES</t>
  </si>
  <si>
    <t>27/03/1974</t>
  </si>
  <si>
    <t>DILMA BATISTA GONCALVES</t>
  </si>
  <si>
    <t>JOHNY MARQUES BORGES RIBEIRO</t>
  </si>
  <si>
    <t>16/07/1985</t>
  </si>
  <si>
    <t>ELIZAINE MARQUES BORGES</t>
  </si>
  <si>
    <t>JOICE APARECIDA REIS</t>
  </si>
  <si>
    <t>APARECIDA DE FATIMA CALMIM DE REIS</t>
  </si>
  <si>
    <t>JOILSA FONSECA DE OLIVEIRA</t>
  </si>
  <si>
    <t>08/09/1979</t>
  </si>
  <si>
    <t>MARIA DO CARMO ALVES</t>
  </si>
  <si>
    <t>JONAS ANTONIO RODRIGUES JUNIOR</t>
  </si>
  <si>
    <t>08/10/1984</t>
  </si>
  <si>
    <t>MARIA DA LUZ DE LIMA RODRIGUES</t>
  </si>
  <si>
    <t>JONAS PROFETA BORGES</t>
  </si>
  <si>
    <t>12/01/1975</t>
  </si>
  <si>
    <t>IRACI DE ALMEIDA BORGES</t>
  </si>
  <si>
    <t>JORDANA RODRIGUES DE ALMEIDA</t>
  </si>
  <si>
    <t>27/04/1991</t>
  </si>
  <si>
    <t>MARIA JOSE DE ALMEIDA</t>
  </si>
  <si>
    <t>JORGE ALEXANDRE GUSKUMA</t>
  </si>
  <si>
    <t>16/01/1984</t>
  </si>
  <si>
    <t>VALQUIRIA APARECIDA BUENO</t>
  </si>
  <si>
    <t>FUNDACAO UNIVERSIDADE FEDERAL DO ABC</t>
  </si>
  <si>
    <t>JORGE ANDRADE RODRIGUES</t>
  </si>
  <si>
    <t>07/11/1966</t>
  </si>
  <si>
    <t>MARIA ANDRADE RODRIGUES</t>
  </si>
  <si>
    <t>JORGE HENRIQUE MOREIRA AGOSTINHO</t>
  </si>
  <si>
    <t>02/09/1972</t>
  </si>
  <si>
    <t>JULIA LUIZA MOREIRA AGOSTINHO</t>
  </si>
  <si>
    <t>LUCELIA</t>
  </si>
  <si>
    <t>JORGE PEREIRA CARDOSO</t>
  </si>
  <si>
    <t>23/03/1967</t>
  </si>
  <si>
    <t>MARIA LOPES OL CARDOSO</t>
  </si>
  <si>
    <t>JOSE ALVES DA SILVA</t>
  </si>
  <si>
    <t>17/04/1962</t>
  </si>
  <si>
    <t>IRIS MANOELINA ALVES</t>
  </si>
  <si>
    <t>18/06/1956</t>
  </si>
  <si>
    <t>CLARINDA SILVEIR SILVA</t>
  </si>
  <si>
    <t>JOSE ALVES PEREIRA</t>
  </si>
  <si>
    <t>27/05/1980</t>
  </si>
  <si>
    <t>HELENA SANTOS PEREIRA</t>
  </si>
  <si>
    <t>JOSE ANCELOANN LAGO GRANDE MARTINS</t>
  </si>
  <si>
    <t>17/02/1964</t>
  </si>
  <si>
    <t>SELMA FERREIRA MARTINS</t>
  </si>
  <si>
    <t>JOSE ANNE DE FRANCA GABRIEL</t>
  </si>
  <si>
    <t>10/03/1980</t>
  </si>
  <si>
    <t>VERA LUCIA LUIZA DE FRANCA GABRIEL</t>
  </si>
  <si>
    <t>JOSE ANTONIO FIRMINO</t>
  </si>
  <si>
    <t>11/06/1965</t>
  </si>
  <si>
    <t>HELENA MAXIMIANA DE JESUS</t>
  </si>
  <si>
    <t>JOSE ANTONIO SILVA</t>
  </si>
  <si>
    <t>27/04/1963</t>
  </si>
  <si>
    <t>IRENE SANTOS SILVA</t>
  </si>
  <si>
    <t>JOSE ARMANDO ALVES</t>
  </si>
  <si>
    <t>13/09/1950</t>
  </si>
  <si>
    <t>ALDA RIBEIRO CASTRO</t>
  </si>
  <si>
    <t>JOSE CARLOS DA SILVA</t>
  </si>
  <si>
    <t>14/04/1962</t>
  </si>
  <si>
    <t>TARCILA MONTEIRO SILVA</t>
  </si>
  <si>
    <t>JOSE CARLOS VIEIRA</t>
  </si>
  <si>
    <t>25/10/1958</t>
  </si>
  <si>
    <t>MARIA TEODORA VIEIRA</t>
  </si>
  <si>
    <t>JOSE CIPRIANO DA SILVA</t>
  </si>
  <si>
    <t>CONCEICAO V SILVA</t>
  </si>
  <si>
    <t>JOSE DAGMAR DE OLIVEIRA</t>
  </si>
  <si>
    <t>16/06/1955</t>
  </si>
  <si>
    <t>MARIA ROSARIA DE OLIVEIRA</t>
  </si>
  <si>
    <t>JOSE DE MELO JUNIOR</t>
  </si>
  <si>
    <t>31/05/1964</t>
  </si>
  <si>
    <t>GILKA RAMOS MARRA DE MELO</t>
  </si>
  <si>
    <t>JOSE DIVINO PEREIRA</t>
  </si>
  <si>
    <t>23/08/1964</t>
  </si>
  <si>
    <t>MARIA CARMELITA ARAUJO</t>
  </si>
  <si>
    <t>JOSE DOS REIS FERREIRA</t>
  </si>
  <si>
    <t>06/01/1955</t>
  </si>
  <si>
    <t>ETIDES MARIA FERREIRA</t>
  </si>
  <si>
    <t>JOSE DOS REIS OLIVEIRA</t>
  </si>
  <si>
    <t>23/09/1964</t>
  </si>
  <si>
    <t>TEREZINHA GONCALVES OLIVEIRA</t>
  </si>
  <si>
    <t>JOSE DUARTE NAVES JUNIOR</t>
  </si>
  <si>
    <t>MAGNA RIBEIRO NAVES</t>
  </si>
  <si>
    <t>JOSE EDUARDO BUIATTE</t>
  </si>
  <si>
    <t>15/08/1960</t>
  </si>
  <si>
    <t>ABIGAIL CAMPOS BUIATTE</t>
  </si>
  <si>
    <t>JOSE EURIPEDES DE ALMEIDA</t>
  </si>
  <si>
    <t>02/12/1953</t>
  </si>
  <si>
    <t>CELIA CESAR DE ALMEIDA</t>
  </si>
  <si>
    <t>JOSE EURIPEDES DE SOUSA FERNANDES</t>
  </si>
  <si>
    <t>15/12/1966</t>
  </si>
  <si>
    <t>GENY SOUSA FERNANDES</t>
  </si>
  <si>
    <t>JARDINESIA</t>
  </si>
  <si>
    <t>JOSE FERREIRA DE SOUSA</t>
  </si>
  <si>
    <t>10/08/1963</t>
  </si>
  <si>
    <t>MARIA CRUZ SOUSA</t>
  </si>
  <si>
    <t>BOM JARDIM</t>
  </si>
  <si>
    <t>JOSE FLAVIO LIMA JUNIOR</t>
  </si>
  <si>
    <t>03/08/1987</t>
  </si>
  <si>
    <t>LUCIA APARECIDA DE ABREU LIMA</t>
  </si>
  <si>
    <t>JOSE FRANCISCO ALVES</t>
  </si>
  <si>
    <t>30/04/1966</t>
  </si>
  <si>
    <t>ILDA MARIA CONCEICAO</t>
  </si>
  <si>
    <t>PAINEIRAS</t>
  </si>
  <si>
    <t>JOSE GERALDO MAGESTE DA SILVA</t>
  </si>
  <si>
    <t>08/08/1961</t>
  </si>
  <si>
    <t>RITA MAGESTE DA SILVA</t>
  </si>
  <si>
    <t>JOSE GONCALVES LEITE</t>
  </si>
  <si>
    <t>23/11/1969</t>
  </si>
  <si>
    <t>OROZINA RODRIGUES GONCALVES</t>
  </si>
  <si>
    <t>JOSE HENRIQUE FALEIRO</t>
  </si>
  <si>
    <t>08/04/1993</t>
  </si>
  <si>
    <t>LUZIA AARECIDA DE CARVALHO FALEIRO</t>
  </si>
  <si>
    <t>JOSE HENRIQUE ROCHA</t>
  </si>
  <si>
    <t>01/01/1973</t>
  </si>
  <si>
    <t>DIVINA FATIMA ROCHA</t>
  </si>
  <si>
    <t>JOSE HILARIO ALVES BORGES</t>
  </si>
  <si>
    <t>17/04/1963</t>
  </si>
  <si>
    <t>ISILINA BORGES ALVES</t>
  </si>
  <si>
    <t>JOSE HUMBERTO DO NASCIMENTO</t>
  </si>
  <si>
    <t>ZILDA ROZELI ROSA</t>
  </si>
  <si>
    <t>JOSE JOAQUIM RODRIGUES</t>
  </si>
  <si>
    <t>27/11/1954</t>
  </si>
  <si>
    <t>CATHARINA JA RODRIGUES</t>
  </si>
  <si>
    <t>CRAVINHOS</t>
  </si>
  <si>
    <t>JOSE JULIO MORAIS LOPES</t>
  </si>
  <si>
    <t>12/07/1972</t>
  </si>
  <si>
    <t>ELISABETE MORAIS LOPES</t>
  </si>
  <si>
    <t>JOSE LUIZ CAETANO</t>
  </si>
  <si>
    <t>10/11/1956</t>
  </si>
  <si>
    <t>IOLANDA SILVA CAETANO</t>
  </si>
  <si>
    <t>JOSE MARIA BARBOSA</t>
  </si>
  <si>
    <t>27/08/1965</t>
  </si>
  <si>
    <t>MARIANA VIEIRA BARBOSA</t>
  </si>
  <si>
    <t>JOSE MARIA RIBEIRO DE SA</t>
  </si>
  <si>
    <t>CECILIA MERCEDES MC GUIRE</t>
  </si>
  <si>
    <t>ARGENTINA</t>
  </si>
  <si>
    <t>ROSARIO   SANTA FE   ARGENTINA</t>
  </si>
  <si>
    <t>JOSE MARIA SANTOS</t>
  </si>
  <si>
    <t>14/05/1956</t>
  </si>
  <si>
    <t>MARIA ABADIA SANTOS</t>
  </si>
  <si>
    <t>JOSE MARIA STORTI</t>
  </si>
  <si>
    <t>05/05/1966</t>
  </si>
  <si>
    <t>MARIA ALVES STORTI</t>
  </si>
  <si>
    <t>JOSE MARIA TEIXEIRA PEGO</t>
  </si>
  <si>
    <t>21/01/1957</t>
  </si>
  <si>
    <t>MARIA JESUS TEIXEIRA</t>
  </si>
  <si>
    <t>MALACACHETA</t>
  </si>
  <si>
    <t>JOSE NICOLAU MARTINS FERREIRA</t>
  </si>
  <si>
    <t>06/10/1992</t>
  </si>
  <si>
    <t>ELIANE FERNANDES MARTINS</t>
  </si>
  <si>
    <t>JOSE PIRES RIBEIRO JUNIOR</t>
  </si>
  <si>
    <t>04/08/1966</t>
  </si>
  <si>
    <t>EURIPEDES BORGES RIBEIRO</t>
  </si>
  <si>
    <t>JOSE RANDS DE JESUS</t>
  </si>
  <si>
    <t>25/08/1953</t>
  </si>
  <si>
    <t>IZORDINA ANTONIA JESUS</t>
  </si>
  <si>
    <t>JOSE TARCIZIO DE SOUZA</t>
  </si>
  <si>
    <t>28/08/1958</t>
  </si>
  <si>
    <t>MARIA CONCEICAO CORREIA</t>
  </si>
  <si>
    <t>JOSE THEODORO DE ANDRADE NETO</t>
  </si>
  <si>
    <t>09/03/1988</t>
  </si>
  <si>
    <t>RAQUEL ASSUNCAO</t>
  </si>
  <si>
    <t>1/08/2022</t>
  </si>
  <si>
    <t>1/08/2024</t>
  </si>
  <si>
    <t>JOSE VANDERLEI DA SILVA</t>
  </si>
  <si>
    <t>21/01/1967</t>
  </si>
  <si>
    <t>MARIA EDITE SILVA</t>
  </si>
  <si>
    <t>JOSE WEBER VIEIRA DE FARIA</t>
  </si>
  <si>
    <t>GENITA ARANTES DE FARIA</t>
  </si>
  <si>
    <t>JOSEFA SOARES CAVALCANTE</t>
  </si>
  <si>
    <t>23/01/1966</t>
  </si>
  <si>
    <t>MARIA MADALENA OLIVEIRA</t>
  </si>
  <si>
    <t>JOSELENE BEATRIZ SOARES SILVA</t>
  </si>
  <si>
    <t>30/04/1979</t>
  </si>
  <si>
    <t>ANALIA MARIA ALVES SOARES</t>
  </si>
  <si>
    <t>JOSELY ALVES DOS SANTOS</t>
  </si>
  <si>
    <t>22/11/1983</t>
  </si>
  <si>
    <t>MARIA DAS GRACAS SANTOS</t>
  </si>
  <si>
    <t>COORD DO CURSO DE PEDAGOGIA DO PONTAL</t>
  </si>
  <si>
    <t>JOSIANE BRAGA SOARES</t>
  </si>
  <si>
    <t>21/11/1979</t>
  </si>
  <si>
    <t>CARMELUCIA CARDOSO BRAGA</t>
  </si>
  <si>
    <t>JOSIANE CRISTINA DA COSTA SANT ANA</t>
  </si>
  <si>
    <t>18/06/1985</t>
  </si>
  <si>
    <t>MARIA APARECIDA BORTOLO DA COSTA</t>
  </si>
  <si>
    <t>JOSIELLE INGRID DE MOURA SOARES</t>
  </si>
  <si>
    <t>14/06/1994</t>
  </si>
  <si>
    <t>FABIA APARECIDA MOURA</t>
  </si>
  <si>
    <t>JOSIENE MARA FERNANDES</t>
  </si>
  <si>
    <t>22/01/1980</t>
  </si>
  <si>
    <t>ALAIDE CRISTINA SOARES DA SILVA FERNANDES</t>
  </si>
  <si>
    <t>JOSIENE ROSA MAIA CAMPOS</t>
  </si>
  <si>
    <t>07/02/1981</t>
  </si>
  <si>
    <t>ANA ROSA MAIA</t>
  </si>
  <si>
    <t>JOSINA ALVES DOS SANTOS</t>
  </si>
  <si>
    <t>24/10/1962</t>
  </si>
  <si>
    <t>ERNESTINA FERREIRA SANTOS</t>
  </si>
  <si>
    <t>JOSINETE MARIA DE OLIVEIRA RIBEIRO</t>
  </si>
  <si>
    <t>13/04/1962</t>
  </si>
  <si>
    <t>RAQUEL PAES DE OLIVEIRA SENA</t>
  </si>
  <si>
    <t>TRES MARIA</t>
  </si>
  <si>
    <t>SURDO</t>
  </si>
  <si>
    <t>JOSUE MIRANDA RODRIGUES</t>
  </si>
  <si>
    <t>07/05/1985</t>
  </si>
  <si>
    <t>MARILENE MIRANDA SILVA RODRIGUES</t>
  </si>
  <si>
    <t>JOVANE JEOVAH MENDONCA DE FREITAS</t>
  </si>
  <si>
    <t>05/02/1964</t>
  </si>
  <si>
    <t>IRACI FREITAS MENDONCA</t>
  </si>
  <si>
    <t>JOYCE GOMES DA PAIXAO</t>
  </si>
  <si>
    <t>24/12/1997</t>
  </si>
  <si>
    <t>WANDA GOMES DO NASCIMENTO PAIXAO</t>
  </si>
  <si>
    <t>JULIA ARAUJO DE LIMA</t>
  </si>
  <si>
    <t>01/03/1978</t>
  </si>
  <si>
    <t>RITA DE CASSIA ARAUJO DE LIMA</t>
  </si>
  <si>
    <t>JULIA CRISTINA SILVA</t>
  </si>
  <si>
    <t>10/12/1978</t>
  </si>
  <si>
    <t>MARIA DE LOURDES SILVA</t>
  </si>
  <si>
    <t>JULIA DE FATIMA GONCALVES SANTOS</t>
  </si>
  <si>
    <t>GENOVEVA GONCALVES SANTOS</t>
  </si>
  <si>
    <t>JULIA GRACIELE VIEIRA</t>
  </si>
  <si>
    <t>19/04/1985</t>
  </si>
  <si>
    <t>DIVINA MARIA DAS DORES VIEIRA</t>
  </si>
  <si>
    <t>JULIANA ABREU CROSARA PETRONZIO</t>
  </si>
  <si>
    <t>CLAUDIA MATOS ABREU</t>
  </si>
  <si>
    <t>JULIANA ALVES DE JESUS</t>
  </si>
  <si>
    <t>08/06/1984</t>
  </si>
  <si>
    <t>HELENA ALVES DO AMARAL DE JESUS</t>
  </si>
  <si>
    <t>JULIANA APARECIDA DE OLIVEIRA</t>
  </si>
  <si>
    <t>19/01/1991</t>
  </si>
  <si>
    <t>GISLAINE APARECIDA VIEIRA E OLIVEIRA</t>
  </si>
  <si>
    <t>JULIANA BARBARA DA SILVA OLIVEIRA</t>
  </si>
  <si>
    <t>04/09/1975</t>
  </si>
  <si>
    <t>ILDA RODRIGUES DA SILVA</t>
  </si>
  <si>
    <t>COORDENACAO C P GRAD EM ADMINISTRACAO</t>
  </si>
  <si>
    <t>JULIANA CARNEIRO DE CARVALHO</t>
  </si>
  <si>
    <t>06/10/1994</t>
  </si>
  <si>
    <t>FLORIZA MARIA DAS DORES CARNEIRO DE CARVALHO</t>
  </si>
  <si>
    <t>JULIANA CARVALHO PENHA PEREIRA</t>
  </si>
  <si>
    <t>25/08/1984</t>
  </si>
  <si>
    <t>INA MARIA CARVALHO PENHA</t>
  </si>
  <si>
    <t>JULIANA CRISTINA SILVA</t>
  </si>
  <si>
    <t>28/10/1991</t>
  </si>
  <si>
    <t>MARIA INES DA SILVA</t>
  </si>
  <si>
    <t>JULIANA DA SILVA CARVALHO FIORI</t>
  </si>
  <si>
    <t>ROSARIA DE FATIMA CARVALHO</t>
  </si>
  <si>
    <t>JULIANA FAGUNDES SILVA CARDOSO</t>
  </si>
  <si>
    <t>13/04/1982</t>
  </si>
  <si>
    <t>MARIA MARTA DA SILVA FAGUNDES</t>
  </si>
  <si>
    <t>JULIANA FERREIRA DA CRUZ PEIXOTO</t>
  </si>
  <si>
    <t>28/09/1973</t>
  </si>
  <si>
    <t>ELZA GONCALVES FERREIRA DA CRUZ</t>
  </si>
  <si>
    <t>JULIANA FERREIRA NUNES ROMAO</t>
  </si>
  <si>
    <t>10/11/1985</t>
  </si>
  <si>
    <t>VANE LUCIA NUNES</t>
  </si>
  <si>
    <t>JULIANA GONCALVES SILVA</t>
  </si>
  <si>
    <t>05/09/1986</t>
  </si>
  <si>
    <t>SONIA MARIA GONCALVES MEDEIROS</t>
  </si>
  <si>
    <t>JULIANA LEMES INACIO</t>
  </si>
  <si>
    <t>05/08/1981</t>
  </si>
  <si>
    <t>CELMA LEMES INACIO</t>
  </si>
  <si>
    <t>JULIANA MARA SILVA</t>
  </si>
  <si>
    <t>01/11/1986</t>
  </si>
  <si>
    <t>ESTER MICHELIN SILVA</t>
  </si>
  <si>
    <t>SC</t>
  </si>
  <si>
    <t>JULIANA MESSIAS DORNELAS</t>
  </si>
  <si>
    <t>MARIANA MESSIAS DORNELAS</t>
  </si>
  <si>
    <t>JULIANA PINHEIRO FERNANDES</t>
  </si>
  <si>
    <t>26/05/1991</t>
  </si>
  <si>
    <t>OSVANDA MARIA PINHEIRO FERNANDES</t>
  </si>
  <si>
    <t>COOR PROG POS GRAD ECOL C BIODIVERSIDADE</t>
  </si>
  <si>
    <t>JULIANA QUEIROZ OLIVEIRA</t>
  </si>
  <si>
    <t>10/02/1981</t>
  </si>
  <si>
    <t>FATIMA APARECIDA S DE QUEIROZ</t>
  </si>
  <si>
    <t>JULIANA RODRIGUES LIRA</t>
  </si>
  <si>
    <t>03/10/1983</t>
  </si>
  <si>
    <t>MAGDA ELIZABETH RODRIGUES</t>
  </si>
  <si>
    <t>JULIANA SALOMAO DAUD MELO</t>
  </si>
  <si>
    <t>06/12/1984</t>
  </si>
  <si>
    <t>NORA HELENA SALOMAO DAUD</t>
  </si>
  <si>
    <t>JULIANA SALVADOR DE LIMA SANTOS</t>
  </si>
  <si>
    <t>12/01/1987</t>
  </si>
  <si>
    <t>NILDA MARIA SALVADOR DE LIMA</t>
  </si>
  <si>
    <t>1/01/2023</t>
  </si>
  <si>
    <t>JULIANA SANTESSO BONNAS</t>
  </si>
  <si>
    <t>12/04/1975</t>
  </si>
  <si>
    <t>MARIA INEZ SANTESSO BONNAS</t>
  </si>
  <si>
    <t>JULIANA SANTOS</t>
  </si>
  <si>
    <t>MARIA ABADIA SOUSA SANTOS</t>
  </si>
  <si>
    <t>JULIANA SANTOS DE FREITAS</t>
  </si>
  <si>
    <t>REGINA APARECIDA DOS SANTOS DE FREITAS</t>
  </si>
  <si>
    <t>JULIANA SEREGATTI ANTUNES</t>
  </si>
  <si>
    <t>18/11/1986</t>
  </si>
  <si>
    <t>VERA IZILDINHA SEREGATTI ANTUNES</t>
  </si>
  <si>
    <t>JULIANA SILVA ANDRADE</t>
  </si>
  <si>
    <t>20/12/1983</t>
  </si>
  <si>
    <t>ROSANE SILVA ANDRADE</t>
  </si>
  <si>
    <t>JULIANA SILVA MIRANDA</t>
  </si>
  <si>
    <t>28/07/1983</t>
  </si>
  <si>
    <t>MARIA APARECIDA SILVA MIRANDA</t>
  </si>
  <si>
    <t>JULIANA SOBREIRA DA CRUZ</t>
  </si>
  <si>
    <t>09/08/1983</t>
  </si>
  <si>
    <t>GIZELE GONZAGA DA CRUZ</t>
  </si>
  <si>
    <t>JULIANA TIAGO GOMES</t>
  </si>
  <si>
    <t>14/07/1974</t>
  </si>
  <si>
    <t>MARLENE TIAGO SILVA</t>
  </si>
  <si>
    <t>JULIANE DE MELO SILVA</t>
  </si>
  <si>
    <t>07/05/1980</t>
  </si>
  <si>
    <t>IZAURA DE FATIMA MELO SILVA</t>
  </si>
  <si>
    <t>5/10/2021</t>
  </si>
  <si>
    <t>JULIANE VELOSO DO ROSARIO</t>
  </si>
  <si>
    <t>12/07/1974</t>
  </si>
  <si>
    <t>NICE LEA VELOS ROSARIO</t>
  </si>
  <si>
    <t>JULIANO FABIO MARTINS</t>
  </si>
  <si>
    <t>17/07/1980</t>
  </si>
  <si>
    <t>PIEDADE ROSA DA SILVA MARTINS</t>
  </si>
  <si>
    <t>PINDAIBAS</t>
  </si>
  <si>
    <t>JULIANO GONCALVES DE ARAUJO</t>
  </si>
  <si>
    <t>10/05/1975</t>
  </si>
  <si>
    <t>ELIANA MARIA GONCALVES DE ARAUJO</t>
  </si>
  <si>
    <t>JULIANO NUNES COSTA</t>
  </si>
  <si>
    <t>24/06/1985</t>
  </si>
  <si>
    <t>ROSA DE FATIMA NUNES COSTA</t>
  </si>
  <si>
    <t>JULIENE CRISTINE DE OLIVEIRA</t>
  </si>
  <si>
    <t>03/04/1974</t>
  </si>
  <si>
    <t>MARIA DE LOURDES RODRIGUES OLIVEIRA</t>
  </si>
  <si>
    <t>CAMPOS ALTOS</t>
  </si>
  <si>
    <t>JULIENE SOARES SILVA</t>
  </si>
  <si>
    <t>14/03/1994</t>
  </si>
  <si>
    <t>MARIA APARECIDA JORGE DE PAULA</t>
  </si>
  <si>
    <t>JULIO CESAR AUGUSTO DA SILVA</t>
  </si>
  <si>
    <t>17/08/1967</t>
  </si>
  <si>
    <t>MARIA AUGUSTA GRACAS</t>
  </si>
  <si>
    <t>OUVIDORIA DO HC</t>
  </si>
  <si>
    <t>JULIO CESAR COSTA</t>
  </si>
  <si>
    <t>25/12/1978</t>
  </si>
  <si>
    <t>MARIA GENIDA SILVA COSTA</t>
  </si>
  <si>
    <t>JULIO CESAR DE OLIVEIRA SANTOS</t>
  </si>
  <si>
    <t>13/05/1987</t>
  </si>
  <si>
    <t>JULIO CESAR DE SOUSA E AMARAL</t>
  </si>
  <si>
    <t>09/07/1972</t>
  </si>
  <si>
    <t>MARIA DAS GRACAS SOUSA</t>
  </si>
  <si>
    <t>JULIO CESAR FERREIRA SILVA</t>
  </si>
  <si>
    <t>25/07/1960</t>
  </si>
  <si>
    <t>JULIO CEZAR CAIXETA</t>
  </si>
  <si>
    <t>25/12/1979</t>
  </si>
  <si>
    <t>MARIA JOSE CAIXETA</t>
  </si>
  <si>
    <t>JULIO GRACIANO DA SILVA</t>
  </si>
  <si>
    <t>24/11/1966</t>
  </si>
  <si>
    <t>GERALDA GRACIANA DA COSTA SILVA</t>
  </si>
  <si>
    <t>JULLICEIA NUNES PERES</t>
  </si>
  <si>
    <t>02/01/1984</t>
  </si>
  <si>
    <t>MAURA NUNES GONCALVES PERES</t>
  </si>
  <si>
    <t>JULLYANNA SABRYSNA MORAIS SHINOSAKI</t>
  </si>
  <si>
    <t>21/12/1984</t>
  </si>
  <si>
    <t>NEUCI DE MORAIS SHINOSAKI</t>
  </si>
  <si>
    <t>JULYSSANDRA RAMOS ROSA</t>
  </si>
  <si>
    <t>25/08/1976</t>
  </si>
  <si>
    <t>CELIA RAMOS ROSA</t>
  </si>
  <si>
    <t>JUNAMAPPE DA SILVA CARDOSO MENDES</t>
  </si>
  <si>
    <t>17/07/1982</t>
  </si>
  <si>
    <t>MARIA ABADIA ABRAO DA SILVA MENDES CARDOSO</t>
  </si>
  <si>
    <t>JUNE CRISTIEN BRAZ</t>
  </si>
  <si>
    <t>09/05/1982</t>
  </si>
  <si>
    <t>ODILIA ANA BRAZ</t>
  </si>
  <si>
    <t>JUNIA EUSTAQUIO MARINS</t>
  </si>
  <si>
    <t>20/11/1980</t>
  </si>
  <si>
    <t>MARIA SONIA MARINS EUSTAQUIO</t>
  </si>
  <si>
    <t>JURACI ALVES SILVA NETO</t>
  </si>
  <si>
    <t>29/01/1993</t>
  </si>
  <si>
    <t>DAGMAR DE FATIMA ALVES DA SILVA</t>
  </si>
  <si>
    <t>JURANDIR BEZERRA DE MOURA</t>
  </si>
  <si>
    <t>18/11/1960</t>
  </si>
  <si>
    <t>MARTA MARIA CARMO</t>
  </si>
  <si>
    <t>TARUMA</t>
  </si>
  <si>
    <t>JUSCELINO DARCI FERREIRA</t>
  </si>
  <si>
    <t>GERALDA MARIA FERREIRA</t>
  </si>
  <si>
    <t>JUSCIANE APARECIDA DE SOUSA</t>
  </si>
  <si>
    <t>18/02/1970</t>
  </si>
  <si>
    <t>NEUSA ALVES DE OLIVEIRA</t>
  </si>
  <si>
    <t>JUSSANIA OLIVEIRA DE FARIA</t>
  </si>
  <si>
    <t>11/08/1979</t>
  </si>
  <si>
    <t>JULIA FERNANDES DE FARIA</t>
  </si>
  <si>
    <t>COORDENACAO CUR DE PSICOLOGIA</t>
  </si>
  <si>
    <t>JUSSARA GABRIEL DOS SANTOS</t>
  </si>
  <si>
    <t>13/05/1988</t>
  </si>
  <si>
    <t>VERA LUCIA GABRIEL DOS SANTOS</t>
  </si>
  <si>
    <t>JUSSARA MARQUES FERREIRA ZUZA VIEIRA</t>
  </si>
  <si>
    <t>12/10/1981</t>
  </si>
  <si>
    <t>EDNA MARCIA SILVA MARQUES</t>
  </si>
  <si>
    <t>JUSSARA PAOLA COELHO DOS SANTOS</t>
  </si>
  <si>
    <t>13/08/1987</t>
  </si>
  <si>
    <t>ROSEMARY COELHO DOS SANTOS</t>
  </si>
  <si>
    <t>JUVENAL PEREIRA DE SOUZA</t>
  </si>
  <si>
    <t>20/01/1979</t>
  </si>
  <si>
    <t>JUSTA MAGDA FERREIRA DE SOUZA</t>
  </si>
  <si>
    <t>CURVELO</t>
  </si>
  <si>
    <t>KAISA KAROLINA PORTO</t>
  </si>
  <si>
    <t>21/05/1981</t>
  </si>
  <si>
    <t>MARIA APARECIDA PORTO</t>
  </si>
  <si>
    <t>KALINY PEREIRA DE ANDRADE</t>
  </si>
  <si>
    <t>04/06/1990</t>
  </si>
  <si>
    <t>CHEILANIA DE ALMEIDA PEREIRA</t>
  </si>
  <si>
    <t>AM</t>
  </si>
  <si>
    <t>INSTITUTO FEDERAL DO ACRE</t>
  </si>
  <si>
    <t>KAMILA GUEDES SIQUEIRA</t>
  </si>
  <si>
    <t>07/05/1991</t>
  </si>
  <si>
    <t>GISLAINE GUEDES SIQUEIRA</t>
  </si>
  <si>
    <t>KAMILA PIRES DE CARVALHO</t>
  </si>
  <si>
    <t>24/08/1990</t>
  </si>
  <si>
    <t>ERLEI PIRES REZENDE CARVALHO</t>
  </si>
  <si>
    <t>KAMILA ROSA MARTINS</t>
  </si>
  <si>
    <t>19/02/1988</t>
  </si>
  <si>
    <t>EDILENE ROSA MARTINS</t>
  </si>
  <si>
    <t>KAMYR GOMES DE SOUZA</t>
  </si>
  <si>
    <t>26/05/1988</t>
  </si>
  <si>
    <t>NEYDE MARIA OLIVEIRA GOMES E SOUZA</t>
  </si>
  <si>
    <t>KAREN CARDOSO AGUIAR</t>
  </si>
  <si>
    <t>JANE CARDOSO AGUIAR</t>
  </si>
  <si>
    <t>KAREN KATARINE GONCALVES LIMA</t>
  </si>
  <si>
    <t>CLAUDIA MARIA GONCALVES</t>
  </si>
  <si>
    <t>KAREN MAGALHAES ARANTES</t>
  </si>
  <si>
    <t>KARINA DOS SANTOS REZENDE</t>
  </si>
  <si>
    <t>28/02/1979</t>
  </si>
  <si>
    <t>LUCELENA DOS SANTOS REZENDE</t>
  </si>
  <si>
    <t>13/01/2021</t>
  </si>
  <si>
    <t>KARINA EMILIA DE ARAUJO</t>
  </si>
  <si>
    <t>04/08/1979</t>
  </si>
  <si>
    <t>MARIA ABADIA MACEDO</t>
  </si>
  <si>
    <t>KARINA RODRIGUES LOPES</t>
  </si>
  <si>
    <t>ELENIR GUIMARAES VIANA</t>
  </si>
  <si>
    <t>QUIRINOPOLIS</t>
  </si>
  <si>
    <t>KARINE DE JESUS MOURAO</t>
  </si>
  <si>
    <t>05/10/1977</t>
  </si>
  <si>
    <t>KARINE GUIMARAES PARREIRA</t>
  </si>
  <si>
    <t>08/12/1984</t>
  </si>
  <si>
    <t>SOLANGE ESMERIA GUIMARAES</t>
  </si>
  <si>
    <t>DIRETORIA PROVIMENTO ACOMP ADM CARREIRA</t>
  </si>
  <si>
    <t>KARINE PAULA MARTINS</t>
  </si>
  <si>
    <t>ALICE PAULA MARTINS</t>
  </si>
  <si>
    <t>KARINE SANTANA DE AZEVEDO ZAGO</t>
  </si>
  <si>
    <t>27/05/1978</t>
  </si>
  <si>
    <t>TATIANA SANTANA DE AZEVEDO</t>
  </si>
  <si>
    <t>DIVISAO DE MORADIA</t>
  </si>
  <si>
    <t>KARITA ROSA DE ALMEIDA</t>
  </si>
  <si>
    <t>22/07/1986</t>
  </si>
  <si>
    <t>GENECY ROSA DE ALMEIDA</t>
  </si>
  <si>
    <t>UNIDADES ESPECIAIS</t>
  </si>
  <si>
    <t>KARLA MUNIZ DE OLIVEIRA</t>
  </si>
  <si>
    <t>12/10/1989</t>
  </si>
  <si>
    <t>NEILZA MUNIZ DOS SANTOS</t>
  </si>
  <si>
    <t>COORDENACAO CUR BACH LIC. EM MATEMATICA</t>
  </si>
  <si>
    <t>KARLA PEREIRA FERNANDES</t>
  </si>
  <si>
    <t>06/08/1967</t>
  </si>
  <si>
    <t>MARIZIA P A FERNANDES</t>
  </si>
  <si>
    <t>KARLA RAQUEL TEIXEIRA DE CASTRO</t>
  </si>
  <si>
    <t>22/02/1978</t>
  </si>
  <si>
    <t>SHIRLEY TEIXEIRA RODRIGUES DE CASTRO</t>
  </si>
  <si>
    <t>KARLA VIANA TEIXEIRA</t>
  </si>
  <si>
    <t>23/12/1972</t>
  </si>
  <si>
    <t>LUCILIA VIANA TEIXEIRA</t>
  </si>
  <si>
    <t>DIVISAO MUSEU DO INDIO - PROEXC</t>
  </si>
  <si>
    <t>9/11/2022</t>
  </si>
  <si>
    <t>7/01/2023</t>
  </si>
  <si>
    <t>KARLA WANESA SILVA</t>
  </si>
  <si>
    <t>03/03/1980</t>
  </si>
  <si>
    <t>JOAQUINA BATISTA SILVA</t>
  </si>
  <si>
    <t>KASSIO ALEXANDRE PAIVA ROSA</t>
  </si>
  <si>
    <t>13/01/1990</t>
  </si>
  <si>
    <t>MARIA DE FATIMA PAIVA ROSA</t>
  </si>
  <si>
    <t>KATHERINE POHL</t>
  </si>
  <si>
    <t>MARIA REGINA ROSA POHL MARTINS</t>
  </si>
  <si>
    <t>CENTRO DE PSICOLOGIA</t>
  </si>
  <si>
    <t>KATHIA MARIA DUARTE ONO</t>
  </si>
  <si>
    <t>MARIA CELIA FERREIRA DUARTE</t>
  </si>
  <si>
    <t>SAO SEBASTIAO DO PARAISO</t>
  </si>
  <si>
    <t>KATIA LUZIA SILVEIRA SILVA VIEIRA</t>
  </si>
  <si>
    <t>13/12/1987</t>
  </si>
  <si>
    <t>JULIA SILVEIRA SILVA</t>
  </si>
  <si>
    <t>27/04/2022</t>
  </si>
  <si>
    <t>27/04/2023</t>
  </si>
  <si>
    <t>KATIA MARIA CUSTODIO</t>
  </si>
  <si>
    <t>15/08/1971</t>
  </si>
  <si>
    <t>MARIA LUIZA CUSTODIO</t>
  </si>
  <si>
    <t>KATIA NUBIA FERREIRA</t>
  </si>
  <si>
    <t>20/10/1967</t>
  </si>
  <si>
    <t>MARILEUSA AMARAL FERREIRA</t>
  </si>
  <si>
    <t>KATIA REGINA DE OLIVEIRA</t>
  </si>
  <si>
    <t>06/02/1962</t>
  </si>
  <si>
    <t>JAMILA PAULIN OLIVEIRA</t>
  </si>
  <si>
    <t>KATIA RODRIGUES SALES COSTA</t>
  </si>
  <si>
    <t>NADIR RODRIGUES SALES</t>
  </si>
  <si>
    <t>KATIANE BRAGA DA SILVA MARTINS</t>
  </si>
  <si>
    <t>29/07/1981</t>
  </si>
  <si>
    <t>CLEONICE FERREIRA DA SILVA</t>
  </si>
  <si>
    <t>KEILA ANDRADE DE OLIVEIRA ALVES</t>
  </si>
  <si>
    <t>28/04/1963</t>
  </si>
  <si>
    <t>HULDA DE ANDRADE OLIVEIRA</t>
  </si>
  <si>
    <t>KEILA CUSTODIO DE ALMEIDA COSTA</t>
  </si>
  <si>
    <t>DALVA MARIA CUSTODIO ALMEIDA</t>
  </si>
  <si>
    <t>BARRETOS</t>
  </si>
  <si>
    <t>KELIA DOS REIS SIMEAO MOURA</t>
  </si>
  <si>
    <t>01/11/1979</t>
  </si>
  <si>
    <t>VERONICE DE CARVALHO</t>
  </si>
  <si>
    <t>KELLEN CRISTINA SAMUEL CARDOSO</t>
  </si>
  <si>
    <t>19/06/1979</t>
  </si>
  <si>
    <t>VIRGINIA DE FATIMA SAMUEL CARDOSO</t>
  </si>
  <si>
    <t>KELLY APARECIDA DE FREITAS</t>
  </si>
  <si>
    <t>MARIA JOSE BRAZ DE FREITAS</t>
  </si>
  <si>
    <t>KELLY RIBEIRO PICOLI</t>
  </si>
  <si>
    <t>31/12/1989</t>
  </si>
  <si>
    <t>FRANCISCA SONIA PICOLI RIBEIRO</t>
  </si>
  <si>
    <t>KELLY RUBIA COSTA</t>
  </si>
  <si>
    <t>13/05/1976</t>
  </si>
  <si>
    <t>IOLANDA FARIA COSTA</t>
  </si>
  <si>
    <t>COORDENACAO C P P GR ENGENHARIA MECANICA</t>
  </si>
  <si>
    <t>KELLY VERIDIANY DO NASCIMENTO</t>
  </si>
  <si>
    <t>20/08/1977</t>
  </si>
  <si>
    <t>LUZIA DO CARMO NASCIMENTO</t>
  </si>
  <si>
    <t>KELMA PATRICIA DE SOUZA</t>
  </si>
  <si>
    <t>IVONE TERRA SOUZA</t>
  </si>
  <si>
    <t>LIC CAPAC - ART 25, INC II - DEC 9991/2019</t>
  </si>
  <si>
    <t>KENIA AURELIA DE ANDRADE</t>
  </si>
  <si>
    <t>11/04/1986</t>
  </si>
  <si>
    <t>LUCY DE LOURDES ANDRADE</t>
  </si>
  <si>
    <t>KENIA CLAUDINO ALVES VIEIRA</t>
  </si>
  <si>
    <t>12/08/1981</t>
  </si>
  <si>
    <t>NILDA CLAUDINO ALVES VIEIRA</t>
  </si>
  <si>
    <t>GESTAO DAS UNIDADES DE INTERNACAO DIENF</t>
  </si>
  <si>
    <t>KENIA MURIEL DA CRUZ OLIVEIRA</t>
  </si>
  <si>
    <t>19/10/1974</t>
  </si>
  <si>
    <t>MARIA ANTONIA DA CRUZ</t>
  </si>
  <si>
    <t>COORD CURSO CIENCIAS BIOLOGICAS PONTAL</t>
  </si>
  <si>
    <t>KENIA RAMOS TEIXEIRA</t>
  </si>
  <si>
    <t>25/03/1969</t>
  </si>
  <si>
    <t>ROSA RAMOS TEIXEIRA</t>
  </si>
  <si>
    <t>KESIA PONTES DE ALMEIDA</t>
  </si>
  <si>
    <t>27/12/1983</t>
  </si>
  <si>
    <t>SILMA PONTES DE ALMEIDA</t>
  </si>
  <si>
    <t>KETLYN LESSA DO NASCIMENTO</t>
  </si>
  <si>
    <t>18/01/1990</t>
  </si>
  <si>
    <t>LUCIA MALAFAIA LESSA</t>
  </si>
  <si>
    <t>KEYLLA TAIS DE AMORIM</t>
  </si>
  <si>
    <t>14/04/1976</t>
  </si>
  <si>
    <t>MARCILIA FIRMINA DE AMORIM</t>
  </si>
  <si>
    <t>KEYNES MASAYOSHI KANNO</t>
  </si>
  <si>
    <t>04/10/1983</t>
  </si>
  <si>
    <t>NAOMI KUBO KANNO</t>
  </si>
  <si>
    <t>KEYZYHUANDA INACIO BERNARDES SANTOS</t>
  </si>
  <si>
    <t>31/03/1982</t>
  </si>
  <si>
    <t>MIRTES INACIO NASCIMENTO</t>
  </si>
  <si>
    <t>KIVYO REZENDE VILARINHO</t>
  </si>
  <si>
    <t>05/02/1977</t>
  </si>
  <si>
    <t>TEREZINHA REZENDE DE FREITAS VILARINHO</t>
  </si>
  <si>
    <t>KLEBER GONTIJO DE DEUS</t>
  </si>
  <si>
    <t>05/03/1988</t>
  </si>
  <si>
    <t>ABADIA BELCHOLINA GONTIJO</t>
  </si>
  <si>
    <t>22/06/2022</t>
  </si>
  <si>
    <t>KLEBER JUNIO DA SILVA</t>
  </si>
  <si>
    <t>15/06/1979</t>
  </si>
  <si>
    <t>LUIZA HELENA ROSANI DA SILVA</t>
  </si>
  <si>
    <t>KLEBIANA DE ALMEIDA SILVA</t>
  </si>
  <si>
    <t>26/01/1983</t>
  </si>
  <si>
    <t>APARECIDA MARIA PATRIARCA</t>
  </si>
  <si>
    <t>KLEVERSON DALITON SILVA MOREIRA</t>
  </si>
  <si>
    <t>31/05/1989</t>
  </si>
  <si>
    <t>JOANA DARC DA SILVA MOREIRA</t>
  </si>
  <si>
    <t>LAILA SILVA SOUZA MELO</t>
  </si>
  <si>
    <t>02/02/1985</t>
  </si>
  <si>
    <t>MARIA MARLENE SILVA SOUZA</t>
  </si>
  <si>
    <t>LAIS CRISTINA FERREIRA SOUSA</t>
  </si>
  <si>
    <t>18/03/1989</t>
  </si>
  <si>
    <t>SANDRA MARIA FERREIRA</t>
  </si>
  <si>
    <t>LAIS OLIVEIRA DELGADO</t>
  </si>
  <si>
    <t>01/03/1989</t>
  </si>
  <si>
    <t>MARIA OLIVIA DE OLIVEIRA DELGADO</t>
  </si>
  <si>
    <t>DIVISAO DE PROJETOS E CONVENIOS - DIRPL</t>
  </si>
  <si>
    <t>LAISA DAS GRACAS SILVA DIAS</t>
  </si>
  <si>
    <t>14/06/1979</t>
  </si>
  <si>
    <t>ONEIDA DAS GRACAS MACHADO</t>
  </si>
  <si>
    <t>LAND JANE ALVES DE LIMA</t>
  </si>
  <si>
    <t>18/12/1975</t>
  </si>
  <si>
    <t>DIVINA PEREIRA DE LIMA ALVES</t>
  </si>
  <si>
    <t>LANDERSSONI VARGAS COSTA PAZ</t>
  </si>
  <si>
    <t>26/06/1986</t>
  </si>
  <si>
    <t>RAMONA SUELY VARGAS COSTA PAZ</t>
  </si>
  <si>
    <t>LARA CANDIDA PEREIRA</t>
  </si>
  <si>
    <t>25/09/1973</t>
  </si>
  <si>
    <t>ANTONIA CANDIDA PEREIRA</t>
  </si>
  <si>
    <t>LARA CAROLINE BORGES MOREIRA MOTA</t>
  </si>
  <si>
    <t>NILZA MOREIRA DE FREITAS LIMA</t>
  </si>
  <si>
    <t>LARA FRANNY MOREIRA NASCIMENTO</t>
  </si>
  <si>
    <t>14/10/1991</t>
  </si>
  <si>
    <t>CLERIA GONCALVES MOREIRA</t>
  </si>
  <si>
    <t>LARA GOMES DO NASCIMENTO MORAIS</t>
  </si>
  <si>
    <t>CLEIDE APARECIDA DO NASCIMENTO</t>
  </si>
  <si>
    <t>Afas. Prestar Colaboração, PCCTAE e Magistério Federal - EST</t>
  </si>
  <si>
    <t>30/08/2022</t>
  </si>
  <si>
    <t>LARA REIS GOMES</t>
  </si>
  <si>
    <t>26/03/1987</t>
  </si>
  <si>
    <t>CLAUSMEI APARECIDA REIS</t>
  </si>
  <si>
    <t>LARA RIBEIRO FRANCO</t>
  </si>
  <si>
    <t>26/11/1979</t>
  </si>
  <si>
    <t>MARIA APARECIDA SILVA RIBEIRO FRANCO</t>
  </si>
  <si>
    <t>LARA ROSSANA RASTRELO</t>
  </si>
  <si>
    <t>19/07/1984</t>
  </si>
  <si>
    <t>EDNA MARCIA RASTRELO</t>
  </si>
  <si>
    <t>UBRELANDIA</t>
  </si>
  <si>
    <t>LARISSA ALVES DINIZ</t>
  </si>
  <si>
    <t>08/06/1986</t>
  </si>
  <si>
    <t>LUZINETE ALVES DINIZ</t>
  </si>
  <si>
    <t>LARISSA APARECIDA DE MELO</t>
  </si>
  <si>
    <t>04/07/1988</t>
  </si>
  <si>
    <t>MARCOLINA MIQUELANTI MELO</t>
  </si>
  <si>
    <t>LARISSA COUTO CAMPOS</t>
  </si>
  <si>
    <t>28/01/1990</t>
  </si>
  <si>
    <t>SILVIA AP DO COUTO CAMPOS</t>
  </si>
  <si>
    <t>COORDENACAO CUR GRAD CIENCIAS CONTABEIS</t>
  </si>
  <si>
    <t>LARISSA DE LIMA</t>
  </si>
  <si>
    <t>19/10/1987</t>
  </si>
  <si>
    <t>JOELMA SOARES SIQUEIRA LIMA</t>
  </si>
  <si>
    <t>LARISSA DOS SANTOS SOUSA</t>
  </si>
  <si>
    <t>24/10/1987</t>
  </si>
  <si>
    <t>LEISE MARIA DOS SANTOS SOUZA</t>
  </si>
  <si>
    <t>LARISSA GONCALVES CUNHA RIOS</t>
  </si>
  <si>
    <t>01/06/1991</t>
  </si>
  <si>
    <t>ELIZABETH GONCALVES CUNHA</t>
  </si>
  <si>
    <t>LARISSA NAVES LOURENCO SANTOS</t>
  </si>
  <si>
    <t>06/06/1989</t>
  </si>
  <si>
    <t>ALICE NAVES DA SILVA</t>
  </si>
  <si>
    <t>LARISSA NUNES SOUKI</t>
  </si>
  <si>
    <t>01/12/1983</t>
  </si>
  <si>
    <t>MAGDA NUNES COELHO SOUKI</t>
  </si>
  <si>
    <t>15/10/2022</t>
  </si>
  <si>
    <t>11/02/2023</t>
  </si>
  <si>
    <t>LARISSA SILVA SOARES</t>
  </si>
  <si>
    <t>12/01/1989</t>
  </si>
  <si>
    <t>MARIA DE LOURDES SILVA SOARES</t>
  </si>
  <si>
    <t>LARISSA SILVA SOARES DE LIMA</t>
  </si>
  <si>
    <t>14/05/1997</t>
  </si>
  <si>
    <t>VALDINECI ROSA SILVA</t>
  </si>
  <si>
    <t>OSTOMIA</t>
  </si>
  <si>
    <t>LARISSA SILVEIRA TRINDADE</t>
  </si>
  <si>
    <t>25/11/1985</t>
  </si>
  <si>
    <t>MILENA SILVEIRA DA SILVA</t>
  </si>
  <si>
    <t>25/04/2022</t>
  </si>
  <si>
    <t>LASARO MARTINS PEREIRA</t>
  </si>
  <si>
    <t>07/06/1964</t>
  </si>
  <si>
    <t>CELI CAMILA PEREIRA</t>
  </si>
  <si>
    <t>LAUANA ARAUJO SILVA</t>
  </si>
  <si>
    <t>01/12/1985</t>
  </si>
  <si>
    <t>SANDRA MARIA ARAUJO</t>
  </si>
  <si>
    <t>LAURA CHIOVATO SILVA</t>
  </si>
  <si>
    <t>13/11/1985</t>
  </si>
  <si>
    <t>AGLAIA CHIOVATO SILVA</t>
  </si>
  <si>
    <t>LAURA CRISTINA DOS SANTOS MARTINS</t>
  </si>
  <si>
    <t>05/08/1980</t>
  </si>
  <si>
    <t>HELOISA HELENA DOS SANTOS MARTINS</t>
  </si>
  <si>
    <t>LAURA DO CARMO CUNHA</t>
  </si>
  <si>
    <t>30/05/1948</t>
  </si>
  <si>
    <t>GERALDA CANDIDA CUNHA</t>
  </si>
  <si>
    <t>LAUREN RUBIA CARVALHO GODOY</t>
  </si>
  <si>
    <t>16/10/1989</t>
  </si>
  <si>
    <t>VERA LUCIA ROSA DE CARVALHO GODOY</t>
  </si>
  <si>
    <t>DIVISAO DE ANALISE DE PROCESSOS</t>
  </si>
  <si>
    <t>LAYANE ALENCAR COSTA NASCIMENTO SOUSA</t>
  </si>
  <si>
    <t>26/08/1983</t>
  </si>
  <si>
    <t>LUISA ALENCAR COSTA NASCIMENTO</t>
  </si>
  <si>
    <t>DPTO BIOLOGI CELULAR-HISTOLO-EMBRIOLOGIA</t>
  </si>
  <si>
    <t>LAYLA RAQUEL SILVA GOMES</t>
  </si>
  <si>
    <t>29/10/1989</t>
  </si>
  <si>
    <t>DIVINA RITA DA SILVA GOMES</t>
  </si>
  <si>
    <t>LAYSA DE OLIVEIRA SOUZA LEAO</t>
  </si>
  <si>
    <t>06/05/1989</t>
  </si>
  <si>
    <t>MARLY DE OLIVEIRA SOUZA</t>
  </si>
  <si>
    <t>LAZARO ANTONIO DOS SANTOS</t>
  </si>
  <si>
    <t>25/10/1961</t>
  </si>
  <si>
    <t>IOLANDA VIEIRA DA SILVA</t>
  </si>
  <si>
    <t>LAZARO DE MARIA PERES</t>
  </si>
  <si>
    <t>07/03/1959</t>
  </si>
  <si>
    <t>ABADIA PADUA RES PERES</t>
  </si>
  <si>
    <t>LAZARO HENRIQUE ALVES VIEIRA</t>
  </si>
  <si>
    <t>04/06/1957</t>
  </si>
  <si>
    <t>TEREZINHA FERREIRA VIEIRA</t>
  </si>
  <si>
    <t>LAZARO MANOEL RODRIGUES</t>
  </si>
  <si>
    <t>10/04/1967</t>
  </si>
  <si>
    <t>LAUDELINA MA RODRIGUES</t>
  </si>
  <si>
    <t>LEA DUARTE DA SILVA MORAIS</t>
  </si>
  <si>
    <t>08/04/1976</t>
  </si>
  <si>
    <t>LUCILA DA CONCEICAO SILVA</t>
  </si>
  <si>
    <t>LEA GLEIDE RIBEIRO DE OLIVEIRA BORGES</t>
  </si>
  <si>
    <t>11/12/1974</t>
  </si>
  <si>
    <t>MARIA MADALENA DE OLIVEIRA</t>
  </si>
  <si>
    <t>LEANDRA PAULISTA DE CARVALHO</t>
  </si>
  <si>
    <t>03/04/1977</t>
  </si>
  <si>
    <t>ROSANGELA PAULISTA CARVALHO</t>
  </si>
  <si>
    <t>COORD CURSO GRADUACAO ENG AERONAUTICA</t>
  </si>
  <si>
    <t>LEANDRO ALVES DE OLIVEIRA</t>
  </si>
  <si>
    <t>IEDA MARIA DA GRACA ALVES OLIVEIRA</t>
  </si>
  <si>
    <t>LEANDRO CARDOSO DE ARAUJO</t>
  </si>
  <si>
    <t>30/01/1973</t>
  </si>
  <si>
    <t>REGINA CELIA FERREIRA CARDOSO ARAUJO</t>
  </si>
  <si>
    <t>CENTRO FEDERAL DE EDUC.TECNOL. DE CUIABA</t>
  </si>
  <si>
    <t>LEANDRO GUIMARAES MEDEIROS</t>
  </si>
  <si>
    <t>31/07/1986</t>
  </si>
  <si>
    <t>MARIA DE FATIMA MEDEIROS GUIMARAES</t>
  </si>
  <si>
    <t>LEANDRO SOARES ALVES PEREIRA</t>
  </si>
  <si>
    <t>11/05/1988</t>
  </si>
  <si>
    <t>IVANA GERALDA ALVES PEREIRA</t>
  </si>
  <si>
    <t>LEDA MARCIA VIANA SANTOS BORGES</t>
  </si>
  <si>
    <t>03/08/1954</t>
  </si>
  <si>
    <t>AMERICA VIANA WENCESLAU</t>
  </si>
  <si>
    <t>LEIDA MARCIA MARCOLINO</t>
  </si>
  <si>
    <t>25/12/1964</t>
  </si>
  <si>
    <t>ANTONIA VIANA MARCOLINO</t>
  </si>
  <si>
    <t>LEIDE VANIA DE SANTANA VITAL</t>
  </si>
  <si>
    <t>19/12/1983</t>
  </si>
  <si>
    <t>MARIA JOSE DE SANTANA VITAL</t>
  </si>
  <si>
    <t>LEIDIANE VIEIRA NUNES VIANA</t>
  </si>
  <si>
    <t>16/06/1983</t>
  </si>
  <si>
    <t>IVONETE NUNES FERREIRA</t>
  </si>
  <si>
    <t>LEIDIELEN PERES BRANDAO</t>
  </si>
  <si>
    <t>20/12/1987</t>
  </si>
  <si>
    <t>LAZARA MARIA PERES BRANDAO</t>
  </si>
  <si>
    <t>LEIDIMAR DE OLIVEIRA</t>
  </si>
  <si>
    <t>20/05/1955</t>
  </si>
  <si>
    <t>ZILDA LIMA OLIVEIRA</t>
  </si>
  <si>
    <t>LEILA LUCIA DIAS</t>
  </si>
  <si>
    <t>15/02/1963</t>
  </si>
  <si>
    <t>IOLANDA NASCIMENTO DIAS</t>
  </si>
  <si>
    <t>LEILIANE BERNARDES GEBRIM</t>
  </si>
  <si>
    <t>13/02/1982</t>
  </si>
  <si>
    <t>IONEI APARECIDA DO NASCIMENTO BERNARDES</t>
  </si>
  <si>
    <t>LENI ANGELIS DE ALVARENGA</t>
  </si>
  <si>
    <t>21/11/1967</t>
  </si>
  <si>
    <t>SEBASTIANA E ALVARENGA</t>
  </si>
  <si>
    <t>LENIR LUCIA OTONI</t>
  </si>
  <si>
    <t>10/03/1966</t>
  </si>
  <si>
    <t>FRANCISCA LOURENCINHA</t>
  </si>
  <si>
    <t>LENITA DA SILVA FERREIRA</t>
  </si>
  <si>
    <t>24/11/1971</t>
  </si>
  <si>
    <t>MARIA JOAQUINA SILVA</t>
  </si>
  <si>
    <t>LENUSE CALDEIRA DE LIMA</t>
  </si>
  <si>
    <t>REGINA APARECIDA DE SOUSA</t>
  </si>
  <si>
    <t>SETOR APOIO ADMINISTRATIVO - SEGER</t>
  </si>
  <si>
    <t>LEOCIDIO SILVA</t>
  </si>
  <si>
    <t>21/12/1958</t>
  </si>
  <si>
    <t>FELISARDA MARIA SILVA</t>
  </si>
  <si>
    <t>GOIANDIRA</t>
  </si>
  <si>
    <t>COORDENACAO CUR GRAD MEDIC VETERINARIA</t>
  </si>
  <si>
    <t>LEON PARREIRA GARCIA</t>
  </si>
  <si>
    <t>03/03/1985</t>
  </si>
  <si>
    <t>ROSELENA CANDIDA GARCIA PARREIRA</t>
  </si>
  <si>
    <t>LEONARDO ARAUJO CANDIDO</t>
  </si>
  <si>
    <t>04/08/1991</t>
  </si>
  <si>
    <t>MARIA MARLENE ARAUJO CANDIDO</t>
  </si>
  <si>
    <t>LEONARDO DE CARVALHO BRAGANCA</t>
  </si>
  <si>
    <t>MARIA DE CARVALHO BRAGANCA</t>
  </si>
  <si>
    <t>LEONARDO ESTEVES RODRIGUES DA CUNHA</t>
  </si>
  <si>
    <t>30/11/1973</t>
  </si>
  <si>
    <t>IRENE ESTEVES RODRIGUES DA CUNHA</t>
  </si>
  <si>
    <t>LEONARDO FARIA MARTINS</t>
  </si>
  <si>
    <t>26/01/1985</t>
  </si>
  <si>
    <t>CELIA SANTISSIMA FARIA MARTINS</t>
  </si>
  <si>
    <t>LEONARDO FERREIRA BATISTA</t>
  </si>
  <si>
    <t>19/02/1980</t>
  </si>
  <si>
    <t>MARIVALDA FERREIRA BATISTA</t>
  </si>
  <si>
    <t>LEONARDO JOSE PELOSO</t>
  </si>
  <si>
    <t>07/12/1965</t>
  </si>
  <si>
    <t>MARIA APARECIDA PELOSO</t>
  </si>
  <si>
    <t>CAMPOS GERAIS</t>
  </si>
  <si>
    <t>LEONARDO MARCONDES ALVES</t>
  </si>
  <si>
    <t>04/02/1982</t>
  </si>
  <si>
    <t>NEUSA MARCONDES ALVES</t>
  </si>
  <si>
    <t>LEONARDO MOREIRA ULHOA</t>
  </si>
  <si>
    <t>23/07/1976</t>
  </si>
  <si>
    <t>MARIA DAS GRACAS MOREIRA ULHOA</t>
  </si>
  <si>
    <t>CORONEL FABRICIANO</t>
  </si>
  <si>
    <t>LEONARDO OLIVEIRA LOIKA</t>
  </si>
  <si>
    <t>16/09/1989</t>
  </si>
  <si>
    <t>SONIA APARECIDA OLIVEIRA RODRIGUES</t>
  </si>
  <si>
    <t>COORDENACAO CUR GRADUACAO EM DIREITO</t>
  </si>
  <si>
    <t>LEONARDO PAULA DE LACERDA</t>
  </si>
  <si>
    <t>04/10/1979</t>
  </si>
  <si>
    <t>NUBIA PAULA DE LACERDA</t>
  </si>
  <si>
    <t>LEONARDO PEREIRA</t>
  </si>
  <si>
    <t>26/08/1992</t>
  </si>
  <si>
    <t>MARIA APARECIDA DE SOUZA PEREIRA</t>
  </si>
  <si>
    <t>LEONARDO PEREIRA VIDA</t>
  </si>
  <si>
    <t>11/08/1974</t>
  </si>
  <si>
    <t>MARGARIDA FERNANDES PEREIRA</t>
  </si>
  <si>
    <t>LEONILDO COSTA E SILVA</t>
  </si>
  <si>
    <t>11/11/1978</t>
  </si>
  <si>
    <t>SUELY APARECIDA DONIZETE COST E SILVA</t>
  </si>
  <si>
    <t>LEONILDO FERREIRA SILVA</t>
  </si>
  <si>
    <t>12/12/1970</t>
  </si>
  <si>
    <t>IOLANDA FERREIRA DA SILVA</t>
  </si>
  <si>
    <t>31/07/2020</t>
  </si>
  <si>
    <t>LEONOR TEIXEIRA DIAS</t>
  </si>
  <si>
    <t>10/08/1976</t>
  </si>
  <si>
    <t>NILDA MARTINS DOS SANTOS</t>
  </si>
  <si>
    <t>LETICIA ALVES DA SILVA</t>
  </si>
  <si>
    <t>SONIA MARTINS COSTA E SILVA</t>
  </si>
  <si>
    <t>LETICIA BORGES DA SILVA FERNANDES</t>
  </si>
  <si>
    <t>10/08/1977</t>
  </si>
  <si>
    <t>MARIA DIVINA BORGES DA SILVA</t>
  </si>
  <si>
    <t>LETICIA BORGES MENDONCA SOARES</t>
  </si>
  <si>
    <t>10/09/1974</t>
  </si>
  <si>
    <t>SONIA MARIA BORGES MENDONCA</t>
  </si>
  <si>
    <t>LETICIA BRITO E SILVA</t>
  </si>
  <si>
    <t>16/10/1982</t>
  </si>
  <si>
    <t>FLORISA DE LOURDES BRITO SILVA</t>
  </si>
  <si>
    <t>SAO JOSE DO RIO PRETO</t>
  </si>
  <si>
    <t>LETICIA CORREA DA SILVA PINHEIRO</t>
  </si>
  <si>
    <t>17/11/1985</t>
  </si>
  <si>
    <t>ZILA MARIA CORREA DA SILVA PINHEIRO</t>
  </si>
  <si>
    <t>LETICIA DE QUEIROZ MARTINS</t>
  </si>
  <si>
    <t>07/09/1987</t>
  </si>
  <si>
    <t>AIDE FERREIRA DE QUEIROZ MARTINS</t>
  </si>
  <si>
    <t>LETICIA DE SOUSA LEITE</t>
  </si>
  <si>
    <t>02/06/1973</t>
  </si>
  <si>
    <t>NEUDA SILVEIRA DE SOUSA LEITE</t>
  </si>
  <si>
    <t>LETICIA MARIA DA SILVA</t>
  </si>
  <si>
    <t>MARIA ROSILDA VIEIRA DA SILVA</t>
  </si>
  <si>
    <t>LETICIA RODRIGUES RICARDO</t>
  </si>
  <si>
    <t>18/11/1995</t>
  </si>
  <si>
    <t>IZABEL RODRIGUES DA SILVA RICARDO</t>
  </si>
  <si>
    <t>LETICIA SANCHEZ FERREIRA</t>
  </si>
  <si>
    <t>MARIA APARECIDA FERREIRA SANCHEZ</t>
  </si>
  <si>
    <t>LIA VIEIRA BINO</t>
  </si>
  <si>
    <t>20/04/1982</t>
  </si>
  <si>
    <t>CLEUZA DE FATIMA VIEIRA BINO</t>
  </si>
  <si>
    <t>LICIA LUDENDORFF QUEIROZ</t>
  </si>
  <si>
    <t>09/03/1980</t>
  </si>
  <si>
    <t>SHELLEY LUDENDORFF</t>
  </si>
  <si>
    <t>LIDIA FERNANDES FELIX</t>
  </si>
  <si>
    <t>25/07/1983</t>
  </si>
  <si>
    <t>MARIA DE LOURDES FERNANDES FELIX</t>
  </si>
  <si>
    <t>LIDIA FERREIRA ALVES E LIMA</t>
  </si>
  <si>
    <t>17/06/1962</t>
  </si>
  <si>
    <t>LINDAURA ROSA DOS SANTOS</t>
  </si>
  <si>
    <t>SALINAS</t>
  </si>
  <si>
    <t>LIDIANE LEONOR SILVA CUNHA</t>
  </si>
  <si>
    <t>02/09/1979</t>
  </si>
  <si>
    <t>MARIA PERPETUA DA SILVA</t>
  </si>
  <si>
    <t>7/11/2022</t>
  </si>
  <si>
    <t>LIDIANE NATALICIA COSTA</t>
  </si>
  <si>
    <t>21/02/1987</t>
  </si>
  <si>
    <t>ROSILDA DOMINGOS COSTA</t>
  </si>
  <si>
    <t>LIDIANY CAIXETA DE LIMA</t>
  </si>
  <si>
    <t>IRANI ROSA DE LIMA NASCENTES</t>
  </si>
  <si>
    <t>LIDIOMAR SOARES DA COSTA</t>
  </si>
  <si>
    <t>MARIA MADALENA SOARES DA COSTA</t>
  </si>
  <si>
    <t>LIGIA MEIRA DE OLIVEIRA</t>
  </si>
  <si>
    <t>23/04/1976</t>
  </si>
  <si>
    <t>DALCY MEIRA AMORIM</t>
  </si>
  <si>
    <t>LILIA ALVES DE OLIVEIRA</t>
  </si>
  <si>
    <t>05/01/1975</t>
  </si>
  <si>
    <t>LAZARA APARECIDA ALVES DE OLIVEIRA</t>
  </si>
  <si>
    <t>LILIA APARECIDA ALVES</t>
  </si>
  <si>
    <t>23/08/1975</t>
  </si>
  <si>
    <t>MARNY HIGINO DA SILVA</t>
  </si>
  <si>
    <t>LILIA DA SILVA MELO</t>
  </si>
  <si>
    <t>11/11/1986</t>
  </si>
  <si>
    <t>JOANA DA SILVA MELO</t>
  </si>
  <si>
    <t>LILIA MARIA GUIMARAES</t>
  </si>
  <si>
    <t>02/03/1983</t>
  </si>
  <si>
    <t>MARIA CANDIDA GUIMARAES</t>
  </si>
  <si>
    <t>LILIAN APARECIDA BORGES SILVA</t>
  </si>
  <si>
    <t>02/08/1975</t>
  </si>
  <si>
    <t>MARIA DA GLORIA BARBOSA BORGES</t>
  </si>
  <si>
    <t>LILIAN EMIKO KATO</t>
  </si>
  <si>
    <t>AUREA KATO</t>
  </si>
  <si>
    <t>LILIAN FLAVIA ARAUJO OLIVEIRA</t>
  </si>
  <si>
    <t>22/08/1985</t>
  </si>
  <si>
    <t>FRANCISCA DE FATIMA ARAUJO OLIVEIRA</t>
  </si>
  <si>
    <t>HERBARIUM UBERLANDENSE</t>
  </si>
  <si>
    <t>1/01/2022</t>
  </si>
  <si>
    <t>1/01/2024</t>
  </si>
  <si>
    <t>LILIAN GARCIA PONTES</t>
  </si>
  <si>
    <t>27/04/1977</t>
  </si>
  <si>
    <t>LILIAN RODRIGUES DE ABREU MACEDO</t>
  </si>
  <si>
    <t>29/03/1976</t>
  </si>
  <si>
    <t>LAZARA MARIA RODRIGUES DE ABREU</t>
  </si>
  <si>
    <t>27/08/2021</t>
  </si>
  <si>
    <t>LILIAN SILVA DE OLIVEIRA</t>
  </si>
  <si>
    <t>07/02/1979</t>
  </si>
  <si>
    <t>TERESINHA DAS GRAÇAS SILVA OLIVEIRA</t>
  </si>
  <si>
    <t>COORD CURSO DE FISICA DO PONTAL</t>
  </si>
  <si>
    <t>LILIANE BARBOSA DA SILVA PASSOS</t>
  </si>
  <si>
    <t>25/01/1984</t>
  </si>
  <si>
    <t>MARIA APARECIDA BARBOSA DA SILVA</t>
  </si>
  <si>
    <t>27/02/2020</t>
  </si>
  <si>
    <t>LILIANE CONCEICAO DE MELO</t>
  </si>
  <si>
    <t>15/06/1970</t>
  </si>
  <si>
    <t>MARIA CONCEICAO DE MELO</t>
  </si>
  <si>
    <t>LILIANE MARQUES DE PINHO TIAGO</t>
  </si>
  <si>
    <t>15/08/1968</t>
  </si>
  <si>
    <t>ZELIA MARQUES DA SILVA PINHO</t>
  </si>
  <si>
    <t>LILIANE MARTINS DE OLIVEIRA</t>
  </si>
  <si>
    <t>15/01/1984</t>
  </si>
  <si>
    <t>IVANI MARTINS DE OLIVEIRA</t>
  </si>
  <si>
    <t>LILIANE RAMONE</t>
  </si>
  <si>
    <t>25/02/1966</t>
  </si>
  <si>
    <t>LEDA LUCIA RAMONE</t>
  </si>
  <si>
    <t>FONOAUDIOLOGIA</t>
  </si>
  <si>
    <t>LILIANY CAIXETA DE LIMA</t>
  </si>
  <si>
    <t>21/12/1983</t>
  </si>
  <si>
    <t>LINCOLN DOS REIS</t>
  </si>
  <si>
    <t>THEREZINHA RODRIGUES DOS REIS</t>
  </si>
  <si>
    <t>CESSAO (SEM ONUS) PARA OUTROS ORGAOS - EST</t>
  </si>
  <si>
    <t>TRIBUNAL REGIONAL DO TRABALHO - MG</t>
  </si>
  <si>
    <t>2/10/2005</t>
  </si>
  <si>
    <t>LINDOMAR ALVES DE MOURA</t>
  </si>
  <si>
    <t>NAIR MARIA JESUS</t>
  </si>
  <si>
    <t>LIOMAR DE OLIVEIRA</t>
  </si>
  <si>
    <t>29/09/1976</t>
  </si>
  <si>
    <t>IRANILDA DE OLIVEIRA</t>
  </si>
  <si>
    <t>LISANEAS DIAS MACIEL</t>
  </si>
  <si>
    <t>06/06/1959</t>
  </si>
  <si>
    <t>DULCE ROCHA MACIEL</t>
  </si>
  <si>
    <t>LISIANE LOPES DA CONCEICAO</t>
  </si>
  <si>
    <t>03/11/1986</t>
  </si>
  <si>
    <t>MARIA DO CARMO DUARTE LOPES DA CONCEICAO</t>
  </si>
  <si>
    <t>LIVIA BARCELOS ALMEIDA MANZAN</t>
  </si>
  <si>
    <t>26/10/1982</t>
  </si>
  <si>
    <t>LENI MARIA BARCELOS DE ALMEIDA</t>
  </si>
  <si>
    <t>LIVIA CAROLINA ALVES DA SILVA</t>
  </si>
  <si>
    <t>02/05/1984</t>
  </si>
  <si>
    <t>LIVIA KARINA BORGES DA SILVA REIS</t>
  </si>
  <si>
    <t>31/10/1986</t>
  </si>
  <si>
    <t>NORMA SUELI DA SILVA BORGES REIS</t>
  </si>
  <si>
    <t>COORD PROG POS GRAD ENS CIEN MATEMATICA</t>
  </si>
  <si>
    <t>LIVIA MARCIA DOS REIS FIGUEREDO DE FARIA</t>
  </si>
  <si>
    <t>16/07/1969</t>
  </si>
  <si>
    <t>MARIA NAZARE DOS REIS FIGUEREDO</t>
  </si>
  <si>
    <t>LIVIA MARIA AMBROSIO DA SILVA</t>
  </si>
  <si>
    <t>17/09/1977</t>
  </si>
  <si>
    <t>MARIA DO SOCORRO AMBROSIODA SILVA</t>
  </si>
  <si>
    <t>Afas. Exer. Mand. Elet. Prefeito e Vice-Pref.  C/Rem. - EST</t>
  </si>
  <si>
    <t>1/01/2021</t>
  </si>
  <si>
    <t>31/12/2024</t>
  </si>
  <si>
    <t>LIVIA MARQUES DE OLIVEIRA</t>
  </si>
  <si>
    <t>25/09/1985</t>
  </si>
  <si>
    <t>MARISE DA GRACA MARQUES DE OLIVEIRA</t>
  </si>
  <si>
    <t>LIVIA MENDONCA DE AGUIAR</t>
  </si>
  <si>
    <t>13/12/1986</t>
  </si>
  <si>
    <t>MARIA OLIVIA MENDONCA AGUIAR</t>
  </si>
  <si>
    <t>LIVIA REZENDE MIRANDA CAMPOS</t>
  </si>
  <si>
    <t>28/09/1985</t>
  </si>
  <si>
    <t>MARIZETE MARIA REZENDE MIRANDA</t>
  </si>
  <si>
    <t>LIVIA SANTANA BARBOSA</t>
  </si>
  <si>
    <t>08/04/1980</t>
  </si>
  <si>
    <t>IRIMAR PACHECO DE SANTANA BARBOSA</t>
  </si>
  <si>
    <t>LIZE FERNANDES GARCIA</t>
  </si>
  <si>
    <t>ELIZETH APARECIDA GARCIA NOVAIS</t>
  </si>
  <si>
    <t>LIZETE MARIA MACHADO</t>
  </si>
  <si>
    <t>28/01/1957</t>
  </si>
  <si>
    <t>ODETE MARIA SABINO</t>
  </si>
  <si>
    <t>LORENA ALVES DE OLIVEIRA</t>
  </si>
  <si>
    <t>27/12/1987</t>
  </si>
  <si>
    <t>SONIA MARIA ALVES DE OLIVEIRA</t>
  </si>
  <si>
    <t>LORENA APARECIDA SANTANA MARINS</t>
  </si>
  <si>
    <t>20/07/1988</t>
  </si>
  <si>
    <t>MARGARIDA DAS GRACAS SANTANA</t>
  </si>
  <si>
    <t>LORENA CARNEIRO</t>
  </si>
  <si>
    <t>05/08/1992</t>
  </si>
  <si>
    <t>MARLENE APARECIDA SILVA CARNEIRO</t>
  </si>
  <si>
    <t>LORENA DE MACEDO OLIVEIRA SILVA</t>
  </si>
  <si>
    <t>13/11/1982</t>
  </si>
  <si>
    <t>ALCIONE DE MACEDO OLIVEIRA</t>
  </si>
  <si>
    <t>LORENA FERNANDES MATOS</t>
  </si>
  <si>
    <t>06/11/1982</t>
  </si>
  <si>
    <t>AGDA FERNANDES MATOS</t>
  </si>
  <si>
    <t>LORENA MANZAN HORTENCIO</t>
  </si>
  <si>
    <t>14/08/1991</t>
  </si>
  <si>
    <t>SIRLEI MANZAN HORTENCIO</t>
  </si>
  <si>
    <t>4/11/2022</t>
  </si>
  <si>
    <t>3/03/2023</t>
  </si>
  <si>
    <t>LORENA MENDONCA MATOS</t>
  </si>
  <si>
    <t>DELSIMAR CONCEICAO MATOS</t>
  </si>
  <si>
    <t>LORENA TANNUS MENEZES DOS REIS</t>
  </si>
  <si>
    <t>02/09/1987</t>
  </si>
  <si>
    <t>VANESSA TANNUS MENEZES</t>
  </si>
  <si>
    <t>21/11/2022</t>
  </si>
  <si>
    <t>1/05/2023</t>
  </si>
  <si>
    <t>LORENNA CHRISTINA ALVES</t>
  </si>
  <si>
    <t>22/01/1986</t>
  </si>
  <si>
    <t>JESUINA ANA FATIMA ALVES</t>
  </si>
  <si>
    <t>LORRAINE CRISTINA POLLONI BARROS</t>
  </si>
  <si>
    <t>26/06/1991</t>
  </si>
  <si>
    <t>APARECIDA GENOVEVA SILINGARDI POLLONI</t>
  </si>
  <si>
    <t>LORRANE MARIA DA CRUZ RODRIGUES BASILIO</t>
  </si>
  <si>
    <t>04/10/1996</t>
  </si>
  <si>
    <t>KATIA MARIA DA CRUZ RODRIGUES</t>
  </si>
  <si>
    <t>LORRAYNE DA SILVA BRITO</t>
  </si>
  <si>
    <t>24/04/1992</t>
  </si>
  <si>
    <t>ANA PAULA DA SILVA</t>
  </si>
  <si>
    <t>LOUANE ALVES LEONCO DE CAMARGOS</t>
  </si>
  <si>
    <t>13/09/1986</t>
  </si>
  <si>
    <t>ELIZETE ALVES LEONCO</t>
  </si>
  <si>
    <t>LOURDES MARIA CAMPOS CORREA</t>
  </si>
  <si>
    <t>09/05/1987</t>
  </si>
  <si>
    <t>BERNADETH MARIA APARECIDA CAMPOS CORREA</t>
  </si>
  <si>
    <t>LOURIVAL DE FREITAS</t>
  </si>
  <si>
    <t>18/10/1958</t>
  </si>
  <si>
    <t>EFIGENIA ROSA</t>
  </si>
  <si>
    <t>COORDENACAO C BACH LIC CIENCIAS SOCIAIS</t>
  </si>
  <si>
    <t>LOURIVALDO CLEMENTE</t>
  </si>
  <si>
    <t>26/03/1955</t>
  </si>
  <si>
    <t>GERALDA EDUARDA DE JESUS</t>
  </si>
  <si>
    <t>LOYANE BERTAGNOLLI COUTINHO</t>
  </si>
  <si>
    <t>22/07/1984</t>
  </si>
  <si>
    <t>MARIA REGINA BERTAGNOLLI</t>
  </si>
  <si>
    <t>LU ANNA LOUISE FERNANDES COSTA</t>
  </si>
  <si>
    <t>28/02/1984</t>
  </si>
  <si>
    <t>LEILA CANDIDA FERNANDES</t>
  </si>
  <si>
    <t>LUANA ALVES DA SILVA</t>
  </si>
  <si>
    <t>19/06/1986</t>
  </si>
  <si>
    <t>MARIA IZABEL LEANDRO</t>
  </si>
  <si>
    <t>COOD PROG DE POS GRAD EST LINGUISTICOS</t>
  </si>
  <si>
    <t>LIC CAPAC - ART 25, INC I - DEC 9991/2019</t>
  </si>
  <si>
    <t>19/01/2023</t>
  </si>
  <si>
    <t>LUANA CRISTINA SAMPAIO TELES</t>
  </si>
  <si>
    <t>13/01/1982</t>
  </si>
  <si>
    <t>NUBIA BETANIA ALVES SAMPAIO TELES</t>
  </si>
  <si>
    <t>LUANA MARQUES SANTOS</t>
  </si>
  <si>
    <t>10/02/1994</t>
  </si>
  <si>
    <t>MARIA REGINA MARQUES</t>
  </si>
  <si>
    <t>LUANA NUNES SANTANA</t>
  </si>
  <si>
    <t>03/05/1984</t>
  </si>
  <si>
    <t>MARIA DAS GRACAS NUNES SANTANA</t>
  </si>
  <si>
    <t>LUANE RESENDE FRANCA</t>
  </si>
  <si>
    <t>08/07/1980</t>
  </si>
  <si>
    <t>ROSANE DALVA RESENDE FRANCA</t>
  </si>
  <si>
    <t>LUBIA CRISTINA FONSECA</t>
  </si>
  <si>
    <t>DELIA MARIA GONCALVES DA FONSECA</t>
  </si>
  <si>
    <t>LUCAS ALVES MENDES</t>
  </si>
  <si>
    <t>MARIA DAS DORES ALVES</t>
  </si>
  <si>
    <t>LUCAS AMARAL DE PADUA</t>
  </si>
  <si>
    <t>28/03/1995</t>
  </si>
  <si>
    <t>VANDERLI AMARAL DE PADUA</t>
  </si>
  <si>
    <t>LUCAS DE AQUINO MELO</t>
  </si>
  <si>
    <t>21/02/1986</t>
  </si>
  <si>
    <t>MARIA APARECIDA DIAS DE AQUINO</t>
  </si>
  <si>
    <t>LUCAS FAGUNDES VAZ</t>
  </si>
  <si>
    <t>13/05/1991</t>
  </si>
  <si>
    <t>CLEUZA APARECIDA FAGUNDES VAZ</t>
  </si>
  <si>
    <t>LUCAS GARCIA ROSA DA SILVA</t>
  </si>
  <si>
    <t>21/05/1984</t>
  </si>
  <si>
    <t>ROSANA GARCIA ROSA DA SILVA</t>
  </si>
  <si>
    <t>LUCAS GUIMARAES COTA</t>
  </si>
  <si>
    <t>09/05/1991</t>
  </si>
  <si>
    <t>ELIANE APARECIDA GUIMARAES COTA</t>
  </si>
  <si>
    <t>LUCAS HENRIQUE FERREIRA PEREIRA</t>
  </si>
  <si>
    <t>21/04/1994</t>
  </si>
  <si>
    <t>MARLENE APARECIDA FERREIRA PEREIRA</t>
  </si>
  <si>
    <t>LUCAS PIRES RODRIGUES</t>
  </si>
  <si>
    <t>09/09/1990</t>
  </si>
  <si>
    <t>REJANE DE FATIMA PIRES RODRIGUES</t>
  </si>
  <si>
    <t>LUCAS RAMOS CARDOSO</t>
  </si>
  <si>
    <t>25/04/1990</t>
  </si>
  <si>
    <t>ERLANDIA ELIAS CARDOSO RAMOS</t>
  </si>
  <si>
    <t>LUCAS SILVA BARRETO</t>
  </si>
  <si>
    <t>01/08/1989</t>
  </si>
  <si>
    <t>DINAMAR LUZIA SILVA BARRETO</t>
  </si>
  <si>
    <t>LUCAS SILVA DE FARIA</t>
  </si>
  <si>
    <t>22/11/1988</t>
  </si>
  <si>
    <t>MARIA RITA SILVA DE FARIA</t>
  </si>
  <si>
    <t>LUCAS SOUZA FREITAS FRANCA</t>
  </si>
  <si>
    <t>02/07/1983</t>
  </si>
  <si>
    <t>CELIMAR SOUZA FRANCA</t>
  </si>
  <si>
    <t>LUCELIA BORGES DE OLIVEIRA GONCALVES</t>
  </si>
  <si>
    <t>14/11/1977</t>
  </si>
  <si>
    <t>MARIA DIVINA DE OLIVEIRA</t>
  </si>
  <si>
    <t>LUCELIA DA COSTA ASSIS</t>
  </si>
  <si>
    <t>14/05/1973</t>
  </si>
  <si>
    <t>RUFINA FRANCA DA COSTA ASSIS</t>
  </si>
  <si>
    <t>LUCELIA MARQUES MARTINS CAIXETA</t>
  </si>
  <si>
    <t>22/09/1981</t>
  </si>
  <si>
    <t>LUCIA MARQUES MARTINS</t>
  </si>
  <si>
    <t>LUCHESY NOGUEIRA VIANA</t>
  </si>
  <si>
    <t>02/09/1989</t>
  </si>
  <si>
    <t>LECIA CRISTINA NOGUEIRA</t>
  </si>
  <si>
    <t>LUCIA HELENA COIMBRA AMARAL</t>
  </si>
  <si>
    <t>10/07/1966</t>
  </si>
  <si>
    <t>EVANI COIMBRA AMARAL</t>
  </si>
  <si>
    <t>LUCIA HELENA DE LIMA</t>
  </si>
  <si>
    <t>19/02/1975</t>
  </si>
  <si>
    <t>EURIPEDES DIVINA DE LIMA</t>
  </si>
  <si>
    <t>LUCIA HELENA MORAES VILELA</t>
  </si>
  <si>
    <t>26/01/1963</t>
  </si>
  <si>
    <t>DALVA DE MORAES VILELA</t>
  </si>
  <si>
    <t>LUCIA MARIA MARTINS MOLINAROLI</t>
  </si>
  <si>
    <t>02/09/1961</t>
  </si>
  <si>
    <t>ROSINA SANCHEZ MARTINS</t>
  </si>
  <si>
    <t>LUCIANA ALVES DE MEDEIROS</t>
  </si>
  <si>
    <t>12/05/1993</t>
  </si>
  <si>
    <t>LUCIANA ALVES DE MELO</t>
  </si>
  <si>
    <t>29/10/1972</t>
  </si>
  <si>
    <t>EUNICE PEREIRA DE MELO</t>
  </si>
  <si>
    <t>LUCIANA ALVES DE SOUSA</t>
  </si>
  <si>
    <t>20/06/1986</t>
  </si>
  <si>
    <t>LUISA AMELIA DE SOUSA</t>
  </si>
  <si>
    <t>LUCIANA APARECIDA SANTOS MORAIS</t>
  </si>
  <si>
    <t>ANA APARECIDA FERREIRA SANTOS</t>
  </si>
  <si>
    <t>LUCIANA BUIATE DE PAULA OLIVEIRA</t>
  </si>
  <si>
    <t>25/10/1974</t>
  </si>
  <si>
    <t>SIRIA ALVES DE PAULA BUIATE</t>
  </si>
  <si>
    <t>LUCIANA CARNEIRO PEREIRA GONCALVES</t>
  </si>
  <si>
    <t>13/03/1980</t>
  </si>
  <si>
    <t>ANA LUCIA CARNEIRO PEREIRA</t>
  </si>
  <si>
    <t>LUCIANA CRISTINA LAURETH DE JESUS</t>
  </si>
  <si>
    <t>02/10/1993</t>
  </si>
  <si>
    <t>IZOLI LAURETH</t>
  </si>
  <si>
    <t>LUCIANA CRISTINA MACHADO</t>
  </si>
  <si>
    <t>06/06/1984</t>
  </si>
  <si>
    <t>EDNA MARIA DE RESENDE MACHADO</t>
  </si>
  <si>
    <t>LUCIANA DA SILVA JACO</t>
  </si>
  <si>
    <t>14/01/1966</t>
  </si>
  <si>
    <t>MARIA EUNICE B S JACO</t>
  </si>
  <si>
    <t>LUCIANA DE ALMEIDA ARAUJO SANTOS</t>
  </si>
  <si>
    <t>18/05/1978</t>
  </si>
  <si>
    <t>MARISA DE ALMEIDA ARAUJO SANTOS</t>
  </si>
  <si>
    <t>COORD PROG POS GRAD TECNO COM E EDUCACAO</t>
  </si>
  <si>
    <t>LUCIANA DE OLIVEIRA ALMEIDA</t>
  </si>
  <si>
    <t>NILSA ANALIA DE OLIVEIRA ALMEIDA</t>
  </si>
  <si>
    <t>LUCIANA DOS SANTOS RODRIGUES PIRES</t>
  </si>
  <si>
    <t>10/02/1980</t>
  </si>
  <si>
    <t>RUTH CARDOSO</t>
  </si>
  <si>
    <t>LUCIANA LEMES DE ANDRADE BARBOSA</t>
  </si>
  <si>
    <t>16/06/1977</t>
  </si>
  <si>
    <t>ANTONIA APARECIDA GONCALVES LEMES</t>
  </si>
  <si>
    <t>LUCIANA MACHADO BASTOS</t>
  </si>
  <si>
    <t>LEILA LUCIA MACHADO BASTOS</t>
  </si>
  <si>
    <t>LUCIANA MARIA PIRES CARRIJO</t>
  </si>
  <si>
    <t>NILVA INES PIRES</t>
  </si>
  <si>
    <t>LUCIANA PASSOS</t>
  </si>
  <si>
    <t>02/12/1970</t>
  </si>
  <si>
    <t>MAGNOLIA DO CARMO VITORINO PASSOS</t>
  </si>
  <si>
    <t>LUCIANA PAULA VASCONCELOS</t>
  </si>
  <si>
    <t>17/10/1987</t>
  </si>
  <si>
    <t>MARIA ANGELICA DE PAULA VASCONCELOS</t>
  </si>
  <si>
    <t>LUCIANA SARMENTO NOVAIS DA SILVA</t>
  </si>
  <si>
    <t>MARIA APARECIDA SARMENTO NOVAIS</t>
  </si>
  <si>
    <t>LUCIANA SOARES BARBOSA</t>
  </si>
  <si>
    <t>27/09/1978</t>
  </si>
  <si>
    <t>RELVA LUCIA SOARES BARBOSA</t>
  </si>
  <si>
    <t>LUCIANA SOUZA RODRIGUES</t>
  </si>
  <si>
    <t>23/11/1982</t>
  </si>
  <si>
    <t>MARIA OLIMPIA DE SOUZA RODRIGUES</t>
  </si>
  <si>
    <t>LUCIANA VIEIRA MONTES</t>
  </si>
  <si>
    <t>27/10/1973</t>
  </si>
  <si>
    <t>MARIA JOSE VIEIRA</t>
  </si>
  <si>
    <t>LUCIANA VILELA DA COSTA</t>
  </si>
  <si>
    <t>06/01/1972</t>
  </si>
  <si>
    <t>MARIA ONEIDA FRANCO COSTA</t>
  </si>
  <si>
    <t>LUCIANE MARCIA DE OLIVEIRA TEODORO SILVA</t>
  </si>
  <si>
    <t>10/08/1970</t>
  </si>
  <si>
    <t>RITA MARIA OLIVEIRA</t>
  </si>
  <si>
    <t>LUCIANE RODRIGUES CAMPOS</t>
  </si>
  <si>
    <t>04/10/1961</t>
  </si>
  <si>
    <t>DINETE COSTA RODRIGUES</t>
  </si>
  <si>
    <t>LUCIANO ARANTES DO PRADO</t>
  </si>
  <si>
    <t>CLEUZA ARANTES DE SOUZA</t>
  </si>
  <si>
    <t>LUCIANO DA SILVA</t>
  </si>
  <si>
    <t>CLEUSA MARIA DA SILVA</t>
  </si>
  <si>
    <t>LUCIANO FERNANDES DE OLIVEIRA</t>
  </si>
  <si>
    <t>30/04/1973</t>
  </si>
  <si>
    <t>JANDIRA FERNANDES DE OLIVEIRA</t>
  </si>
  <si>
    <t>LUCIANO LAMOUNIER FARIA</t>
  </si>
  <si>
    <t>15/09/1971</t>
  </si>
  <si>
    <t>NILVA LAMOUNIER DE FARIA</t>
  </si>
  <si>
    <t>UNIVERSIDADE FEDERAL DO SUL DA BAHIA</t>
  </si>
  <si>
    <t>LUCIANO MORGANTI PALADINI</t>
  </si>
  <si>
    <t>ANA LUIZA MORGANTI</t>
  </si>
  <si>
    <t>SAO CARLOS</t>
  </si>
  <si>
    <t>LUCIANO PEREIRA DA SILVA</t>
  </si>
  <si>
    <t>JOSEFA PEREIRA DA SILVA</t>
  </si>
  <si>
    <t>LUCIANO THEODORO</t>
  </si>
  <si>
    <t>06/10/1966</t>
  </si>
  <si>
    <t>JACY MOTA THEODORO</t>
  </si>
  <si>
    <t>COORD CURS GRAD PORT E LIT DE LING PORT</t>
  </si>
  <si>
    <t>LUCIANO VIEIRA SILVA</t>
  </si>
  <si>
    <t>03/10/1978</t>
  </si>
  <si>
    <t>EUNICE MARIA VIEIRA</t>
  </si>
  <si>
    <t>LUCIENE CARMO NONATO OLIVEIRA</t>
  </si>
  <si>
    <t>08/12/1973</t>
  </si>
  <si>
    <t>ANA BORGES NONATO</t>
  </si>
  <si>
    <t>LUCIENE MARIA DE SOUZA</t>
  </si>
  <si>
    <t>28/02/1982</t>
  </si>
  <si>
    <t>MARIA CONCEICAO DE SOUZA</t>
  </si>
  <si>
    <t>LUCIENE OLIVEIRA BORGES ARRUDA</t>
  </si>
  <si>
    <t>10/05/1969</t>
  </si>
  <si>
    <t>MARIA ROSA DE OLIVEIRA BORGES</t>
  </si>
  <si>
    <t>LUCIENE ROSA BATISTA DE PAULA</t>
  </si>
  <si>
    <t>24/07/1962</t>
  </si>
  <si>
    <t>ANA ROSA BATISTA</t>
  </si>
  <si>
    <t>LUCILA DE FRANCA MARTINS OLIVEIRA</t>
  </si>
  <si>
    <t>28/08/1970</t>
  </si>
  <si>
    <t>ADAIR PALMIERI DE FRANCA MARTINS</t>
  </si>
  <si>
    <t>LUCIMAR CANDIDA ARANTES</t>
  </si>
  <si>
    <t>28/07/1973</t>
  </si>
  <si>
    <t>MARIA CANDIDA ARANTES</t>
  </si>
  <si>
    <t>LUCIMARA DE FATIMA DE MELO MENHO</t>
  </si>
  <si>
    <t>16/06/1968</t>
  </si>
  <si>
    <t>ELZA RITA DA CONCEICAO MELO</t>
  </si>
  <si>
    <t>LUCIO SILVA PEREIRA</t>
  </si>
  <si>
    <t>27/07/1984</t>
  </si>
  <si>
    <t>MARIA DA PENHA DE OLIVEIRA PEREIRA</t>
  </si>
  <si>
    <t>LUCIVANIA DUARTE SILVA</t>
  </si>
  <si>
    <t>02/02/1973</t>
  </si>
  <si>
    <t>LUCIVANIA FERNANDES DE ANDRADE</t>
  </si>
  <si>
    <t>19/02/1977</t>
  </si>
  <si>
    <t>MARIA LUCIA FERNANDES DE ANDRADE</t>
  </si>
  <si>
    <t>LUCIVANIA SANTANA DA SILVA</t>
  </si>
  <si>
    <t>MIRNALOI SANTANA SILVA</t>
  </si>
  <si>
    <t>LUDIMILA SOUZA JULIATTI</t>
  </si>
  <si>
    <t>22/09/1973</t>
  </si>
  <si>
    <t>MARLENE DA PENHA SOUZA GIULEATE</t>
  </si>
  <si>
    <t>LUDIMILLA ARANTES SILVA</t>
  </si>
  <si>
    <t>07/09/1986</t>
  </si>
  <si>
    <t>TANIA MARA DUARTE ARANTES</t>
  </si>
  <si>
    <t>LUDMILA GUERRA DE MOURA</t>
  </si>
  <si>
    <t>MARIA EUNICE GUERRA DE MOURA</t>
  </si>
  <si>
    <t>LUIS AUGUSTO BUSTAMANTE LOURENCO</t>
  </si>
  <si>
    <t>09/06/1963</t>
  </si>
  <si>
    <t>EDIR BUSTAMANTE LOURENCO</t>
  </si>
  <si>
    <t>LUIS AUGUSTO MESQUITA</t>
  </si>
  <si>
    <t>MARIA MERCIA DE MESQUITA</t>
  </si>
  <si>
    <t>LUIS FERNANDO BORGES DA SILVA</t>
  </si>
  <si>
    <t>07/11/1974</t>
  </si>
  <si>
    <t>GERALDA SUSANA DA SILVA</t>
  </si>
  <si>
    <t>LUIS FERNANDO ZANZOTI DE SOUSA</t>
  </si>
  <si>
    <t>03/01/1965</t>
  </si>
  <si>
    <t>LUIZA APARECIDA ZANZOTI DE SOUSA</t>
  </si>
  <si>
    <t>LUIS GONZAGA DE ANDRADE JUNIOR</t>
  </si>
  <si>
    <t>04/06/1989</t>
  </si>
  <si>
    <t>SIRLEY CASTRO VITAL DE ANDRADE</t>
  </si>
  <si>
    <t>DEFICIÊNCIA MENTAL</t>
  </si>
  <si>
    <t>LUIS OTAVIO RODRIGUES</t>
  </si>
  <si>
    <t>10/11/1979</t>
  </si>
  <si>
    <t>CELIA DAVI RODRIGUES</t>
  </si>
  <si>
    <t>LUIS PAULO PIRES</t>
  </si>
  <si>
    <t>26/10/1987</t>
  </si>
  <si>
    <t>MARIA LUCIA FERREIRA HIPOLITO PIRES</t>
  </si>
  <si>
    <t>LUIS RICARDO RODRIGUES</t>
  </si>
  <si>
    <t>05/08/1976</t>
  </si>
  <si>
    <t>NEUSA FERREIRA RODRIGUES</t>
  </si>
  <si>
    <t>LUIS SERGIO FERNANDES DE LIMA</t>
  </si>
  <si>
    <t>31/01/1964</t>
  </si>
  <si>
    <t>MARIA FERREIRA DE LIMA</t>
  </si>
  <si>
    <t>LUIZ ANDRE JUVENCIO SILVA</t>
  </si>
  <si>
    <t>13/06/1992</t>
  </si>
  <si>
    <t>IVANILDA JUVENCIO DA SILVA</t>
  </si>
  <si>
    <t>LUIZ ANTONIO DOS SANTOS</t>
  </si>
  <si>
    <t>20/09/1952</t>
  </si>
  <si>
    <t>JOAQUINA PINTO SANTOS</t>
  </si>
  <si>
    <t>LUIZ CARLOS DE ABREU</t>
  </si>
  <si>
    <t>23/08/1988</t>
  </si>
  <si>
    <t>JOSA BATISTA DE PAULO ABREU</t>
  </si>
  <si>
    <t>LUIZ CARLOS DE MOURA</t>
  </si>
  <si>
    <t>08/06/1957</t>
  </si>
  <si>
    <t>DOLERCIRA ABREU DE MOURA</t>
  </si>
  <si>
    <t>ENGENHARIA CLINICA</t>
  </si>
  <si>
    <t>LUIZ CARLOS DOS SANTOS</t>
  </si>
  <si>
    <t>29/04/1965</t>
  </si>
  <si>
    <t>ANA DE OLIVEIRA SANTOS</t>
  </si>
  <si>
    <t>PETROPOLIS</t>
  </si>
  <si>
    <t>LUIZ CARLOS FELIX CARVALHO</t>
  </si>
  <si>
    <t>18/08/1983</t>
  </si>
  <si>
    <t>NOEMIA FELIX CARVALHO</t>
  </si>
  <si>
    <t>LUIZ CARLOS LEITE</t>
  </si>
  <si>
    <t>09/04/1963</t>
  </si>
  <si>
    <t>ESMERALDA MIATO LEITE</t>
  </si>
  <si>
    <t>POPULINA</t>
  </si>
  <si>
    <t>LUIZ CARLOS VIEIRA DA SILVA</t>
  </si>
  <si>
    <t>21/07/1964</t>
  </si>
  <si>
    <t>MARIA FILDES DOS SANTOS</t>
  </si>
  <si>
    <t>LUIZ CLAUDIO DE CARVALHO DUARTE</t>
  </si>
  <si>
    <t>19/01/1969</t>
  </si>
  <si>
    <t>NADIR DE CARVALHO DUARTE</t>
  </si>
  <si>
    <t>LUIZ CLAUDIO VIEIRA FERREIRA</t>
  </si>
  <si>
    <t>28/07/1975</t>
  </si>
  <si>
    <t>EMILIA CLARA VIEIRA</t>
  </si>
  <si>
    <t>GRUPIARA</t>
  </si>
  <si>
    <t>LUIZ FERNANDO BARBOSA DE PAULO</t>
  </si>
  <si>
    <t>04/02/1988</t>
  </si>
  <si>
    <t>LEILA BARBOSA DE PAULO</t>
  </si>
  <si>
    <t>LUIZ FERNANDO DE OLIVEIRA</t>
  </si>
  <si>
    <t>20/03/1967</t>
  </si>
  <si>
    <t>LUIZ FERNANDO NASCENTES CAMPOS</t>
  </si>
  <si>
    <t>10/02/1992</t>
  </si>
  <si>
    <t>ISABEL BORGES NASCENTES CAMPOS</t>
  </si>
  <si>
    <t>LUIZ FERNANDO PIRES MARTINS</t>
  </si>
  <si>
    <t>06/11/1986</t>
  </si>
  <si>
    <t>MARLENE PIRES DA SILVA</t>
  </si>
  <si>
    <t>LUIZ FERNANDO VILARINHO GUIMARAES</t>
  </si>
  <si>
    <t>29/08/1984</t>
  </si>
  <si>
    <t>BEATRIZ ALVES VILARINHO GUIMARAES</t>
  </si>
  <si>
    <t>LUIZ FLAVIO MARCELINO DE LIMA</t>
  </si>
  <si>
    <t>03/04/1960</t>
  </si>
  <si>
    <t>NATALINA ZANOVELLO DE LIMA</t>
  </si>
  <si>
    <t>LUIZ GUSTAVO PEREIRA DA SILVA</t>
  </si>
  <si>
    <t>12/10/1983</t>
  </si>
  <si>
    <t>CLEUZA REGINA FERNANDES DA SILVA</t>
  </si>
  <si>
    <t>LUIZ HENRIQUE GUERREIRO VIDIGAL</t>
  </si>
  <si>
    <t>15/10/1971</t>
  </si>
  <si>
    <t>THEREZINHA GUERREIRO VIDIGAL</t>
  </si>
  <si>
    <t>LUIZ HUMBERTO CASSIMIRO OLIVEIRA</t>
  </si>
  <si>
    <t>16/03/1961</t>
  </si>
  <si>
    <t>MARIA AP CASSIMIRO</t>
  </si>
  <si>
    <t>LUIZ HUMBERTO DA SILVA</t>
  </si>
  <si>
    <t>HILDA GONZAGA SILVA</t>
  </si>
  <si>
    <t>LUIZ HUMBERTO DE ATAIDE</t>
  </si>
  <si>
    <t>11/06/1964</t>
  </si>
  <si>
    <t>ODETE LOURDES PEREIRA DE ATAIDE</t>
  </si>
  <si>
    <t>LUIZ MARCIO DA SILVA</t>
  </si>
  <si>
    <t>20/04/1973</t>
  </si>
  <si>
    <t>DULCE LUIZA SILVA</t>
  </si>
  <si>
    <t>LUIZ ROBERTO DA SILVA</t>
  </si>
  <si>
    <t>14/08/1953</t>
  </si>
  <si>
    <t>LUIZ ROGERIO RODRIGUES</t>
  </si>
  <si>
    <t>14/02/1968</t>
  </si>
  <si>
    <t>TEREZINHA RA RODRIGUES</t>
  </si>
  <si>
    <t>LUIZA TORNELLI AGUIAR</t>
  </si>
  <si>
    <t>02/02/1990</t>
  </si>
  <si>
    <t>RENATA MAGALHAES FERREIRA TORNELLI</t>
  </si>
  <si>
    <t>LUIZA VITORIA VITAL DE ANDRADE</t>
  </si>
  <si>
    <t>24/10/1984</t>
  </si>
  <si>
    <t>ITABUNA</t>
  </si>
  <si>
    <t>16/11/2022</t>
  </si>
  <si>
    <t>31/12/2022</t>
  </si>
  <si>
    <t>LUMIA MASSA GARCIA PIRES</t>
  </si>
  <si>
    <t>24/12/1987</t>
  </si>
  <si>
    <t>CREONICE MASSA GARCIA PIRES</t>
  </si>
  <si>
    <t>LUZ DIVINA CANDIDO NUNES</t>
  </si>
  <si>
    <t>22/10/1981</t>
  </si>
  <si>
    <t>MARINA MARIA CANDIDO NUNES</t>
  </si>
  <si>
    <t>DIVISAO DE ASSUNTOS EDUCACIONAIS - DIRAC</t>
  </si>
  <si>
    <t>LUZENCORT BARBARA DA SILVA JUNIOR</t>
  </si>
  <si>
    <t>28/03/1978</t>
  </si>
  <si>
    <t>LUZIA APARECIDA DE ARAUJO</t>
  </si>
  <si>
    <t>04/03/1978</t>
  </si>
  <si>
    <t>LUZIA SILVA DOS SANTOS</t>
  </si>
  <si>
    <t>16/01/1989</t>
  </si>
  <si>
    <t>EDILEUZA DE FATIMA DA SILVA</t>
  </si>
  <si>
    <t>LUZIMARA LELIS RIBEIRO</t>
  </si>
  <si>
    <t>LUZIA ALVES RIBEIRO</t>
  </si>
  <si>
    <t>LUZIMARCIA MOSQUINI DIAS</t>
  </si>
  <si>
    <t>28/06/1972</t>
  </si>
  <si>
    <t>DEVANICE JOANA MOSQUINI</t>
  </si>
  <si>
    <t>RONDONOPOLIS</t>
  </si>
  <si>
    <t>LUZMAIA CANDIDA DOS SANTOS</t>
  </si>
  <si>
    <t>09/11/1971</t>
  </si>
  <si>
    <t>JERONIMA CANDIDA DOS SANTOS</t>
  </si>
  <si>
    <t>LYNIKA ANTUNES SANTANA MANALISCHI</t>
  </si>
  <si>
    <t>20/04/1991</t>
  </si>
  <si>
    <t>MARIA LIUZZI ANTUNES SANTANA</t>
  </si>
  <si>
    <t>MABEL DUARTE ALVES GOMIDES</t>
  </si>
  <si>
    <t>29/01/1970</t>
  </si>
  <si>
    <t>WALDECYR PEREIRA DA SILVA</t>
  </si>
  <si>
    <t>MADALENA PRUDENTE PEREIRA</t>
  </si>
  <si>
    <t>ALDA PRUDENTE PEREIRA</t>
  </si>
  <si>
    <t>MADSON CAETANO DE CARVALHO</t>
  </si>
  <si>
    <t>20/04/1976</t>
  </si>
  <si>
    <t>MARCIA HELENA DE CARVALHO CAETANO</t>
  </si>
  <si>
    <t>MAGNA SOARES DOMINGUES</t>
  </si>
  <si>
    <t>10/09/1953</t>
  </si>
  <si>
    <t>ELZA SOARES AQUINO</t>
  </si>
  <si>
    <t>JACUI</t>
  </si>
  <si>
    <t>MAGSON GUDIEL ABADIO DOS SANTOS</t>
  </si>
  <si>
    <t>22/05/1994</t>
  </si>
  <si>
    <t>NORMA DELY DA SILVA</t>
  </si>
  <si>
    <t>MAIKO PEDROSA VITAL SEVERO</t>
  </si>
  <si>
    <t>28/10/1981</t>
  </si>
  <si>
    <t>LEILA PEDROSA SEVERO</t>
  </si>
  <si>
    <t>NOVA LONDRINA</t>
  </si>
  <si>
    <t>MAIRA NANI FRANCA MOURA GOULART</t>
  </si>
  <si>
    <t>23/09/1976</t>
  </si>
  <si>
    <t>BERNADETE ROZALINA NANI FRANCA</t>
  </si>
  <si>
    <t>LAVRAS</t>
  </si>
  <si>
    <t>MAIRA RAMALHO MARTINS</t>
  </si>
  <si>
    <t>29/08/1991</t>
  </si>
  <si>
    <t>AURINEIDE RODRIGUES RAMALHO MARTINS</t>
  </si>
  <si>
    <t>MAIRNY ABADIA FERREIRA ANTONIO DOS SANTOS</t>
  </si>
  <si>
    <t>15/08/1986</t>
  </si>
  <si>
    <t>IOLANDA MARIA DE JESUS ANTONIO</t>
  </si>
  <si>
    <t>MAISA RIBEIRO</t>
  </si>
  <si>
    <t>11/07/1960</t>
  </si>
  <si>
    <t>ANGELICA VALLE RIBEIRO</t>
  </si>
  <si>
    <t>MAIZA MARIA PEREIRA</t>
  </si>
  <si>
    <t>21/09/1962</t>
  </si>
  <si>
    <t>LUZIA MACHADO PEREIRA</t>
  </si>
  <si>
    <t>MAIZA SEGATTO CURY</t>
  </si>
  <si>
    <t>MARIA LUIZA SEGATTO CURY</t>
  </si>
  <si>
    <t>MALTOS HENRIQUE CARDOSO E SILVA</t>
  </si>
  <si>
    <t>27/03/1981</t>
  </si>
  <si>
    <t>SUELI MARIA FERREIRA CARDOSO E SILVA</t>
  </si>
  <si>
    <t>MANOEL MONTEIRO FRANCO</t>
  </si>
  <si>
    <t>26/04/1958</t>
  </si>
  <si>
    <t>MARIA MONTEIRO FRANCO</t>
  </si>
  <si>
    <t>ANHANGUERA</t>
  </si>
  <si>
    <t>MANUELA DE OLIVEIRA BOTREL</t>
  </si>
  <si>
    <t>29/08/1983</t>
  </si>
  <si>
    <t>ROZELI AVILA DE OLIVEIRA BOTREL</t>
  </si>
  <si>
    <t>MARA ELIZABETH DIAS NASCIMENTO</t>
  </si>
  <si>
    <t>15/07/1995</t>
  </si>
  <si>
    <t>CARMEN LUCIA DIAS NASCIMENTO</t>
  </si>
  <si>
    <t>MARA LUCIA ALVES MACHADO</t>
  </si>
  <si>
    <t>16/05/1962</t>
  </si>
  <si>
    <t>WILMA DUARTE CONFESSOR ALVES</t>
  </si>
  <si>
    <t>MARA LUCIA RESENDE SILVA</t>
  </si>
  <si>
    <t>05/02/1973</t>
  </si>
  <si>
    <t>TERESINHA DE JESUS RESENDE SILVA</t>
  </si>
  <si>
    <t>MARA LUCIANA BRAGA DE OLIVEIRA</t>
  </si>
  <si>
    <t>EUCLESINA BRAGA DE OLIVEIRA</t>
  </si>
  <si>
    <t>MARALICE DE FATIMA MEIRA</t>
  </si>
  <si>
    <t>27/10/1971</t>
  </si>
  <si>
    <t>MARIA DE FATIMA MEIRA</t>
  </si>
  <si>
    <t>MARCELL DE MELO NAVES</t>
  </si>
  <si>
    <t>NOELIA BARROS DE MELOS NAVES</t>
  </si>
  <si>
    <t>MARCELLA GONCALVES COELHO</t>
  </si>
  <si>
    <t>27/03/1990</t>
  </si>
  <si>
    <t>VALERIA APARECIDA DE FARIA COELHO</t>
  </si>
  <si>
    <t>MARCELLA GONCALVES GUIMARAES</t>
  </si>
  <si>
    <t>21/02/1989</t>
  </si>
  <si>
    <t>ROSIMAR DIVINA GONCALVES GUIMARAES</t>
  </si>
  <si>
    <t>MARCELLA MOREIRA LEMOS</t>
  </si>
  <si>
    <t>16/07/1986</t>
  </si>
  <si>
    <t>CATARINA DE FATIMA MOREIRA LEMOS</t>
  </si>
  <si>
    <t>MARCELLA VILLELA CARVALHO</t>
  </si>
  <si>
    <t>MAGNA FRANCO VILLELA CARVALHO</t>
  </si>
  <si>
    <t>COORD CURSO ENGENHARIA PRODUCAO PONTAL</t>
  </si>
  <si>
    <t>FA ADM CIE CONT ENG PROD SERV SOCIAL</t>
  </si>
  <si>
    <t>24/10/2022</t>
  </si>
  <si>
    <t>MARCELLO LUCIO ARAUJO DE ANDRADE</t>
  </si>
  <si>
    <t>21/03/1975</t>
  </si>
  <si>
    <t>VILMA ARAUJO DE ANDRADE</t>
  </si>
  <si>
    <t>MARCELLO MUNDIM RODRIGUES</t>
  </si>
  <si>
    <t>31/10/1985</t>
  </si>
  <si>
    <t>ELIANE MARIA MUNDIM NETO</t>
  </si>
  <si>
    <t>7/02/2022</t>
  </si>
  <si>
    <t>7/02/2023</t>
  </si>
  <si>
    <t>MARCELO ALVES DA ROCHA DIAS</t>
  </si>
  <si>
    <t>03/11/1987</t>
  </si>
  <si>
    <t>ARLENA APARECIDA ALVES DA ROCHA DIAS</t>
  </si>
  <si>
    <t>MARCELO APARECIDO SOZZO</t>
  </si>
  <si>
    <t>23/06/1968</t>
  </si>
  <si>
    <t>SIDNEY CIRILO JOSEFA SOZZO</t>
  </si>
  <si>
    <t>7/10/2022</t>
  </si>
  <si>
    <t>MARCELO ARAUJO DE FARIA</t>
  </si>
  <si>
    <t>27/06/1980</t>
  </si>
  <si>
    <t>MARIA JOAQUINA DE ARAUJO FARIA</t>
  </si>
  <si>
    <t>MARCELO BATISTA CHIOATO DOS SANTOS</t>
  </si>
  <si>
    <t>20/08/1961</t>
  </si>
  <si>
    <t>ADALIA CHIOATO SANTOS</t>
  </si>
  <si>
    <t>MARCELO CARVALHO NAVES</t>
  </si>
  <si>
    <t>MARIA MARGARIDA NAVES</t>
  </si>
  <si>
    <t>MARCELO DAVI LUCIO</t>
  </si>
  <si>
    <t>25/01/1978</t>
  </si>
  <si>
    <t>TEREZA DAVI LUCIO</t>
  </si>
  <si>
    <t>MARCELO DE FREITAS MENDONCA</t>
  </si>
  <si>
    <t>01/02/1982</t>
  </si>
  <si>
    <t>MARIA JOSE DE FREITAS MENDONCA</t>
  </si>
  <si>
    <t>MARCELO DE MIRANDA GOMES</t>
  </si>
  <si>
    <t>11/03/1985</t>
  </si>
  <si>
    <t>ONOFRA GOMES DA SILVA</t>
  </si>
  <si>
    <t>MARCELO DIAS MOREIRA DE ASSIS COSTA</t>
  </si>
  <si>
    <t>29/06/1981</t>
  </si>
  <si>
    <t>MARIA GORETTI MOREIRA COSTA</t>
  </si>
  <si>
    <t>MARCELO DIVINO DE MORAES</t>
  </si>
  <si>
    <t>21/10/1992</t>
  </si>
  <si>
    <t>SENIS APARECIDA RABELO DE MORAES</t>
  </si>
  <si>
    <t>MARCELO DOS SANTOS NAVES</t>
  </si>
  <si>
    <t>07/10/1969</t>
  </si>
  <si>
    <t>THEREZINHA DOS SANTOS NAVES</t>
  </si>
  <si>
    <t>MARCELO HENRIQUE CANELA</t>
  </si>
  <si>
    <t>12/11/1980</t>
  </si>
  <si>
    <t>MARIA AUXILIADORA DOS SANTOS</t>
  </si>
  <si>
    <t>MARCELO JOSE PEREIRA</t>
  </si>
  <si>
    <t>LIANA AMARAL EMIDIO PEREIRA</t>
  </si>
  <si>
    <t>DIV FOMENTOS PROGRAMAS PROJETOS - PROPP</t>
  </si>
  <si>
    <t>MARCELO MELAZZO RODRIGUES</t>
  </si>
  <si>
    <t>MARILDA HELENA MELAZZO</t>
  </si>
  <si>
    <t>MARCELO NARCISO FARIA</t>
  </si>
  <si>
    <t>20/01/1985</t>
  </si>
  <si>
    <t>FATIMA DO ROSARIO NARCISO FARIA</t>
  </si>
  <si>
    <t>MARCELO PARANHOS SILVA</t>
  </si>
  <si>
    <t>16/04/1984</t>
  </si>
  <si>
    <t>MARIA RITA PARANHOS SILVA</t>
  </si>
  <si>
    <t>COORD PROG RESID MULT E UNIPROFISSIONAL</t>
  </si>
  <si>
    <t>MARCELO PIMENTA PEREIRA</t>
  </si>
  <si>
    <t>18/06/1959</t>
  </si>
  <si>
    <t>MARIA DE LOURDES PIMENTA PEREIRA</t>
  </si>
  <si>
    <t>ALPINOPOLIS</t>
  </si>
  <si>
    <t>MARCELO PIMENTEL BARBOSA</t>
  </si>
  <si>
    <t>15/07/1971</t>
  </si>
  <si>
    <t>MARLENE DE FATIMA PIMENTEL</t>
  </si>
  <si>
    <t>MARCELO RANGEL PAMFILIO DE SOUSA</t>
  </si>
  <si>
    <t>14/09/1966</t>
  </si>
  <si>
    <t>MARIA JACYRA PAMFILIO DE SOUSA</t>
  </si>
  <si>
    <t>MARCELO ROSA CANTARINO</t>
  </si>
  <si>
    <t>ANGELA APARECIDA ROSA CANTARINO</t>
  </si>
  <si>
    <t>MARCELO STOPPA GOMIDE</t>
  </si>
  <si>
    <t>CELIA STOPPA GOMIDE</t>
  </si>
  <si>
    <t>MARCIA ABADIA DA SILVA MARTINS</t>
  </si>
  <si>
    <t>22/06/1965</t>
  </si>
  <si>
    <t>MARIA AUXILIADORA DA SILVA</t>
  </si>
  <si>
    <t>MARCIA APARECIDA SILVA ARAUJO</t>
  </si>
  <si>
    <t>28/10/1974</t>
  </si>
  <si>
    <t>MARIA HELENA SOARES DE ARAUJO</t>
  </si>
  <si>
    <t>MARCIA BORGES GONCALVES</t>
  </si>
  <si>
    <t>26/02/1968</t>
  </si>
  <si>
    <t>ESTER C ROSA GONCALVES</t>
  </si>
  <si>
    <t>PONTE FIRME</t>
  </si>
  <si>
    <t>MARCIA BORGES SILVEIRA</t>
  </si>
  <si>
    <t>20/05/1963</t>
  </si>
  <si>
    <t>SEBASTIANA MARIA BORGES</t>
  </si>
  <si>
    <t>MARCIA CARDOZO DE OLIVEIRA</t>
  </si>
  <si>
    <t>IVONE CARDOZO DE SOUZA OLIVEIRA</t>
  </si>
  <si>
    <t>MARCIA CRISTINA SOARES CABRERA DE SOUZA</t>
  </si>
  <si>
    <t>26/07/1965</t>
  </si>
  <si>
    <t>NAIR AUGUSTA SOARES</t>
  </si>
  <si>
    <t>MARCIA DE OLIVEIRA PRATA</t>
  </si>
  <si>
    <t>26/09/1951</t>
  </si>
  <si>
    <t>MARTA OLIVEIRA PRATA</t>
  </si>
  <si>
    <t>MARCIA DUTRA RAMOS SILVA</t>
  </si>
  <si>
    <t>26/04/1971</t>
  </si>
  <si>
    <t>LOURDES APARECIDA RAMOS</t>
  </si>
  <si>
    <t>MARCIA ELENA DE MORAIS FREITAS</t>
  </si>
  <si>
    <t>08/07/1957</t>
  </si>
  <si>
    <t>MARIA MARQUES DE MORAIS</t>
  </si>
  <si>
    <t>MARCIA FERREIRA DE MEDEIROS ANDRADE</t>
  </si>
  <si>
    <t>12/06/1981</t>
  </si>
  <si>
    <t>CREUSA FERREIRA DE MEDEIROS</t>
  </si>
  <si>
    <t>MARCIA FERREIRA DOS SANTOS</t>
  </si>
  <si>
    <t>25/09/1983</t>
  </si>
  <si>
    <t>LUZIA MARTINS FERREIRA DOS SANTOS</t>
  </si>
  <si>
    <t>MARCIA GABRIELA DE ALMEIDA LUIZ</t>
  </si>
  <si>
    <t>MARIA JOSE DE ALMEIDA LUIZ</t>
  </si>
  <si>
    <t>SANTAREM</t>
  </si>
  <si>
    <t>MARCIA GUIMARAES DE FREITAS</t>
  </si>
  <si>
    <t>23/01/1965</t>
  </si>
  <si>
    <t>HELENA GUIMARAES DE FREITAS</t>
  </si>
  <si>
    <t>MARCIA MARIA RIBEIRO VIEIRA</t>
  </si>
  <si>
    <t>10/06/1962</t>
  </si>
  <si>
    <t>RITA DE SOUZA RIBEIRO</t>
  </si>
  <si>
    <t>TEOFILO OTONI</t>
  </si>
  <si>
    <t>MARCIA PEREIRA ESTEVAO</t>
  </si>
  <si>
    <t>LAZARA PEREIRA ESTEVAO</t>
  </si>
  <si>
    <t>MARCIA RACHEL DA FONSECA</t>
  </si>
  <si>
    <t>MARIA DE FATIMA DA FONSECA</t>
  </si>
  <si>
    <t>MARCIA REGINA BATISTELA MORAES</t>
  </si>
  <si>
    <t>26/11/1968</t>
  </si>
  <si>
    <t>LUZIA BATISTELA NETO</t>
  </si>
  <si>
    <t>MARCIA REJANE SORDI BORTOLINI</t>
  </si>
  <si>
    <t>30/04/1972</t>
  </si>
  <si>
    <t>GENI LUIZA SORDI BORTOLINI</t>
  </si>
  <si>
    <t>MARCIO ALVES DE OLIVEIRA</t>
  </si>
  <si>
    <t>03/11/1983</t>
  </si>
  <si>
    <t>SANDRA DE PAULA OLIVEIRA</t>
  </si>
  <si>
    <t>MARCIO BORBA</t>
  </si>
  <si>
    <t>25/04/1961</t>
  </si>
  <si>
    <t>JUDITH ESMERALDA MONZANI BORBA</t>
  </si>
  <si>
    <t>RANCHARIA</t>
  </si>
  <si>
    <t>MARCIO DA COSTA SILVA</t>
  </si>
  <si>
    <t>01/06/1968</t>
  </si>
  <si>
    <t>EUGENIA COSTA SILVA</t>
  </si>
  <si>
    <t>LUZ</t>
  </si>
  <si>
    <t>MARCIO ELIZIO NASCIMENTO</t>
  </si>
  <si>
    <t>26/01/1951</t>
  </si>
  <si>
    <t>GASPARINA NASCIMENTO</t>
  </si>
  <si>
    <t>MARCIO EVARISTO DA SILVA</t>
  </si>
  <si>
    <t>18/03/1958</t>
  </si>
  <si>
    <t>VITORIA CONCEICAO SILVA</t>
  </si>
  <si>
    <t>MARCIO GONCALVES PEREIRA</t>
  </si>
  <si>
    <t>14/04/1972</t>
  </si>
  <si>
    <t>NEUMA MARIA GONCALVES</t>
  </si>
  <si>
    <t>MARCIO HENRIQUE BASSI</t>
  </si>
  <si>
    <t>31/10/1963</t>
  </si>
  <si>
    <t>MARGARIDA M GARC BASSI</t>
  </si>
  <si>
    <t>FRANCA</t>
  </si>
  <si>
    <t>MARCIO MANZI ALVARENGA</t>
  </si>
  <si>
    <t>01/05/1950</t>
  </si>
  <si>
    <t>ANINA MANZI ALVARENGA</t>
  </si>
  <si>
    <t>SÃO CARLOS</t>
  </si>
  <si>
    <t>MARCO ANTONIO BRAZ</t>
  </si>
  <si>
    <t>13/06/1966</t>
  </si>
  <si>
    <t>MARCO ANTONIO DA SILVA</t>
  </si>
  <si>
    <t>LUZIA FERREIRA SILVA</t>
  </si>
  <si>
    <t>MARCO ANTONIO SANTOS CAVALCANTI</t>
  </si>
  <si>
    <t>07/12/1970</t>
  </si>
  <si>
    <t>MARIA DO SOCORRO SANTOS CAVALCANTI</t>
  </si>
  <si>
    <t>MARCO AURELIO DA COSTA</t>
  </si>
  <si>
    <t>17/02/1965</t>
  </si>
  <si>
    <t>DALVA MARIA HELENA TOME DA COSTA</t>
  </si>
  <si>
    <t>MARCO AURELIO LEAL GONCALVES</t>
  </si>
  <si>
    <t>09/05/1977</t>
  </si>
  <si>
    <t>RUTH JESUS LEAL GONCALVES</t>
  </si>
  <si>
    <t>COORDENACAO CUR G ARQUITETURA URBANISMO</t>
  </si>
  <si>
    <t>MARCO AURELIO RODRIGUES NUNES</t>
  </si>
  <si>
    <t>02/12/1988</t>
  </si>
  <si>
    <t>MARLI APARECIDA RODRIGUES NUNES</t>
  </si>
  <si>
    <t>MARCO DE LEMOS BARROS</t>
  </si>
  <si>
    <t>04/11/1982</t>
  </si>
  <si>
    <t>IRIA DE FATIMA DE LEMOS BARROS</t>
  </si>
  <si>
    <t>COORD CURSO CIENCIAS CONTABEIS DO PONTAL</t>
  </si>
  <si>
    <t>MARCO EURIPEDES MARTINS</t>
  </si>
  <si>
    <t>07/07/1965</t>
  </si>
  <si>
    <t>PETRONILIA MARTINS DE FREITAS</t>
  </si>
  <si>
    <t>MARCO PAULO PERES DE OLIVEIRA</t>
  </si>
  <si>
    <t>31/07/1978</t>
  </si>
  <si>
    <t>SONIA DE FATIMA PERES OLIVEIRA</t>
  </si>
  <si>
    <t>MARCO TULIO ROSA</t>
  </si>
  <si>
    <t>24/11/1968</t>
  </si>
  <si>
    <t>ISA ROCHA ROSA</t>
  </si>
  <si>
    <t>MARCOS ALEXANDRE LEMOS RODRIGUES</t>
  </si>
  <si>
    <t>11/05/1976</t>
  </si>
  <si>
    <t>MARLY LEMOS ALMEIDA RODRIGUES</t>
  </si>
  <si>
    <t>26/05/2020</t>
  </si>
  <si>
    <t>MARCOS ANTONIO CORDEIRO FONTES</t>
  </si>
  <si>
    <t>06/01/1967</t>
  </si>
  <si>
    <t>MARIA CORDEIRO FONTES</t>
  </si>
  <si>
    <t>MARCOS ANTONIO DA SILVA</t>
  </si>
  <si>
    <t>16/08/1963</t>
  </si>
  <si>
    <t>MARCOS ANTONIO DE OLIVEIRA</t>
  </si>
  <si>
    <t>09/07/1963</t>
  </si>
  <si>
    <t>TEREZINHA OLIVEIRA</t>
  </si>
  <si>
    <t>MARCOS ANTONIO QUERINO DOS SANTOS</t>
  </si>
  <si>
    <t>26/11/1956</t>
  </si>
  <si>
    <t>MARIA A Q SANTOS BRITO</t>
  </si>
  <si>
    <t>MARCOS AUGUSTO FREITAS RIBEIRO</t>
  </si>
  <si>
    <t>07/05/1992</t>
  </si>
  <si>
    <t>APARECIDA JESUINA NOGUEIRA DE FREITAS</t>
  </si>
  <si>
    <t>MARCOS CAMPOS</t>
  </si>
  <si>
    <t>ILKA MARTINELLI CAMPOS</t>
  </si>
  <si>
    <t>MARCOS CHARLES BENTO VIEIRA</t>
  </si>
  <si>
    <t>02/11/1990</t>
  </si>
  <si>
    <t>MARIA APARECIDA BENTO VIEIRA</t>
  </si>
  <si>
    <t>MARCOS DE OLIVEIRA DIAS</t>
  </si>
  <si>
    <t>04/01/1984</t>
  </si>
  <si>
    <t>MARLENE ROSA DE OLIVEIRA DIAS</t>
  </si>
  <si>
    <t>MARCOS DUARTE LEMOS DA SILVA</t>
  </si>
  <si>
    <t>26/10/1949</t>
  </si>
  <si>
    <t>ETEL DUARTE LEMOS DA SILVA</t>
  </si>
  <si>
    <t>MARCOS ERLANDESON ALVES DA SILVA</t>
  </si>
  <si>
    <t>27/09/1991</t>
  </si>
  <si>
    <t>MARINALVA ALVES DA SILVA</t>
  </si>
  <si>
    <t>MARCOS FERREIRA DE REZENDE</t>
  </si>
  <si>
    <t>ZILDA REZENDE LIMA</t>
  </si>
  <si>
    <t>5/02/2020</t>
  </si>
  <si>
    <t>MARCOS FERREIRA SILVA</t>
  </si>
  <si>
    <t>04/03/1964</t>
  </si>
  <si>
    <t>NAIR MANOELINA SILVA</t>
  </si>
  <si>
    <t>MARCOS HENRIQUE GODOI GANZALEZ</t>
  </si>
  <si>
    <t>NEIDE GODOI</t>
  </si>
  <si>
    <t>MARCOS HENRIQUE MACEDO VIEIRA</t>
  </si>
  <si>
    <t>04/08/1981</t>
  </si>
  <si>
    <t>SANDRA MARIA MACEDO DRUMOND VIEIRA</t>
  </si>
  <si>
    <t>MARCOS LUIZ RIBEIRO</t>
  </si>
  <si>
    <t>16/12/1957</t>
  </si>
  <si>
    <t>MARIA LOURDES RODRIGUES SILVA</t>
  </si>
  <si>
    <t>IBIRACI</t>
  </si>
  <si>
    <t>MARCOS MARTINS DA COSTA</t>
  </si>
  <si>
    <t>24/09/1988</t>
  </si>
  <si>
    <t>CLEUSA TEIXEIRA DA COSTA OLIVEIRA</t>
  </si>
  <si>
    <t>MARCOS PAULO SOUZA TOME</t>
  </si>
  <si>
    <t>MARCIA APARECIDA DE SOUZA TOME</t>
  </si>
  <si>
    <t>MARCOS PEREIRA DE SOUSA</t>
  </si>
  <si>
    <t>13/10/1976</t>
  </si>
  <si>
    <t>MARIA NARCISA FELISARDO DE SOUSA</t>
  </si>
  <si>
    <t>MARCOS ROBERTO DE OLIVEIRA</t>
  </si>
  <si>
    <t>28/10/1975</t>
  </si>
  <si>
    <t>MARIA DA GUIA DE JESUS OLIVEIRA</t>
  </si>
  <si>
    <t>MARCOS VIEIRA DE FARIA</t>
  </si>
  <si>
    <t>23/04/1982</t>
  </si>
  <si>
    <t>NEUSA MARIA VIEIRA DE FARIA</t>
  </si>
  <si>
    <t>MARCUS ARTIAGA COLANTONI</t>
  </si>
  <si>
    <t>21/12/1989</t>
  </si>
  <si>
    <t>ELIANA ARTIAGA COLANTONI</t>
  </si>
  <si>
    <t>DIVISAO DE CORRECAO - DIRPS</t>
  </si>
  <si>
    <t>MARCUS FLAVIO SAID LINDOSO</t>
  </si>
  <si>
    <t>06/10/1980</t>
  </si>
  <si>
    <t>HELENILCE MARIA SAID LINDOSO</t>
  </si>
  <si>
    <t>MARCUS HIURI LEITE RITA</t>
  </si>
  <si>
    <t>13/11/1994</t>
  </si>
  <si>
    <t>MARILENE LEITE ROMERO RITA</t>
  </si>
  <si>
    <t>MARCUS MESQUITA RODRIGUES LIMA</t>
  </si>
  <si>
    <t>02/04/1972</t>
  </si>
  <si>
    <t>NEUZA RODRIGUES MESQUITA LIMA</t>
  </si>
  <si>
    <t>MARCUS VINICIUS DE MELO BORGES</t>
  </si>
  <si>
    <t>10/02/1972</t>
  </si>
  <si>
    <t>LEILA MARIA BORGES</t>
  </si>
  <si>
    <t>MARCUS VINICIUS DE PADUA NETTO</t>
  </si>
  <si>
    <t>17/07/1966</t>
  </si>
  <si>
    <t>MARLE DE FATIMA PADUA NETTO</t>
  </si>
  <si>
    <t>MARDEN AMBROSIO FAGUNDES</t>
  </si>
  <si>
    <t>MARIA ABADIA AMBROSIO</t>
  </si>
  <si>
    <t>MARGARETE CORNELIA DE SOUSA</t>
  </si>
  <si>
    <t>05/09/1962</t>
  </si>
  <si>
    <t>GERALDA CORNELIA RODRIGUES DE SOUSA</t>
  </si>
  <si>
    <t>MARGARETH JUNIA DA SILVA</t>
  </si>
  <si>
    <t>11/08/1977</t>
  </si>
  <si>
    <t>MARTA JOAQUINA DA SILVA</t>
  </si>
  <si>
    <t>MARGARIDA DAS GRACAS FERREIRA REZENDE</t>
  </si>
  <si>
    <t>25/01/1958</t>
  </si>
  <si>
    <t>DOLORES CONCEICAO</t>
  </si>
  <si>
    <t>MARIA ABADIA DE ARAUJO</t>
  </si>
  <si>
    <t>09/12/1973</t>
  </si>
  <si>
    <t>NEUSA MARIA DA SILVA</t>
  </si>
  <si>
    <t>MARIA ABADIA MIRANDA</t>
  </si>
  <si>
    <t>27/03/1965</t>
  </si>
  <si>
    <t>MARIA RITA DE MIRANDA</t>
  </si>
  <si>
    <t>MARIA ABADIA MOREIRA CUNHA</t>
  </si>
  <si>
    <t>20/10/1971</t>
  </si>
  <si>
    <t>GERALDA PAULISTA</t>
  </si>
  <si>
    <t>MARIA ABADIA ORTIZ</t>
  </si>
  <si>
    <t>05/10/1965</t>
  </si>
  <si>
    <t>CLAUDETE DE PAULA ORTIZ</t>
  </si>
  <si>
    <t>MARIA ALICE DA SILVA RAMOS</t>
  </si>
  <si>
    <t>31/08/1976</t>
  </si>
  <si>
    <t>MARLENE TIAGO DA SILVA</t>
  </si>
  <si>
    <t>MARIA AMELIA CHAMMA MAXIMIANO</t>
  </si>
  <si>
    <t>14/07/1981</t>
  </si>
  <si>
    <t>SARA CHAMMA MAXIMIANO</t>
  </si>
  <si>
    <t>DIVISAO DE SAUDE - ESTUDANTE</t>
  </si>
  <si>
    <t>MARIA ANGELA BATISTA</t>
  </si>
  <si>
    <t>02/09/1966</t>
  </si>
  <si>
    <t>HELENA NIZIA BATISTA</t>
  </si>
  <si>
    <t>MARIA ANGELA RIBEIRO</t>
  </si>
  <si>
    <t>31/05/1965</t>
  </si>
  <si>
    <t>MARCOLINA MARIA RIBEIRO</t>
  </si>
  <si>
    <t>MARIA ANGELICA FIGUEIREDO CAMPO DALL ORTO</t>
  </si>
  <si>
    <t>17/12/1976</t>
  </si>
  <si>
    <t>CELIA MARA DE FIGUEIREDO CAMPO</t>
  </si>
  <si>
    <t>11/11/1956</t>
  </si>
  <si>
    <t>ANTONIA ALBINA SILVA</t>
  </si>
  <si>
    <t>MARIA APARECIDA DA SILVA COSTA</t>
  </si>
  <si>
    <t>10/02/1970</t>
  </si>
  <si>
    <t>LEONTINA FRANCELINA DE MOURA</t>
  </si>
  <si>
    <t>MARIA APARECIDA DE ARAUJO</t>
  </si>
  <si>
    <t>03/07/1960</t>
  </si>
  <si>
    <t>VENINA ALADIA DE OLIVEIRA</t>
  </si>
  <si>
    <t>MARIA APARECIDA DE BARROS</t>
  </si>
  <si>
    <t>MARGARIDA ALVES DE BARROS</t>
  </si>
  <si>
    <t>PONTALINA</t>
  </si>
  <si>
    <t>27/07/2022</t>
  </si>
  <si>
    <t>22/01/2023</t>
  </si>
  <si>
    <t>MARIA APARECIDA DE MELO SILVA</t>
  </si>
  <si>
    <t>07/02/1970</t>
  </si>
  <si>
    <t>ORLANDA MARIA DE MELO</t>
  </si>
  <si>
    <t>31/01/1959</t>
  </si>
  <si>
    <t>MARIA APARECIDA DE OLIVEIRA CAMPOS</t>
  </si>
  <si>
    <t>13/02/1969</t>
  </si>
  <si>
    <t>MARIA JOVELINA DE OLIVEIRA</t>
  </si>
  <si>
    <t>MARIA APARECIDA DE OLIVEIRA TANNUS</t>
  </si>
  <si>
    <t>06/07/1967</t>
  </si>
  <si>
    <t>LOURDES LUIZ DE MOURA OLIVEIRA</t>
  </si>
  <si>
    <t>MARIA APARECIDA DOS SANTOS OLIVEIRA</t>
  </si>
  <si>
    <t>17/03/1961</t>
  </si>
  <si>
    <t>MARIA AURORA DIAS SANTOS</t>
  </si>
  <si>
    <t>MARIA APARECIDA GONCALVES</t>
  </si>
  <si>
    <t>20/08/1954</t>
  </si>
  <si>
    <t>ANTONIA GOMES GONCALVES</t>
  </si>
  <si>
    <t>MARIA APARECIDA GONCALVES GOMES</t>
  </si>
  <si>
    <t>14/09/1978</t>
  </si>
  <si>
    <t>MARIA DAS NEVES DIAS</t>
  </si>
  <si>
    <t>16/08/2022</t>
  </si>
  <si>
    <t>15/08/2023</t>
  </si>
  <si>
    <t>06/05/1956</t>
  </si>
  <si>
    <t>JOANA MARIA MELO</t>
  </si>
  <si>
    <t>MARIA APARECIDA MAGALHAES</t>
  </si>
  <si>
    <t>26/10/1968</t>
  </si>
  <si>
    <t>JOVELINA MARIA DE OLIVEIRA</t>
  </si>
  <si>
    <t>ROMARIA</t>
  </si>
  <si>
    <t>MARIA APARECIDA RIBEIRO DE ALMEIDA</t>
  </si>
  <si>
    <t>27/03/1966</t>
  </si>
  <si>
    <t>ANA ALVES RIBEIRO</t>
  </si>
  <si>
    <t>MARIA AUXILIADORA</t>
  </si>
  <si>
    <t>25/03/1968</t>
  </si>
  <si>
    <t>GERALDA LIBANIA MACHADO OLIVEIRA</t>
  </si>
  <si>
    <t>TAQUARAL DE GOIAS</t>
  </si>
  <si>
    <t>MARIA AUXILIADORA DO NASCIMENTO SILVA</t>
  </si>
  <si>
    <t>12/07/1971</t>
  </si>
  <si>
    <t>MARIA BRAZ DO NASCIMENTO</t>
  </si>
  <si>
    <t>MARIA AUXILIADORA SILVA COSTA</t>
  </si>
  <si>
    <t>03/04/1982</t>
  </si>
  <si>
    <t>ANGELA MERICI DA SILVA</t>
  </si>
  <si>
    <t>MARIA BEATRIZ DA SILVA</t>
  </si>
  <si>
    <t>24/02/1956</t>
  </si>
  <si>
    <t>MARIA RITA DA SILVA</t>
  </si>
  <si>
    <t>CANAL DE SAO SIMAO</t>
  </si>
  <si>
    <t>MARIA BEATRIZ DA SILVA GONCALVES</t>
  </si>
  <si>
    <t>19/07/1957</t>
  </si>
  <si>
    <t>MARIA JESUS</t>
  </si>
  <si>
    <t>MARIA BEATRIZ VIEIRA</t>
  </si>
  <si>
    <t>18/07/1978</t>
  </si>
  <si>
    <t>VANDA PEREIRA SILVA VIEIRA</t>
  </si>
  <si>
    <t>MARIA CAROLINA BUIATTI AMARAL E SILVA</t>
  </si>
  <si>
    <t>01/03/1988</t>
  </si>
  <si>
    <t>ALDAZELIA AMARAL DE FARIA</t>
  </si>
  <si>
    <t>MARIA CAROLLINE COSTA CARNEIRO</t>
  </si>
  <si>
    <t>ELIZABETH APARECIDA COSTA CARNEIRO</t>
  </si>
  <si>
    <t>MARIA CECILIA DE SOUZA NOGUEIRA</t>
  </si>
  <si>
    <t>21/03/1976</t>
  </si>
  <si>
    <t>IVA MARIA AGUIAR</t>
  </si>
  <si>
    <t>MARIA CECILIA MARQUES RIBEIRO</t>
  </si>
  <si>
    <t>MARIA DE LOURDES MARQUES RIBEIRO</t>
  </si>
  <si>
    <t>MARIA CLARA NUNES DE MATOS</t>
  </si>
  <si>
    <t>16/09/1993</t>
  </si>
  <si>
    <t>MARIA APARECIDA NUNES DA SILVA DE MATOS</t>
  </si>
  <si>
    <t>MARIA CLAUDIA DE SOUZA LACERDA</t>
  </si>
  <si>
    <t>26/12/1963</t>
  </si>
  <si>
    <t>MARIA APARECIDA DE SOUZA LACERDA</t>
  </si>
  <si>
    <t>MARIA CONCEICAO FRANCISCO SOUTO DOS SANTOS</t>
  </si>
  <si>
    <t>12/05/1967</t>
  </si>
  <si>
    <t>ANTONIA JOSE SOARES</t>
  </si>
  <si>
    <t>MARIA CRISTINA BRUNO DE ASSIS</t>
  </si>
  <si>
    <t>28/05/1971</t>
  </si>
  <si>
    <t>MARIA JOSE BRUNO DE ASSIS</t>
  </si>
  <si>
    <t>CONSELHEIRO LAFAERTE</t>
  </si>
  <si>
    <t>MARIA CRISTINA DE SOUSA VAZ SILVA</t>
  </si>
  <si>
    <t>16/01/1968</t>
  </si>
  <si>
    <t>WALDECI SOUSA VAZ</t>
  </si>
  <si>
    <t>MARIA CRISTINA LIMA E SILVA</t>
  </si>
  <si>
    <t>21/02/1965</t>
  </si>
  <si>
    <t>MARIA APARECIDA SILVEIRA LIMA</t>
  </si>
  <si>
    <t>SAO TOMAS DE AQUINO</t>
  </si>
  <si>
    <t>MARIA CRISTINA SAGARIO</t>
  </si>
  <si>
    <t>30/11/1966</t>
  </si>
  <si>
    <t>MARIA CRISTINA VASCONCELOS TEIXEIRA</t>
  </si>
  <si>
    <t>07/01/1974</t>
  </si>
  <si>
    <t>DIRCE VASCONCELOS TEIXEIRA</t>
  </si>
  <si>
    <t>MARIA DA GRACA FIALHO KOBOLDT GOMES</t>
  </si>
  <si>
    <t>05/12/1956</t>
  </si>
  <si>
    <t>ISABEL KOBOLDT GOMES</t>
  </si>
  <si>
    <t>CANOAS</t>
  </si>
  <si>
    <t>ESCOLA AGROTECNICA FED. DE INCONFIDENTES</t>
  </si>
  <si>
    <t>MARIA DAS DORES VIEIRA GROTTO</t>
  </si>
  <si>
    <t>28/12/1965</t>
  </si>
  <si>
    <t>ALCINA BARBOSA VIEIRA</t>
  </si>
  <si>
    <t>MARIA DAS GRACAS DE SOUZA</t>
  </si>
  <si>
    <t>13/09/1949</t>
  </si>
  <si>
    <t>MARIA DIVINA FREITAS</t>
  </si>
  <si>
    <t>MARIA DAS GRACAS RODRIGUES MENDES</t>
  </si>
  <si>
    <t>07/01/1966</t>
  </si>
  <si>
    <t>MARINA DA SILVA RODRIGUES</t>
  </si>
  <si>
    <t>MARIA DAS GRACAS VENANCIO</t>
  </si>
  <si>
    <t>16/08/1953</t>
  </si>
  <si>
    <t>VITALINA MARTINS VAZ</t>
  </si>
  <si>
    <t>MARIA DE FATIMA ALVES</t>
  </si>
  <si>
    <t>MARIA CARLOS ALVES</t>
  </si>
  <si>
    <t>MARIA DE FATIMA NASCIMENTO SILVA</t>
  </si>
  <si>
    <t>16/02/1958</t>
  </si>
  <si>
    <t>MARIA AP NASCIMENTO</t>
  </si>
  <si>
    <t>MARIA DE FATIMA SOUSA ROSENVALD</t>
  </si>
  <si>
    <t>28/11/1948</t>
  </si>
  <si>
    <t>DURVALINA DOS SANTOS</t>
  </si>
  <si>
    <t>MARIA DE LOURDES DE PAULO FELIX</t>
  </si>
  <si>
    <t>30/04/1960</t>
  </si>
  <si>
    <t>MARIA MADALENA PAULA</t>
  </si>
  <si>
    <t>MARIA DE LOURDES GONCALVES SANTOS</t>
  </si>
  <si>
    <t>03/06/1985</t>
  </si>
  <si>
    <t>GERALDA GISLENE TORRES GONCALVES</t>
  </si>
  <si>
    <t>MARIA DE LOURDES PEREIRA COSTA</t>
  </si>
  <si>
    <t>ATACILIA OLIMPIA DAMAS</t>
  </si>
  <si>
    <t>MARIA DO CARMO MONTE</t>
  </si>
  <si>
    <t>24/04/1965</t>
  </si>
  <si>
    <t>MARIA APARECIDA NASCIMENTO MONTE</t>
  </si>
  <si>
    <t>MARIA ELEUSA NUNES</t>
  </si>
  <si>
    <t>BELCHIOLINA MA C NUNES</t>
  </si>
  <si>
    <t>MARIA ELISABETH FONSECA</t>
  </si>
  <si>
    <t>29/08/1956</t>
  </si>
  <si>
    <t>MARIA ANGELICA PEREIRA DE ALMEIDA</t>
  </si>
  <si>
    <t>MARIA EUNICE DE SOUSA SILVA CORREA</t>
  </si>
  <si>
    <t>29/10/1973</t>
  </si>
  <si>
    <t>MARIA DAS GRACAS DE SOUSA LIMA</t>
  </si>
  <si>
    <t>MARIA EVA SORTICA DE SOUZA</t>
  </si>
  <si>
    <t>11/09/1955</t>
  </si>
  <si>
    <t>ALZIRA SORTICA SOUZA</t>
  </si>
  <si>
    <t>CACERES</t>
  </si>
  <si>
    <t>MARIA FRANCISCA VILELA DE OLIVEIRA SILVA</t>
  </si>
  <si>
    <t>24/03/1953</t>
  </si>
  <si>
    <t>GERALDA ALVES OLIVEIRA</t>
  </si>
  <si>
    <t>MARIA GRACILENE CAMILO DE ARAUJO</t>
  </si>
  <si>
    <t>09/06/1966</t>
  </si>
  <si>
    <t>LAIDE CAMILO DA SILVA</t>
  </si>
  <si>
    <t>MARIA HELENA ALMEIDA</t>
  </si>
  <si>
    <t>24/08/1970</t>
  </si>
  <si>
    <t>DINORA DA COSTA ALMEIDA</t>
  </si>
  <si>
    <t>MARIA HELENA DOS SANTOS BARBOSA</t>
  </si>
  <si>
    <t>06/12/1970</t>
  </si>
  <si>
    <t>ALZIRA FRANCISCA DOS SANTOS</t>
  </si>
  <si>
    <t>MARIA ILMA DE SOUZA</t>
  </si>
  <si>
    <t>01/04/1956</t>
  </si>
  <si>
    <t>ERONDINA MARIA SOUZA</t>
  </si>
  <si>
    <t>MARIA IVALDA DE OLIVEIRA</t>
  </si>
  <si>
    <t>19/03/1952</t>
  </si>
  <si>
    <t>HONORATA AURO OLIVEIRA</t>
  </si>
  <si>
    <t>MARIA IVONI DA SILVA PINTO</t>
  </si>
  <si>
    <t>MARIA DIVINA DA SILVA PINTO</t>
  </si>
  <si>
    <t>MUNICÍPIO SANTA HELENA DE GOIÁS</t>
  </si>
  <si>
    <t>MARIA JOSE DA SILVA</t>
  </si>
  <si>
    <t>11/03/1966</t>
  </si>
  <si>
    <t>EROTILDES TEIXEIRA DA SILVA</t>
  </si>
  <si>
    <t>CACHOEIRA DOURADA DE MINAS</t>
  </si>
  <si>
    <t>MARIA JOSE DA SILVA DIAS</t>
  </si>
  <si>
    <t>29/09/1977</t>
  </si>
  <si>
    <t>FATIMA RODRIGUES DA SILVA</t>
  </si>
  <si>
    <t>MARIA JOSE DA SILVA MARTINS</t>
  </si>
  <si>
    <t>27/02/1967</t>
  </si>
  <si>
    <t>ANA LUZIA SILVA</t>
  </si>
  <si>
    <t>MARIA JOSE DA SILVA RODRIGUES</t>
  </si>
  <si>
    <t>20/02/1971</t>
  </si>
  <si>
    <t>MARIA CONCEICAO DE FREITAS SILVA</t>
  </si>
  <si>
    <t>MARIA JOSE DE ALMEIDA CUSTODIO</t>
  </si>
  <si>
    <t>01/12/1955</t>
  </si>
  <si>
    <t>MARIA JOSE ALMEIDA</t>
  </si>
  <si>
    <t>QUARTEL GERAL</t>
  </si>
  <si>
    <t>DIVISAO INFORM E ATENDIMENTO ACADEMICO</t>
  </si>
  <si>
    <t>MARIA JOSE DE SOUSA</t>
  </si>
  <si>
    <t>26/06/1958</t>
  </si>
  <si>
    <t>TEREZA SOUSA</t>
  </si>
  <si>
    <t>SANTA RITA DE CASSIA</t>
  </si>
  <si>
    <t>MARIA JOSE DIAS GOMES</t>
  </si>
  <si>
    <t>22/01/1962</t>
  </si>
  <si>
    <t>GERONDINA DIAS ROSA OLIVEIRA</t>
  </si>
  <si>
    <t>MARIA JOSE SANTANA LUCAS</t>
  </si>
  <si>
    <t>20/01/1965</t>
  </si>
  <si>
    <t>MARIA JOSE DAS DORES</t>
  </si>
  <si>
    <t>MARIA LEONOR GONZAGA GONCALVES</t>
  </si>
  <si>
    <t>19/06/1960</t>
  </si>
  <si>
    <t>MARIA JULIA GONZAGA</t>
  </si>
  <si>
    <t>UBERLâNDIA</t>
  </si>
  <si>
    <t>MARIA LETICIA VIEIRA MOURA</t>
  </si>
  <si>
    <t>04/04/1975</t>
  </si>
  <si>
    <t>CELINA VIEIRA MOURA</t>
  </si>
  <si>
    <t>MARIA LUCIA APARECIDA FERREIRA</t>
  </si>
  <si>
    <t>27/04/1961</t>
  </si>
  <si>
    <t>SEBASTIANA MARIA JESUS</t>
  </si>
  <si>
    <t>MARIA MADALENA DE QUEIROZ ROCHA</t>
  </si>
  <si>
    <t>14/03/1963</t>
  </si>
  <si>
    <t>MARIA MADALENA FAGUNDES DE OLIVEIRA</t>
  </si>
  <si>
    <t>28/05/1964</t>
  </si>
  <si>
    <t>LUZIA FAGUNDES FREITAS</t>
  </si>
  <si>
    <t>MARIA MARLENE FERNANDES</t>
  </si>
  <si>
    <t>08/12/1954</t>
  </si>
  <si>
    <t>SOFIA FERNANDES</t>
  </si>
  <si>
    <t>SAO TOME</t>
  </si>
  <si>
    <t>MARIA RAIMUNDA BORGES</t>
  </si>
  <si>
    <t>01/05/1958</t>
  </si>
  <si>
    <t>FRANCISCA ANUNCIADA DA CONCEICAO BORGES</t>
  </si>
  <si>
    <t>MARIA RAQUEL ALVARENGA MARCONDES</t>
  </si>
  <si>
    <t>20/05/1965</t>
  </si>
  <si>
    <t>NEUZA LEAL ALVARENGA</t>
  </si>
  <si>
    <t>MUNHOZ DE MELO</t>
  </si>
  <si>
    <t>MARIA REGINA DOS SANTOS</t>
  </si>
  <si>
    <t>22/11/1967</t>
  </si>
  <si>
    <t>MARIA BEU SANTOS</t>
  </si>
  <si>
    <t>CARMO DO RIO CLARO</t>
  </si>
  <si>
    <t>MARIA REGINA DOS SANTOS VITORINO</t>
  </si>
  <si>
    <t>13/01/1966</t>
  </si>
  <si>
    <t>LAZARA MARQUES SILVA</t>
  </si>
  <si>
    <t>MARIA TEREZA DE MATOS BARCELOS</t>
  </si>
  <si>
    <t>14/03/1962</t>
  </si>
  <si>
    <t>TEREZA ALVES MATOS</t>
  </si>
  <si>
    <t>MARIA TEREZA DIVALDA CARNEIRO</t>
  </si>
  <si>
    <t>04/07/1984</t>
  </si>
  <si>
    <t>MARIA TEREZINHA GOMES PONTES</t>
  </si>
  <si>
    <t>08/09/1954</t>
  </si>
  <si>
    <t>MARGARIDA SILVA GOMES</t>
  </si>
  <si>
    <t>MARIA VANDA DOS SANTOS</t>
  </si>
  <si>
    <t>11/01/1968</t>
  </si>
  <si>
    <t>MARIA LEDA DA CONCEICAO</t>
  </si>
  <si>
    <t>MARIA VANDA SILVA DANGELO</t>
  </si>
  <si>
    <t>17/07/1964</t>
  </si>
  <si>
    <t>ZENOSILIA ANTONIA JESUS</t>
  </si>
  <si>
    <t>MARIA VIRGINIA DIAS DE AVILA</t>
  </si>
  <si>
    <t>18/10/1968</t>
  </si>
  <si>
    <t>MARIA DE LOURDES DIAS AVILA</t>
  </si>
  <si>
    <t>MARIA VITORIA BUSSOLANI</t>
  </si>
  <si>
    <t>25/03/1972</t>
  </si>
  <si>
    <t>MARIA DALZIZA PRATA BOSSOLANI</t>
  </si>
  <si>
    <t>BEBEDOURO</t>
  </si>
  <si>
    <t>MARIANA ANDRADE BARCELOS ROSA</t>
  </si>
  <si>
    <t>MARIA DEISE DE ANDRADE BARCELOS</t>
  </si>
  <si>
    <t>MARIANA ANGELICA FERREIRA</t>
  </si>
  <si>
    <t>25/05/1989</t>
  </si>
  <si>
    <t>CELIA CAIXETA FERREIRA</t>
  </si>
  <si>
    <t>MARIANA ARAUJO ZOCRATTO</t>
  </si>
  <si>
    <t>17/10/1988</t>
  </si>
  <si>
    <t>ABENILDE ARAUJO ZOCRATTO</t>
  </si>
  <si>
    <t>MARIANA BATISTA ANDRADE</t>
  </si>
  <si>
    <t>17/05/1984</t>
  </si>
  <si>
    <t>MARISTELA BATISTA COSTA ANDRADE</t>
  </si>
  <si>
    <t>COORDENACAO CUR PROG POS GRAD AGRONOMIA</t>
  </si>
  <si>
    <t>MARIANA BERNARDES E SILVA</t>
  </si>
  <si>
    <t>23/11/1991</t>
  </si>
  <si>
    <t>DULCE APARECIDA SILVA</t>
  </si>
  <si>
    <t>MARIANA CODOGNOTTO BRITO VILELA</t>
  </si>
  <si>
    <t>20/09/1988</t>
  </si>
  <si>
    <t>MAGALI CODOGNOTTO BRITO</t>
  </si>
  <si>
    <t>MARIANA DE FATIMA CAMPOS FRANCA</t>
  </si>
  <si>
    <t>27/12/1993</t>
  </si>
  <si>
    <t>SIRLENE DE FATIMA CAMPOS SILVA</t>
  </si>
  <si>
    <t>MARIANA DE OLIVEIRA LOPES BARRAL</t>
  </si>
  <si>
    <t>12/08/1993</t>
  </si>
  <si>
    <t>ROSANGELA DE OLIVEIRA LOPES BARRAL</t>
  </si>
  <si>
    <t>MARIANA DE OLIVEIRA REBELLO</t>
  </si>
  <si>
    <t>24/08/1987</t>
  </si>
  <si>
    <t>MARILDA DE OLIVEIRA</t>
  </si>
  <si>
    <t>26/09/2022</t>
  </si>
  <si>
    <t>MARIANA DEBORA ARAUJO COSTA RUIZ</t>
  </si>
  <si>
    <t>14/08/1986</t>
  </si>
  <si>
    <t>TERESA CRISTINA DE MELO ARAUJO COSTA</t>
  </si>
  <si>
    <t>MINISTERIO JUSTICA E SEG. PUBLICA</t>
  </si>
  <si>
    <t>MARIANA ELISA GONCALVES</t>
  </si>
  <si>
    <t>23/06/1992</t>
  </si>
  <si>
    <t>LECI PERPETUA DA SILVA</t>
  </si>
  <si>
    <t>MARIANA GONCALVES GOMES TAVOLONE</t>
  </si>
  <si>
    <t>10/06/1975</t>
  </si>
  <si>
    <t>MARIANA HEILBUTH JARDIM</t>
  </si>
  <si>
    <t>15/07/1982</t>
  </si>
  <si>
    <t>MARIA DE LOURDES HEILBUTH JARDIM</t>
  </si>
  <si>
    <t>MARIANA OGAWA NAVES PIMENTA</t>
  </si>
  <si>
    <t>08/11/1996</t>
  </si>
  <si>
    <t>SUELI SAFUMI OGAWA PIMENTA</t>
  </si>
  <si>
    <t>MARIANA PAIVA ARAUJO</t>
  </si>
  <si>
    <t>MARIA ELISABETE PAIVA ARAUJO</t>
  </si>
  <si>
    <t>29/11/2022</t>
  </si>
  <si>
    <t>12/01/2023</t>
  </si>
  <si>
    <t>MARIANA PRUDENTE PEREIRA</t>
  </si>
  <si>
    <t>29/12/1982</t>
  </si>
  <si>
    <t>MARIANA RODOVALHO DE OLIVEIRA</t>
  </si>
  <si>
    <t>30/07/1989</t>
  </si>
  <si>
    <t>GLENDA MARIA RODOVALHO DE OLIVEIRA</t>
  </si>
  <si>
    <t>MARIANA RODRIGUES ALVES</t>
  </si>
  <si>
    <t>22/06/1989</t>
  </si>
  <si>
    <t>MARIA APARECIDA DE OLIVEIRA RODRIGUES PEREIRA</t>
  </si>
  <si>
    <t>MARIANE FERREIRA MORLIN</t>
  </si>
  <si>
    <t>06/12/1987</t>
  </si>
  <si>
    <t>CARMEM MORLIN</t>
  </si>
  <si>
    <t>MARIANE RODRIGUES DA SILVA</t>
  </si>
  <si>
    <t>16/03/1988</t>
  </si>
  <si>
    <t>MIRTES CRECIONE DE SOUZA SILVA</t>
  </si>
  <si>
    <t>MARIANE SILVA E LIMA GIEMBINSKY</t>
  </si>
  <si>
    <t>MARIANI BORGES FRANCO</t>
  </si>
  <si>
    <t>13/08/1984</t>
  </si>
  <si>
    <t>MARIA INES NAME BORGES FRANCO</t>
  </si>
  <si>
    <t>MARIANNY MIRANDA SILVA</t>
  </si>
  <si>
    <t>12/07/1994</t>
  </si>
  <si>
    <t>EDNA MARCIA MIRANDA</t>
  </si>
  <si>
    <t>MARICRUZ LAUDELINA SANCHEZ</t>
  </si>
  <si>
    <t>16/08/1967</t>
  </si>
  <si>
    <t>ZILA SANCHEZ MACIEL</t>
  </si>
  <si>
    <t>MARIELLY MATEUS OBO</t>
  </si>
  <si>
    <t>02/05/1980</t>
  </si>
  <si>
    <t>MARILENE APARECIDA DOS SANTOS MATEUS</t>
  </si>
  <si>
    <t>MARILAC APARECIDA DE SOUZA</t>
  </si>
  <si>
    <t>10/05/1960</t>
  </si>
  <si>
    <t>NADIR SOARES DE SOUZA</t>
  </si>
  <si>
    <t>MARILDA ARANTES OLIVEIRA</t>
  </si>
  <si>
    <t>18/04/1965</t>
  </si>
  <si>
    <t>TEREZINHA DE JESUS SILVA</t>
  </si>
  <si>
    <t>23/10/1964</t>
  </si>
  <si>
    <t>IONE APARECIDA OLIVEIRA</t>
  </si>
  <si>
    <t>MARILDA MAGNA SIQUEIRA</t>
  </si>
  <si>
    <t>14/06/1962</t>
  </si>
  <si>
    <t>DIVINA FERREIRA SIQUEIRA</t>
  </si>
  <si>
    <t>SOA JOSE DO RIO PRETO</t>
  </si>
  <si>
    <t>MARILDA NUNES LEMES RIBAS</t>
  </si>
  <si>
    <t>28/11/1980</t>
  </si>
  <si>
    <t>MARIA NUNES RIBAS</t>
  </si>
  <si>
    <t>MARILDA ROSA DE OLIVEIRA</t>
  </si>
  <si>
    <t>09/01/1955</t>
  </si>
  <si>
    <t>MARIA ABADIA DE OLIVEIRA</t>
  </si>
  <si>
    <t>MARILENE NUNES DA SILVA VICTAL</t>
  </si>
  <si>
    <t>24/04/1971</t>
  </si>
  <si>
    <t>TEREZINHA NUNES SILVA</t>
  </si>
  <si>
    <t>MARILENE PINTO DOS SANTOS</t>
  </si>
  <si>
    <t>CONCEICAO RODRIGUES DOS SANTOS</t>
  </si>
  <si>
    <t>MARILEY CANDIDA DE ANDRADE VIEIRA</t>
  </si>
  <si>
    <t>15/04/1981</t>
  </si>
  <si>
    <t>NILMA CANDIDA DE ANDRADE</t>
  </si>
  <si>
    <t>MARILIA CHRISTINA ARANTES MELO</t>
  </si>
  <si>
    <t>21/03/1985</t>
  </si>
  <si>
    <t>MARIA CRISTINA PROTO ARANTES MELO</t>
  </si>
  <si>
    <t>MARILIA CRISTINA BERARDI</t>
  </si>
  <si>
    <t>05/11/1980</t>
  </si>
  <si>
    <t>JOANA DARC GASPARINI BERARDI</t>
  </si>
  <si>
    <t>MARILIA DAS GRACAS GALDEANO</t>
  </si>
  <si>
    <t>31/07/1980</t>
  </si>
  <si>
    <t>MARIA JOSE RODOVALHO GALDEANO</t>
  </si>
  <si>
    <t>MARILIA NEVES SANTOS</t>
  </si>
  <si>
    <t>26/04/1989</t>
  </si>
  <si>
    <t>KATIA NEVES BORGES</t>
  </si>
  <si>
    <t>TERAPIA NUTRICIONAL</t>
  </si>
  <si>
    <t>MARILIA PEREIRA BRASAO</t>
  </si>
  <si>
    <t>16/08/1986</t>
  </si>
  <si>
    <t>VIRGINIA REZENDE PEREIRA BRASAO</t>
  </si>
  <si>
    <t>MARILIA TEIXEIRA DOS REIS</t>
  </si>
  <si>
    <t>01/05/1962</t>
  </si>
  <si>
    <t>TERESINHA OLIVEIRA REIS</t>
  </si>
  <si>
    <t>MARINA BENZAQUEM HABIB SANTOS</t>
  </si>
  <si>
    <t>11/08/1992</t>
  </si>
  <si>
    <t>MARCIA MARGARETH BENZAQUEM HABIB</t>
  </si>
  <si>
    <t>COORD CURSO GRADUACAO ESTATISTICA</t>
  </si>
  <si>
    <t>31/08/2023</t>
  </si>
  <si>
    <t>MARINA CALIXTO PEREIRA</t>
  </si>
  <si>
    <t>ELEUSA EUSTAQUIA CALIXTO PEREIRA</t>
  </si>
  <si>
    <t>MARINA CLEIA DE RESENDE</t>
  </si>
  <si>
    <t>18/06/1964</t>
  </si>
  <si>
    <t>MARIA PEREIRA ROSA</t>
  </si>
  <si>
    <t>MARINA DE SOUZA LIMA</t>
  </si>
  <si>
    <t>28/09/1983</t>
  </si>
  <si>
    <t>IVANI LUCIA DE SOUZA LIMA</t>
  </si>
  <si>
    <t>MARINA FERREIRA LOPES</t>
  </si>
  <si>
    <t>13/02/1987</t>
  </si>
  <si>
    <t>MARIA APARECIDA FERREIRA LOPES</t>
  </si>
  <si>
    <t>MARINA MELO GONCALVES</t>
  </si>
  <si>
    <t>26/05/1985</t>
  </si>
  <si>
    <t>MARIA AUXILIADORA DE MELO GONCALVES</t>
  </si>
  <si>
    <t>MARINALDA RODRIGUES TEIXEIRA</t>
  </si>
  <si>
    <t>23/09/1974</t>
  </si>
  <si>
    <t>GENI JOSE TEIXEIRA</t>
  </si>
  <si>
    <t>MARINE PEREIRA MARQUES</t>
  </si>
  <si>
    <t>07/10/1959</t>
  </si>
  <si>
    <t>LEONTINA MARIA ROSA PEREIRA</t>
  </si>
  <si>
    <t>MARINILZA SILVA ARAUJO</t>
  </si>
  <si>
    <t>24/05/1971</t>
  </si>
  <si>
    <t>MARIA DARIA DA SILVA</t>
  </si>
  <si>
    <t>MARIO BATISTA SOARES</t>
  </si>
  <si>
    <t>20/06/1964</t>
  </si>
  <si>
    <t>TEREZINHA MAR B SOARES</t>
  </si>
  <si>
    <t>CHUMBO</t>
  </si>
  <si>
    <t>MARIO CEZAR DE OLIVEIRA</t>
  </si>
  <si>
    <t>03/06/1989</t>
  </si>
  <si>
    <t>MARIA DA SOLEDADE CEZAR OLIVEIRA</t>
  </si>
  <si>
    <t>MARIO COSTA DE PAIVA GUIMARAES JUNIOR</t>
  </si>
  <si>
    <t>24/01/1987</t>
  </si>
  <si>
    <t>CASSIA MAIA GOUVEA GUIMARAES</t>
  </si>
  <si>
    <t>2/02/2022</t>
  </si>
  <si>
    <t>MARIO EDUARDO SANTOS RODRIGUES</t>
  </si>
  <si>
    <t>25/05/1964</t>
  </si>
  <si>
    <t>MARILDA SANTOS RODRIGUES</t>
  </si>
  <si>
    <t>MARIO HALYSSON GONCALVES</t>
  </si>
  <si>
    <t>18/09/1974</t>
  </si>
  <si>
    <t>NEUZA MARIA GONCALVES</t>
  </si>
  <si>
    <t>MARIO MARTINS DE OLIVEIRA JUNIOR</t>
  </si>
  <si>
    <t>17/06/1987</t>
  </si>
  <si>
    <t>MARINA DE FATIMA LIMA OLIVEIRA</t>
  </si>
  <si>
    <t>MARIO ZANN ASSUNCAO BRAZ</t>
  </si>
  <si>
    <t>19/10/1968</t>
  </si>
  <si>
    <t>EMILIA ASSUNCAO BRAZ</t>
  </si>
  <si>
    <t>MARIOZAN ROSA</t>
  </si>
  <si>
    <t>16/04/1955</t>
  </si>
  <si>
    <t>MARIA ABADIA DE JESUS</t>
  </si>
  <si>
    <t>CASCALHO RICO</t>
  </si>
  <si>
    <t>MARISE ABADIA OLIVEIRA LOPES</t>
  </si>
  <si>
    <t>13/08/1969</t>
  </si>
  <si>
    <t>LILA OLIVEIRA LOPES</t>
  </si>
  <si>
    <t>MARISE COSTA CARVALHO FERNANDES</t>
  </si>
  <si>
    <t>02/07/1984</t>
  </si>
  <si>
    <t>MARLENE COSTA CARVALHO</t>
  </si>
  <si>
    <t>MARISTELLA ALVES DO NASCIMENTO SALGADO</t>
  </si>
  <si>
    <t>13/09/1980</t>
  </si>
  <si>
    <t>AUGUSTA MARIA ALVES DO NASCIMENTO</t>
  </si>
  <si>
    <t>16/10/2019</t>
  </si>
  <si>
    <t>MARITES APARECIDA DA SILVA</t>
  </si>
  <si>
    <t>20/06/1971</t>
  </si>
  <si>
    <t>ROSA MARIA DA SILVA</t>
  </si>
  <si>
    <t>MARIZETE MARIA DE LIMA MAGALHAES</t>
  </si>
  <si>
    <t>08/05/1965</t>
  </si>
  <si>
    <t>ELENA FERNANDES DE LIMA</t>
  </si>
  <si>
    <t>MARLA DE OLIVEIRA CUNHA</t>
  </si>
  <si>
    <t>18/05/1985</t>
  </si>
  <si>
    <t>MARLENE MACHADO DE OLIVEIRA CUNHA</t>
  </si>
  <si>
    <t>MARLEI JOSE DE SOUZA DIAS</t>
  </si>
  <si>
    <t>03/10/1977</t>
  </si>
  <si>
    <t>MARIA JOSE DE SOUZA</t>
  </si>
  <si>
    <t>MARLENE APARECIDA DE OLIVEIRA</t>
  </si>
  <si>
    <t>30/01/1968</t>
  </si>
  <si>
    <t>MARIA DALVINA OLIVEIRA</t>
  </si>
  <si>
    <t>MARLENE DO CARMO OLIVEIRA</t>
  </si>
  <si>
    <t>20/02/1956</t>
  </si>
  <si>
    <t>OLGA SOUZA BORGES</t>
  </si>
  <si>
    <t>MARLEY APARECIDA DUARTE TEIXEIRA</t>
  </si>
  <si>
    <t>18/07/1971</t>
  </si>
  <si>
    <t>LUCILA DA CONCEIÇAO SILVA</t>
  </si>
  <si>
    <t>MARLEY DANTAS BARBOSA</t>
  </si>
  <si>
    <t>21/10/1973</t>
  </si>
  <si>
    <t>MADALENA AREDA BARBOSA</t>
  </si>
  <si>
    <t>MARLI APARECIDA ALVES PEREIRA</t>
  </si>
  <si>
    <t>07/09/1961</t>
  </si>
  <si>
    <t>MARLI LUCIA DE OLIVEIRA</t>
  </si>
  <si>
    <t>10/05/1958</t>
  </si>
  <si>
    <t>MARIA DO CARMO DA SILVA</t>
  </si>
  <si>
    <t>MARLICE APARECIDA DA FONSECA JESUINO</t>
  </si>
  <si>
    <t>16/09/1978</t>
  </si>
  <si>
    <t>ERMELINDA PEREIRA DA FONSECA</t>
  </si>
  <si>
    <t>MARLON CAETANO</t>
  </si>
  <si>
    <t>MARLON JACOB HONORATO</t>
  </si>
  <si>
    <t>10/06/1988</t>
  </si>
  <si>
    <t>MARIA DE LOURDES JACOB HONORATO</t>
  </si>
  <si>
    <t>MARLUCE AMANCIO DE ARAUJO MAMEDE</t>
  </si>
  <si>
    <t>25/08/1968</t>
  </si>
  <si>
    <t>ARISTELA JOSE PEREIRA DE ARAUJO</t>
  </si>
  <si>
    <t>MARLUCIA MOURA DE OLIVEIRA</t>
  </si>
  <si>
    <t>15/08/1976</t>
  </si>
  <si>
    <t>MARIA MARTA MOURA DE OLIVEIRA</t>
  </si>
  <si>
    <t>MARLY DE OLIVEIRA MODERNO</t>
  </si>
  <si>
    <t>15/05/1956</t>
  </si>
  <si>
    <t>MARIA LIMA OLIVEIRA</t>
  </si>
  <si>
    <t>MARTA CALASANS COSTA LACERDA</t>
  </si>
  <si>
    <t>MARISAIDE CALASANS COSTA LACERDA</t>
  </si>
  <si>
    <t>MARTA DE OLIVEIRA LOPES</t>
  </si>
  <si>
    <t>19/12/1966</t>
  </si>
  <si>
    <t>GENI RITA DE OLIVEIRA</t>
  </si>
  <si>
    <t>SAO JOAO DA SERRA NEGRA</t>
  </si>
  <si>
    <t>MARTA HELENA DE OLIVEIRA</t>
  </si>
  <si>
    <t>03/09/1968</t>
  </si>
  <si>
    <t>IOLANDA PEREI OLIVEIRA</t>
  </si>
  <si>
    <t>MARTA HELENA ROSA DA SILVA</t>
  </si>
  <si>
    <t>12/03/1954</t>
  </si>
  <si>
    <t>LAZARA COSTA DA SILVA ROSA</t>
  </si>
  <si>
    <t>MARTA MARIA SOARES DA FONSECA</t>
  </si>
  <si>
    <t>10/07/1965</t>
  </si>
  <si>
    <t>IEDA SOARES DA FONSECA</t>
  </si>
  <si>
    <t>MARY ANGELA DE MENESES SANCHES</t>
  </si>
  <si>
    <t>18/12/1980</t>
  </si>
  <si>
    <t>MARIA DO CARMO MENESES</t>
  </si>
  <si>
    <t>21/02/2020</t>
  </si>
  <si>
    <t>MARY ANN GARCIA SANTOS LANGONI PENA</t>
  </si>
  <si>
    <t>24/05/1966</t>
  </si>
  <si>
    <t>ZILDA ROSARIO DOS SANTOS GARCIA</t>
  </si>
  <si>
    <t>MATEUS FERNANDES CUNHA SOUZA</t>
  </si>
  <si>
    <t>18/06/1988</t>
  </si>
  <si>
    <t>ANA FERNANDES DA CUNHA SOUZA</t>
  </si>
  <si>
    <t>MATHEUS DE ARRUDA CAMPOS MONDADORE</t>
  </si>
  <si>
    <t>20/05/1995</t>
  </si>
  <si>
    <t>ELISABETE DE ARRUDA CAMPOS</t>
  </si>
  <si>
    <t>MATHEUS HENRIQUE MEDEIROS</t>
  </si>
  <si>
    <t>24/01/1997</t>
  </si>
  <si>
    <t>SALMA PEREIRA DE MEDEIROS</t>
  </si>
  <si>
    <t>MATHEUS HENRIQUE SOUZA ALVES</t>
  </si>
  <si>
    <t>12/12/1992</t>
  </si>
  <si>
    <t>KELLY APARECIDA ROCHA SOUZA</t>
  </si>
  <si>
    <t>MATHEUS JABOUR BELLEI</t>
  </si>
  <si>
    <t>01/03/1987</t>
  </si>
  <si>
    <t>ANGELINA MARIA LAMMOGLIA JABOUR BELLEI</t>
  </si>
  <si>
    <t>MATHEUS MARQUES SANTIAGO</t>
  </si>
  <si>
    <t>25/10/1995</t>
  </si>
  <si>
    <t>IVONILDE MARQUES SANTIAGO</t>
  </si>
  <si>
    <t>MATHEUS RANGER FERNANDES FERREIRA</t>
  </si>
  <si>
    <t>15/05/1997</t>
  </si>
  <si>
    <t>ELAINE FERNANDES FERREIRA</t>
  </si>
  <si>
    <t>MATHEUS SANTANA GUIMARAES</t>
  </si>
  <si>
    <t>28/01/1983</t>
  </si>
  <si>
    <t>STELLA MARIS L SANTANA GUIMARAES</t>
  </si>
  <si>
    <t>MAURA MOREIRA RAMOS</t>
  </si>
  <si>
    <t>21/11/1972</t>
  </si>
  <si>
    <t>GOVERLANDIA</t>
  </si>
  <si>
    <t>MAURELINA FERNANDES MOREIRA</t>
  </si>
  <si>
    <t>04/07/1968</t>
  </si>
  <si>
    <t>JUDITE FERNANDES MOREIRA</t>
  </si>
  <si>
    <t>MAURELISIO GERALDO BORGES</t>
  </si>
  <si>
    <t>17/10/1980</t>
  </si>
  <si>
    <t>SEBASTIANA PERES BORGES</t>
  </si>
  <si>
    <t>MAURICIO AMARAL GONCALVES</t>
  </si>
  <si>
    <t>21/06/1988</t>
  </si>
  <si>
    <t>ZILDA ALVES DO AMARAL GONCALVES</t>
  </si>
  <si>
    <t>MAURICIO ANSELMO ALVES</t>
  </si>
  <si>
    <t>CLEUSA MARIA DE OLIVEIRA ALVES</t>
  </si>
  <si>
    <t>PITANGUI</t>
  </si>
  <si>
    <t>GESTAO CENTRO CIRURGICO DIRCH</t>
  </si>
  <si>
    <t>MAURICIO AUGUSTO SANTOS PASSEADO NETO</t>
  </si>
  <si>
    <t>16/11/1989</t>
  </si>
  <si>
    <t>VIVIANE DA SILVA PASSEADO</t>
  </si>
  <si>
    <t>PARALISIA CEREBRAL</t>
  </si>
  <si>
    <t>MAURICIO RODRIGUES DA CUNHA</t>
  </si>
  <si>
    <t>27/12/1952</t>
  </si>
  <si>
    <t>TEREZINHA F CUNHA</t>
  </si>
  <si>
    <t>MAURILIA MARTINS DE OLIVEIRA</t>
  </si>
  <si>
    <t>16/07/1984</t>
  </si>
  <si>
    <t>MAURISA TERENCIO DE OLIVEIRA</t>
  </si>
  <si>
    <t>01/12/1967</t>
  </si>
  <si>
    <t>TEREZINHA TERENCIO DE OLIVEIRA</t>
  </si>
  <si>
    <t>NAZARIO</t>
  </si>
  <si>
    <t>MAX AOR MARQUES</t>
  </si>
  <si>
    <t>08/10/1955</t>
  </si>
  <si>
    <t>JANDIRA JESUS MARQUES</t>
  </si>
  <si>
    <t>MAXHUEL DE SOUZA BRAGANCA</t>
  </si>
  <si>
    <t>11/07/1976</t>
  </si>
  <si>
    <t>TEREZINHA GONCALVES DE SOUZA BRAGANCA</t>
  </si>
  <si>
    <t>MAXWEL CAPSY BOGA RIBEIRO</t>
  </si>
  <si>
    <t>SANDRA MARIA BOGA RIBEIRO</t>
  </si>
  <si>
    <t>MAXWEL SOARES SANTOS</t>
  </si>
  <si>
    <t>26/01/1982</t>
  </si>
  <si>
    <t>ROMILDA SOARES DOS SANTOS</t>
  </si>
  <si>
    <t>MAYARA ANNA DE OLIVEIRA MEDEIROS</t>
  </si>
  <si>
    <t>27/09/1988</t>
  </si>
  <si>
    <t>APARECIDA GONCALVES DE OLIVEIRA</t>
  </si>
  <si>
    <t>MAYCON DENNIS HENRIQUE DE SOUZA</t>
  </si>
  <si>
    <t>VERA LUCIA HENRIQUE DE SOUZA</t>
  </si>
  <si>
    <t>AFAS. CURSO FORMACAO OPCAO CARGO EFETIVO- C/ REMUN. -  EST</t>
  </si>
  <si>
    <t>17/10/2022</t>
  </si>
  <si>
    <t>17/02/2023</t>
  </si>
  <si>
    <t>MAYRINES APARECIDA DA SILVA RODRIGUES</t>
  </si>
  <si>
    <t>25/09/1964</t>
  </si>
  <si>
    <t>ALVINA DE FATIMA RIBEIRO</t>
  </si>
  <si>
    <t>MAYTA MAMEDE NEGRETO SANTOS</t>
  </si>
  <si>
    <t>12/01/1970</t>
  </si>
  <si>
    <t>ANTONIA MARIA MAMEDE NEGRETO</t>
  </si>
  <si>
    <t>MEIRE HENRIQUES LOPES GONCALVES</t>
  </si>
  <si>
    <t>15/06/1967</t>
  </si>
  <si>
    <t>ISTERLINA HENRIQ LOPES</t>
  </si>
  <si>
    <t>SAO MIGUEL DA ANTA</t>
  </si>
  <si>
    <t>MEIRIELEM MARINA DE ARAUJO BEVILACQUA</t>
  </si>
  <si>
    <t>07/08/1988</t>
  </si>
  <si>
    <t>INES MARINA LOBO DE ARAUJO</t>
  </si>
  <si>
    <t>MELINA ROSA GOMES</t>
  </si>
  <si>
    <t>15/04/1983</t>
  </si>
  <si>
    <t>ARAILDA GOMES ROSA</t>
  </si>
  <si>
    <t>MERABI MARIA MOURA DIAS</t>
  </si>
  <si>
    <t>17/06/1955</t>
  </si>
  <si>
    <t>ARAPUA</t>
  </si>
  <si>
    <t>MERCIA ROSA DOMINGUES SILVA</t>
  </si>
  <si>
    <t>20/01/1970</t>
  </si>
  <si>
    <t>REGINA ROSA DOMINGUES</t>
  </si>
  <si>
    <t>MATO VERDE</t>
  </si>
  <si>
    <t>MERIELLE MARTINS ALVES</t>
  </si>
  <si>
    <t>03/10/1988</t>
  </si>
  <si>
    <t>MARIA MARTINS PEREIRA</t>
  </si>
  <si>
    <t>MEYR PEREIRA CRUZ</t>
  </si>
  <si>
    <t>27/12/1979</t>
  </si>
  <si>
    <t>FRANCISCA PEREIRA CRUZ</t>
  </si>
  <si>
    <t>PROGRAMA DE POS GRADUACAO EM MATEMATICA</t>
  </si>
  <si>
    <t>UNIVERSIDADE FEDERAL DE ITAJUBA</t>
  </si>
  <si>
    <t>MICHEL COUTINHO DOS SANTOS</t>
  </si>
  <si>
    <t>30/05/1982</t>
  </si>
  <si>
    <t>GILDA COUTINHO DOS SANTOS</t>
  </si>
  <si>
    <t>23/09/2022</t>
  </si>
  <si>
    <t>MICHELE APARECIDA DE LIMA FREITAS</t>
  </si>
  <si>
    <t>SONIA MARIA SILVA DE LIMA</t>
  </si>
  <si>
    <t>MICHELE APARECIDA XAVIER FALCO</t>
  </si>
  <si>
    <t>24/03/1983</t>
  </si>
  <si>
    <t>NELMA MARIA XAVIER FALCO</t>
  </si>
  <si>
    <t>MICHELE SORAYA TESSARO</t>
  </si>
  <si>
    <t>27/10/1972</t>
  </si>
  <si>
    <t>IVETE RIBEIRO DE SOUZA</t>
  </si>
  <si>
    <t>ATIBAIA</t>
  </si>
  <si>
    <t>MICHELLE APARECIDA DOS SANTOS TONETO</t>
  </si>
  <si>
    <t>01/10/1988</t>
  </si>
  <si>
    <t>TEREZINHA DOS SANTOS TONETO</t>
  </si>
  <si>
    <t>MICHELLE CRISTINA DE ARAUJO</t>
  </si>
  <si>
    <t>27/06/1977</t>
  </si>
  <si>
    <t>LIDIA PAULINA DE ARAUJO</t>
  </si>
  <si>
    <t>MICHELLE EGLE TORRES SILVA</t>
  </si>
  <si>
    <t>30/09/1976</t>
  </si>
  <si>
    <t>VILMA CANDIDA SILVA</t>
  </si>
  <si>
    <t>MICHELLE GODOY CANAZZA DAMIAN</t>
  </si>
  <si>
    <t>06/04/1982</t>
  </si>
  <si>
    <t>MARIA EUSTAQIA DE GODOY DAMIAN</t>
  </si>
  <si>
    <t>MICHELLE MARQUES SILVA</t>
  </si>
  <si>
    <t>09/04/1987</t>
  </si>
  <si>
    <t>DALMA APARECIDA MARQUES</t>
  </si>
  <si>
    <t>MICHELLE PEREIRA CRUZ</t>
  </si>
  <si>
    <t>AIDA PEREIRA CRUZ</t>
  </si>
  <si>
    <t>MICHELLE SOARES MOURA MACHADO</t>
  </si>
  <si>
    <t>05/09/1994</t>
  </si>
  <si>
    <t>MARIA DE LOURDES SOARES MOURA</t>
  </si>
  <si>
    <t>MICHELLI CORSINO PEREIRA</t>
  </si>
  <si>
    <t>18/08/1981</t>
  </si>
  <si>
    <t>JAMIRA CORSINO PEREIRA</t>
  </si>
  <si>
    <t>MICHELLI LOCKS CANCELLIER</t>
  </si>
  <si>
    <t>06/08/1985</t>
  </si>
  <si>
    <t>VILMA APARECIDA LOCKS</t>
  </si>
  <si>
    <t>UNIVERSIDADE FEDERAL DA FRONTEIRA SUL</t>
  </si>
  <si>
    <t>MICHELY CRISTINA SANTOS ALMEIDA</t>
  </si>
  <si>
    <t>23/10/1981</t>
  </si>
  <si>
    <t>MIGUEL ANGELO DO NASCIMENTO OLIVEIRA</t>
  </si>
  <si>
    <t>10/05/1963</t>
  </si>
  <si>
    <t>SUZANA NASCIMENTO OLIVEIRA</t>
  </si>
  <si>
    <t>DIRETORIA DE ORCAMENTO</t>
  </si>
  <si>
    <t>MIGUEL HERNANDES JUNIOR</t>
  </si>
  <si>
    <t>08/05/1984</t>
  </si>
  <si>
    <t>MARTA LOMONACO HERNANDES</t>
  </si>
  <si>
    <t>MIGUEL PETRAGLIA FILHO</t>
  </si>
  <si>
    <t>22/11/1972</t>
  </si>
  <si>
    <t>VALDELICE FERREIRA PETRAGLIA</t>
  </si>
  <si>
    <t>MILCE PEREIRA DE LIMA</t>
  </si>
  <si>
    <t>07/04/1962</t>
  </si>
  <si>
    <t>MARIA ALICE PEREIRA DE LIMA</t>
  </si>
  <si>
    <t>MILENA SUEMI IRIE</t>
  </si>
  <si>
    <t>MARY MAYUMI TAGUTI IRIE</t>
  </si>
  <si>
    <t>MILENE DIAS CARNEIRO</t>
  </si>
  <si>
    <t>10/06/1992</t>
  </si>
  <si>
    <t>LEILANE MARIA SILVA</t>
  </si>
  <si>
    <t>MILTON FRANCISCO DOS SANTOS</t>
  </si>
  <si>
    <t>27/12/1953</t>
  </si>
  <si>
    <t>JOAQUINA ROSA SANTOS</t>
  </si>
  <si>
    <t>MILTON TOMAZ FRANCO JUNIOR</t>
  </si>
  <si>
    <t>16/02/1988</t>
  </si>
  <si>
    <t>EIGNA LUCIA DE MEDEIROS FRANCO</t>
  </si>
  <si>
    <t>MINEIA CRISTINA FRANCO</t>
  </si>
  <si>
    <t>15/05/1975</t>
  </si>
  <si>
    <t>DINAIR SILVA FRANCO</t>
  </si>
  <si>
    <t>COORD CURSO DE SERVICO SOCIAL DO PONTAL</t>
  </si>
  <si>
    <t>24/04/2022</t>
  </si>
  <si>
    <t>24/04/2023</t>
  </si>
  <si>
    <t>MIQUEIAS DE SOUZA MARCAL</t>
  </si>
  <si>
    <t>21/03/1993</t>
  </si>
  <si>
    <t>LUZINETE RUFINO DE SOUZA MARCAL</t>
  </si>
  <si>
    <t>MIRELLA DE OLIVEIRA FREITAS</t>
  </si>
  <si>
    <t>23/10/1978</t>
  </si>
  <si>
    <t>ENEIDA ROCHA DE OLIVEIRA FREITAS</t>
  </si>
  <si>
    <t>MIRELLE GONCALVES DE REZENDE</t>
  </si>
  <si>
    <t>04/09/1986</t>
  </si>
  <si>
    <t>DIVINA DAS GRACAS GONCALVES REZENDE</t>
  </si>
  <si>
    <t>MIRIA MARCIA PAZINI</t>
  </si>
  <si>
    <t>MARIA DIVINA FERREIRA PAZINI</t>
  </si>
  <si>
    <t>MIRIAM DAMIAO GOMES SEABRA</t>
  </si>
  <si>
    <t>28/06/1971</t>
  </si>
  <si>
    <t>MARIA EDITH DAMIAO GOMES SEABRA</t>
  </si>
  <si>
    <t>MIRIAM SANTOS DE OLIVEIRA</t>
  </si>
  <si>
    <t>04/08/1977</t>
  </si>
  <si>
    <t>VILMAR SILVA DOS SANTOS</t>
  </si>
  <si>
    <t>CONTAGEM</t>
  </si>
  <si>
    <t>MIRIAN ALVES DOS SANTOS BOTELHO</t>
  </si>
  <si>
    <t>08/10/1965</t>
  </si>
  <si>
    <t>MARLY DOS SANTOS ALVES</t>
  </si>
  <si>
    <t>MIRIAN DE FATIMA SILVA</t>
  </si>
  <si>
    <t>13/07/1983</t>
  </si>
  <si>
    <t>ORLINDA MARIA DA SILVA</t>
  </si>
  <si>
    <t>MIRIAN HELENA SEGALLA SILVA</t>
  </si>
  <si>
    <t>15/05/1966</t>
  </si>
  <si>
    <t>MARIA HELENA SEGALLA SILVA</t>
  </si>
  <si>
    <t>MIRIAN MENDONCA GOMES SIQUEIRA</t>
  </si>
  <si>
    <t>22/09/1983</t>
  </si>
  <si>
    <t>ALVARINDA GOMES DE OLIVEIRA</t>
  </si>
  <si>
    <t>MIZMAR COUTO DE ANDRADE COSTA</t>
  </si>
  <si>
    <t>23/11/1966</t>
  </si>
  <si>
    <t>MARIA CINTRA ANDRADE</t>
  </si>
  <si>
    <t>ANÁPOLIS</t>
  </si>
  <si>
    <t>MOACIR FERNANDES FERREIRA JUNIOR</t>
  </si>
  <si>
    <t>29/03/1983</t>
  </si>
  <si>
    <t>MARLENE RIBEIRO DA COSTA FERNANDES</t>
  </si>
  <si>
    <t>MOACIR NASCIMENTO COSTA</t>
  </si>
  <si>
    <t>06/05/1959</t>
  </si>
  <si>
    <t>IOLANDA NASCIMENTO COSTA</t>
  </si>
  <si>
    <t>MOISES FELIPE DA SILVA</t>
  </si>
  <si>
    <t>SEBASTIANA HENRI SILVA</t>
  </si>
  <si>
    <t>MOISES NUNES</t>
  </si>
  <si>
    <t>01/10/1963</t>
  </si>
  <si>
    <t>MARIA MENDES NUNES</t>
  </si>
  <si>
    <t>MONAYARA CRISTINE CADIMA ARAUJO</t>
  </si>
  <si>
    <t>17/11/1992</t>
  </si>
  <si>
    <t>RITA DE CASSIA CADIMA ARAUJO</t>
  </si>
  <si>
    <t>MONICA APARECIDA DE SOUSA</t>
  </si>
  <si>
    <t>17/09/1969</t>
  </si>
  <si>
    <t>ISABEL ISAURINA DE SOUSA</t>
  </si>
  <si>
    <t>MONICA CALDEIRA MEDEIROS FREITAS</t>
  </si>
  <si>
    <t>18/01/1968</t>
  </si>
  <si>
    <t>ALTAIR PEREIRA MEDEIROS FREITAS</t>
  </si>
  <si>
    <t>MONICA CRISTINA HELMER SOARES</t>
  </si>
  <si>
    <t>25/12/1984</t>
  </si>
  <si>
    <t>MARIA LUCIA HELMER</t>
  </si>
  <si>
    <t>10/06/2020</t>
  </si>
  <si>
    <t>MONICA DE FARIA E SILVA</t>
  </si>
  <si>
    <t>15/10/1968</t>
  </si>
  <si>
    <t>MARIA CONSUELO SILVA</t>
  </si>
  <si>
    <t>MONICA MARTINS MOREIRA GARCEZ</t>
  </si>
  <si>
    <t>12/04/1982</t>
  </si>
  <si>
    <t>MARIA APARECIDA MOREIRA</t>
  </si>
  <si>
    <t>MONICA RAMOS DECONTE</t>
  </si>
  <si>
    <t>NEUZA PEREIRA RAMOS</t>
  </si>
  <si>
    <t>MONICA SILVA SEGATTO</t>
  </si>
  <si>
    <t>16/11/1992</t>
  </si>
  <si>
    <t>LILIANE RIBEIRO SILVA SEGATTO</t>
  </si>
  <si>
    <t>MONICA SOARES ROCHA</t>
  </si>
  <si>
    <t>11/05/1962</t>
  </si>
  <si>
    <t>GEORGETA TEREZINHA SOARES ROCHA</t>
  </si>
  <si>
    <t>MURIEL RIBEIRO ALVES</t>
  </si>
  <si>
    <t>SUELENE RIBEIRO DE SOUZA ALVES</t>
  </si>
  <si>
    <t>MURILO CESAR DE FREITAS CORTES</t>
  </si>
  <si>
    <t>13/11/1974</t>
  </si>
  <si>
    <t>MARIA ABADIA FREITAS CORTES</t>
  </si>
  <si>
    <t>MURILO SILVA MONTEIRO</t>
  </si>
  <si>
    <t>13/01/1988</t>
  </si>
  <si>
    <t>MARIA DAJUDA SILVA</t>
  </si>
  <si>
    <t>MURILO VIEIRA DA SILVA</t>
  </si>
  <si>
    <t>ROSANA VIEIRA DA SILVA</t>
  </si>
  <si>
    <t>NABIA MARIA PENA</t>
  </si>
  <si>
    <t>07/10/1953</t>
  </si>
  <si>
    <t>DALVA MARQUES SENA</t>
  </si>
  <si>
    <t>NADIA ANGELA DA SILVA</t>
  </si>
  <si>
    <t>JORDELINA LAZARA SOUZA</t>
  </si>
  <si>
    <t>NADJARA DAVI SILVA</t>
  </si>
  <si>
    <t>MARIA DO CARMO SILVA DAVI</t>
  </si>
  <si>
    <t>NAHARA DE CASTRO OLIVEIRA</t>
  </si>
  <si>
    <t>13/03/1971</t>
  </si>
  <si>
    <t>ODETE MARIA CASTRO DE OLIVEIRA</t>
  </si>
  <si>
    <t>NAIARA RENATA BARANZELI</t>
  </si>
  <si>
    <t>05/11/1987</t>
  </si>
  <si>
    <t>NELCI TEREZINHA CARBONERA BARANZELI</t>
  </si>
  <si>
    <t>SETOR DE AVALIACOES JURIDICAS_- PROGE</t>
  </si>
  <si>
    <t>NALIM SOLIMAR LEITE</t>
  </si>
  <si>
    <t>12/07/1977</t>
  </si>
  <si>
    <t>MARIA DE LOURDES BARBOSA LEITE</t>
  </si>
  <si>
    <t>NARCY MIRANDA BATISTA NAKAMURA</t>
  </si>
  <si>
    <t>13/03/1957</t>
  </si>
  <si>
    <t>ABADIA MIRANDA BATISTA</t>
  </si>
  <si>
    <t>NOVO BRASIL</t>
  </si>
  <si>
    <t>NATALIA ALVES MARTINS</t>
  </si>
  <si>
    <t>17/03/1988</t>
  </si>
  <si>
    <t>DORVALINA ALVES MARTINS</t>
  </si>
  <si>
    <t>NATALIA BARREIROS GENARI GOTO</t>
  </si>
  <si>
    <t>19/01/1985</t>
  </si>
  <si>
    <t>CONCEICAO DE FATIMA MAGALHAES BARREIROS GENARI</t>
  </si>
  <si>
    <t>NATALIA BATISTA VASCONCELOS</t>
  </si>
  <si>
    <t>MARIA ABADIA VASCONCELOS</t>
  </si>
  <si>
    <t>NATALIA CAROLINA DANTAS MENDES GARCIA</t>
  </si>
  <si>
    <t>MARIA MARTA DANTAS MENDES DE PAULA</t>
  </si>
  <si>
    <t>NATALIA CHAVES LEMOS</t>
  </si>
  <si>
    <t>25/12/1968</t>
  </si>
  <si>
    <t>ANTONIETA CHAVES LEMOS</t>
  </si>
  <si>
    <t>CRUZ DA FORTALEZA</t>
  </si>
  <si>
    <t>25/12/1954</t>
  </si>
  <si>
    <t>ARCELINA MARIA DE OLIVEIRA CUNHA</t>
  </si>
  <si>
    <t>NATALIA GOMES PEREIRA</t>
  </si>
  <si>
    <t>03/02/1988</t>
  </si>
  <si>
    <t>CELIA GOMES DOS REIS PEREIRA</t>
  </si>
  <si>
    <t>NATALIA LUIZA SILVA CARVALHO</t>
  </si>
  <si>
    <t>12/11/1986</t>
  </si>
  <si>
    <t>MALVINA APARECIDA DE OLIVEIRA SILVA</t>
  </si>
  <si>
    <t>DIVISAO EDUCACAO BASICA E PROFISSIONAL</t>
  </si>
  <si>
    <t>NATALIA RODRIGUES DE SA</t>
  </si>
  <si>
    <t>22/12/1974</t>
  </si>
  <si>
    <t>IRACEMA DE SA RODRIGUES</t>
  </si>
  <si>
    <t>NATASSIA CAROLINE RESENDE CORREA</t>
  </si>
  <si>
    <t>24/12/1983</t>
  </si>
  <si>
    <t>MARIA APARECIDA RESENDE CORREA</t>
  </si>
  <si>
    <t>NATHALIA BERNARDES CINTRA</t>
  </si>
  <si>
    <t>19/08/1995</t>
  </si>
  <si>
    <t>CLAUDIA BERNARDES</t>
  </si>
  <si>
    <t>NATHALIA SCALABRINE ROCHA</t>
  </si>
  <si>
    <t>21/12/1996</t>
  </si>
  <si>
    <t>LUCILENE DA LUZ DO NASCIMENTO</t>
  </si>
  <si>
    <t>NAYARA DAYRELL DE CARVALHO</t>
  </si>
  <si>
    <t>26/12/1981</t>
  </si>
  <si>
    <t>DORIS LIMA DAYRELL DE CARVALHO</t>
  </si>
  <si>
    <t>NAYARA DE ALMEIDA PAULA</t>
  </si>
  <si>
    <t>19/08/1988</t>
  </si>
  <si>
    <t>MARIA ABADIA DE ALMEIDA</t>
  </si>
  <si>
    <t>28/10/2022</t>
  </si>
  <si>
    <t>25/01/2023</t>
  </si>
  <si>
    <t>NAYARA SILVA VIEIRA</t>
  </si>
  <si>
    <t>NILDA DA SILVA VIERIA</t>
  </si>
  <si>
    <t>NEIDE APARECIDA DE MOURA</t>
  </si>
  <si>
    <t>ALMERINDA VALENTINA DE MOURA</t>
  </si>
  <si>
    <t>NEIDE APARECIDA FARIA</t>
  </si>
  <si>
    <t>26/07/1972</t>
  </si>
  <si>
    <t>EURICA MARTINS FARIA</t>
  </si>
  <si>
    <t>NEIDE MOREIRA DE SOUZA</t>
  </si>
  <si>
    <t>04/12/1974</t>
  </si>
  <si>
    <t>MARIA DE LOURDES MOREIRA DE SOUZA</t>
  </si>
  <si>
    <t>NEILA FLORENCIO DE CASTRO</t>
  </si>
  <si>
    <t>10/11/1967</t>
  </si>
  <si>
    <t>DINAZARDA FLORENCIO DE CASTRO</t>
  </si>
  <si>
    <t>NEILSON ALVES ROSA</t>
  </si>
  <si>
    <t>18/01/1991</t>
  </si>
  <si>
    <t>NEIDE PEREIRA ROSA FERREIRA</t>
  </si>
  <si>
    <t>NEILUCIO SOLANO LISBOA</t>
  </si>
  <si>
    <t>14/12/1963</t>
  </si>
  <si>
    <t>INEZIA VIR LIMA LISBOA</t>
  </si>
  <si>
    <t>NEIREVALDA DA SILVA</t>
  </si>
  <si>
    <t>19/09/1975</t>
  </si>
  <si>
    <t>MARIA DE LOURDES SUDARIO</t>
  </si>
  <si>
    <t>NEIRIVON ELIAS CARDOSO</t>
  </si>
  <si>
    <t>02/05/1969</t>
  </si>
  <si>
    <t>MARIA APARECIDA CARDOSO</t>
  </si>
  <si>
    <t>NEISE APOLIANY MARTINS PACHECO</t>
  </si>
  <si>
    <t>10/11/1980</t>
  </si>
  <si>
    <t>MARIA ABADIA DOS REIS MARTINS</t>
  </si>
  <si>
    <t>NEIVA BATISTA CHAGAS DE OLIVEIRA</t>
  </si>
  <si>
    <t>23/06/1973</t>
  </si>
  <si>
    <t>MARIA CANDIDA DAS CHAGAS</t>
  </si>
  <si>
    <t>NEIVA HERMETO DIAS</t>
  </si>
  <si>
    <t>14/05/1961</t>
  </si>
  <si>
    <t>CARMEM LACERDA DIAS</t>
  </si>
  <si>
    <t>NELCI SABINA OLIVEIRA</t>
  </si>
  <si>
    <t>20/05/1958</t>
  </si>
  <si>
    <t>MARIA INACIA OLIVEIRA</t>
  </si>
  <si>
    <t>NELIO JOSE DA SILVA NUNES</t>
  </si>
  <si>
    <t>24/12/1989</t>
  </si>
  <si>
    <t>JANE RAIMUNDA DA SILVA NUNES</t>
  </si>
  <si>
    <t>NELMA DE FATIMA DAVID</t>
  </si>
  <si>
    <t>20/12/1971</t>
  </si>
  <si>
    <t>MARIA ANTONIA DAUD</t>
  </si>
  <si>
    <t>NELSON BARBOSA JUNIOR</t>
  </si>
  <si>
    <t>19/12/1971</t>
  </si>
  <si>
    <t>AMINE LADIR</t>
  </si>
  <si>
    <t>NELSON LUIZ DE MACEDO QUEIROZ</t>
  </si>
  <si>
    <t>20/07/1960</t>
  </si>
  <si>
    <t>LUCY DE MACEDO QUEIROZ</t>
  </si>
  <si>
    <t>OURO PRETO</t>
  </si>
  <si>
    <t>NELSON MARCOS FERREIRA</t>
  </si>
  <si>
    <t>13/01/1978</t>
  </si>
  <si>
    <t>IVETE OLIVEIRA SILVA</t>
  </si>
  <si>
    <t>11/04/2022</t>
  </si>
  <si>
    <t>10/04/2023</t>
  </si>
  <si>
    <t>NELSON MURILO RODRIGUES</t>
  </si>
  <si>
    <t>SONIA MARIA RODRIGUES</t>
  </si>
  <si>
    <t>NEUENDER DE OLIVEIRA SILVA</t>
  </si>
  <si>
    <t>17/07/1985</t>
  </si>
  <si>
    <t>MIRENE MARIA DA SILVA OLIVEIRA</t>
  </si>
  <si>
    <t>NEUSA MARIA DOS REIS</t>
  </si>
  <si>
    <t>03/07/1968</t>
  </si>
  <si>
    <t>MARIA LAURA REIS</t>
  </si>
  <si>
    <t>NEUSA VIEIRA PERES</t>
  </si>
  <si>
    <t>19/01/1983</t>
  </si>
  <si>
    <t>MARIA PERES VIEIRA</t>
  </si>
  <si>
    <t>NEVISON AMORIM PEREIRA</t>
  </si>
  <si>
    <t>25/10/1975</t>
  </si>
  <si>
    <t>LUZIA MARIA DE AMORIM PEREIRA</t>
  </si>
  <si>
    <t>NEWTON FERREIRA DE PAULA JUNIOR</t>
  </si>
  <si>
    <t>MARIA LOURENCO DE PAULA</t>
  </si>
  <si>
    <t>UNIVERSIDADE FEDERAL DE SANTA CATARINA</t>
  </si>
  <si>
    <t>NICEMARA CARDOSO SILVA</t>
  </si>
  <si>
    <t>05/04/1983</t>
  </si>
  <si>
    <t>MAURENICE MARIA DA SIVA CARDOSO</t>
  </si>
  <si>
    <t>NILCELIA PAULA DIAS</t>
  </si>
  <si>
    <t>24/03/1972</t>
  </si>
  <si>
    <t>CELIA TEREZINHA DIAS</t>
  </si>
  <si>
    <t>NILMA APARECIDA ASSUNCAO</t>
  </si>
  <si>
    <t>18/05/1956</t>
  </si>
  <si>
    <t>WELZINA MARIA MENDES ASSUNÇÃO</t>
  </si>
  <si>
    <t>NILSON BARBOSA DOS SANTOS GUIMARAES</t>
  </si>
  <si>
    <t>15/07/1980</t>
  </si>
  <si>
    <t>MARIA BARBOSA DOS SANTOS</t>
  </si>
  <si>
    <t>NILSON ROBERTO PEREIRA</t>
  </si>
  <si>
    <t>16/12/1963</t>
  </si>
  <si>
    <t>IRENE SEBASTIANA PEREIRA</t>
  </si>
  <si>
    <t>NILTON JOSE ALVES</t>
  </si>
  <si>
    <t>02/11/1960</t>
  </si>
  <si>
    <t>MARIA APARECIDA ALVES</t>
  </si>
  <si>
    <t>CAMACHO</t>
  </si>
  <si>
    <t>NILTON MARTINS TEIXEIRA</t>
  </si>
  <si>
    <t>23/07/1957</t>
  </si>
  <si>
    <t>DIJANIRA MARIA TEIXEIRA</t>
  </si>
  <si>
    <t>NILVA FATIMA FONSECA MESQUITA</t>
  </si>
  <si>
    <t>24/09/1958</t>
  </si>
  <si>
    <t>IRAMI MOREIRA DA CONCEICAO</t>
  </si>
  <si>
    <t>SANTA ROSA DOS DOURADOS</t>
  </si>
  <si>
    <t>NILZA DE CASTRO MELO</t>
  </si>
  <si>
    <t>18/11/1956</t>
  </si>
  <si>
    <t>ALMIRA CASTRO</t>
  </si>
  <si>
    <t>NIVALDO BATISTA DOS SANTOS</t>
  </si>
  <si>
    <t>27/09/1957</t>
  </si>
  <si>
    <t>ELIZENA GONCALVES SANTOS</t>
  </si>
  <si>
    <t>NIVALDO DORNELES JUNIOR</t>
  </si>
  <si>
    <t>09/05/1976</t>
  </si>
  <si>
    <t>ELCE MAMEDE DORNELES</t>
  </si>
  <si>
    <t>NIVALDO LUIZ ARANTES</t>
  </si>
  <si>
    <t>18/02/1960</t>
  </si>
  <si>
    <t>MARIA CARDOSO ARANTES</t>
  </si>
  <si>
    <t>NIVALDO PEREIRA DE ARAUJO</t>
  </si>
  <si>
    <t>17/06/1958</t>
  </si>
  <si>
    <t>MARIA CARMELITA DE ARAUJO</t>
  </si>
  <si>
    <t>NIVALDO TIMOTEO ALVES MACIEL</t>
  </si>
  <si>
    <t>30/09/1966</t>
  </si>
  <si>
    <t>DIVINA ALVES DA MATA MACIEL</t>
  </si>
  <si>
    <t>BOM SUCESSO DE PATOS</t>
  </si>
  <si>
    <t>NIVALDO VIEIRA NASCIMENTO</t>
  </si>
  <si>
    <t>23/08/1979</t>
  </si>
  <si>
    <t>APARECIDA OSORIO VIEIRA DO NASCIMENTO</t>
  </si>
  <si>
    <t>NIVEA DE MACEDO OLIVEIRA MORALES</t>
  </si>
  <si>
    <t>29/09/1970</t>
  </si>
  <si>
    <t>MARIA ADELAIDE DE MACEDO OLIVEIRA</t>
  </si>
  <si>
    <t>NIVIA MARA SILVA RODRIGUES</t>
  </si>
  <si>
    <t>16/03/1966</t>
  </si>
  <si>
    <t>WALDETE DA SILVA RODRIGUES</t>
  </si>
  <si>
    <t>PROGRAMA DE POS-GRADUACAO EM BIOL. VEGET</t>
  </si>
  <si>
    <t>NOEMI GONCALVES SANTOS</t>
  </si>
  <si>
    <t>13/04/1964</t>
  </si>
  <si>
    <t>DARCILA GONCALVES SANTOS</t>
  </si>
  <si>
    <t>NOEMIA DUARTE PEREIRA</t>
  </si>
  <si>
    <t>29/04/1966</t>
  </si>
  <si>
    <t>RAIMUNDA DUART PEREIRA</t>
  </si>
  <si>
    <t>NORMA MACEDO GONTIJO SILVA</t>
  </si>
  <si>
    <t>01/06/1966</t>
  </si>
  <si>
    <t>OTAVIA MACEDO GONTIJO</t>
  </si>
  <si>
    <t>DIVISAO DE IMPLEMENTACAO DE BOLSAS-PROPP</t>
  </si>
  <si>
    <t>NORTON MARTINS NUNES</t>
  </si>
  <si>
    <t>26/06/1976</t>
  </si>
  <si>
    <t>SUELI ALVES DOS SANTOS</t>
  </si>
  <si>
    <t>NUBIA APARECIDA RODRIGUES</t>
  </si>
  <si>
    <t>12/04/1977</t>
  </si>
  <si>
    <t>MARIA APARECIDA DA SILVA RODRIGUES</t>
  </si>
  <si>
    <t>ODAIR BATISTA DE ASSUNCAO</t>
  </si>
  <si>
    <t>17/08/1965</t>
  </si>
  <si>
    <t>LAZARA MARIA BATISTA</t>
  </si>
  <si>
    <t>ODAIR PEREIRA CARRIJO</t>
  </si>
  <si>
    <t>27/02/1954</t>
  </si>
  <si>
    <t>OLINDA ROSA PEREIRA</t>
  </si>
  <si>
    <t>ODELMO RODRIGUES DE SOUSA</t>
  </si>
  <si>
    <t>25/03/1961</t>
  </si>
  <si>
    <t>LAZARA OLIVEIRA SOUZA</t>
  </si>
  <si>
    <t>ODILON GROXIATTI TUDINI</t>
  </si>
  <si>
    <t>25/05/1980</t>
  </si>
  <si>
    <t>CLENILDE GROXIATTI TUDINI</t>
  </si>
  <si>
    <t>OLAINE OLIVEIRA PINTO ADACHI</t>
  </si>
  <si>
    <t>22/05/1986</t>
  </si>
  <si>
    <t>ANGELI DE OLIVEIRA PINTO</t>
  </si>
  <si>
    <t>OLDAIR DONIZETE GALENI</t>
  </si>
  <si>
    <t>17/09/1974</t>
  </si>
  <si>
    <t>HELENA DOS SANTOS GALENI</t>
  </si>
  <si>
    <t>MONTE CASTELO</t>
  </si>
  <si>
    <t>OLINDA ALVES BUENO</t>
  </si>
  <si>
    <t>29/07/1965</t>
  </si>
  <si>
    <t>IRACI BUENO SANTOS</t>
  </si>
  <si>
    <t>PARANAIBA</t>
  </si>
  <si>
    <t>OLIVIA PEREIRA LOPES</t>
  </si>
  <si>
    <t>22/07/1990</t>
  </si>
  <si>
    <t>FRANCINEIDE BEZERRA PEREIRA LOPES</t>
  </si>
  <si>
    <t>ONACIR JORGE DA COSTA</t>
  </si>
  <si>
    <t>EURIPEDES MARIA DA COSTA</t>
  </si>
  <si>
    <t>ONILDA MARIA RESENDE</t>
  </si>
  <si>
    <t>27/03/1958</t>
  </si>
  <si>
    <t>MARIA MATIAS RESENDE</t>
  </si>
  <si>
    <t>ORMEZINDA DIAS DE MAGALHAES</t>
  </si>
  <si>
    <t>04/05/1948</t>
  </si>
  <si>
    <t>MARIA RITA REIS</t>
  </si>
  <si>
    <t>AGUA EMENDADA</t>
  </si>
  <si>
    <t>1/10/2022</t>
  </si>
  <si>
    <t>OSANI MARIA DE SOUZA</t>
  </si>
  <si>
    <t>13/01/1973</t>
  </si>
  <si>
    <t>OSCARI BRUNO IZAIAS ROSA BORGES</t>
  </si>
  <si>
    <t>LUZIA HELENA ROSA BORGES</t>
  </si>
  <si>
    <t>OSIANE DE SOUZA</t>
  </si>
  <si>
    <t>24/02/1974</t>
  </si>
  <si>
    <t>GENI AUGUSTA DE OLIVERA SOUZA</t>
  </si>
  <si>
    <t>OSMARIO ISAIAS JERONIMO</t>
  </si>
  <si>
    <t>19/01/1964</t>
  </si>
  <si>
    <t>NOEMIA FURTUOSO JERONIMO</t>
  </si>
  <si>
    <t>OSMINDA DE SOUZA GOIS</t>
  </si>
  <si>
    <t>25/10/1957</t>
  </si>
  <si>
    <t>DORVINA LUIZA OLIVEIRA</t>
  </si>
  <si>
    <t>OSVALDO ANTONIO MACHADO</t>
  </si>
  <si>
    <t>29/08/1950</t>
  </si>
  <si>
    <t>JORDELINA RODRIGUES MACHADO</t>
  </si>
  <si>
    <t>OSVALDO BORGES DE SOUZA JUNIOR</t>
  </si>
  <si>
    <t>04/01/1977</t>
  </si>
  <si>
    <t>MARIA AMELIA DE SOUZA BORGES</t>
  </si>
  <si>
    <t>ARAPOEMA</t>
  </si>
  <si>
    <t>OSVALDO LUIZ AMANCIO</t>
  </si>
  <si>
    <t>OSVALDO RODRIGUES DA SILVA</t>
  </si>
  <si>
    <t>19/09/1958</t>
  </si>
  <si>
    <t>IVANICE PEREIRA COSTA</t>
  </si>
  <si>
    <t>CAICO</t>
  </si>
  <si>
    <t>OTAVIA CRISTINA VAZ DE LIMA</t>
  </si>
  <si>
    <t>15/12/1974</t>
  </si>
  <si>
    <t>MARILDA VAZ DE LIMA</t>
  </si>
  <si>
    <t>OTAVIANO FERREIRA GUIMARAES</t>
  </si>
  <si>
    <t>20/09/1971</t>
  </si>
  <si>
    <t>TEREZINHA GUIMARAES FERREIRA</t>
  </si>
  <si>
    <t>OTAVIO AUGUSTO LONDERO DOS SANTOS</t>
  </si>
  <si>
    <t>10/12/1980</t>
  </si>
  <si>
    <t>ANA ALICE LONDERO DOS SANTOS</t>
  </si>
  <si>
    <t>OTAVIO AUGUSTO REIS MACIEL</t>
  </si>
  <si>
    <t>20/08/1981</t>
  </si>
  <si>
    <t>MARIA DAS GRACAS MACIEL</t>
  </si>
  <si>
    <t>OTAVIO MOLINAROLI</t>
  </si>
  <si>
    <t>08/03/1956</t>
  </si>
  <si>
    <t>ZULMIRA ABRAHAO MOLINAROLI</t>
  </si>
  <si>
    <t>PABLO FERNANDO SOUZA MARTINS</t>
  </si>
  <si>
    <t>15/08/1980</t>
  </si>
  <si>
    <t>FATIMA APARECIDA DE SOUZA MARTINS</t>
  </si>
  <si>
    <t>BARRA DO GARCAS</t>
  </si>
  <si>
    <t>PALLOMA ROSSANY MACIEL RODRIGUES OLIVEIRA</t>
  </si>
  <si>
    <t>19/10/1989</t>
  </si>
  <si>
    <t>IVONE MARIA MACIEL RODRIGUES</t>
  </si>
  <si>
    <t>PALOMA MANSINI BASSO</t>
  </si>
  <si>
    <t>MARIA DE LOURDES MANSINI</t>
  </si>
  <si>
    <t>PATRICIA ALENCAR DO NASCIMENTO GONZAGA</t>
  </si>
  <si>
    <t>08/01/1977</t>
  </si>
  <si>
    <t>IVONE ALENCAR DO NASCIMENTO</t>
  </si>
  <si>
    <t>PATRICIA ANDREA BATISTA DE FARIAS</t>
  </si>
  <si>
    <t>14/11/1970</t>
  </si>
  <si>
    <t>MARIA BATISTA DE FARIAS</t>
  </si>
  <si>
    <t>PATRICIA APARECIDA DA CUNHA</t>
  </si>
  <si>
    <t>22/05/1979</t>
  </si>
  <si>
    <t>ILZA NUNES DA CUNHA</t>
  </si>
  <si>
    <t>PATRICIA DA SILVA BONIFACIO</t>
  </si>
  <si>
    <t>24/08/1981</t>
  </si>
  <si>
    <t>LEDA MARIA DA SILVA BONIFACIO</t>
  </si>
  <si>
    <t>PATRICIA DE CASSIA ARAUJO SOARES</t>
  </si>
  <si>
    <t>11/11/1977</t>
  </si>
  <si>
    <t>MARIA OLINDA SOARES</t>
  </si>
  <si>
    <t>13/10/2021</t>
  </si>
  <si>
    <t>PATRICIA DE OLIVEIRA PORTELA</t>
  </si>
  <si>
    <t>09/08/1959</t>
  </si>
  <si>
    <t>LUIZA LUCIA DE OLIVEIRA PORTELA</t>
  </si>
  <si>
    <t>PATRICIA ELIANA MACHADO</t>
  </si>
  <si>
    <t>20/07/1974</t>
  </si>
  <si>
    <t>MARIA LUZIA DA SILVA MACHADO</t>
  </si>
  <si>
    <t>PATRICIA FATIMA TAVARES DE SOUZA</t>
  </si>
  <si>
    <t>05/11/1974</t>
  </si>
  <si>
    <t>MARIA DE FATIMA DA SILVA</t>
  </si>
  <si>
    <t>PIUMHI</t>
  </si>
  <si>
    <t>PATRICIA FERREIRA BATISTA</t>
  </si>
  <si>
    <t>02/08/1978</t>
  </si>
  <si>
    <t>ANGELA MARIA FERREIRA BATISTA</t>
  </si>
  <si>
    <t>CRUZILIA</t>
  </si>
  <si>
    <t>PATRICIA FERREIRA FERNANDES DA CRUZ</t>
  </si>
  <si>
    <t>12/12/1986</t>
  </si>
  <si>
    <t>FERNANDA FERREIRA DA COSTA</t>
  </si>
  <si>
    <t>COORD PROG POS GRAD EM FISIOTERAPIA</t>
  </si>
  <si>
    <t>PATRICIA FREIRE BRAGA MOREIRA</t>
  </si>
  <si>
    <t>31/01/1978</t>
  </si>
  <si>
    <t>LUCE FREIRE JORDAO BRAGA</t>
  </si>
  <si>
    <t>PATRICIA GONCALVES DA COSTA</t>
  </si>
  <si>
    <t>09/09/1982</t>
  </si>
  <si>
    <t>MARIA MADALENA GONCALVES DA COSTA</t>
  </si>
  <si>
    <t>PATRICIA MARIA BERNARDES</t>
  </si>
  <si>
    <t>10/09/1982</t>
  </si>
  <si>
    <t>MARIA DOS SANTOS SILVA</t>
  </si>
  <si>
    <t>PATRICIA MENEZES PEREIRA</t>
  </si>
  <si>
    <t>15/12/1977</t>
  </si>
  <si>
    <t>PULQUERIA JOAQUINA DE MENEZES PEREIRA</t>
  </si>
  <si>
    <t>PATRICIA PACHECO DE CARVALHO MEDEIROS</t>
  </si>
  <si>
    <t>16/08/1972</t>
  </si>
  <si>
    <t>ROSMALIA PACHECO DE CARVALHO</t>
  </si>
  <si>
    <t>PATRICIA VIEIRA DE FARIA</t>
  </si>
  <si>
    <t>PALMIRA VIEIRA DA CRUZ</t>
  </si>
  <si>
    <t>PATRYCIA OLIVO MOREIRA</t>
  </si>
  <si>
    <t>03/05/1990</t>
  </si>
  <si>
    <t>VALERIA LOPES OLIVO MOREIRA</t>
  </si>
  <si>
    <t>PAULA ANDRADE FERREIRA</t>
  </si>
  <si>
    <t>LUCIANA AMARAL ANDRADE FERREIRA</t>
  </si>
  <si>
    <t>3/05/2021</t>
  </si>
  <si>
    <t>PAULA ANDREA VICTAL DE CARVALHO JUNQUEIRA DE FREITAS</t>
  </si>
  <si>
    <t>10/08/1972</t>
  </si>
  <si>
    <t>ELCY TEREZINHA DE MELO VICTAL</t>
  </si>
  <si>
    <t>PAULA CAROLINA BEJO WOLKERS</t>
  </si>
  <si>
    <t>14/03/1983</t>
  </si>
  <si>
    <t>MARIA CRISTINA BEJO WOLKERS</t>
  </si>
  <si>
    <t>VARGINHA</t>
  </si>
  <si>
    <t>PAULA CRISTINA BRIGIDO TAVARES</t>
  </si>
  <si>
    <t>12/02/1986</t>
  </si>
  <si>
    <t>VILMA CRISTINA BRIGIDO</t>
  </si>
  <si>
    <t>PAULA DE PADUA</t>
  </si>
  <si>
    <t>24/03/1967</t>
  </si>
  <si>
    <t>BENEDITA PEREIRA DE PADUA</t>
  </si>
  <si>
    <t>PILAR DE GOIAS</t>
  </si>
  <si>
    <t>PAULA PHILBERT LAJOLO CANTO</t>
  </si>
  <si>
    <t>05/06/1973</t>
  </si>
  <si>
    <t>MARISA PHILBERT LAJOLO</t>
  </si>
  <si>
    <t>PAULINE VIVIANE FERNANDES DE SOUZA</t>
  </si>
  <si>
    <t>VANDA MARIA PEREIRA FERNANDES</t>
  </si>
  <si>
    <t>PAULO AGENOR MIRANDA</t>
  </si>
  <si>
    <t>SIMONE CAETANO DE SOUZA</t>
  </si>
  <si>
    <t>PAULO ANTONIO GUIMARAES BETTERO</t>
  </si>
  <si>
    <t>10/06/1981</t>
  </si>
  <si>
    <t>MARISA GUIMARAES BETTERO</t>
  </si>
  <si>
    <t>PAULO CANDIDO TEIXEIRA</t>
  </si>
  <si>
    <t>14/11/1963</t>
  </si>
  <si>
    <t>MARIA TEIXEIRA DE CASTRO</t>
  </si>
  <si>
    <t>PAULO CARLOS SOBRINHO</t>
  </si>
  <si>
    <t>17/01/1966</t>
  </si>
  <si>
    <t>TEREZA MARTINS MACHADO</t>
  </si>
  <si>
    <t>21/03/2023</t>
  </si>
  <si>
    <t>PAULO CESAR DA SILVA</t>
  </si>
  <si>
    <t>24/09/1957</t>
  </si>
  <si>
    <t>JORGINA DA SILVA</t>
  </si>
  <si>
    <t>PAULO CESAR DE OLIVEIRA JUNIOR</t>
  </si>
  <si>
    <t>MILENE ARANTES OLIVEIRA</t>
  </si>
  <si>
    <t>PAULO CESAR DE SOUSA</t>
  </si>
  <si>
    <t>05/07/1982</t>
  </si>
  <si>
    <t>ANA RICARDINA DE SOUSA</t>
  </si>
  <si>
    <t>1/05/2022</t>
  </si>
  <si>
    <t>PAULO CESAR SILVA</t>
  </si>
  <si>
    <t>24/10/1949</t>
  </si>
  <si>
    <t>MARIA COSTA SILVA</t>
  </si>
  <si>
    <t>PAULO DE ASSIS DA CUNHA</t>
  </si>
  <si>
    <t>03/09/1965</t>
  </si>
  <si>
    <t>MARIA DE ASSIS CUNHA</t>
  </si>
  <si>
    <t>PAULO FELIPE</t>
  </si>
  <si>
    <t>25/01/1964</t>
  </si>
  <si>
    <t>LUZIA MARIOTTO FELIPE</t>
  </si>
  <si>
    <t>PITANQUEIRAS</t>
  </si>
  <si>
    <t>PAULO FERNANDES DE BESSA</t>
  </si>
  <si>
    <t>20/07/1964</t>
  </si>
  <si>
    <t>EUNICE CANDIDA MOURA</t>
  </si>
  <si>
    <t>PAULO FRANCISCO MARTINS</t>
  </si>
  <si>
    <t>MARIETA FRANCISCA MARTINS</t>
  </si>
  <si>
    <t>PAULO HENRIQUE ALVES DOS SANTOS</t>
  </si>
  <si>
    <t>23/07/1964</t>
  </si>
  <si>
    <t>CUSTODIA LEMOS SANTOS</t>
  </si>
  <si>
    <t>PAULO HENRIQUE DE SOUSA FERNANDES</t>
  </si>
  <si>
    <t>15/01/1968</t>
  </si>
  <si>
    <t>LUIZA MARIA DE SOUSA FERNANDES</t>
  </si>
  <si>
    <t>6/07/2021</t>
  </si>
  <si>
    <t>PAULO HENRIQUE SOUTO PEREIRA</t>
  </si>
  <si>
    <t>26/07/1966</t>
  </si>
  <si>
    <t>ODETE JERONIMA SOUTO PEREIRA</t>
  </si>
  <si>
    <t>PAULO JUNIOR DUARTE REIS</t>
  </si>
  <si>
    <t>21/07/1989</t>
  </si>
  <si>
    <t>VILMA DUARTE RAMOS</t>
  </si>
  <si>
    <t>PAULO MAGALHAES NETO</t>
  </si>
  <si>
    <t>01/04/1983</t>
  </si>
  <si>
    <t>DONATILA CESARIA DE MAGALHAES</t>
  </si>
  <si>
    <t>PAULO MARTINS</t>
  </si>
  <si>
    <t>21/11/1952</t>
  </si>
  <si>
    <t>LEONTINA CARVALHO ROSA</t>
  </si>
  <si>
    <t>CANÁPOLIS</t>
  </si>
  <si>
    <t>PAULO RICARDO RABELLO DE MACEDO COSTA</t>
  </si>
  <si>
    <t>29/04/1970</t>
  </si>
  <si>
    <t>MARIA MAGDALENA RABELLO DE MACEDO COSTA</t>
  </si>
  <si>
    <t>PAULO ROBERTO APARECIDO FERNANDES</t>
  </si>
  <si>
    <t>27/10/1955</t>
  </si>
  <si>
    <t>MAURA FERNANDES VIEIRA</t>
  </si>
  <si>
    <t>PAULO ROBERTO DA SILVA LUCENA PATRIOTA</t>
  </si>
  <si>
    <t>JANDIRA MARIA DA SILVA LUCENA PATRIOTA</t>
  </si>
  <si>
    <t>PAULO ROBERTO MARCONDES</t>
  </si>
  <si>
    <t>23/06/1966</t>
  </si>
  <si>
    <t>MARIA DAS GRACAS MARCONDES</t>
  </si>
  <si>
    <t>PAULO ROBERTO MODERNO</t>
  </si>
  <si>
    <t>02/08/1958</t>
  </si>
  <si>
    <t>MARIA FERREIRA JESUS</t>
  </si>
  <si>
    <t>PAULO SERGIO COELHO DE SA FILHO</t>
  </si>
  <si>
    <t>20/03/1997</t>
  </si>
  <si>
    <t>VANIA RIBEIRO LIMA DE SA</t>
  </si>
  <si>
    <t>PAULO SERGIO DE FREITAS</t>
  </si>
  <si>
    <t>25/09/1959</t>
  </si>
  <si>
    <t>EVA APARECIDA DE FREITAS</t>
  </si>
  <si>
    <t>3/01/2022</t>
  </si>
  <si>
    <t>3/01/2025</t>
  </si>
  <si>
    <t>PAULO SERGIO MARTINS</t>
  </si>
  <si>
    <t>05/04/1981</t>
  </si>
  <si>
    <t>ELEUSA ROSA DE PAULA NEVES</t>
  </si>
  <si>
    <t>PAULO SERGIO VIEIRA NUNES</t>
  </si>
  <si>
    <t>28/01/1974</t>
  </si>
  <si>
    <t>HELENA LEMES VIEIRA</t>
  </si>
  <si>
    <t>PAULO VINICIUS LAMANA DINIZ</t>
  </si>
  <si>
    <t>STELA LAZARA MARIA LAMANA DINIZ</t>
  </si>
  <si>
    <t>PAULO VITOR ALVES RIBEIRO</t>
  </si>
  <si>
    <t>22/08/1994</t>
  </si>
  <si>
    <t>ODETE ALVES RIBEIRO</t>
  </si>
  <si>
    <t>DEPARTAMENTO DE PARASITOLOGIA</t>
  </si>
  <si>
    <t>PEDRO ALVES FERNANDES</t>
  </si>
  <si>
    <t>25/04/1964</t>
  </si>
  <si>
    <t>MARIA ROMUALDA FERNANDES</t>
  </si>
  <si>
    <t>ESMERALDAS</t>
  </si>
  <si>
    <t>PEDRO BENTO MENDES</t>
  </si>
  <si>
    <t>27/04/1967</t>
  </si>
  <si>
    <t>APARECIDA BENTO JESUS</t>
  </si>
  <si>
    <t>BURITI ALEGRE</t>
  </si>
  <si>
    <t>17/11/2022</t>
  </si>
  <si>
    <t>14/02/2023</t>
  </si>
  <si>
    <t>PEDRO EDUARDO DA SILVA</t>
  </si>
  <si>
    <t>15/02/1965</t>
  </si>
  <si>
    <t>MARIA JESUINA ROGERIO DA SILVA</t>
  </si>
  <si>
    <t>PEDRO GOMES DA SILVA</t>
  </si>
  <si>
    <t>01/08/1963</t>
  </si>
  <si>
    <t>BENITA GOMES SILVA</t>
  </si>
  <si>
    <t>PEDRO GUIMARAES PEREIRA</t>
  </si>
  <si>
    <t>07/03/1982</t>
  </si>
  <si>
    <t>AURORA VIEIRA GUIMARAES PEREIRA</t>
  </si>
  <si>
    <t>PEDRO GUSTAVO SILVA RIBEIRO</t>
  </si>
  <si>
    <t>SONIA MARIA SILVA RIBEIRO</t>
  </si>
  <si>
    <t>PEDRO HENRIQUE APARECIDO DAMASO DE MELO</t>
  </si>
  <si>
    <t>30/08/1991</t>
  </si>
  <si>
    <t>MARI LUSIA DE MELO DAMASO</t>
  </si>
  <si>
    <t>PEDRO HENRIQUE MARTINS PRADO</t>
  </si>
  <si>
    <t>01/05/1993</t>
  </si>
  <si>
    <t>ELIZABETH APARECIDA CAIXETA PRADO</t>
  </si>
  <si>
    <t>PEDRO IVO CAVALCANTE BOTELHO</t>
  </si>
  <si>
    <t>15/10/1995</t>
  </si>
  <si>
    <t>OSMARINA CAVALCANTE DE ASSIS BOTELHO</t>
  </si>
  <si>
    <t>PERCILIANA DE CARVALHO</t>
  </si>
  <si>
    <t>03/06/1966</t>
  </si>
  <si>
    <t>SEBASTIANA TEODORO DE CARVALHO</t>
  </si>
  <si>
    <t>PERSIA KARINE RODRIGUES KABATA FERREIRA</t>
  </si>
  <si>
    <t>01/07/1973</t>
  </si>
  <si>
    <t>CLEUSA RODRIGUES KABATA</t>
  </si>
  <si>
    <t>PETRONILHA TEREZINHA BARBOSA</t>
  </si>
  <si>
    <t>JOVERCINA FRAN BARBOSA</t>
  </si>
  <si>
    <t>PALMELO</t>
  </si>
  <si>
    <t>POLIANA ALMEIDA TRINDADE BATISTA</t>
  </si>
  <si>
    <t>16/09/1982</t>
  </si>
  <si>
    <t>MARIA DAS DORES TRINDADE ALMEIDA</t>
  </si>
  <si>
    <t>8/09/2022</t>
  </si>
  <si>
    <t>POLIANA DE CASSIA FRANCO E SILVA</t>
  </si>
  <si>
    <t>31/10/1979</t>
  </si>
  <si>
    <t>MAIRA HELENA FRANCO</t>
  </si>
  <si>
    <t>COOD PROG POS GRAD ARQUIT E URBANISMO</t>
  </si>
  <si>
    <t>POLIANNA NUNES SILVA COSTA</t>
  </si>
  <si>
    <t>IRLENE MARIA NUNES DA SILVA</t>
  </si>
  <si>
    <t>REQUISICAO - art. 60 -  LEI 13.844/2019</t>
  </si>
  <si>
    <t>TRIBUNAL REGIONAL ELEITORAL - MG</t>
  </si>
  <si>
    <t>28/07/2021</t>
  </si>
  <si>
    <t>POLLIANA MARRA BARBOSA</t>
  </si>
  <si>
    <t>27/08/1977</t>
  </si>
  <si>
    <t>MARIANA MARRA BARBOSA</t>
  </si>
  <si>
    <t>POLLYANA ALVES DE FARIA CUNHA</t>
  </si>
  <si>
    <t>18/01/1987</t>
  </si>
  <si>
    <t>RITA PEREIRA CUNHA</t>
  </si>
  <si>
    <t>POLLYANA VITORINO CABRAL</t>
  </si>
  <si>
    <t>25/10/1982</t>
  </si>
  <si>
    <t>PATRICIA MARIA VITORINO</t>
  </si>
  <si>
    <t>POLYANA ALVARENGA MATUMOTO</t>
  </si>
  <si>
    <t>06/10/1984</t>
  </si>
  <si>
    <t>LUCIDELMA RESENDE ALVARENGA MATUMOTO</t>
  </si>
  <si>
    <t>27/01/2023</t>
  </si>
  <si>
    <t>POLYANA DE SOUSA ARAUJO</t>
  </si>
  <si>
    <t>28/11/1997</t>
  </si>
  <si>
    <t>PRISCILA BARBOSA DE OLIVEIRA</t>
  </si>
  <si>
    <t>ELZA FLORINDA DE OLIVEIRA</t>
  </si>
  <si>
    <t>COORD CURSO TECNICO CONTROLE AMBIENTAL</t>
  </si>
  <si>
    <t>PRISCILA CASTRO ALVES</t>
  </si>
  <si>
    <t>01/10/1982</t>
  </si>
  <si>
    <t>MARIA DE FATIMA CASTRO ALVES</t>
  </si>
  <si>
    <t>PRISCILA DANTAS DA SILVA</t>
  </si>
  <si>
    <t>24/10/1981</t>
  </si>
  <si>
    <t>ANGELA MARIA DANTAS DA SILVA</t>
  </si>
  <si>
    <t>PRISCILA DE OLIVEIRA MIGUEL</t>
  </si>
  <si>
    <t>13/07/1982</t>
  </si>
  <si>
    <t>LEVILDA DE OLIVEIRA MIGUEL</t>
  </si>
  <si>
    <t>PRISCILA LELIS CANDIDO CUSTODIO</t>
  </si>
  <si>
    <t>01/10/1986</t>
  </si>
  <si>
    <t>DIVOENIA FERREIRA LELES CANDIDO</t>
  </si>
  <si>
    <t>PRISCILA MIRANDA CHAVES</t>
  </si>
  <si>
    <t>07/07/1980</t>
  </si>
  <si>
    <t>GUACIRA QUIRINO MIRANDA</t>
  </si>
  <si>
    <t>PRISCILA RODRIGUES OLIVEIRA</t>
  </si>
  <si>
    <t>16/11/1983</t>
  </si>
  <si>
    <t>SELMA LUCIA RODRIGUES DE OLIVEIRA</t>
  </si>
  <si>
    <t>PRISCILA SILVA FRANCO</t>
  </si>
  <si>
    <t>EDRIANE SILVA COSTA FRANCO</t>
  </si>
  <si>
    <t>PRISCILLA OLIVEIRA CARNEIRO</t>
  </si>
  <si>
    <t>08/03/1985</t>
  </si>
  <si>
    <t>MARIA DE FATIMA OLIVEIRA CARNEIRO</t>
  </si>
  <si>
    <t>PRISCILLA VITORIA NUNES FERREIRA</t>
  </si>
  <si>
    <t>21/09/1994</t>
  </si>
  <si>
    <t>SANDRA ALVES FERREIRA</t>
  </si>
  <si>
    <t>RAFAEL CORDEIRO DE CARVALHO</t>
  </si>
  <si>
    <t>03/04/1993</t>
  </si>
  <si>
    <t>DEUZELY CORDEIRO D0 PRADO</t>
  </si>
  <si>
    <t>COORDENACAO C GRAD ENG. MECATRONICA</t>
  </si>
  <si>
    <t>RAFAEL DE OLIVEIRA MAXIMO</t>
  </si>
  <si>
    <t>08/02/1985</t>
  </si>
  <si>
    <t>ELIZABETH DE OLIVEIRA MAXIMO</t>
  </si>
  <si>
    <t>RAFAEL DE SOUZA CARNEIRO</t>
  </si>
  <si>
    <t>10/03/1988</t>
  </si>
  <si>
    <t>IVONETE MARIA DE SOUZA CARNEIRO</t>
  </si>
  <si>
    <t>RAFAEL DE SOUZA CARRARA</t>
  </si>
  <si>
    <t>23/08/1983</t>
  </si>
  <si>
    <t>RAIMUNDA MARIA DE SOUZA CARRARA</t>
  </si>
  <si>
    <t>RAFAEL LEMES DE AQUINO</t>
  </si>
  <si>
    <t>10/09/1980</t>
  </si>
  <si>
    <t>MARIA REGINA ARANTES LEMES</t>
  </si>
  <si>
    <t>RAFAEL MOMENTE CASTRO</t>
  </si>
  <si>
    <t>20/09/1990</t>
  </si>
  <si>
    <t>MARLUCIA APARECIDA MOMENTE CASTRO</t>
  </si>
  <si>
    <t>COORDENACAO PROG POS GRADUACAO DIREITO</t>
  </si>
  <si>
    <t>RAFAEL MONTEIRO JORGE ALVES DE SOUZA</t>
  </si>
  <si>
    <t>23/12/1989</t>
  </si>
  <si>
    <t>ELIANA JORGE ALVES DE SOUZA</t>
  </si>
  <si>
    <t>COORDENACAO P P GRAD ENGENHARIA CIVIL</t>
  </si>
  <si>
    <t>RAFAEL RAMOS HEILBUTH</t>
  </si>
  <si>
    <t>20/03/1989</t>
  </si>
  <si>
    <t>MARIA APARECIDA LEAO RAMOS HEILBUTH</t>
  </si>
  <si>
    <t>RAFAEL RESENDE FINZI</t>
  </si>
  <si>
    <t>28/05/1990</t>
  </si>
  <si>
    <t>LUCIMAR DE RESENDE FNZI</t>
  </si>
  <si>
    <t>RAFAEL SILVA CAIXETA</t>
  </si>
  <si>
    <t>06/04/1999</t>
  </si>
  <si>
    <t>GILDA SILVA</t>
  </si>
  <si>
    <t>RAFAEL VIDAL TAVARES</t>
  </si>
  <si>
    <t>13/03/1981</t>
  </si>
  <si>
    <t>SANDRA MARIA TAVARES DA SILVA</t>
  </si>
  <si>
    <t>DIRETORIA DE ADMINISTRACAO FINANCEIRA</t>
  </si>
  <si>
    <t>RAFAELA DAVID DE MORAIS</t>
  </si>
  <si>
    <t>02/07/1993</t>
  </si>
  <si>
    <t>EVA MARIA DE MORAIS</t>
  </si>
  <si>
    <t>RAFFAELLA ARAUJO PEREIRA</t>
  </si>
  <si>
    <t>01/05/1987</t>
  </si>
  <si>
    <t>SEDNA GONCALVES ARAUJO PEREIRA</t>
  </si>
  <si>
    <t>RAFFER BRANDAO E SILVA</t>
  </si>
  <si>
    <t>01/05/1986</t>
  </si>
  <si>
    <t>ZELIA MARIA BRANDAO E SILVA</t>
  </si>
  <si>
    <t>COORD DO CURSO DE GEOGRAFIA DO PONTAL</t>
  </si>
  <si>
    <t>RALCIANE DE PAULA MENEZES</t>
  </si>
  <si>
    <t>06/12/1990</t>
  </si>
  <si>
    <t>SANDRA APARECIDA DE PAULA MENEZES</t>
  </si>
  <si>
    <t>RAMON RODRIGUES</t>
  </si>
  <si>
    <t>25/07/1966</t>
  </si>
  <si>
    <t>MARIA DIVINA RODRIGUES</t>
  </si>
  <si>
    <t>RANI MOURAO DAVID PRICINOTI</t>
  </si>
  <si>
    <t>23/11/1973</t>
  </si>
  <si>
    <t>TEREZINHA MOURAO DAVID</t>
  </si>
  <si>
    <t>RAONI PAIS SIQUEIRA</t>
  </si>
  <si>
    <t>MARIA LUCIA JANOTE PAIS SIQUEIRA</t>
  </si>
  <si>
    <t>RAPHAEL BAHIA DO CARMO</t>
  </si>
  <si>
    <t>05/12/1986</t>
  </si>
  <si>
    <t>MARIA PERPETUA BAHIA CARMO</t>
  </si>
  <si>
    <t>RAPHAEL DE MATTOS QUEIROZ</t>
  </si>
  <si>
    <t>17/02/1987</t>
  </si>
  <si>
    <t>ELEUSA DE MATTOS QUEIROZ</t>
  </si>
  <si>
    <t>RAQUEL APARECIDA DE OLIVEIRA</t>
  </si>
  <si>
    <t>21/11/1969</t>
  </si>
  <si>
    <t>SHIRLEY MARIA DE OLIVEIRA</t>
  </si>
  <si>
    <t>RAQUEL BERNARDES</t>
  </si>
  <si>
    <t>10/11/1988</t>
  </si>
  <si>
    <t>RITA PAULINO BERNARDES</t>
  </si>
  <si>
    <t>RAQUEL BERNARDES DE OLIVEIRA</t>
  </si>
  <si>
    <t>05/09/1961</t>
  </si>
  <si>
    <t>SEBASTIANA BERNARDES OLIVEIRA</t>
  </si>
  <si>
    <t>RAQUEL BORJA PEPPE</t>
  </si>
  <si>
    <t>23/10/1975</t>
  </si>
  <si>
    <t>MONICA BORJA PEPPE</t>
  </si>
  <si>
    <t>RAQUEL CRISTINA DA SILVA SOARES NITA</t>
  </si>
  <si>
    <t>13/03/1991</t>
  </si>
  <si>
    <t>SONIAMARIA SILVA SOARES</t>
  </si>
  <si>
    <t>RAQUEL DE OLIVEIRA PEREIRA</t>
  </si>
  <si>
    <t>30/04/1967</t>
  </si>
  <si>
    <t>IOLANDA ALVES PEREIRA</t>
  </si>
  <si>
    <t>RAQUEL PERES DE OLIVEIRA COUTINHO</t>
  </si>
  <si>
    <t>MARIA ABADIA PERES DE OLIVEIRA</t>
  </si>
  <si>
    <t>RAQUEL RIBEIRO ROCHA</t>
  </si>
  <si>
    <t>24/08/1974</t>
  </si>
  <si>
    <t>MARIA MARY DO NASCIMENTO</t>
  </si>
  <si>
    <t>1/11/2022</t>
  </si>
  <si>
    <t>29/01/2023</t>
  </si>
  <si>
    <t>RAQUEL RODRIGUES JESUINO</t>
  </si>
  <si>
    <t>18/03/1977</t>
  </si>
  <si>
    <t>VALDETE RODRIGUES</t>
  </si>
  <si>
    <t>RAQUEL SARAIVA HIKEDA</t>
  </si>
  <si>
    <t>ORMINDA PARREIRA SARAIVA HIKEDA</t>
  </si>
  <si>
    <t>RAQUEL SILVA DE MOURA</t>
  </si>
  <si>
    <t>17/06/1982</t>
  </si>
  <si>
    <t>MARIA DA GLORIA SILVA MOURA</t>
  </si>
  <si>
    <t>COORD CURSO GRADUACAO EM BIOMEDICINA</t>
  </si>
  <si>
    <t>RAULCEZAR MAXIMIANO FIGUEIRA ALVES</t>
  </si>
  <si>
    <t>10/12/1984</t>
  </si>
  <si>
    <t>ZORAENE CARMEM FIGUEIRA ALVES</t>
  </si>
  <si>
    <t>REBECA AINOA DE SOUZA LOPES</t>
  </si>
  <si>
    <t>18/04/1987</t>
  </si>
  <si>
    <t>REGIANE DA SILVA BATISTA</t>
  </si>
  <si>
    <t>04/07/1977</t>
  </si>
  <si>
    <t>EUNICE HELENA SILVA BATISTA</t>
  </si>
  <si>
    <t>REGINA CELIA ALVES</t>
  </si>
  <si>
    <t>REGINA CELIA DOS SANTOS</t>
  </si>
  <si>
    <t>01/05/1975</t>
  </si>
  <si>
    <t>VALDENICE MARIA DOS SANTOS</t>
  </si>
  <si>
    <t>REGINA DO NASCIMENTO DA SILVA</t>
  </si>
  <si>
    <t>04/10/1967</t>
  </si>
  <si>
    <t>ZELIA MARIA DO NASCIMENTO SILVA</t>
  </si>
  <si>
    <t>SAO CAETANO DO SUL</t>
  </si>
  <si>
    <t>DIVISAO DE PUBLICACOES DE EXTENSOES</t>
  </si>
  <si>
    <t>REGINALDO DO ESPIRITO SANTO</t>
  </si>
  <si>
    <t>09/08/1967</t>
  </si>
  <si>
    <t>EDITH COSTA SILVEIRA</t>
  </si>
  <si>
    <t>REGINALDO DUARTE DA SILVA</t>
  </si>
  <si>
    <t>20/05/1969</t>
  </si>
  <si>
    <t>ALDA DUARTE SILVA</t>
  </si>
  <si>
    <t>CORREGO DO OURO</t>
  </si>
  <si>
    <t>REGINALDO JOSE DE FARIA</t>
  </si>
  <si>
    <t>09/03/1972</t>
  </si>
  <si>
    <t>MARIA GARCIA FARIA</t>
  </si>
  <si>
    <t>REGINALDO MARTINS LOPES</t>
  </si>
  <si>
    <t>13/02/1966</t>
  </si>
  <si>
    <t>MARIA LOURDE M MILITAO</t>
  </si>
  <si>
    <t>REGINALDO OLIVEIRA NAVES</t>
  </si>
  <si>
    <t>JAIDA OLIVEIRA COSTA</t>
  </si>
  <si>
    <t>REGINALDO ROCHA SILVA</t>
  </si>
  <si>
    <t>15/04/1963</t>
  </si>
  <si>
    <t>REINALDO JOSE DA SILVA</t>
  </si>
  <si>
    <t>27/12/1988</t>
  </si>
  <si>
    <t>MARIA DA GLORIA DA SILVA</t>
  </si>
  <si>
    <t>PROGRAD - CAMPUS DE PATOS DE MINAS</t>
  </si>
  <si>
    <t>REINALDO TOME PAULINO</t>
  </si>
  <si>
    <t>MARIA VIRGINIA TOME PAULINO</t>
  </si>
  <si>
    <t>REISLA DELIS SILVA DE ALMEIDA</t>
  </si>
  <si>
    <t>04/12/1992</t>
  </si>
  <si>
    <t>MARIA APARECIDA SILVA DE ALMEIDA</t>
  </si>
  <si>
    <t>REJANE ALVES CORREA</t>
  </si>
  <si>
    <t>22/02/1961</t>
  </si>
  <si>
    <t>MARIA REIS ALVES</t>
  </si>
  <si>
    <t>SETOR DE RECEPCAO E ORGANIZACAO EVENTOS</t>
  </si>
  <si>
    <t>REJANE MARIA DA SILVA</t>
  </si>
  <si>
    <t>05/05/1967</t>
  </si>
  <si>
    <t>NOEMIA RIBEIRO DA SILVA</t>
  </si>
  <si>
    <t>RELVA MARIA BRAGA OLIVEIRA</t>
  </si>
  <si>
    <t>03/11/1977</t>
  </si>
  <si>
    <t>EVA MARIA BRAGA</t>
  </si>
  <si>
    <t>RENAN FARIA GUERRA</t>
  </si>
  <si>
    <t>MARILANE ALVES GUERRA</t>
  </si>
  <si>
    <t>REDE DE BIOTERIOS DE ROEDORES</t>
  </si>
  <si>
    <t>RENAN ZAMPIROLI</t>
  </si>
  <si>
    <t>17/08/1992</t>
  </si>
  <si>
    <t>ALBINA TEREZA CORBETA ZAMPIROLI</t>
  </si>
  <si>
    <t>RENATA APARECIDA DORNELAS SILVA</t>
  </si>
  <si>
    <t>16/11/1981</t>
  </si>
  <si>
    <t>MARIA DOS REIS DORNELAS</t>
  </si>
  <si>
    <t>RENATA APARECIDA SOARES</t>
  </si>
  <si>
    <t>24/11/1986</t>
  </si>
  <si>
    <t>NISTERIA DAS DORES FERREIRA SOARES</t>
  </si>
  <si>
    <t>FUNDACAO UNIV. FEDERAL DE UBERLANDIA</t>
  </si>
  <si>
    <t>RENATA BARBOSA SILVA</t>
  </si>
  <si>
    <t>04/05/1983</t>
  </si>
  <si>
    <t>SILVANA BARBOSA MELO</t>
  </si>
  <si>
    <t>RENATA BERNARDES ELIAS</t>
  </si>
  <si>
    <t>25/07/1991</t>
  </si>
  <si>
    <t>VANESSA BERNARDES DA SILVA ELIAS</t>
  </si>
  <si>
    <t>RENATA BITTAR BRITTO ARANTES</t>
  </si>
  <si>
    <t>07/03/1983</t>
  </si>
  <si>
    <t>SAMIA MARQUES BITTAR BRITTO ARANTES</t>
  </si>
  <si>
    <t>FUNDACAO UNIVERSIDADE DO AMAZONAS</t>
  </si>
  <si>
    <t>RENATA CLAUDIA GIEMBINSKY</t>
  </si>
  <si>
    <t>26/02/1976</t>
  </si>
  <si>
    <t>BENEDITA DE PAULA JUNQUEIRA GIEMBINSKY</t>
  </si>
  <si>
    <t>LINS</t>
  </si>
  <si>
    <t>PROG POS GRAD BIO CELULAR EST APLICADAS</t>
  </si>
  <si>
    <t>FUNDACAO UNIVERSIDADE FEDERAL DE SERGIPE</t>
  </si>
  <si>
    <t>RENATA CRISTINA MARTINS ROSA</t>
  </si>
  <si>
    <t>18/06/1981</t>
  </si>
  <si>
    <t>JOANA ROSA MARTINS</t>
  </si>
  <si>
    <t>RENATA DA SILVA</t>
  </si>
  <si>
    <t>20/08/1976</t>
  </si>
  <si>
    <t>MARIA ZENILDA BESEN DA SILVA</t>
  </si>
  <si>
    <t>FLORIANOPOLIS</t>
  </si>
  <si>
    <t>RENATA DE FREITAS SILVA</t>
  </si>
  <si>
    <t>17/05/1986</t>
  </si>
  <si>
    <t>VAGNA ALBERTINA DE FREITAS SILVA</t>
  </si>
  <si>
    <t>RENATA DE OLIVEIRA</t>
  </si>
  <si>
    <t>09/04/1986</t>
  </si>
  <si>
    <t>ABADIA MARTA DE OLIVEIRA</t>
  </si>
  <si>
    <t>RENATA FERNANDES COSTA</t>
  </si>
  <si>
    <t>07/08/1977</t>
  </si>
  <si>
    <t>MARIA FRANCISCA TEREZA COSTA FERNANDES</t>
  </si>
  <si>
    <t>RENATA GOMIDE DA SILVA</t>
  </si>
  <si>
    <t>23/04/1974</t>
  </si>
  <si>
    <t>GISLAINE ALVES GOMIDE</t>
  </si>
  <si>
    <t>RENATA LEMOS DE SOUSA NETO</t>
  </si>
  <si>
    <t>31/08/1983</t>
  </si>
  <si>
    <t>DALVA MARIA DA PIEDADE</t>
  </si>
  <si>
    <t>RENATA LIVIA AFONSO COSTA</t>
  </si>
  <si>
    <t>01/02/1984</t>
  </si>
  <si>
    <t>NATALIA AFONSO COSTA</t>
  </si>
  <si>
    <t>RENATA LORENA DA COSTA FERREIRA</t>
  </si>
  <si>
    <t>NEUSA LUCIMAR DA COSTA FERREIRA</t>
  </si>
  <si>
    <t>RENATA MARIA DE OLIVEIRA NEIVA</t>
  </si>
  <si>
    <t>28/05/1966</t>
  </si>
  <si>
    <t>LUZIA DE OLIVEIRA NEIVA</t>
  </si>
  <si>
    <t>GUARANI</t>
  </si>
  <si>
    <t>RENATA PANIAGO ANDRADE DI LUCIA</t>
  </si>
  <si>
    <t>LEIDE MARIA PANIAGO ANDRADE</t>
  </si>
  <si>
    <t>RENATA RASTRELO E SILVA</t>
  </si>
  <si>
    <t>24/01/1982</t>
  </si>
  <si>
    <t>ROSANGELA RASTRELO E SILVA</t>
  </si>
  <si>
    <t>SETOR ACOMP DE PROC E SISTEMAS DE GESTAO</t>
  </si>
  <si>
    <t>RENATA REZENDE TEIXEIRA</t>
  </si>
  <si>
    <t>26/07/1985</t>
  </si>
  <si>
    <t>MARISIA RODRIGUES REZENDE TEIXEIRA</t>
  </si>
  <si>
    <t>RENATA RODRIGUES BATISTA CARNEIRO</t>
  </si>
  <si>
    <t>JULIETA BLASCOVI</t>
  </si>
  <si>
    <t>UMUARAMA</t>
  </si>
  <si>
    <t>RENATA ROLAND TEIXEIRA</t>
  </si>
  <si>
    <t>08/10/1983</t>
  </si>
  <si>
    <t>OLIVIA APARECIDA ROLAND</t>
  </si>
  <si>
    <t>RENATA SILVA NUNES CAMPOS</t>
  </si>
  <si>
    <t>17/04/1987</t>
  </si>
  <si>
    <t>ANA DO ROSARIO SILVA OLIVEIRA</t>
  </si>
  <si>
    <t>RENATO AUGUSTO DE ASSIS SILVA</t>
  </si>
  <si>
    <t>08/10/1991</t>
  </si>
  <si>
    <t>MARIA ANGELICA DA SILVA</t>
  </si>
  <si>
    <t>SETOR AUDIO VISUAL SANTA MONICA</t>
  </si>
  <si>
    <t>RENATO BERNARDO DA SILVA</t>
  </si>
  <si>
    <t>13/02/1981</t>
  </si>
  <si>
    <t>ROSA MARIA FREITAS SILVA</t>
  </si>
  <si>
    <t>RENATO BORGES LEMES</t>
  </si>
  <si>
    <t>15/01/1977</t>
  </si>
  <si>
    <t>MARIA DE LOURDES BORGES LEMES</t>
  </si>
  <si>
    <t>RENATO CAIXETA DE MATOS</t>
  </si>
  <si>
    <t>17/06/1975</t>
  </si>
  <si>
    <t>OLINDA MARIA CAIXETA DE MATOS</t>
  </si>
  <si>
    <t>RENATO CESAR DE SOUZA JUNIOR</t>
  </si>
  <si>
    <t>ROSANGELA LUZIA SOUZA</t>
  </si>
  <si>
    <t>RENATO DE SOUZA E SILVA</t>
  </si>
  <si>
    <t>26/04/1965</t>
  </si>
  <si>
    <t>MARIA LOURDES C SILVA</t>
  </si>
  <si>
    <t>RENATO DOS REIS SANTOS</t>
  </si>
  <si>
    <t>14/12/1982</t>
  </si>
  <si>
    <t>SEBASTIANA DOS REIS SANTOS</t>
  </si>
  <si>
    <t>RENATO FRANCO DA SILVA</t>
  </si>
  <si>
    <t>ANAIDE VIEIRA SILVA</t>
  </si>
  <si>
    <t>RENATO GUIMARAES FERREIRA</t>
  </si>
  <si>
    <t>MARIA ABADIA GUIMARAES FERREIRA</t>
  </si>
  <si>
    <t>RENATO HUGUES ATIQUE CLAUDIO</t>
  </si>
  <si>
    <t>10/05/1972</t>
  </si>
  <si>
    <t>NALI ATIQUE CLAUDIO</t>
  </si>
  <si>
    <t>RENATO JOSE FRANCO BRANDAO</t>
  </si>
  <si>
    <t>04/09/1960</t>
  </si>
  <si>
    <t>ISAURA FRANCO BRANDAO</t>
  </si>
  <si>
    <t>RENATO NUNES CUNHA</t>
  </si>
  <si>
    <t>14/10/1990</t>
  </si>
  <si>
    <t>FATIMA MARIA GOUVEA NUNES CUNHA</t>
  </si>
  <si>
    <t>RENATO SANTIAGO MACIEL</t>
  </si>
  <si>
    <t>04/09/1990</t>
  </si>
  <si>
    <t>RAQUEL APARECIDA NOGUEIRA SANTIAGO</t>
  </si>
  <si>
    <t>RENE CARVALHO ARCENIO</t>
  </si>
  <si>
    <t>21/04/1984</t>
  </si>
  <si>
    <t>MARIA CELESTE CARVALHO ARCENIO</t>
  </si>
  <si>
    <t>RENE HUMBERTO RODRIGUES</t>
  </si>
  <si>
    <t>15/02/1975</t>
  </si>
  <si>
    <t>ANGELA MAR M RODRIGUES</t>
  </si>
  <si>
    <t>RENNER LUIZ GONZAGA</t>
  </si>
  <si>
    <t>04/12/1980</t>
  </si>
  <si>
    <t>ZEIRE LUZIA CRUZ GONZAGA</t>
  </si>
  <si>
    <t>REYNALDO BUENO JUNQUEIRA REIS</t>
  </si>
  <si>
    <t>02/12/1960</t>
  </si>
  <si>
    <t>MARIA ANTONIETA BUENO JUNQUEIRA REIS</t>
  </si>
  <si>
    <t>RHUBIAN COUTO</t>
  </si>
  <si>
    <t>16/06/1980</t>
  </si>
  <si>
    <t>MAURA DE OLIVEIRA GOMES COUTO</t>
  </si>
  <si>
    <t>RICARDO ALVES FERREIRA</t>
  </si>
  <si>
    <t>MARIA LOURDES ALVES</t>
  </si>
  <si>
    <t>PERDIGAO</t>
  </si>
  <si>
    <t>RICARDO BATISTA DA SILVA</t>
  </si>
  <si>
    <t>21/12/1987</t>
  </si>
  <si>
    <t>FRANCISCA MARIA DA CONCEICAO</t>
  </si>
  <si>
    <t>RICARDO BORGES DE OLIVEIRA</t>
  </si>
  <si>
    <t>MARIA APARECIDA BORGES DE OLIVEIRA</t>
  </si>
  <si>
    <t>RICARDO DE OLIVEIRA FRANCA</t>
  </si>
  <si>
    <t>05/05/1959</t>
  </si>
  <si>
    <t>GENY MENDES FRANCA</t>
  </si>
  <si>
    <t>RICARDO DE OLIVEIRA MAXIMO</t>
  </si>
  <si>
    <t>06/12/1981</t>
  </si>
  <si>
    <t>RICARDO FERREIRA DE CARVALHO</t>
  </si>
  <si>
    <t>23/02/1960</t>
  </si>
  <si>
    <t>ALCIDIA FERREIRA DE CARVALHO</t>
  </si>
  <si>
    <t>RICARDO FRANCISCO NOGUEIRA VILARINHO</t>
  </si>
  <si>
    <t>08/01/1974</t>
  </si>
  <si>
    <t>DOMINGAS LOURDES NOGUEIRA</t>
  </si>
  <si>
    <t>RICARDO GILVAN DE OLIVEIRA</t>
  </si>
  <si>
    <t>25/11/1966</t>
  </si>
  <si>
    <t>MARLENE VIEIR OLIVEIRA</t>
  </si>
  <si>
    <t>RICARDO LUIZ DINIZ DOS SANTOS</t>
  </si>
  <si>
    <t>MARIA NAZARETH GALVAO DINIZ DOS SANTOS</t>
  </si>
  <si>
    <t>VOTUPORANGA</t>
  </si>
  <si>
    <t>RICARDO MARGONARI DA SILVA</t>
  </si>
  <si>
    <t>12/02/1973</t>
  </si>
  <si>
    <t>MARLY MARGONARI SILVA</t>
  </si>
  <si>
    <t>RICARDO MOREIRA ANDRADE</t>
  </si>
  <si>
    <t>04/07/1979</t>
  </si>
  <si>
    <t>MARIA APARECIDA MOREIRA ANDRADE</t>
  </si>
  <si>
    <t>RICARDO NETO DOS SANTOS</t>
  </si>
  <si>
    <t>28/06/1975</t>
  </si>
  <si>
    <t>MARIA DA CONCEICAO DOS SANTOS</t>
  </si>
  <si>
    <t>RICARDO PINHEIRO FILHO</t>
  </si>
  <si>
    <t>ROSANGELA NAVES E SILVA PINHEIRO</t>
  </si>
  <si>
    <t>RICARDO RODRIGUES</t>
  </si>
  <si>
    <t>19/05/1975</t>
  </si>
  <si>
    <t>VANDA RAGAZZO RODRIGUES</t>
  </si>
  <si>
    <t>RIO CLARO</t>
  </si>
  <si>
    <t>RICARDO SANTANA</t>
  </si>
  <si>
    <t>11/10/1964</t>
  </si>
  <si>
    <t>EMILIA ESTEVAM SANTANA</t>
  </si>
  <si>
    <t>RICK HUMBERTO NAVES GALDINO</t>
  </si>
  <si>
    <t>24/05/1986</t>
  </si>
  <si>
    <t>BENILVA NAVES RESENDE GALDINO</t>
  </si>
  <si>
    <t>14/03/2022</t>
  </si>
  <si>
    <t>13/03/2023</t>
  </si>
  <si>
    <t>RITA DE CASSIA GOMES FONSECA</t>
  </si>
  <si>
    <t>12/05/1994</t>
  </si>
  <si>
    <t>CELENITA GOMES DA FONSECA</t>
  </si>
  <si>
    <t>RITA DE CASSIA LIMA</t>
  </si>
  <si>
    <t>24/10/1968</t>
  </si>
  <si>
    <t>ADORACI PALMA DE LIMA</t>
  </si>
  <si>
    <t>RITA DE CASSIA MONTEIRO SEABRA MATTOS</t>
  </si>
  <si>
    <t>18/01/1980</t>
  </si>
  <si>
    <t>MARCIA DE FATIMA MONTEIRO SEABRA MATTOS</t>
  </si>
  <si>
    <t>ROBERTA CAMARGO SILVA</t>
  </si>
  <si>
    <t>06/11/1973</t>
  </si>
  <si>
    <t>DARCY SANTOS DA SILVA</t>
  </si>
  <si>
    <t>ROBERTA CONDE DOS SANTOS</t>
  </si>
  <si>
    <t>09/02/1978</t>
  </si>
  <si>
    <t>CARMEN CONDE DOS SANTOS</t>
  </si>
  <si>
    <t>ROBERTA CRISTINA SILVA MOREIRA</t>
  </si>
  <si>
    <t>17/03/1992</t>
  </si>
  <si>
    <t>ROBERTA KAZAN TANNUS</t>
  </si>
  <si>
    <t>24/01/1981</t>
  </si>
  <si>
    <t>ROSE LINDA RASSI TANNUS</t>
  </si>
  <si>
    <t>ROBERTA LEAL HIAS TERUEL</t>
  </si>
  <si>
    <t>02/01/1983</t>
  </si>
  <si>
    <t>SONILDA MENDES LEAL</t>
  </si>
  <si>
    <t>ROBERTA PEIXOTO NOGUEIRA</t>
  </si>
  <si>
    <t>30/10/1989</t>
  </si>
  <si>
    <t>EDNA NOGUEIRA PEIXOTO</t>
  </si>
  <si>
    <t>ROBERTA SILMARA MIRANDA</t>
  </si>
  <si>
    <t>12/08/1980</t>
  </si>
  <si>
    <t>MARIA IMACULADA MIRANDA</t>
  </si>
  <si>
    <t>ROBERTO ALVES FERREIRA JUNIOR</t>
  </si>
  <si>
    <t>21/01/1978</t>
  </si>
  <si>
    <t>MARIA APARECIDA FERREIRA</t>
  </si>
  <si>
    <t>ROBERTO ARAUJO RUZI</t>
  </si>
  <si>
    <t>21/06/1972</t>
  </si>
  <si>
    <t>TEREZINHA ARAUJO RUZI</t>
  </si>
  <si>
    <t>ROBERTO CARLOS URIAS DA SILVA</t>
  </si>
  <si>
    <t>SHIRLEY DIONE UR SILVA</t>
  </si>
  <si>
    <t>ROBERTO DA COSTA FAGUNDES</t>
  </si>
  <si>
    <t>11/10/1957</t>
  </si>
  <si>
    <t>MARIA ROSA DA COSTA FAGUNDES</t>
  </si>
  <si>
    <t>ROBERTO DA CUNHA LUCIANO</t>
  </si>
  <si>
    <t>MARIOLENE DA CUNHA LUCIANO</t>
  </si>
  <si>
    <t>ROBERTO DE OLIVEIRA GALVAO</t>
  </si>
  <si>
    <t>29/01/1952</t>
  </si>
  <si>
    <t>MARIA DE OLIVEIRA GALVAO</t>
  </si>
  <si>
    <t>CENTRO SAUDE ESCOLA JARAGUA DIRCH</t>
  </si>
  <si>
    <t>ROBERTO GERKEN DE CARVALHO</t>
  </si>
  <si>
    <t>HILDA ELISA GERKEN</t>
  </si>
  <si>
    <t>ROBERTO JOSE DA CRUZ</t>
  </si>
  <si>
    <t>18/11/1981</t>
  </si>
  <si>
    <t>APARECIDA DE FATIMA DA CRUZ</t>
  </si>
  <si>
    <t>ROBERTO RANZA</t>
  </si>
  <si>
    <t>12/08/1955</t>
  </si>
  <si>
    <t>CHIARA BALLARINI</t>
  </si>
  <si>
    <t>MILAO</t>
  </si>
  <si>
    <t>12/08/2021</t>
  </si>
  <si>
    <t>ROBERTO RESENDE DOS SANTOS</t>
  </si>
  <si>
    <t>MARIA JOSE DE OLIVEIRA</t>
  </si>
  <si>
    <t>ROBERTO RIVELINO SILVA BORGES</t>
  </si>
  <si>
    <t>24/01/1990</t>
  </si>
  <si>
    <t>MARIA LUZIA BORGES</t>
  </si>
  <si>
    <t>ROBERTO ULHOA MALUF</t>
  </si>
  <si>
    <t>14/05/1962</t>
  </si>
  <si>
    <t>LINDALVA OLIVEIRA</t>
  </si>
  <si>
    <t>CAMPINAS</t>
  </si>
  <si>
    <t>ROBSON ANTONIO DA SILVA</t>
  </si>
  <si>
    <t>28/05/1963</t>
  </si>
  <si>
    <t>JOSEFA GUERRA SILVA</t>
  </si>
  <si>
    <t>ROBSON LUIZ CARNEIRO</t>
  </si>
  <si>
    <t>22/11/1966</t>
  </si>
  <si>
    <t>MARIA FONSECA CARNEIRO</t>
  </si>
  <si>
    <t>MURIAE</t>
  </si>
  <si>
    <t>ROBSON LUIZ PEREIRA NERY</t>
  </si>
  <si>
    <t>22/08/1968</t>
  </si>
  <si>
    <t>DINAMAR MARIA PEREIRA NERY</t>
  </si>
  <si>
    <t>ROBSON SANTANA DE OLIVEIRA</t>
  </si>
  <si>
    <t>10/06/1955</t>
  </si>
  <si>
    <t>RODOLFO CANDIDO DA SILVA</t>
  </si>
  <si>
    <t>19/11/1992</t>
  </si>
  <si>
    <t>ELANIA DA SILVA CANDIDO</t>
  </si>
  <si>
    <t>RODRIGO ABRAO FARIA</t>
  </si>
  <si>
    <t>28/10/1982</t>
  </si>
  <si>
    <t>MARIA DAS GRACAS ABRAO FARIA</t>
  </si>
  <si>
    <t>RODRIGO ANANIAS BARREIROS SILVA</t>
  </si>
  <si>
    <t>14/02/1983</t>
  </si>
  <si>
    <t>ANA APARECIDA BARREIROS DA SILVA</t>
  </si>
  <si>
    <t>RODRIGO CARDOSO E SILVA</t>
  </si>
  <si>
    <t>30/01/1991</t>
  </si>
  <si>
    <t>EUDALEIA DAER CARDOSO SILVA</t>
  </si>
  <si>
    <t>RODRIGO CESAR DE OLIVEIRA</t>
  </si>
  <si>
    <t>14/10/1982</t>
  </si>
  <si>
    <t>NILTA APARECIDA DE OLIVEIRA</t>
  </si>
  <si>
    <t>27/07/2020</t>
  </si>
  <si>
    <t>RODRIGO DE MEDEIROS VASCONCELOS</t>
  </si>
  <si>
    <t>22/11/1985</t>
  </si>
  <si>
    <t>MARIA APARECIDA DE MEDEIROS VASCONCELOS</t>
  </si>
  <si>
    <t>RODRIGO DE SOUSA MARTINS</t>
  </si>
  <si>
    <t>15/04/1985</t>
  </si>
  <si>
    <t>RODRIGO DOS SANTOS GONCALVES</t>
  </si>
  <si>
    <t>AUGUSTA DOS SANTOS GONCALVES</t>
  </si>
  <si>
    <t>RODRIGO FERNANDES GOMES DA SILVA</t>
  </si>
  <si>
    <t>ROMILDA FERNANDES DA SILVA E SILVA</t>
  </si>
  <si>
    <t>RODRIGO FERREIRA DE SOUZA</t>
  </si>
  <si>
    <t>02/03/1978</t>
  </si>
  <si>
    <t>EXPEDITA FERREIRA DE SOUZA</t>
  </si>
  <si>
    <t>RODRIGO FONSECA DE ANDRADE JUNIOR</t>
  </si>
  <si>
    <t>23/08/1981</t>
  </si>
  <si>
    <t>MARCIA COELHO</t>
  </si>
  <si>
    <t>RODRIGO FREITAS BISPO DE SOUZA</t>
  </si>
  <si>
    <t>18/12/1983</t>
  </si>
  <si>
    <t>MARILENE FREITAS BISPO DE SOUZA</t>
  </si>
  <si>
    <t>COORD CURSO GRADUACAO EM ZOOTECNIA</t>
  </si>
  <si>
    <t>RODRIGO GALVAO CARDOSO</t>
  </si>
  <si>
    <t>03/11/1971</t>
  </si>
  <si>
    <t>TEREZINHA MARIA GALVAO CARDOSO</t>
  </si>
  <si>
    <t>VICOSA</t>
  </si>
  <si>
    <t>RODRIGO HIPOLITO AZEVEDO DE OLIVEIRA</t>
  </si>
  <si>
    <t>18/11/1985</t>
  </si>
  <si>
    <t>TANIA HIPOLITO AZEVEDO</t>
  </si>
  <si>
    <t>RODRIGO LEONCIO SIQUEIRA DA COSTA</t>
  </si>
  <si>
    <t>30/03/1980</t>
  </si>
  <si>
    <t>NEUSA MARIA LEONCIO DA COSTA</t>
  </si>
  <si>
    <t>RODRIGO MENDONCA DE FARIA</t>
  </si>
  <si>
    <t>23/03/1979</t>
  </si>
  <si>
    <t>MERCEDES MARIA MENDONÇA FARIA</t>
  </si>
  <si>
    <t>RODRIGO MIQUELANTI MELO</t>
  </si>
  <si>
    <t>24/08/1978</t>
  </si>
  <si>
    <t>RODRIGO QUEIROZ RABELO</t>
  </si>
  <si>
    <t>10/11/1981</t>
  </si>
  <si>
    <t>ONEIDA QUEIROZ RABELO</t>
  </si>
  <si>
    <t>RODRIGO RIBEIRO</t>
  </si>
  <si>
    <t>MARIA ABADIA RIBEIRO</t>
  </si>
  <si>
    <t>RODRIGO SOARES PORTO</t>
  </si>
  <si>
    <t>17/02/1978</t>
  </si>
  <si>
    <t>MARIA DE LOURDES SOUSA PORTO</t>
  </si>
  <si>
    <t>RODRIGO TOMAZ RAMOS</t>
  </si>
  <si>
    <t>03/07/1979</t>
  </si>
  <si>
    <t>MARLI TOMAZ RAMOS</t>
  </si>
  <si>
    <t>ROGERIO DE FREITAS RIBEIRO</t>
  </si>
  <si>
    <t>15/03/1983</t>
  </si>
  <si>
    <t>MARIA APARECIDA DE FREITAS RIBEIRO</t>
  </si>
  <si>
    <t>ROGERIO DE RIZO MORALES</t>
  </si>
  <si>
    <t>19/12/1969</t>
  </si>
  <si>
    <t>HAIDE DE RIZO MORALES</t>
  </si>
  <si>
    <t>ROGERIO OLIVEIRA NUNES</t>
  </si>
  <si>
    <t>09/04/1980</t>
  </si>
  <si>
    <t>ZULEIMAR DAS DORES DE OLIVEIRA NUNES</t>
  </si>
  <si>
    <t>ROMES LEANDRO CUNHA</t>
  </si>
  <si>
    <t>05/12/1981</t>
  </si>
  <si>
    <t>SONIA MARIA FELICIO DA CUNHA</t>
  </si>
  <si>
    <t>ROMES RUFINO DE VASCONCELOS</t>
  </si>
  <si>
    <t>22/11/1968</t>
  </si>
  <si>
    <t>DIONISIA RUFINA DA COSTA ANDRADE</t>
  </si>
  <si>
    <t>ROMILDA MARIA DE JESUS</t>
  </si>
  <si>
    <t>06/07/1971</t>
  </si>
  <si>
    <t>RAIMUNDA ROSA JESUS</t>
  </si>
  <si>
    <t>ROMILDO FLORENTINO DOS SANTOS</t>
  </si>
  <si>
    <t>20/12/1966</t>
  </si>
  <si>
    <t>CONCEICAO MARIA BUENO FLORENTINO</t>
  </si>
  <si>
    <t>FLORESTINA</t>
  </si>
  <si>
    <t>ROMUALDO MATHIAS FILHO</t>
  </si>
  <si>
    <t>09/07/1983</t>
  </si>
  <si>
    <t>MARIA DE LOURDES ALMEIDA MATHIAS</t>
  </si>
  <si>
    <t>ROMULO OLIVEIRA DE SOUSA</t>
  </si>
  <si>
    <t>26/10/1978</t>
  </si>
  <si>
    <t>EDNA PALMA DE OLIVEIRA SOUSA</t>
  </si>
  <si>
    <t>RONALDO JOSE DA SILVA</t>
  </si>
  <si>
    <t>20/01/1960</t>
  </si>
  <si>
    <t>SEBASTIANA DOS REIS SILVA</t>
  </si>
  <si>
    <t>RONALDO LEAL ROSA</t>
  </si>
  <si>
    <t>23/04/1980</t>
  </si>
  <si>
    <t>ROSALINA LEAL ROSA</t>
  </si>
  <si>
    <t>RONALDO MACHADO JUNIOR</t>
  </si>
  <si>
    <t>23/09/1991</t>
  </si>
  <si>
    <t>VANDA PEREIRA FELIX</t>
  </si>
  <si>
    <t>RONALDO PIRES DA SILVA</t>
  </si>
  <si>
    <t>13/12/1977</t>
  </si>
  <si>
    <t>ANTONIA SILVA DE OLIVEIRA</t>
  </si>
  <si>
    <t>RONEI ALVES FERREIRA</t>
  </si>
  <si>
    <t>10/01/1968</t>
  </si>
  <si>
    <t>ANAIR ALVES FERREIRA</t>
  </si>
  <si>
    <t>RONEI TAVARES PEZZINI</t>
  </si>
  <si>
    <t>31/12/1971</t>
  </si>
  <si>
    <t>MARTHA TAVARES PEZZINI</t>
  </si>
  <si>
    <t>MATOZINHOS</t>
  </si>
  <si>
    <t>RONEIDE MARIA GONCALVES</t>
  </si>
  <si>
    <t>MARIA DE FATIMA GONCALVES</t>
  </si>
  <si>
    <t>RONEY MARQUES DORNELAS</t>
  </si>
  <si>
    <t>25/01/1976</t>
  </si>
  <si>
    <t>MARIA MARGARETE MARQUES DORNELAS</t>
  </si>
  <si>
    <t>RONI MARCOS DOS SANTOS</t>
  </si>
  <si>
    <t>07/12/1972</t>
  </si>
  <si>
    <t>ERCIONE LOURDES DOS SANTOS</t>
  </si>
  <si>
    <t>ROSA LINA DE OLIVEIRA</t>
  </si>
  <si>
    <t>09/07/1959</t>
  </si>
  <si>
    <t>MARIA RUFINA DE OLIVEIRA</t>
  </si>
  <si>
    <t>SÃO GOTARDO</t>
  </si>
  <si>
    <t>ROSA MARIA DA SILVA FERREIRA</t>
  </si>
  <si>
    <t>11/10/1956</t>
  </si>
  <si>
    <t>MARIA AUGUSTA SILVA</t>
  </si>
  <si>
    <t>ROSA MONICA DE OLIVEIRA</t>
  </si>
  <si>
    <t>10/10/1970</t>
  </si>
  <si>
    <t>IRACI INACIA DE OLIVEIRA</t>
  </si>
  <si>
    <t>ROSALIA PIRES GONZAGA</t>
  </si>
  <si>
    <t>17/04/1969</t>
  </si>
  <si>
    <t>NEUZA PIRES GONZAGA</t>
  </si>
  <si>
    <t>ROSANA DUTRA MARTINS</t>
  </si>
  <si>
    <t>13/04/1989</t>
  </si>
  <si>
    <t>AGDA APARECIDA DUTRA MARTINS</t>
  </si>
  <si>
    <t>ROSANA EVARISTO CLEMENTE</t>
  </si>
  <si>
    <t>MAFALDA MARIA EVARISTO CLEMENTE</t>
  </si>
  <si>
    <t>12/04/2021</t>
  </si>
  <si>
    <t>ROSANA GONCALVES DE SOUSA</t>
  </si>
  <si>
    <t>22/07/1975</t>
  </si>
  <si>
    <t>FRANCISMERY GONCALVES DE SOUSA</t>
  </si>
  <si>
    <t>ROSANA HELENA TEIXEIRA DE LIMA RIBEIRO ANDRADE</t>
  </si>
  <si>
    <t>05/10/1979</t>
  </si>
  <si>
    <t>MARIA HELENA TEIXEIRA DE LIMA</t>
  </si>
  <si>
    <t>ROSANA MARIA FERREIRA MENDONCA</t>
  </si>
  <si>
    <t>21/01/1965</t>
  </si>
  <si>
    <t>IZALTINA DA SILVA FERREIRA</t>
  </si>
  <si>
    <t>VITORIA BRASIL</t>
  </si>
  <si>
    <t>ROSANA PAULA PIRES</t>
  </si>
  <si>
    <t>11/04/1973</t>
  </si>
  <si>
    <t>VILMA PIRES FARIA</t>
  </si>
  <si>
    <t>ROSANA SANTOS ALVES</t>
  </si>
  <si>
    <t>01/01/1967</t>
  </si>
  <si>
    <t>LEONILDES SANTOS ALVES</t>
  </si>
  <si>
    <t>SAO LUIS</t>
  </si>
  <si>
    <t>ROSANGELA APARECIDA RESENDE DE MELO ROCHA</t>
  </si>
  <si>
    <t>18/01/1972</t>
  </si>
  <si>
    <t>LUZIA APARECIDA DE RESENDE</t>
  </si>
  <si>
    <t>CENTRAL DE LINGUAS</t>
  </si>
  <si>
    <t>UNI.FED.VALES DO JEQUITINHONHA E MUCURI</t>
  </si>
  <si>
    <t>ROSANGELA CARATTA MACEDO PORTELLA SILVEIRA</t>
  </si>
  <si>
    <t>30/01/1955</t>
  </si>
  <si>
    <t>ZULMA CARATTA MACEDO</t>
  </si>
  <si>
    <t>ROSANGELA DE OLIVEIRA FELICE</t>
  </si>
  <si>
    <t>TARCILA DE OLIVEIRA</t>
  </si>
  <si>
    <t>ROSANGELA RIBEIRO COSTA</t>
  </si>
  <si>
    <t>12/12/1958</t>
  </si>
  <si>
    <t>LAURENTINA MARIA COSTA</t>
  </si>
  <si>
    <t>ROSANIA ALVES MAGALHAES</t>
  </si>
  <si>
    <t>MARIA APARECIDA OLIVEIRA MAGALHAES</t>
  </si>
  <si>
    <t>ROSANIA RESENDE SILVA LOPES</t>
  </si>
  <si>
    <t>29/11/1964</t>
  </si>
  <si>
    <t>ADELIA FREITAS DA SILVA</t>
  </si>
  <si>
    <t>ROSE MARY DE MORAIS BORGES</t>
  </si>
  <si>
    <t>21/11/1965</t>
  </si>
  <si>
    <t>NILZA MARIA DE MORAIS</t>
  </si>
  <si>
    <t>ROSE MEIRE SILVA</t>
  </si>
  <si>
    <t>18/05/1968</t>
  </si>
  <si>
    <t>MARIA DE LOURDES GONCALVES SILVA</t>
  </si>
  <si>
    <t>ROSELI AMELIA SALOME</t>
  </si>
  <si>
    <t>08/01/1970</t>
  </si>
  <si>
    <t>MARIA TEREZA CRAVO SALOME</t>
  </si>
  <si>
    <t>BOA ESPERANCA</t>
  </si>
  <si>
    <t>ROSELI MARIA DE OLIVEIRA CARVALHO</t>
  </si>
  <si>
    <t>27/06/1965</t>
  </si>
  <si>
    <t>MARIA ROSA DA ENCARNACAO</t>
  </si>
  <si>
    <t>ROSEMARY BORGES DA SILVA</t>
  </si>
  <si>
    <t>ANA JARDIM SILVA</t>
  </si>
  <si>
    <t>ROSEMARY RIBEIRO</t>
  </si>
  <si>
    <t>07/11/1975</t>
  </si>
  <si>
    <t>ROSEMEIRE FABRICIO DOS SANTOS</t>
  </si>
  <si>
    <t>27/06/1979</t>
  </si>
  <si>
    <t>MARIA SALETE DE BRITO</t>
  </si>
  <si>
    <t>ROSEMEIRE RODRIGUES BORGES BARBOSA</t>
  </si>
  <si>
    <t>05/04/1972</t>
  </si>
  <si>
    <t>DELFINA MARIA DE JESUS</t>
  </si>
  <si>
    <t>ROSIANE FERNANDES CARRIJO</t>
  </si>
  <si>
    <t>17/09/1986</t>
  </si>
  <si>
    <t>NILVA MARIA FERNANDES DE MIRANDA CARRIJO</t>
  </si>
  <si>
    <t>ROSILAINE CRISTINA SILVA</t>
  </si>
  <si>
    <t>03/07/1985</t>
  </si>
  <si>
    <t>ZILEIDE MARIA CARNEIRO DA SILVA</t>
  </si>
  <si>
    <t>ROSILENE MARIA MARQUES ROCHA</t>
  </si>
  <si>
    <t>28/05/1969</t>
  </si>
  <si>
    <t>JULIETA MARQUES ZANATA</t>
  </si>
  <si>
    <t>ROSSANA BATISTA FERREIRA LIMA</t>
  </si>
  <si>
    <t>ROSANA BATISTA FERREIRA LIMA</t>
  </si>
  <si>
    <t>ROSSILDA APARECIDA SILVA</t>
  </si>
  <si>
    <t>26/04/1969</t>
  </si>
  <si>
    <t>MARIA LUZIA DA SILVA</t>
  </si>
  <si>
    <t>ROWZEMBERG FERREIRA VANDERLEI</t>
  </si>
  <si>
    <t>28/11/1990</t>
  </si>
  <si>
    <t>MARIA DO DESTERRO FERREIRA DA COSTA</t>
  </si>
  <si>
    <t>COORD CURSO GRAD EDU FISICA-BACHARELADO</t>
  </si>
  <si>
    <t>ROZINEI ALVES PEREIRA</t>
  </si>
  <si>
    <t>08/03/1973</t>
  </si>
  <si>
    <t>LAZARA ANTONIA ALVES PEREIRA</t>
  </si>
  <si>
    <t>RUBENS APARECIDO ASSUNCAO</t>
  </si>
  <si>
    <t>05/03/1958</t>
  </si>
  <si>
    <t>ETERNA MUDES ASSUNCAO</t>
  </si>
  <si>
    <t>RUBENS MARCELINO RESENDE</t>
  </si>
  <si>
    <t>05/03/1954</t>
  </si>
  <si>
    <t>MARIA HELENA MARCELINO</t>
  </si>
  <si>
    <t>RUDGHERI MARQUES MARTINS FONTES</t>
  </si>
  <si>
    <t>12/05/1992</t>
  </si>
  <si>
    <t>RUI MALAGOLI</t>
  </si>
  <si>
    <t>27/01/1953</t>
  </si>
  <si>
    <t>BENEDITA CARVALHO MALAGOLI</t>
  </si>
  <si>
    <t>RUI RODRIGUES SEVERINO</t>
  </si>
  <si>
    <t>18/04/1960</t>
  </si>
  <si>
    <t>MARIA RODRIGUES</t>
  </si>
  <si>
    <t>15/08/1962</t>
  </si>
  <si>
    <t>NAIR SILVA DORJO</t>
  </si>
  <si>
    <t>RUTE MORAES SOUZA</t>
  </si>
  <si>
    <t>23/11/1962</t>
  </si>
  <si>
    <t>MARIA GLAIDE FERREIRA DE MORAES</t>
  </si>
  <si>
    <t>RUYZETE PIRES</t>
  </si>
  <si>
    <t>15/06/1961</t>
  </si>
  <si>
    <t>NIDALVA ELIAS ROSA</t>
  </si>
  <si>
    <t>SABRINA DE LIMA</t>
  </si>
  <si>
    <t>05/01/1989</t>
  </si>
  <si>
    <t>JOELMA SOARES DE SIQUEIRA LIMA</t>
  </si>
  <si>
    <t>COORD CURSO GRADUACAO GESTAO INFORMACAO</t>
  </si>
  <si>
    <t>SAIRA MABEL NARA NEVES</t>
  </si>
  <si>
    <t>10/10/1986</t>
  </si>
  <si>
    <t>SARA NARA INSFRAN</t>
  </si>
  <si>
    <t>SAMANTHA FERREIRA LOPES</t>
  </si>
  <si>
    <t>30/09/1982</t>
  </si>
  <si>
    <t>CLARETE APARECIDA FERREIRA LOPES</t>
  </si>
  <si>
    <t>SAMANTHA PIMENTA GODOI</t>
  </si>
  <si>
    <t>17/09/1981</t>
  </si>
  <si>
    <t>CECILIA PIMENTA GODOI</t>
  </si>
  <si>
    <t>SAMILA CAROLINA COSTA</t>
  </si>
  <si>
    <t>01/05/1992</t>
  </si>
  <si>
    <t>NILZA GERALDA DA SILVA</t>
  </si>
  <si>
    <t>SAMIRA LASMA DE ANDRADE</t>
  </si>
  <si>
    <t>16/03/1962</t>
  </si>
  <si>
    <t>SANDRA ANDRADE</t>
  </si>
  <si>
    <t>SAMIRA NEMESES SILVA</t>
  </si>
  <si>
    <t>NEZITA AMARAL DO NASCIMENTO SILVA</t>
  </si>
  <si>
    <t>COOR PROG POS GRAD ENG ALIMENTOS P MINAS</t>
  </si>
  <si>
    <t>SAMMIA MACEDO DE QUEIROZ</t>
  </si>
  <si>
    <t>12/09/1980</t>
  </si>
  <si>
    <t>BEATRIZ MACEDO QUEIROZ BORGES SILVA</t>
  </si>
  <si>
    <t>SAMUEL CLETO SOARES NAMETALA</t>
  </si>
  <si>
    <t>04/02/1991</t>
  </si>
  <si>
    <t>ABADIA SOARES DA SILVEIRA IBRAIM</t>
  </si>
  <si>
    <t>SAMUEL DE OLIVEIRA PEREIRA</t>
  </si>
  <si>
    <t>21/05/1986</t>
  </si>
  <si>
    <t>RAIMUNDA DE OLIVEIRA PEREIRA</t>
  </si>
  <si>
    <t>SAMUEL FONSECA</t>
  </si>
  <si>
    <t>22/04/1956</t>
  </si>
  <si>
    <t>MARIA CAROLINA DA FONSECA</t>
  </si>
  <si>
    <t>SAMUEL FRANCO ASSIS JUNIOR</t>
  </si>
  <si>
    <t>12/08/1964</t>
  </si>
  <si>
    <t>CANDIDA DAMASCENO DE ASSIS</t>
  </si>
  <si>
    <t>SAMUEL LACERDA DE ANDRADE</t>
  </si>
  <si>
    <t>27/07/1988</t>
  </si>
  <si>
    <t>LEILA MARIA LACERDA GARCIA DE ANDRADE</t>
  </si>
  <si>
    <t>SAMUEL NUNES FURTADO</t>
  </si>
  <si>
    <t>03/01/1999</t>
  </si>
  <si>
    <t>TANIA AUGUSTA NUNES</t>
  </si>
  <si>
    <t>SANDRA ANDRADE DINIZ</t>
  </si>
  <si>
    <t>01/10/1970</t>
  </si>
  <si>
    <t>ILDA ANDRADE DINIZ</t>
  </si>
  <si>
    <t>SANDRA BARBOSA MELO</t>
  </si>
  <si>
    <t>21/11/1963</t>
  </si>
  <si>
    <t>MAURA BARBOSA MELO</t>
  </si>
  <si>
    <t>SANDRA BATISTA DE QUEIROZ</t>
  </si>
  <si>
    <t>08/05/1966</t>
  </si>
  <si>
    <t>MARIA BATISTA PEREIRA</t>
  </si>
  <si>
    <t>SANDRA DE FATIMA BARCELOS CORREA MOURA</t>
  </si>
  <si>
    <t>08/01/1973</t>
  </si>
  <si>
    <t>CARITA LINA CORREA</t>
  </si>
  <si>
    <t>SANDRA LUCIA HORANI</t>
  </si>
  <si>
    <t>30/12/1970</t>
  </si>
  <si>
    <t>ONEIDE MARIA HORANI</t>
  </si>
  <si>
    <t>SANDRA MARA DIAS FERREIRA</t>
  </si>
  <si>
    <t>02/04/1963</t>
  </si>
  <si>
    <t>MARIA GILCE DIAS LINDOLFO</t>
  </si>
  <si>
    <t>SANDRA MARA GONCALVES MOREIRA</t>
  </si>
  <si>
    <t>04/04/1957</t>
  </si>
  <si>
    <t>NECY GONCALVES MOREIRA</t>
  </si>
  <si>
    <t>SANDRA MARIA FIGUEIREDO</t>
  </si>
  <si>
    <t>NEUSA DE FATIMA SILVA FIGUEIREDO</t>
  </si>
  <si>
    <t>SANDRA MARIA MACHADO SILVA</t>
  </si>
  <si>
    <t>12/11/1965</t>
  </si>
  <si>
    <t>MARIA DAS GRACAS SOUZA SILVA</t>
  </si>
  <si>
    <t>SANDRA MIRANDA LEMOS MACHADO</t>
  </si>
  <si>
    <t>CELI MIRANDA LEMOS</t>
  </si>
  <si>
    <t>SANDRA REGINA DE PAULA COIMBRA</t>
  </si>
  <si>
    <t>13/02/1963</t>
  </si>
  <si>
    <t>ZIRZA BASILIO PAULA</t>
  </si>
  <si>
    <t>SANDRA REGINA XAVIER SANTOS</t>
  </si>
  <si>
    <t>31/01/1966</t>
  </si>
  <si>
    <t>CARMEN A PRADO XAVIER</t>
  </si>
  <si>
    <t>LONDRINA</t>
  </si>
  <si>
    <t>SANDRA VALERIA DENARDI</t>
  </si>
  <si>
    <t>31/03/1964</t>
  </si>
  <si>
    <t>STELA BRIGANTI DENARDI</t>
  </si>
  <si>
    <t>SANDRA VIEIRA GONCALVES</t>
  </si>
  <si>
    <t>25/06/1962</t>
  </si>
  <si>
    <t>MARLENE VIEIRA GONCALVES</t>
  </si>
  <si>
    <t>SANDREANE POLIANA SILVA</t>
  </si>
  <si>
    <t>SANDRA MARIA SILVA</t>
  </si>
  <si>
    <t>SANDRO CALDERANO JOINHAS</t>
  </si>
  <si>
    <t>21/10/1972</t>
  </si>
  <si>
    <t>MARLENE B CALDERANO JOINHAS</t>
  </si>
  <si>
    <t>SANDRO DINIZ VALENTE</t>
  </si>
  <si>
    <t>29/09/1979</t>
  </si>
  <si>
    <t>MARIA TEREZA DINIZ VALENTE</t>
  </si>
  <si>
    <t>SANZIO DUPIM SOARES</t>
  </si>
  <si>
    <t>MARIA DE FATIMA DUPIM</t>
  </si>
  <si>
    <t>SARA CRISTIANE PEREIRA LOUSA SILVA</t>
  </si>
  <si>
    <t>22/03/1981</t>
  </si>
  <si>
    <t>MARIA ALDA PEREIRA LOUSA</t>
  </si>
  <si>
    <t>SARA JAQUELINE SANTOS DA SILVA</t>
  </si>
  <si>
    <t>SHERLIA MARY SANTOS DA SILVA</t>
  </si>
  <si>
    <t>SARA LORENA CABRAL DA SILVA</t>
  </si>
  <si>
    <t>10/03/1993</t>
  </si>
  <si>
    <t>ROSANA CABRAL FERREIRA</t>
  </si>
  <si>
    <t>SARA MORAES MENDES ALMEIDA</t>
  </si>
  <si>
    <t>24/02/1970</t>
  </si>
  <si>
    <t>MANOELINA MORAES MENDES</t>
  </si>
  <si>
    <t>SARAH CRISTINA MARIA FERREIRA</t>
  </si>
  <si>
    <t>07/01/1979</t>
  </si>
  <si>
    <t>ROSALMIRA DIAS FERREIRA</t>
  </si>
  <si>
    <t>SARAH MENDONCA DE ARAUJO</t>
  </si>
  <si>
    <t>27/08/1981</t>
  </si>
  <si>
    <t>NEUSA DE FATIMA MENDONCA ARAUJO</t>
  </si>
  <si>
    <t>SARENTATY INES KAROLINE SANTANA DOS REIS</t>
  </si>
  <si>
    <t>21/05/1988</t>
  </si>
  <si>
    <t>FRANCISCA REGINA SANTANA DA SILVA</t>
  </si>
  <si>
    <t>SAUL JACOB BERETA</t>
  </si>
  <si>
    <t>06/01/1988</t>
  </si>
  <si>
    <t>SAULA MARIA JOCOB BERETA</t>
  </si>
  <si>
    <t>SAULO ARAUJO PASSOS</t>
  </si>
  <si>
    <t>SHIRLEY ANTUNES ARAUJO PASSOS</t>
  </si>
  <si>
    <t>SAVIO DE MORAES</t>
  </si>
  <si>
    <t>24/07/1965</t>
  </si>
  <si>
    <t>VALDIVINA DE OLIVEIRA MORAES</t>
  </si>
  <si>
    <t>PIRES DO RIO</t>
  </si>
  <si>
    <t>SAYONARA SOARES ANDRADE</t>
  </si>
  <si>
    <t>04/01/1982</t>
  </si>
  <si>
    <t>NADIR SOARES DE ANDRADE</t>
  </si>
  <si>
    <t>SEBASTIANA ABADIA INACIO</t>
  </si>
  <si>
    <t>04/01/1962</t>
  </si>
  <si>
    <t>IZILIA RAMOS GONZAGA</t>
  </si>
  <si>
    <t>SEBASTIANA DA SILVA LOURENCO</t>
  </si>
  <si>
    <t>20/01/1953</t>
  </si>
  <si>
    <t>MARIA LUIZA SILVA</t>
  </si>
  <si>
    <t>SEBASTIANA SILVA SABINO</t>
  </si>
  <si>
    <t>28/08/1957</t>
  </si>
  <si>
    <t>GERALDA RITA DA SILVA</t>
  </si>
  <si>
    <t>SEBASTIAO ALVES ARRUDA</t>
  </si>
  <si>
    <t>30/06/1955</t>
  </si>
  <si>
    <t>MARIA ALVES FERREIRA</t>
  </si>
  <si>
    <t>SEBASTIAO ALVES DE JESUS FILHO</t>
  </si>
  <si>
    <t>MARIA GERALDA RIBEIRO</t>
  </si>
  <si>
    <t>SEBASTIAO CARLOS DA SILVA</t>
  </si>
  <si>
    <t>09/12/1964</t>
  </si>
  <si>
    <t>GERALDA RITA JESUS</t>
  </si>
  <si>
    <t>SANTA IZABEL</t>
  </si>
  <si>
    <t>SEBASTIAO CARLOS MARTINS</t>
  </si>
  <si>
    <t>17/07/1951</t>
  </si>
  <si>
    <t>JUBAI</t>
  </si>
  <si>
    <t>SEBASTIAO ELIAS DA SILVEIRA</t>
  </si>
  <si>
    <t>23/10/1972</t>
  </si>
  <si>
    <t>ACI MARIA DE JESUS</t>
  </si>
  <si>
    <t>MORRINHOS</t>
  </si>
  <si>
    <t>25/02/2023</t>
  </si>
  <si>
    <t>SEBASTIAO EUGENIO DE DEUS</t>
  </si>
  <si>
    <t>MARIA LUCIA EUGENIO</t>
  </si>
  <si>
    <t>SEBASTIAO GILBERTO BORGES</t>
  </si>
  <si>
    <t>03/01/1966</t>
  </si>
  <si>
    <t>MARTA VERONICA C BORGES</t>
  </si>
  <si>
    <t>SEBASTIAO LUIZ DE ALMEIDA FILHO</t>
  </si>
  <si>
    <t>31/07/1959</t>
  </si>
  <si>
    <t>OLMEZIRIA ARANTES PIRES</t>
  </si>
  <si>
    <t>PAULO DE FARIA</t>
  </si>
  <si>
    <t>SEBASTIAO SANTOS VIANA</t>
  </si>
  <si>
    <t>21/03/1961</t>
  </si>
  <si>
    <t>MARCIONILIZ MARIA DOS SANTOS</t>
  </si>
  <si>
    <t>MACHACALIS</t>
  </si>
  <si>
    <t>SEBASTIAO SILVERIO DA SILVA</t>
  </si>
  <si>
    <t>23/10/1957</t>
  </si>
  <si>
    <t>MARIA MARTINS DE JESUS</t>
  </si>
  <si>
    <t>SERGIO AUGUSTO GORZATO MALDI</t>
  </si>
  <si>
    <t>AMALIA MARIA GORZATO MALDI</t>
  </si>
  <si>
    <t>SERGIO BIASOTTI POMPEU</t>
  </si>
  <si>
    <t>01/03/1964</t>
  </si>
  <si>
    <t>ONEIDE BIASOTTI POMPEU</t>
  </si>
  <si>
    <t>15/09/2020</t>
  </si>
  <si>
    <t>SERGIO BORGES DE AMORIM</t>
  </si>
  <si>
    <t>05/04/1974</t>
  </si>
  <si>
    <t>APARECIDA CASTORINA BORGES</t>
  </si>
  <si>
    <t>SERGIO DOS SANTOS NEVES</t>
  </si>
  <si>
    <t>14/09/1964</t>
  </si>
  <si>
    <t>MARIA ELENIR SANTOS NEVES</t>
  </si>
  <si>
    <t>BELEM</t>
  </si>
  <si>
    <t>SERGIO FELICIO</t>
  </si>
  <si>
    <t>24/10/1959</t>
  </si>
  <si>
    <t>TEREZINHA F FELICIO</t>
  </si>
  <si>
    <t>SERGIO FERREIRA TANNUS</t>
  </si>
  <si>
    <t>26/08/1986</t>
  </si>
  <si>
    <t>ADRIANA MACHADO FERREIRA TANNUS</t>
  </si>
  <si>
    <t>SERGIO LUIDES GUIMARAES</t>
  </si>
  <si>
    <t>21/09/1981</t>
  </si>
  <si>
    <t>LOURDES APARECIDA GUIMARAES</t>
  </si>
  <si>
    <t>UNIVERSIDADE FEDERAL DO PARANA</t>
  </si>
  <si>
    <t>SERGIO LUIS DE MELLO</t>
  </si>
  <si>
    <t>NEIRE TAROZZO DE MELLO</t>
  </si>
  <si>
    <t>SERGIO MARCOS DE MORAIS</t>
  </si>
  <si>
    <t>22/10/1976</t>
  </si>
  <si>
    <t>VALDEMIRA LOURDES DE MORAIS</t>
  </si>
  <si>
    <t>SERGIO MARRA DE AGUIAR</t>
  </si>
  <si>
    <t>06/07/1959</t>
  </si>
  <si>
    <t>LAZARA MARRA DE AGUIAR</t>
  </si>
  <si>
    <t>SERGIO RICARDO DE JESUS OLIVEIRA</t>
  </si>
  <si>
    <t>LAZARA JESUS OLIVEIRA</t>
  </si>
  <si>
    <t>TERESINA</t>
  </si>
  <si>
    <t>SERGIO VIEIRA SAMPAIO</t>
  </si>
  <si>
    <t>27/03/1967</t>
  </si>
  <si>
    <t>DARCI VIEIRA SAMPAIO</t>
  </si>
  <si>
    <t>SHARLLES BATISTA MARTINS</t>
  </si>
  <si>
    <t>08/01/1980</t>
  </si>
  <si>
    <t>WILMA MARTINS</t>
  </si>
  <si>
    <t>SHEILA CRISTINA BENTO DOS REIS ROSA</t>
  </si>
  <si>
    <t>VANIA CHRISTINA BENTO</t>
  </si>
  <si>
    <t>SHEILA MARIA GONCALVES DE PASSOS COELHO</t>
  </si>
  <si>
    <t>22/07/1974</t>
  </si>
  <si>
    <t>IRACEMA GONCA OLIVEIRA</t>
  </si>
  <si>
    <t>MIRACEMA</t>
  </si>
  <si>
    <t>SHIRLEY ALMEIDA DOS SANTOS SANTANA</t>
  </si>
  <si>
    <t>06/10/1979</t>
  </si>
  <si>
    <t>MARIA JOSE ALMEIDA DOS SANTOS</t>
  </si>
  <si>
    <t>SHIRLEY APARECIDA DUARTE</t>
  </si>
  <si>
    <t>06/10/1964</t>
  </si>
  <si>
    <t>APARECIDA BENEDITA DUARTE</t>
  </si>
  <si>
    <t>BARAO DE LUCENA</t>
  </si>
  <si>
    <t>SIDNEY WASHINGTON OLIVEIRA SANTOS</t>
  </si>
  <si>
    <t>02/04/1973</t>
  </si>
  <si>
    <t>MARIA CELIA OLIVEIRA SANTOS</t>
  </si>
  <si>
    <t>SIENE DE FARIA RODRIGUES</t>
  </si>
  <si>
    <t>21/09/1967</t>
  </si>
  <si>
    <t>IRENE FERREIRA LIMA DE FARIA</t>
  </si>
  <si>
    <t>VARGEM BONITA</t>
  </si>
  <si>
    <t>SILA APARECIDA LEITE COSTA</t>
  </si>
  <si>
    <t>08/09/1955</t>
  </si>
  <si>
    <t>ELZA DELUQUI LEITE</t>
  </si>
  <si>
    <t>SILMARA LOPES DO NASCIMENTO</t>
  </si>
  <si>
    <t>04/11/1968</t>
  </si>
  <si>
    <t>CATARINA LOPES DO NASCIMENTO</t>
  </si>
  <si>
    <t>SILNANDO SILVERIO FERREIRA</t>
  </si>
  <si>
    <t>MARIANA SILVERIO FERREIRA</t>
  </si>
  <si>
    <t>ALEGRE</t>
  </si>
  <si>
    <t>SILVANA DIAS FONSECA</t>
  </si>
  <si>
    <t>15/03/1978</t>
  </si>
  <si>
    <t>MARIA RITA DIAS FONSECA</t>
  </si>
  <si>
    <t>PROGRAMA DE POS GRADUACAO EM ENG QUIMICA</t>
  </si>
  <si>
    <t>SILVANA GABRIELA BATISTA</t>
  </si>
  <si>
    <t>NEIDE MARTA DA SILVA BATISTA</t>
  </si>
  <si>
    <t>COORD CURSO GRADUACAO FISICA DE MATERIAS</t>
  </si>
  <si>
    <t>SILVANA GONCALVES CARDOSO</t>
  </si>
  <si>
    <t>OSVALDINA GONCALVES CARDOSO</t>
  </si>
  <si>
    <t>SILVANA MARIA DE MIRANDA</t>
  </si>
  <si>
    <t>03/08/1970</t>
  </si>
  <si>
    <t>ADELISIA MARIA OLIVEIRA DE MIRANDA</t>
  </si>
  <si>
    <t>SILVANA PRADO XAVIER GUILHERME</t>
  </si>
  <si>
    <t>31/01/1967</t>
  </si>
  <si>
    <t>CARMEN APARECIDA PRADO XAVIER</t>
  </si>
  <si>
    <t>SILVANA TEREZINHA FIGUEIREDO MOYA</t>
  </si>
  <si>
    <t>12/03/1967</t>
  </si>
  <si>
    <t>THEREZA FIGUEIREDO MOYA</t>
  </si>
  <si>
    <t>JAU</t>
  </si>
  <si>
    <t>SILVANE DA SILVA VIEIRA</t>
  </si>
  <si>
    <t>19/03/1962</t>
  </si>
  <si>
    <t>JURACY VIEIRA DA SILVA</t>
  </si>
  <si>
    <t>SILVANIA PORTO TERENCIO</t>
  </si>
  <si>
    <t>09/11/1966</t>
  </si>
  <si>
    <t>NILZA PORTO SILVA</t>
  </si>
  <si>
    <t>11/07/2022</t>
  </si>
  <si>
    <t>SILVANIA SANTANA DA SILVA CARVALHO</t>
  </si>
  <si>
    <t>26/07/1973</t>
  </si>
  <si>
    <t>SILVIA ABADIA GOMES DA ROCHA</t>
  </si>
  <si>
    <t>15/08/1974</t>
  </si>
  <si>
    <t>MARIA FLORISCENA DA ROCHA</t>
  </si>
  <si>
    <t>SILVIA APARECIDA DE ANDRADE RESENDE</t>
  </si>
  <si>
    <t>TEREZINHA RODRIGUES DE JESUS</t>
  </si>
  <si>
    <t>SILVIA CASSIMIRO BRASAO</t>
  </si>
  <si>
    <t>25/02/1987</t>
  </si>
  <si>
    <t>SILVERIA CANTEIRO CASSIMIRO</t>
  </si>
  <si>
    <t>SILVIA LETICIA LEMES</t>
  </si>
  <si>
    <t>16/09/1974</t>
  </si>
  <si>
    <t>JUSELITA SILVA LEMES</t>
  </si>
  <si>
    <t>SILVIA PEREIRA DIAS COSTA</t>
  </si>
  <si>
    <t>11/07/1967</t>
  </si>
  <si>
    <t>MARCIA MOURA CARVALHO</t>
  </si>
  <si>
    <t>SILVIA REGINA DE LIMA</t>
  </si>
  <si>
    <t>21/12/1980</t>
  </si>
  <si>
    <t>NOLMA JOSE DE LIMA</t>
  </si>
  <si>
    <t>SILVINO JOAQUIM CORREA</t>
  </si>
  <si>
    <t>30/08/1959</t>
  </si>
  <si>
    <t>RITA MORAIS EVANGELISTA</t>
  </si>
  <si>
    <t>SILVIO FERNANDES NUNES</t>
  </si>
  <si>
    <t>13/01/1965</t>
  </si>
  <si>
    <t>BARCHOLINA FERNANDES NUNES</t>
  </si>
  <si>
    <t>SILVIO RODRIGUES NUNES</t>
  </si>
  <si>
    <t>12/10/1960</t>
  </si>
  <si>
    <t>MARIA ROSA C NUNES</t>
  </si>
  <si>
    <t>SIMONE APARECIDA ALVES DE MORAES</t>
  </si>
  <si>
    <t>07/10/1971</t>
  </si>
  <si>
    <t>VALNIDES MARIA PEREIRA DE MORAES</t>
  </si>
  <si>
    <t>PREFE - CAMPUS DE PATOS DE MINAS</t>
  </si>
  <si>
    <t>SIMONE FRANCO OSME</t>
  </si>
  <si>
    <t>29/07/1968</t>
  </si>
  <si>
    <t>NILZA FRANCO OSME</t>
  </si>
  <si>
    <t>SIMONE FREITAS MACHADO SAMPAIO</t>
  </si>
  <si>
    <t>31/08/1970</t>
  </si>
  <si>
    <t>LOURDES FREITAS MACHADO</t>
  </si>
  <si>
    <t>QURINOPOLIS</t>
  </si>
  <si>
    <t>SIMONE MENDES FERREIRA AMANCIO</t>
  </si>
  <si>
    <t>06/10/1975</t>
  </si>
  <si>
    <t>DIVINA FIRMINO FERREIRA</t>
  </si>
  <si>
    <t>SIMONE NUNES PEREIRA</t>
  </si>
  <si>
    <t>01/06/1972</t>
  </si>
  <si>
    <t>MARIA HELENA NUNES PEREIRA</t>
  </si>
  <si>
    <t>SIMONE RAMOS DECONTE</t>
  </si>
  <si>
    <t>28/07/1984</t>
  </si>
  <si>
    <t>SIMONE SOMMERFELD</t>
  </si>
  <si>
    <t>YOOKO KOJIMA SOMMERFELD</t>
  </si>
  <si>
    <t>SIMONIA MARA DE OLIVEIRA</t>
  </si>
  <si>
    <t>11/02/1967</t>
  </si>
  <si>
    <t>TEODORA RUFINA DE OLIVEIRA</t>
  </si>
  <si>
    <t>GUIMARANIA</t>
  </si>
  <si>
    <t>SINAIR VIEIRA DE BARROS</t>
  </si>
  <si>
    <t>30/11/1950</t>
  </si>
  <si>
    <t>MARGARIDA ALVES BARROS</t>
  </si>
  <si>
    <t>SINARA SILVA MARQUES</t>
  </si>
  <si>
    <t>14/09/1985</t>
  </si>
  <si>
    <t>ELIZANE MARIA SILVA MARQUES</t>
  </si>
  <si>
    <t>SINVALDO GOMES DE OLIVEIRA</t>
  </si>
  <si>
    <t>20/02/1963</t>
  </si>
  <si>
    <t>DALVA MARIA MARTINS</t>
  </si>
  <si>
    <t>SIRLEIA ALVES DE LIMA</t>
  </si>
  <si>
    <t>MARIA MADALENA DE JESUS</t>
  </si>
  <si>
    <t>SIRLENE APARECIDA DA SILVA</t>
  </si>
  <si>
    <t>11/01/1972</t>
  </si>
  <si>
    <t>MARIA ABADIA DA SILVA</t>
  </si>
  <si>
    <t>1/10/2019</t>
  </si>
  <si>
    <t>28/02/2023</t>
  </si>
  <si>
    <t>SIRLENE AUGUSTA DE OLIVEIRA</t>
  </si>
  <si>
    <t>10/09/1954</t>
  </si>
  <si>
    <t>MARIA FORTUNAT REZENDE</t>
  </si>
  <si>
    <t>SIRLENE DE SOUSA MEDRADO FERREIRA</t>
  </si>
  <si>
    <t>22/09/1969</t>
  </si>
  <si>
    <t>ROSA MARIA DE SOUSA MEDRADO</t>
  </si>
  <si>
    <t>BRASÍLIA</t>
  </si>
  <si>
    <t>SIRLETE APARECIDA TOMAZ MARIANO</t>
  </si>
  <si>
    <t>10/06/1971</t>
  </si>
  <si>
    <t>MARIETA CANDIDA TOMAZ</t>
  </si>
  <si>
    <t>COOR CURSO TECNICO EM SAUDE BUCAL</t>
  </si>
  <si>
    <t>SIRLEY MARTINS DE OLIVEIRA SOUSA</t>
  </si>
  <si>
    <t>24/02/1960</t>
  </si>
  <si>
    <t>DALVA MARTINS DE OLIVEIRA</t>
  </si>
  <si>
    <t>CAPINÓPLOIS</t>
  </si>
  <si>
    <t>SIRO PAULO MOREIRA</t>
  </si>
  <si>
    <t>28/06/1995</t>
  </si>
  <si>
    <t>14/02/2022</t>
  </si>
  <si>
    <t>10/02/2023</t>
  </si>
  <si>
    <t>SOL LARA DOMINGUES</t>
  </si>
  <si>
    <t>HELANE DE ALMEIDA PITA</t>
  </si>
  <si>
    <t>SOLANGE ALVES DA SILVA</t>
  </si>
  <si>
    <t>22/10/1968</t>
  </si>
  <si>
    <t>LOURDES AMELIA DA SILVA</t>
  </si>
  <si>
    <t>ASSAI</t>
  </si>
  <si>
    <t>SOLANGE ELIETE DE CARVALHO VASCONCELOS</t>
  </si>
  <si>
    <t>25/06/1966</t>
  </si>
  <si>
    <t>VALDIZA BATISTA DE CARVALHO</t>
  </si>
  <si>
    <t>SOLANGE MARIA DOS SANTOS</t>
  </si>
  <si>
    <t>28/03/1964</t>
  </si>
  <si>
    <t>ISAIDES MARIA DOS SANTOS</t>
  </si>
  <si>
    <t>SOLANGE MARIA FERREIRA</t>
  </si>
  <si>
    <t>04/02/1963</t>
  </si>
  <si>
    <t>GESSY CANDIDA DE JESUS</t>
  </si>
  <si>
    <t>SOLANGE RIBEIRO CARVALHO</t>
  </si>
  <si>
    <t>27/05/1962</t>
  </si>
  <si>
    <t>MAGNA MARIA DE CARVALHO</t>
  </si>
  <si>
    <t>4/10/2022</t>
  </si>
  <si>
    <t>15/01/2023</t>
  </si>
  <si>
    <t>SOLIA MARIA GONCALVES CURY DIAS</t>
  </si>
  <si>
    <t>07/05/1981</t>
  </si>
  <si>
    <t>SONIA APARECIDA NUNES DE HOLANDA</t>
  </si>
  <si>
    <t>20/07/1976</t>
  </si>
  <si>
    <t>LAZARA APARECIDA DE PAULA</t>
  </si>
  <si>
    <t>SONIA APARECIDA PAIVA</t>
  </si>
  <si>
    <t>MARIA IRACEMA PAIVA</t>
  </si>
  <si>
    <t>SONIA FERNANDA DE SOUSA SILVA</t>
  </si>
  <si>
    <t>20/05/1987</t>
  </si>
  <si>
    <t>LEONOR MOREIRA DE SOUSA</t>
  </si>
  <si>
    <t>FUNDACAO UNVERSIDADE FEDERAL DO AMAPA</t>
  </si>
  <si>
    <t>SONIA MARIA DELFINO</t>
  </si>
  <si>
    <t>18/06/1967</t>
  </si>
  <si>
    <t>AIDA BUIATTI DELFINO</t>
  </si>
  <si>
    <t>SORAIA PEREIRA NERY</t>
  </si>
  <si>
    <t>04/03/1966</t>
  </si>
  <si>
    <t>DINAMAR MARIA PER NERY</t>
  </si>
  <si>
    <t>STAEL DE ALMEIDA SOUZA MARTINS</t>
  </si>
  <si>
    <t>31/12/1980</t>
  </si>
  <si>
    <t>MARIA LUCIA DE ALMEIDA SOUZA</t>
  </si>
  <si>
    <t>STENIO EDUARDO DE SOUSA ALVES</t>
  </si>
  <si>
    <t>21/09/1986</t>
  </si>
  <si>
    <t>MARIA APARECIDA FERREIRA DE SOUSA ALVES</t>
  </si>
  <si>
    <t>STEPHANIA OLIMPIO MARCAL</t>
  </si>
  <si>
    <t>ORONDINA OLIMPIO MARCAL</t>
  </si>
  <si>
    <t>STEPHANIE CRISTINA DA PAIXAO LIMA</t>
  </si>
  <si>
    <t>01/06/1989</t>
  </si>
  <si>
    <t>MARLY CANDIDA DA PAIXAO</t>
  </si>
  <si>
    <t>STEPHANNIE ASSENHEIMER</t>
  </si>
  <si>
    <t>05/02/1990</t>
  </si>
  <si>
    <t>MARIA ASSENHEIMER</t>
  </si>
  <si>
    <t>SUELEN FERREIRA SOARES SILVA BORGES</t>
  </si>
  <si>
    <t>PATRICIA SOARES DA SILVA</t>
  </si>
  <si>
    <t>SUELEN MARTINS DE OLIVEIRA</t>
  </si>
  <si>
    <t>14/05/1986</t>
  </si>
  <si>
    <t>DORALICE MARTINS DE OLIVEIRA</t>
  </si>
  <si>
    <t>SUELEN VILELA CRUVINEL FLORES</t>
  </si>
  <si>
    <t>21/01/1987</t>
  </si>
  <si>
    <t>ENI VILELA DO PRADO CRUVINEL</t>
  </si>
  <si>
    <t>SUELENE MARIA BARBOSA</t>
  </si>
  <si>
    <t>16/05/1950</t>
  </si>
  <si>
    <t>JOVENTINA AALVES DA SILVA BARBOSA</t>
  </si>
  <si>
    <t>SUELI BARCELOS SOUZA</t>
  </si>
  <si>
    <t>11/03/1958</t>
  </si>
  <si>
    <t>MARIA ERGINEA BARCELOS SOUZA</t>
  </si>
  <si>
    <t>SUELI DOS SANTOS PEREIRA SILVA</t>
  </si>
  <si>
    <t>26/08/1970</t>
  </si>
  <si>
    <t>MARIA JOSE DOS SANTOS</t>
  </si>
  <si>
    <t>SUELLEN AMARO DA SILVA</t>
  </si>
  <si>
    <t>20/08/1986</t>
  </si>
  <si>
    <t>SELMA ROSA DA SILVA</t>
  </si>
  <si>
    <t>SUELLEN MAGALHAES DIAS OLIVEIRA</t>
  </si>
  <si>
    <t>15/11/1986</t>
  </si>
  <si>
    <t>CIBELE APARECIDA DA SILVA</t>
  </si>
  <si>
    <t>SUHELLEN SOUZA MARTINS</t>
  </si>
  <si>
    <t>JUNIVANDA HELENA DE SOUZA</t>
  </si>
  <si>
    <t>SUZANA MARIA TEIXEIRA</t>
  </si>
  <si>
    <t>04/05/1973</t>
  </si>
  <si>
    <t>MARIA OSAIR DE JESUS TEIXEIRA</t>
  </si>
  <si>
    <t>SUZANA ROSA ARANTES</t>
  </si>
  <si>
    <t>20/01/1981</t>
  </si>
  <si>
    <t>GICELDA ROSA ARANTES</t>
  </si>
  <si>
    <t>COORDENACAO C GRAD ENGENHARIA ELETRICA</t>
  </si>
  <si>
    <t>SUZI CARDOSO MENDONCA MIRANDA</t>
  </si>
  <si>
    <t>19/06/1984</t>
  </si>
  <si>
    <t>EDILZA CARDOSO MENDONCA</t>
  </si>
  <si>
    <t>TABIANE LUIZA DA SILVA BARALE</t>
  </si>
  <si>
    <t>08/06/1988</t>
  </si>
  <si>
    <t>MARIA DE FATIMA LUIZA GONCALVES</t>
  </si>
  <si>
    <t>COORDENACAO DO 3  CICLO</t>
  </si>
  <si>
    <t>TACIANA CARLA MAIA FEIBELMANN</t>
  </si>
  <si>
    <t>MARIA DE LOURDES OLIVEIRA MAIA</t>
  </si>
  <si>
    <t>TACIANA CECILIA RAMOS</t>
  </si>
  <si>
    <t>18/05/1988</t>
  </si>
  <si>
    <t>TELMA LUCIA RAMOS</t>
  </si>
  <si>
    <t>TADASHI ONO JUNIOR</t>
  </si>
  <si>
    <t>11/01/1986</t>
  </si>
  <si>
    <t>MATILDE DE OLIVEIRA FELIPE ONO</t>
  </si>
  <si>
    <t>TAINAH FREITAS ROSA</t>
  </si>
  <si>
    <t>22/02/1985</t>
  </si>
  <si>
    <t>KATIA REGINA DE FREITAS ROSA</t>
  </si>
  <si>
    <t>TAIS DE CAMPOS LIMA</t>
  </si>
  <si>
    <t>SOLANGE MARIA DE LIMA CAMPOS</t>
  </si>
  <si>
    <t>TAIS DUARTE SILVA</t>
  </si>
  <si>
    <t>MARGARETE APARECIDA DUARTE SILVA</t>
  </si>
  <si>
    <t>TAIS MARIA RABELO</t>
  </si>
  <si>
    <t>20/10/1981</t>
  </si>
  <si>
    <t>MARIA DOS SANTOS RABELO</t>
  </si>
  <si>
    <t>TAISA CARRIJO DE OLIVEIRA CAMARGOS</t>
  </si>
  <si>
    <t>02/06/1982</t>
  </si>
  <si>
    <t>ELVIRA HELENA CARRIJO DE OLIVEIRA</t>
  </si>
  <si>
    <t>TAIZA RITA BERTOLDI BUZATTO</t>
  </si>
  <si>
    <t>08/07/1981</t>
  </si>
  <si>
    <t>LAZARA SUELI GONCALVES BERTOLDI</t>
  </si>
  <si>
    <t>TALIANA DA SILVA GOMES OLIVEIRA</t>
  </si>
  <si>
    <t>21/05/1985</t>
  </si>
  <si>
    <t>MARIA APARECIDA DA SILVA GOMES</t>
  </si>
  <si>
    <t>TALITA CARVALHO FARIA</t>
  </si>
  <si>
    <t>17/09/1980</t>
  </si>
  <si>
    <t>MARIA APARECIDA CARVALHO FARIA</t>
  </si>
  <si>
    <t>TAMIRES DOS SANTOS PASCHOAL</t>
  </si>
  <si>
    <t>05/02/1991</t>
  </si>
  <si>
    <t>MARIA RODRIGUES DOS SANTOS PASCHOAL</t>
  </si>
  <si>
    <t>TAMIRIS REGINALDO GOMES</t>
  </si>
  <si>
    <t>24/07/1987</t>
  </si>
  <si>
    <t>HELENA MARIA REGINALDO GOMES</t>
  </si>
  <si>
    <t>TAMIRIS SABRINA RODRIGUES</t>
  </si>
  <si>
    <t>25/02/1992</t>
  </si>
  <si>
    <t>LEIDA APARECIDA RODRIGUES</t>
  </si>
  <si>
    <t>TAMIRIS SANTOS DE CAMARGO</t>
  </si>
  <si>
    <t>04/10/1988</t>
  </si>
  <si>
    <t>DIRCE MARIA DOS SANTOS CAMARGO</t>
  </si>
  <si>
    <t>TANIA MARIA DE JESUS OLIVEIRA</t>
  </si>
  <si>
    <t>11/11/1965</t>
  </si>
  <si>
    <t>RAIMUNDA ROSA DE JESUS</t>
  </si>
  <si>
    <t>JARAGUA</t>
  </si>
  <si>
    <t>TANIA MAYRA BOAVENTURA CAIXETA</t>
  </si>
  <si>
    <t>08/07/1967</t>
  </si>
  <si>
    <t>ELOISA MARIA SOARES BOAVENTURA</t>
  </si>
  <si>
    <t>TANIA PINTO FIUZA</t>
  </si>
  <si>
    <t>20/03/1968</t>
  </si>
  <si>
    <t>MARIA DAS MERCES FIUZA</t>
  </si>
  <si>
    <t>ESTRELA DO INDAIA</t>
  </si>
  <si>
    <t>TANIA RODRIGUES DE ANDRADE</t>
  </si>
  <si>
    <t>MARLENE SEBASTIANA BATISTA DE ANDRADE</t>
  </si>
  <si>
    <t>TANIA SILVEIRA</t>
  </si>
  <si>
    <t>ODETE MARIA SILVEIRA</t>
  </si>
  <si>
    <t>TARCISIO FERNANDES DE PAULA</t>
  </si>
  <si>
    <t>24/08/1976</t>
  </si>
  <si>
    <t>ELIZABETH FERNANDES DE PAULA</t>
  </si>
  <si>
    <t>DIVISAO INDICE PRECOS CONSUMIDOR (IPC)</t>
  </si>
  <si>
    <t>TARCISIO ROSA NETO</t>
  </si>
  <si>
    <t>21/07/1988</t>
  </si>
  <si>
    <t>ROSANA BORGES ROSA</t>
  </si>
  <si>
    <t>TASSIA ALVES DA SILVA</t>
  </si>
  <si>
    <t>04/03/1989</t>
  </si>
  <si>
    <t>ANA MARIA VENANCIO DA SILVA</t>
  </si>
  <si>
    <t>TASSIA CECILIA PEREIRA GUIMARAES</t>
  </si>
  <si>
    <t>11/05/1984</t>
  </si>
  <si>
    <t>CECILIA PEREIRA DE JESUS GUIMARAES</t>
  </si>
  <si>
    <t>TASSIANA FERREIRA PEIXOTO REZENDE</t>
  </si>
  <si>
    <t>EDNA APARECIDA FERREIRA PEIXOTO</t>
  </si>
  <si>
    <t>TATIANA ALVES TOLEDO</t>
  </si>
  <si>
    <t>21/08/1985</t>
  </si>
  <si>
    <t>JESSI TEREZINHA TOLEDO</t>
  </si>
  <si>
    <t>TATIANA AMARAL</t>
  </si>
  <si>
    <t>14/01/1975</t>
  </si>
  <si>
    <t>JANE DE FATIMA PEIXOTO AMARAL</t>
  </si>
  <si>
    <t>TATIANA BIANCHINI</t>
  </si>
  <si>
    <t>IZILDA AUGUSTA BIANCHINI</t>
  </si>
  <si>
    <t>TATIANA DINIZ PRUDENTE</t>
  </si>
  <si>
    <t>14/03/1984</t>
  </si>
  <si>
    <t>MARIA APARECIDA PRUDENTI DINIZ</t>
  </si>
  <si>
    <t>TATIANA FERRAZ CARVALHO</t>
  </si>
  <si>
    <t>21/03/1983</t>
  </si>
  <si>
    <t>CORINA MENDES FERRAZ CARVALHO</t>
  </si>
  <si>
    <t>TATIANA LARA PERINI AMANCIO</t>
  </si>
  <si>
    <t>COORD CURSO GRADUACAO BIOTECNOLOGIA</t>
  </si>
  <si>
    <t>TATIANA LELIS DE FARIA ELISEU</t>
  </si>
  <si>
    <t>MARILENE LELIS FERREIRA DE FARIA</t>
  </si>
  <si>
    <t>TATIANA MACEDO VILELA</t>
  </si>
  <si>
    <t>22/11/1976</t>
  </si>
  <si>
    <t>MARILDA MACEDO VILELA</t>
  </si>
  <si>
    <t>TATIANA MANFRIM BOTTARO</t>
  </si>
  <si>
    <t>18/05/1981</t>
  </si>
  <si>
    <t>DALCA BOTARO CARVALHO NUNES</t>
  </si>
  <si>
    <t>TATIANA MOTA REZENDE</t>
  </si>
  <si>
    <t>14/06/1974</t>
  </si>
  <si>
    <t>ELIZABETH MOTA REZENDE</t>
  </si>
  <si>
    <t>TATIANA PEREIRA ATHAYDE COSTA</t>
  </si>
  <si>
    <t>DANIETE APARECIDA DE ATAIDE COSTA</t>
  </si>
  <si>
    <t>TATIANE BATISTA MACEDO</t>
  </si>
  <si>
    <t>30/08/1982</t>
  </si>
  <si>
    <t>TERESA PESSOA MACEDO</t>
  </si>
  <si>
    <t>COORD CURS GRAD DE ING E LIT DE LING ING</t>
  </si>
  <si>
    <t>TATIANE GUIMARAES DE OLIVEIRA RIBEIRO</t>
  </si>
  <si>
    <t>WAILDA GUIMARÃES TEIXEIRA</t>
  </si>
  <si>
    <t>LIC. MOTIVO ACOMPANHAMENTO CONJUGE OU COMPANHEIRO- EST</t>
  </si>
  <si>
    <t>4/02/2022</t>
  </si>
  <si>
    <t>TATIANE NETTO MORAES</t>
  </si>
  <si>
    <t>EULALIA LUCIA NETTO DA COSTA ROCHA</t>
  </si>
  <si>
    <t>TATIANY CALEGARI</t>
  </si>
  <si>
    <t>20/01/1980</t>
  </si>
  <si>
    <t>CILENE APARECIDA DE VASCONCELOS CALEGARI</t>
  </si>
  <si>
    <t>19/10/2020</t>
  </si>
  <si>
    <t>TAYNARA CRUVINEL MARUYAMA</t>
  </si>
  <si>
    <t>24/04/1997</t>
  </si>
  <si>
    <t>WILZA CARLA CRUVINEL KOMAKOME</t>
  </si>
  <si>
    <t>TELMA VISONA DE OLIVEIRA</t>
  </si>
  <si>
    <t>21/09/1959</t>
  </si>
  <si>
    <t>WANDA DE JESUS VISONA OLIVEIRA</t>
  </si>
  <si>
    <t>24/02/2021</t>
  </si>
  <si>
    <t>TERESA BEATRIZ DA ROCHA</t>
  </si>
  <si>
    <t>13/10/1965</t>
  </si>
  <si>
    <t>CORDELIA ABADI R ROCHA</t>
  </si>
  <si>
    <t>TERESA CRISTINA MUNIZ QUEIROZ MARTINS</t>
  </si>
  <si>
    <t>14/12/1969</t>
  </si>
  <si>
    <t>MARLENE MUNIZ QUEIROZ</t>
  </si>
  <si>
    <t>TERESINHA SILVA DE JESUS</t>
  </si>
  <si>
    <t>11/07/1950</t>
  </si>
  <si>
    <t>MARIA SILVA DE JESUS</t>
  </si>
  <si>
    <t>TEREZA COTA DE JESUS</t>
  </si>
  <si>
    <t>15/12/1956</t>
  </si>
  <si>
    <t>MARIA LOURENCA DE JESUS</t>
  </si>
  <si>
    <t>TEREZINHA APARECIDA DA COSTA</t>
  </si>
  <si>
    <t>25/05/1959</t>
  </si>
  <si>
    <t>ORESLINDA FRANC COSTA</t>
  </si>
  <si>
    <t>TEREZINHA DE FATIMA DE FARIA</t>
  </si>
  <si>
    <t>28/06/1948</t>
  </si>
  <si>
    <t>MARIA CANDIDA FARIA</t>
  </si>
  <si>
    <t>TEREZINHA MARIA MOREIRA SOARES</t>
  </si>
  <si>
    <t>10/10/1958</t>
  </si>
  <si>
    <t>MARIANA ROSE FERNANDES</t>
  </si>
  <si>
    <t>TEREZINHA VIEIRA DA SILVA</t>
  </si>
  <si>
    <t>25/06/1960</t>
  </si>
  <si>
    <t>IRENE VIEIRA SILVA</t>
  </si>
  <si>
    <t>SAO JOAO DO CAIUA</t>
  </si>
  <si>
    <t>THAIENN PAES LEME ALBERTO</t>
  </si>
  <si>
    <t>03/11/1976</t>
  </si>
  <si>
    <t>CLEUZA OLIVEIRA PAES LEME ALBERTO</t>
  </si>
  <si>
    <t>5/02/2022</t>
  </si>
  <si>
    <t>5/02/2023</t>
  </si>
  <si>
    <t>THAIS APARECIDA SILVA</t>
  </si>
  <si>
    <t>12/02/1989</t>
  </si>
  <si>
    <t>MARIA APARECIDA DE CARVALHO SILVA</t>
  </si>
  <si>
    <t>THAIS CRISTINA CUNHA E SILVA</t>
  </si>
  <si>
    <t>22/06/1985</t>
  </si>
  <si>
    <t>MARISA PRADO CUNHA E SILVA</t>
  </si>
  <si>
    <t>THAIS DIEGUEZ PISANI</t>
  </si>
  <si>
    <t>13/06/1975</t>
  </si>
  <si>
    <t>DEISE DIEGUEZ PIZANI</t>
  </si>
  <si>
    <t>THAIS FERREIRA SILVA</t>
  </si>
  <si>
    <t>MARIA ISABEL FERREIRA SILVA</t>
  </si>
  <si>
    <t>THAIS MOURA MARTINS DOS SANTOS</t>
  </si>
  <si>
    <t>MARCIA DE MOURA CHAVES</t>
  </si>
  <si>
    <t>COORD PROG POS GRAD EM CIENCIAS SOCIAIS</t>
  </si>
  <si>
    <t>THAIS NOGUEIRA GONZAGA</t>
  </si>
  <si>
    <t>20/06/1980</t>
  </si>
  <si>
    <t>IRENE NOGUEIRA GONZAGA</t>
  </si>
  <si>
    <t>THAIS SALES LEMOS DA CUNHA</t>
  </si>
  <si>
    <t>MONICA DA CUNHA SALES</t>
  </si>
  <si>
    <t>THAIZA JORDANA DE ASSUNCAO MELO AQUINO</t>
  </si>
  <si>
    <t>LUCIA MARIA DE ASSUNCAO MELO</t>
  </si>
  <si>
    <t>INHUMAS</t>
  </si>
  <si>
    <t>THALES DIEGO ANTONIO SILVA</t>
  </si>
  <si>
    <t>15/06/1988</t>
  </si>
  <si>
    <t>CLAUDIA DO O CUNHA</t>
  </si>
  <si>
    <t>COORDENACAO CURSO LICENCIATURA EM FISICA</t>
  </si>
  <si>
    <t>THAMIRIS LACERDA SILVA</t>
  </si>
  <si>
    <t>22/02/1996</t>
  </si>
  <si>
    <t>SILVANETE LACERDA BORGES</t>
  </si>
  <si>
    <t>THAMY PONCIANO SOARES</t>
  </si>
  <si>
    <t>20/08/1991</t>
  </si>
  <si>
    <t>EDINALVA PONCIANO SOARES</t>
  </si>
  <si>
    <t>THATTY CHRISTINA MORAIS SANTOS</t>
  </si>
  <si>
    <t>26/07/1979</t>
  </si>
  <si>
    <t>DALILA MORAIS SANTOS</t>
  </si>
  <si>
    <t>THAYNARA QUIXABEIRA OLIVEIRA</t>
  </si>
  <si>
    <t>08/11/1989</t>
  </si>
  <si>
    <t>APARECIDA ZULMIRA DE OLIVEIRA</t>
  </si>
  <si>
    <t>THELMA FATIMA DE MATTOS SILVA OLIVEIRA</t>
  </si>
  <si>
    <t>MARIA DE MATTOS SILVA</t>
  </si>
  <si>
    <t>THEYSE GABRIELA PIRES DE SOUSA CHAVES</t>
  </si>
  <si>
    <t>07/01/1993</t>
  </si>
  <si>
    <t>VIVIANE PIRES DE SOUSA</t>
  </si>
  <si>
    <t>THIAGO AUGUSTO ROSA</t>
  </si>
  <si>
    <t>05/11/1981</t>
  </si>
  <si>
    <t>MARIA CONCEIÇAO</t>
  </si>
  <si>
    <t>THIAGO CALLADO KOBAYASHI</t>
  </si>
  <si>
    <t>17/08/1981</t>
  </si>
  <si>
    <t>GLORIA MARIA ARAUJO CALLADO</t>
  </si>
  <si>
    <t>THIAGO DE FREITAS FERREIRA COSTA</t>
  </si>
  <si>
    <t>14/12/1985</t>
  </si>
  <si>
    <t>CRIZELDA DE FREITAS SAMPAIO</t>
  </si>
  <si>
    <t>THIAGO DO AMARAL FELIPE</t>
  </si>
  <si>
    <t>MARIA MARCIA DO AMARAL FELIPE</t>
  </si>
  <si>
    <t>THIAGO GUIMARAES DOS REIS</t>
  </si>
  <si>
    <t>12/11/1988</t>
  </si>
  <si>
    <t>LEILA DA CUNHA GUIMARAES</t>
  </si>
  <si>
    <t>THIAGO MARQUES</t>
  </si>
  <si>
    <t>24/09/1980</t>
  </si>
  <si>
    <t>MARIA REGINA APARECIDA FELIPE MARQUES</t>
  </si>
  <si>
    <t>THIAGO MENEZES DO PRADO</t>
  </si>
  <si>
    <t>SILVANA MENEZES BARBOSA DA SILVA</t>
  </si>
  <si>
    <t>THIAGO MIRANDA ALVES</t>
  </si>
  <si>
    <t>LIDIA MIRANDA CARDOSO ALVES</t>
  </si>
  <si>
    <t>UNIVERSIDADE FEDERAL DO CEARA</t>
  </si>
  <si>
    <t>THIAGO PEREIRA</t>
  </si>
  <si>
    <t>18/07/1983</t>
  </si>
  <si>
    <t>THIAGO SOARES MARTINS</t>
  </si>
  <si>
    <t>30/07/1982</t>
  </si>
  <si>
    <t>MARIA DIVA SOARES MARTINS</t>
  </si>
  <si>
    <t>THIARA HELEN SILVA PEREIRA</t>
  </si>
  <si>
    <t>15/06/1991</t>
  </si>
  <si>
    <t>THULIO MARQUEZ CUNHA</t>
  </si>
  <si>
    <t>12/08/1979</t>
  </si>
  <si>
    <t>LUCIA CRISTINA MARQUEZ CUNHA</t>
  </si>
  <si>
    <t>THULIO PEREIRA MATTOS</t>
  </si>
  <si>
    <t>05/07/1987</t>
  </si>
  <si>
    <t>EREMITA VALOIS MOTA</t>
  </si>
  <si>
    <t>TIAGO APARICIO DE JESUS PEREIRA</t>
  </si>
  <si>
    <t>23/08/1986</t>
  </si>
  <si>
    <t>NILCE MARIA DE JESUS</t>
  </si>
  <si>
    <t>TIAGO BELLETATO STABILLE</t>
  </si>
  <si>
    <t>MARIA APARECIDA BELLETATO  STABILLE</t>
  </si>
  <si>
    <t>TIAGO CASTRO E COUTO</t>
  </si>
  <si>
    <t>16/08/1982</t>
  </si>
  <si>
    <t>MARIA DE LOURDES DIAS CASTRO E COUTO</t>
  </si>
  <si>
    <t>TIAGO DINIZ DOURADO</t>
  </si>
  <si>
    <t>03/03/1991</t>
  </si>
  <si>
    <t>MARIA ELIZA DINIZ</t>
  </si>
  <si>
    <t>TIAGO FEROLLA NUNES</t>
  </si>
  <si>
    <t>03/07/1981</t>
  </si>
  <si>
    <t>ANA MARIA FEROLLA DA SILVA NUNES</t>
  </si>
  <si>
    <t>TIAGO GONCALVES MACHADO</t>
  </si>
  <si>
    <t>15/07/1989</t>
  </si>
  <si>
    <t>GLENDA GONCALVES MACHADO</t>
  </si>
  <si>
    <t>TIAGO HENRIQUE DA FONSECA</t>
  </si>
  <si>
    <t>12/02/1985</t>
  </si>
  <si>
    <t>MARIA LUCIA PAULINO</t>
  </si>
  <si>
    <t>TIAGO HENRIQUE FERREIRA</t>
  </si>
  <si>
    <t>18/09/1985</t>
  </si>
  <si>
    <t>VERANILDA MARIA FERREIRA</t>
  </si>
  <si>
    <t>TIAGO LEITE PINTO</t>
  </si>
  <si>
    <t>26/07/1987</t>
  </si>
  <si>
    <t>LUCIANA DA CONCEICAO LEITE</t>
  </si>
  <si>
    <t>TIAGO MOREIRA BORGES</t>
  </si>
  <si>
    <t>30/09/1988</t>
  </si>
  <si>
    <t>MARIA STAEL MOREIRA BORGES</t>
  </si>
  <si>
    <t>TIAGO SILVA SOARES</t>
  </si>
  <si>
    <t>25/09/1988</t>
  </si>
  <si>
    <t>LUZIA DO CARMO SILVA SOARES</t>
  </si>
  <si>
    <t>TOMAZ DE AQUINO MOREIRA</t>
  </si>
  <si>
    <t>15/05/1960</t>
  </si>
  <si>
    <t>MARIA DORES MATEUS</t>
  </si>
  <si>
    <t>TOMAZ SOARES NETO</t>
  </si>
  <si>
    <t>28/09/1955</t>
  </si>
  <si>
    <t>MARIA GUILHERMINA DE OLIVEIRA</t>
  </si>
  <si>
    <t>TULIO CESAR CESARIO</t>
  </si>
  <si>
    <t>25/12/1977</t>
  </si>
  <si>
    <t>KATIA APARECIDA DINIZ CESARIO</t>
  </si>
  <si>
    <t>TULIO GONCALVES GOMES</t>
  </si>
  <si>
    <t>28/01/1986</t>
  </si>
  <si>
    <t>TANIA MARIA DA CUNHA GOMES</t>
  </si>
  <si>
    <t>13/02/2020</t>
  </si>
  <si>
    <t>TULLIO DA SILVA GOMES</t>
  </si>
  <si>
    <t>05/09/1989</t>
  </si>
  <si>
    <t>NOILDA RIBEIRO DA SILVA</t>
  </si>
  <si>
    <t>ULYSSES GUILHERME FERREIRA</t>
  </si>
  <si>
    <t>02/02/1991</t>
  </si>
  <si>
    <t>NILZA MARIA DA SILVA FERREIRA</t>
  </si>
  <si>
    <t>VAILDA APARECIDA DE MEDEIROS</t>
  </si>
  <si>
    <t>28/07/1972</t>
  </si>
  <si>
    <t>LUZIA ALICE DE JESUS</t>
  </si>
  <si>
    <t>VALDECIR LUCAS DA SILVA</t>
  </si>
  <si>
    <t>03/09/1963</t>
  </si>
  <si>
    <t>SEBASTIANA GUERRA SILVA</t>
  </si>
  <si>
    <t>VALDECY CAETANO DE SOUSA</t>
  </si>
  <si>
    <t>10/11/1963</t>
  </si>
  <si>
    <t>MARIA SOUSA DE JESUS</t>
  </si>
  <si>
    <t>VALDEIR FRANCISCO OLIVEIRA FILHO</t>
  </si>
  <si>
    <t>28/12/1987</t>
  </si>
  <si>
    <t>LUCIA LOPES DE OLIVEIRA</t>
  </si>
  <si>
    <t>VALDEMAR DIAS DA SILVA</t>
  </si>
  <si>
    <t>08/06/1951</t>
  </si>
  <si>
    <t>MARIA NAZARET JESUS</t>
  </si>
  <si>
    <t>MIRAPORANGA</t>
  </si>
  <si>
    <t>VALDENICE DE FATIMA FARIA</t>
  </si>
  <si>
    <t>26/06/1969</t>
  </si>
  <si>
    <t>LUZIA JORGE GONZAGA</t>
  </si>
  <si>
    <t>VALDILON JOSE MARTINS</t>
  </si>
  <si>
    <t>29/11/1962</t>
  </si>
  <si>
    <t>MARIA VITORINO SILVA</t>
  </si>
  <si>
    <t>VALDINEY JOSE DA SILVA</t>
  </si>
  <si>
    <t>21/01/1975</t>
  </si>
  <si>
    <t>MARIA PEREIRA DA SILVA</t>
  </si>
  <si>
    <t>VALDIRENE FAUSTINA DE SOUZA</t>
  </si>
  <si>
    <t>01/06/1970</t>
  </si>
  <si>
    <t>MARIA FAUSTINA DE SOUZA</t>
  </si>
  <si>
    <t>VALDISLAINE MARIA DA SILVA</t>
  </si>
  <si>
    <t>12/03/1987</t>
  </si>
  <si>
    <t>MARIA WALDIR ELIAS SILVA</t>
  </si>
  <si>
    <t>VALDIVINO ALVES</t>
  </si>
  <si>
    <t>13/04/1957</t>
  </si>
  <si>
    <t>MARIA SOCORRO</t>
  </si>
  <si>
    <t>VALDOMIRO DA SILVA NUNES</t>
  </si>
  <si>
    <t>MARIA BENTA DA SILVA NUNES</t>
  </si>
  <si>
    <t>VALERIA APARECIDA DE OLIVEIRA</t>
  </si>
  <si>
    <t>25/02/1971</t>
  </si>
  <si>
    <t>MARILDA VIEIRA DE OLIVEIRA</t>
  </si>
  <si>
    <t>VALERIA BARTASSON TELES SILVA</t>
  </si>
  <si>
    <t>27/01/1966</t>
  </si>
  <si>
    <t>NADIR BARTASSON</t>
  </si>
  <si>
    <t>VALERIA CRISTINA MOURA DANTAS</t>
  </si>
  <si>
    <t>01/12/1987</t>
  </si>
  <si>
    <t>MARIA DE FATIMA MOURA DANTAS</t>
  </si>
  <si>
    <t>VALERIA DO NASCIMENTO</t>
  </si>
  <si>
    <t>03/10/1963</t>
  </si>
  <si>
    <t>ESMERALDA NASCIMENTO</t>
  </si>
  <si>
    <t>VALERIA FERREIRA DE ALMEIDA E BORGES</t>
  </si>
  <si>
    <t>06/02/1973</t>
  </si>
  <si>
    <t>MARIA EMILIA FERREIRA DE ALMEIDA</t>
  </si>
  <si>
    <t>VALERIA MARIA RODRIGUES</t>
  </si>
  <si>
    <t>21/05/1970</t>
  </si>
  <si>
    <t>MARIA MOREIRA SABINO</t>
  </si>
  <si>
    <t>VALERIA PAIVA CASASANTA GARCIA</t>
  </si>
  <si>
    <t>03/12/1967</t>
  </si>
  <si>
    <t>HOSANA PAIVA CASASANTA</t>
  </si>
  <si>
    <t>VALERIA RESENDE TEIXEIRA</t>
  </si>
  <si>
    <t>30/07/1965</t>
  </si>
  <si>
    <t>NAGILA RESENDE TEIXEIRA</t>
  </si>
  <si>
    <t>VALESCA CORREA PEREIRA</t>
  </si>
  <si>
    <t>21/02/1979</t>
  </si>
  <si>
    <t>MARLETE CORREA LEITE PEREIRA</t>
  </si>
  <si>
    <t>ARARAQUARA</t>
  </si>
  <si>
    <t>VALESCA PEREIRA WAGATSUMA</t>
  </si>
  <si>
    <t>18/09/1977</t>
  </si>
  <si>
    <t>MARIA VALDETE PEREIRA WAGATSUMA</t>
  </si>
  <si>
    <t>VALKELIA BORGES DOS SANTOS</t>
  </si>
  <si>
    <t>08/06/1985</t>
  </si>
  <si>
    <t>HELENICE DAS DORES BORGES</t>
  </si>
  <si>
    <t>VALMIR TUNALA JUNIOR</t>
  </si>
  <si>
    <t>20/08/1987</t>
  </si>
  <si>
    <t>MARIA ANGELA DA SILVA TUNALA</t>
  </si>
  <si>
    <t>30/04/1968</t>
  </si>
  <si>
    <t>JOAQUINA MARIA DE SANTANA</t>
  </si>
  <si>
    <t>VALQUIRIA CRISTINA AMARAL</t>
  </si>
  <si>
    <t>11/11/1990</t>
  </si>
  <si>
    <t>MARLENE MIRTES DA SILVA AMARAL</t>
  </si>
  <si>
    <t>COOR CURSO GRAD EM ENGENHARIA CIVIL</t>
  </si>
  <si>
    <t>VALTER JOSE COUTINHO JUNIOR</t>
  </si>
  <si>
    <t>MARIA DAS DORES DE OLIVEIRA COUTINHO</t>
  </si>
  <si>
    <t>VALTER KHALIL ANIS IBRAHIM THOME</t>
  </si>
  <si>
    <t>28/09/1960</t>
  </si>
  <si>
    <t>JOANA FRANCISCA JOSE MACHADO</t>
  </si>
  <si>
    <t>VALTER MATOS</t>
  </si>
  <si>
    <t>29/05/1965</t>
  </si>
  <si>
    <t>MARTHA ELECILDA LOPES MATOS</t>
  </si>
  <si>
    <t>VALTER NERI DA FONSECA FILHO</t>
  </si>
  <si>
    <t>03/05/1979</t>
  </si>
  <si>
    <t>MIRIAM DA LUZ PEREIRA DA FONSECA</t>
  </si>
  <si>
    <t>SETOR DE PROJETOS - DIREN</t>
  </si>
  <si>
    <t>INSTITUTO FEDERAL DE SANTA CATARINA</t>
  </si>
  <si>
    <t>VANDA GUERRA LIMA</t>
  </si>
  <si>
    <t>30/05/1956</t>
  </si>
  <si>
    <t>ROSA SPOLAOR</t>
  </si>
  <si>
    <t>VANDER ROBERTO DA SILVA</t>
  </si>
  <si>
    <t>13/03/1962</t>
  </si>
  <si>
    <t>NELI APARECIDA SILVA</t>
  </si>
  <si>
    <t>SETOR DE TRAFEGO E OFICINAS</t>
  </si>
  <si>
    <t>VANDERLAN LUIZ DE SOUSA</t>
  </si>
  <si>
    <t>08/02/1971</t>
  </si>
  <si>
    <t>ILMA ALVES DE FATIMA SOUSA</t>
  </si>
  <si>
    <t>VANERLI PEREIRA VIANA</t>
  </si>
  <si>
    <t>14/07/1964</t>
  </si>
  <si>
    <t>GESSI CARVALHO VIANA</t>
  </si>
  <si>
    <t>ITAPURANGA</t>
  </si>
  <si>
    <t>VANESSA APARECIDA CAETANO ALVES</t>
  </si>
  <si>
    <t>04/12/1984</t>
  </si>
  <si>
    <t>MARIA RITA CAETANO ALVES</t>
  </si>
  <si>
    <t>VANESSA APARECIDA DE OLIVEIRA</t>
  </si>
  <si>
    <t>09/10/1990</t>
  </si>
  <si>
    <t>CRISTIANE ALVES SOARES</t>
  </si>
  <si>
    <t>VANESSA APARECIDA DOMINGOS DA SILVA RODRIGUES</t>
  </si>
  <si>
    <t>22/06/1987</t>
  </si>
  <si>
    <t>MARTA DA SILVA</t>
  </si>
  <si>
    <t>VANESSA ARANTES DA SILVA COSTA</t>
  </si>
  <si>
    <t>ANA VALERIA ARANTES DA SILVA</t>
  </si>
  <si>
    <t>VANESSA CARLA DE SOUZA PEREIRA</t>
  </si>
  <si>
    <t>05/01/1987</t>
  </si>
  <si>
    <t>ERENITA MARIA DE SOUZA PEREIRA</t>
  </si>
  <si>
    <t>VANESSA CARRARA</t>
  </si>
  <si>
    <t>19/06/1980</t>
  </si>
  <si>
    <t>VERA LUCIA ROCHA CARRARA</t>
  </si>
  <si>
    <t>VANESSA CRISTINA DE CARVALHO CARDOSO</t>
  </si>
  <si>
    <t>29/10/1976</t>
  </si>
  <si>
    <t>ORLANDINA MARIA DA MOTA DE CARVALHO</t>
  </si>
  <si>
    <t>VANESSA CRISTINA SASSIOTO</t>
  </si>
  <si>
    <t>24/07/1974</t>
  </si>
  <si>
    <t>ELIZABETE SANTOS SASSIOTO</t>
  </si>
  <si>
    <t>VANESSA CUSTODIO AFONSO ROCHA</t>
  </si>
  <si>
    <t>09/06/1978</t>
  </si>
  <si>
    <t>IVANI CUSTODIO AFONSO</t>
  </si>
  <si>
    <t>VANESSA DA SILVA PESSOA SILVERIO</t>
  </si>
  <si>
    <t>09/11/1985</t>
  </si>
  <si>
    <t>VANESSA DA SILVA RIBEIRO</t>
  </si>
  <si>
    <t>25/04/1985</t>
  </si>
  <si>
    <t>CLEUSA FERREIRA DA SILVA RIBEIRO</t>
  </si>
  <si>
    <t>VANESSA DE FATIMA CRUZ</t>
  </si>
  <si>
    <t>MARIA HELENA BARBOSA DA CRUZ</t>
  </si>
  <si>
    <t>PARA DE MINAS</t>
  </si>
  <si>
    <t>VANESSA DE MELO RAIL</t>
  </si>
  <si>
    <t>24/07/1988</t>
  </si>
  <si>
    <t>MARIA APARECIDA DE MELO RAIL</t>
  </si>
  <si>
    <t>VANESSA DIAS GOMES DO PRADO</t>
  </si>
  <si>
    <t>18/09/1981</t>
  </si>
  <si>
    <t>VANESSA ESTER DE OLIVEIRA</t>
  </si>
  <si>
    <t>20/04/1984</t>
  </si>
  <si>
    <t>SOLANGE DE FATIMA OLIVEIRA</t>
  </si>
  <si>
    <t>VANESSA FABIANE SILVA SALAZAR</t>
  </si>
  <si>
    <t>17/08/1972</t>
  </si>
  <si>
    <t>CLEUSA ROSA PORTES</t>
  </si>
  <si>
    <t>VANESSA FARIA NEVES</t>
  </si>
  <si>
    <t>28/10/1983</t>
  </si>
  <si>
    <t>VILSE LENE FARIA NEVES</t>
  </si>
  <si>
    <t>1/03/2022</t>
  </si>
  <si>
    <t>VANESSA LIMA BORGES</t>
  </si>
  <si>
    <t>MARISA LIMA BORGES</t>
  </si>
  <si>
    <t>VANESSA OLIVEIRA MESQUITA</t>
  </si>
  <si>
    <t>15/12/1979</t>
  </si>
  <si>
    <t>RITA DE CASSIA OLIVEIRA MESQUITA</t>
  </si>
  <si>
    <t>VANESSA OLIVEIRA SANTOS</t>
  </si>
  <si>
    <t>ANGELA MARIA DOS SANTOS</t>
  </si>
  <si>
    <t>VANESSA SILVEIRA NAVARRO</t>
  </si>
  <si>
    <t>09/09/1976</t>
  </si>
  <si>
    <t>APARECIDA VITORIA SILVEIRA PINTO</t>
  </si>
  <si>
    <t>VANESSA VIEIRA DE PADUA</t>
  </si>
  <si>
    <t>04/01/1995</t>
  </si>
  <si>
    <t>ALVANI VIEIRA BORGES DE PADUA</t>
  </si>
  <si>
    <t>VANGELA LUIZA GUIMARAES</t>
  </si>
  <si>
    <t>16/09/1965</t>
  </si>
  <si>
    <t>VALDETE LUIZA GUIMARAES</t>
  </si>
  <si>
    <t>VANIA AMARAL DA ROCHA</t>
  </si>
  <si>
    <t>24/04/1973</t>
  </si>
  <si>
    <t>MARIA TEREZA AMARAL</t>
  </si>
  <si>
    <t>12/03/2022</t>
  </si>
  <si>
    <t>12/03/2023</t>
  </si>
  <si>
    <t>VANIA LUCIA VIEIRA FERNANDES</t>
  </si>
  <si>
    <t>14/01/1970</t>
  </si>
  <si>
    <t>IVANI PEREIRA VIEIRA</t>
  </si>
  <si>
    <t>VANIA MARCIA AIRES</t>
  </si>
  <si>
    <t>31/08/1964</t>
  </si>
  <si>
    <t>DINAMARCIA FERREIRA AIRES</t>
  </si>
  <si>
    <t>VANIA MARIA DOS SANTOS</t>
  </si>
  <si>
    <t>23/01/1956</t>
  </si>
  <si>
    <t>CARMELITA FARIA SANTOS</t>
  </si>
  <si>
    <t>ITABIRITO</t>
  </si>
  <si>
    <t>VANIA ROSSI NUNES PINTO</t>
  </si>
  <si>
    <t>07/02/1951</t>
  </si>
  <si>
    <t>LINDALVA ROSSI NUNES PINTO</t>
  </si>
  <si>
    <t>VANIAMAR SILVA</t>
  </si>
  <si>
    <t>23/07/1967</t>
  </si>
  <si>
    <t>MARIA ABADIA FER SILVA</t>
  </si>
  <si>
    <t>VANIELLE KENIA GABRIEL</t>
  </si>
  <si>
    <t>26/10/1981</t>
  </si>
  <si>
    <t>ANA MARIA FIUZA GABRIEL</t>
  </si>
  <si>
    <t>DIVISAO DE ESPECIALIZACAO - PROPP</t>
  </si>
  <si>
    <t>VANILDA DE FATIMA OLIVEIRA MORAIS</t>
  </si>
  <si>
    <t>06/10/1951</t>
  </si>
  <si>
    <t>CLARINDA ROSA OLIVEIRA</t>
  </si>
  <si>
    <t>VANUSA DE ASSUNCAO</t>
  </si>
  <si>
    <t>MARIA JAIR DE ASSUNCAO</t>
  </si>
  <si>
    <t>VANUSIA MARIA RESENDE DE SOUSA</t>
  </si>
  <si>
    <t>10/06/1993</t>
  </si>
  <si>
    <t>MARIA JOSE RESENDE DE SOUSA</t>
  </si>
  <si>
    <t>VANYNE APARECIDA FRANCO FREITAS</t>
  </si>
  <si>
    <t>LUZIA APARECIDA FRANCO FREITAS</t>
  </si>
  <si>
    <t>VELSO CARLOS DE SOUZA</t>
  </si>
  <si>
    <t>MARIA DORES SOUZA</t>
  </si>
  <si>
    <t>VENIVA MATEUS FERREIRA</t>
  </si>
  <si>
    <t>22/07/1962</t>
  </si>
  <si>
    <t>HELENA FERREIRA MATEUS</t>
  </si>
  <si>
    <t>CUMARI</t>
  </si>
  <si>
    <t>Decisão Judicial  (C/Rem.) -  EST</t>
  </si>
  <si>
    <t>1/08/2012</t>
  </si>
  <si>
    <t>VERA LUCIA DOS SANTOS</t>
  </si>
  <si>
    <t>06/01/1962</t>
  </si>
  <si>
    <t>CONSTANCIA GOES DOS SANTOS</t>
  </si>
  <si>
    <t>IBIACA</t>
  </si>
  <si>
    <t>VERA LUCIA SCHULZ</t>
  </si>
  <si>
    <t>12/07/1986</t>
  </si>
  <si>
    <t>GISELA SCHULZ</t>
  </si>
  <si>
    <t>VERA LUCIA SIQUEIRA DE BARROS</t>
  </si>
  <si>
    <t>02/08/1962</t>
  </si>
  <si>
    <t>GENI SIQUEIRA DE BARROS</t>
  </si>
  <si>
    <t>VERA LUCIA VIEIRA MENDES</t>
  </si>
  <si>
    <t>26/04/1956</t>
  </si>
  <si>
    <t>NADIR VICENTE VIEIRA</t>
  </si>
  <si>
    <t>VEREDIANA FERNANDES DE FREITAS</t>
  </si>
  <si>
    <t>26/08/1974</t>
  </si>
  <si>
    <t>JERONIMA FERNANDES DE FREITAS</t>
  </si>
  <si>
    <t>VERONICA RODRIGUES DE OLIVEIRA ALVES</t>
  </si>
  <si>
    <t>04/12/1978</t>
  </si>
  <si>
    <t>DOMINGAS RODRIGUES DE OLIVEIRA</t>
  </si>
  <si>
    <t>VICENTE DE OLIVEIRA PINTO</t>
  </si>
  <si>
    <t>MARIA APARECIDA PINTO</t>
  </si>
  <si>
    <t>VICENTINA OLIVEIRA SANTOS LIMA</t>
  </si>
  <si>
    <t>03/03/1954</t>
  </si>
  <si>
    <t>GERALDA PEREIRA DE OLIVEIRA</t>
  </si>
  <si>
    <t>VICTOR CARVALHO MUNIZ</t>
  </si>
  <si>
    <t>ROSLENE SOUSA DE CARVALHO MUNIZ</t>
  </si>
  <si>
    <t>COORD CURSO GRAD ENG CONTROLE  AUTOMACAO</t>
  </si>
  <si>
    <t>VICTOR HUGO BORGES PINHEIRO</t>
  </si>
  <si>
    <t>02/07/1986</t>
  </si>
  <si>
    <t>MARIA DA GLORIA BORGES PINHEIRO</t>
  </si>
  <si>
    <t>VICTOR LUIZ MENDES RIBEIRO</t>
  </si>
  <si>
    <t>ONOFRA DE MORAES MENDES RIBEIRO</t>
  </si>
  <si>
    <t>VICTOR MAGALHAES GONZAGA</t>
  </si>
  <si>
    <t>06/07/1996</t>
  </si>
  <si>
    <t>CLAUDIA MIRANDA MAGALHAES</t>
  </si>
  <si>
    <t>VICTOR MARIOTTO PALMA</t>
  </si>
  <si>
    <t>09/11/1981</t>
  </si>
  <si>
    <t>MARISA MARIOTTO PALMA</t>
  </si>
  <si>
    <t>VICTOR MARQUES OLIVEIRA</t>
  </si>
  <si>
    <t>28/07/1991</t>
  </si>
  <si>
    <t>ROSENY MARIA PIRES</t>
  </si>
  <si>
    <t>DEFICIÊNCIA MULTIPLA</t>
  </si>
  <si>
    <t>VICTOR SCATES DIAS</t>
  </si>
  <si>
    <t>07/03/1988</t>
  </si>
  <si>
    <t>ROBIN RENNE SCATES DIAS</t>
  </si>
  <si>
    <t>VILMAR ANTONIO DE FARIA</t>
  </si>
  <si>
    <t>25/04/1956</t>
  </si>
  <si>
    <t>CUSTODIA CORREA DE FARIA</t>
  </si>
  <si>
    <t>VILMAR JOSE PEREIRA</t>
  </si>
  <si>
    <t>10/04/1962</t>
  </si>
  <si>
    <t>VILMA TEREZINHA FERNANDES</t>
  </si>
  <si>
    <t>CHAPADA DE MINAS</t>
  </si>
  <si>
    <t>VILMAR MARTINS JUNIOR</t>
  </si>
  <si>
    <t>12/05/1988</t>
  </si>
  <si>
    <t>SOLANGE APARECIDA ALVES DE MELO MARTINS</t>
  </si>
  <si>
    <t>VILMONDES RIBEIRO SILVA</t>
  </si>
  <si>
    <t>VALCENI DELFINA DA SILVA</t>
  </si>
  <si>
    <t>VILSON FERREIRA DA SILVA</t>
  </si>
  <si>
    <t>31/08/1956</t>
  </si>
  <si>
    <t>LUCIANA RODRIGUES SILVA</t>
  </si>
  <si>
    <t>VINICIUS ALVES FERREIRA</t>
  </si>
  <si>
    <t>19/11/1988</t>
  </si>
  <si>
    <t>TEREZINHA BATISTA ALVES FERREIRA</t>
  </si>
  <si>
    <t>VINICIUS ANDERSON GUIMARAES</t>
  </si>
  <si>
    <t>08/11/1977</t>
  </si>
  <si>
    <t>TERESA MARIA ANDERSON GUIMARAES</t>
  </si>
  <si>
    <t>VINICIUS AUGUSTO MANALISCHI</t>
  </si>
  <si>
    <t>15/04/1989</t>
  </si>
  <si>
    <t>SILVANA GUEDES MANALISCHI</t>
  </si>
  <si>
    <t>VINICIUS REZENDE ROSA</t>
  </si>
  <si>
    <t>05/07/1984</t>
  </si>
  <si>
    <t>ANA MARIA REZENDE ROSA</t>
  </si>
  <si>
    <t>COOD P POS-GRAD EM RELA INTERNACIONAIS</t>
  </si>
  <si>
    <t>VINICIUS ROCHA PEREIRA</t>
  </si>
  <si>
    <t>SONIA APARECIDA DA ROCHA</t>
  </si>
  <si>
    <t>COORDENACAO CURSO GRADUACAO EM AGRONOMIA</t>
  </si>
  <si>
    <t>INSTITUTO FEDERAL DE GOIAS</t>
  </si>
  <si>
    <t>VINICIUS SILVERIO MACHADO</t>
  </si>
  <si>
    <t>09/07/1976</t>
  </si>
  <si>
    <t>NORMA SILVERIO MACHADO</t>
  </si>
  <si>
    <t>VINICIUS SOARES OLIVEIRA DE SOUSA GERVASIO</t>
  </si>
  <si>
    <t>27/08/1985</t>
  </si>
  <si>
    <t>TEREZINHA SOARES DE OLIVEIRA</t>
  </si>
  <si>
    <t>VINICIUS SOUZA MORAIS</t>
  </si>
  <si>
    <t>26/11/1991</t>
  </si>
  <si>
    <t>ELDA JOSE DE MORAIS SOUZA</t>
  </si>
  <si>
    <t>VIRGINIA SANDRI SILVA SOUZA</t>
  </si>
  <si>
    <t>14/03/1986</t>
  </si>
  <si>
    <t>APARECIDA IDALINA SILVA</t>
  </si>
  <si>
    <t>3/09/2022</t>
  </si>
  <si>
    <t>VITOR DE OLIVEIRA CAMPOS</t>
  </si>
  <si>
    <t>08/01/1989</t>
  </si>
  <si>
    <t>JANETE FATIMA DE OLIVEIRA CAMPOS</t>
  </si>
  <si>
    <t>VITOR HUGO DE OLIVEIRA</t>
  </si>
  <si>
    <t>20/01/1964</t>
  </si>
  <si>
    <t>MARIA AP SILV OLIVEIRA</t>
  </si>
  <si>
    <t>VIVIA FERREIRA DA SILVA</t>
  </si>
  <si>
    <t>LACIDELIA FERREIRA DO NASCIMENTO</t>
  </si>
  <si>
    <t>VIVIAN FIDELIS VITORIO</t>
  </si>
  <si>
    <t>19/03/1976</t>
  </si>
  <si>
    <t>NAIR FIDELIS VITORIO</t>
  </si>
  <si>
    <t>COORDENACAO CUR BACH LIC. EM HISTORIA</t>
  </si>
  <si>
    <t>VIVIAN HELENA SOARES</t>
  </si>
  <si>
    <t>SILVIA HELENA SOARES</t>
  </si>
  <si>
    <t>VIVIANE ALVES CARVALHO</t>
  </si>
  <si>
    <t>02/11/1973</t>
  </si>
  <si>
    <t>ELZA ALVES CARVALHO</t>
  </si>
  <si>
    <t>VIVIANE ALVES DE MEDEIROS LIMA</t>
  </si>
  <si>
    <t>27/06/1975</t>
  </si>
  <si>
    <t>FRANCINETE ALVES DE MEDEIROS</t>
  </si>
  <si>
    <t>VIVIANE AMORIM DA SILVA PAMPLONA</t>
  </si>
  <si>
    <t>HILDA MARIA AMORIM DA SILVA</t>
  </si>
  <si>
    <t>VIVIANE APARECIDA VIANA</t>
  </si>
  <si>
    <t>04/05/1975</t>
  </si>
  <si>
    <t>MARIA REGINA DA SILVA VIANA</t>
  </si>
  <si>
    <t>VIVIANE ATHADEU GONTIJO</t>
  </si>
  <si>
    <t>NORMA MARCENES ATHADEU GONTIJO</t>
  </si>
  <si>
    <t>VIVIANE CARVALHO MENDES</t>
  </si>
  <si>
    <t>JOZELIA L DA SILVA CARVALHO</t>
  </si>
  <si>
    <t>VIVIANE DE ANDRADE VIEIRA ALMEIDA</t>
  </si>
  <si>
    <t>ELIANA APARECIDA DE ANDRADE VIEIRA</t>
  </si>
  <si>
    <t>COORD CURSO DE MATEMATICA DO PONTAL</t>
  </si>
  <si>
    <t>VIVIANE DE OLIVEIRA RANGEL</t>
  </si>
  <si>
    <t>03/09/1982</t>
  </si>
  <si>
    <t>SELMA ALVES DE OLIVEIRA RANGEL</t>
  </si>
  <si>
    <t>VIVIANE DE SOUSA</t>
  </si>
  <si>
    <t>10/04/1975</t>
  </si>
  <si>
    <t>MARIA HELENA DE SOUZA</t>
  </si>
  <si>
    <t>VIVIANE FARIA REZENDE</t>
  </si>
  <si>
    <t>ANA MARIA DE FARIA REZENDE</t>
  </si>
  <si>
    <t>VIVIANE FONSECA RODRIGUES</t>
  </si>
  <si>
    <t>21/09/1985</t>
  </si>
  <si>
    <t>ROSELI DE FATIMA DE OLIVEIRA</t>
  </si>
  <si>
    <t>VIVIANE GARCIA PIRES</t>
  </si>
  <si>
    <t>11/06/1975</t>
  </si>
  <si>
    <t>MARIA JOSE GARCIA</t>
  </si>
  <si>
    <t>VIVIANE GONCALVES FERREIRA</t>
  </si>
  <si>
    <t>LUCIMEIRE MARTINS FERREIRA</t>
  </si>
  <si>
    <t>VIVIANE PEIXOTO DE PAULA</t>
  </si>
  <si>
    <t>03/11/1974</t>
  </si>
  <si>
    <t>THEREZINHA DE FATIMA PEIXOTO</t>
  </si>
  <si>
    <t>VIVIANE SILVA BITTENCOURT</t>
  </si>
  <si>
    <t>MARIA LUZ DA SILVA BITENCOURT</t>
  </si>
  <si>
    <t>COORD PROG POS GRAD CIENCIA CONTABEIS</t>
  </si>
  <si>
    <t>VIVIENI VIEIRA PRADO ALMEIDA</t>
  </si>
  <si>
    <t>05/03/1965</t>
  </si>
  <si>
    <t>GERALDA VIEIRA PRADO</t>
  </si>
  <si>
    <t>VIVIENNEE KELLIN BORGES</t>
  </si>
  <si>
    <t>21/08/1978</t>
  </si>
  <si>
    <t>CORINA CABRAL BORGES</t>
  </si>
  <si>
    <t>WAGNER EUSTAQUIO MARTINS DOS SANTOS</t>
  </si>
  <si>
    <t>28/09/1971</t>
  </si>
  <si>
    <t>WAINER GUIDE DA VEIGA</t>
  </si>
  <si>
    <t>05/02/1963</t>
  </si>
  <si>
    <t>LEONILDA ALVES DA VEIGA</t>
  </si>
  <si>
    <t>WALDECY ARAUJO MORAGAS</t>
  </si>
  <si>
    <t>DALCY PEREIRA ARAUJO</t>
  </si>
  <si>
    <t>WALDELLINO GONCALVES JUNIOR</t>
  </si>
  <si>
    <t>15/12/1978</t>
  </si>
  <si>
    <t>SILVIA SANTOS GONCALVES</t>
  </si>
  <si>
    <t>WALDEMAR BRITO DA SILVA</t>
  </si>
  <si>
    <t>21/10/1976</t>
  </si>
  <si>
    <t>HILDA GRACILIANA DE BRITO</t>
  </si>
  <si>
    <t>WALDEMAR SEVERINO DE PAULA</t>
  </si>
  <si>
    <t>28/07/1954</t>
  </si>
  <si>
    <t>TEREZINHA S L PAULA</t>
  </si>
  <si>
    <t>WALDIR CAETANO DOS REIS</t>
  </si>
  <si>
    <t>15/11/1963</t>
  </si>
  <si>
    <t>SANTANA DE PATOS</t>
  </si>
  <si>
    <t>WALESKA CRISTINA GOMES DA SILVA</t>
  </si>
  <si>
    <t>05/07/1972</t>
  </si>
  <si>
    <t>ANA CENTENO DA SILVA</t>
  </si>
  <si>
    <t>WALLACE HERMANO TAVARES E SILVA</t>
  </si>
  <si>
    <t>16/12/1985</t>
  </si>
  <si>
    <t>SONIA MARIA TAVARES E SILVA</t>
  </si>
  <si>
    <t>WALLISON BATISTA DUTRA</t>
  </si>
  <si>
    <t>12/12/1989</t>
  </si>
  <si>
    <t>MARIA APARECIDA DUTRA DA LUZ</t>
  </si>
  <si>
    <t>WALQUIRIA LIMA DE MORAIS</t>
  </si>
  <si>
    <t>18/03/1971</t>
  </si>
  <si>
    <t>MARIA DE LOURDES LIMA DE MORAIS</t>
  </si>
  <si>
    <t>WALSIR NEVES</t>
  </si>
  <si>
    <t>12/10/1955</t>
  </si>
  <si>
    <t>NEUZA DE SOUZA NEVES</t>
  </si>
  <si>
    <t>DELFIM MOREIRA</t>
  </si>
  <si>
    <t>SETOR DE PERICIA EM SAUDE</t>
  </si>
  <si>
    <t>WALTER COELHO DA SILVA</t>
  </si>
  <si>
    <t>20/03/1955</t>
  </si>
  <si>
    <t>FRANCISCA COELHO SILVA</t>
  </si>
  <si>
    <t>11/11/2022</t>
  </si>
  <si>
    <t>WALTER CURY ANNA JUNIOR</t>
  </si>
  <si>
    <t>15/12/1961</t>
  </si>
  <si>
    <t>CLEUZA CATARINA CURY</t>
  </si>
  <si>
    <t>WALTER JOSE PINHEIRO</t>
  </si>
  <si>
    <t>01/12/1959</t>
  </si>
  <si>
    <t>MARIA DE LOURDES PINHEIRO</t>
  </si>
  <si>
    <t>SANTA BARBARA</t>
  </si>
  <si>
    <t>WALTER MIQUELANTI JUNIOR</t>
  </si>
  <si>
    <t>MARIA APARECIDA DE SOUZA MIQUELANTI</t>
  </si>
  <si>
    <t>WANCHARLE SEBASTIAO QUIRINO</t>
  </si>
  <si>
    <t>20/01/1986</t>
  </si>
  <si>
    <t>LUZIA MARIA DA SILVA QUIRINO</t>
  </si>
  <si>
    <t>WANDA APARECIDA LOPES</t>
  </si>
  <si>
    <t>13/11/1975</t>
  </si>
  <si>
    <t>MARIA CORREA GALVAO</t>
  </si>
  <si>
    <t>SAO GONÇALO DO ABAETE</t>
  </si>
  <si>
    <t>WANDER JOSE BARBASSA</t>
  </si>
  <si>
    <t>IVONE LUCY BORGES BARBASSA</t>
  </si>
  <si>
    <t>WANDER LUIS MATIAS</t>
  </si>
  <si>
    <t>02/10/1968</t>
  </si>
  <si>
    <t>ADEOSTE BASILIA MATIAS</t>
  </si>
  <si>
    <t>WANDER SILVA</t>
  </si>
  <si>
    <t>16/10/1962</t>
  </si>
  <si>
    <t>MARIA ILDACI SILVA</t>
  </si>
  <si>
    <t>WANDERLY GERALDO DA SILVA</t>
  </si>
  <si>
    <t>02/06/1967</t>
  </si>
  <si>
    <t>GLORIA MARIA SILVA</t>
  </si>
  <si>
    <t>WANDERSON ACASSIO GOMES</t>
  </si>
  <si>
    <t>11/11/1982</t>
  </si>
  <si>
    <t>MARIA IMACULADA DE CASTRO GOMES</t>
  </si>
  <si>
    <t>WANDERSON DE ANDRADE FAGUNDES</t>
  </si>
  <si>
    <t>29/06/1990</t>
  </si>
  <si>
    <t>LURDES BERNADETE DE ANDRADE FAGUNDES</t>
  </si>
  <si>
    <t>WANDERSON DE OLIVEIRA BARBOSA</t>
  </si>
  <si>
    <t>28/02/1968</t>
  </si>
  <si>
    <t>EDNA FERNANDES DE OLIVEIRA</t>
  </si>
  <si>
    <t>WANESSA LUIZA SILVA SAMESINA</t>
  </si>
  <si>
    <t>15/03/1984</t>
  </si>
  <si>
    <t>DORACY LUIZA DOS SANTOS</t>
  </si>
  <si>
    <t>WANESSA ROSA DA COSTA</t>
  </si>
  <si>
    <t>29/10/1984</t>
  </si>
  <si>
    <t>DARCI AUGUSTA DE OLIVEIRA COSTA</t>
  </si>
  <si>
    <t>WASHINGTON LUIZ BARBOSA</t>
  </si>
  <si>
    <t>20/01/1959</t>
  </si>
  <si>
    <t>DIRCE PERES BARBOSA</t>
  </si>
  <si>
    <t>WELBER TOMAS DE OLIVEIRA</t>
  </si>
  <si>
    <t>02/08/1995</t>
  </si>
  <si>
    <t>MARIA ROSILDA BONETE DE OLIVEIRA</t>
  </si>
  <si>
    <t>WELDON MARTINS DOS SANTOS</t>
  </si>
  <si>
    <t>29/08/1976</t>
  </si>
  <si>
    <t>EDITE AVELINA SANTOS</t>
  </si>
  <si>
    <t>WELKER LUIZ CRUZ DE AQUINO</t>
  </si>
  <si>
    <t>09/10/1985</t>
  </si>
  <si>
    <t>ELIZABETH CRUZ DE AQUINO</t>
  </si>
  <si>
    <t>WELLINGTON BORGES DE OLIVEIRA</t>
  </si>
  <si>
    <t>11/11/1962</t>
  </si>
  <si>
    <t>MARCITA BORGES RODRIGUES</t>
  </si>
  <si>
    <t>WELLYDA MARIS MANUEL DA SILVA</t>
  </si>
  <si>
    <t>MARIA DO CARMO MANUEL DA SILVA</t>
  </si>
  <si>
    <t>WERLIS MATEUS CUSTODIO OLIVEIRA</t>
  </si>
  <si>
    <t>13/10/1980</t>
  </si>
  <si>
    <t>DALVA MATEUS CUSTODIO</t>
  </si>
  <si>
    <t>WESLEY DOS REIS GOUVEIA</t>
  </si>
  <si>
    <t>02/12/1980</t>
  </si>
  <si>
    <t>MARLENE DOS REIS FERREIRA GOUVEIA</t>
  </si>
  <si>
    <t>WESLEY HENRIQUE SILVA</t>
  </si>
  <si>
    <t>20/12/1982</t>
  </si>
  <si>
    <t>IOLANDA MARIA COSTA DA SILVA</t>
  </si>
  <si>
    <t>10/10/2022</t>
  </si>
  <si>
    <t>WESLEY MARQUES DA SILVA</t>
  </si>
  <si>
    <t>14/12/1971</t>
  </si>
  <si>
    <t>APARECIDA MARQUES SILVA</t>
  </si>
  <si>
    <t>WESLEY ROEL DUTRA</t>
  </si>
  <si>
    <t>18/05/1990</t>
  </si>
  <si>
    <t>MARIA JOSE ROEL DA SILVA DUTRA</t>
  </si>
  <si>
    <t>2/07/2020</t>
  </si>
  <si>
    <t>WESLEYANA MARESSA MANUEL DA SILVA</t>
  </si>
  <si>
    <t>22/08/1990</t>
  </si>
  <si>
    <t>WILHIAM ANSELMO DA SILVA</t>
  </si>
  <si>
    <t>WILLER EDUARDO ALVES</t>
  </si>
  <si>
    <t>13/10/1979</t>
  </si>
  <si>
    <t>MARIA JOSE GONCALVES ALVES</t>
  </si>
  <si>
    <t>WILLIAM ROSA DE LIMA</t>
  </si>
  <si>
    <t>11/03/1967</t>
  </si>
  <si>
    <t>AMALIA DOLORES ROSA</t>
  </si>
  <si>
    <t>WILLIAN ALBERTO FIEBIG</t>
  </si>
  <si>
    <t>INES MARIA ALBERTON FIEBIG</t>
  </si>
  <si>
    <t>2/02/2021</t>
  </si>
  <si>
    <t>1/02/2024</t>
  </si>
  <si>
    <t>WILLIAN FERNANDO DE CASTRO JACQUES</t>
  </si>
  <si>
    <t>11/02/1988</t>
  </si>
  <si>
    <t>GORACY DIVINA DE CASTRO</t>
  </si>
  <si>
    <t>COORD DO CURSO ADMINISTRACAO DO PONTAL</t>
  </si>
  <si>
    <t>9/03/2022</t>
  </si>
  <si>
    <t>8/03/2023</t>
  </si>
  <si>
    <t>WILLIAN MARTINS DE OLIVEIRA</t>
  </si>
  <si>
    <t>04/06/1988</t>
  </si>
  <si>
    <t>MARIA DE FATIMA MARTINS OLIVEIRA</t>
  </si>
  <si>
    <t>COORDENACAO EDUCACAO DE JOVENS E ADULTOS</t>
  </si>
  <si>
    <t>WILMA DA SILVA NUNES</t>
  </si>
  <si>
    <t>13/09/1969</t>
  </si>
  <si>
    <t>MARIA DA SILVA NUNES</t>
  </si>
  <si>
    <t>WILSON MACHADO</t>
  </si>
  <si>
    <t>27/03/1962</t>
  </si>
  <si>
    <t>MARIA FERREIRA MACHADO</t>
  </si>
  <si>
    <t>WILSON MACHADO FILHO</t>
  </si>
  <si>
    <t>05/02/1986</t>
  </si>
  <si>
    <t>WISNER BITTENCOURT SANTANA</t>
  </si>
  <si>
    <t>16/12/1962</t>
  </si>
  <si>
    <t>GUIOMAR MARIA SANTANA</t>
  </si>
  <si>
    <t>XENIA GUIMARAES DE BARROS</t>
  </si>
  <si>
    <t>23/08/1982</t>
  </si>
  <si>
    <t>ENEIDE GUIMARAES DE BARROS</t>
  </si>
  <si>
    <t>YARA APARECIDA CUNHA FERREIRA ZUZA</t>
  </si>
  <si>
    <t>21/08/1980</t>
  </si>
  <si>
    <t>YARA CRISTINA BATISTA DE SOUSA</t>
  </si>
  <si>
    <t>28/05/1982</t>
  </si>
  <si>
    <t>HELENA MARIA BATISTA DE SOUSA</t>
  </si>
  <si>
    <t>YARA MAGALHAES DOS SANTOS</t>
  </si>
  <si>
    <t>16/05/1986</t>
  </si>
  <si>
    <t>IVANE DE FATIMA MAGALHAES DOS SANTOS</t>
  </si>
  <si>
    <t>YARA RIBEIRO DE MOURA SILVA</t>
  </si>
  <si>
    <t>20/11/1979</t>
  </si>
  <si>
    <t>VALERIA RIBEIRO DE MOURA</t>
  </si>
  <si>
    <t>YEDA MARINA GOMES DA ROCHA CARVALHO</t>
  </si>
  <si>
    <t>16/09/1971</t>
  </si>
  <si>
    <t>MARIA APARECIDA ROCHA</t>
  </si>
  <si>
    <t>YENDIS NUBIO DE OLIVEIRA SOUZA</t>
  </si>
  <si>
    <t>11/01/1978</t>
  </si>
  <si>
    <t>MARIZETE ALVES SOUZA</t>
  </si>
  <si>
    <t>YONA ALVES DOS SANTOS</t>
  </si>
  <si>
    <t>YURI CHIARINI DE BARROS</t>
  </si>
  <si>
    <t>02/03/1985</t>
  </si>
  <si>
    <t>MARIA ZELIA CHIARINI DE BARROS</t>
  </si>
  <si>
    <t>YURI RIBEIRO GANDA</t>
  </si>
  <si>
    <t>JEANE MACHADO RIBEIRO GANDA</t>
  </si>
  <si>
    <t>ZAIRA PORTILHO RODRIGUES</t>
  </si>
  <si>
    <t>09/03/1964</t>
  </si>
  <si>
    <t>MARIA PORTILHO RODRIGUES</t>
  </si>
  <si>
    <t>CAMETA</t>
  </si>
  <si>
    <t>ZAIRE JOSE FERNANDES</t>
  </si>
  <si>
    <t>JOSEFINA TELES DAS CHAGAS</t>
  </si>
  <si>
    <t>ZAMA PEREIRA CARDOSO</t>
  </si>
  <si>
    <t>MARIA LOPES DE OLIVEIRA CARDOSO</t>
  </si>
  <si>
    <t>ZAQUEU RODRIGUES DE MIRANDA</t>
  </si>
  <si>
    <t>MARIA FRANCISCA RODRIGUES</t>
  </si>
  <si>
    <t>ZENILCE APARECIDA DE OLIVEIRA</t>
  </si>
  <si>
    <t>10/02/1959</t>
  </si>
  <si>
    <t>ABADIA TEREZINHA</t>
  </si>
  <si>
    <t>ZILDA MENDONCA DA SILVA RODRIGUES</t>
  </si>
  <si>
    <t>22/12/1960</t>
  </si>
  <si>
    <t>MARIA DINA DA SILVA MENDONCA</t>
  </si>
  <si>
    <t>Lic. Acidente em Serviço - EST</t>
  </si>
  <si>
    <t>20/10/2022</t>
  </si>
  <si>
    <t>ZULEICA GOMES DA SILVA</t>
  </si>
  <si>
    <t>12/03/1963</t>
  </si>
  <si>
    <t>BENEDITA MARIA GOMES</t>
  </si>
  <si>
    <t>ZULMA DAVI PINTO</t>
  </si>
  <si>
    <t>15/05/1967</t>
  </si>
  <si>
    <t>DORACI PINTO RAMOS</t>
  </si>
  <si>
    <t>Rótulos de Linha</t>
  </si>
  <si>
    <t>(vazio)</t>
  </si>
  <si>
    <t>Total Geral</t>
  </si>
  <si>
    <t>Rótulos de Coluna</t>
  </si>
  <si>
    <t>Contagem de CPF</t>
  </si>
  <si>
    <t>(Vários itens)</t>
  </si>
  <si>
    <t>Unidade</t>
  </si>
  <si>
    <t>Servidores efetivos da Universidade Federal de Uberlândia</t>
  </si>
  <si>
    <t>Servidores efetivos do Hospital de Clínicas</t>
  </si>
  <si>
    <t>Técnicos-administrativos por Regime de Trabalho</t>
  </si>
  <si>
    <t>Feminino</t>
  </si>
  <si>
    <t>Masculino</t>
  </si>
  <si>
    <t>HC</t>
  </si>
  <si>
    <t>UFU</t>
  </si>
  <si>
    <t>Perfil dos Técnicos Administrativos</t>
  </si>
  <si>
    <t>Idade</t>
  </si>
  <si>
    <t>Faixa Etária</t>
  </si>
  <si>
    <t>Faixa Salarial</t>
  </si>
  <si>
    <t>00-18</t>
  </si>
  <si>
    <t>até 1.999</t>
  </si>
  <si>
    <t>19-23</t>
  </si>
  <si>
    <t>2.000 a 3.999</t>
  </si>
  <si>
    <t>24-28</t>
  </si>
  <si>
    <t>4.000 a 5.999</t>
  </si>
  <si>
    <t>29-33</t>
  </si>
  <si>
    <t>6.000 a 7.999</t>
  </si>
  <si>
    <t>34-38</t>
  </si>
  <si>
    <t>8.000 a 9.999</t>
  </si>
  <si>
    <t>39-43</t>
  </si>
  <si>
    <t>10.000 a 11.999</t>
  </si>
  <si>
    <t>44-48</t>
  </si>
  <si>
    <t>12.000 a 13.999</t>
  </si>
  <si>
    <t>49-53</t>
  </si>
  <si>
    <t>14.000 a 15.999</t>
  </si>
  <si>
    <t>54-58</t>
  </si>
  <si>
    <t>16.000 a 17.999</t>
  </si>
  <si>
    <t>59-63</t>
  </si>
  <si>
    <t>18.000 a 19.999</t>
  </si>
  <si>
    <t>64-68</t>
  </si>
  <si>
    <t>20.000 ou mais</t>
  </si>
  <si>
    <t>69 ou mais</t>
  </si>
  <si>
    <t>A</t>
  </si>
  <si>
    <t>B</t>
  </si>
  <si>
    <t>C</t>
  </si>
  <si>
    <t>D</t>
  </si>
  <si>
    <t>E</t>
  </si>
  <si>
    <t>I</t>
  </si>
  <si>
    <t>II</t>
  </si>
  <si>
    <t>III</t>
  </si>
  <si>
    <t>IV</t>
  </si>
  <si>
    <t>Nível capacitação</t>
  </si>
  <si>
    <t>Nível de progressão</t>
  </si>
  <si>
    <t>Fundamental incompleto</t>
  </si>
  <si>
    <t>Fundamental</t>
  </si>
  <si>
    <t>Médio</t>
  </si>
  <si>
    <t>Graduação</t>
  </si>
  <si>
    <t>Especialização</t>
  </si>
  <si>
    <t>Cego</t>
  </si>
  <si>
    <t>Deficiência mental</t>
  </si>
  <si>
    <t>Deficiência múltipla</t>
  </si>
  <si>
    <t>Deformidade congênita ou adquirida</t>
  </si>
  <si>
    <t>Hemiparesia</t>
  </si>
  <si>
    <t>Mobilidade reduzida, permanente ou temporária</t>
  </si>
  <si>
    <t>Monoparesia</t>
  </si>
  <si>
    <t>Monoplegia</t>
  </si>
  <si>
    <t>Ostomia</t>
  </si>
  <si>
    <t>Paralisia cerebral</t>
  </si>
  <si>
    <t>Paraparesia</t>
  </si>
  <si>
    <t>Paraplegia</t>
  </si>
  <si>
    <t>Parcialmente surdo</t>
  </si>
  <si>
    <t>Portador de baixa visão</t>
  </si>
  <si>
    <t>Portador de surdez bilateral</t>
  </si>
  <si>
    <t>Portador de visão parcial</t>
  </si>
  <si>
    <t>Surdo</t>
  </si>
  <si>
    <t>Código da UG
Unidade Gestora</t>
  </si>
  <si>
    <t>Nome da UG
Unidade Gestora</t>
  </si>
  <si>
    <t xml:space="preserve">Número do Contrato        </t>
  </si>
  <si>
    <t>CNPJ</t>
  </si>
  <si>
    <t>Razão Social da Empresa</t>
  </si>
  <si>
    <t>Nome completo
(sem abreviações)</t>
  </si>
  <si>
    <t>Categoria Profissional</t>
  </si>
  <si>
    <t>Jornada de Trabalho (Semanal)</t>
  </si>
  <si>
    <t>Unidade da prestação do serviço</t>
  </si>
  <si>
    <t>Salário Mensal Bruto (R$)</t>
  </si>
  <si>
    <t>Custo Mensal do Terceirizado (R$)</t>
  </si>
  <si>
    <t>Escolaridade exigida pelo cargo</t>
  </si>
  <si>
    <t>Escolaridade do funcionário</t>
  </si>
  <si>
    <t>Data de nascimento</t>
  </si>
  <si>
    <t>Cor/Raça</t>
  </si>
  <si>
    <t>Data de ingresso na UFU</t>
  </si>
  <si>
    <t>UNIVERSIDADE FEDERAL DE UBERLÂNDIA</t>
  </si>
  <si>
    <t>079/2020</t>
  </si>
  <si>
    <t>WORLD SERVICE TERCEIRIZAÇÃO EIRELI</t>
  </si>
  <si>
    <t>112.556.836-43</t>
  </si>
  <si>
    <t>ALESSANDRA MOREIRA DE OLIVEIRA</t>
  </si>
  <si>
    <t>REDE DE BIOTÉRIOS DE ROEDORES (REBIR) DA UFU</t>
  </si>
  <si>
    <t>06 – ENSINO MÉDIO COMPLETO</t>
  </si>
  <si>
    <t>AUXILIAR DE BIOTÉRIO</t>
  </si>
  <si>
    <t>NATALIA CASTRO DOS SANTOS</t>
  </si>
  <si>
    <t>JOÃO RIBEIRO RODRIGUES FILHO</t>
  </si>
  <si>
    <t>GABRIELA PAULA DE AVIZ</t>
  </si>
  <si>
    <t>008/2022</t>
  </si>
  <si>
    <t>Rca Produtos E Serviços Ltda</t>
  </si>
  <si>
    <t>117.851.156-18</t>
  </si>
  <si>
    <t xml:space="preserve">Abrão Osorio Junior </t>
  </si>
  <si>
    <t xml:space="preserve">Dirco </t>
  </si>
  <si>
    <t>08 - Superior Completo</t>
  </si>
  <si>
    <t xml:space="preserve">Desenhista </t>
  </si>
  <si>
    <t>987.075.076-15</t>
  </si>
  <si>
    <t xml:space="preserve">Adriane Miranda Santos </t>
  </si>
  <si>
    <t>Houfu</t>
  </si>
  <si>
    <t>06 – Ensino Médio Completo</t>
  </si>
  <si>
    <t xml:space="preserve">Aux.Administrativo </t>
  </si>
  <si>
    <t xml:space="preserve">Alessandra Rezende Soares </t>
  </si>
  <si>
    <t>Igufu</t>
  </si>
  <si>
    <t>Aux. De Laboratório</t>
  </si>
  <si>
    <t>036.794.606-86</t>
  </si>
  <si>
    <t>Aline Correa Do Couto Rezende</t>
  </si>
  <si>
    <t>Iarte-Lab, Cerâmica</t>
  </si>
  <si>
    <t>705.619.796-50</t>
  </si>
  <si>
    <t xml:space="preserve">Amanda Marques Carlos </t>
  </si>
  <si>
    <t xml:space="preserve">Depae </t>
  </si>
  <si>
    <t xml:space="preserve">Tradutor E Interprete Libras </t>
  </si>
  <si>
    <t>125.863.386-85</t>
  </si>
  <si>
    <t>Ana Beatriz Araujo Soares</t>
  </si>
  <si>
    <t>Sesel</t>
  </si>
  <si>
    <t>Aux. Biblioteca</t>
  </si>
  <si>
    <t>Ana Clara Rodrigues de Medeiros</t>
  </si>
  <si>
    <t xml:space="preserve">44h </t>
  </si>
  <si>
    <t>DIRAC</t>
  </si>
  <si>
    <t>07 – Superior Incompleto</t>
  </si>
  <si>
    <t>Ana Cristina Santos Mariano De Sousa</t>
  </si>
  <si>
    <t>Eseba</t>
  </si>
  <si>
    <t xml:space="preserve">Cuidador Em Saúde </t>
  </si>
  <si>
    <t>Ana Elisa Xavier</t>
  </si>
  <si>
    <t>Famev</t>
  </si>
  <si>
    <t>Ana Lucia Vaz</t>
  </si>
  <si>
    <t>Diren</t>
  </si>
  <si>
    <t>114.649.816-04</t>
  </si>
  <si>
    <t>Ana Luiza Rodrigues De Souza</t>
  </si>
  <si>
    <t>Sesac</t>
  </si>
  <si>
    <t>Ana Paula Neves De Oliveira</t>
  </si>
  <si>
    <t>Ppgcs</t>
  </si>
  <si>
    <t>Ana Ysabella Arantes Santos</t>
  </si>
  <si>
    <t>174.846.691-72</t>
  </si>
  <si>
    <t>Ananias Jose Nonato</t>
  </si>
  <si>
    <t>Dirpv/Gloria</t>
  </si>
  <si>
    <t xml:space="preserve">04 – Ensino Fundamental Completo </t>
  </si>
  <si>
    <t>Capineiro</t>
  </si>
  <si>
    <t>115.924.448-06</t>
  </si>
  <si>
    <t>Anderson Marcos Bernardes</t>
  </si>
  <si>
    <t xml:space="preserve">0,21' </t>
  </si>
  <si>
    <t xml:space="preserve">Andressa Luiza Goncalves Amaral </t>
  </si>
  <si>
    <t>Ipufu</t>
  </si>
  <si>
    <t>112.464.866-60</t>
  </si>
  <si>
    <t xml:space="preserve">Anna Clara Felsner Dias Strack </t>
  </si>
  <si>
    <t>Proplad/Dilic</t>
  </si>
  <si>
    <t>Comprador</t>
  </si>
  <si>
    <t>Anna Luisa Pereira Fonseca</t>
  </si>
  <si>
    <t>Propp/Dirpe</t>
  </si>
  <si>
    <t>Barbara Rodrigues Assis Bernardo</t>
  </si>
  <si>
    <t>Dirap</t>
  </si>
  <si>
    <t>Bruno Henrique Borges Silva</t>
  </si>
  <si>
    <t>Bruno Pacheco Oliveira Sousa</t>
  </si>
  <si>
    <t>Diped</t>
  </si>
  <si>
    <t>143.890.246-80</t>
  </si>
  <si>
    <t xml:space="preserve">Camilla Santos Feitosa </t>
  </si>
  <si>
    <t xml:space="preserve">Eseba </t>
  </si>
  <si>
    <t>Carla Goncalves De Freitas</t>
  </si>
  <si>
    <t>704.861.376-94</t>
  </si>
  <si>
    <t>Carlos Eduardo Pinheiro Ribeiro</t>
  </si>
  <si>
    <t>Proplad/Diram</t>
  </si>
  <si>
    <t xml:space="preserve">Operador Carga E Descarga </t>
  </si>
  <si>
    <t>Carolina Fabiano Silva</t>
  </si>
  <si>
    <t>Estes</t>
  </si>
  <si>
    <t>Charlotte Antunes Coelho</t>
  </si>
  <si>
    <t>Hovet</t>
  </si>
  <si>
    <t>Cidia Cristina Do Nascimento</t>
  </si>
  <si>
    <t>Dirlo</t>
  </si>
  <si>
    <t>082.017.296-09</t>
  </si>
  <si>
    <t xml:space="preserve">Cintia Aparecida De Sousa </t>
  </si>
  <si>
    <t xml:space="preserve">Jornalista </t>
  </si>
  <si>
    <t>Clara Maria Faria Silva</t>
  </si>
  <si>
    <t>IBTEC</t>
  </si>
  <si>
    <t>Daizi de Freiras Alves</t>
  </si>
  <si>
    <t>INFIS/DICA</t>
  </si>
  <si>
    <t>Diego Donizete Ribeiro</t>
  </si>
  <si>
    <t xml:space="preserve">Iciag /Coordenacao Graduação </t>
  </si>
  <si>
    <t>292.173.001-44</t>
  </si>
  <si>
    <t xml:space="preserve">Divina Celia Pereira Da Mata </t>
  </si>
  <si>
    <t>149.341.446-17</t>
  </si>
  <si>
    <t xml:space="preserve">Dyemily Alves Ferreira </t>
  </si>
  <si>
    <t>Dyovanna Campos Pires</t>
  </si>
  <si>
    <t>Edineia Da Silva Coelho</t>
  </si>
  <si>
    <t>Eduardo Alves Caetano</t>
  </si>
  <si>
    <t>PROPLAD/DIRAM</t>
  </si>
  <si>
    <t>Emanuella Riva Gomes</t>
  </si>
  <si>
    <t>Emanuellen Leonardo Alves</t>
  </si>
  <si>
    <t>Ester Silva Souza</t>
  </si>
  <si>
    <t xml:space="preserve">Fadir/Codir </t>
  </si>
  <si>
    <t>Exmeire Lopes Da Silva</t>
  </si>
  <si>
    <t xml:space="preserve">Femec/ Campos Glória </t>
  </si>
  <si>
    <t>035.896.556-07</t>
  </si>
  <si>
    <t>Fabiana Lucia Fonseca Santos</t>
  </si>
  <si>
    <t xml:space="preserve">Icbim </t>
  </si>
  <si>
    <t>068.362.776-73</t>
  </si>
  <si>
    <t xml:space="preserve">Fernanda Silva Medeiros Caetano </t>
  </si>
  <si>
    <t>Filipe Jose da Costa Carneiro</t>
  </si>
  <si>
    <t>INHIS</t>
  </si>
  <si>
    <t>Fillipe Rodrigues Alvares</t>
  </si>
  <si>
    <t>COLBI</t>
  </si>
  <si>
    <t>052.547.416-19</t>
  </si>
  <si>
    <t>Franciele Aparecida Dos Santos Fernandes</t>
  </si>
  <si>
    <t>Femec</t>
  </si>
  <si>
    <t>445.020.103-59</t>
  </si>
  <si>
    <t>Francisco Azevedo Da Silva</t>
  </si>
  <si>
    <t>Gabriel Divino Eloi Da Cunha</t>
  </si>
  <si>
    <t>Prefe - Mt Carmelo</t>
  </si>
  <si>
    <t>703.846.401-92</t>
  </si>
  <si>
    <t xml:space="preserve">Gabrielle Fernandes Martins </t>
  </si>
  <si>
    <t>101.635.156-97</t>
  </si>
  <si>
    <t xml:space="preserve">Greiciara Queiros Dos Santos  </t>
  </si>
  <si>
    <t>Guilherme Mendonça Rodrigues</t>
  </si>
  <si>
    <t>IQUFU</t>
  </si>
  <si>
    <t>141.541.806-30</t>
  </si>
  <si>
    <t xml:space="preserve">Hágata Simião De Paula </t>
  </si>
  <si>
    <t>Ichpo- Ituiutaba</t>
  </si>
  <si>
    <t>Hemily Pamela Agostinho Geraldo</t>
  </si>
  <si>
    <t>433.803.258-80</t>
  </si>
  <si>
    <t>Isabela Sayuri Ambrosio</t>
  </si>
  <si>
    <t>Icenp</t>
  </si>
  <si>
    <t>068.634.026-45</t>
  </si>
  <si>
    <t xml:space="preserve">Isadora  Caixeta Ribeiro </t>
  </si>
  <si>
    <t>Faced</t>
  </si>
  <si>
    <t>Itana Luzia Dos Santos</t>
  </si>
  <si>
    <t xml:space="preserve">25h </t>
  </si>
  <si>
    <t xml:space="preserve">DIRCO </t>
  </si>
  <si>
    <t>138.901.956-01</t>
  </si>
  <si>
    <t xml:space="preserve">Jennifer Stephane De Assis </t>
  </si>
  <si>
    <t>Proexc</t>
  </si>
  <si>
    <t>Joao Sales Da Silva</t>
  </si>
  <si>
    <t>Iciag</t>
  </si>
  <si>
    <t>Joao Vilarinho Oliveira Neto</t>
  </si>
  <si>
    <t>Gabir</t>
  </si>
  <si>
    <t>João Vitor Nascimento Dezotti</t>
  </si>
  <si>
    <t>Ifilo</t>
  </si>
  <si>
    <t>130.472.916-83</t>
  </si>
  <si>
    <t xml:space="preserve">Jonathan Euzebio Mello Silva </t>
  </si>
  <si>
    <t>Faces</t>
  </si>
  <si>
    <t>Jose Carlos Pereira Silveira</t>
  </si>
  <si>
    <t>Jose Eustaquio De Carvalho</t>
  </si>
  <si>
    <t>Inbio</t>
  </si>
  <si>
    <t>Jose Luiz De Oliveira</t>
  </si>
  <si>
    <t>Fagem</t>
  </si>
  <si>
    <t>Josiane Abbadia Pessoa</t>
  </si>
  <si>
    <t>DIRPE</t>
  </si>
  <si>
    <t>Josiel Ferreira Rezende</t>
  </si>
  <si>
    <t>Prefe - Pontal</t>
  </si>
  <si>
    <t>Juliana Costa Carvalho</t>
  </si>
  <si>
    <t>Kailane De Jesus Silva</t>
  </si>
  <si>
    <t>109.639.656-46</t>
  </si>
  <si>
    <t xml:space="preserve">Karen Regina Silva Costa </t>
  </si>
  <si>
    <t>Karine De Miranda Alves</t>
  </si>
  <si>
    <t>Karine Rodrigues Silva</t>
  </si>
  <si>
    <t>756.665.106-49</t>
  </si>
  <si>
    <t>Katia Regina De Araujo Cerqueira</t>
  </si>
  <si>
    <t>Prograd</t>
  </si>
  <si>
    <t>Laiz Resende Barbosa</t>
  </si>
  <si>
    <t>HOUFU</t>
  </si>
  <si>
    <t>114.583.666-69</t>
  </si>
  <si>
    <t xml:space="preserve">Larissa De Freitas </t>
  </si>
  <si>
    <t>Lamic</t>
  </si>
  <si>
    <t>098.985.796-41</t>
  </si>
  <si>
    <t xml:space="preserve">Larissa Pires Nunes  Alves </t>
  </si>
  <si>
    <t>032.370.276-77</t>
  </si>
  <si>
    <t>Léia Moreira Naves</t>
  </si>
  <si>
    <t>138.376.516-22</t>
  </si>
  <si>
    <t>Lincon Alves Guerra</t>
  </si>
  <si>
    <t>Sebid</t>
  </si>
  <si>
    <t>Lorrainy Cristhiny Rodrigues Alves</t>
  </si>
  <si>
    <t>FAMED</t>
  </si>
  <si>
    <t>124.122.916-32</t>
  </si>
  <si>
    <t>Lorrany Cardoso Dos Santos</t>
  </si>
  <si>
    <t xml:space="preserve">Feciv </t>
  </si>
  <si>
    <t>12/052022</t>
  </si>
  <si>
    <t>Lucas Arthur Ricardo Ferreira</t>
  </si>
  <si>
    <t xml:space="preserve">ICBIM </t>
  </si>
  <si>
    <t>341.169.198-02</t>
  </si>
  <si>
    <t>Lucas Da Silva Lopes</t>
  </si>
  <si>
    <t>061.313.236-07</t>
  </si>
  <si>
    <t>Luciana Bernardes Fernandes</t>
  </si>
  <si>
    <t>087.473.816-47</t>
  </si>
  <si>
    <t>Luiz De Cassio Goncalves De Oliveira</t>
  </si>
  <si>
    <t>120.803.676-92</t>
  </si>
  <si>
    <t xml:space="preserve">Luna Guarato Pinho </t>
  </si>
  <si>
    <t>018.916.086-14</t>
  </si>
  <si>
    <t xml:space="preserve">Lyander Bezerra Camargo </t>
  </si>
  <si>
    <t>Dircl</t>
  </si>
  <si>
    <t>Lyvia Jesus Alves Santos</t>
  </si>
  <si>
    <t>114.195.936-41</t>
  </si>
  <si>
    <t>Magnum Vieira Barbosa</t>
  </si>
  <si>
    <t>Marcos Cesar Dos Santos</t>
  </si>
  <si>
    <t>DIRLO</t>
  </si>
  <si>
    <t>Marcos Rodrigo Lopes Campos</t>
  </si>
  <si>
    <t>Diman</t>
  </si>
  <si>
    <t>Marcos Vinicius Godoi Dos Santos</t>
  </si>
  <si>
    <t>Maria Edneide Silva Coelho</t>
  </si>
  <si>
    <t>126.170.466-56</t>
  </si>
  <si>
    <t>Maria Eduarda Muniz Pereira</t>
  </si>
  <si>
    <t>Dirbi/Bspon -Ituiutaba</t>
  </si>
  <si>
    <t>019.709.786-35</t>
  </si>
  <si>
    <t>Maria Fernanda Oliveira Da Silva</t>
  </si>
  <si>
    <t>129.500.596-43</t>
  </si>
  <si>
    <t xml:space="preserve">Maria Lorraine Barcelos Silva </t>
  </si>
  <si>
    <t>Faces-Ituiutaba</t>
  </si>
  <si>
    <t>098.622.056-60</t>
  </si>
  <si>
    <t xml:space="preserve">Maria Lucia Rodrigues Cury </t>
  </si>
  <si>
    <t>Facic</t>
  </si>
  <si>
    <t>Maria Tereza Campus Vidigal</t>
  </si>
  <si>
    <t>Foufu</t>
  </si>
  <si>
    <t>704.624.486-30</t>
  </si>
  <si>
    <t xml:space="preserve">Marianna Paulio De Oliveira </t>
  </si>
  <si>
    <t xml:space="preserve">Agente Publicitario </t>
  </si>
  <si>
    <t>Mariza Figueira De Menezes</t>
  </si>
  <si>
    <t>Marlon Fernandes Batista</t>
  </si>
  <si>
    <t>Maurilio Rodrigues Da Silva Junior</t>
  </si>
  <si>
    <t>Iqufu</t>
  </si>
  <si>
    <t>Meliza Arantes De Souza Bessa</t>
  </si>
  <si>
    <t>PROPP/DIRPE</t>
  </si>
  <si>
    <t>119.477.206-43</t>
  </si>
  <si>
    <t xml:space="preserve">Michelle Cássia Batista </t>
  </si>
  <si>
    <t>Iciag/Ppgaig-Monte Carmelo</t>
  </si>
  <si>
    <t>126.823.456-70</t>
  </si>
  <si>
    <t xml:space="preserve">Mikaella Fernandes Vieria Nascimento </t>
  </si>
  <si>
    <t>Progep/Sepsa</t>
  </si>
  <si>
    <t>Millena Daniela de Oliveira</t>
  </si>
  <si>
    <t>DIRPS</t>
  </si>
  <si>
    <t>386.739.768-63</t>
  </si>
  <si>
    <t>Naiara Ashaia Rodrigues Dos Sandos</t>
  </si>
  <si>
    <t>Dirco</t>
  </si>
  <si>
    <t>041.275.431-24</t>
  </si>
  <si>
    <t xml:space="preserve">Nathalia Lima Pereria Brigatto </t>
  </si>
  <si>
    <t>Nathalia Silva Floriano</t>
  </si>
  <si>
    <t>Nathalya Moraes Cassiano</t>
  </si>
  <si>
    <t>Dicel</t>
  </si>
  <si>
    <t>Nayanne Pereira Campos Costa</t>
  </si>
  <si>
    <t>Nhadilla Gomes De Caldas Silva</t>
  </si>
  <si>
    <t>Palloma Natalia Agostinho De Jesus</t>
  </si>
  <si>
    <t>Patrick Rayoni Gil De Medeiros</t>
  </si>
  <si>
    <t>079.054.196-30</t>
  </si>
  <si>
    <t>Paula Dayanne Guimaraes</t>
  </si>
  <si>
    <t>092.034.076-85</t>
  </si>
  <si>
    <t xml:space="preserve">Paula Sicilia Silva Leandro </t>
  </si>
  <si>
    <t>Rangel Magno Feitosa Parente</t>
  </si>
  <si>
    <t>Reginara Barbosa Da Silva</t>
  </si>
  <si>
    <t>951.294.136-87</t>
  </si>
  <si>
    <t xml:space="preserve">Rejane De Moura </t>
  </si>
  <si>
    <t>167.469.216-11</t>
  </si>
  <si>
    <t>Rhayssa Pereira Guedes</t>
  </si>
  <si>
    <t>Prefe/Dirpo</t>
  </si>
  <si>
    <t>154.384.486-39</t>
  </si>
  <si>
    <t>Richard Oliveira Bezerra</t>
  </si>
  <si>
    <t>Ronivon Da Costa Brito</t>
  </si>
  <si>
    <t>Sabrina Emanuele Ferreira Oliveira</t>
  </si>
  <si>
    <t>Proex</t>
  </si>
  <si>
    <t>014.865.666-85</t>
  </si>
  <si>
    <t>Samuel Barbosa De Souza</t>
  </si>
  <si>
    <t>419.361.988-51</t>
  </si>
  <si>
    <t xml:space="preserve">Sayuri Karoline Inouve Nogueria </t>
  </si>
  <si>
    <t>Sebastiao Benedito Olimpio</t>
  </si>
  <si>
    <t>Cadem</t>
  </si>
  <si>
    <t>060.373.968-76</t>
  </si>
  <si>
    <t xml:space="preserve">Sueli Camilo Bueno </t>
  </si>
  <si>
    <t>Icenp-Ituiutaba</t>
  </si>
  <si>
    <t>075.754.706-03</t>
  </si>
  <si>
    <t>Suellen Silva Santos Teixeira</t>
  </si>
  <si>
    <t>110.029.986-62</t>
  </si>
  <si>
    <t xml:space="preserve">Tatiane Dias Alves </t>
  </si>
  <si>
    <t>Ichpo</t>
  </si>
  <si>
    <t>119.126.436-00</t>
  </si>
  <si>
    <t xml:space="preserve">Tayna Batista Cabral </t>
  </si>
  <si>
    <t>110.287.616-00</t>
  </si>
  <si>
    <t>Thafilla Luzia Felipe Da Silva</t>
  </si>
  <si>
    <t>Iciag/Coord. Eng. Florestal-Monte Carmelo</t>
  </si>
  <si>
    <t>Thais Gabrielly Oliveira Silva</t>
  </si>
  <si>
    <t>Thais Queiroz Santos</t>
  </si>
  <si>
    <t>070.523.926-82</t>
  </si>
  <si>
    <t xml:space="preserve">Thalita Muriel Fernandes </t>
  </si>
  <si>
    <t>Tulio Daniel Dos Santos</t>
  </si>
  <si>
    <t>Dirpe</t>
  </si>
  <si>
    <t>702.043.426-60</t>
  </si>
  <si>
    <t>Wenderson Felipe Valeriano Dias</t>
  </si>
  <si>
    <t>703.520.376-10</t>
  </si>
  <si>
    <t>Wilker Alexsander Jesus Loureto</t>
  </si>
  <si>
    <t>104.974.916-21</t>
  </si>
  <si>
    <t>William Da Silva</t>
  </si>
  <si>
    <t>163.759.426-75</t>
  </si>
  <si>
    <t xml:space="preserve">Wilton Lima Dos Santos </t>
  </si>
  <si>
    <t>081.937.284-67</t>
  </si>
  <si>
    <t xml:space="preserve">Yasmim Vitoria  Lopes Souza </t>
  </si>
  <si>
    <t>040/2019</t>
  </si>
  <si>
    <t>SELECTA SERVIÇOS GLOBALIZADOS LTDA</t>
  </si>
  <si>
    <t>ADRIANA APARECIDA VIEIRA</t>
  </si>
  <si>
    <t>DIRPV</t>
  </si>
  <si>
    <t>03 – ENSINO FUNDAMENTAL INCOMPLETO</t>
  </si>
  <si>
    <t>04 – ENSINO FUNDAMENTAL COMPLETO</t>
  </si>
  <si>
    <t>ALICIENE SANTOS SILVA</t>
  </si>
  <si>
    <t>FRANCISCA DOS SANTOS SILVA</t>
  </si>
  <si>
    <t>GILDA MARTA TIRONE</t>
  </si>
  <si>
    <t>IZABEL REGINA BORGES</t>
  </si>
  <si>
    <t>MIRIAN DE ALMEIDA PEREIRA</t>
  </si>
  <si>
    <t>052/22</t>
  </si>
  <si>
    <t>MASTHER SERVIÇOS E CONSTRUÇÕES LTDA</t>
  </si>
  <si>
    <t>ALLAN VICTOR MARTINS OLIVEIRA</t>
  </si>
  <si>
    <t>TRABALHADOR BRAÇAL</t>
  </si>
  <si>
    <t>ANDRÉ LUIS DA SILVA</t>
  </si>
  <si>
    <t>ANTÔNIO GARCIA BARBOSA</t>
  </si>
  <si>
    <t>BOLIVAR MARCELINO RESENDE</t>
  </si>
  <si>
    <t>BRUNO FLAUZINO SILVA</t>
  </si>
  <si>
    <t>CARLOS HENRIQUE RODRIGUES</t>
  </si>
  <si>
    <t>CLEITON ALVES DA SILVA</t>
  </si>
  <si>
    <t>DERNIVAL MOREIRA DA SILVA</t>
  </si>
  <si>
    <t>GILBERTO BARBOSA DE SOUZA</t>
  </si>
  <si>
    <t>HUDSON THIAGO ALMEIDA LOPES</t>
  </si>
  <si>
    <t>ISAC LOPES DE FREITAS</t>
  </si>
  <si>
    <t>JOEL BORGES VIEIRA</t>
  </si>
  <si>
    <t>JOELMO LUIZ PIRES</t>
  </si>
  <si>
    <t>JOSÉ BORGES GUIMARÃES JUNIOR</t>
  </si>
  <si>
    <t>JOSÉ GABRIEL MONTEIRO DE BRITO</t>
  </si>
  <si>
    <t>JURANDIR DANTAS DE OLIVEIRA</t>
  </si>
  <si>
    <t>MÁRCIO FRANCO DE REZENDE</t>
  </si>
  <si>
    <t>MARCO AURÉLIO CARDOSO DE ARAÚJO PIRES</t>
  </si>
  <si>
    <t>RAFAEL VITOR ARAÚJO SALLES SILVA</t>
  </si>
  <si>
    <t>RAIMUNDO SILVA RIBEIRO</t>
  </si>
  <si>
    <t>THIAGO RIBEIRO DA SILVA</t>
  </si>
  <si>
    <t>RIAN BRUNO NASCIMENTO OLIVEIRA</t>
  </si>
  <si>
    <t>VINÍCIUS LÚCIO DAMASIO</t>
  </si>
  <si>
    <t>036/2017</t>
  </si>
  <si>
    <t>25.648387/0001-18</t>
  </si>
  <si>
    <t>RCA SERVIÇOS DE LIMPEZA PREDIAL LTDA. EPPerviços de Limpeza Predial Ltda. EPP</t>
  </si>
  <si>
    <t>090.009.706-01</t>
  </si>
  <si>
    <t>GISELE CAETANO DA SILVA</t>
  </si>
  <si>
    <t>PREFE - PATOS DE MINAS</t>
  </si>
  <si>
    <t>00 - SEM EXIGENCIA</t>
  </si>
  <si>
    <t>038.081.466-80</t>
  </si>
  <si>
    <t>LILIAN CRISTINA PEREIRA DE CARVALHO</t>
  </si>
  <si>
    <t>IONE MARIA DE CARVALHO ROCHA</t>
  </si>
  <si>
    <t>ENCARREGADO</t>
  </si>
  <si>
    <t>MAURA MARIA DE OLIVEIRA</t>
  </si>
  <si>
    <t xml:space="preserve">ISABETE APARECIDA DA SILVA TEIXEIRA </t>
  </si>
  <si>
    <t>034/2017</t>
  </si>
  <si>
    <t>ARQGRAPH SEVIÇOS LTDA</t>
  </si>
  <si>
    <t>ELIOENAI HENRIQUE SILVA PEREIRA</t>
  </si>
  <si>
    <t>DIMAN</t>
  </si>
  <si>
    <t>AUXILIAR DE REFRIGERAÇÃO</t>
  </si>
  <si>
    <t>FRANCISCO FREITAS REGO</t>
  </si>
  <si>
    <t>IGOR RAFAEL NOGUEIRA COSTA</t>
  </si>
  <si>
    <t>17/112022</t>
  </si>
  <si>
    <t>JEAN VITOR DA SILVA MENDES</t>
  </si>
  <si>
    <t>10 – CURSO TÉCNICO COMPLETO</t>
  </si>
  <si>
    <t>TÉCNICO DE REFRIGERAÇÃO</t>
  </si>
  <si>
    <t>JOAO VICTOR RIBEIRO</t>
  </si>
  <si>
    <t>LUIZ HENRIQUE ALVES PAIVA</t>
  </si>
  <si>
    <t>MARCUS VINICIUS SILVA</t>
  </si>
  <si>
    <t>PAULO QUIRINO DA SILVA JUNIOR</t>
  </si>
  <si>
    <t>08</t>
  </si>
  <si>
    <t>08 - SUPERIOR COMPLETO</t>
  </si>
  <si>
    <t>ENGENHEIRO MECÂNICO</t>
  </si>
  <si>
    <t>PEDRO FERNANDES RODRIGUES DA SILVA</t>
  </si>
  <si>
    <t>052/2018</t>
  </si>
  <si>
    <t>ARTHUR QUEIROZ BOTELHO</t>
  </si>
  <si>
    <t xml:space="preserve">Reparador de equipamentos de escritório </t>
  </si>
  <si>
    <t>BENEDITO LUCIANO DIAS JUNIOR</t>
  </si>
  <si>
    <t xml:space="preserve">Técnico em manutenção de computador </t>
  </si>
  <si>
    <t>CINTIA ALVES LINO</t>
  </si>
  <si>
    <t xml:space="preserve">CLETON REINALDO GOMES DE CALDAS </t>
  </si>
  <si>
    <t xml:space="preserve">Reparador de equipamentos biomédicos </t>
  </si>
  <si>
    <t xml:space="preserve"> 19/11/2018</t>
  </si>
  <si>
    <t>DIEGO HENRIQUEROCHA DEANDRADEBRAGA</t>
  </si>
  <si>
    <t>00.969.841/0001-01</t>
  </si>
  <si>
    <t>JOSE NUNES DE SOUZA FILHO</t>
  </si>
  <si>
    <t>096.065.946-37</t>
  </si>
  <si>
    <t>KARLA DORNELAS LEMES VIEIRA</t>
  </si>
  <si>
    <t>KELSON WILLIAN DOS ANJOS DE ASSIS</t>
  </si>
  <si>
    <t>MARCELO DE SOUZA FERREIRA</t>
  </si>
  <si>
    <t xml:space="preserve">Reparador de instrumentos de medição e precisão </t>
  </si>
  <si>
    <t xml:space="preserve"> 23/11/2015</t>
  </si>
  <si>
    <t>052.545.611-22</t>
  </si>
  <si>
    <t>RAPHAEL MAGALHAES DA SILVA</t>
  </si>
  <si>
    <t>REJANE CRISTINA DOS SANTOS KARWOWSKI</t>
  </si>
  <si>
    <t>Gerente de Manutenção</t>
  </si>
  <si>
    <t>098.546.786-01</t>
  </si>
  <si>
    <t>THIAGO MARTINS CAETANO</t>
  </si>
  <si>
    <t>038/2018</t>
  </si>
  <si>
    <t>Instituto Brasileiro de Politicas Públicas</t>
  </si>
  <si>
    <t>ADEON SOUZA AMARAL</t>
  </si>
  <si>
    <t>40H</t>
  </si>
  <si>
    <t>ENSINO MÉDIO COMPLETO</t>
  </si>
  <si>
    <t>ADRIANA DIONISIO DE SANTANA</t>
  </si>
  <si>
    <t>ADRIELLE TEIXEIRA ROSA</t>
  </si>
  <si>
    <t>ALEKYSSANE MENDES ALVES</t>
  </si>
  <si>
    <t>ALEX FERREIRA DOS SANTOS</t>
  </si>
  <si>
    <t>ALICE LENICLEIA SOUSA FERNANDES</t>
  </si>
  <si>
    <t>ALINE INACIO ALENCAR</t>
  </si>
  <si>
    <t>ALZIRA SILVA GALDINO</t>
  </si>
  <si>
    <t>135.165.496-96</t>
  </si>
  <si>
    <t>ANA CAROLINA MATOSINHOS PORTO</t>
  </si>
  <si>
    <t>ANA CAROLINA MENDES MORAIS CALISTO</t>
  </si>
  <si>
    <t>ANA CLEIDE MENDONÇA DA SILVA GARBIM</t>
  </si>
  <si>
    <t>ANA FLAVIA SENA BARBOSA</t>
  </si>
  <si>
    <t>ANA PAULA FERREIRA SILVA</t>
  </si>
  <si>
    <t>092.500.756-00</t>
  </si>
  <si>
    <t>ANA PAULA OLIVEIRA CARVALHO</t>
  </si>
  <si>
    <t>117.194.736-41</t>
  </si>
  <si>
    <t>ANA PAULA RODRIGUES FERREIRA</t>
  </si>
  <si>
    <t>101.071.966-11</t>
  </si>
  <si>
    <t>ANDERSON LEITE LADARIO</t>
  </si>
  <si>
    <t>096.091.356-41</t>
  </si>
  <si>
    <t>ANGELICA PEREIRA ALVES DA SILVA</t>
  </si>
  <si>
    <t>ANNA BEATRIZ GIMENEZ DA SILVA</t>
  </si>
  <si>
    <t>44H</t>
  </si>
  <si>
    <t>060.355.146-77</t>
  </si>
  <si>
    <t>ANUSQUIA CAROLINA OHHIRA KAWAMOTO</t>
  </si>
  <si>
    <t>ARTHUR FREITAS SAMPAIO</t>
  </si>
  <si>
    <t>BARBARA DE OLIVEIRA SILVA</t>
  </si>
  <si>
    <t>BETHANIA FALCO DE LIMA</t>
  </si>
  <si>
    <t>083.138.046-29</t>
  </si>
  <si>
    <t>BRUNNA VASTAG FERREIRA SILVA</t>
  </si>
  <si>
    <t>40H + INSAL</t>
  </si>
  <si>
    <t>093.114.306-33</t>
  </si>
  <si>
    <t>CAIO CESAR DE ALMEIDA GUIMARAES</t>
  </si>
  <si>
    <t>100.174.896-44</t>
  </si>
  <si>
    <t>CARLOS MAGNO DE OLIVEIRA MARTINS JR</t>
  </si>
  <si>
    <t>807.677.456-04</t>
  </si>
  <si>
    <t>CELIO DOS REIS PEREIRA</t>
  </si>
  <si>
    <t>064.503.536-00</t>
  </si>
  <si>
    <t>CORDELIA LOPES GARCIA</t>
  </si>
  <si>
    <t>034.373.206-88</t>
  </si>
  <si>
    <t>CRISTIAN VITORINO RODRIGUES DA CUNHA</t>
  </si>
  <si>
    <t>932.346.786-34</t>
  </si>
  <si>
    <t>CRISTINA FERREIRA RIBEIRO</t>
  </si>
  <si>
    <t>DAIANE ALVARES TEIXEIRA</t>
  </si>
  <si>
    <t>DANIEL ROBERTO OCHOA PINHEIRO</t>
  </si>
  <si>
    <t>DANIELA DOS SANTOS SILVA NASCIMENTO</t>
  </si>
  <si>
    <t>055.524.586-13</t>
  </si>
  <si>
    <t>DANIELA LUIZA SILVA</t>
  </si>
  <si>
    <t>135.068.066-45</t>
  </si>
  <si>
    <t>DANILO EDUARDO RIBEIRO</t>
  </si>
  <si>
    <t>DEBORA VIEIRA LOPES</t>
  </si>
  <si>
    <t>434.130.056-34</t>
  </si>
  <si>
    <t>DEILDE FERRAZ DE OLIVEIRA</t>
  </si>
  <si>
    <t>745.514.776-72</t>
  </si>
  <si>
    <t>DENERVAL JOSE BERNARDES</t>
  </si>
  <si>
    <t>574.076.816-00</t>
  </si>
  <si>
    <t>DENISE APARECIDA BORGES RESENDE</t>
  </si>
  <si>
    <t>071.710.446-02</t>
  </si>
  <si>
    <t>DIEGO CAMPOS GARCIA</t>
  </si>
  <si>
    <t>118.230.566-01</t>
  </si>
  <si>
    <t>DIOGO HENRIQUE DE SOUZA PERES</t>
  </si>
  <si>
    <t>125.162.336-04</t>
  </si>
  <si>
    <t>DOUGLAS FERREIRA DOS SANTOS</t>
  </si>
  <si>
    <t>111.544.176-03</t>
  </si>
  <si>
    <t xml:space="preserve">DOUGLAS JOSE SIQUEIRA </t>
  </si>
  <si>
    <t>000.285.511-92</t>
  </si>
  <si>
    <t>EDER MARQUES DE BRITO</t>
  </si>
  <si>
    <t>522.626.186-15</t>
  </si>
  <si>
    <t>EDERSON DE OLIVEIRA</t>
  </si>
  <si>
    <t>050.743.706-39</t>
  </si>
  <si>
    <t>EDSON GOMES MARTINS</t>
  </si>
  <si>
    <t>EDUARDO DOS SANTOS BARROSO</t>
  </si>
  <si>
    <t>046.909.466-47</t>
  </si>
  <si>
    <t>EGGLE JEANNE URZEDO QUEIROZ FERNANDES</t>
  </si>
  <si>
    <t>848.917.856-91</t>
  </si>
  <si>
    <t>ELENICE LUIZA ALVES RIBEIRO</t>
  </si>
  <si>
    <t>053.734.356-35</t>
  </si>
  <si>
    <t>ELIANE MENDONÇA FERREIRA</t>
  </si>
  <si>
    <t>064.094.006-40</t>
  </si>
  <si>
    <t>ELISANGELA PEREIRA MENDONÇA BRAGA</t>
  </si>
  <si>
    <t>ELIZABETH MARIA MACHADO SILVA CARATA MACEDO</t>
  </si>
  <si>
    <t>986.432.076-91</t>
  </si>
  <si>
    <t>ELY GETANE DE MEDEIROS</t>
  </si>
  <si>
    <t>EMILLY OLIVEIRA RIBEIRO</t>
  </si>
  <si>
    <t>560.909.356-20</t>
  </si>
  <si>
    <t>ENIO DE ALMEIDA</t>
  </si>
  <si>
    <t>345.600.841-49</t>
  </si>
  <si>
    <t>FABIANA BORGES MARINO</t>
  </si>
  <si>
    <t>020.187.986-77</t>
  </si>
  <si>
    <t>FABIO ALMEIDA DE LIMA</t>
  </si>
  <si>
    <t>FATIMA APARECIDA XAVIER PIRES</t>
  </si>
  <si>
    <t>FERNANDO FERREIRA REIS</t>
  </si>
  <si>
    <t>075.500.456-66</t>
  </si>
  <si>
    <t xml:space="preserve">FRANCIELE SANTOS DA SILVA </t>
  </si>
  <si>
    <t>085.889.496-36</t>
  </si>
  <si>
    <t>GABRIEL APARECIDO DE MOURA OLIVEIRA</t>
  </si>
  <si>
    <t>092.007.846-07</t>
  </si>
  <si>
    <t>GABRIEL HENRIQUE SILVA</t>
  </si>
  <si>
    <t>GABRIELA DO PRADO GUEDES</t>
  </si>
  <si>
    <t>088.369.976-19</t>
  </si>
  <si>
    <t>GEISON LUIZ ALVES VIEIRA</t>
  </si>
  <si>
    <t>054.623.966-86</t>
  </si>
  <si>
    <t>GENILSON DA SILVA ROSA</t>
  </si>
  <si>
    <t>158.162.676-20</t>
  </si>
  <si>
    <t>GIOVANNA CRISTINA BARROS</t>
  </si>
  <si>
    <t>GUILHERME DE OLIVEIRA TAKEUTI</t>
  </si>
  <si>
    <t xml:space="preserve">Indigena     </t>
  </si>
  <si>
    <t>726.638.716-72</t>
  </si>
  <si>
    <t>GUILHERME GONÇALVES ROCHA</t>
  </si>
  <si>
    <t>GUSTAVO BATISTA SILVA</t>
  </si>
  <si>
    <t>124.920.636-74</t>
  </si>
  <si>
    <t>GUSTAVO SANTOS TEIXEIRA</t>
  </si>
  <si>
    <t>135.590.516-81</t>
  </si>
  <si>
    <t>HELLEN CRISTINA CAETANO</t>
  </si>
  <si>
    <t>010.374.466-58</t>
  </si>
  <si>
    <t>IDELMA CANDIDA ARAUJO ROSA</t>
  </si>
  <si>
    <t>588.656.406-34</t>
  </si>
  <si>
    <t>ILMA SOARES DE ARAUJO</t>
  </si>
  <si>
    <t>111.261.946-11</t>
  </si>
  <si>
    <t>INGLIDE SANTOS SILVA</t>
  </si>
  <si>
    <t>439.629.711-49</t>
  </si>
  <si>
    <t>IRENE DA COSTA SOLEDADE</t>
  </si>
  <si>
    <t>704.880.886-15</t>
  </si>
  <si>
    <t>ISABEL CRISTINA DA SILVA</t>
  </si>
  <si>
    <t>092.388.556-09</t>
  </si>
  <si>
    <t>ISIS MARIANA MATOS E BARROS</t>
  </si>
  <si>
    <t>016.639.156-52</t>
  </si>
  <si>
    <t>IVANA KENYA DE OLIVEIRA ITO</t>
  </si>
  <si>
    <t>036.287.206-64</t>
  </si>
  <si>
    <t>JANAINA BERNARDES</t>
  </si>
  <si>
    <t>JEOVANE DIAS FERNANDES</t>
  </si>
  <si>
    <t>JESSICA KAROLINE CORREA ARAUJO</t>
  </si>
  <si>
    <t>015.443.646-10</t>
  </si>
  <si>
    <t>JESSIKA ALVES</t>
  </si>
  <si>
    <t>027.033.906.02</t>
  </si>
  <si>
    <t>JOAO CAMIN JUNIOR</t>
  </si>
  <si>
    <t>104.831.126-07</t>
  </si>
  <si>
    <t>JOAO PAULO ALVES DA MOTTA</t>
  </si>
  <si>
    <t>023.335.198-19</t>
  </si>
  <si>
    <t>JOAO VICENTE DA SILVA NETO</t>
  </si>
  <si>
    <t>018.630.836-18</t>
  </si>
  <si>
    <t>JOAO VITOR FERREIRA DE SOUSA</t>
  </si>
  <si>
    <t>089.761.856-41</t>
  </si>
  <si>
    <t>JORDANA SOUZA PAULA</t>
  </si>
  <si>
    <t>491.573.706-30</t>
  </si>
  <si>
    <t>JOSE GARCIA CAMARGOS</t>
  </si>
  <si>
    <t>089.881.166-07</t>
  </si>
  <si>
    <t>JOSE REINALDO SILVA REZENDE</t>
  </si>
  <si>
    <t>015.356.426-10</t>
  </si>
  <si>
    <t>JOSE ROBERTO DO NASCIMENTO</t>
  </si>
  <si>
    <t>009.324.946-25</t>
  </si>
  <si>
    <t>JULIA DA SILVA BARBOSA</t>
  </si>
  <si>
    <t>121.587.486-30</t>
  </si>
  <si>
    <t>JULIA MITCHELLE MENDES DE SOUZA</t>
  </si>
  <si>
    <t>JULIANA DIEHL RAFFIN</t>
  </si>
  <si>
    <t>127.308.616-37</t>
  </si>
  <si>
    <t>JULIANA TRINDADE DOS SANTOS</t>
  </si>
  <si>
    <t>015.685.006-02</t>
  </si>
  <si>
    <t>KADERSON ROBSON OLIVEIRA SILVA</t>
  </si>
  <si>
    <t>KALITA DUARTE DE ARAUJO</t>
  </si>
  <si>
    <t>107.422.906-11</t>
  </si>
  <si>
    <t xml:space="preserve">KAMILLA SILVA ALVES </t>
  </si>
  <si>
    <t>100.886.506-00</t>
  </si>
  <si>
    <t>KARYTA BRENDA MARTINS BATISTA</t>
  </si>
  <si>
    <t>KENIA VENANCIO FARIA</t>
  </si>
  <si>
    <t>KISE DE NORONHA MATOS</t>
  </si>
  <si>
    <t>LAIANE CUNHA BUENO</t>
  </si>
  <si>
    <t>070.633.316-04</t>
  </si>
  <si>
    <t>LAIS BARBOSA DE SOUSA DIAS</t>
  </si>
  <si>
    <t>091.290.716.90</t>
  </si>
  <si>
    <t>LARISSA GUEDES TOLEDO</t>
  </si>
  <si>
    <t>LARISSA MAYARA DO PRADO GUEDES</t>
  </si>
  <si>
    <t>015.839.786-07</t>
  </si>
  <si>
    <t>LARISSA RODRIGUES DE LIMA</t>
  </si>
  <si>
    <t>096.576.246-73</t>
  </si>
  <si>
    <t>LAURA PEIXOTO DE ANDRADE PFEIFER</t>
  </si>
  <si>
    <t>059.880.336-01</t>
  </si>
  <si>
    <t>LEANDRA DA SILVA TEIXEIRA</t>
  </si>
  <si>
    <t>032.067.356-10</t>
  </si>
  <si>
    <t>LILIAN MATIAS DE ARAUJO</t>
  </si>
  <si>
    <t>LISNEIDE SANTOS COSTA</t>
  </si>
  <si>
    <t>100.042.216-05</t>
  </si>
  <si>
    <t>LUANA PAULA ALVES</t>
  </si>
  <si>
    <t>LUCAS ARTIAGA PFEIFER OLIVEIRA</t>
  </si>
  <si>
    <t>113.399.106-83</t>
  </si>
  <si>
    <t>LUCAS GERCINO NOGUEIRA ALVES</t>
  </si>
  <si>
    <t>LUCAS LEONARDO DE LIMA</t>
  </si>
  <si>
    <t>094.917.716-47</t>
  </si>
  <si>
    <t>LUCAS PEREIRA DOS SANTOS</t>
  </si>
  <si>
    <t>052.921.376-18</t>
  </si>
  <si>
    <t>LUCIANA COSTA CARVALHO</t>
  </si>
  <si>
    <t>069.649.726-33</t>
  </si>
  <si>
    <t>LUCIMARA ESTHER DE OLIVEIRA</t>
  </si>
  <si>
    <t>LUIZ FERNANDO RIBEIRO ARAUJO</t>
  </si>
  <si>
    <t>931.749.426-91</t>
  </si>
  <si>
    <t>LUIZ FERNANDO SABINO</t>
  </si>
  <si>
    <t>105.128.146-60</t>
  </si>
  <si>
    <t>LUIZ JUNIO VIANA BORGES</t>
  </si>
  <si>
    <t>MARCELA FREITAS VASCONCELOS</t>
  </si>
  <si>
    <t>107.024.756-10</t>
  </si>
  <si>
    <t>MARCELLA DE FREITAS BORGES</t>
  </si>
  <si>
    <t>051.908.166-80</t>
  </si>
  <si>
    <t>MARCIA BEATRIZ DA SILVA</t>
  </si>
  <si>
    <t>MARCIA CRISTINA DE SOUZA LIMA OLIVEIRA</t>
  </si>
  <si>
    <t>604.626.396-49</t>
  </si>
  <si>
    <t>MARCIA MARTINS DE OLIVEIRA</t>
  </si>
  <si>
    <t>133.919.166-05</t>
  </si>
  <si>
    <t>MARIA EUGENIA ALTINO CARVALHO GONCALVES</t>
  </si>
  <si>
    <t>070.774.606-06</t>
  </si>
  <si>
    <t>MARIA LUIZA LELIS SILVA</t>
  </si>
  <si>
    <t>048.240.395-09</t>
  </si>
  <si>
    <t>MARIANA DE JESUS SANTOS</t>
  </si>
  <si>
    <t>012.827.326-76</t>
  </si>
  <si>
    <t>MARIELLE RODRIGUES DO NASCIMENTO</t>
  </si>
  <si>
    <t>020.438.046-42</t>
  </si>
  <si>
    <t>MARYNA EDUARDA QUEIROZ SILVA</t>
  </si>
  <si>
    <t>MATHEUS APARECIDO DE MOURA OLIVEIRA</t>
  </si>
  <si>
    <t>091.692.436-03</t>
  </si>
  <si>
    <t>MAYAN DE CARVALHO SILVESTRE</t>
  </si>
  <si>
    <t>MICHELE CRISTINA FERREIRA SANTOS</t>
  </si>
  <si>
    <t>044.367.796-45</t>
  </si>
  <si>
    <t>MICHELLY ALVES DE ARAUJO MAGALHAES</t>
  </si>
  <si>
    <t>MONIQUE LARA GONCALVES REIS</t>
  </si>
  <si>
    <t>652.333.446-53</t>
  </si>
  <si>
    <t>NADIA MARIA BORGES</t>
  </si>
  <si>
    <t>NASSER DE FREITAS PENA</t>
  </si>
  <si>
    <t>NATHALIA BIZINOTO SILVA</t>
  </si>
  <si>
    <t>069.114.486-97</t>
  </si>
  <si>
    <t>NAYARA DIAS DA COSTA</t>
  </si>
  <si>
    <t>125.218.896-01</t>
  </si>
  <si>
    <t>NAYARA PEREIRA DO VALE</t>
  </si>
  <si>
    <t>056.664.606-41</t>
  </si>
  <si>
    <t>NELIDA APARECIDA DA FONSECA</t>
  </si>
  <si>
    <t>064.508.006-31</t>
  </si>
  <si>
    <t>NUBIA DE OLIVEIRA SILVA</t>
  </si>
  <si>
    <t>746.892.316-72</t>
  </si>
  <si>
    <t>NUBIA MARIA BORGES GONCALVES</t>
  </si>
  <si>
    <t>755.195.181-49</t>
  </si>
  <si>
    <t>PATRICIA DIAS PEREIRA DE ALMEIDA</t>
  </si>
  <si>
    <t>PATRICIA DOURADO DE AZEVEDO SANTOS</t>
  </si>
  <si>
    <t>PATRICIA HELENA MACIEL</t>
  </si>
  <si>
    <t>045.712.241-25</t>
  </si>
  <si>
    <t>PAULA FERNANDA GONCALVES DE OLIVEIRA</t>
  </si>
  <si>
    <t>PEDRO HENRIQUE PASCOIN GARGANTINI</t>
  </si>
  <si>
    <t>111.307.956-83</t>
  </si>
  <si>
    <t>RAIANE ERLEN PEREIRA GUEDES</t>
  </si>
  <si>
    <t>RAIANE LELES DE ABREU</t>
  </si>
  <si>
    <t>054.080.236-05</t>
  </si>
  <si>
    <t>RAMON DA SILVA ARANTES JUNIOR</t>
  </si>
  <si>
    <t>012.507.916-85</t>
  </si>
  <si>
    <t>RAQUEL SALES SILVEIRA</t>
  </si>
  <si>
    <t>073.657.906-01</t>
  </si>
  <si>
    <t>RENATA DE OLIVEIRA ANDRADE</t>
  </si>
  <si>
    <t>054.516.826-07</t>
  </si>
  <si>
    <t>RENATO DE ABREU SANTOS</t>
  </si>
  <si>
    <t>088.303.976-10</t>
  </si>
  <si>
    <t>ROBERTA RODRIGUES BORGES DE ARAUJO</t>
  </si>
  <si>
    <t>020.555.138-69</t>
  </si>
  <si>
    <t>ROBERTO MASAMICHI YAMASHITA</t>
  </si>
  <si>
    <t>071.985.116-51</t>
  </si>
  <si>
    <t>ROBSON JACOB SANTOS DI MONTESANTI</t>
  </si>
  <si>
    <t>RODRIGO SOUZA NEIVA</t>
  </si>
  <si>
    <t>195.030.748-43</t>
  </si>
  <si>
    <t>RONALDO MARQUES DE BRITO</t>
  </si>
  <si>
    <t>RONALDO ROSA GARCIA</t>
  </si>
  <si>
    <t>073.426.061-03</t>
  </si>
  <si>
    <t>RONNY BORGES SANTOS</t>
  </si>
  <si>
    <t>40 H</t>
  </si>
  <si>
    <t>097.511.098-50</t>
  </si>
  <si>
    <t>ROSANGELA TEIXEIRA RODRIGUES</t>
  </si>
  <si>
    <t>828.171.626-68</t>
  </si>
  <si>
    <t>ROSELUCIA APARECIDA BORGES GERALDO</t>
  </si>
  <si>
    <t>ROSIANNE MARIA CARVALHO FERREIRA</t>
  </si>
  <si>
    <t>SACHENKA DE FREITAS</t>
  </si>
  <si>
    <t>SAFIRE KASTRUP ASSIS</t>
  </si>
  <si>
    <t>744.826.376-53</t>
  </si>
  <si>
    <t>SANDRA RODRIGUES FARIA</t>
  </si>
  <si>
    <t>446.336.886-34</t>
  </si>
  <si>
    <t>SILDA ABADIA DE LUCENA</t>
  </si>
  <si>
    <t>691.551.276-49</t>
  </si>
  <si>
    <t>SILVANIA MARIA NASCIMENTO</t>
  </si>
  <si>
    <t>037.722.486-32</t>
  </si>
  <si>
    <t>SIRLEI PEREIRA CUSTODIO DE ALMEIDA</t>
  </si>
  <si>
    <t>757.148.766-87</t>
  </si>
  <si>
    <t>SONIA MARIA MIGUEL</t>
  </si>
  <si>
    <t>103.708.166-84</t>
  </si>
  <si>
    <t>TAISA DA SILVA SANTOS SIVAN</t>
  </si>
  <si>
    <t>108.334.596-60</t>
  </si>
  <si>
    <t>THAIS MARTINS DE SOUZA</t>
  </si>
  <si>
    <t>THAIS SILVA ARAUJO</t>
  </si>
  <si>
    <t>THALINE ALVES FERREIRA</t>
  </si>
  <si>
    <t>THAYNA OLICIO SILVA</t>
  </si>
  <si>
    <t>THAYNARA EMMANUELA COSTA GONCALVES</t>
  </si>
  <si>
    <t>087.756.896-00</t>
  </si>
  <si>
    <t>THAYS NATHANY GUIMARAES PENA FAGUNDES</t>
  </si>
  <si>
    <t>THIAGO DA SILVA MARTIR</t>
  </si>
  <si>
    <t>THIAGO MATOS ANDRADE</t>
  </si>
  <si>
    <t>070.241.656-85</t>
  </si>
  <si>
    <t>THIAGO NUNES DE FREITAS</t>
  </si>
  <si>
    <t>TIAGO APULCRO NUNES</t>
  </si>
  <si>
    <t>VANESSA ALVES SILVA</t>
  </si>
  <si>
    <t>VANESSA DE CASSIA SILVA</t>
  </si>
  <si>
    <t>033.328.796-77</t>
  </si>
  <si>
    <t>VANUSA AMELIA DOS SANTOS</t>
  </si>
  <si>
    <t>VINICIUS THADEU DE OLIVEIRA COSTA</t>
  </si>
  <si>
    <t>VIVIANE FERREIRA SERRALHA MEDEIROS</t>
  </si>
  <si>
    <t>WILSON SILVA JUNIOR</t>
  </si>
  <si>
    <t>036.791.246-51</t>
  </si>
  <si>
    <t xml:space="preserve">YEDA ALVES DOS SANTOS </t>
  </si>
  <si>
    <t>YOLANDA CORREA ROSA</t>
  </si>
  <si>
    <t>ZEILA ABDALA DE SA E SOUZA</t>
  </si>
  <si>
    <t>045/2017</t>
  </si>
  <si>
    <t>ARQGRAPH SERVIÇOS LTDA</t>
  </si>
  <si>
    <t>ABADIA GONCALVES DOS SANTOS</t>
  </si>
  <si>
    <t>AUXILIAR GERAL</t>
  </si>
  <si>
    <t xml:space="preserve"> 13/11/2012</t>
  </si>
  <si>
    <t>ADRIANE FERREIRA LOPES</t>
  </si>
  <si>
    <t>EDUCAÇÃO FISICA</t>
  </si>
  <si>
    <t>073.163.656-25</t>
  </si>
  <si>
    <t>ALINE ALVES MENDONÇA</t>
  </si>
  <si>
    <t>GLORIA</t>
  </si>
  <si>
    <t>CAMILA OLIVEIRA SANTOS</t>
  </si>
  <si>
    <t>TODOS</t>
  </si>
  <si>
    <t>DANIEL JOHNATA ROCHA SANTOS</t>
  </si>
  <si>
    <t>EDNA APARECIDA RODRIGUES PEREIRA</t>
  </si>
  <si>
    <t>ENCARREGADO(A)</t>
  </si>
  <si>
    <t>827.899.166-91</t>
  </si>
  <si>
    <t>ELENICE ABADIA LAURIANO ELIAS</t>
  </si>
  <si>
    <t xml:space="preserve">FLAVIO GONÇALVES DA COSTA </t>
  </si>
  <si>
    <t>028.074.506-01</t>
  </si>
  <si>
    <t>FLORIANO JOSÉ ALMEIDA</t>
  </si>
  <si>
    <t>GILSONEI AUGUSTO SANTOS SILVA</t>
  </si>
  <si>
    <t>HAMILTON FLORES DE OLIVEIRA</t>
  </si>
  <si>
    <t>SANTA MONICA</t>
  </si>
  <si>
    <t>OPERADOR DE MAQ. E EQUIPAMENTO</t>
  </si>
  <si>
    <t>IRAN FARIAS NUNES</t>
  </si>
  <si>
    <t>IRONDINA RODRIGUES DA SILVA</t>
  </si>
  <si>
    <t>JACQUELINE FERREIRA DE LIMA</t>
  </si>
  <si>
    <t>JOÃO RICARDO DO AMARAL</t>
  </si>
  <si>
    <t>LAZARA MARIA ALVES SILVA</t>
  </si>
  <si>
    <t>LEANE CRISTINA PEREIRA BARROS</t>
  </si>
  <si>
    <t>LUCAS SANTOS DE JESUS</t>
  </si>
  <si>
    <t>045.222.486-10</t>
  </si>
  <si>
    <t>LUCIANA BALBINO FERNANDES</t>
  </si>
  <si>
    <t>MARCIO VIDAL DA SILVA</t>
  </si>
  <si>
    <t>008.702.915-48</t>
  </si>
  <si>
    <t>MARIA JOSE OLIVEIRA LIMA</t>
  </si>
  <si>
    <t xml:space="preserve">MARIA OZITA DE LIMA </t>
  </si>
  <si>
    <t>MARIEUZA LIMA DESOUZA</t>
  </si>
  <si>
    <t>PATRICIA MARTINS DA SILVA</t>
  </si>
  <si>
    <t>ROGERIO AUGUSTO RODOLFO</t>
  </si>
  <si>
    <t>SEBASTIAO PAULINO DE LACERDA</t>
  </si>
  <si>
    <t>009.022.656-95</t>
  </si>
  <si>
    <t>SILVANO PEREIRA PACHECO</t>
  </si>
  <si>
    <t>061/2018</t>
  </si>
  <si>
    <t>JE E FILHOS LTDA</t>
  </si>
  <si>
    <t>ASSIL PEDRO CUSTODIO NETO</t>
  </si>
  <si>
    <t>DIRIE</t>
  </si>
  <si>
    <t>Tecnico em Edificacoes</t>
  </si>
  <si>
    <t>BRUNA SALVINA FREITAS</t>
  </si>
  <si>
    <t>DAIANA SILVA MARQUES</t>
  </si>
  <si>
    <t>FABIANA MARQUES DE SOUSA</t>
  </si>
  <si>
    <t>GUILHERME DUARTE CUNHA</t>
  </si>
  <si>
    <t>HEBERTON EDER ALKIMIM FONSECA</t>
  </si>
  <si>
    <t>JESSICA CARINE SILVA GAZOLA</t>
  </si>
  <si>
    <t>JORDANO DA SILVA PINTO</t>
  </si>
  <si>
    <t>LUCILENE ROMARIO LIMA</t>
  </si>
  <si>
    <t>LUIZ FELIPE COELHO CASTRO</t>
  </si>
  <si>
    <t>MARCO AURELIO DE ALMEIDA SANTOS</t>
  </si>
  <si>
    <t>111.395.676-32</t>
  </si>
  <si>
    <t>Pollyanna Karla Marques Silva</t>
  </si>
  <si>
    <t>TIAGO ALVES SOARES</t>
  </si>
  <si>
    <t>023/2020</t>
  </si>
  <si>
    <t>ARTEBRILHO MULTSERVIÇOS LTDA</t>
  </si>
  <si>
    <t>CATIA DE SOUZA MARRAMA</t>
  </si>
  <si>
    <t>DISEG / SETEL - SETOR DE TELEFONIA</t>
  </si>
  <si>
    <t>TELEFONISTA</t>
  </si>
  <si>
    <t>JUNE KELY SILVA DE OLIVEIRA</t>
  </si>
  <si>
    <t>MARIA DO CARMO ARAÚJO</t>
  </si>
  <si>
    <t>MARIA HELENA PEREIRA DA SILVA</t>
  </si>
  <si>
    <t>QUENIA ANDRELINA DOS SANTOS BERNARDES</t>
  </si>
  <si>
    <t>WANESSA ROBERTA SILVA</t>
  </si>
  <si>
    <t>034/2018</t>
  </si>
  <si>
    <t>ELO ADMINISTRAÇÃO &amp; TERCEIRIZAÇÃO EIRELI</t>
  </si>
  <si>
    <t>ANGELICA CRISTINA SANTOS MORAES</t>
  </si>
  <si>
    <t>DISEG / SEREP</t>
  </si>
  <si>
    <t>FOTOCOPISTA</t>
  </si>
  <si>
    <t>MARIANA CRISTINA OLIVEIRA MARTINS</t>
  </si>
  <si>
    <t>ROSILENE BALBINO DA SILVA NOGUEIRA</t>
  </si>
  <si>
    <t>044/2021</t>
  </si>
  <si>
    <t>07.534.224/0001-22</t>
  </si>
  <si>
    <t>TBI SEGURANÇA EIRELI</t>
  </si>
  <si>
    <t>391.120.648-82</t>
  </si>
  <si>
    <t>ADAO LACERDA DE FREITAS NETO</t>
  </si>
  <si>
    <t>5173-30</t>
  </si>
  <si>
    <t>CAMPUS PONTAL</t>
  </si>
  <si>
    <t>691.364.086-20</t>
  </si>
  <si>
    <t>ADELOR JOSE RODRIGUES</t>
  </si>
  <si>
    <t xml:space="preserve">CAMPUS UMUARAMA </t>
  </si>
  <si>
    <t>031.813.546-94</t>
  </si>
  <si>
    <t>ALEXANDRE MAGNO DE MIRANDA</t>
  </si>
  <si>
    <t>PANGA</t>
  </si>
  <si>
    <t>034.352.606-96</t>
  </si>
  <si>
    <t>ALEXANDRE SOARES DE FARIA</t>
  </si>
  <si>
    <t>CAPIM BRANCO</t>
  </si>
  <si>
    <t>080.144.436-59</t>
  </si>
  <si>
    <t>ANA PAULA DIAS SILVA</t>
  </si>
  <si>
    <t>CAMPUS EDUCAÇÃO FÍSICA</t>
  </si>
  <si>
    <t>001.116.416-67</t>
  </si>
  <si>
    <t>ANDRE LUIZ MIRANDA DE OLIVEIRA</t>
  </si>
  <si>
    <t>CAMPUS GLORIA</t>
  </si>
  <si>
    <t>082.496.216-89</t>
  </si>
  <si>
    <t>BRUNO PEREIRA DOS SANTOS</t>
  </si>
  <si>
    <t>CAMPUS SANTA MÔNICA</t>
  </si>
  <si>
    <t>VIGILANTE LÍDER</t>
  </si>
  <si>
    <t>097.716.236-21</t>
  </si>
  <si>
    <t>BRUNO RIBEIRO BATISTA</t>
  </si>
  <si>
    <t xml:space="preserve">VIGILANTE </t>
  </si>
  <si>
    <t>114.449.566-04</t>
  </si>
  <si>
    <t>BRUNO SANTOS SOUZA</t>
  </si>
  <si>
    <t>111.479.016-86</t>
  </si>
  <si>
    <t>CAIO VITOR GONCALVES DA SILVA</t>
  </si>
  <si>
    <t>726.594.326-00</t>
  </si>
  <si>
    <t>080.158.086-26</t>
  </si>
  <si>
    <t>CASSIA FERNANDES COSTA</t>
  </si>
  <si>
    <t>587.835.631-72</t>
  </si>
  <si>
    <t>CELIO FERREIRA MOURA</t>
  </si>
  <si>
    <t>265.918.778-94</t>
  </si>
  <si>
    <t>CELIO JUNIOR SOARES DE MOURA</t>
  </si>
  <si>
    <t>001.120.776-09</t>
  </si>
  <si>
    <t>CELIO OMAR DE JESUS</t>
  </si>
  <si>
    <t>120.889.806-01</t>
  </si>
  <si>
    <t>CHARLLES SILVA SANTOS</t>
  </si>
  <si>
    <t>054.653.536-43</t>
  </si>
  <si>
    <t>CIBELE OLIVEIRA QUEIROZ</t>
  </si>
  <si>
    <t>077.131.916-90</t>
  </si>
  <si>
    <t>CRISTIANO DE ALMEIDA RODRIGUES</t>
  </si>
  <si>
    <t>AGUA LIMPA</t>
  </si>
  <si>
    <t>881.080.586-00</t>
  </si>
  <si>
    <t>CRISTIANO MARQUES MARTINS</t>
  </si>
  <si>
    <t>055.180.954-06</t>
  </si>
  <si>
    <t>DANIEL ALVES DA SILVA</t>
  </si>
  <si>
    <t>079.142.276-33</t>
  </si>
  <si>
    <t>DANIEL DOS REIS SILVA</t>
  </si>
  <si>
    <t>082.062.986-30</t>
  </si>
  <si>
    <t>DANILLO REIS REZENDE</t>
  </si>
  <si>
    <t>132.407.346-21</t>
  </si>
  <si>
    <t>DANILO OLIVEIRA SILVA</t>
  </si>
  <si>
    <t>042.834.846-79</t>
  </si>
  <si>
    <t>DEIVID DENNER DE MOURA DIAS</t>
  </si>
  <si>
    <t>096.466.666-98</t>
  </si>
  <si>
    <t>DHIEGO DAMIAO REIS RESENDE</t>
  </si>
  <si>
    <t>091.374.256-25</t>
  </si>
  <si>
    <t>DIEGO FERREIRA SANTIAGO</t>
  </si>
  <si>
    <t>025.142.751-05</t>
  </si>
  <si>
    <t>DIEGO LACERDA SALES SOUZA</t>
  </si>
  <si>
    <t>088.933.206-14</t>
  </si>
  <si>
    <t>DIEGO RODRIGO DE SOUZA</t>
  </si>
  <si>
    <t>074.110.695-74</t>
  </si>
  <si>
    <t>DORIVAN CRUZ DIAS</t>
  </si>
  <si>
    <t>082.673.146-52</t>
  </si>
  <si>
    <t>DOUGLAS SOARES DE BRITO</t>
  </si>
  <si>
    <t>077.203.936-43</t>
  </si>
  <si>
    <t>DOUGLAS SOARES DOS REIS</t>
  </si>
  <si>
    <t>370.867.581-91</t>
  </si>
  <si>
    <t>EDIDON NAVES DE ALMEIDA</t>
  </si>
  <si>
    <t>052.633.966-78</t>
  </si>
  <si>
    <t>EDUARDO BEZERRA DA COSTA</t>
  </si>
  <si>
    <t>104.071.476-59</t>
  </si>
  <si>
    <t>ELCIO DE OLIVEIRA JUNIOR</t>
  </si>
  <si>
    <t>118.115.976-88</t>
  </si>
  <si>
    <t>ELIAS PEREIRA DE SOUZA BORGES</t>
  </si>
  <si>
    <t>067.655.656-63</t>
  </si>
  <si>
    <t>ELSON BORGES FERREIRA</t>
  </si>
  <si>
    <t>042.207.016-56</t>
  </si>
  <si>
    <t>ELTON CAMBRONE DA SILVA</t>
  </si>
  <si>
    <t>CAMPUS PATOS DE MINAS</t>
  </si>
  <si>
    <t>831.813.506-72</t>
  </si>
  <si>
    <t>ELZEDIR CAMBRONE DA SILVA</t>
  </si>
  <si>
    <t>092.898.376-59</t>
  </si>
  <si>
    <t>ENIO ALENCAR ASSIS MARQUES</t>
  </si>
  <si>
    <t>848.942.106-49</t>
  </si>
  <si>
    <t>ERNANE PANIAGO MUNIZ</t>
  </si>
  <si>
    <t>933.992.786-91</t>
  </si>
  <si>
    <t>EURES JOSE DA SILVA</t>
  </si>
  <si>
    <t>070.268.746-40</t>
  </si>
  <si>
    <t>FABIANO MARCIO DA SILVA</t>
  </si>
  <si>
    <t>015.147.736-19</t>
  </si>
  <si>
    <t>FABIO SABINO DA ROCHA</t>
  </si>
  <si>
    <t>080.496.486-64</t>
  </si>
  <si>
    <t>FABRICIO DA SILVA SANTOS</t>
  </si>
  <si>
    <t>041.608.566-08</t>
  </si>
  <si>
    <t>FERNANDO APARECIDO CRUZ</t>
  </si>
  <si>
    <t>049.976.236-36</t>
  </si>
  <si>
    <t>FERNANDO OLIVEIRA CAMPOS</t>
  </si>
  <si>
    <t>981.226.574-00</t>
  </si>
  <si>
    <t>FRANCISCO SUELITON TORRES</t>
  </si>
  <si>
    <t>068.075.096-77</t>
  </si>
  <si>
    <t>GEOVANI CORREA DE JESUS</t>
  </si>
  <si>
    <t>740.802.296-15</t>
  </si>
  <si>
    <t>GERSON CABRAL DA SILVA</t>
  </si>
  <si>
    <t>987.108.696-20</t>
  </si>
  <si>
    <t>GILBERTO ELIAS DE PAULA</t>
  </si>
  <si>
    <t>085.385.646-09</t>
  </si>
  <si>
    <t>GILBERTO FREITAS MARTINS</t>
  </si>
  <si>
    <t>BARRACÃO FLORIANO DIPAT</t>
  </si>
  <si>
    <t>884.545.096-15</t>
  </si>
  <si>
    <t>GILDO BATISTA PEREIRA</t>
  </si>
  <si>
    <t>072.121.076-70</t>
  </si>
  <si>
    <t>GILVAN GUILHERME DA SILVA</t>
  </si>
  <si>
    <t>867.325.286-53</t>
  </si>
  <si>
    <t>GLEIDMAR FERNANDES SANTOS</t>
  </si>
  <si>
    <t>067.875.016-50</t>
  </si>
  <si>
    <t>GUILHONE ALVES DA SILVA</t>
  </si>
  <si>
    <t>125.825.756-40</t>
  </si>
  <si>
    <t>GUSTAVO DE PAULA PEREIRA</t>
  </si>
  <si>
    <t>129.791.886-03</t>
  </si>
  <si>
    <t>GUSTAVO HENRIQUE VICENTE A CUNHA</t>
  </si>
  <si>
    <t>054.179.406-07</t>
  </si>
  <si>
    <t>HUMBERTO CESAR LINO DE OLIVEIRA</t>
  </si>
  <si>
    <t>910.930.156-91</t>
  </si>
  <si>
    <t>ISMAEL FERNANDES SOBRINHO</t>
  </si>
  <si>
    <t>037.819.286-83</t>
  </si>
  <si>
    <t>ISMAEL RIBEIRO</t>
  </si>
  <si>
    <t>011.856.066-29</t>
  </si>
  <si>
    <t>IVAN GOMES</t>
  </si>
  <si>
    <t>494.400.801-59</t>
  </si>
  <si>
    <t>JAIME FRANCA JUNIOR</t>
  </si>
  <si>
    <t>756.251.722-34</t>
  </si>
  <si>
    <t>JANIO ABREU DE OLIVEIRA</t>
  </si>
  <si>
    <t>861.169.865-79</t>
  </si>
  <si>
    <t>JEFERSSON DE ALMEIDA ABREU</t>
  </si>
  <si>
    <t>121.729.816-99</t>
  </si>
  <si>
    <t>JEFFERSON BRUNO O DE SOUZA</t>
  </si>
  <si>
    <t>013.396.276-80</t>
  </si>
  <si>
    <t>JEFFERSON DIAS QUIRINO</t>
  </si>
  <si>
    <t>090.068.396-12</t>
  </si>
  <si>
    <t>JHONNY RONI DE LIMA RIBEIRO</t>
  </si>
  <si>
    <t>463.990.206-97</t>
  </si>
  <si>
    <t>JOAO BATISTA DA SILVA</t>
  </si>
  <si>
    <t>791.882.814-34</t>
  </si>
  <si>
    <t>JOAO ERINALDO TARGINO</t>
  </si>
  <si>
    <t>783.805.456-72</t>
  </si>
  <si>
    <t>JOAO JOSE MARTINS NETO</t>
  </si>
  <si>
    <t>031.458.726-80</t>
  </si>
  <si>
    <t>JOÃO RANGEL DE M FILHO</t>
  </si>
  <si>
    <t>036.356.343-10</t>
  </si>
  <si>
    <t>JONES ALVES SOARES SILVA</t>
  </si>
  <si>
    <t>802.855.626-49</t>
  </si>
  <si>
    <t>JOSE LUIZ DE BRITO</t>
  </si>
  <si>
    <t>001.151.486-80</t>
  </si>
  <si>
    <t>JOSE ROBERTO DOS SANTOS</t>
  </si>
  <si>
    <t>425.601.601-53</t>
  </si>
  <si>
    <t>JOSE SANTOS RODRIGUES ALVES</t>
  </si>
  <si>
    <t>507.753.836-00</t>
  </si>
  <si>
    <t>LANDO FERREIRA</t>
  </si>
  <si>
    <t>044.752.826-24</t>
  </si>
  <si>
    <t>LEANDRO FERNANDES DA SILVA</t>
  </si>
  <si>
    <t>015.449.866-10</t>
  </si>
  <si>
    <t>LEANDRO MOTA SILVA</t>
  </si>
  <si>
    <t>123.762.866-03</t>
  </si>
  <si>
    <t>LEIDISON BRUNO FERNANDES DA SILVA</t>
  </si>
  <si>
    <t>931.897.536-87</t>
  </si>
  <si>
    <t>LEONARDO NASCIMENTO DE OLIVEIRA</t>
  </si>
  <si>
    <t>067.218.316-19</t>
  </si>
  <si>
    <t>LEONARDO REZENDE DA SILVA</t>
  </si>
  <si>
    <t>078.261.586-48</t>
  </si>
  <si>
    <t>LEONCIO SALUSTIANO DA SILVA</t>
  </si>
  <si>
    <t>084.218.556-97</t>
  </si>
  <si>
    <t>LUCAS RODRIGUES PERES</t>
  </si>
  <si>
    <t>098.171.916-30</t>
  </si>
  <si>
    <t>LUCIANO RODRIGUES PERES</t>
  </si>
  <si>
    <t>677.198.996-87</t>
  </si>
  <si>
    <t>LUIZ CLAUDIO RAMOS DA SILVA</t>
  </si>
  <si>
    <t>010.379.596-04</t>
  </si>
  <si>
    <t>LUIZ GONZAGA DE ANDRADE FILHO</t>
  </si>
  <si>
    <t>063.210.216-01</t>
  </si>
  <si>
    <t>MAGNO MARCIO MARQUES</t>
  </si>
  <si>
    <t>065.113.346-78</t>
  </si>
  <si>
    <t>MARCELO FERREIRA CARDOSO</t>
  </si>
  <si>
    <t>024.240.155-46</t>
  </si>
  <si>
    <t>MARCELO GONÇALVES SAMPAIO</t>
  </si>
  <si>
    <t>062.319.216-03</t>
  </si>
  <si>
    <t>MARCELO LOPES GALVAO</t>
  </si>
  <si>
    <t>007.053.016-56</t>
  </si>
  <si>
    <t>MARCIO ABRAO FELIPE</t>
  </si>
  <si>
    <t>942.965.616-34</t>
  </si>
  <si>
    <t>MARCIO PEDRO DE SOUSA</t>
  </si>
  <si>
    <t>071.456.556-32</t>
  </si>
  <si>
    <t>MARCO TULIO VALIM</t>
  </si>
  <si>
    <t>098.361.866-62</t>
  </si>
  <si>
    <t>MARCOS ANTONIO RAMALHO DE SOUZA</t>
  </si>
  <si>
    <t>079.485.426-55</t>
  </si>
  <si>
    <t>MARCOS DA SILVA MORAES JUNIOR</t>
  </si>
  <si>
    <t>094.490.986-89</t>
  </si>
  <si>
    <t>MARCOS MENDES PEREIRA</t>
  </si>
  <si>
    <t>551.713.201-44</t>
  </si>
  <si>
    <t>MARIO SERGIO BORGES DE ALMEIDA</t>
  </si>
  <si>
    <t>077.360.756-03</t>
  </si>
  <si>
    <t>MAURO JUNIO MARTINS CORREIA</t>
  </si>
  <si>
    <t>069.310.556-90</t>
  </si>
  <si>
    <t>MOISES SOARES DA SILVA</t>
  </si>
  <si>
    <t>001.122.736-29</t>
  </si>
  <si>
    <t>NEILOR SOARES RIBEIRO</t>
  </si>
  <si>
    <t>107.131.696-64</t>
  </si>
  <si>
    <t>PABLO HENRIQUE BORGES DA SILVA</t>
  </si>
  <si>
    <t>076.464.486-64</t>
  </si>
  <si>
    <t>PEDRO GASPAR DE ANDRADE JUNIOR</t>
  </si>
  <si>
    <t>847.350.746-00</t>
  </si>
  <si>
    <t>QUERUBINO RODRIGUES MACHADO</t>
  </si>
  <si>
    <t>085.367.466-37</t>
  </si>
  <si>
    <t>RAFAEL PEREIRA SILVA</t>
  </si>
  <si>
    <t>046.454.336-36</t>
  </si>
  <si>
    <t>RAMON FERREIRA DE ANDRADE</t>
  </si>
  <si>
    <t>046.307.176-09</t>
  </si>
  <si>
    <t>RANGEL ROOSEVELT VILELA</t>
  </si>
  <si>
    <t>015.366.276-07</t>
  </si>
  <si>
    <t>RAY HUMBERTO DE OLIVEIRA</t>
  </si>
  <si>
    <t>931.749.776-49</t>
  </si>
  <si>
    <t>REGINALDO NERI DE OLIVEIRA</t>
  </si>
  <si>
    <t>919.904.596-68</t>
  </si>
  <si>
    <t>REGINALDO PEREIRA DE SANTANA</t>
  </si>
  <si>
    <t>158.422.778-83</t>
  </si>
  <si>
    <t>RENATO ADAO SILVA</t>
  </si>
  <si>
    <t>055.500.616-60</t>
  </si>
  <si>
    <t>RENATO DOS SANTOS SOUZA</t>
  </si>
  <si>
    <t>049.108.576-13</t>
  </si>
  <si>
    <t>ROBERTA MORESCHI DE AZEVEDO</t>
  </si>
  <si>
    <t>492.356.641-87</t>
  </si>
  <si>
    <t>ROBSON RODOVALHO ZUQUETT</t>
  </si>
  <si>
    <t>100.649.776-50</t>
  </si>
  <si>
    <t>RODRIGO PEREIRA ARANTES</t>
  </si>
  <si>
    <t>002.992.476-60</t>
  </si>
  <si>
    <t>ROGERIO AUGUSTO DOMINGUES</t>
  </si>
  <si>
    <t>039.246.956-10</t>
  </si>
  <si>
    <t>ROMILDO DE JESUS CASTRO</t>
  </si>
  <si>
    <t>987.048.006-30</t>
  </si>
  <si>
    <t>ROSILENE CRISTINA DA SILVA SANTOS</t>
  </si>
  <si>
    <t>056.681.056-52</t>
  </si>
  <si>
    <t>ROSIMAR ALVES DA SILVA</t>
  </si>
  <si>
    <t>085.875.346-45</t>
  </si>
  <si>
    <t>ROSINEIDE GOMES DA SILVA</t>
  </si>
  <si>
    <t>055.586.296-81</t>
  </si>
  <si>
    <t>SAMUEL ANTONIO MARINHO</t>
  </si>
  <si>
    <t>866.309.626-72</t>
  </si>
  <si>
    <t>SEBASTIAO LUIZ DE ALMEIDA</t>
  </si>
  <si>
    <t>051.307.486-46</t>
  </si>
  <si>
    <t>SHIELA CRISTINA DOS SANTOS</t>
  </si>
  <si>
    <t>162.040.798-16</t>
  </si>
  <si>
    <t>SUELI PESSOA DOS SANTOS</t>
  </si>
  <si>
    <t>060.485.296-78</t>
  </si>
  <si>
    <t>THIAGO ALVES DOS SANTOS</t>
  </si>
  <si>
    <t>068.288.456-17</t>
  </si>
  <si>
    <t>UELITON CRISTIAN DA SILVA</t>
  </si>
  <si>
    <t>035.759.246-86</t>
  </si>
  <si>
    <t>VALDENI FERREIRA DOS SANTOS</t>
  </si>
  <si>
    <t>080.411.626-14</t>
  </si>
  <si>
    <t>VANDERLAN ELIAS JUNIOR</t>
  </si>
  <si>
    <t>642.352.546-34</t>
  </si>
  <si>
    <t>VANDERLEI FERNANDES PEREIRA</t>
  </si>
  <si>
    <t>652.367.856-34</t>
  </si>
  <si>
    <t>VASCO LOURENCO DOS SANTOS FILHO</t>
  </si>
  <si>
    <t>046.381.724-90</t>
  </si>
  <si>
    <t>WADSON JONATHAN F DE OLIVEIRA</t>
  </si>
  <si>
    <t>290.161.678-03</t>
  </si>
  <si>
    <t>WANDERSON CRISTIE DE OLIVEIRA</t>
  </si>
  <si>
    <t>067.983.966-66</t>
  </si>
  <si>
    <t>WELINTON ROSA COELHO</t>
  </si>
  <si>
    <t>007.083.396-62</t>
  </si>
  <si>
    <t>WELLINGTON ROCHA MUNDIM</t>
  </si>
  <si>
    <t>046.101.206-58</t>
  </si>
  <si>
    <t>WESLEY FERREIRA DO AMARAL</t>
  </si>
  <si>
    <t>079.778.036-07</t>
  </si>
  <si>
    <t>WESLEY JOSE DA SILVA</t>
  </si>
  <si>
    <t>068.108.656-40</t>
  </si>
  <si>
    <t>WESLEY RODRIGUES DA SILVA</t>
  </si>
  <si>
    <t>033.063.746-01</t>
  </si>
  <si>
    <t>WEVERTON ALVES DE JESUS</t>
  </si>
  <si>
    <t>076.104.356-00</t>
  </si>
  <si>
    <t>WEVERTON DA SILVA CARVALHO</t>
  </si>
  <si>
    <t>069.533.986-98</t>
  </si>
  <si>
    <t>WILLIAM CURY ANNA JUNIOR</t>
  </si>
  <si>
    <t>061.349.936-03</t>
  </si>
  <si>
    <t>WILLIAN TACON DA MOTTA</t>
  </si>
  <si>
    <t>009/2021</t>
  </si>
  <si>
    <t>01.999.079/0001-79</t>
  </si>
  <si>
    <t>VILLAGE ADMINISTRACAO E SERVICOS EIRELI</t>
  </si>
  <si>
    <t>ADRIANA MARTINS MESQUITA</t>
  </si>
  <si>
    <t xml:space="preserve">ADRIANO SOARES DE LIMA </t>
  </si>
  <si>
    <t>ALBERTO WOLFART</t>
  </si>
  <si>
    <t xml:space="preserve">ALESSANDRA APARECIDA ANDRADE LIMA </t>
  </si>
  <si>
    <t xml:space="preserve">ALINE SUELLEN SANTANA DOS SANTOS </t>
  </si>
  <si>
    <t>FAFISIO</t>
  </si>
  <si>
    <t>ALLANA THAYS RIBEIRO DOS SANTOS</t>
  </si>
  <si>
    <t>ANA LAURA TEIXEIRA BORGES</t>
  </si>
  <si>
    <t>ANA LIVIA DA CONCEIÇÃO SOUZA SANTOS</t>
  </si>
  <si>
    <t xml:space="preserve">ANA PAULA DE OLIVEIRA </t>
  </si>
  <si>
    <t xml:space="preserve">ANA PAULA DE OLIVEIRA REALINO FERREIRA </t>
  </si>
  <si>
    <t>ANDRESSA ETHEFANNY CALDEIRA DE NOVAIS</t>
  </si>
  <si>
    <t>ANDRESSA MARTINS RIBEIRO</t>
  </si>
  <si>
    <t>ANICELLI ARANTES COSTA</t>
  </si>
  <si>
    <t>ANTÔNIO ALVES DE SOUZA</t>
  </si>
  <si>
    <t xml:space="preserve">ANTÔNIO LUIZ RODRIGUES </t>
  </si>
  <si>
    <t>JARDIM BRASILIA</t>
  </si>
  <si>
    <t>ARLETE MENDES DIAS</t>
  </si>
  <si>
    <t>OPERADOR DE VIDEOMONITORAMENTO</t>
  </si>
  <si>
    <t>BARBARA ROSA BONIFACIO</t>
  </si>
  <si>
    <t xml:space="preserve">BEATRIZ VASCONCELOS SOUZA </t>
  </si>
  <si>
    <t xml:space="preserve">BRUNA ALVES RODRIGUES </t>
  </si>
  <si>
    <t>CALISTENES DOS SANTOS RIBEIRO</t>
  </si>
  <si>
    <t>CARLOS ROBERTO CARDOSO</t>
  </si>
  <si>
    <t>GRAÇA DO ACHÉ</t>
  </si>
  <si>
    <t xml:space="preserve">CAROLINA CARDOSO  DE MELO  </t>
  </si>
  <si>
    <t>O2025468610</t>
  </si>
  <si>
    <t>CAROLINE MACHADO MENDONCA</t>
  </si>
  <si>
    <t>CELINA LOIOLA FERREIRA</t>
  </si>
  <si>
    <t xml:space="preserve">CESAR DE PAULA NOGUEIRA </t>
  </si>
  <si>
    <t>CLAUDINEI JOSÉ DE MORAES</t>
  </si>
  <si>
    <t>DANIEL MACHADO</t>
  </si>
  <si>
    <t>DUQUE DE CAXIAS</t>
  </si>
  <si>
    <t>DANIELLA PEREIRA DE ANDRADE</t>
  </si>
  <si>
    <t>DAYANE ALVES RIBEIRO</t>
  </si>
  <si>
    <t>DENISE MARIA FARIA ARANTES AMARAL</t>
  </si>
  <si>
    <t>DIENE MARIANO RIBEIRO</t>
  </si>
  <si>
    <t>INSTITUTO DE QUÍMICA</t>
  </si>
  <si>
    <t xml:space="preserve">DIOGO LINHARES BARBOSA </t>
  </si>
  <si>
    <t>DOUGLAS MAURO KAZUKO DO NASCIMENTO</t>
  </si>
  <si>
    <t xml:space="preserve">DYEFFERSON LEANDRO DE FARIA </t>
  </si>
  <si>
    <t xml:space="preserve">EDSON VICENTE DA SILVA </t>
  </si>
  <si>
    <t>MUSEU MUNA</t>
  </si>
  <si>
    <t xml:space="preserve">EDVALDO PEREIRA </t>
  </si>
  <si>
    <t>EGLAI PEREIRA MOTA SANTOS QUEIROZ</t>
  </si>
  <si>
    <t xml:space="preserve">ELAINE PLACIDO FERNANDES </t>
  </si>
  <si>
    <t>ELEOMAR MARQUES DA SILVA</t>
  </si>
  <si>
    <t>MORADIA ESTUDANTIL</t>
  </si>
  <si>
    <t>ELIANE GOMIDE MACEDO</t>
  </si>
  <si>
    <t>ELOISA CRISTINA SILVA OLIVEIRA</t>
  </si>
  <si>
    <t>MUSEU DO ÍNDIO</t>
  </si>
  <si>
    <t>O1038231663</t>
  </si>
  <si>
    <t>ELZA MARIA DE OLIVEIRA CAMPOS</t>
  </si>
  <si>
    <t>EMMANUEL BORGES PINTO</t>
  </si>
  <si>
    <t xml:space="preserve">ERNANE PEREIRA DE OLIVEIRA </t>
  </si>
  <si>
    <t xml:space="preserve">ESTEFANI PAULA DE ARAUJO SOARES </t>
  </si>
  <si>
    <t>ESTEFANY VIEIRA CAMPOS DE ASSIS</t>
  </si>
  <si>
    <t>EULLER PIO FIRMIANO</t>
  </si>
  <si>
    <t>EVANGELISTA JOSE DE MESQUITA</t>
  </si>
  <si>
    <t>FELIPE GIROTO GUIMARAES DE FREITAS</t>
  </si>
  <si>
    <t xml:space="preserve">FELIPE MARQUES </t>
  </si>
  <si>
    <t xml:space="preserve">FERNANDO MIZAEL DE OLIVEIRA </t>
  </si>
  <si>
    <t xml:space="preserve">FERNANDO SOARES DE LIMA SILVA </t>
  </si>
  <si>
    <t>FLAVIA LUCIA DA SILVA</t>
  </si>
  <si>
    <t xml:space="preserve">FLAVIO FRANCISCO DOS SANTOS </t>
  </si>
  <si>
    <t>FLAVIO PALMENZONE</t>
  </si>
  <si>
    <t>FRANCIELLE TEIXEIRA MENEZES</t>
  </si>
  <si>
    <t xml:space="preserve">FRANCISLAIDE OLICIO DE OLIVEIRA </t>
  </si>
  <si>
    <t>GABRIELLE LORRAN NUNES XAVIER</t>
  </si>
  <si>
    <t xml:space="preserve">GILLANE LIMA SILVA </t>
  </si>
  <si>
    <t>GISELE DA SILVA FARIA DIAS</t>
  </si>
  <si>
    <t>GISELE OLIVEIRA DE FREITAS</t>
  </si>
  <si>
    <t>GUILHERME OLIVEIRA BORGES</t>
  </si>
  <si>
    <t xml:space="preserve">GUSTAVO DA SILVA FREITAS </t>
  </si>
  <si>
    <t xml:space="preserve">GUSTAVO PEREIRA DO VALE </t>
  </si>
  <si>
    <t xml:space="preserve">GUSTAVO PINHEIRO DIAS </t>
  </si>
  <si>
    <t>IORRANES CAETANO DA SILVA</t>
  </si>
  <si>
    <t xml:space="preserve">IVANICY JERONIMO DA SILVA </t>
  </si>
  <si>
    <t xml:space="preserve">IVANIELLY APARECIDA DE OLIVEIRA ITO GOMES </t>
  </si>
  <si>
    <t>IZADORA APARECIDA DOS SANTOS SILVA</t>
  </si>
  <si>
    <t>JEFERSON HENRIQUE ALVES VIEIRA</t>
  </si>
  <si>
    <t>JEFITER APARECIDO DA SILVA RODRIGUES</t>
  </si>
  <si>
    <t xml:space="preserve">JOÃO CARLOS DE OLIVEIRA </t>
  </si>
  <si>
    <t>JOEL CANDIDO BERNARDES</t>
  </si>
  <si>
    <t>JARAGUÁ</t>
  </si>
  <si>
    <t>JOSE ANTONIO FRANCISCO DOS SANTOS</t>
  </si>
  <si>
    <t>JOSIANE MARQUES DIAS</t>
  </si>
  <si>
    <t>JOYCIMARA DA SILVEIRA RAMOS</t>
  </si>
  <si>
    <t>JUCIENE CLEMENTE</t>
  </si>
  <si>
    <t xml:space="preserve">RECEPCIONISTA </t>
  </si>
  <si>
    <t>JULIA NATALINE ROCHA ANDRADE</t>
  </si>
  <si>
    <t xml:space="preserve">JULIANE BRAGA SILVA </t>
  </si>
  <si>
    <t>JULIANE DOS SANTOS SOARES NASCIMENTO</t>
  </si>
  <si>
    <t xml:space="preserve">KAMILA CARLA DE OLIVEIRA </t>
  </si>
  <si>
    <t>KATIA RAMOS PEREIRA</t>
  </si>
  <si>
    <t>LIDIA MARA GOMES SILVA</t>
  </si>
  <si>
    <t xml:space="preserve">LUAN SILVA NASCIMENTO </t>
  </si>
  <si>
    <t>LUANA NOMURA RIZOTO PADOVANI</t>
  </si>
  <si>
    <t>LUDMILA ANDRADE SILVA PIMENTA</t>
  </si>
  <si>
    <t>LUIRSON EDSON PACHECO</t>
  </si>
  <si>
    <t>MARCELO LOURENÇO AMANCIO</t>
  </si>
  <si>
    <t>MARCIO AURELIO LIMA</t>
  </si>
  <si>
    <t>MARCOS DE SOUZA FERREIRA</t>
  </si>
  <si>
    <t>MARCUS VINICIUS SANTOS</t>
  </si>
  <si>
    <t>MARIA ANTONIA MARIANO CARVALHO</t>
  </si>
  <si>
    <t>MARIA CRISTINA DE BARCELOS</t>
  </si>
  <si>
    <t xml:space="preserve">MARIA ELISABETE VICENTE </t>
  </si>
  <si>
    <t>MARIA JOSÉ OLICIO</t>
  </si>
  <si>
    <t>MARILIA PINHEIRO MESQUITA</t>
  </si>
  <si>
    <t>MARINA PEREIRA DE SOUZA E SILVA</t>
  </si>
  <si>
    <t>MATHEUS RODRIGUES FALCO</t>
  </si>
  <si>
    <t>MAXIMILA DE JESUS SANTOS OLIVEIRA</t>
  </si>
  <si>
    <t xml:space="preserve">MÔNICA HELENA DOS SANTOS </t>
  </si>
  <si>
    <t xml:space="preserve">NAIANE PEREIRA DA SILVA </t>
  </si>
  <si>
    <t xml:space="preserve">NELSON CORNELIO BARBOSA </t>
  </si>
  <si>
    <t>NELSON TROMBETA</t>
  </si>
  <si>
    <t>NICOLY FERNANDES CORNELIO</t>
  </si>
  <si>
    <t xml:space="preserve">NILVA MARTINS DE SENI SILVA </t>
  </si>
  <si>
    <t>ORCALINA GERVASIO DA SILVA</t>
  </si>
  <si>
    <t>PEDRO GABRIEL PEREIRA LEAL</t>
  </si>
  <si>
    <t xml:space="preserve">PEDRO HENRIQUE DE ANDRADE </t>
  </si>
  <si>
    <t>RAFAEL SILVA VICENTE DA CRUZ</t>
  </si>
  <si>
    <t>RAYLANNE NOGUEIRA XAVIER</t>
  </si>
  <si>
    <t>RENATA VIEIRA TEODORO</t>
  </si>
  <si>
    <t>RENATO CORREIA ALVARENGA</t>
  </si>
  <si>
    <t>RENATO MARTINELLI COSTA</t>
  </si>
  <si>
    <t xml:space="preserve">RODRIGO PEREIRA DA SILVA </t>
  </si>
  <si>
    <t>RONALDO PEREIRA SANTANA</t>
  </si>
  <si>
    <t xml:space="preserve">ROSALVO VICENTE DE OLIVEIRA </t>
  </si>
  <si>
    <t xml:space="preserve">ROSANA APARECIDA DE OLIVEIRA LIMA </t>
  </si>
  <si>
    <t xml:space="preserve">ROSIDELMA SILVA SARAIVA </t>
  </si>
  <si>
    <t xml:space="preserve">SILVANIA FATIMA DA SILVEIRA </t>
  </si>
  <si>
    <t xml:space="preserve">SOLANGE DOS ANJOS FERREIRA SANTOS </t>
  </si>
  <si>
    <t xml:space="preserve">SONIA MARIA DA SILVA </t>
  </si>
  <si>
    <t>SUELEN FERREIRA DA SILVA</t>
  </si>
  <si>
    <t>SUZANA CALINECASTRO MATOS</t>
  </si>
  <si>
    <t xml:space="preserve">TAMARA TALITA DOS SANTOS LEMOS </t>
  </si>
  <si>
    <t xml:space="preserve">TATIANA CABRAL DO VALE ALVES </t>
  </si>
  <si>
    <t>THAIS ALVES DA SILVEIRA</t>
  </si>
  <si>
    <t>URSULA MATOS LIMA</t>
  </si>
  <si>
    <t xml:space="preserve">VANESSA PEREIRA DA SILVA </t>
  </si>
  <si>
    <t>VERA LUCIA DA SILVA</t>
  </si>
  <si>
    <t xml:space="preserve">VERA LUCIA FERREIRA DA SILVA </t>
  </si>
  <si>
    <t xml:space="preserve">VINICIUS SILVA DE ULHOA ROCHA </t>
  </si>
  <si>
    <t xml:space="preserve">VITOR DA SILVA GOMES </t>
  </si>
  <si>
    <t xml:space="preserve">VIVIANE FERREIRA MALAQUIAS </t>
  </si>
  <si>
    <t>WESLEY ROBERTO RODRIGUES</t>
  </si>
  <si>
    <t>WHELINGTON CABRAL GOMES</t>
  </si>
  <si>
    <t>ZAIRA RIBEIRO ARRUDA</t>
  </si>
  <si>
    <t>012/2021</t>
  </si>
  <si>
    <t>05.670.079/0001-81</t>
  </si>
  <si>
    <t>SANTA FÉ SERVIÇOS EIRELI</t>
  </si>
  <si>
    <t>CARLA SIRLEI FERREIRA DE MORAIS</t>
  </si>
  <si>
    <t xml:space="preserve">PORTARIA </t>
  </si>
  <si>
    <t>CRISTIANO ARLINDO DA SILVA</t>
  </si>
  <si>
    <t>DIOGO OLIVEIRA LIMA</t>
  </si>
  <si>
    <t xml:space="preserve">FLÁVIO JOSÉ ALVES </t>
  </si>
  <si>
    <t>JOÃO CLÁUDIO LOPES</t>
  </si>
  <si>
    <t>JOSÉ BATISTA DE SOUSA</t>
  </si>
  <si>
    <t>MARCELO MARQUES CAIXETA</t>
  </si>
  <si>
    <t xml:space="preserve">MARLON APARECIDO SILVA </t>
  </si>
  <si>
    <t>MICHELLY CAROLINE MOREIRA SILVA</t>
  </si>
  <si>
    <t xml:space="preserve">RAPHAELA PRADO TAVARES </t>
  </si>
  <si>
    <t>SÍLVIA REGINA MARTINS</t>
  </si>
  <si>
    <t xml:space="preserve">THAWANE PEREIRA NUNES DA CRUZ </t>
  </si>
  <si>
    <t>WELLINGTON LUCAS DE SOUSA NUNES</t>
  </si>
  <si>
    <t>WILSON JOSÉ DE SOUZA JUNIOR</t>
  </si>
  <si>
    <t>058.506.686-83</t>
  </si>
  <si>
    <t>ADELIA CRISTINA RESENDE BUENO</t>
  </si>
  <si>
    <t>CAMPUS MONTE CARMELO</t>
  </si>
  <si>
    <t>PORTEIRO(A)</t>
  </si>
  <si>
    <t>108.985.596-69</t>
  </si>
  <si>
    <t>ALVANDO RODRIGUES DE LIMA NETO</t>
  </si>
  <si>
    <t>051.108.786-17</t>
  </si>
  <si>
    <t>ANDRÉIA ABADIA RODRIGUES</t>
  </si>
  <si>
    <t>037.200.106-86</t>
  </si>
  <si>
    <t>CLAUDINEI TEODORO DA SILVA</t>
  </si>
  <si>
    <t>116.856.446-86</t>
  </si>
  <si>
    <t>CLÁUDIO CORREA SILVA</t>
  </si>
  <si>
    <t>643.900.986-91</t>
  </si>
  <si>
    <t>CRISTIANO MARQUES FELIPE</t>
  </si>
  <si>
    <t>725.111.506-97</t>
  </si>
  <si>
    <t>DÁBILA DUARTE E SILVA TAVEIRA</t>
  </si>
  <si>
    <t>680.734.706-59</t>
  </si>
  <si>
    <t>EDER DA SILVA ROSA</t>
  </si>
  <si>
    <t>052.700.476-67</t>
  </si>
  <si>
    <t>EDVAN VIEIRA DOS SANTOS</t>
  </si>
  <si>
    <t>528.337.806-30</t>
  </si>
  <si>
    <t>FLÁVIO DOS REIS MENDES</t>
  </si>
  <si>
    <t>117.292.926-23</t>
  </si>
  <si>
    <t>ISAMARA CRISTINA DE SOUZA CUNHA</t>
  </si>
  <si>
    <t>083.033.186-75</t>
  </si>
  <si>
    <t xml:space="preserve">LUCAS DE SOUZA BORGES </t>
  </si>
  <si>
    <t>118.914.976-18</t>
  </si>
  <si>
    <t>LUCAS GABRIEL QUEDES PEREIRA</t>
  </si>
  <si>
    <t>115.061.346-70</t>
  </si>
  <si>
    <t>MANOEL CAETANO VILELA NETO</t>
  </si>
  <si>
    <t>080.877.276-73</t>
  </si>
  <si>
    <t>MARCOS FERNANDO DA SILVA MELO</t>
  </si>
  <si>
    <t>087.003.796-03</t>
  </si>
  <si>
    <t>NEUMARA SANTOS FERNANDES</t>
  </si>
  <si>
    <t>067.057.516-06</t>
  </si>
  <si>
    <t>OLAIR FERNANDES BARBOSA</t>
  </si>
  <si>
    <t>141.715.136-69</t>
  </si>
  <si>
    <t>RONLADY JULIO SANTOS SOARES</t>
  </si>
  <si>
    <t>044.521.996-31</t>
  </si>
  <si>
    <t>SIMONE DE OLIVEIRA</t>
  </si>
  <si>
    <t>776.631.286-72</t>
  </si>
  <si>
    <t>TEREZA ALVES TOLEDO</t>
  </si>
  <si>
    <t>103.410.826-35</t>
  </si>
  <si>
    <t>ALAN TALLES LACERDA</t>
  </si>
  <si>
    <t>051.366.196-43</t>
  </si>
  <si>
    <t>SILVIA MARIA CINTRA</t>
  </si>
  <si>
    <t>400.741.455-68</t>
  </si>
  <si>
    <t>LUCILIA RODRIGUES DA CONCEICAO</t>
  </si>
  <si>
    <t xml:space="preserve">PORTEIRO </t>
  </si>
  <si>
    <t>075.759.246-55</t>
  </si>
  <si>
    <t>RITA PERES DE OLIVEIRA CARDOSO</t>
  </si>
  <si>
    <t>108.446.636-89</t>
  </si>
  <si>
    <t>LORRAINE MENDES BARRADA</t>
  </si>
  <si>
    <t>037.242.386-81</t>
  </si>
  <si>
    <t>JOANA DIVINA DOS SANTOS SILVA</t>
  </si>
  <si>
    <t>849.181.106-06</t>
  </si>
  <si>
    <t>CARLOS DONIZETE DA SILVA</t>
  </si>
  <si>
    <t>053.909.516-89</t>
  </si>
  <si>
    <t>DOUGLAS MARCAL SANTOS</t>
  </si>
  <si>
    <t>102.176.866-99</t>
  </si>
  <si>
    <t>JOAO PAULO DE SOUSA TROMBELLA</t>
  </si>
  <si>
    <t>069.341.996-26</t>
  </si>
  <si>
    <t>UEDER ALBERTO DA CRUZ</t>
  </si>
  <si>
    <t>652.437.306-53</t>
  </si>
  <si>
    <t>HELIANA FRANCO DE OLIVEIRA</t>
  </si>
  <si>
    <t>068.148.046-70</t>
  </si>
  <si>
    <t>LIDIANE OLIVEIRA REIS</t>
  </si>
  <si>
    <t>135.412.786-25</t>
  </si>
  <si>
    <t>RAMON HENRIQUE SOUZA DE CASTRO</t>
  </si>
  <si>
    <t>007.070.816-96</t>
  </si>
  <si>
    <t>VALDECI HONORATO CARDOSO</t>
  </si>
  <si>
    <t>064.742.806-70</t>
  </si>
  <si>
    <t>MONALISA ARACELE ALVES ARAUJO</t>
  </si>
  <si>
    <t>134.758.086-76</t>
  </si>
  <si>
    <t>BRUNO ANTONIO SILVA</t>
  </si>
  <si>
    <t>105.888.056-02</t>
  </si>
  <si>
    <t>HOZANA CARLOS BATISTA GOMES</t>
  </si>
  <si>
    <t>119.502.546-74</t>
  </si>
  <si>
    <t>JESSIE DIVINA SILVA REZENDE</t>
  </si>
  <si>
    <t>047/2017</t>
  </si>
  <si>
    <t>14.345.806/0001-26</t>
  </si>
  <si>
    <t>114.820.756-28</t>
  </si>
  <si>
    <t>ANA CRISTINA VALADAO DE OLIVEIRA</t>
  </si>
  <si>
    <t>SECPREFE</t>
  </si>
  <si>
    <t>074.037.136-30</t>
  </si>
  <si>
    <t>ADENILZA CARDOSO DE OLIVEIRA</t>
  </si>
  <si>
    <t>071.263.556-45</t>
  </si>
  <si>
    <t>ANDREA CAROLINA DE OLIVEIRA</t>
  </si>
  <si>
    <t>056.476.876-60</t>
  </si>
  <si>
    <t>CLEA ROSA DE FARIA</t>
  </si>
  <si>
    <t>064.772.186-40</t>
  </si>
  <si>
    <t>CLEUSA FERREIRA DA S NASCIMENTO</t>
  </si>
  <si>
    <t>126.646.336/43</t>
  </si>
  <si>
    <t>DAYANE MARTINS DE ARAUJO</t>
  </si>
  <si>
    <t>542.976.726-34</t>
  </si>
  <si>
    <t>ELCI DOS REIS</t>
  </si>
  <si>
    <t>687.013.906-78</t>
  </si>
  <si>
    <t>ELISA RIBEIRO DA SILVA</t>
  </si>
  <si>
    <t>138.741.036-92</t>
  </si>
  <si>
    <t>FRANCISCA JANIELLE CUSTODE DE SOUSA</t>
  </si>
  <si>
    <t>001.120.346-32</t>
  </si>
  <si>
    <t>LUCI CARDOSO DOS SANTOS</t>
  </si>
  <si>
    <t>ENCARREGADA</t>
  </si>
  <si>
    <t>912.227.106-68</t>
  </si>
  <si>
    <t>LUCIA MARIA DA SILVA ESPANHOL</t>
  </si>
  <si>
    <t>394.088.176-72</t>
  </si>
  <si>
    <t>MARIA ABADIA DOMINGOS PEREIRA</t>
  </si>
  <si>
    <t>026.894.966-23</t>
  </si>
  <si>
    <t>MARIA MADALENA GONÇALVES</t>
  </si>
  <si>
    <t>054.070.586-18</t>
  </si>
  <si>
    <t>MARIUZA MARTINS DA SILVA</t>
  </si>
  <si>
    <t>106.512.126-18</t>
  </si>
  <si>
    <t>MICHELE CRISTINE GOMIDAS</t>
  </si>
  <si>
    <t>900.273.026-87</t>
  </si>
  <si>
    <t>ONEIDA PEREIRA DA SILVA</t>
  </si>
  <si>
    <t>913.984.446-34</t>
  </si>
  <si>
    <t>ROSANGELA RODRIGUES DE LACERDA</t>
  </si>
  <si>
    <t>091.992.616-93</t>
  </si>
  <si>
    <t xml:space="preserve">ROZIANA VIEIRA CROXELA </t>
  </si>
  <si>
    <t>743.836.391-00</t>
  </si>
  <si>
    <t>STEFFANY CRISTINA DE OLIVEIRA</t>
  </si>
  <si>
    <t>883.489.976-87</t>
  </si>
  <si>
    <t>SUELY GAMA DA SILVA</t>
  </si>
  <si>
    <t>072.225.046-05</t>
  </si>
  <si>
    <t>TANIA ABADIA RIBEIRO OLIVEIRA</t>
  </si>
  <si>
    <t>912.255.826-87</t>
  </si>
  <si>
    <t>TELMA DORNELAS ROCHA SOARES</t>
  </si>
  <si>
    <t>096.937.256-62</t>
  </si>
  <si>
    <t>THIAGO PIRES MARQUES</t>
  </si>
  <si>
    <t>LIMPADOR DE VIDRO</t>
  </si>
  <si>
    <t>046.760.216-66</t>
  </si>
  <si>
    <t>VALDA CONCEIÇÃO SILVA COELHO</t>
  </si>
  <si>
    <t>093.403.066-94</t>
  </si>
  <si>
    <t>VIVIANE FARIA DE FREITAS</t>
  </si>
  <si>
    <t>048/2018</t>
  </si>
  <si>
    <t>ANDRE L. LEMOS DOS SANTOS</t>
  </si>
  <si>
    <t>SEJAD</t>
  </si>
  <si>
    <t>AUXILIAR DE JARDINAGEM</t>
  </si>
  <si>
    <t>CARLOS ESTALIM ROQUE</t>
  </si>
  <si>
    <t>CELIO MARTINS DOS SANTOS</t>
  </si>
  <si>
    <t>611.788.701-97</t>
  </si>
  <si>
    <t>CLEYBER JOSE BORGES</t>
  </si>
  <si>
    <t>094.844.916-00</t>
  </si>
  <si>
    <t>DEUSDETE G. RODRIGUES</t>
  </si>
  <si>
    <t>511.210.506-20</t>
  </si>
  <si>
    <t>DELMO GOMES MACHADO</t>
  </si>
  <si>
    <t>063.473.594-21</t>
  </si>
  <si>
    <t>EDILSON SILVA DO NASCIMENTO</t>
  </si>
  <si>
    <t>GASPAR PEREIRA DE OLIVEIRA</t>
  </si>
  <si>
    <t>105.197.986-27</t>
  </si>
  <si>
    <t>ISAAC MURIEL N. BARROS</t>
  </si>
  <si>
    <t>951.983.346-34</t>
  </si>
  <si>
    <t>IVANILDO CUNHA JUNIOR</t>
  </si>
  <si>
    <t>JAIR TERNA</t>
  </si>
  <si>
    <t>JOÃO DE OLIVEIRA LIMA</t>
  </si>
  <si>
    <t>JOSÉ APARECIDO B. NEVES</t>
  </si>
  <si>
    <t>JOSÉ DOMINGOS DA LUZ</t>
  </si>
  <si>
    <t>JOSÉ WILSON G. NASCIMENTO</t>
  </si>
  <si>
    <t>LUIZ CARLOS FERREIRA</t>
  </si>
  <si>
    <t>855.635.016-04</t>
  </si>
  <si>
    <t>MARCOS SOARES RAMOS</t>
  </si>
  <si>
    <t>868.148.346-34</t>
  </si>
  <si>
    <t>MARCOS ANTONIO SOARES DE OLIVEIRA</t>
  </si>
  <si>
    <t>047.585.785-24</t>
  </si>
  <si>
    <t>NEMIAS DA SILVA ARAGAO</t>
  </si>
  <si>
    <t>SERGIO JOSÉ AMORIM</t>
  </si>
  <si>
    <t>997.087.016-53</t>
  </si>
  <si>
    <t>VALDETE ELIAS DE SOUZA</t>
  </si>
  <si>
    <t>038.049.141-95</t>
  </si>
  <si>
    <t>WILSON MARCOS NOLETO DA ROCHA</t>
  </si>
  <si>
    <t>030/2019</t>
  </si>
  <si>
    <t>537.314.766-49</t>
  </si>
  <si>
    <t>ADEVANO TIBURCIO DE ARAUJO</t>
  </si>
  <si>
    <t> 782405</t>
  </si>
  <si>
    <t>DITRA</t>
  </si>
  <si>
    <t>COSME LUANDO ROCHA</t>
  </si>
  <si>
    <t>059.608.726-84</t>
  </si>
  <si>
    <t>DANIEL DA SILVA SOUZA</t>
  </si>
  <si>
    <t>045.185.716-06</t>
  </si>
  <si>
    <t>DANIEL DE OLIVEIRA GOMES</t>
  </si>
  <si>
    <t>037.155.866-21</t>
  </si>
  <si>
    <t>DANIEL RODRIGUES DA SILVA</t>
  </si>
  <si>
    <t>032.397.536-42</t>
  </si>
  <si>
    <t>DINA AUGUSTA SOUZA NOGUEIRA</t>
  </si>
  <si>
    <t>463.825.001-78</t>
  </si>
  <si>
    <t>EDIO PAULO DE MATOS</t>
  </si>
  <si>
    <t>491.241.886-20</t>
  </si>
  <si>
    <t>EDISON MARTINS GONÇALVES</t>
  </si>
  <si>
    <t>097.495.038-64</t>
  </si>
  <si>
    <t>ELIAS RODRIGUES</t>
  </si>
  <si>
    <t>498.636.146-53</t>
  </si>
  <si>
    <t>FAUSTO RIBEIRO DE MORAES</t>
  </si>
  <si>
    <t>431.290.306-97</t>
  </si>
  <si>
    <t>FRANCISCO JOAO DA SILVA</t>
  </si>
  <si>
    <t>352.131.246-15</t>
  </si>
  <si>
    <t>GILMAR JOSE FERNANDES</t>
  </si>
  <si>
    <t>445.859.186-04</t>
  </si>
  <si>
    <t>GILMAR LUIS FERREIRA</t>
  </si>
  <si>
    <t>096.355.036-52</t>
  </si>
  <si>
    <t>GILMAR SALVADOR SANTOS</t>
  </si>
  <si>
    <t>360.468.926-00</t>
  </si>
  <si>
    <t>JACY DE OLIVEIRA</t>
  </si>
  <si>
    <t>012.208.836-03</t>
  </si>
  <si>
    <t>JANAINA MARTINS SANTOS</t>
  </si>
  <si>
    <t>497.858.006-44</t>
  </si>
  <si>
    <t>JOSE PEREIRA DOS SANTOS</t>
  </si>
  <si>
    <t>091.409.496-30</t>
  </si>
  <si>
    <t>MAICON PEIXOTO DE SOUSA</t>
  </si>
  <si>
    <t>539.530.886-53</t>
  </si>
  <si>
    <t>MANOEL MESSIAS DE ALMEIDA</t>
  </si>
  <si>
    <t>839.534.001-00</t>
  </si>
  <si>
    <t>MARCELO RODRIGUES DA SILVA</t>
  </si>
  <si>
    <t>671.754.906-82</t>
  </si>
  <si>
    <t>MAURICIO DE SOUSA MARIA</t>
  </si>
  <si>
    <t>053.646.176-70</t>
  </si>
  <si>
    <t>NEWTON RODRIGUES FERREIRA</t>
  </si>
  <si>
    <t>792.787.281-87</t>
  </si>
  <si>
    <t>ODAIR DE SOUZA DUARTE</t>
  </si>
  <si>
    <t>044.798.436-55</t>
  </si>
  <si>
    <t>RODRIGO ALVES CARVALHO</t>
  </si>
  <si>
    <t>672.088.436-00</t>
  </si>
  <si>
    <t>ROBSON OTAVIO NUNES DA SILVA</t>
  </si>
  <si>
    <t>473.165.866-72</t>
  </si>
  <si>
    <t>SINOMAR ROSA DA SILVA</t>
  </si>
  <si>
    <t>Motorista de ambulância</t>
  </si>
  <si>
    <t>003.028.946-75</t>
  </si>
  <si>
    <t>WESLEY MENDES STRINI</t>
  </si>
  <si>
    <t>446.192.516-15</t>
  </si>
  <si>
    <t>WILSON FERREIRA DA SILVA</t>
  </si>
  <si>
    <t>061/2020</t>
  </si>
  <si>
    <t>ANGELO GABRIEL MACHADO OLIVEIRA</t>
  </si>
  <si>
    <t>MARCENEIRO</t>
  </si>
  <si>
    <t>115.463.146-01</t>
  </si>
  <si>
    <t>FABRICIO AMARAL DOS SANTOS</t>
  </si>
  <si>
    <t>SERRALHEIRO</t>
  </si>
  <si>
    <t>FRANCISCO DE ASSIS DA SILVA</t>
  </si>
  <si>
    <t>HIGOR HENRIQUE BALDUINO</t>
  </si>
  <si>
    <t>JAMES CONCEIÇÃO LEAL</t>
  </si>
  <si>
    <t>061.730.146-88</t>
  </si>
  <si>
    <t>JOSE ANTONIO SANTOS</t>
  </si>
  <si>
    <t>013.890.396-41</t>
  </si>
  <si>
    <t>MICHAEL WELLIGTON C. DA SILVA</t>
  </si>
  <si>
    <t>GERENTE ADM.</t>
  </si>
  <si>
    <t>OGENILDO MTEUS DOS SANTOS</t>
  </si>
  <si>
    <t>CHAVEIRO</t>
  </si>
  <si>
    <t>043.412.216-55</t>
  </si>
  <si>
    <t>OSVANIO DA SILVA BORGES</t>
  </si>
  <si>
    <t>SUELLEN FREITAS MARRA</t>
  </si>
  <si>
    <t>COMPRADOR</t>
  </si>
  <si>
    <t>701.020.554-08</t>
  </si>
  <si>
    <t>VALDEMAR FAGNER P. DA SILVA</t>
  </si>
  <si>
    <t>988.765.111-72</t>
  </si>
  <si>
    <t>VAGNER ALVES DA SILVA</t>
  </si>
  <si>
    <t>VIDRACEIRO</t>
  </si>
  <si>
    <t>WILLIAM CESAR DE OLIVEIRA</t>
  </si>
  <si>
    <t>017/2021</t>
  </si>
  <si>
    <t>TEKNO SISTEMAS DE ENGENHARIA LTDA</t>
  </si>
  <si>
    <t>130.416.844-11</t>
  </si>
  <si>
    <t>LUCIO MARIO DA SILVA SANTOS</t>
  </si>
  <si>
    <t>CAMPUS UMUARAMA</t>
  </si>
  <si>
    <t>AUXILIAR DE CARPINTEIRO</t>
  </si>
  <si>
    <t>098.012.724-65</t>
  </si>
  <si>
    <t>EDIVAN LAURENTINO DOS SANTOS</t>
  </si>
  <si>
    <t>145.004.566-94</t>
  </si>
  <si>
    <t>OTÁVIO HENRIQUE GARCIA ALVES</t>
  </si>
  <si>
    <t>104.414.674-58</t>
  </si>
  <si>
    <t>JAELISSON LUIZ DA SILVA</t>
  </si>
  <si>
    <t>059.992.144-75</t>
  </si>
  <si>
    <t>SILVANIO DOS SANTOS</t>
  </si>
  <si>
    <t>AUXILIAR DE ELÉTRICA</t>
  </si>
  <si>
    <t>182.686.156-48</t>
  </si>
  <si>
    <t>BRUNO RAFAEL MONTEIRO DA SILVA</t>
  </si>
  <si>
    <t>053.314.273-32</t>
  </si>
  <si>
    <t>CARLOS GOMES DE SOUZA</t>
  </si>
  <si>
    <t>350.912.826-53</t>
  </si>
  <si>
    <t>DIVINOIDES BORGES SANTANA</t>
  </si>
  <si>
    <t>021.717.786-79</t>
  </si>
  <si>
    <t>JOHN KEVIN SILVA GARCIA</t>
  </si>
  <si>
    <t>585.367.106-59</t>
  </si>
  <si>
    <t>JOSÉ ALBERTO DE SOUZA MILITANI</t>
  </si>
  <si>
    <t>133.237.126-41</t>
  </si>
  <si>
    <t>JAMILSON OLIVEIRA CAJAIBA</t>
  </si>
  <si>
    <t>028.998.226-08</t>
  </si>
  <si>
    <t>OSDRAES NUNES DE OLIVEIRA</t>
  </si>
  <si>
    <t>753.556.046-68</t>
  </si>
  <si>
    <t>RONNIE VON RODRIGUES PEREIRA</t>
  </si>
  <si>
    <t>135.080.056-23</t>
  </si>
  <si>
    <t>GABRIEL CAMILO DA SILVA</t>
  </si>
  <si>
    <t>048.733.226-18</t>
  </si>
  <si>
    <t>JOÃO BATISTA ALMEIDA DA COSTA</t>
  </si>
  <si>
    <t>346.361.998-98</t>
  </si>
  <si>
    <t>ELTON LUIZ SILVEIRO</t>
  </si>
  <si>
    <t>CARPINTEIRO</t>
  </si>
  <si>
    <t>019.058.766-02</t>
  </si>
  <si>
    <t>JOSÉ MARCIO DOS SANTOS</t>
  </si>
  <si>
    <t>027.373.426-19</t>
  </si>
  <si>
    <t>SILVIO OMAR GARCIA</t>
  </si>
  <si>
    <t>016.106.815-41</t>
  </si>
  <si>
    <t>ROBERTO CONCEIÇÃO DA SILVA</t>
  </si>
  <si>
    <t>888.756.796-49</t>
  </si>
  <si>
    <t>WELLINGTON CASSEMIRO TELES</t>
  </si>
  <si>
    <t>026.497.061-63</t>
  </si>
  <si>
    <t>VANILSON FERREIRA DE OLIVEIRA</t>
  </si>
  <si>
    <t>004.310.566-17</t>
  </si>
  <si>
    <t>JEANDERSON TRINDADE BLADEZ</t>
  </si>
  <si>
    <t>024.747.046-55</t>
  </si>
  <si>
    <t>EDUARDO ANDRADE PEREIRA</t>
  </si>
  <si>
    <t>016.295.716-52</t>
  </si>
  <si>
    <t>ADEMILSON ALBINO DOS SANTOS</t>
  </si>
  <si>
    <t>080.631.386-27</t>
  </si>
  <si>
    <t>CARLOS ADRIANO DE OLIVEIRA TELES</t>
  </si>
  <si>
    <t>018.610.716-12</t>
  </si>
  <si>
    <t>DIEGO BENEDITO DE OLIVEIRA</t>
  </si>
  <si>
    <t>092.081.936-24</t>
  </si>
  <si>
    <t>DOUGLAS DA SILVA CIPRIANO</t>
  </si>
  <si>
    <t xml:space="preserve"> 03/06/1989</t>
  </si>
  <si>
    <t>077.262.074-18</t>
  </si>
  <si>
    <t>FRANCIELIO DE ARAUJO GALVÃO</t>
  </si>
  <si>
    <t>108.391.246-19</t>
  </si>
  <si>
    <t>GUSTAVO HENRIQUE DICENCIO SOARES</t>
  </si>
  <si>
    <t>064.861.316-08</t>
  </si>
  <si>
    <t>LEANDRO ANDRADE RIBEIRO</t>
  </si>
  <si>
    <t>683.567.816-04</t>
  </si>
  <si>
    <t>MIGUEL ADÃO ROCHA</t>
  </si>
  <si>
    <t>108.199.316-24</t>
  </si>
  <si>
    <t>NIKSON ELIAS CARDOSO</t>
  </si>
  <si>
    <t>100.777.756-78</t>
  </si>
  <si>
    <t>RAFAEL LUCAS DE DEUS</t>
  </si>
  <si>
    <t>828.621.256-87</t>
  </si>
  <si>
    <t>NILVON RODRIGUES DE SOUZA</t>
  </si>
  <si>
    <t>038.386.698-78</t>
  </si>
  <si>
    <t>ADÃO RIBEIRO GONÇALVES</t>
  </si>
  <si>
    <t>ENCANADOR</t>
  </si>
  <si>
    <t>038.490.705-90</t>
  </si>
  <si>
    <t>ALAILTON DOS SANTOS BARAUNA</t>
  </si>
  <si>
    <t>077.605.816-96</t>
  </si>
  <si>
    <t>WARLEI LOPES DA SILVA</t>
  </si>
  <si>
    <t>702.217.384-28</t>
  </si>
  <si>
    <t>ALLYF ARIOSTOR DOS SANTOS BEZERRA</t>
  </si>
  <si>
    <t>888.945.846-15</t>
  </si>
  <si>
    <t>JOÃO ABADIA ALMEIDA</t>
  </si>
  <si>
    <t>992.307.985-68</t>
  </si>
  <si>
    <t>JOSÉ BERIVAN FERREIRA DOS SANTOS</t>
  </si>
  <si>
    <t>435.097.896-87</t>
  </si>
  <si>
    <t>NIVALDIR JOSÉ DA SILVA</t>
  </si>
  <si>
    <t>045.264.016-41</t>
  </si>
  <si>
    <t>WALDSON CRESCENCIO DA SILVA</t>
  </si>
  <si>
    <t>ENCARREGADO DE CIVL</t>
  </si>
  <si>
    <t>042.641.786-06</t>
  </si>
  <si>
    <t>WESLEY JOSE BENTO LEOPOLDINO</t>
  </si>
  <si>
    <t>315.599.948-94</t>
  </si>
  <si>
    <t>EVERTON VITOR DE MELO COSTA</t>
  </si>
  <si>
    <t>007.504.326-24</t>
  </si>
  <si>
    <t>RICARDO DE OLIVEIRA</t>
  </si>
  <si>
    <t>038.672.146-70</t>
  </si>
  <si>
    <t>WOLNEY PAULINO DE ASSIS</t>
  </si>
  <si>
    <t>ENCARREGADO DE ELÉTRICA</t>
  </si>
  <si>
    <t>828.600.846-49</t>
  </si>
  <si>
    <t>MARCELO ALEX SILVANO</t>
  </si>
  <si>
    <t>947.188.146-34</t>
  </si>
  <si>
    <t>MILDSON JANIO MARREGA</t>
  </si>
  <si>
    <t>GERENTE DE MANUTENÇÃO</t>
  </si>
  <si>
    <t>635.474.146-87</t>
  </si>
  <si>
    <t>JOBES MENDES ALBINO</t>
  </si>
  <si>
    <t>MESTRE DE OBRAS</t>
  </si>
  <si>
    <t>144.768.194-00</t>
  </si>
  <si>
    <t>JOSÉ ROBERTO DA SILVA</t>
  </si>
  <si>
    <t>705.830.846-21</t>
  </si>
  <si>
    <t>JOSEPH JONY MONDESIR</t>
  </si>
  <si>
    <t>747.619.942-15</t>
  </si>
  <si>
    <t>HELBER LEAL MEIRELES</t>
  </si>
  <si>
    <t>437.508.855-91</t>
  </si>
  <si>
    <t>MANOEL PEREIRA LIMA</t>
  </si>
  <si>
    <t>823.187.196-91</t>
  </si>
  <si>
    <t>FRANCISCO SOARES ROSA</t>
  </si>
  <si>
    <t>063.963.235-16</t>
  </si>
  <si>
    <t>JOSÉ ADRIANO BEZERRA</t>
  </si>
  <si>
    <t>226.431.558-07</t>
  </si>
  <si>
    <t>MARIO MARCOS PEREIRA SOUZA</t>
  </si>
  <si>
    <t>044.563.126-02</t>
  </si>
  <si>
    <t>DIONÍSIO MENDES FERREIRA</t>
  </si>
  <si>
    <t>PINTOR</t>
  </si>
  <si>
    <t>037.502.886-23</t>
  </si>
  <si>
    <t>RUDSON MARCIO TAVARES</t>
  </si>
  <si>
    <t>090.587.895-78</t>
  </si>
  <si>
    <t>HENRIQUE DO AMOR DIVINO FRANÇA</t>
  </si>
  <si>
    <t>750.497.757-87</t>
  </si>
  <si>
    <t>JOSÉ CARLOS DA SILVA</t>
  </si>
  <si>
    <t>036.330.666-83</t>
  </si>
  <si>
    <t>CARLOS DE MORAIS CAIXETA</t>
  </si>
  <si>
    <t>753.611.596-20</t>
  </si>
  <si>
    <t>NELIO ALVES CARRIJO</t>
  </si>
  <si>
    <t>088.571.586-16</t>
  </si>
  <si>
    <t>LEONARDO GUIMARÃES PACHECO</t>
  </si>
  <si>
    <t>269.395.208-56</t>
  </si>
  <si>
    <t>TUBAL CAIM SILVA LIRA</t>
  </si>
  <si>
    <t>131.353.966-06</t>
  </si>
  <si>
    <t xml:space="preserve">CARLOS HENRIQUE VIEIRA </t>
  </si>
  <si>
    <t>989.121.511-34</t>
  </si>
  <si>
    <t>CARLOS ALVES DOS SANTOS</t>
  </si>
  <si>
    <t>077.047.366-04</t>
  </si>
  <si>
    <t>JORGE LUIZ CAMPOS CONCEIÇÃO</t>
  </si>
  <si>
    <t>046.168.676-74</t>
  </si>
  <si>
    <t>MARCOS ALBERTO DE FIGUEIREDO PELEGE</t>
  </si>
  <si>
    <t>031.935.736-80</t>
  </si>
  <si>
    <t>ANTONIO CUNHA DE SOUZA</t>
  </si>
  <si>
    <t>AUXILIAR DE ENCANADOR</t>
  </si>
  <si>
    <t>700.393.516-37</t>
  </si>
  <si>
    <t xml:space="preserve">ELIÉZIO DO NASCIMENTO FERREIRA </t>
  </si>
  <si>
    <t>SERVENTE</t>
  </si>
  <si>
    <t>018.277.524-08</t>
  </si>
  <si>
    <t>JUVENILDO CUNHA DOS SANTOS</t>
  </si>
  <si>
    <t>703.556.446-22</t>
  </si>
  <si>
    <t>ISAC JHUSBLENO ALCANTARA DA SILVA</t>
  </si>
  <si>
    <t>106.651.216-79</t>
  </si>
  <si>
    <t>JOSÉ CARLOS DE OLIVEIRA FRANÇA</t>
  </si>
  <si>
    <t>149.186.516-40</t>
  </si>
  <si>
    <t>RAFAEL FERREIRA BONIFÁCIO</t>
  </si>
  <si>
    <t>838.790.484-87</t>
  </si>
  <si>
    <t>JOSEFA DOS SANTOS LIMA</t>
  </si>
  <si>
    <t>881.047.026-53</t>
  </si>
  <si>
    <t>LINDOMAR TELES DE JESUS</t>
  </si>
  <si>
    <t>062.765.706-05</t>
  </si>
  <si>
    <t>FERNANDO DE SOUZA</t>
  </si>
  <si>
    <t>084.175.294-03</t>
  </si>
  <si>
    <t>JOSÉ ALEXANDRE DOS SANTOS</t>
  </si>
  <si>
    <t>042/2021</t>
  </si>
  <si>
    <t>25.648.387/0001-18</t>
  </si>
  <si>
    <t>WORLD SERVICE</t>
  </si>
  <si>
    <t>068.068.796-32</t>
  </si>
  <si>
    <t>ELIENE NASCIMENTO CARDOSO LIMA</t>
  </si>
  <si>
    <t>DIRSU/UFU - SANTA MONICA</t>
  </si>
  <si>
    <t>Op. Tratamento Agua</t>
  </si>
  <si>
    <t>034.626.826-52</t>
  </si>
  <si>
    <t>FRANCILENE LAURENTINA DE SOUZA</t>
  </si>
  <si>
    <t>020.016.496-14</t>
  </si>
  <si>
    <t>EMILY STEFANY FERREIRA ARAUJO</t>
  </si>
  <si>
    <t>DIRSU/UFU - PATOS DE MINAS</t>
  </si>
  <si>
    <t>117.890.226-90</t>
  </si>
  <si>
    <t>IARA DIAS DE SOUSA ARAUJO</t>
  </si>
  <si>
    <t>DIRSU/UFU - MONTE CARMELO</t>
  </si>
  <si>
    <t>107.770.874-21</t>
  </si>
  <si>
    <t>AFRANIO JACINTO DA SILVA</t>
  </si>
  <si>
    <t>DIRSU/UFU - ITUITABA</t>
  </si>
  <si>
    <t>853.430.646-04</t>
  </si>
  <si>
    <t>AMARA CRISTINA SILVA</t>
  </si>
  <si>
    <t>DIRSU/UFU - UMUARAMA</t>
  </si>
  <si>
    <t>001/2020</t>
  </si>
  <si>
    <t>00.482.840/0001-38</t>
  </si>
  <si>
    <t>LIDERANÇA LIMPEZA E CONSERVAÇÃO LTDA</t>
  </si>
  <si>
    <t>094.085.696-44</t>
  </si>
  <si>
    <t>ELAINE APARECIDA DE JESUS</t>
  </si>
  <si>
    <t>ESEBA</t>
  </si>
  <si>
    <t>Ensino Fundamental Completo</t>
  </si>
  <si>
    <t>Cozinheira</t>
  </si>
  <si>
    <t>010.462.894-46</t>
  </si>
  <si>
    <t>FRANCISCA DE ASSIS CARVALHO</t>
  </si>
  <si>
    <t xml:space="preserve">ESEBA </t>
  </si>
  <si>
    <t>Auxiliar de Cozinha</t>
  </si>
  <si>
    <t>061.993.016-09</t>
  </si>
  <si>
    <t>JOELMA FERNANDES DO NASCIMENTO</t>
  </si>
  <si>
    <t>004/2017</t>
  </si>
  <si>
    <t>SERVICORP-SERVIÇOS E CORPORAÇÕES LTDA</t>
  </si>
  <si>
    <t xml:space="preserve">035497056- 97 </t>
  </si>
  <si>
    <t>ADENISIA PEREIRA DOS S. SILVA (INSALUBRE)</t>
  </si>
  <si>
    <t>UFU SANTA MONICA / BLOCO 5S</t>
  </si>
  <si>
    <t>Auxiliar Limpeza</t>
  </si>
  <si>
    <t xml:space="preserve">132864166-06 </t>
  </si>
  <si>
    <t>ALINE CRISTINA DE OLIVERIA(Limp. Vidro)</t>
  </si>
  <si>
    <t>UFU STA MONICA/ BLOCO3P</t>
  </si>
  <si>
    <t>501962606-63</t>
  </si>
  <si>
    <t>ANA MARIA BERDARDINO</t>
  </si>
  <si>
    <t>UFU UMUARAMA/ BLOCO 8C</t>
  </si>
  <si>
    <t>015991396-93</t>
  </si>
  <si>
    <t>UFU STA MONICA/ BLOCO 1 U</t>
  </si>
  <si>
    <t>025484647- 50</t>
  </si>
  <si>
    <t>ANTONIA DEUZA DIONIZIO</t>
  </si>
  <si>
    <t xml:space="preserve">035382942-08 </t>
  </si>
  <si>
    <t>ANTONIO CARLOS SANTOS DOS SANTOS( Limp. Vidro)</t>
  </si>
  <si>
    <t>121197306-95</t>
  </si>
  <si>
    <t>CARLA TATIANE FRANCA BICALHO</t>
  </si>
  <si>
    <t>UFU SANTA MONICA / BLOCO3P</t>
  </si>
  <si>
    <t>113969606-86</t>
  </si>
  <si>
    <t>CAMILA APDA S DE ANDRADE</t>
  </si>
  <si>
    <t>010410855-08</t>
  </si>
  <si>
    <t>CHIRLE FERREIRA DOS SANTOS</t>
  </si>
  <si>
    <t>UFU SANTA MONICA / BLOCO1C</t>
  </si>
  <si>
    <t xml:space="preserve">102894126-92 </t>
  </si>
  <si>
    <t>CLAUDIA MARIA F. DOS SANTOS</t>
  </si>
  <si>
    <t>682550556-49</t>
  </si>
  <si>
    <t>ELIANA DE FÁTIMA SILVA</t>
  </si>
  <si>
    <t>UFU STA MONICA/ BLOCO 5S</t>
  </si>
  <si>
    <t xml:space="preserve">053910955-06 </t>
  </si>
  <si>
    <t>ELIDELMA RODRIGUES DE SOUZA (ENCARREGADA)</t>
  </si>
  <si>
    <t>Encarregada</t>
  </si>
  <si>
    <t xml:space="preserve">065594426-59  </t>
  </si>
  <si>
    <t>ILDENIR GONÇALVES DE ANDRADE</t>
  </si>
  <si>
    <t>UFU STA MONICA/ BLOCO 3P</t>
  </si>
  <si>
    <t xml:space="preserve">061233636-03  </t>
  </si>
  <si>
    <t>IVONETE RODRIGUES DA SILVA( INSALUBRE)</t>
  </si>
  <si>
    <t>UFU SANTA MONICA/3M</t>
  </si>
  <si>
    <t>101679614-54</t>
  </si>
  <si>
    <t>JACKELLINE DA SILVA RODRIGUES</t>
  </si>
  <si>
    <t>UFU SANTA MONICA / BLOCO 3M</t>
  </si>
  <si>
    <t>320 989 106-06</t>
  </si>
  <si>
    <t>JANE APARECIDA DA SILVA</t>
  </si>
  <si>
    <t>ÁREA ISOLADA/DUQUE DE CAXIAS E MUNA</t>
  </si>
  <si>
    <t>106400926- 32</t>
  </si>
  <si>
    <t>JENIFFER MEIRIANE DE FREITAS</t>
  </si>
  <si>
    <t>UFU SANTA MONICA / BLOCO 3P</t>
  </si>
  <si>
    <t>JESSICA ALVES DOS SANTOS</t>
  </si>
  <si>
    <t>067933436-02</t>
  </si>
  <si>
    <t>JULIANA DE ASSIS ALVES</t>
  </si>
  <si>
    <t xml:space="preserve">094085676-09   </t>
  </si>
  <si>
    <t>KARINA DA SILVA PAULA (INSALUBRE)</t>
  </si>
  <si>
    <t>ÀREA ISOLADA / LABORATÓRIO</t>
  </si>
  <si>
    <t>821043522-15</t>
  </si>
  <si>
    <t>KELIANE SANTANA SILVA</t>
  </si>
  <si>
    <t xml:space="preserve">703310956-37  </t>
  </si>
  <si>
    <t xml:space="preserve">LAURA JULIA CASSIMIRO DE OLIVEIRA    </t>
  </si>
  <si>
    <t>179 718 406-75</t>
  </si>
  <si>
    <t>LAUANNY VITORIA LEONARDO MARTINS</t>
  </si>
  <si>
    <t>022722696-80</t>
  </si>
  <si>
    <t>LORRAYNE GABRIELA P. GONÇALVES</t>
  </si>
  <si>
    <t xml:space="preserve">061203496-85  </t>
  </si>
  <si>
    <t>LUZINETE MARIA DE BRITO (INSALUBRE)</t>
  </si>
  <si>
    <t xml:space="preserve">121595326-73  </t>
  </si>
  <si>
    <t>MANUELA  ARAUJO DE SOUZA</t>
  </si>
  <si>
    <t>066.609.126-90</t>
  </si>
  <si>
    <t>MARIA JOSE DE AZEVEDO SIMAO(INSALUBRE)</t>
  </si>
  <si>
    <t>UFU SANTA MONICA / BLOCO 1 U</t>
  </si>
  <si>
    <t>766283102-72</t>
  </si>
  <si>
    <t>MARCIA CRISTINA COSTA DE SOUZA</t>
  </si>
  <si>
    <t>124.362.814-67</t>
  </si>
  <si>
    <t>QUITÉRIA TATIANE SILVA BARBOSA</t>
  </si>
  <si>
    <t xml:space="preserve">577975521-34  </t>
  </si>
  <si>
    <t>ROZENY CARDOSO DOS SANTOS GUIMARAES</t>
  </si>
  <si>
    <t>AREA ISOLADA/ MORADA ESTUDANTIL</t>
  </si>
  <si>
    <t xml:space="preserve">118731706-37  </t>
  </si>
  <si>
    <t>SIDALIA MARIA DE JESUS(INSALUBRE)</t>
  </si>
  <si>
    <t>UFU STA MONICA/ BLOCO Y</t>
  </si>
  <si>
    <t>012972898-54</t>
  </si>
  <si>
    <t>SILVIO CHAVES DE JESUS (ENCARREGADO)</t>
  </si>
  <si>
    <t xml:space="preserve">UFU UMUARAMA / BLOCO 8 C </t>
  </si>
  <si>
    <t>Encarregado</t>
  </si>
  <si>
    <t>072943814-70</t>
  </si>
  <si>
    <t>SIMONY  THAISE SILVA DOS SANTOS</t>
  </si>
  <si>
    <t>106141044-75</t>
  </si>
  <si>
    <t>STHEFANIA GONÇALVES DE ANDRADE SILVA</t>
  </si>
  <si>
    <t>UFU SANTA MONICA / BLOCO 3 P</t>
  </si>
  <si>
    <t>100133366-73</t>
  </si>
  <si>
    <t>SUZIELE ALVES CUSTODIO</t>
  </si>
  <si>
    <t>804783106-25</t>
  </si>
  <si>
    <t>VANUSA LUISA DE OLIVEIRA</t>
  </si>
  <si>
    <t>102.504.876-83</t>
  </si>
  <si>
    <t>VALKIRIA DE ANDRADE(  INSALUBRE)</t>
  </si>
  <si>
    <t>146833196-59</t>
  </si>
  <si>
    <t>VERONICA DOS SANTOS ALVES</t>
  </si>
  <si>
    <t>068383864-45</t>
  </si>
  <si>
    <t>ZEANNE MARCIELLE FERREIRA DOS SANTOS</t>
  </si>
  <si>
    <t>CRISTIANE APARECIDA DA SILVA (INSALUBRE)</t>
  </si>
  <si>
    <t>UFU PONTAL</t>
  </si>
  <si>
    <t>051.374.684.60</t>
  </si>
  <si>
    <t>DEMESIA ALEXANDRE DA SIILVA</t>
  </si>
  <si>
    <t>DIVINA MILANI SILVA</t>
  </si>
  <si>
    <t>ELSON DIVINO BORGES ( LIMP. VIDRO)</t>
  </si>
  <si>
    <t>Limpador de vidros</t>
  </si>
  <si>
    <t>ELTON CAMARGOS DUTRA</t>
  </si>
  <si>
    <t>139.500.686.51</t>
  </si>
  <si>
    <t>JAQUELINE DE PAUA  (INSALUBRE)</t>
  </si>
  <si>
    <t>LEANDRO GOMES RODRIGUES ( LIMP. VIDRO)</t>
  </si>
  <si>
    <t>105.853.861.266-97</t>
  </si>
  <si>
    <t>LETÍCIA PIRES BAYLÃO</t>
  </si>
  <si>
    <t>037.465.861.78</t>
  </si>
  <si>
    <t>LUCIA MARIA ESTEVÃO</t>
  </si>
  <si>
    <t>MARCIA APARECIDA ALVES</t>
  </si>
  <si>
    <t>MARIA ADELINA DOS REIS (ENCARREGADA)</t>
  </si>
  <si>
    <t>024.076.616.48</t>
  </si>
  <si>
    <t>MARIA APARECIDA DE GOIS</t>
  </si>
  <si>
    <t>063.860.336-63</t>
  </si>
  <si>
    <t>165.014.378-81</t>
  </si>
  <si>
    <t>MARIA IVETE O.MAGALHÃES</t>
  </si>
  <si>
    <t>147.070.376-90</t>
  </si>
  <si>
    <t>MARIA WELLITANIA DA SILVA</t>
  </si>
  <si>
    <t>114.214.046.64</t>
  </si>
  <si>
    <t>NAESSA FERNANDA SILVA (INSALUBRE)</t>
  </si>
  <si>
    <t>REJANE GRACIANO VILELA MAGALHÃES  (INSALUBRE)</t>
  </si>
  <si>
    <t>831.445.796.53</t>
  </si>
  <si>
    <t>SIDNEI MATIAS DE SOUZA</t>
  </si>
  <si>
    <t xml:space="preserve">Agente publicitário </t>
  </si>
  <si>
    <t>Auxiliar biblioteca</t>
  </si>
  <si>
    <t xml:space="preserve">Auxiliar administrativo </t>
  </si>
  <si>
    <t>Auxiliar de biotério</t>
  </si>
  <si>
    <t>Auxiliar de carpinteiro</t>
  </si>
  <si>
    <t>Auxiliar de elétrica</t>
  </si>
  <si>
    <t>Auxiliar de encanador</t>
  </si>
  <si>
    <t>Auxiliar de jardinagem</t>
  </si>
  <si>
    <t>Auxiliar de refrigeração</t>
  </si>
  <si>
    <t>Auxiliar geral</t>
  </si>
  <si>
    <t>Auxiliar limpeza</t>
  </si>
  <si>
    <t>Carpinteiro</t>
  </si>
  <si>
    <t>Chaveiro</t>
  </si>
  <si>
    <t xml:space="preserve">Cuidador em saúde </t>
  </si>
  <si>
    <t>Encanador</t>
  </si>
  <si>
    <t>Encarregado de civl</t>
  </si>
  <si>
    <t>Encarregado de elétrica</t>
  </si>
  <si>
    <t>Encarregado(a)</t>
  </si>
  <si>
    <t>Engenheiro mecânico</t>
  </si>
  <si>
    <t>Fotocopista</t>
  </si>
  <si>
    <t>Gerente de manutenção</t>
  </si>
  <si>
    <t>Marceneiro</t>
  </si>
  <si>
    <t>Mestre de obras</t>
  </si>
  <si>
    <t>Operador de tratamento de água</t>
  </si>
  <si>
    <t xml:space="preserve">Operador carga e descarga </t>
  </si>
  <si>
    <t>Operador de máquinas e equipamento</t>
  </si>
  <si>
    <t>Operador de videomonitoramento</t>
  </si>
  <si>
    <t>Pintor</t>
  </si>
  <si>
    <t xml:space="preserve">Portaria </t>
  </si>
  <si>
    <t>Porteiro(a)</t>
  </si>
  <si>
    <t>Serralheiro</t>
  </si>
  <si>
    <t>Servente</t>
  </si>
  <si>
    <t>Técnico de refrigeração</t>
  </si>
  <si>
    <t>Telefonista</t>
  </si>
  <si>
    <t>Trabalhador braçal</t>
  </si>
  <si>
    <t xml:space="preserve">Tradutor e intérprete libras </t>
  </si>
  <si>
    <t>Vidraceiro</t>
  </si>
  <si>
    <t>Vigilante líder</t>
  </si>
  <si>
    <t>Gerente administrativo</t>
  </si>
  <si>
    <t>Terceirizados – Quantitativo</t>
  </si>
  <si>
    <t>Histórico de Terceirizados</t>
  </si>
  <si>
    <t xml:space="preserve">Fundamental Completo </t>
  </si>
  <si>
    <t>Técnico</t>
  </si>
  <si>
    <t xml:space="preserve">Fundamental </t>
  </si>
  <si>
    <t>08HS</t>
  </si>
  <si>
    <t>36HS</t>
  </si>
  <si>
    <t>25HS</t>
  </si>
  <si>
    <t>40HS</t>
  </si>
  <si>
    <t>44HS</t>
  </si>
  <si>
    <t>Perfil dos Terceirizados</t>
  </si>
  <si>
    <t>Função</t>
  </si>
  <si>
    <t>Denominação</t>
  </si>
  <si>
    <t>CD - 2</t>
  </si>
  <si>
    <t>Pró- reitor</t>
  </si>
  <si>
    <t>CD - 3</t>
  </si>
  <si>
    <t>Assessor</t>
  </si>
  <si>
    <t>Assessor Especial</t>
  </si>
  <si>
    <t>Diretor</t>
  </si>
  <si>
    <t>Secretário-Geral</t>
  </si>
  <si>
    <t>CD - 4</t>
  </si>
  <si>
    <t>Ouvidor</t>
  </si>
  <si>
    <t>FG - 1</t>
  </si>
  <si>
    <t>Coordenador</t>
  </si>
  <si>
    <t>Coordenador Administrativo</t>
  </si>
  <si>
    <t>Supervisor</t>
  </si>
  <si>
    <t>Secretária do Reitor</t>
  </si>
  <si>
    <t>FG - 2</t>
  </si>
  <si>
    <t>Secretário</t>
  </si>
  <si>
    <t>FG - 3</t>
  </si>
  <si>
    <t>Gerente</t>
  </si>
  <si>
    <t>Técnicos-Administrativos Ocupantes de Cargos Comissionados</t>
  </si>
  <si>
    <t>Unidade de lotação</t>
  </si>
  <si>
    <t>Técnicos-Administrativos – UFU</t>
  </si>
  <si>
    <t>Técnicos-Administrativos – Hospital de Clínicas - HC</t>
  </si>
  <si>
    <t>Licenças para Tratamento de Saúde</t>
  </si>
  <si>
    <t>Técnico-Administrativo</t>
  </si>
  <si>
    <t>Técnicos-administrativos em Licença para tratamento de saúde</t>
  </si>
  <si>
    <t>Afastamento – Integral</t>
  </si>
  <si>
    <t>Pós-doutorado</t>
  </si>
  <si>
    <t>Técnico-Administrativos  -  UFU</t>
  </si>
  <si>
    <t>Técnico-Administrativos  - Hospital de Clínicas ( HC)</t>
  </si>
  <si>
    <t>Total afastamento integral</t>
  </si>
  <si>
    <t>Afastamento – Parcial</t>
  </si>
  <si>
    <t>Técnico-Administrativos  - Hospital de Clinícas ( HC)</t>
  </si>
  <si>
    <t>Total afastamento parcial</t>
  </si>
  <si>
    <t>Afastamento – Nacional</t>
  </si>
  <si>
    <t>Técnico-Administrativos</t>
  </si>
  <si>
    <t>Afastamento – Internacional</t>
  </si>
  <si>
    <t>Afastamentos para pós-graduação stricto-sensu</t>
  </si>
  <si>
    <t>Afastamento para capacitação (superior a  30 dias)</t>
  </si>
  <si>
    <t>Cargos e Vacâncias - TA</t>
  </si>
  <si>
    <t>Posse - TA</t>
  </si>
  <si>
    <t>Regime de Trabalho - TA</t>
  </si>
  <si>
    <t>Perfil - TA</t>
  </si>
  <si>
    <t>Cargos Comissionads - TA</t>
  </si>
  <si>
    <t>Capacitação - TA</t>
  </si>
  <si>
    <t>Saúde - TA</t>
  </si>
  <si>
    <t>Afastamentos - TA</t>
  </si>
  <si>
    <t>Terceirizados</t>
  </si>
  <si>
    <t>Histórico Terceirizados</t>
  </si>
  <si>
    <t>Perfil - Terceirizados</t>
  </si>
  <si>
    <t>Menu</t>
  </si>
  <si>
    <t>Técnicos-administrativos participantes em Ações de Capacitação</t>
  </si>
  <si>
    <t>Técnicos-Administrativos - UFU</t>
  </si>
  <si>
    <t>Técnicos-Administrativos - Hospital de Clínicas (HC)</t>
  </si>
  <si>
    <t>Total de Técnicos-Administrativos</t>
  </si>
  <si>
    <t>Terceirizados - UFU</t>
  </si>
  <si>
    <t>Quadro resumo Técnicos-administrativos e Terceirizados</t>
  </si>
  <si>
    <t>Técnicos-administrativos</t>
  </si>
  <si>
    <t>Quadro resumo</t>
  </si>
  <si>
    <t>Gestão de Pessoas - Técnicos-administrativos e Tercerizados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</si>
</sst>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164" formatCode="d/m/yyyy"/>
    <numFmt numFmtId="165" formatCode="0.0%"/>
    <numFmt numFmtId="166" formatCode="000000"/>
    <numFmt numFmtId="167" formatCode="00\.000\.000\/0000\-00"/>
    <numFmt numFmtId="168" formatCode="000\.000\.000\-00"/>
    <numFmt numFmtId="169" formatCode="&quot;R$ &quot;#,##0.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theme="1"/>
      <name val="Calibri"/>
      <family val="2"/>
    </font>
    <font>
      <b/>
      <u/>
      <sz val="10"/>
      <color rgb="FFFF0000"/>
      <name val="MS Sans Serif"/>
      <family val="2"/>
    </font>
    <font>
      <b/>
      <sz val="8"/>
      <color rgb="FF00B0F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00B0F0"/>
      <name val="Arial"/>
      <family val="2"/>
    </font>
    <font>
      <sz val="8"/>
      <color rgb="FF00B050"/>
      <name val="Arial"/>
      <family val="2"/>
    </font>
    <font>
      <sz val="11"/>
      <color rgb="FF000000"/>
      <name val="Calibri"/>
      <family val="2"/>
      <scheme val="minor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color rgb="FFFF0000"/>
      <name val="Times New Roman"/>
      <family val="1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E0FFE0"/>
        <bgColor rgb="FFCCFFCC"/>
      </patternFill>
    </fill>
    <fill>
      <patternFill patternType="solid">
        <fgColor rgb="FFFFFFFF"/>
        <bgColor rgb="FFFFFFCC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9" fillId="0" borderId="0"/>
  </cellStyleXfs>
  <cellXfs count="150"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2" borderId="1" xfId="0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/>
    </xf>
    <xf numFmtId="0" fontId="6" fillId="0" borderId="2" xfId="0" applyFont="1" applyBorder="1"/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4" fillId="0" borderId="1" xfId="0" applyFont="1" applyBorder="1"/>
    <xf numFmtId="0" fontId="5" fillId="0" borderId="1" xfId="0" applyFont="1" applyBorder="1" applyAlignment="1">
      <alignment horizontal="left" vertical="center" wrapText="1" readingOrder="1"/>
    </xf>
    <xf numFmtId="164" fontId="0" fillId="0" borderId="0" xfId="0" applyNumberForma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5" fillId="0" borderId="2" xfId="0" applyFont="1" applyBorder="1" applyAlignment="1">
      <alignment horizontal="left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3" fontId="0" fillId="0" borderId="0" xfId="0" applyNumberFormat="1"/>
    <xf numFmtId="3" fontId="5" fillId="0" borderId="2" xfId="0" applyNumberFormat="1" applyFont="1" applyBorder="1" applyAlignment="1">
      <alignment horizontal="center" vertical="center" wrapText="1" readingOrder="1"/>
    </xf>
    <xf numFmtId="3" fontId="7" fillId="0" borderId="2" xfId="0" applyNumberFormat="1" applyFont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left" vertical="center" wrapText="1" readingOrder="1"/>
    </xf>
    <xf numFmtId="0" fontId="7" fillId="0" borderId="2" xfId="0" applyFont="1" applyBorder="1" applyAlignment="1">
      <alignment horizontal="center" vertical="center" wrapText="1" readingOrder="1"/>
    </xf>
    <xf numFmtId="9" fontId="0" fillId="0" borderId="0" xfId="2" applyFont="1"/>
    <xf numFmtId="0" fontId="8" fillId="0" borderId="0" xfId="0" applyFont="1"/>
    <xf numFmtId="9" fontId="8" fillId="0" borderId="0" xfId="2" applyFont="1" applyFill="1" applyBorder="1"/>
    <xf numFmtId="165" fontId="0" fillId="0" borderId="0" xfId="2" applyNumberFormat="1" applyFont="1"/>
    <xf numFmtId="10" fontId="0" fillId="0" borderId="0" xfId="2" applyNumberFormat="1" applyFont="1"/>
    <xf numFmtId="0" fontId="9" fillId="0" borderId="0" xfId="0" quotePrefix="1" applyFont="1" applyAlignment="1">
      <alignment horizont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14" fontId="0" fillId="0" borderId="0" xfId="0" applyNumberFormat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vertical="center"/>
    </xf>
    <xf numFmtId="0" fontId="7" fillId="0" borderId="1" xfId="0" applyFont="1" applyBorder="1" applyAlignment="1">
      <alignment horizontal="center"/>
    </xf>
    <xf numFmtId="0" fontId="16" fillId="3" borderId="7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 wrapText="1"/>
    </xf>
    <xf numFmtId="166" fontId="18" fillId="0" borderId="9" xfId="0" applyNumberFormat="1" applyFont="1" applyBorder="1" applyAlignment="1" applyProtection="1">
      <alignment horizontal="center" vertical="center"/>
      <protection locked="0"/>
    </xf>
    <xf numFmtId="0" fontId="18" fillId="0" borderId="9" xfId="0" applyFont="1" applyBorder="1" applyAlignment="1" applyProtection="1">
      <alignment horizontal="center" vertical="center"/>
      <protection locked="0"/>
    </xf>
    <xf numFmtId="49" fontId="18" fillId="0" borderId="9" xfId="0" applyNumberFormat="1" applyFont="1" applyBorder="1" applyAlignment="1" applyProtection="1">
      <alignment horizontal="center" vertical="center"/>
      <protection locked="0"/>
    </xf>
    <xf numFmtId="167" fontId="18" fillId="0" borderId="9" xfId="0" applyNumberFormat="1" applyFont="1" applyBorder="1" applyAlignment="1" applyProtection="1">
      <alignment horizontal="center"/>
      <protection locked="0"/>
    </xf>
    <xf numFmtId="168" fontId="18" fillId="0" borderId="10" xfId="0" applyNumberFormat="1" applyFont="1" applyBorder="1" applyAlignment="1" applyProtection="1">
      <alignment horizont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18" fillId="4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169" fontId="18" fillId="4" borderId="1" xfId="0" applyNumberFormat="1" applyFont="1" applyFill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left" vertical="center"/>
      <protection locked="0"/>
    </xf>
    <xf numFmtId="14" fontId="17" fillId="0" borderId="1" xfId="0" applyNumberFormat="1" applyFont="1" applyBorder="1" applyAlignment="1" applyProtection="1">
      <alignment horizontal="center" vertical="center"/>
      <protection locked="0"/>
    </xf>
    <xf numFmtId="14" fontId="18" fillId="0" borderId="1" xfId="0" applyNumberFormat="1" applyFont="1" applyBorder="1" applyAlignment="1" applyProtection="1">
      <alignment horizontal="center" vertical="center"/>
      <protection locked="0"/>
    </xf>
    <xf numFmtId="166" fontId="18" fillId="0" borderId="1" xfId="0" applyNumberFormat="1" applyFont="1" applyBorder="1" applyAlignment="1" applyProtection="1">
      <alignment horizontal="center" vertical="center"/>
      <protection locked="0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167" fontId="18" fillId="4" borderId="1" xfId="0" applyNumberFormat="1" applyFont="1" applyFill="1" applyBorder="1" applyAlignment="1" applyProtection="1">
      <alignment horizontal="center"/>
      <protection locked="0"/>
    </xf>
    <xf numFmtId="168" fontId="18" fillId="4" borderId="4" xfId="0" applyNumberFormat="1" applyFont="1" applyFill="1" applyBorder="1" applyAlignment="1" applyProtection="1">
      <alignment horizontal="center"/>
      <protection locked="0"/>
    </xf>
    <xf numFmtId="0" fontId="17" fillId="4" borderId="1" xfId="0" applyFont="1" applyFill="1" applyBorder="1" applyAlignment="1" applyProtection="1">
      <alignment horizontal="center" vertical="center"/>
      <protection locked="0"/>
    </xf>
    <xf numFmtId="167" fontId="18" fillId="0" borderId="1" xfId="0" applyNumberFormat="1" applyFont="1" applyBorder="1" applyAlignment="1" applyProtection="1">
      <alignment horizontal="center"/>
      <protection locked="0"/>
    </xf>
    <xf numFmtId="168" fontId="18" fillId="0" borderId="4" xfId="0" applyNumberFormat="1" applyFont="1" applyBorder="1" applyAlignment="1" applyProtection="1">
      <alignment horizontal="center" vertical="center"/>
      <protection locked="0"/>
    </xf>
    <xf numFmtId="168" fontId="18" fillId="4" borderId="4" xfId="0" applyNumberFormat="1" applyFont="1" applyFill="1" applyBorder="1" applyAlignment="1" applyProtection="1">
      <alignment horizontal="center" vertical="center"/>
      <protection locked="0"/>
    </xf>
    <xf numFmtId="166" fontId="17" fillId="4" borderId="1" xfId="0" applyNumberFormat="1" applyFont="1" applyFill="1" applyBorder="1" applyAlignment="1" applyProtection="1">
      <alignment horizontal="center" vertical="center"/>
      <protection locked="0"/>
    </xf>
    <xf numFmtId="49" fontId="17" fillId="4" borderId="1" xfId="0" applyNumberFormat="1" applyFont="1" applyFill="1" applyBorder="1" applyAlignment="1" applyProtection="1">
      <alignment horizontal="center" vertical="center"/>
      <protection locked="0"/>
    </xf>
    <xf numFmtId="0" fontId="17" fillId="4" borderId="4" xfId="0" applyFont="1" applyFill="1" applyBorder="1" applyAlignment="1">
      <alignment horizontal="center"/>
    </xf>
    <xf numFmtId="49" fontId="17" fillId="4" borderId="1" xfId="0" applyNumberFormat="1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169" fontId="17" fillId="4" borderId="1" xfId="1" applyNumberFormat="1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left" vertical="center"/>
      <protection locked="0"/>
    </xf>
    <xf numFmtId="14" fontId="17" fillId="4" borderId="1" xfId="0" applyNumberFormat="1" applyFont="1" applyFill="1" applyBorder="1" applyAlignment="1" applyProtection="1">
      <alignment horizontal="center" vertical="center"/>
      <protection locked="0"/>
    </xf>
    <xf numFmtId="0" fontId="17" fillId="4" borderId="1" xfId="0" applyFont="1" applyFill="1" applyBorder="1" applyAlignment="1">
      <alignment horizontal="center" vertical="center"/>
    </xf>
    <xf numFmtId="14" fontId="17" fillId="4" borderId="1" xfId="0" applyNumberFormat="1" applyFont="1" applyFill="1" applyBorder="1" applyAlignment="1">
      <alignment horizontal="center" vertical="center"/>
    </xf>
    <xf numFmtId="168" fontId="17" fillId="4" borderId="4" xfId="0" applyNumberFormat="1" applyFont="1" applyFill="1" applyBorder="1" applyAlignment="1" applyProtection="1">
      <alignment horizontal="center" vertical="center"/>
      <protection locked="0"/>
    </xf>
    <xf numFmtId="169" fontId="17" fillId="4" borderId="1" xfId="0" applyNumberFormat="1" applyFont="1" applyFill="1" applyBorder="1" applyAlignment="1" applyProtection="1">
      <alignment horizontal="center" vertical="center"/>
      <protection locked="0"/>
    </xf>
    <xf numFmtId="14" fontId="18" fillId="4" borderId="1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>
      <alignment horizontal="center" vertical="center"/>
    </xf>
    <xf numFmtId="14" fontId="17" fillId="4" borderId="1" xfId="0" applyNumberFormat="1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 vertical="center" wrapText="1"/>
    </xf>
    <xf numFmtId="169" fontId="17" fillId="4" borderId="1" xfId="1" applyNumberFormat="1" applyFont="1" applyFill="1" applyBorder="1" applyAlignment="1" applyProtection="1">
      <alignment horizontal="center" vertical="center" wrapText="1"/>
    </xf>
    <xf numFmtId="14" fontId="17" fillId="4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/>
    </xf>
    <xf numFmtId="167" fontId="18" fillId="0" borderId="1" xfId="0" applyNumberFormat="1" applyFont="1" applyBorder="1" applyAlignment="1" applyProtection="1">
      <alignment horizontal="center" vertical="center"/>
      <protection locked="0"/>
    </xf>
    <xf numFmtId="169" fontId="18" fillId="0" borderId="1" xfId="0" applyNumberFormat="1" applyFont="1" applyBorder="1" applyAlignment="1" applyProtection="1">
      <alignment horizontal="center" vertical="center"/>
      <protection locked="0"/>
    </xf>
    <xf numFmtId="49" fontId="17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vertical="center"/>
      <protection locked="0"/>
    </xf>
    <xf numFmtId="0" fontId="17" fillId="0" borderId="1" xfId="0" applyFont="1" applyBorder="1" applyAlignment="1">
      <alignment horizontal="center" wrapText="1"/>
    </xf>
    <xf numFmtId="0" fontId="20" fillId="0" borderId="1" xfId="0" applyFont="1" applyBorder="1" applyAlignment="1" applyProtection="1">
      <alignment horizontal="center" vertical="center"/>
      <protection locked="0"/>
    </xf>
    <xf numFmtId="166" fontId="17" fillId="0" borderId="1" xfId="0" applyNumberFormat="1" applyFont="1" applyBorder="1" applyAlignment="1" applyProtection="1">
      <alignment horizontal="center" vertical="center"/>
      <protection locked="0"/>
    </xf>
    <xf numFmtId="167" fontId="17" fillId="0" borderId="1" xfId="0" applyNumberFormat="1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vertical="center"/>
      <protection locked="0"/>
    </xf>
    <xf numFmtId="0" fontId="17" fillId="0" borderId="4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169" fontId="17" fillId="0" borderId="1" xfId="0" applyNumberFormat="1" applyFont="1" applyBorder="1" applyAlignment="1">
      <alignment horizontal="center"/>
    </xf>
    <xf numFmtId="16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/>
    </xf>
    <xf numFmtId="14" fontId="17" fillId="0" borderId="1" xfId="0" applyNumberFormat="1" applyFont="1" applyBorder="1" applyAlignment="1">
      <alignment horizontal="center"/>
    </xf>
    <xf numFmtId="0" fontId="17" fillId="0" borderId="4" xfId="4" applyFont="1" applyBorder="1" applyAlignment="1">
      <alignment horizontal="center"/>
    </xf>
    <xf numFmtId="0" fontId="17" fillId="0" borderId="1" xfId="4" applyFont="1" applyBorder="1" applyAlignment="1">
      <alignment horizontal="center" vertical="center"/>
    </xf>
    <xf numFmtId="169" fontId="17" fillId="0" borderId="1" xfId="4" applyNumberFormat="1" applyFont="1" applyBorder="1" applyAlignment="1">
      <alignment horizontal="center"/>
    </xf>
    <xf numFmtId="0" fontId="17" fillId="0" borderId="1" xfId="4" applyFont="1" applyBorder="1" applyAlignment="1">
      <alignment horizontal="left"/>
    </xf>
    <xf numFmtId="14" fontId="17" fillId="0" borderId="1" xfId="4" applyNumberFormat="1" applyFont="1" applyBorder="1" applyAlignment="1">
      <alignment horizontal="center"/>
    </xf>
    <xf numFmtId="0" fontId="17" fillId="0" borderId="1" xfId="4" applyFont="1" applyBorder="1" applyAlignment="1">
      <alignment horizontal="center"/>
    </xf>
    <xf numFmtId="14" fontId="17" fillId="0" borderId="1" xfId="4" applyNumberFormat="1" applyFont="1" applyBorder="1" applyAlignment="1">
      <alignment horizontal="center" vertical="center"/>
    </xf>
    <xf numFmtId="0" fontId="17" fillId="0" borderId="1" xfId="0" applyFont="1" applyBorder="1"/>
    <xf numFmtId="0" fontId="17" fillId="0" borderId="4" xfId="0" applyFont="1" applyBorder="1"/>
    <xf numFmtId="169" fontId="17" fillId="0" borderId="1" xfId="0" applyNumberFormat="1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left" vertical="center"/>
      <protection locked="0"/>
    </xf>
    <xf numFmtId="168" fontId="17" fillId="0" borderId="4" xfId="0" applyNumberFormat="1" applyFont="1" applyBorder="1" applyAlignment="1" applyProtection="1">
      <alignment horizontal="center" vertical="center"/>
      <protection locked="0"/>
    </xf>
    <xf numFmtId="0" fontId="17" fillId="4" borderId="1" xfId="4" applyFont="1" applyFill="1" applyBorder="1" applyAlignment="1">
      <alignment horizontal="center" vertical="center"/>
    </xf>
    <xf numFmtId="0" fontId="17" fillId="0" borderId="1" xfId="4" applyFont="1" applyBorder="1" applyAlignment="1">
      <alignment horizontal="center" vertical="top"/>
    </xf>
    <xf numFmtId="169" fontId="17" fillId="0" borderId="1" xfId="0" applyNumberFormat="1" applyFont="1" applyBorder="1" applyAlignment="1" applyProtection="1">
      <alignment horizontal="center" vertical="top"/>
      <protection locked="0"/>
    </xf>
    <xf numFmtId="0" fontId="17" fillId="4" borderId="1" xfId="4" applyFont="1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7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center" vertical="center" wrapText="1" readingOrder="1"/>
    </xf>
    <xf numFmtId="3" fontId="5" fillId="0" borderId="1" xfId="0" applyNumberFormat="1" applyFont="1" applyBorder="1" applyAlignment="1">
      <alignment horizontal="center" vertical="center" wrapText="1" readingOrder="1"/>
    </xf>
    <xf numFmtId="0" fontId="7" fillId="0" borderId="1" xfId="0" applyFont="1" applyBorder="1"/>
    <xf numFmtId="0" fontId="7" fillId="0" borderId="1" xfId="0" applyFont="1" applyBorder="1" applyAlignment="1">
      <alignment vertical="center"/>
    </xf>
    <xf numFmtId="0" fontId="3" fillId="0" borderId="0" xfId="3"/>
    <xf numFmtId="0" fontId="0" fillId="0" borderId="0" xfId="0" applyAlignment="1">
      <alignment wrapText="1"/>
    </xf>
    <xf numFmtId="3" fontId="7" fillId="0" borderId="1" xfId="0" applyNumberFormat="1" applyFont="1" applyBorder="1" applyAlignment="1">
      <alignment horizontal="center" vertical="center" wrapText="1" readingOrder="1"/>
    </xf>
    <xf numFmtId="0" fontId="7" fillId="0" borderId="0" xfId="0" applyFont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2" borderId="4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</cellXfs>
  <cellStyles count="5">
    <cellStyle name="Hiperlink" xfId="3" builtinId="8"/>
    <cellStyle name="Moeda" xfId="1" builtinId="4"/>
    <cellStyle name="Normal" xfId="0" builtinId="0"/>
    <cellStyle name="Normal 2" xfId="4" xr:uid="{3FBCE0EE-E3F0-457C-80BF-AF62B55785C1}"/>
    <cellStyle name="Porcentagem" xfId="2" builtinId="5"/>
  </cellStyles>
  <dxfs count="389"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name val="Arial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name val="Arial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name val="Arial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name val="Arial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name val="Arial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name val="Arial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  <fill>
        <patternFill>
          <bgColor rgb="FFFF99CC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name val="Arial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800080"/>
        <name val="Arial"/>
      </font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8000"/>
        <name val="Arial"/>
      </font>
      <fill>
        <patternFill>
          <bgColor rgb="FFE0FFE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name val="Arial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name val="Arial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Sexo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2586-4693-AF77-2DDDD4ACCF63}"/>
              </c:ext>
            </c:extLst>
          </c:dPt>
          <c:dPt>
            <c:idx val="1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2586-4693-AF77-2DDDD4ACCF63}"/>
              </c:ext>
            </c:extLst>
          </c:dPt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'Perfil - TA'!$G$8:$G$9</c:f>
              <c:strCache>
                <c:ptCount val="2"/>
                <c:pt idx="0">
                  <c:v>Feminino</c:v>
                </c:pt>
                <c:pt idx="1">
                  <c:v>Masculino</c:v>
                </c:pt>
              </c:strCache>
            </c:strRef>
          </c:cat>
          <c:val>
            <c:numRef>
              <c:f>'Perfil - TA'!$H$8:$H$9</c:f>
              <c:numCache>
                <c:formatCode>0%</c:formatCode>
                <c:ptCount val="2"/>
                <c:pt idx="0">
                  <c:v>0.58736842105263154</c:v>
                </c:pt>
                <c:pt idx="1">
                  <c:v>0.4126315789473684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6-4399-8A89-D87119FE48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800" baseline="0">
                <a:solidFill>
                  <a:schemeClr val="bg2">
                    <a:lumMod val="25000"/>
                  </a:schemeClr>
                </a:solidFill>
              </a:rPr>
              <a:t>Sexo por área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'Perfil - TA'!$L$7</c:f>
              <c:strCache>
                <c:ptCount val="1"/>
                <c:pt idx="0">
                  <c:v>Feminino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76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hade val="76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shade val="76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'Perfil - TA'!$K$8:$K$9</c:f>
              <c:strCache>
                <c:ptCount val="2"/>
                <c:pt idx="0">
                  <c:v>HC</c:v>
                </c:pt>
                <c:pt idx="1">
                  <c:v>UFU</c:v>
                </c:pt>
              </c:strCache>
            </c:strRef>
          </c:cat>
          <c:val>
            <c:numRef>
              <c:f>'Perfil - TA'!$L$8:$L$9</c:f>
              <c:numCache>
                <c:formatCode>0%</c:formatCode>
                <c:ptCount val="2"/>
                <c:pt idx="0">
                  <c:v>0.70538001707941933</c:v>
                </c:pt>
                <c:pt idx="1">
                  <c:v>0.50506253722453842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C-4427-A1A8-7FA9E09A8DD1}"/>
            </c:ext>
          </c:extLst>
        </c:ser>
        <c:ser>
          <c:idx val="1"/>
          <c:order val="1"/>
          <c:tx>
            <c:strRef>
              <c:f>'Perfil - TA'!$M$7</c:f>
              <c:strCache>
                <c:ptCount val="1"/>
                <c:pt idx="0">
                  <c:v>Masculino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77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tint val="77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tint val="77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'Perfil - TA'!$K$8:$K$9</c:f>
              <c:strCache>
                <c:ptCount val="2"/>
                <c:pt idx="0">
                  <c:v>HC</c:v>
                </c:pt>
                <c:pt idx="1">
                  <c:v>UFU</c:v>
                </c:pt>
              </c:strCache>
            </c:strRef>
          </c:cat>
          <c:val>
            <c:numRef>
              <c:f>'Perfil - TA'!$M$8:$M$9</c:f>
              <c:numCache>
                <c:formatCode>0%</c:formatCode>
                <c:ptCount val="2"/>
                <c:pt idx="0">
                  <c:v>0.29461998292058073</c:v>
                </c:pt>
                <c:pt idx="1">
                  <c:v>0.49493746277546158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C-4427-A1A8-7FA9E09A8D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17149776"/>
        <c:axId val="2017151856"/>
        <c:axId val="0"/>
      </c:bar3DChart>
      <c:catAx>
        <c:axId val="201714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7151856"/>
        <c:crosses val="autoZero"/>
        <c:auto val="1"/>
        <c:lblAlgn val="ctr"/>
        <c:lblOffset val="100"/>
        <c:noMultiLvlLbl val="0"/>
      </c:catAx>
      <c:valAx>
        <c:axId val="20171518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201714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4698372033639345E-2"/>
                  <c:y val="5.7784518171905865E-2"/>
                </c:manualLayout>
              </c:layout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E-4CA6-9B16-4C21EBCBD1FE}"/>
                </c:ext>
              </c:extLst>
            </c:dLbl>
            <c:dLbl>
              <c:idx val="1"/>
              <c:layout>
                <c:manualLayout>
                  <c:x val="-7.450702633462683E-2"/>
                  <c:y val="5.4912278760616877E-2"/>
                </c:manualLayout>
              </c:layout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E-4CA6-9B16-4C21EBCBD1FE}"/>
                </c:ext>
              </c:extLst>
            </c:dLbl>
            <c:dLbl>
              <c:idx val="2"/>
              <c:layout>
                <c:manualLayout>
                  <c:x val="-4.8645091612352281E-2"/>
                  <c:y val="5.6348398466261371E-2"/>
                </c:manualLayout>
              </c:layout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E-4CA6-9B16-4C21EBCBD1FE}"/>
                </c:ext>
              </c:extLst>
            </c:dLbl>
            <c:dLbl>
              <c:idx val="3"/>
              <c:layout>
                <c:manualLayout>
                  <c:x val="-4.5216190081502967E-2"/>
                  <c:y val="5.3154786093352058E-2"/>
                </c:manualLayout>
              </c:layout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E-4CA6-9B16-4C21EBCBD1FE}"/>
                </c:ext>
              </c:extLst>
            </c:dLbl>
            <c:dLbl>
              <c:idx val="4"/>
              <c:layout>
                <c:manualLayout>
                  <c:x val="-4.6518563170034527E-2"/>
                  <c:y val="5.4590905798996552E-2"/>
                </c:manualLayout>
              </c:layout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E-4CA6-9B16-4C21EBCBD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'Histórico Terceirizados'!$D$11:$H$11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'Histórico Terceirizados'!$D$12:$H$12</c:f>
              <c:numCache>
                <c:formatCode>#,##0</c:formatCode>
                <c:ptCount val="5"/>
                <c:pt idx="0">
                  <c:v>1624</c:v>
                </c:pt>
                <c:pt idx="1">
                  <c:v>1363</c:v>
                </c:pt>
                <c:pt idx="2" formatCode="General">
                  <c:v>822</c:v>
                </c:pt>
                <c:pt idx="3" formatCode="General">
                  <c:v>821</c:v>
                </c:pt>
                <c:pt idx="4" formatCode="General">
                  <c:v>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E-4CA6-9B16-4C21EBCBD1F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9350672"/>
        <c:axId val="699353168"/>
      </c:lineChart>
      <c:catAx>
        <c:axId val="6993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9353168"/>
        <c:crosses val="autoZero"/>
        <c:auto val="1"/>
        <c:lblAlgn val="ctr"/>
        <c:lblOffset val="100"/>
        <c:noMultiLvlLbl val="0"/>
      </c:catAx>
      <c:valAx>
        <c:axId val="6993531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9935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Sexo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324-482D-8113-9A1847EFE7A3}"/>
              </c:ext>
            </c:extLst>
          </c:dPt>
          <c:dPt>
            <c:idx val="1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324-482D-8113-9A1847EFE7A3}"/>
              </c:ext>
            </c:extLst>
          </c:dPt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'Perfil - Terceirizados'!$G$5:$G$6</c:f>
              <c:strCache>
                <c:ptCount val="2"/>
                <c:pt idx="0">
                  <c:v>Feminino</c:v>
                </c:pt>
                <c:pt idx="1">
                  <c:v>Masculino</c:v>
                </c:pt>
              </c:strCache>
            </c:strRef>
          </c:cat>
          <c:val>
            <c:numRef>
              <c:f>'Perfil - Terceirizados'!$H$5:$H$6</c:f>
              <c:numCache>
                <c:formatCode>0%</c:formatCode>
                <c:ptCount val="2"/>
                <c:pt idx="0">
                  <c:v>0.46633165829145728</c:v>
                </c:pt>
                <c:pt idx="1">
                  <c:v>0.53366834170854272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E-4AF6-9C1B-67913AAFCA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Raça/Cor (IBGE)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Terceirizados'!$N$7:$N$11</c:f>
              <c:strCache>
                <c:ptCount val="5"/>
                <c:pt idx="0">
                  <c:v>Amarela</c:v>
                </c:pt>
                <c:pt idx="1">
                  <c:v>Branca</c:v>
                </c:pt>
                <c:pt idx="2">
                  <c:v>Indigena     </c:v>
                </c:pt>
                <c:pt idx="3">
                  <c:v>Parda</c:v>
                </c:pt>
                <c:pt idx="4">
                  <c:v>Preta</c:v>
                </c:pt>
              </c:strCache>
            </c:strRef>
          </c:cat>
          <c:val>
            <c:numRef>
              <c:f>'Perfil - Terceirizados'!$O$7:$O$11</c:f>
              <c:numCache>
                <c:formatCode>0%</c:formatCode>
                <c:ptCount val="5"/>
                <c:pt idx="0" formatCode="0.0%">
                  <c:v>1.0050251256281408E-3</c:v>
                </c:pt>
                <c:pt idx="1">
                  <c:v>0.48944723618090452</c:v>
                </c:pt>
                <c:pt idx="2" formatCode="0.0%">
                  <c:v>1.0050251256281408E-3</c:v>
                </c:pt>
                <c:pt idx="3">
                  <c:v>0.36381909547738694</c:v>
                </c:pt>
                <c:pt idx="4">
                  <c:v>0.14472361809045226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35-464F-9D6D-CCE4681F8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791138976"/>
        <c:axId val="1791139392"/>
        <c:axId val="0"/>
      </c:bar3DChart>
      <c:catAx>
        <c:axId val="1791138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1139392"/>
        <c:crosses val="autoZero"/>
        <c:auto val="1"/>
        <c:lblAlgn val="ctr"/>
        <c:lblOffset val="100"/>
        <c:noMultiLvlLbl val="0"/>
      </c:catAx>
      <c:valAx>
        <c:axId val="179113939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179113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Escolaridade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Terceirizados'!$T$5:$T$12</c:f>
              <c:strCache>
                <c:ptCount val="8"/>
                <c:pt idx="0">
                  <c:v>Fundamental incompleto</c:v>
                </c:pt>
                <c:pt idx="1">
                  <c:v>Fundamental </c:v>
                </c:pt>
                <c:pt idx="2">
                  <c:v>Médio</c:v>
                </c:pt>
                <c:pt idx="3">
                  <c:v>Técnico</c:v>
                </c:pt>
                <c:pt idx="4">
                  <c:v>Graduação</c:v>
                </c:pt>
                <c:pt idx="5">
                  <c:v>Especialização</c:v>
                </c:pt>
                <c:pt idx="6">
                  <c:v>Mestrado</c:v>
                </c:pt>
                <c:pt idx="7">
                  <c:v>Doutorado</c:v>
                </c:pt>
              </c:strCache>
            </c:strRef>
          </c:cat>
          <c:val>
            <c:numRef>
              <c:f>'Perfil - Terceirizados'!$U$5:$U$12</c:f>
              <c:numCache>
                <c:formatCode>0%</c:formatCode>
                <c:ptCount val="8"/>
                <c:pt idx="0">
                  <c:v>4.8241206030150752E-2</c:v>
                </c:pt>
                <c:pt idx="1">
                  <c:v>0.12864321608040202</c:v>
                </c:pt>
                <c:pt idx="2">
                  <c:v>0.64723618090452262</c:v>
                </c:pt>
                <c:pt idx="3">
                  <c:v>1.6080402010050253E-2</c:v>
                </c:pt>
                <c:pt idx="4">
                  <c:v>0.13969849246231156</c:v>
                </c:pt>
                <c:pt idx="5">
                  <c:v>1.7085427135678392E-2</c:v>
                </c:pt>
                <c:pt idx="6" formatCode="0.0%">
                  <c:v>2.0100502512562816E-3</c:v>
                </c:pt>
                <c:pt idx="7" formatCode="0.0%">
                  <c:v>1.0050251256281408E-3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1-4ADC-9163-34D6584D4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714684192"/>
        <c:axId val="714685024"/>
        <c:axId val="0"/>
      </c:bar3DChart>
      <c:catAx>
        <c:axId val="71468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14685024"/>
        <c:crosses val="autoZero"/>
        <c:auto val="1"/>
        <c:lblAlgn val="ctr"/>
        <c:lblOffset val="100"/>
        <c:noMultiLvlLbl val="0"/>
      </c:catAx>
      <c:valAx>
        <c:axId val="71468502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7146841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Jornada</a:t>
            </a:r>
            <a:r>
              <a:rPr lang="pt-BR" baseline="0"/>
              <a:t> de Trabalho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Terceirizados'!$E$22:$E$25</c:f>
              <c:strCache>
                <c:ptCount val="4"/>
                <c:pt idx="1">
                  <c:v>08HS</c:v>
                </c:pt>
                <c:pt idx="2">
                  <c:v>25HS</c:v>
                </c:pt>
                <c:pt idx="3">
                  <c:v>36HS</c:v>
                </c:pt>
              </c:strCache>
            </c:strRef>
          </c:cat>
          <c:val>
            <c:numRef>
              <c:f>'Perfil - Terceirizados'!$G$22:$G$25</c:f>
              <c:numCache>
                <c:formatCode>0.0%</c:formatCode>
                <c:ptCount val="4"/>
                <c:pt idx="1">
                  <c:v>1.006036217303823E-3</c:v>
                </c:pt>
                <c:pt idx="2" formatCode="0%">
                  <c:v>1.1066398390342052E-2</c:v>
                </c:pt>
                <c:pt idx="3" formatCode="0%">
                  <c:v>3.0181086519114688E-2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3-4B42-AB99-801A40AE7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713545568"/>
        <c:axId val="713543904"/>
        <c:axId val="0"/>
      </c:bar3DChart>
      <c:catAx>
        <c:axId val="7135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13543904"/>
        <c:crosses val="autoZero"/>
        <c:auto val="1"/>
        <c:lblAlgn val="ctr"/>
        <c:lblOffset val="100"/>
        <c:noMultiLvlLbl val="0"/>
      </c:catAx>
      <c:valAx>
        <c:axId val="7135439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71354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Faixa etária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Terceirizados'!$M$23:$M$34</c:f>
              <c:strCache>
                <c:ptCount val="12"/>
                <c:pt idx="0">
                  <c:v>00-18</c:v>
                </c:pt>
                <c:pt idx="1">
                  <c:v>19-23</c:v>
                </c:pt>
                <c:pt idx="2">
                  <c:v>24-28</c:v>
                </c:pt>
                <c:pt idx="3">
                  <c:v>29-33</c:v>
                </c:pt>
                <c:pt idx="4">
                  <c:v>34-38</c:v>
                </c:pt>
                <c:pt idx="5">
                  <c:v>39-43</c:v>
                </c:pt>
                <c:pt idx="6">
                  <c:v>44-48</c:v>
                </c:pt>
                <c:pt idx="7">
                  <c:v>49-53</c:v>
                </c:pt>
                <c:pt idx="8">
                  <c:v>54-58</c:v>
                </c:pt>
                <c:pt idx="9">
                  <c:v>59-63</c:v>
                </c:pt>
                <c:pt idx="10">
                  <c:v>64-68</c:v>
                </c:pt>
                <c:pt idx="11">
                  <c:v>69 ou mais</c:v>
                </c:pt>
              </c:strCache>
            </c:strRef>
          </c:cat>
          <c:val>
            <c:numRef>
              <c:f>'Perfil - Terceirizados'!$N$23:$N$34</c:f>
              <c:numCache>
                <c:formatCode>0%</c:formatCode>
                <c:ptCount val="12"/>
                <c:pt idx="0">
                  <c:v>6.0606060606060606E-3</c:v>
                </c:pt>
                <c:pt idx="1">
                  <c:v>7.7777777777777779E-2</c:v>
                </c:pt>
                <c:pt idx="2">
                  <c:v>0.13737373737373737</c:v>
                </c:pt>
                <c:pt idx="3">
                  <c:v>0.14949494949494949</c:v>
                </c:pt>
                <c:pt idx="4">
                  <c:v>0.15252525252525254</c:v>
                </c:pt>
                <c:pt idx="5">
                  <c:v>0.1393939393939394</c:v>
                </c:pt>
                <c:pt idx="6">
                  <c:v>0.11515151515151516</c:v>
                </c:pt>
                <c:pt idx="7">
                  <c:v>8.9898989898989895E-2</c:v>
                </c:pt>
                <c:pt idx="8">
                  <c:v>6.8686868686868685E-2</c:v>
                </c:pt>
                <c:pt idx="9">
                  <c:v>4.7474747474747475E-2</c:v>
                </c:pt>
                <c:pt idx="10">
                  <c:v>1.4141414141414142E-2</c:v>
                </c:pt>
                <c:pt idx="11" formatCode="0.0%">
                  <c:v>1.0101010101010101E-3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8-4FA5-AFED-FFEF062EB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82273168"/>
        <c:axId val="382273584"/>
        <c:axId val="0"/>
      </c:bar3DChart>
      <c:catAx>
        <c:axId val="38227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2273584"/>
        <c:crosses val="autoZero"/>
        <c:auto val="1"/>
        <c:lblAlgn val="ctr"/>
        <c:lblOffset val="100"/>
        <c:noMultiLvlLbl val="0"/>
      </c:catAx>
      <c:valAx>
        <c:axId val="382273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8227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Remuneração</a:t>
            </a:r>
            <a:r>
              <a:rPr lang="pt-BR" baseline="0"/>
              <a:t> (R$)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Terceirizados'!$T$23:$T$26</c:f>
              <c:strCache>
                <c:ptCount val="4"/>
                <c:pt idx="0">
                  <c:v>até 1.999</c:v>
                </c:pt>
                <c:pt idx="1">
                  <c:v>2.000 a 3.999</c:v>
                </c:pt>
                <c:pt idx="2">
                  <c:v>4.000 a 5.999</c:v>
                </c:pt>
                <c:pt idx="3">
                  <c:v>6.000 a 7.999</c:v>
                </c:pt>
              </c:strCache>
            </c:strRef>
          </c:cat>
          <c:val>
            <c:numRef>
              <c:f>'Perfil - Terceirizados'!$U$23:$U$26</c:f>
              <c:numCache>
                <c:formatCode>0%</c:formatCode>
                <c:ptCount val="4"/>
                <c:pt idx="0">
                  <c:v>0.59597989949748742</c:v>
                </c:pt>
                <c:pt idx="1">
                  <c:v>0.39195979899497485</c:v>
                </c:pt>
                <c:pt idx="2">
                  <c:v>1.0050251256281407E-2</c:v>
                </c:pt>
                <c:pt idx="3" formatCode="0.0%">
                  <c:v>2.0100502512562816E-3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4-462A-B229-4DED06CE4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861036224"/>
        <c:axId val="1861007936"/>
        <c:axId val="0"/>
      </c:bar3DChart>
      <c:catAx>
        <c:axId val="186103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007936"/>
        <c:crosses val="autoZero"/>
        <c:auto val="1"/>
        <c:lblAlgn val="ctr"/>
        <c:lblOffset val="100"/>
        <c:noMultiLvlLbl val="0"/>
      </c:catAx>
      <c:valAx>
        <c:axId val="18610079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861036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Raça/Cor (IBGE)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TA'!$D$25:$D$30</c:f>
              <c:strCache>
                <c:ptCount val="6"/>
                <c:pt idx="0">
                  <c:v>Amarela</c:v>
                </c:pt>
                <c:pt idx="1">
                  <c:v>Branca</c:v>
                </c:pt>
                <c:pt idx="2">
                  <c:v>Indigena</c:v>
                </c:pt>
                <c:pt idx="3">
                  <c:v>Parda</c:v>
                </c:pt>
                <c:pt idx="4">
                  <c:v>Preta</c:v>
                </c:pt>
                <c:pt idx="5">
                  <c:v>Não Informado</c:v>
                </c:pt>
              </c:strCache>
            </c:strRef>
          </c:cat>
          <c:val>
            <c:numRef>
              <c:f>'Perfil - TA'!$E$25:$E$30</c:f>
              <c:numCache>
                <c:formatCode>0%</c:formatCode>
                <c:ptCount val="6"/>
                <c:pt idx="0">
                  <c:v>1.2631578947368421E-2</c:v>
                </c:pt>
                <c:pt idx="1">
                  <c:v>0.65017543859649118</c:v>
                </c:pt>
                <c:pt idx="2" formatCode="0.00%">
                  <c:v>3.5087719298245611E-4</c:v>
                </c:pt>
                <c:pt idx="3">
                  <c:v>0.22561403508771929</c:v>
                </c:pt>
                <c:pt idx="4">
                  <c:v>0.08</c:v>
                </c:pt>
                <c:pt idx="5">
                  <c:v>3.1228070175438598E-2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B-4022-B50E-2191EDD7B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054926992"/>
        <c:axId val="2054931984"/>
        <c:axId val="0"/>
      </c:bar3DChart>
      <c:catAx>
        <c:axId val="2054926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54931984"/>
        <c:crosses val="autoZero"/>
        <c:auto val="1"/>
        <c:lblAlgn val="ctr"/>
        <c:lblOffset val="100"/>
        <c:noMultiLvlLbl val="0"/>
      </c:catAx>
      <c:valAx>
        <c:axId val="205493198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205492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Faixa etária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TA'!$N$24:$N$34</c:f>
              <c:strCache>
                <c:ptCount val="11"/>
                <c:pt idx="0">
                  <c:v>19-23</c:v>
                </c:pt>
                <c:pt idx="1">
                  <c:v>24-28</c:v>
                </c:pt>
                <c:pt idx="2">
                  <c:v>29-33</c:v>
                </c:pt>
                <c:pt idx="3">
                  <c:v>34-38</c:v>
                </c:pt>
                <c:pt idx="4">
                  <c:v>39-43</c:v>
                </c:pt>
                <c:pt idx="5">
                  <c:v>44-48</c:v>
                </c:pt>
                <c:pt idx="6">
                  <c:v>49-53</c:v>
                </c:pt>
                <c:pt idx="7">
                  <c:v>54-58</c:v>
                </c:pt>
                <c:pt idx="8">
                  <c:v>59-63</c:v>
                </c:pt>
                <c:pt idx="9">
                  <c:v>64-68</c:v>
                </c:pt>
                <c:pt idx="10">
                  <c:v>69 ou mais</c:v>
                </c:pt>
              </c:strCache>
            </c:strRef>
          </c:cat>
          <c:val>
            <c:numRef>
              <c:f>'Perfil - TA'!$O$24:$O$34</c:f>
              <c:numCache>
                <c:formatCode>0%</c:formatCode>
                <c:ptCount val="11"/>
                <c:pt idx="0" formatCode="0.0%">
                  <c:v>1.7543859649122807E-3</c:v>
                </c:pt>
                <c:pt idx="1">
                  <c:v>2.3859649122807018E-2</c:v>
                </c:pt>
                <c:pt idx="2">
                  <c:v>0.10245614035087719</c:v>
                </c:pt>
                <c:pt idx="3">
                  <c:v>0.17087719298245613</c:v>
                </c:pt>
                <c:pt idx="4">
                  <c:v>0.17614035087719299</c:v>
                </c:pt>
                <c:pt idx="5">
                  <c:v>0.12842105263157894</c:v>
                </c:pt>
                <c:pt idx="6">
                  <c:v>0.10385964912280701</c:v>
                </c:pt>
                <c:pt idx="7">
                  <c:v>0.13122807017543861</c:v>
                </c:pt>
                <c:pt idx="8">
                  <c:v>8.771929824561403E-2</c:v>
                </c:pt>
                <c:pt idx="9">
                  <c:v>5.5789473684210528E-2</c:v>
                </c:pt>
                <c:pt idx="10">
                  <c:v>1.7894736842105262E-2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A-4DE7-B389-9983ED46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961989600"/>
        <c:axId val="1961994176"/>
        <c:axId val="0"/>
      </c:bar3DChart>
      <c:catAx>
        <c:axId val="19619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1994176"/>
        <c:crosses val="autoZero"/>
        <c:auto val="1"/>
        <c:lblAlgn val="ctr"/>
        <c:lblOffset val="100"/>
        <c:noMultiLvlLbl val="0"/>
      </c:catAx>
      <c:valAx>
        <c:axId val="19619941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196198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Remuneração</a:t>
            </a:r>
            <a:r>
              <a:rPr lang="pt-BR" baseline="0"/>
              <a:t> (R$)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TA'!$V$7:$V$17</c:f>
              <c:strCache>
                <c:ptCount val="11"/>
                <c:pt idx="0">
                  <c:v>até 1.999</c:v>
                </c:pt>
                <c:pt idx="1">
                  <c:v>2.000 a 3.999</c:v>
                </c:pt>
                <c:pt idx="2">
                  <c:v>4.000 a 5.999</c:v>
                </c:pt>
                <c:pt idx="3">
                  <c:v>6.000 a 7.999</c:v>
                </c:pt>
                <c:pt idx="4">
                  <c:v>8.000 a 9.999</c:v>
                </c:pt>
                <c:pt idx="5">
                  <c:v>10.000 a 11.999</c:v>
                </c:pt>
                <c:pt idx="6">
                  <c:v>12.000 a 13.999</c:v>
                </c:pt>
                <c:pt idx="7">
                  <c:v>14.000 a 15.999</c:v>
                </c:pt>
                <c:pt idx="8">
                  <c:v>16.000 a 17.999</c:v>
                </c:pt>
                <c:pt idx="9">
                  <c:v>18.000 a 19.999</c:v>
                </c:pt>
                <c:pt idx="10">
                  <c:v>20.000 ou mais</c:v>
                </c:pt>
              </c:strCache>
            </c:strRef>
          </c:cat>
          <c:val>
            <c:numRef>
              <c:f>'Perfil - TA'!$W$7:$W$17</c:f>
              <c:numCache>
                <c:formatCode>0%</c:formatCode>
                <c:ptCount val="11"/>
                <c:pt idx="0" formatCode="0.0%">
                  <c:v>7.3684210526315788E-3</c:v>
                </c:pt>
                <c:pt idx="1">
                  <c:v>0.14526315789473684</c:v>
                </c:pt>
                <c:pt idx="2">
                  <c:v>0.31122807017543858</c:v>
                </c:pt>
                <c:pt idx="3">
                  <c:v>0.18701754385964911</c:v>
                </c:pt>
                <c:pt idx="4">
                  <c:v>0.14421052631578948</c:v>
                </c:pt>
                <c:pt idx="5">
                  <c:v>7.6491228070175443E-2</c:v>
                </c:pt>
                <c:pt idx="6">
                  <c:v>4.4561403508771927E-2</c:v>
                </c:pt>
                <c:pt idx="7">
                  <c:v>2.3157894736842106E-2</c:v>
                </c:pt>
                <c:pt idx="8">
                  <c:v>1.1929824561403509E-2</c:v>
                </c:pt>
                <c:pt idx="9">
                  <c:v>1.1929824561403509E-2</c:v>
                </c:pt>
                <c:pt idx="10">
                  <c:v>3.6842105263157891E-2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C-4B20-8ADC-507C33286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699345264"/>
        <c:axId val="699355248"/>
        <c:axId val="0"/>
      </c:bar3DChart>
      <c:catAx>
        <c:axId val="69934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9355248"/>
        <c:crosses val="autoZero"/>
        <c:auto val="1"/>
        <c:lblAlgn val="ctr"/>
        <c:lblOffset val="100"/>
        <c:noMultiLvlLbl val="0"/>
      </c:catAx>
      <c:valAx>
        <c:axId val="6993552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69934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Regime trabalho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TA'!$T$26:$T$30</c:f>
              <c:strCache>
                <c:ptCount val="5"/>
                <c:pt idx="0">
                  <c:v>20 HS</c:v>
                </c:pt>
                <c:pt idx="1">
                  <c:v>24 HS</c:v>
                </c:pt>
                <c:pt idx="2">
                  <c:v>25 HS</c:v>
                </c:pt>
                <c:pt idx="3">
                  <c:v>30 HS</c:v>
                </c:pt>
                <c:pt idx="4">
                  <c:v>40 HS</c:v>
                </c:pt>
              </c:strCache>
            </c:strRef>
          </c:cat>
          <c:val>
            <c:numRef>
              <c:f>'Perfil - TA'!$U$26:$U$30</c:f>
              <c:numCache>
                <c:formatCode>0%</c:formatCode>
                <c:ptCount val="5"/>
                <c:pt idx="0">
                  <c:v>4.0350877192982457E-2</c:v>
                </c:pt>
                <c:pt idx="1">
                  <c:v>1.368421052631579E-2</c:v>
                </c:pt>
                <c:pt idx="2" formatCode="0.0%">
                  <c:v>3.5087719298245615E-3</c:v>
                </c:pt>
                <c:pt idx="3">
                  <c:v>1.6140350877192983E-2</c:v>
                </c:pt>
                <c:pt idx="4">
                  <c:v>0.9263157894736842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5-4448-BE5E-801878127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691904896"/>
        <c:axId val="691912384"/>
        <c:axId val="0"/>
      </c:bar3DChart>
      <c:catAx>
        <c:axId val="6919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1912384"/>
        <c:crosses val="autoZero"/>
        <c:auto val="1"/>
        <c:lblAlgn val="ctr"/>
        <c:lblOffset val="100"/>
        <c:noMultiLvlLbl val="0"/>
      </c:catAx>
      <c:valAx>
        <c:axId val="6919123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69190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Classe</a:t>
            </a:r>
            <a:r>
              <a:rPr lang="pt-BR" baseline="0"/>
              <a:t> funcional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TA'!$D$45:$D$49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'Perfil - TA'!$F$45:$F$49</c:f>
              <c:numCache>
                <c:formatCode>0%</c:formatCode>
                <c:ptCount val="5"/>
                <c:pt idx="0">
                  <c:v>1.6842105263157894E-2</c:v>
                </c:pt>
                <c:pt idx="1">
                  <c:v>0.02</c:v>
                </c:pt>
                <c:pt idx="2">
                  <c:v>0.18912280701754386</c:v>
                </c:pt>
                <c:pt idx="3">
                  <c:v>0.50070175438596487</c:v>
                </c:pt>
                <c:pt idx="4">
                  <c:v>0.27333333333333332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1-435F-84D9-DA0FB7939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96641072"/>
        <c:axId val="1296637744"/>
        <c:axId val="0"/>
      </c:bar3DChart>
      <c:catAx>
        <c:axId val="129664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6637744"/>
        <c:crosses val="autoZero"/>
        <c:auto val="1"/>
        <c:lblAlgn val="ctr"/>
        <c:lblOffset val="100"/>
        <c:noMultiLvlLbl val="0"/>
      </c:catAx>
      <c:valAx>
        <c:axId val="129663774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29664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Nível</a:t>
            </a:r>
            <a:r>
              <a:rPr lang="pt-BR" baseline="0"/>
              <a:t> de capacitação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TA'!$N$42:$N$45</c:f>
              <c:strCache>
                <c:ptCount val="4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</c:strCache>
            </c:strRef>
          </c:cat>
          <c:val>
            <c:numRef>
              <c:f>'Perfil - TA'!$O$42:$O$45</c:f>
              <c:numCache>
                <c:formatCode>0%</c:formatCode>
                <c:ptCount val="4"/>
                <c:pt idx="0">
                  <c:v>9.0526315789473691E-2</c:v>
                </c:pt>
                <c:pt idx="1">
                  <c:v>6.3157894736842107E-2</c:v>
                </c:pt>
                <c:pt idx="2">
                  <c:v>0.10385964912280701</c:v>
                </c:pt>
                <c:pt idx="3">
                  <c:v>0.74245614035087715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0-4D04-83ED-FECE0BD5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055028800"/>
        <c:axId val="2055015488"/>
        <c:axId val="0"/>
      </c:bar3DChart>
      <c:catAx>
        <c:axId val="20550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55015488"/>
        <c:crosses val="autoZero"/>
        <c:auto val="1"/>
        <c:lblAlgn val="ctr"/>
        <c:lblOffset val="100"/>
        <c:noMultiLvlLbl val="0"/>
      </c:catAx>
      <c:valAx>
        <c:axId val="20550154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2055028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Escolaridade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TA'!$T$43:$T$49</c:f>
              <c:strCache>
                <c:ptCount val="7"/>
                <c:pt idx="0">
                  <c:v>Fundamental incompleto</c:v>
                </c:pt>
                <c:pt idx="1">
                  <c:v>Fundamental</c:v>
                </c:pt>
                <c:pt idx="2">
                  <c:v>Médio</c:v>
                </c:pt>
                <c:pt idx="3">
                  <c:v>Graduação</c:v>
                </c:pt>
                <c:pt idx="4">
                  <c:v>Especialização</c:v>
                </c:pt>
                <c:pt idx="5">
                  <c:v>Mestrado</c:v>
                </c:pt>
                <c:pt idx="6">
                  <c:v>Doutorado</c:v>
                </c:pt>
              </c:strCache>
            </c:strRef>
          </c:cat>
          <c:val>
            <c:numRef>
              <c:f>'Perfil - TA'!$V$43:$V$49</c:f>
              <c:numCache>
                <c:formatCode>0%</c:formatCode>
                <c:ptCount val="7"/>
                <c:pt idx="0">
                  <c:v>1.719298245614035E-2</c:v>
                </c:pt>
                <c:pt idx="1">
                  <c:v>1.2631578947368421E-2</c:v>
                </c:pt>
                <c:pt idx="2">
                  <c:v>0.11017543859649123</c:v>
                </c:pt>
                <c:pt idx="3">
                  <c:v>0.13368421052631579</c:v>
                </c:pt>
                <c:pt idx="4">
                  <c:v>0.44807017543859651</c:v>
                </c:pt>
                <c:pt idx="5">
                  <c:v>0.19964912280701755</c:v>
                </c:pt>
                <c:pt idx="6">
                  <c:v>7.8596491228070178E-2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0-4F97-B24F-9A7F066EC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89340512"/>
        <c:axId val="289331360"/>
        <c:axId val="0"/>
      </c:bar3DChart>
      <c:catAx>
        <c:axId val="289340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89331360"/>
        <c:crosses val="autoZero"/>
        <c:auto val="1"/>
        <c:lblAlgn val="ctr"/>
        <c:lblOffset val="100"/>
        <c:noMultiLvlLbl val="0"/>
      </c:catAx>
      <c:valAx>
        <c:axId val="28933136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28934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Deficiência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'Perfil - TA'!$K$59:$K$75</c:f>
              <c:strCache>
                <c:ptCount val="17"/>
                <c:pt idx="0">
                  <c:v>Cego</c:v>
                </c:pt>
                <c:pt idx="1">
                  <c:v>Deficiência mental</c:v>
                </c:pt>
                <c:pt idx="2">
                  <c:v>Deficiência múltipla</c:v>
                </c:pt>
                <c:pt idx="3">
                  <c:v>Deformidade congênita ou adquirida</c:v>
                </c:pt>
                <c:pt idx="4">
                  <c:v>Hemiparesia</c:v>
                </c:pt>
                <c:pt idx="5">
                  <c:v>Mobilidade reduzida, permanente ou temporária</c:v>
                </c:pt>
                <c:pt idx="6">
                  <c:v>Monoparesia</c:v>
                </c:pt>
                <c:pt idx="7">
                  <c:v>Monoplegia</c:v>
                </c:pt>
                <c:pt idx="8">
                  <c:v>Ostomia</c:v>
                </c:pt>
                <c:pt idx="9">
                  <c:v>Paralisia cerebral</c:v>
                </c:pt>
                <c:pt idx="10">
                  <c:v>Paraparesia</c:v>
                </c:pt>
                <c:pt idx="11">
                  <c:v>Paraplegia</c:v>
                </c:pt>
                <c:pt idx="12">
                  <c:v>Parcialmente surdo</c:v>
                </c:pt>
                <c:pt idx="13">
                  <c:v>Portador de baixa visão</c:v>
                </c:pt>
                <c:pt idx="14">
                  <c:v>Portador de surdez bilateral</c:v>
                </c:pt>
                <c:pt idx="15">
                  <c:v>Portador de visão parcial</c:v>
                </c:pt>
                <c:pt idx="16">
                  <c:v>Surdo</c:v>
                </c:pt>
              </c:strCache>
            </c:strRef>
          </c:cat>
          <c:val>
            <c:numRef>
              <c:f>'Perfil - TA'!$L$59:$L$75</c:f>
              <c:numCache>
                <c:formatCode>General</c:formatCode>
                <c:ptCount val="1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7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8</c:v>
                </c:pt>
                <c:pt idx="13">
                  <c:v>12</c:v>
                </c:pt>
                <c:pt idx="14">
                  <c:v>6</c:v>
                </c:pt>
                <c:pt idx="15">
                  <c:v>9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8-4DF1-96E3-DA75A9FBD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829679520"/>
        <c:axId val="829674528"/>
        <c:axId val="0"/>
      </c:bar3DChart>
      <c:catAx>
        <c:axId val="829679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9674528"/>
        <c:crosses val="autoZero"/>
        <c:auto val="1"/>
        <c:lblAlgn val="ctr"/>
        <c:lblOffset val="100"/>
        <c:noMultiLvlLbl val="0"/>
      </c:catAx>
      <c:valAx>
        <c:axId val="8296745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2967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0</xdr:row>
      <xdr:rowOff>57150</xdr:rowOff>
    </xdr:from>
    <xdr:to>
      <xdr:col>2</xdr:col>
      <xdr:colOff>1447800</xdr:colOff>
      <xdr:row>4</xdr:row>
      <xdr:rowOff>113471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4476399-2877-4611-AD61-6E0855FE4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1247775" cy="818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390524</xdr:colOff>
      <xdr:row>9</xdr:row>
      <xdr:rowOff>19050</xdr:rowOff>
    </xdr:from>
    <xdr:to>
      <xdr:col>5</xdr:col>
      <xdr:colOff>1962149</xdr:colOff>
      <xdr:row>13</xdr:row>
      <xdr:rowOff>48870</xdr:rowOff>
    </xdr:to>
    <xdr:sp macro="" textlink="">
      <xdr:nvSpPr>
        <xdr:cNvPr id="2" name="CaixaDeTexto 52">
          <a:extLst>
            <a:ext uri="{FF2B5EF4-FFF2-40B4-BE49-F238E27FC236}">
              <a16:creationId xmlns:a16="http://schemas.microsoft.com/office/drawing/2014/main" id="{176CEF4B-A9FC-4BB1-8677-3411EB74898D}"/>
            </a:ext>
          </a:extLst>
        </xdr:cNvPr>
        <xdr:cNvSpPr txBox="1"/>
      </xdr:nvSpPr>
      <xdr:spPr>
        <a:xfrm>
          <a:off x="5124449" y="1733550"/>
          <a:ext cx="5581650" cy="791820"/>
        </a:xfrm>
        <a:prstGeom prst="rect">
          <a:avLst/>
        </a:prstGeom>
        <a:noFill/>
        <a:ln>
          <a:solidFill>
            <a:schemeClr val="accent1"/>
          </a:solidFill>
        </a:ln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pt-BR" sz="1000">
              <a:latin typeface="Arial" panose="020B0604020202020204" pitchFamily="34" charset="0"/>
              <a:cs typeface="Arial" panose="020B0604020202020204" pitchFamily="34" charset="0"/>
            </a:rPr>
            <a:t>O técnico-administrativo recém-nomeado para cargo efetivo passa pelo Estágio Probatório. É um período de avaliação correspondente a 36 (trinta e seis) meses, durante o qual sua aptidão e capacidade são avaliadas para o desempenho do cargo, a fim de adquirir a estabilidade em cargo público. </a:t>
          </a:r>
        </a:p>
        <a:p>
          <a:pPr algn="just"/>
          <a:endParaRPr lang="pt-BR" sz="700"/>
        </a:p>
      </xdr:txBody>
    </xdr:sp>
    <xdr:clientData/>
  </xdr:twoCellAnchor>
  <xdr:twoCellAnchor editAs="oneCell">
    <xdr:from>
      <xdr:col>4</xdr:col>
      <xdr:colOff>2752725</xdr:colOff>
      <xdr:row>6</xdr:row>
      <xdr:rowOff>114300</xdr:rowOff>
    </xdr:from>
    <xdr:to>
      <xdr:col>4</xdr:col>
      <xdr:colOff>3819525</xdr:colOff>
      <xdr:row>8</xdr:row>
      <xdr:rowOff>76200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516E74D9-C02A-4F53-9330-1D008495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257300"/>
          <a:ext cx="10668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161924</xdr:rowOff>
    </xdr:from>
    <xdr:to>
      <xdr:col>8</xdr:col>
      <xdr:colOff>38100</xdr:colOff>
      <xdr:row>17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E5B9EB-59FC-41C6-9BE4-210CC21C6B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600074</xdr:colOff>
      <xdr:row>20</xdr:row>
      <xdr:rowOff>4762</xdr:rowOff>
    </xdr:from>
    <xdr:to>
      <xdr:col>7</xdr:col>
      <xdr:colOff>200025</xdr:colOff>
      <xdr:row>34</xdr:row>
      <xdr:rowOff>123826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3EE20F1-312C-459F-A69E-5226BB4065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457200</xdr:colOff>
      <xdr:row>20</xdr:row>
      <xdr:rowOff>0</xdr:rowOff>
    </xdr:from>
    <xdr:to>
      <xdr:col>15</xdr:col>
      <xdr:colOff>581025</xdr:colOff>
      <xdr:row>36</xdr:row>
      <xdr:rowOff>171449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13C6D8-015F-4237-BD62-5EAEF1743D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209549</xdr:colOff>
      <xdr:row>2</xdr:row>
      <xdr:rowOff>14287</xdr:rowOff>
    </xdr:from>
    <xdr:to>
      <xdr:col>23</xdr:col>
      <xdr:colOff>133350</xdr:colOff>
      <xdr:row>19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BFB16C3-73A8-42D4-A278-76777A1515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476250</xdr:colOff>
      <xdr:row>20</xdr:row>
      <xdr:rowOff>42862</xdr:rowOff>
    </xdr:from>
    <xdr:to>
      <xdr:col>22</xdr:col>
      <xdr:colOff>76200</xdr:colOff>
      <xdr:row>35</xdr:row>
      <xdr:rowOff>180975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FF346EF-C3CA-44FE-A8AE-78BF1F38BC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37</xdr:row>
      <xdr:rowOff>157161</xdr:rowOff>
    </xdr:from>
    <xdr:to>
      <xdr:col>7</xdr:col>
      <xdr:colOff>219075</xdr:colOff>
      <xdr:row>52</xdr:row>
      <xdr:rowOff>85724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866E64E-623B-4DED-858A-1F0A5395C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76200</xdr:colOff>
      <xdr:row>38</xdr:row>
      <xdr:rowOff>4761</xdr:rowOff>
    </xdr:from>
    <xdr:to>
      <xdr:col>15</xdr:col>
      <xdr:colOff>495300</xdr:colOff>
      <xdr:row>53</xdr:row>
      <xdr:rowOff>57150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5139E38-D858-4227-9F8C-81779409ED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400050</xdr:colOff>
      <xdr:row>37</xdr:row>
      <xdr:rowOff>61912</xdr:rowOff>
    </xdr:from>
    <xdr:to>
      <xdr:col>22</xdr:col>
      <xdr:colOff>142875</xdr:colOff>
      <xdr:row>52</xdr:row>
      <xdr:rowOff>76200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D602BD7-6001-4D9E-BF15-CA7020625F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914400</xdr:colOff>
      <xdr:row>56</xdr:row>
      <xdr:rowOff>9525</xdr:rowOff>
    </xdr:from>
    <xdr:to>
      <xdr:col>17</xdr:col>
      <xdr:colOff>857250</xdr:colOff>
      <xdr:row>78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53F5A2B-21DC-42D6-A08E-122C792A3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254001</xdr:colOff>
      <xdr:row>1</xdr:row>
      <xdr:rowOff>179916</xdr:rowOff>
    </xdr:from>
    <xdr:to>
      <xdr:col>15</xdr:col>
      <xdr:colOff>476252</xdr:colOff>
      <xdr:row>19</xdr:row>
      <xdr:rowOff>16933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55DB862-3D8B-4F2B-9262-1DF4DC6DB0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3</xdr:row>
      <xdr:rowOff>0</xdr:rowOff>
    </xdr:from>
    <xdr:to>
      <xdr:col>8</xdr:col>
      <xdr:colOff>138964</xdr:colOff>
      <xdr:row>4</xdr:row>
      <xdr:rowOff>119226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6E6FD11-3F72-4A40-925D-6D600CC24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571500"/>
          <a:ext cx="977164" cy="309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485775</xdr:colOff>
      <xdr:row>6</xdr:row>
      <xdr:rowOff>47625</xdr:rowOff>
    </xdr:from>
    <xdr:to>
      <xdr:col>10</xdr:col>
      <xdr:colOff>152400</xdr:colOff>
      <xdr:row>12</xdr:row>
      <xdr:rowOff>176768</xdr:rowOff>
    </xdr:to>
    <xdr:sp macro="" textlink="">
      <xdr:nvSpPr>
        <xdr:cNvPr id="3" name="CaixaDeTexto 33">
          <a:extLst>
            <a:ext uri="{FF2B5EF4-FFF2-40B4-BE49-F238E27FC236}">
              <a16:creationId xmlns:a16="http://schemas.microsoft.com/office/drawing/2014/main" id="{58FFE9D1-38D6-4AA3-B035-D6455017211E}"/>
            </a:ext>
          </a:extLst>
        </xdr:cNvPr>
        <xdr:cNvSpPr txBox="1"/>
      </xdr:nvSpPr>
      <xdr:spPr>
        <a:xfrm>
          <a:off x="5314950" y="1190625"/>
          <a:ext cx="3324225" cy="1272143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pt-BR" sz="1000">
              <a:latin typeface="Arial" panose="020B0604020202020204" pitchFamily="34" charset="0"/>
              <a:cs typeface="Arial" panose="020B0604020202020204" pitchFamily="34" charset="0"/>
            </a:rPr>
            <a:t>Cargos comissionados são de livre provimento e exoneração, de caráter provisório, voltados para atribuições de direção, chefia e assessoramento, sendo que a função comissionada é exclusiva de servidores efetivos, ao passo que cargo em comissão é destinado a qualquer profissional, respeitando-se um percentual mínimo, disposto em lei, para servidores titulares de cargos efetivos.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4</xdr:row>
      <xdr:rowOff>52387</xdr:rowOff>
    </xdr:from>
    <xdr:to>
      <xdr:col>11</xdr:col>
      <xdr:colOff>457200</xdr:colOff>
      <xdr:row>24</xdr:row>
      <xdr:rowOff>104775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0B67B51-E366-49A6-9628-C9FB1C1B95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2</xdr:row>
      <xdr:rowOff>4762</xdr:rowOff>
    </xdr:from>
    <xdr:to>
      <xdr:col>8</xdr:col>
      <xdr:colOff>76200</xdr:colOff>
      <xdr:row>17</xdr:row>
      <xdr:rowOff>38100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D8A3FC5-977F-48D4-9FF4-654B849D98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504826</xdr:colOff>
      <xdr:row>2</xdr:row>
      <xdr:rowOff>33337</xdr:rowOff>
    </xdr:from>
    <xdr:to>
      <xdr:col>15</xdr:col>
      <xdr:colOff>47626</xdr:colOff>
      <xdr:row>17</xdr:row>
      <xdr:rowOff>19051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6004CE0-4EBC-4516-87EE-1C9B0E8149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85724</xdr:colOff>
      <xdr:row>2</xdr:row>
      <xdr:rowOff>23811</xdr:rowOff>
    </xdr:from>
    <xdr:to>
      <xdr:col>22</xdr:col>
      <xdr:colOff>38099</xdr:colOff>
      <xdr:row>17</xdr:row>
      <xdr:rowOff>66674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B59C15-090E-41E1-B952-04F37B3D05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161925</xdr:colOff>
      <xdr:row>20</xdr:row>
      <xdr:rowOff>123824</xdr:rowOff>
    </xdr:from>
    <xdr:to>
      <xdr:col>8</xdr:col>
      <xdr:colOff>114300</xdr:colOff>
      <xdr:row>37</xdr:row>
      <xdr:rowOff>76199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3F9FD82-C87D-4C2C-84AB-9C815EFBFC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238125</xdr:colOff>
      <xdr:row>20</xdr:row>
      <xdr:rowOff>147636</xdr:rowOff>
    </xdr:from>
    <xdr:to>
      <xdr:col>14</xdr:col>
      <xdr:colOff>428625</xdr:colOff>
      <xdr:row>37</xdr:row>
      <xdr:rowOff>57150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45C57BA-ECE1-4300-86C3-D49E1CDC23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142874</xdr:colOff>
      <xdr:row>20</xdr:row>
      <xdr:rowOff>52387</xdr:rowOff>
    </xdr:from>
    <xdr:to>
      <xdr:col>22</xdr:col>
      <xdr:colOff>152399</xdr:colOff>
      <xdr:row>35</xdr:row>
      <xdr:rowOff>180975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1DDFB8-4497-449C-B78D-6F173258A5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ana dos Reis Patriarca" refreshedDate="45097.638066203705" createdVersion="7" refreshedVersion="7" minRefreshableVersion="3" recordCount="2920" xr:uid="{41BACEE0-CA6B-482A-A8DF-56675221F4EB}">
  <cacheSource type="worksheet">
    <worksheetSource ref="A1:AL1048576" sheet="TAs"/>
  </cacheSource>
  <cacheFields count="36">
    <cacheField name="NomeDoServidor" numFmtId="0">
      <sharedItems containsBlank="1"/>
    </cacheField>
    <cacheField name="UnidadePagadora" numFmtId="0">
      <sharedItems containsBlank="1" count="3">
        <s v="Universidade Federal de Uberlandia"/>
        <s v="Hospital de Clínicas"/>
        <m/>
      </sharedItems>
    </cacheField>
    <cacheField name="Matricula_SIAPE" numFmtId="0">
      <sharedItems containsString="0" containsBlank="1" containsNumber="1" containsInteger="1" minValue="389760" maxValue="6431286"/>
    </cacheField>
    <cacheField name="CPF" numFmtId="0">
      <sharedItems containsString="0" containsBlank="1" containsNumber="1" containsInteger="1" minValue="9344616" maxValue="99982315668"/>
    </cacheField>
    <cacheField name="DataNascimento" numFmtId="0">
      <sharedItems containsBlank="1"/>
    </cacheField>
    <cacheField name="Sexo" numFmtId="0">
      <sharedItems containsBlank="1" count="3">
        <s v="F"/>
        <s v="M"/>
        <m/>
      </sharedItems>
    </cacheField>
    <cacheField name="NomeDaMãe" numFmtId="0">
      <sharedItems containsBlank="1"/>
    </cacheField>
    <cacheField name="Cor" numFmtId="0">
      <sharedItems containsBlank="1" count="7">
        <s v="Parda"/>
        <s v="Branca"/>
        <s v="Não Informado"/>
        <s v="Preta"/>
        <s v="Amarela"/>
        <s v="Indigena"/>
        <m/>
      </sharedItems>
    </cacheField>
    <cacheField name="Nacionalidade" numFmtId="0">
      <sharedItems containsBlank="1"/>
    </cacheField>
    <cacheField name="PaisDeOrigem" numFmtId="0">
      <sharedItems containsBlank="1"/>
    </cacheField>
    <cacheField name="UfNascimento" numFmtId="0">
      <sharedItems containsBlank="1"/>
    </cacheField>
    <cacheField name="MunicipioNasc" numFmtId="0">
      <sharedItems containsBlank="1"/>
    </cacheField>
    <cacheField name="UorgExercicio" numFmtId="0">
      <sharedItems containsString="0" containsBlank="1" containsNumber="1" containsInteger="1" minValue="2" maxValue="1370"/>
    </cacheField>
    <cacheField name="NomeUorgExercício" numFmtId="0">
      <sharedItems containsBlank="1"/>
    </cacheField>
    <cacheField name="CampusExercicio" numFmtId="0">
      <sharedItems containsBlank="1"/>
    </cacheField>
    <cacheField name="UorgLotação" numFmtId="0">
      <sharedItems containsString="0" containsBlank="1" containsNumber="1" containsInteger="1" minValue="0" maxValue="1370"/>
    </cacheField>
    <cacheField name="NomeUorgLotação" numFmtId="0">
      <sharedItems containsBlank="1"/>
    </cacheField>
    <cacheField name="CampusLotação" numFmtId="0">
      <sharedItems containsBlank="1"/>
    </cacheField>
    <cacheField name="Deficiência" numFmtId="0">
      <sharedItems containsBlank="1"/>
    </cacheField>
    <cacheField name="Escolaridade" numFmtId="0">
      <sharedItems containsBlank="1" count="15">
        <s v="Especialização Nivel Superior"/>
        <s v="Mestrado"/>
        <s v="Graduação (Nivel Superior Completo)"/>
        <s v="Doutorado"/>
        <s v="ENSINO MEDIO"/>
        <s v="ENSINO SUPERIOR"/>
        <s v="ENSINO FUNDAMENTAL"/>
        <s v="ENSINO FUNDAMENTAL INCOMPLETO"/>
        <s v="Nivel Medio"/>
        <s v="Tecnico (Nivel Medio Completo)"/>
        <s v="Licenciatura"/>
        <s v="Auxiliar Enfermagem"/>
        <s v="SUPERIOR INCOMPLETO"/>
        <s v="ALFABETIZADO SEM CURSOS REGULARES"/>
        <m/>
      </sharedItems>
    </cacheField>
    <cacheField name="ClassificaçãoCarreira" numFmtId="0">
      <sharedItems containsBlank="1" count="152">
        <s v="D-4-05"/>
        <s v="E-4-12"/>
        <s v="D-4-11"/>
        <s v="C-4-08"/>
        <s v="D-4-12"/>
        <s v="C-4-13"/>
        <s v="D-4-16"/>
        <s v="B-4-16"/>
        <s v="D-4-07"/>
        <s v="E-4-09"/>
        <s v="E-1-13"/>
        <s v="E-3-12"/>
        <s v="D-4-08"/>
        <s v="E-4-16"/>
        <s v="E-2-08"/>
        <s v="D-4-10"/>
        <s v="E-4-08"/>
        <s v="E-4-10"/>
        <s v="D-4-06"/>
        <s v="E-4-13"/>
        <s v="E-4-11"/>
        <s v="D-3-06"/>
        <s v="C-4-05"/>
        <s v="E-2-13"/>
        <s v="D-1-01"/>
        <s v="D-4-09"/>
        <s v="D-3-04"/>
        <s v="D-3-03"/>
        <s v="E-3-16"/>
        <s v="C-4-16"/>
        <s v="A-4-16"/>
        <s v="C-4-06"/>
        <s v="B-2-16"/>
        <s v="D-3-08"/>
        <s v="E-4-07"/>
        <s v="D-4-15"/>
        <s v="D-4-13"/>
        <s v="C-3-12"/>
        <s v="E-4-05"/>
        <s v="E-1-11"/>
        <s v="D-4-04"/>
        <s v="C-2-06"/>
        <s v="E-1-01"/>
        <s v="E-1-16"/>
        <s v="D-1-04"/>
        <s v="D-2-02"/>
        <m/>
        <s v="C-3-07"/>
        <s v="D-1-07"/>
        <s v="C-2-04"/>
        <s v="E-3-05"/>
        <s v="E-3-03"/>
        <s v="C-4-04"/>
        <s v="E-2-02"/>
        <s v="E-2-16"/>
        <s v="E-3-08"/>
        <s v="E-3-09"/>
        <s v="D-1-02"/>
        <s v="E-4-04"/>
        <s v="E-2-03"/>
        <s v="D-2-10"/>
        <s v="E-3-13"/>
        <s v="E-4-14"/>
        <s v="D-2-16"/>
        <s v="D-2-03"/>
        <s v="E-4-06"/>
        <s v="E-2-10"/>
        <s v="C-3-11"/>
        <s v="E-2-11"/>
        <s v="D-3-05"/>
        <s v="C-4-15"/>
        <s v="C-1-13"/>
        <s v="D-1-12"/>
        <s v="D-3-16"/>
        <s v="C-1-07"/>
        <s v="D-1-08"/>
        <s v="E-2-07"/>
        <s v="E-1-02"/>
        <s v="C-4-07"/>
        <s v="E-1-12"/>
        <s v="D-3-09"/>
        <s v="C-4-11"/>
        <s v="D-1-03"/>
        <s v="C-2-05"/>
        <s v="D-3-02"/>
        <s v="D-1-16"/>
        <s v="E-3-10"/>
        <s v="D-1-09"/>
        <s v="D-3-07"/>
        <s v="D-2-04"/>
        <s v="C-3-06"/>
        <s v="E-1-07"/>
        <s v="C-3-13"/>
        <s v="D-2-13"/>
        <s v="D-3-10"/>
        <s v="D-2-08"/>
        <s v="D-3-14"/>
        <s v="D-4-14"/>
        <s v="C-2-12"/>
        <s v="C-4-12"/>
        <s v="E-3-06"/>
        <s v="D-2-05"/>
        <s v="C-2-07"/>
        <s v="C-3-05"/>
        <s v="C-2-08"/>
        <s v="C-3-04"/>
        <s v="E-3-11"/>
        <s v="C-1-16"/>
        <s v="E-2-12"/>
        <s v="D-3-12"/>
        <s v="C-3-08"/>
        <s v="C-2-16"/>
        <s v="E-2-05"/>
        <s v="C-1-08"/>
        <s v="D-3-13"/>
        <s v="D-3-11"/>
        <s v="C-3-16"/>
        <s v="D-2-07"/>
        <s v="E-1-05"/>
        <s v="E-1-08"/>
        <s v="D-3-15"/>
        <s v="E-2-04"/>
        <s v="B-4-15"/>
        <s v="B-3-16"/>
        <s v="B-1-14"/>
        <s v="C-3-03"/>
        <s v="A-1-16"/>
        <s v="E-4-15"/>
        <s v="A-3-16"/>
        <s v="C-1-03"/>
        <s v="E-1-03"/>
        <s v="D-2-11"/>
        <s v="D-1-11"/>
        <s v="C-1-05"/>
        <s v="D-2-06"/>
        <s v="E-3-07"/>
        <s v="C-1-09"/>
        <s v="E-1-10"/>
        <s v="C-2-11"/>
        <s v="E-1-04"/>
        <s v="E-1-06"/>
        <s v="C-2-03"/>
        <s v="D-1-13"/>
        <s v="D-1-06"/>
        <s v="C-1-04"/>
        <s v="E-3-04"/>
        <s v="C-2-13"/>
        <s v="E-2-06"/>
        <s v="C-2-02"/>
        <s v="A-4-15"/>
        <s v="E-2-14"/>
        <s v="C-1-14"/>
      </sharedItems>
    </cacheField>
    <cacheField name="SItuação" numFmtId="0">
      <sharedItems containsBlank="1" count="5">
        <s v="ATIVO PERMANENTE"/>
        <s v="ATIVO EM OUTRO ORGAO"/>
        <s v="EXCEDENTE A LOTACAO"/>
        <s v="EXERCICIO PROVISORIO"/>
        <m/>
      </sharedItems>
    </cacheField>
    <cacheField name="DataAposentadoria" numFmtId="0">
      <sharedItems containsNonDate="0" containsString="0" containsBlank="1"/>
    </cacheField>
    <cacheField name="DataExclusaoCadastro" numFmtId="0">
      <sharedItems containsBlank="1"/>
    </cacheField>
    <cacheField name="Data Obito" numFmtId="0">
      <sharedItems containsNonDate="0" containsString="0" containsBlank="1"/>
    </cacheField>
    <cacheField name="DescricaoAfast" numFmtId="0">
      <sharedItems containsBlank="1"/>
    </cacheField>
    <cacheField name="OrgaoAnterior" numFmtId="0">
      <sharedItems containsString="0" containsBlank="1" containsNumber="1" containsInteger="1" minValue="0" maxValue="26450"/>
    </cacheField>
    <cacheField name="NomeOrgaoAnterior" numFmtId="0">
      <sharedItems containsBlank="1"/>
    </cacheField>
    <cacheField name="OrgaoRequisitante" numFmtId="0">
      <sharedItems containsString="0" containsBlank="1" containsNumber="1" containsInteger="1" minValue="0" maxValue="99001"/>
    </cacheField>
    <cacheField name="NomeOrgaoRequsitante" numFmtId="0">
      <sharedItems containsBlank="1"/>
    </cacheField>
    <cacheField name="InicioAfast" numFmtId="0">
      <sharedItems containsBlank="1"/>
    </cacheField>
    <cacheField name="FinalAfast" numFmtId="0">
      <sharedItems containsBlank="1"/>
    </cacheField>
    <cacheField name="RegimeTrabalho" numFmtId="0">
      <sharedItems containsBlank="1" count="2">
        <s v="EST"/>
        <m/>
      </sharedItems>
    </cacheField>
    <cacheField name="Jornada" numFmtId="0">
      <sharedItems containsBlank="1" count="7">
        <s v="40 HS"/>
        <s v="24 HS"/>
        <s v="20 HS"/>
        <s v="30 HS"/>
        <s v="40 DE"/>
        <s v="25 HS"/>
        <m/>
      </sharedItems>
    </cacheField>
    <cacheField name="IngressoOrgao" numFmtId="0">
      <sharedItems containsNonDate="0" containsDate="1" containsString="0" containsBlank="1" minDate="1972-04-01T00:00:00" maxDate="2022-12-03T00:00:00"/>
    </cacheField>
    <cacheField name="Salario" numFmtId="0">
      <sharedItems containsString="0" containsBlank="1" containsNumber="1" minValue="0" maxValue="38124.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ana dos Reis Patriarca" refreshedDate="45098.44192326389" createdVersion="7" refreshedVersion="7" minRefreshableVersion="3" recordCount="2920" xr:uid="{074F6C24-5419-41F3-A225-E29DD0AB9FF4}">
  <cacheSource type="worksheet">
    <worksheetSource ref="A1:AO1048576" sheet="TAs"/>
  </cacheSource>
  <cacheFields count="41">
    <cacheField name="NomeDoServidor" numFmtId="0">
      <sharedItems containsBlank="1"/>
    </cacheField>
    <cacheField name="UnidadePagadora" numFmtId="0">
      <sharedItems containsBlank="1"/>
    </cacheField>
    <cacheField name="Matricula_SIAPE" numFmtId="0">
      <sharedItems containsString="0" containsBlank="1" containsNumber="1" containsInteger="1" minValue="389760" maxValue="6431286"/>
    </cacheField>
    <cacheField name="CPF" numFmtId="0">
      <sharedItems containsString="0" containsBlank="1" containsNumber="1" containsInteger="1" minValue="9344616" maxValue="99982315668"/>
    </cacheField>
    <cacheField name="DataNascimento" numFmtId="0">
      <sharedItems containsBlank="1"/>
    </cacheField>
    <cacheField name="Sexo" numFmtId="0">
      <sharedItems containsBlank="1"/>
    </cacheField>
    <cacheField name="NomeDaMãe" numFmtId="0">
      <sharedItems containsBlank="1"/>
    </cacheField>
    <cacheField name="Cor" numFmtId="0">
      <sharedItems containsBlank="1"/>
    </cacheField>
    <cacheField name="Nacionalidade" numFmtId="0">
      <sharedItems containsBlank="1"/>
    </cacheField>
    <cacheField name="PaisDeOrigem" numFmtId="0">
      <sharedItems containsBlank="1"/>
    </cacheField>
    <cacheField name="UfNascimento" numFmtId="0">
      <sharedItems containsBlank="1"/>
    </cacheField>
    <cacheField name="MunicipioNasc" numFmtId="0">
      <sharedItems containsBlank="1"/>
    </cacheField>
    <cacheField name="UorgExercicio" numFmtId="0">
      <sharedItems containsString="0" containsBlank="1" containsNumber="1" containsInteger="1" minValue="2" maxValue="1370"/>
    </cacheField>
    <cacheField name="NomeUorgExercício" numFmtId="0">
      <sharedItems containsBlank="1"/>
    </cacheField>
    <cacheField name="CampusExercicio" numFmtId="0">
      <sharedItems containsBlank="1"/>
    </cacheField>
    <cacheField name="UorgLotação" numFmtId="0">
      <sharedItems containsString="0" containsBlank="1" containsNumber="1" containsInteger="1" minValue="0" maxValue="1370"/>
    </cacheField>
    <cacheField name="NomeUorgLotação" numFmtId="0">
      <sharedItems containsBlank="1"/>
    </cacheField>
    <cacheField name="CampusLotação" numFmtId="0">
      <sharedItems containsBlank="1"/>
    </cacheField>
    <cacheField name="Deficiência" numFmtId="0">
      <sharedItems containsBlank="1" count="18">
        <m/>
        <s v="PORTADOR DE BAIXA VISÃO"/>
        <s v="PORTADOR DE SURDEZ BILATERAL"/>
        <s v="MOBILIDADE REDUZIDA, PERMANENTE OU TEMPORÁRIA"/>
        <s v="PORTADOR DE VISÃO PARCIAL"/>
        <s v="PARCIALMENTE SURDO"/>
        <s v="HEMIPARESIA"/>
        <s v="PARAPLEGIA"/>
        <s v="MONOPLEGIA"/>
        <s v="MONOPARESIA"/>
        <s v="DEFORMIDADE CONGENITA OU ADQUIRIDA"/>
        <s v="PARAPARESIA"/>
        <s v="CEGO"/>
        <s v="SURDO"/>
        <s v="OSTOMIA"/>
        <s v="DEFICIÊNCIA MENTAL"/>
        <s v="PARALISIA CEREBRAL"/>
        <s v="DEFICIÊNCIA MULTIPLA"/>
      </sharedItems>
    </cacheField>
    <cacheField name="Escolaridade" numFmtId="0">
      <sharedItems containsBlank="1"/>
    </cacheField>
    <cacheField name="ClassificaçãoCarreira" numFmtId="0">
      <sharedItems containsBlank="1" count="157">
        <s v="D"/>
        <s v="E"/>
        <s v="C"/>
        <s v="B"/>
        <s v="A"/>
        <m/>
        <s v="D-2-04" u="1"/>
        <s v="D-3-04" u="1"/>
        <s v="D-2-05" u="1"/>
        <s v="D-1-06" u="1"/>
        <s v="D-4-04" u="1"/>
        <s v="D-3-05" u="1"/>
        <s v="E-1-10" u="1"/>
        <s v="B-2-16" u="1"/>
        <s v="D-2-06" u="1"/>
        <s v="B-4-15" u="1"/>
        <s v="D-1-07" u="1"/>
        <s v="D-4-05" u="1"/>
        <s v="E-2-10" u="1"/>
        <s v="B-3-16" u="1"/>
        <s v="D-3-06" u="1"/>
        <s v="E-1-11" u="1"/>
        <s v="D-2-07" u="1"/>
        <s v="E-3-10" u="1"/>
        <s v="B-4-16" u="1"/>
        <s v="D-1-08" u="1"/>
        <s v="D-4-06" u="1"/>
        <s v="E-2-11" u="1"/>
        <s v="D-3-07" u="1"/>
        <s v="E-1-12" u="1"/>
        <s v="E-4-10" u="1"/>
        <s v="D-2-08" u="1"/>
        <s v="E-3-11" u="1"/>
        <s v="D-1-09" u="1"/>
        <s v="D-4-07" u="1"/>
        <s v="E-2-12" u="1"/>
        <s v="D-3-08" u="1"/>
        <s v="E-1-13" u="1"/>
        <s v="E-4-11" u="1"/>
        <s v="E-3-12" u="1"/>
        <s v="D-4-08" u="1"/>
        <s v="E-2-13" u="1"/>
        <s v="D-3-09" u="1"/>
        <s v="E-4-12" u="1"/>
        <s v="E-3-13" u="1"/>
        <s v="D-4-09" u="1"/>
        <s v="E-1-01" u="1"/>
        <s v="E-2-14" u="1"/>
        <s v="E-4-13" u="1"/>
        <s v="C-2-11" u="1"/>
        <s v="E-1-02" u="1"/>
        <s v="C-3-11" u="1"/>
        <s v="E-1-16" u="1"/>
        <s v="E-4-14" u="1"/>
        <s v="C-2-12" u="1"/>
        <s v="E-2-02" u="1"/>
        <s v="C-1-13" u="1"/>
        <s v="C-4-11" u="1"/>
        <s v="E-1-03" u="1"/>
        <s v="E-2-16" u="1"/>
        <s v="C-3-12" u="1"/>
        <s v="E-4-15" u="1"/>
        <s v="C-2-13" u="1"/>
        <s v="E-2-03" u="1"/>
        <s v="E-3-16" u="1"/>
        <s v="C-1-14" u="1"/>
        <s v="C-4-12" u="1"/>
        <s v="E-1-04" u="1"/>
        <s v="C-3-13" u="1"/>
        <s v="E-3-03" u="1"/>
        <s v="E-4-16" u="1"/>
        <s v="E-2-04" u="1"/>
        <s v="C-4-13" u="1"/>
        <s v="E-1-05" u="1"/>
        <s v="E-3-04" u="1"/>
        <s v="E-2-05" u="1"/>
        <s v="C-1-16" u="1"/>
        <s v="E-1-06" u="1"/>
        <s v="E-4-04" u="1"/>
        <s v="C-2-02" u="1"/>
        <s v="E-3-05" u="1"/>
        <s v="C-1-03" u="1"/>
        <s v="C-2-16" u="1"/>
        <s v="E-2-06" u="1"/>
        <s v="C-4-15" u="1"/>
        <s v="E-1-07" u="1"/>
        <s v="E-4-05" u="1"/>
        <s v="C-2-03" u="1"/>
        <s v="C-3-16" u="1"/>
        <s v="E-3-06" u="1"/>
        <s v="C-1-04" u="1"/>
        <s v="E-2-07" u="1"/>
        <s v="C-3-03" u="1"/>
        <s v="C-4-16" u="1"/>
        <s v="E-1-08" u="1"/>
        <s v="E-4-06" u="1"/>
        <s v="C-2-04" u="1"/>
        <s v="E-3-07" u="1"/>
        <s v="C-1-05" u="1"/>
        <s v="E-2-08" u="1"/>
        <s v="C-3-04" u="1"/>
        <s v="E-4-07" u="1"/>
        <s v="C-2-05" u="1"/>
        <s v="E-3-08" u="1"/>
        <s v="A-1-16" u="1"/>
        <s v="C-4-04" u="1"/>
        <s v="C-3-05" u="1"/>
        <s v="E-4-08" u="1"/>
        <s v="C-2-06" u="1"/>
        <s v="E-3-09" u="1"/>
        <s v="A-4-15" u="1"/>
        <s v="C-1-07" u="1"/>
        <s v="C-4-05" u="1"/>
        <s v="D-2-10" u="1"/>
        <s v="A-3-16" u="1"/>
        <s v="C-3-06" u="1"/>
        <s v="D-1-11" u="1"/>
        <s v="E-4-09" u="1"/>
        <s v="C-2-07" u="1"/>
        <s v="D-3-10" u="1"/>
        <s v="A-4-16" u="1"/>
        <s v="C-1-08" u="1"/>
        <s v="C-4-06" u="1"/>
        <s v="D-2-11" u="1"/>
        <s v="C-3-07" u="1"/>
        <s v="D-1-12" u="1"/>
        <s v="D-4-10" u="1"/>
        <s v="C-2-08" u="1"/>
        <s v="D-3-11" u="1"/>
        <s v="C-1-09" u="1"/>
        <s v="C-4-07" u="1"/>
        <s v="C-3-08" u="1"/>
        <s v="D-1-13" u="1"/>
        <s v="D-4-11" u="1"/>
        <s v="D-3-12" u="1"/>
        <s v="C-4-08" u="1"/>
        <s v="D-2-13" u="1"/>
        <s v="D-4-12" u="1"/>
        <s v="D-3-13" u="1"/>
        <s v="D-1-01" u="1"/>
        <s v="D-4-13" u="1"/>
        <s v="D-3-14" u="1"/>
        <s v="D-1-02" u="1"/>
        <s v="D-1-16" u="1"/>
        <s v="D-4-14" u="1"/>
        <s v="D-2-02" u="1"/>
        <s v="D-3-15" u="1"/>
        <s v="D-1-03" u="1"/>
        <s v="D-2-16" u="1"/>
        <s v="D-3-02" u="1"/>
        <s v="D-4-15" u="1"/>
        <s v="D-2-03" u="1"/>
        <s v="D-3-16" u="1"/>
        <s v="B-1-14" u="1"/>
        <s v="D-1-04" u="1"/>
        <s v="D-3-03" u="1"/>
        <s v="D-4-16" u="1"/>
      </sharedItems>
    </cacheField>
    <cacheField name="Nível capacitação" numFmtId="0">
      <sharedItems containsString="0" containsBlank="1" containsNumber="1" containsInteger="1" minValue="1" maxValue="4" count="5">
        <n v="4"/>
        <n v="1"/>
        <n v="3"/>
        <n v="2"/>
        <m/>
      </sharedItems>
    </cacheField>
    <cacheField name="Nível de progressão" numFmtId="0">
      <sharedItems containsString="0" containsBlank="1" containsNumber="1" containsInteger="1" minValue="1" maxValue="16"/>
    </cacheField>
    <cacheField name="SItuação" numFmtId="0">
      <sharedItems containsBlank="1" count="5">
        <s v="ATIVO PERMANENTE"/>
        <s v="ATIVO EM OUTRO ORGAO"/>
        <s v="EXCEDENTE A LOTACAO"/>
        <s v="EXERCICIO PROVISORIO"/>
        <m/>
      </sharedItems>
    </cacheField>
    <cacheField name="DataAposentadoria" numFmtId="0">
      <sharedItems containsNonDate="0" containsString="0" containsBlank="1"/>
    </cacheField>
    <cacheField name="DataExclusaoCadastro" numFmtId="0">
      <sharedItems containsBlank="1"/>
    </cacheField>
    <cacheField name="Data Obito" numFmtId="0">
      <sharedItems containsNonDate="0" containsString="0" containsBlank="1"/>
    </cacheField>
    <cacheField name="DescricaoAfast" numFmtId="0">
      <sharedItems containsBlank="1"/>
    </cacheField>
    <cacheField name="OrgaoAnterior" numFmtId="0">
      <sharedItems containsString="0" containsBlank="1" containsNumber="1" containsInteger="1" minValue="0" maxValue="26450"/>
    </cacheField>
    <cacheField name="NomeOrgaoAnterior" numFmtId="0">
      <sharedItems containsBlank="1"/>
    </cacheField>
    <cacheField name="OrgaoRequisitante" numFmtId="0">
      <sharedItems containsString="0" containsBlank="1" containsNumber="1" containsInteger="1" minValue="0" maxValue="99001"/>
    </cacheField>
    <cacheField name="NomeOrgaoRequsitante" numFmtId="0">
      <sharedItems containsBlank="1"/>
    </cacheField>
    <cacheField name="InicioAfast" numFmtId="0">
      <sharedItems containsBlank="1"/>
    </cacheField>
    <cacheField name="FinalAfast" numFmtId="0">
      <sharedItems containsBlank="1"/>
    </cacheField>
    <cacheField name="RegimeTrabalho" numFmtId="0">
      <sharedItems containsBlank="1"/>
    </cacheField>
    <cacheField name="Jornada" numFmtId="0">
      <sharedItems containsBlank="1"/>
    </cacheField>
    <cacheField name="IngressoOrgao" numFmtId="0">
      <sharedItems containsNonDate="0" containsDate="1" containsString="0" containsBlank="1" minDate="1972-04-01T00:00:00" maxDate="2022-12-03T00:00:00"/>
    </cacheField>
    <cacheField name="Salario" numFmtId="0">
      <sharedItems containsString="0" containsBlank="1" containsNumber="1" minValue="0" maxValue="38124.54"/>
    </cacheField>
    <cacheField name="Idade" numFmtId="0">
      <sharedItems containsString="0" containsBlank="1" containsNumber="1" containsInteger="1" minValue="20" maxValue="74"/>
    </cacheField>
    <cacheField name="Faixa Etária" numFmtId="0">
      <sharedItems containsBlank="1" count="12">
        <s v="29-33"/>
        <s v="64-68"/>
        <s v="39-43"/>
        <s v="44-48"/>
        <s v="54-58"/>
        <s v="49-53"/>
        <s v="59-63"/>
        <s v="34-38"/>
        <s v="24-28"/>
        <s v="69 ou mais"/>
        <s v="19-23"/>
        <m/>
      </sharedItems>
    </cacheField>
    <cacheField name="Faixa Salarial" numFmtId="0">
      <sharedItems containsBlank="1" count="12">
        <s v="4.000 a 5.999"/>
        <s v="16.000 a 17.999"/>
        <s v="6.000 a 7.999"/>
        <s v="8.000 a 9.999"/>
        <s v="20.000 ou mais"/>
        <s v="12.000 a 13.999"/>
        <s v="14.000 a 15.999"/>
        <s v="18.000 a 19.999"/>
        <s v="10.000 a 11.999"/>
        <s v="2.000 a 3.999"/>
        <s v="até 1.999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ana dos Reis Patriarca" refreshedDate="45098.716277893516" createdVersion="7" refreshedVersion="7" minRefreshableVersion="3" recordCount="996" xr:uid="{FF9A765D-76CF-4E7A-A4D1-BA534682C1F0}">
  <cacheSource type="worksheet">
    <worksheetSource ref="A1:S1048576" sheet="Terceirizados - total"/>
  </cacheSource>
  <cacheFields count="19">
    <cacheField name="Código da UG_x000a_Unidade Gestora" numFmtId="0">
      <sharedItems containsString="0" containsBlank="1" containsNumber="1" containsInteger="1" minValue="154043" maxValue="154043"/>
    </cacheField>
    <cacheField name="Nome da UG_x000a_Unidade Gestora" numFmtId="0">
      <sharedItems containsBlank="1"/>
    </cacheField>
    <cacheField name="Número do Contrato        " numFmtId="0">
      <sharedItems containsBlank="1"/>
    </cacheField>
    <cacheField name="CNPJ" numFmtId="0">
      <sharedItems containsBlank="1" containsMixedTypes="1" containsNumber="1" containsInteger="1" minValue="969841000101" maxValue="69207850000161"/>
    </cacheField>
    <cacheField name="Razão Social da Empresa" numFmtId="0">
      <sharedItems containsBlank="1"/>
    </cacheField>
    <cacheField name="CPF" numFmtId="0">
      <sharedItems containsBlank="1" containsMixedTypes="1" containsNumber="1" containsInteger="1" minValue="107774666" maxValue="99913909600"/>
    </cacheField>
    <cacheField name="Nome completo_x000a_(sem abreviações)" numFmtId="0">
      <sharedItems containsBlank="1"/>
    </cacheField>
    <cacheField name="Categoria Profissional" numFmtId="0">
      <sharedItems containsBlank="1" containsMixedTypes="1" containsNumber="1" containsInteger="1" minValue="142105" maxValue="954305"/>
    </cacheField>
    <cacheField name="Jornada de Trabalho (Semanal)" numFmtId="0">
      <sharedItems containsBlank="1" containsMixedTypes="1" containsNumber="1" containsInteger="1" minValue="22" maxValue="44" count="14">
        <n v="44"/>
        <n v="42"/>
        <n v="22"/>
        <n v="40"/>
        <s v="44h "/>
        <n v="36"/>
        <n v="25"/>
        <s v="25h "/>
        <s v="08"/>
        <s v="40H"/>
        <s v="44H"/>
        <s v="40H + INSAL"/>
        <s v="40 H"/>
        <m/>
      </sharedItems>
    </cacheField>
    <cacheField name="Unidade da prestação do serviço" numFmtId="0">
      <sharedItems containsBlank="1"/>
    </cacheField>
    <cacheField name="Salário Mensal Bruto (R$)" numFmtId="0">
      <sharedItems containsString="0" containsBlank="1" containsNumber="1" minValue="678.83" maxValue="7685.4"/>
    </cacheField>
    <cacheField name="Custo Mensal do Terceirizado (R$)" numFmtId="0">
      <sharedItems containsString="0" containsBlank="1" containsNumber="1" minValue="1000.06" maxValue="17496.580000000002"/>
    </cacheField>
    <cacheField name="Escolaridade exigida pelo cargo" numFmtId="0">
      <sharedItems containsBlank="1"/>
    </cacheField>
    <cacheField name="Escolaridade do funcionário" numFmtId="0">
      <sharedItems containsBlank="1" count="27">
        <s v="Médio"/>
        <s v="Graduação"/>
        <s v="Fundamental Completo "/>
        <s v="Fundamental incompleto"/>
        <s v="Técnico"/>
        <s v="Especialização"/>
        <s v="Mestrado"/>
        <s v="Doutorado"/>
        <m/>
        <s v="04 – Ensino Fundamental Completo " u="1"/>
        <s v="Médio Completo" u="1"/>
        <s v="Médio Incompleto" u="1"/>
        <s v="02 – ALFABETIZADO" u="1"/>
        <s v="01 - NÃO SABE LER/ESCREVER" u="1"/>
        <s v="03 – ENSINO FUNDAMENTAL INCOMPLETO" u="1"/>
        <s v="06 – ENSINO MÉDIO COMPLETO" u="1"/>
        <s v="Pós Graduado Completo" u="1"/>
        <s v="08 - Superior Completo" u="1"/>
        <s v="04 – ENSINO FUNDAMENTAL COMPLETO" u="1"/>
        <s v="07 – Superior Incompleto" u="1"/>
        <s v="11 – PÓS-GRADUAÇÃO" u="1"/>
        <s v="07 - SUPERIOR INCOMPLETO" u="1"/>
        <s v="05 – ENSINO MÉDIO INCOMPLETO" u="1"/>
        <s v="Superior Incompleto" u="1"/>
        <s v="Pós Graduado Incompleto" u="1"/>
        <s v="10 – CURSO TÉCNICO COMPLETO" u="1"/>
        <s v="Superior Completo" u="1"/>
      </sharedItems>
    </cacheField>
    <cacheField name="Sexo" numFmtId="0">
      <sharedItems containsBlank="1" count="6">
        <s v="Feminino"/>
        <s v="Masculino"/>
        <m/>
        <s v="M" u="1"/>
        <s v="F" u="1"/>
        <s v="N" u="1"/>
      </sharedItems>
    </cacheField>
    <cacheField name="Data de nascimento" numFmtId="0">
      <sharedItems containsDate="1" containsBlank="1" containsMixedTypes="1" minDate="1952-08-13T00:00:00" maxDate="2022-03-19T00:00:00"/>
    </cacheField>
    <cacheField name="Cor/Raça" numFmtId="0">
      <sharedItems containsBlank="1" count="6">
        <s v="Parda"/>
        <s v="Preta"/>
        <s v="Branca"/>
        <s v="Amarela"/>
        <s v="Indigena     "/>
        <m/>
      </sharedItems>
    </cacheField>
    <cacheField name="Cargo" numFmtId="0">
      <sharedItems containsBlank="1" count="70">
        <s v="AUXILIAR DE BIOTÉRIO"/>
        <s v="Desenhista "/>
        <s v="Aux.Administrativo "/>
        <s v="Aux. De Laboratório"/>
        <s v="Tradutor E Interprete Libras "/>
        <s v="Aux. Biblioteca"/>
        <s v="Cuidador Em Saúde "/>
        <s v="Capineiro"/>
        <s v="Comprador"/>
        <s v="Operador Carga E Descarga "/>
        <s v="Jornalista "/>
        <s v="Almoxarife"/>
        <s v="Agente Publicitario "/>
        <s v="COZINHEIRO"/>
        <s v="SERVENTE DE LIMPEZA"/>
        <s v="TRABALHADOR BRAÇAL"/>
        <s v="ENCARREGADO"/>
        <s v="AUXILIAR DE REFRIGERAÇÃO"/>
        <s v="TÉCNICO DE REFRIGERAÇÃO"/>
        <s v="ENGENHEIRO MECÂNICO"/>
        <s v="Reparador de equipamentos de escritório "/>
        <s v="Técnico em manutenção de computador "/>
        <s v="Reparador de equipamentos biomédicos "/>
        <s v="Reparador de instrumentos de medição e precisão "/>
        <s v="Gerente de Manutenção"/>
        <s v="Recepcionista"/>
        <s v="AUXILIAR GERAL"/>
        <s v="MOTORISTA"/>
        <s v="ENCARREGADO(A)"/>
        <s v="OPERADOR DE MAQ. E EQUIPAMENTO"/>
        <s v="Tecnico em Edificacoes"/>
        <s v="TELEFONISTA"/>
        <s v="FOTOCOPISTA"/>
        <s v="VIGILANTE"/>
        <s v="VIGILANTE LÍDER"/>
        <s v="VIGILANTE "/>
        <s v="PORTEIRO"/>
        <s v="OPERADOR DE VIDEOMONITORAMENTO"/>
        <s v="RECEPCIONISTA "/>
        <s v="PORTARIA "/>
        <s v="PORTEIRO(A)"/>
        <s v="PORTEIRO "/>
        <s v="ENCARREGADA"/>
        <s v="LIMPADOR DE VIDRO"/>
        <s v="AUXILIAR DE JARDINAGEM"/>
        <s v="JARDINEIRO"/>
        <s v="Motorista de ambulância"/>
        <s v="MARCENEIRO"/>
        <s v="SERRALHEIRO"/>
        <s v="GERENTE ADM."/>
        <s v="CHAVEIRO"/>
        <s v="VIDRACEIRO"/>
        <s v="AUXILIAR DE CARPINTEIRO"/>
        <s v="AUXILIAR DE ELÉTRICA"/>
        <s v="CARPINTEIRO"/>
        <s v="ELETRICISTA"/>
        <s v="ENCANADOR"/>
        <s v="ENCARREGADO DE CIVL"/>
        <s v="ENCARREGADO DE ELÉTRICA"/>
        <s v="MESTRE DE OBRAS"/>
        <s v="PEDREIRO"/>
        <s v="PINTOR"/>
        <s v="AUXILIAR DE ENCANADOR"/>
        <s v="SERVENTE"/>
        <s v="Op. Tratamento Agua"/>
        <s v="Cozinheira"/>
        <s v="Auxiliar de Cozinha"/>
        <s v="Auxiliar Limpeza"/>
        <s v="Limpador de vidros"/>
        <m/>
      </sharedItems>
    </cacheField>
    <cacheField name="Data de ingresso na UFU" numFmtId="0">
      <sharedItems containsDate="1" containsBlank="1" containsMixedTypes="1" minDate="1997-09-03T00:00:00" maxDate="2023-05-24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ana dos Reis Patriarca" refreshedDate="45099.384653356479" createdVersion="7" refreshedVersion="7" minRefreshableVersion="3" recordCount="996" xr:uid="{15266903-1160-4B6F-B6DD-EA5C60AB04DD}">
  <cacheSource type="worksheet">
    <worksheetSource ref="A1:V1048576" sheet="Terceirizados - total"/>
  </cacheSource>
  <cacheFields count="22">
    <cacheField name="Código da UG_x000a_Unidade Gestora" numFmtId="0">
      <sharedItems containsString="0" containsBlank="1" containsNumber="1" containsInteger="1" minValue="154043" maxValue="154043"/>
    </cacheField>
    <cacheField name="Nome da UG_x000a_Unidade Gestora" numFmtId="0">
      <sharedItems containsBlank="1"/>
    </cacheField>
    <cacheField name="Número do Contrato        " numFmtId="0">
      <sharedItems containsBlank="1"/>
    </cacheField>
    <cacheField name="CNPJ" numFmtId="0">
      <sharedItems containsBlank="1" containsMixedTypes="1" containsNumber="1" containsInteger="1" minValue="969841000101" maxValue="69207850000161"/>
    </cacheField>
    <cacheField name="Razão Social da Empresa" numFmtId="0">
      <sharedItems containsBlank="1"/>
    </cacheField>
    <cacheField name="CPF" numFmtId="0">
      <sharedItems containsBlank="1" containsMixedTypes="1" containsNumber="1" containsInteger="1" minValue="107774666" maxValue="99913909600"/>
    </cacheField>
    <cacheField name="Nome completo_x000a_(sem abreviações)" numFmtId="0">
      <sharedItems containsBlank="1"/>
    </cacheField>
    <cacheField name="Categoria Profissional" numFmtId="0">
      <sharedItems containsBlank="1" containsMixedTypes="1" containsNumber="1" containsInteger="1" minValue="142105" maxValue="954305"/>
    </cacheField>
    <cacheField name="Jornada de Trabalho (Semanal)" numFmtId="0">
      <sharedItems containsBlank="1" containsMixedTypes="1" containsNumber="1" containsInteger="1" minValue="22" maxValue="44"/>
    </cacheField>
    <cacheField name="Unidade da prestação do serviço" numFmtId="0">
      <sharedItems containsBlank="1"/>
    </cacheField>
    <cacheField name="Salário Mensal Bruto (R$)" numFmtId="0">
      <sharedItems containsString="0" containsBlank="1" containsNumber="1" minValue="678.83" maxValue="7685.4"/>
    </cacheField>
    <cacheField name="Custo Mensal do Terceirizado (R$)" numFmtId="0">
      <sharedItems containsString="0" containsBlank="1" containsNumber="1" minValue="1000.06" maxValue="17496.580000000002"/>
    </cacheField>
    <cacheField name="Escolaridade exigida pelo cargo" numFmtId="0">
      <sharedItems containsBlank="1"/>
    </cacheField>
    <cacheField name="Escolaridade do funcionário" numFmtId="0">
      <sharedItems containsBlank="1"/>
    </cacheField>
    <cacheField name="Sexo" numFmtId="0">
      <sharedItems containsBlank="1"/>
    </cacheField>
    <cacheField name="Data de nascimento" numFmtId="0">
      <sharedItems containsDate="1" containsBlank="1" containsMixedTypes="1" minDate="1952-08-13T00:00:00" maxDate="2022-03-19T00:00:00"/>
    </cacheField>
    <cacheField name="Cor/Raça" numFmtId="0">
      <sharedItems containsBlank="1"/>
    </cacheField>
    <cacheField name="Cargo" numFmtId="0">
      <sharedItems containsBlank="1"/>
    </cacheField>
    <cacheField name="Data de ingresso na UFU" numFmtId="0">
      <sharedItems containsDate="1" containsBlank="1" containsMixedTypes="1" minDate="1997-09-03T00:00:00" maxDate="2023-05-24T00:00:00"/>
    </cacheField>
    <cacheField name="Idade" numFmtId="0">
      <sharedItems containsString="0" containsBlank="1" containsNumber="1" containsInteger="1" minValue="18" maxValue="70"/>
    </cacheField>
    <cacheField name="Faixa Etária" numFmtId="0">
      <sharedItems containsBlank="1" count="13">
        <s v="29-33"/>
        <s v="34-38"/>
        <s v="39-43"/>
        <s v="24-28"/>
        <s v="49-53"/>
        <s v="44-48"/>
        <s v="19-23"/>
        <s v="00-18"/>
        <s v="59-63"/>
        <s v="54-58"/>
        <s v="64-68"/>
        <m/>
        <s v="69 ou mais"/>
      </sharedItems>
    </cacheField>
    <cacheField name="Faixa Salarial" numFmtId="0">
      <sharedItems containsBlank="1" count="5">
        <s v="até 1.999"/>
        <s v="4.000 a 5.999"/>
        <s v="2.000 a 3.999"/>
        <s v="6.000 a 7.999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0">
  <r>
    <s v="ABADIA ADENISIA ROCHA E SILVA"/>
    <x v="0"/>
    <n v="2234964"/>
    <n v="9620108639"/>
    <s v="07/03/1989"/>
    <x v="0"/>
    <s v="ELZA DA ROCHA SILVA"/>
    <x v="0"/>
    <s v="BRASILEIRO NATO"/>
    <m/>
    <s v="MG"/>
    <m/>
    <n v="1212"/>
    <s v="SETOR RELAC INTERINSTITUCIONAIS - DRII"/>
    <s v="04-SANTA MONICA"/>
    <n v="584"/>
    <s v="DIRETORIA REL INTERN INTERINSTITUCIONAIS"/>
    <s v="04-SANTA MONICA"/>
    <m/>
    <x v="0"/>
    <x v="0"/>
    <x v="0"/>
    <m/>
    <s v="0//0"/>
    <m/>
    <m/>
    <n v="0"/>
    <m/>
    <n v="0"/>
    <m/>
    <m/>
    <m/>
    <x v="0"/>
    <x v="0"/>
    <d v="2015-06-18T00:00:00"/>
    <n v="4319.09"/>
  </r>
  <r>
    <s v="ABADIA DE FATIMA ROSA MACEDO"/>
    <x v="0"/>
    <n v="1459787"/>
    <n v="28839196668"/>
    <s v="07/10/1958"/>
    <x v="0"/>
    <s v="ALZIRA SIQUEIRA DA CUNHA"/>
    <x v="1"/>
    <s v="BRASILEIRO NATO"/>
    <m/>
    <s v="MG"/>
    <s v="CENTRALINA"/>
    <n v="663"/>
    <s v="DIRETORIA QUALIDADE VIDA SAUDE SERVIDOR"/>
    <s v="08-AREA ADMINISTR-UMUARAMA"/>
    <n v="29"/>
    <s v="PRO REITORIA DE GESTAO DE PESSOAS"/>
    <s v="04-SANTA MONICA"/>
    <m/>
    <x v="1"/>
    <x v="1"/>
    <x v="0"/>
    <m/>
    <s v="0//0"/>
    <m/>
    <m/>
    <n v="0"/>
    <m/>
    <n v="0"/>
    <m/>
    <m/>
    <m/>
    <x v="0"/>
    <x v="0"/>
    <d v="2004-07-15T00:00:00"/>
    <n v="16136.18"/>
  </r>
  <r>
    <s v="ABAPORANG PAES LEME ALBERTO"/>
    <x v="0"/>
    <n v="1569416"/>
    <n v="3853113621"/>
    <s v="16/08/1979"/>
    <x v="1"/>
    <s v="CLEUZA DE OLIVEIRA PAES LEME ALBERTO"/>
    <x v="1"/>
    <s v="BRASILEIRO NATO"/>
    <m/>
    <s v="MG"/>
    <s v="ITUIUTABA"/>
    <n v="926"/>
    <s v="PROGEP - CAMPUS PONTAL"/>
    <s v="09-CAMPUS PONTAL"/>
    <n v="29"/>
    <s v="PRO REITORIA DE GESTAO DE PESSOAS"/>
    <s v="04-SANTA MONICA"/>
    <m/>
    <x v="1"/>
    <x v="2"/>
    <x v="0"/>
    <m/>
    <s v="0//0"/>
    <m/>
    <m/>
    <n v="0"/>
    <m/>
    <n v="0"/>
    <m/>
    <m/>
    <m/>
    <x v="0"/>
    <x v="0"/>
    <d v="2007-04-05T00:00:00"/>
    <n v="6116.08"/>
  </r>
  <r>
    <s v="ACLECIO MARTINS DE MIRANDA"/>
    <x v="1"/>
    <n v="1854432"/>
    <n v="110237676"/>
    <s v="16/12/1977"/>
    <x v="1"/>
    <s v="ONOFRA ROSA DE MIRANDA DIAS"/>
    <x v="1"/>
    <s v="BRASILEIRO NATO"/>
    <m/>
    <s v="GO"/>
    <m/>
    <n v="477"/>
    <s v="TRAUMATOLOGIA AMB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7836.06"/>
  </r>
  <r>
    <s v="ACLES TEIXEIRA DE MORAIS"/>
    <x v="0"/>
    <n v="1485917"/>
    <n v="44305079100"/>
    <s v="03/11/1967"/>
    <x v="1"/>
    <s v="DILMA DIAS DE MORAIS"/>
    <x v="1"/>
    <s v="BRASILEIRO NATO"/>
    <m/>
    <s v="GO"/>
    <s v="BOM JESUS DE GOIAS"/>
    <n v="1264"/>
    <s v="SETOR DE FISCALIZACAO E MONITORAMENTO"/>
    <s v="04-SANTA MONICA"/>
    <n v="59"/>
    <s v="PREFEITURA UNIVERSITARIA"/>
    <s v="04-SANTA MONICA"/>
    <m/>
    <x v="2"/>
    <x v="4"/>
    <x v="0"/>
    <m/>
    <s v="0//0"/>
    <m/>
    <m/>
    <n v="0"/>
    <m/>
    <n v="0"/>
    <m/>
    <m/>
    <m/>
    <x v="0"/>
    <x v="0"/>
    <d v="2005-03-02T00:00:00"/>
    <n v="5757.89"/>
  </r>
  <r>
    <s v="ADAGMA MARIA DE OLIVEIRA RODRIGUES"/>
    <x v="1"/>
    <n v="1361633"/>
    <n v="53923588615"/>
    <s v="09/12/1965"/>
    <x v="0"/>
    <s v="MARIA DE OLIVEIRA RODRIGUES"/>
    <x v="1"/>
    <s v="BRASILEIRO NATO"/>
    <m/>
    <s v="MG"/>
    <s v="ITUMBIARA"/>
    <n v="495"/>
    <s v="NEFROLOGIA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09-12T00:00:00"/>
    <n v="8116.39"/>
  </r>
  <r>
    <s v="ADAILTON BORGES DE OLIVEIRA"/>
    <x v="0"/>
    <n v="1035292"/>
    <n v="71365915620"/>
    <s v="08/02/1969"/>
    <x v="1"/>
    <s v="MARIA BORGES OLIVEIRA"/>
    <x v="1"/>
    <s v="BRASILEIRO NATO"/>
    <m/>
    <s v="MG"/>
    <s v="UBERLANDIA"/>
    <n v="4"/>
    <s v="GABINETE DO REITOR"/>
    <s v="04-SANTA MONICA"/>
    <n v="4"/>
    <s v="GABINETE DO REITOR"/>
    <s v="04-SANTA MONICA"/>
    <m/>
    <x v="3"/>
    <x v="6"/>
    <x v="0"/>
    <m/>
    <s v="0//0"/>
    <m/>
    <m/>
    <n v="0"/>
    <m/>
    <n v="0"/>
    <m/>
    <m/>
    <m/>
    <x v="0"/>
    <x v="0"/>
    <d v="1993-10-14T00:00:00"/>
    <n v="9745.11"/>
  </r>
  <r>
    <s v="ADAIR DE ANDRADE"/>
    <x v="0"/>
    <n v="412842"/>
    <n v="58703756653"/>
    <s v="15/09/1966"/>
    <x v="1"/>
    <s v="MARIA DIVINA"/>
    <x v="0"/>
    <s v="BRASILEIRO NATO"/>
    <m/>
    <s v="MG"/>
    <s v="UBERLANDIA"/>
    <n v="65"/>
    <s v="DIVISAO DE SERVICOS GERAIS"/>
    <s v="08-AREA ADMINISTR-UMUARAMA"/>
    <n v="59"/>
    <s v="PREFEITURA UNIVERSITARIA"/>
    <s v="04-SANTA MONICA"/>
    <m/>
    <x v="0"/>
    <x v="7"/>
    <x v="0"/>
    <m/>
    <s v="0//0"/>
    <m/>
    <m/>
    <n v="0"/>
    <m/>
    <n v="0"/>
    <m/>
    <m/>
    <m/>
    <x v="0"/>
    <x v="0"/>
    <d v="1987-03-27T00:00:00"/>
    <n v="4509.7700000000004"/>
  </r>
  <r>
    <s v="ADEILTO NUNES CAETANO"/>
    <x v="0"/>
    <n v="1975450"/>
    <n v="932577679"/>
    <s v="29/09/1974"/>
    <x v="1"/>
    <s v="ANA MOREIRA DE PAULA NUNES"/>
    <x v="1"/>
    <s v="BRASILEIRO NATO"/>
    <m/>
    <s v="MG"/>
    <m/>
    <n v="46"/>
    <s v="DIVISAO DE ENG SEG MEDICINA TRABALHO"/>
    <s v="08-AREA ADMINISTR-UMUARAMA"/>
    <n v="29"/>
    <s v="PRO REITORIA DE GESTAO DE PESSOAS"/>
    <s v="04-SANTA MONICA"/>
    <m/>
    <x v="2"/>
    <x v="8"/>
    <x v="0"/>
    <m/>
    <s v="0//0"/>
    <m/>
    <m/>
    <n v="0"/>
    <m/>
    <n v="0"/>
    <m/>
    <m/>
    <m/>
    <x v="0"/>
    <x v="0"/>
    <d v="2012-10-29T00:00:00"/>
    <n v="5291.47"/>
  </r>
  <r>
    <s v="ADELIA GONCALVES SOARES"/>
    <x v="0"/>
    <n v="2474513"/>
    <n v="94129371649"/>
    <s v="31/03/1973"/>
    <x v="0"/>
    <s v="CONCEICAO GONCALVES SOARES"/>
    <x v="0"/>
    <s v="BRASILEIRO NATO"/>
    <m/>
    <s v="MG"/>
    <s v="JOAO PINHEIRO"/>
    <n v="391"/>
    <s v="FACULDADE DE MATEMATICA"/>
    <s v="04-SANTA MONICA"/>
    <n v="349"/>
    <s v="INSTITUTO DE LETRAS E LINGUISTICA"/>
    <s v="04-SANTA MONICA"/>
    <m/>
    <x v="1"/>
    <x v="9"/>
    <x v="0"/>
    <m/>
    <s v="0//0"/>
    <m/>
    <m/>
    <n v="0"/>
    <m/>
    <n v="0"/>
    <m/>
    <m/>
    <m/>
    <x v="0"/>
    <x v="0"/>
    <d v="2009-11-24T00:00:00"/>
    <n v="9840.7999999999993"/>
  </r>
  <r>
    <s v="ADENILSON LIMA E SILVA"/>
    <x v="1"/>
    <n v="2189594"/>
    <n v="52821242620"/>
    <s v="20/02/1968"/>
    <x v="1"/>
    <s v="ALDAIR FERREIRA LIMA E SILVA"/>
    <x v="0"/>
    <s v="BRASILEIRO NATO"/>
    <m/>
    <s v="MG"/>
    <s v="PRATA"/>
    <n v="743"/>
    <s v="DIRETORIA DE SERVICOS ADMINISTRATIVOS"/>
    <s v="06-HOSP CLINICAS-UMUARAMA"/>
    <n v="743"/>
    <s v="DIRETORIA DE SERVICOS ADMINISTRATIVOS"/>
    <s v="06-HOSP CLINICAS-UMUARAMA"/>
    <m/>
    <x v="1"/>
    <x v="10"/>
    <x v="0"/>
    <m/>
    <s v="0//0"/>
    <m/>
    <m/>
    <n v="0"/>
    <m/>
    <n v="0"/>
    <m/>
    <m/>
    <m/>
    <x v="0"/>
    <x v="0"/>
    <d v="2002-11-29T00:00:00"/>
    <n v="26582.73"/>
  </r>
  <r>
    <s v="ADEVAIR GABRIEL DE OLIVEIRA"/>
    <x v="1"/>
    <n v="1435387"/>
    <n v="65202724691"/>
    <s v="05/07/1968"/>
    <x v="1"/>
    <s v="ANTONIA MARIA DE OLIVEIRA"/>
    <x v="2"/>
    <s v="BRASILEIRO NATO"/>
    <m/>
    <s v="MG"/>
    <s v="ITUIUTABA"/>
    <n v="769"/>
    <s v="PROPEDEUTICA"/>
    <s v="06-HOSP CLINICAS-UMUARAMA"/>
    <n v="746"/>
    <s v="DIRETORIA DE SERVICOS CLINICOS"/>
    <s v="06-HOSP CLINICAS-UMUARAMA"/>
    <m/>
    <x v="4"/>
    <x v="4"/>
    <x v="0"/>
    <m/>
    <s v="0//0"/>
    <m/>
    <m/>
    <n v="0"/>
    <m/>
    <n v="0"/>
    <m/>
    <m/>
    <m/>
    <x v="0"/>
    <x v="1"/>
    <d v="2003-12-03T00:00:00"/>
    <n v="6038.37"/>
  </r>
  <r>
    <s v="ADILIO DE SA JUNIOR"/>
    <x v="0"/>
    <n v="1035039"/>
    <n v="51150115653"/>
    <s v="18/08/1963"/>
    <x v="1"/>
    <s v="MARIA JOSE SALGADO SA"/>
    <x v="1"/>
    <s v="BRASILEIRO NATO"/>
    <m/>
    <s v="PR"/>
    <s v="RIO NEGRO"/>
    <n v="301"/>
    <s v="INSTITUTO DE CIENCIAS AGRARIAS"/>
    <s v="12-CAMPUS GLORIA"/>
    <n v="301"/>
    <s v="INSTITUTO DE CIENCIAS AGRARIAS"/>
    <s v="12-CAMPUS GLORIA"/>
    <m/>
    <x v="3"/>
    <x v="6"/>
    <x v="0"/>
    <m/>
    <s v="0//0"/>
    <m/>
    <m/>
    <n v="0"/>
    <m/>
    <n v="0"/>
    <m/>
    <m/>
    <m/>
    <x v="0"/>
    <x v="0"/>
    <d v="1992-04-24T00:00:00"/>
    <n v="9305.52"/>
  </r>
  <r>
    <s v="ADILSON BOTELHO FILHO"/>
    <x v="1"/>
    <n v="2331022"/>
    <n v="58277730691"/>
    <s v="13/03/1966"/>
    <x v="1"/>
    <s v="HILDA MENDES BOTELHO"/>
    <x v="1"/>
    <s v="BRASILEIRO NATO"/>
    <m/>
    <s v="MG"/>
    <s v="SAO FRANCISCO"/>
    <n v="771"/>
    <s v="SERVICOS MEDICOS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2"/>
    <d v="2003-12-29T00:00:00"/>
    <n v="9999.7900000000009"/>
  </r>
  <r>
    <s v="ADILSON GOMES FAION"/>
    <x v="1"/>
    <n v="1456024"/>
    <n v="56135203649"/>
    <s v="22/05/1968"/>
    <x v="1"/>
    <s v="CLECY GOMES FAION"/>
    <x v="1"/>
    <s v="BRASILEIRO NATO"/>
    <m/>
    <s v="MG"/>
    <s v="ANDRADAS"/>
    <n v="771"/>
    <s v="SERVICOS MEDICOS"/>
    <s v="06-HOSP CLINICAS-UMUARAMA"/>
    <n v="746"/>
    <s v="DIRETORIA DE SERVICOS CLINICOS"/>
    <s v="06-HOSP CLINICAS-UMUARAMA"/>
    <m/>
    <x v="3"/>
    <x v="11"/>
    <x v="0"/>
    <m/>
    <s v="0//0"/>
    <m/>
    <m/>
    <n v="0"/>
    <m/>
    <n v="0"/>
    <m/>
    <m/>
    <m/>
    <x v="0"/>
    <x v="2"/>
    <d v="2004-06-09T00:00:00"/>
    <n v="13352.52"/>
  </r>
  <r>
    <s v="ADILSON HENRIQUE DE SOUZA"/>
    <x v="0"/>
    <n v="1843103"/>
    <n v="4324024626"/>
    <s v="23/01/1980"/>
    <x v="1"/>
    <s v="MARIA ONOFRA DE SOUZA"/>
    <x v="1"/>
    <s v="BRASILEIRO NATO"/>
    <m/>
    <s v="MG"/>
    <m/>
    <n v="952"/>
    <s v="DIVISAO DE ESPORTE E LAZER UNIVERSITARIO"/>
    <s v="04-SANTA MONICA"/>
    <n v="944"/>
    <s v="PRO REITORIA DE ASSISTENCIA ESTUDANTIL"/>
    <s v="04-SANTA MONICA"/>
    <m/>
    <x v="0"/>
    <x v="12"/>
    <x v="0"/>
    <m/>
    <s v="0//0"/>
    <m/>
    <m/>
    <n v="0"/>
    <m/>
    <n v="0"/>
    <m/>
    <m/>
    <m/>
    <x v="0"/>
    <x v="0"/>
    <d v="2011-01-20T00:00:00"/>
    <n v="5639.16"/>
  </r>
  <r>
    <s v="ADOLFO COSENTINO"/>
    <x v="0"/>
    <n v="413175"/>
    <n v="62002988749"/>
    <s v="20/05/1956"/>
    <x v="1"/>
    <s v="AMELIA POGGI COSENTINO"/>
    <x v="1"/>
    <s v="BRASILEIRO NATO"/>
    <m/>
    <s v="SP"/>
    <s v="RIBEIRAO PRETO"/>
    <n v="254"/>
    <s v="DIVISAO DE RESTAURANTES UNIVERSITARIOS"/>
    <s v="04-SANTA MONICA"/>
    <n v="944"/>
    <s v="PRO REITORIA DE ASSISTENCIA ESTUDANTIL"/>
    <s v="04-SANTA MONICA"/>
    <m/>
    <x v="0"/>
    <x v="13"/>
    <x v="0"/>
    <m/>
    <s v="0//0"/>
    <m/>
    <s v="LIC. TRATAMENTO DE SAUDE - EST"/>
    <n v="0"/>
    <m/>
    <n v="0"/>
    <m/>
    <s v="26/10/2022"/>
    <s v="23/01/2023"/>
    <x v="0"/>
    <x v="0"/>
    <d v="1986-06-17T00:00:00"/>
    <n v="14023.78"/>
  </r>
  <r>
    <s v="ADONIRAN TRISTAO"/>
    <x v="0"/>
    <n v="1863504"/>
    <n v="3190863644"/>
    <s v="10/02/1977"/>
    <x v="1"/>
    <s v="NEILA DE SOUSA TRISTAO"/>
    <x v="1"/>
    <s v="BRASILEIRO NATO"/>
    <m/>
    <s v="MG"/>
    <m/>
    <n v="372"/>
    <s v="FACULDADE ARQUITETURA URBANISMO E DESIGN"/>
    <s v="04-SANTA MONICA"/>
    <n v="372"/>
    <s v="FACULDADE ARQUITETURA URBANISMO E DESIGN"/>
    <s v="04-SANTA MONICA"/>
    <m/>
    <x v="5"/>
    <x v="14"/>
    <x v="0"/>
    <m/>
    <s v="0//0"/>
    <m/>
    <m/>
    <n v="0"/>
    <m/>
    <n v="0"/>
    <m/>
    <m/>
    <m/>
    <x v="0"/>
    <x v="0"/>
    <d v="2011-05-02T00:00:00"/>
    <n v="5677.66"/>
  </r>
  <r>
    <s v="ADRIANA ABADIA RANGEL TORRES"/>
    <x v="0"/>
    <n v="1673384"/>
    <n v="75199785672"/>
    <s v="12/08/1970"/>
    <x v="0"/>
    <s v="NELSA MARIA RANGEL"/>
    <x v="1"/>
    <s v="BRASILEIRO NATO"/>
    <m/>
    <s v="GO"/>
    <s v="PETROLINA DE GOIAS"/>
    <n v="663"/>
    <s v="DIRETORIA QUALIDADE VIDA SAUDE SERVIDOR"/>
    <s v="08-AREA ADMINISTR-UMUARAMA"/>
    <n v="29"/>
    <s v="PRO REITORIA DE GESTAO DE PESSOAS"/>
    <s v="04-SANTA MONICA"/>
    <m/>
    <x v="0"/>
    <x v="15"/>
    <x v="0"/>
    <m/>
    <s v="0//0"/>
    <m/>
    <m/>
    <n v="0"/>
    <m/>
    <n v="0"/>
    <m/>
    <m/>
    <m/>
    <x v="0"/>
    <x v="0"/>
    <d v="2009-02-02T00:00:00"/>
    <n v="5034.51"/>
  </r>
  <r>
    <s v="ADRIANA ALVES"/>
    <x v="1"/>
    <n v="1988209"/>
    <n v="29417590855"/>
    <s v="06/10/1981"/>
    <x v="0"/>
    <s v="IRONDINA MARIA DE JESUS SILVA"/>
    <x v="3"/>
    <s v="BRASILEIRO NATO"/>
    <m/>
    <s v="SP"/>
    <m/>
    <n v="482"/>
    <s v="CLINICA CIRURGICA 2 INTERNACAO DIENF"/>
    <s v="05-ENFERMAGEM-UMUARAMA"/>
    <n v="211"/>
    <s v="DIRETORIA DE ENFERMAGEM HC"/>
    <s v="05-ENFERMAGEM-UMUARAMA"/>
    <m/>
    <x v="0"/>
    <x v="8"/>
    <x v="0"/>
    <m/>
    <s v="0//0"/>
    <m/>
    <m/>
    <n v="0"/>
    <m/>
    <n v="0"/>
    <m/>
    <m/>
    <m/>
    <x v="0"/>
    <x v="0"/>
    <d v="2013-01-08T00:00:00"/>
    <n v="8705.19"/>
  </r>
  <r>
    <s v="ADRIANA ALVES DOS SANTOS COSTA"/>
    <x v="0"/>
    <n v="1875180"/>
    <n v="501246681"/>
    <s v="04/06/1978"/>
    <x v="0"/>
    <s v="LEONICE DOS SANTOS COSTA"/>
    <x v="1"/>
    <s v="BRASILEIRO NATO"/>
    <m/>
    <s v="MG"/>
    <m/>
    <n v="929"/>
    <s v="PREFE - CAMPUS PONTAL"/>
    <s v="09-CAMPUS PONTAL"/>
    <n v="59"/>
    <s v="PREFEITURA UNIVERSITARIA"/>
    <s v="04-SANTA MONICA"/>
    <m/>
    <x v="0"/>
    <x v="16"/>
    <x v="0"/>
    <m/>
    <s v="0//0"/>
    <m/>
    <m/>
    <n v="0"/>
    <m/>
    <n v="0"/>
    <m/>
    <m/>
    <m/>
    <x v="0"/>
    <x v="0"/>
    <d v="2011-07-04T00:00:00"/>
    <n v="7967.9"/>
  </r>
  <r>
    <s v="ADRIANA APARECIDA DE OLIVEIRA SILVA"/>
    <x v="0"/>
    <n v="1123255"/>
    <n v="71318011604"/>
    <s v="30/01/1970"/>
    <x v="0"/>
    <s v="DIVINA APARECIDA DE OLIVEIRA"/>
    <x v="1"/>
    <s v="BRASILEIRO NATO"/>
    <m/>
    <s v="MG"/>
    <s v="ITUIUTABA"/>
    <n v="560"/>
    <s v="CURSO DE GRADUACAO EM FISIOTERAPIA"/>
    <s v="03-EDUCACAO FISICA"/>
    <n v="332"/>
    <s v="FACULDADE DE EDUCACAO FISICA"/>
    <s v="03-EDUCACAO FISICA"/>
    <m/>
    <x v="1"/>
    <x v="13"/>
    <x v="0"/>
    <m/>
    <s v="0//0"/>
    <m/>
    <m/>
    <n v="0"/>
    <m/>
    <n v="0"/>
    <m/>
    <m/>
    <m/>
    <x v="0"/>
    <x v="3"/>
    <d v="1994-03-08T00:00:00"/>
    <n v="18310.5"/>
  </r>
  <r>
    <s v="ADRIANA BORGES DE PAIVA"/>
    <x v="0"/>
    <n v="1766235"/>
    <n v="5997832651"/>
    <s v="11/06/1982"/>
    <x v="0"/>
    <s v="MARILZA BORGES DE PAIVA"/>
    <x v="1"/>
    <s v="BRASILEIRO NATO"/>
    <m/>
    <s v="MG"/>
    <m/>
    <n v="620"/>
    <s v="DIVISAO DE PROJETOS PEDAGOGICOS - DIREN"/>
    <s v="04-SANTA MONICA"/>
    <n v="262"/>
    <s v="PRO REITORIA DE GRADUACAO"/>
    <s v="04-SANTA MONICA"/>
    <m/>
    <x v="1"/>
    <x v="9"/>
    <x v="0"/>
    <m/>
    <s v="0//0"/>
    <m/>
    <m/>
    <n v="0"/>
    <m/>
    <n v="0"/>
    <m/>
    <m/>
    <m/>
    <x v="0"/>
    <x v="0"/>
    <d v="2010-11-30T00:00:00"/>
    <n v="10667.27"/>
  </r>
  <r>
    <s v="ADRIANA DOS REIS PATRIARCA"/>
    <x v="0"/>
    <n v="1672424"/>
    <n v="6525807697"/>
    <s v="06/08/1983"/>
    <x v="0"/>
    <s v="WALQUIRIA PATRIARCA TAVARES DOS REIS"/>
    <x v="0"/>
    <s v="BRASILEIRO NATO"/>
    <m/>
    <s v="MG"/>
    <s v="UBERLANDIA"/>
    <n v="649"/>
    <s v="DIV APOIO PLANEJ INSTITUCIONAL - DIRPL"/>
    <s v="04-SANTA MONICA"/>
    <n v="131"/>
    <s v="PRO REITORIA DE PLANEJAMEN ADMINISTRACAO"/>
    <s v="04-SANTA MONICA"/>
    <m/>
    <x v="0"/>
    <x v="17"/>
    <x v="0"/>
    <m/>
    <s v="0//0"/>
    <m/>
    <m/>
    <n v="0"/>
    <m/>
    <n v="0"/>
    <m/>
    <m/>
    <m/>
    <x v="0"/>
    <x v="0"/>
    <d v="2009-01-22T00:00:00"/>
    <n v="8601.52"/>
  </r>
  <r>
    <s v="ADRIANA FERREIRA DE OLIVEIRA"/>
    <x v="0"/>
    <n v="2089997"/>
    <n v="6024082614"/>
    <s v="27/11/1982"/>
    <x v="0"/>
    <s v="SELY MARIA FERREIRA DE OLIVEIRA"/>
    <x v="1"/>
    <s v="BRASILEIRO NATO"/>
    <m/>
    <s v="MG"/>
    <m/>
    <n v="428"/>
    <s v="COORD PROG POS GRADUACAO EM PSICOLOGIA"/>
    <s v="07-AREA ACADEMICA-UMUARAMA"/>
    <n v="326"/>
    <s v="INSTITUTO DE PSICOLOGIA"/>
    <s v="07-AREA ACADEMICA-UMUARAMA"/>
    <m/>
    <x v="2"/>
    <x v="18"/>
    <x v="0"/>
    <m/>
    <s v="0//0"/>
    <m/>
    <m/>
    <n v="0"/>
    <m/>
    <n v="0"/>
    <m/>
    <m/>
    <m/>
    <x v="0"/>
    <x v="0"/>
    <d v="2014-02-21T00:00:00"/>
    <n v="4256.72"/>
  </r>
  <r>
    <s v="ADRIANA LEMES RESENDE QUEIROZ"/>
    <x v="1"/>
    <n v="2274889"/>
    <n v="78380235649"/>
    <s v="26/11/1972"/>
    <x v="0"/>
    <s v="DOLVA RESENDE LEMES"/>
    <x v="1"/>
    <s v="BRASILEIRO NATO"/>
    <m/>
    <s v="MG"/>
    <s v="PATOS DE MINAS"/>
    <n v="771"/>
    <s v="SERVICOS MEDICOS"/>
    <s v="06-HOSP CLINICAS-UMUARAMA"/>
    <n v="746"/>
    <s v="DIRETORIA DE SERVICOS CLINICOS"/>
    <s v="06-HOSP CLINICAS-UMUARAMA"/>
    <m/>
    <x v="0"/>
    <x v="19"/>
    <x v="0"/>
    <m/>
    <s v="0//0"/>
    <m/>
    <m/>
    <n v="0"/>
    <m/>
    <n v="0"/>
    <m/>
    <m/>
    <m/>
    <x v="0"/>
    <x v="0"/>
    <d v="2004-05-27T00:00:00"/>
    <n v="23807.43"/>
  </r>
  <r>
    <s v="ADRIANA MARIA FREIRE DAIBERT"/>
    <x v="0"/>
    <n v="1550947"/>
    <n v="4750163600"/>
    <s v="01/09/1980"/>
    <x v="0"/>
    <s v="NAIR APARECIDA MARQUES FREIRE"/>
    <x v="1"/>
    <s v="BRASILEIRO NATO"/>
    <m/>
    <s v="MG"/>
    <m/>
    <n v="245"/>
    <s v="AUDITORIA GERAL"/>
    <s v="04-SANTA MONICA"/>
    <n v="245"/>
    <s v="AUDITORIA GERAL"/>
    <s v="04-SANTA MONICA"/>
    <m/>
    <x v="1"/>
    <x v="20"/>
    <x v="0"/>
    <m/>
    <s v="0//0"/>
    <m/>
    <m/>
    <n v="26254"/>
    <s v="UNIVERSIDADE FED.DO TRIANGULO MINEIRO"/>
    <n v="0"/>
    <m/>
    <m/>
    <m/>
    <x v="0"/>
    <x v="0"/>
    <d v="2022-03-15T00:00:00"/>
    <n v="10449.39"/>
  </r>
  <r>
    <s v="ADRIANA OLIVEIRA DE MATTOS"/>
    <x v="0"/>
    <n v="2102371"/>
    <n v="6011613608"/>
    <s v="19/09/1981"/>
    <x v="0"/>
    <s v="TEREZA DE OLIVEIRA MATTOS"/>
    <x v="0"/>
    <s v="BRASILEIRO NATO"/>
    <m/>
    <s v="SP"/>
    <m/>
    <n v="621"/>
    <s v="DIV ENS PESQ EXT ATEND ATEN EDU ESPECIAL"/>
    <s v="04-SANTA MONICA"/>
    <n v="262"/>
    <s v="PRO REITORIA DE GRADUACAO"/>
    <s v="04-SANTA MONICA"/>
    <m/>
    <x v="2"/>
    <x v="21"/>
    <x v="0"/>
    <m/>
    <s v="0//0"/>
    <m/>
    <m/>
    <n v="0"/>
    <m/>
    <n v="0"/>
    <m/>
    <m/>
    <m/>
    <x v="0"/>
    <x v="0"/>
    <d v="2014-03-12T00:00:00"/>
    <n v="3998.03"/>
  </r>
  <r>
    <s v="ADRIANA OLIVEIRA NOGUEIRA MONTEIRO"/>
    <x v="1"/>
    <n v="1871550"/>
    <n v="7309262654"/>
    <s v="08/08/1986"/>
    <x v="0"/>
    <s v="ANA MARIA DE OLIVEIRA MARIA E SILVA"/>
    <x v="0"/>
    <s v="BRASILEIRO NATO"/>
    <m/>
    <s v="MG"/>
    <m/>
    <n v="179"/>
    <s v="DIRETORIA GERAL HOSP CLINICAS"/>
    <s v="06-HOSP CLINICAS-UMUARAMA"/>
    <n v="179"/>
    <s v="DIRETORIA GERAL HOSP CLINICAS"/>
    <s v="06-HOSP CLINICAS-UMUARAMA"/>
    <m/>
    <x v="0"/>
    <x v="12"/>
    <x v="1"/>
    <m/>
    <s v="0//0"/>
    <m/>
    <s v="CESSAO (COM ONUS) PARA OUTROS ORGAOS - EST"/>
    <n v="0"/>
    <m/>
    <n v="26443"/>
    <s v="EMPRESA BRAS. SERVIÇOS HOSPITALARES"/>
    <s v="2/06/2021"/>
    <s v="0//0"/>
    <x v="0"/>
    <x v="0"/>
    <d v="2011-06-15T00:00:00"/>
    <n v="4663.6499999999996"/>
  </r>
  <r>
    <s v="ADRIANA PEREIRA DUARTE"/>
    <x v="1"/>
    <n v="2361647"/>
    <n v="2517438617"/>
    <s v="18/02/1976"/>
    <x v="0"/>
    <s v="ALMERINDA MARIA DE JESUS"/>
    <x v="1"/>
    <s v="BRASILEIRO NATO"/>
    <m/>
    <s v="MG"/>
    <s v="TIROS"/>
    <n v="479"/>
    <s v="CLINICA MEDICA E PEDIATRIA PS DIENF"/>
    <s v="05-ENFERMAGEM-UMUARAMA"/>
    <n v="211"/>
    <s v="DIRETORIA DE ENFERMAGEM HC"/>
    <s v="05-ENFERMAGEM-UMUARAMA"/>
    <m/>
    <x v="1"/>
    <x v="3"/>
    <x v="0"/>
    <m/>
    <s v="0//0"/>
    <m/>
    <m/>
    <n v="0"/>
    <m/>
    <n v="0"/>
    <m/>
    <m/>
    <m/>
    <x v="0"/>
    <x v="0"/>
    <d v="2011-12-27T00:00:00"/>
    <n v="9137.5"/>
  </r>
  <r>
    <s v="ADRIANA ROSA DA SILVA"/>
    <x v="1"/>
    <n v="2309022"/>
    <n v="3487579642"/>
    <s v="12/09/1973"/>
    <x v="0"/>
    <s v="DIOMAR DE FATIMA ROSA"/>
    <x v="1"/>
    <s v="BRASILEIRO NATO"/>
    <m/>
    <s v="GO"/>
    <m/>
    <n v="488"/>
    <s v="ENFERMAGEM PEDIATRIA INTERNACAO DIENF"/>
    <s v="05-ENFERMAGEM-UMUARAMA"/>
    <n v="211"/>
    <s v="DIRETORIA DE ENFERMAGEM HC"/>
    <s v="05-ENFERMAGEM-UMUARAMA"/>
    <s v="PORTADOR DE BAIXA VISÃO"/>
    <x v="2"/>
    <x v="22"/>
    <x v="0"/>
    <m/>
    <s v="0//0"/>
    <m/>
    <m/>
    <n v="0"/>
    <m/>
    <n v="0"/>
    <m/>
    <m/>
    <m/>
    <x v="0"/>
    <x v="0"/>
    <d v="2016-04-12T00:00:00"/>
    <n v="5559.56"/>
  </r>
  <r>
    <s v="ADRIANA SANTA CECILIA BORGES"/>
    <x v="1"/>
    <n v="2178970"/>
    <n v="95156313604"/>
    <s v="09/10/1971"/>
    <x v="0"/>
    <s v="REGINA MARIA SANTA CECILIA BORGE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23"/>
    <x v="0"/>
    <m/>
    <s v="0//0"/>
    <m/>
    <m/>
    <n v="0"/>
    <m/>
    <n v="0"/>
    <m/>
    <m/>
    <m/>
    <x v="0"/>
    <x v="2"/>
    <d v="2004-05-19T00:00:00"/>
    <n v="13933.62"/>
  </r>
  <r>
    <s v="ADRIANE DE FATIMA MARRA"/>
    <x v="1"/>
    <n v="1258905"/>
    <n v="425223663"/>
    <s v="15/05/1974"/>
    <x v="0"/>
    <s v="MARIA MERCEDES MARRA"/>
    <x v="1"/>
    <s v="BRASILEIRO NATO"/>
    <m/>
    <s v="MG"/>
    <s v="BELO HORIZONTE"/>
    <n v="495"/>
    <s v="NEFROLOGIA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1997-12-23T00:00:00"/>
    <n v="4868.3900000000003"/>
  </r>
  <r>
    <s v="ADRIANE MARTINS MARQUES"/>
    <x v="0"/>
    <n v="2490372"/>
    <n v="3380600652"/>
    <s v="17/04/1976"/>
    <x v="0"/>
    <s v="IRENE MARTINS MARQUES"/>
    <x v="0"/>
    <s v="BRASILEIRO NATO"/>
    <m/>
    <s v="GO"/>
    <s v="GOIANIA"/>
    <n v="312"/>
    <s v="COOR CURSO BACHAREL LIC ENFERMAGEM"/>
    <s v="07-AREA ACADEMICA-UMUARAMA"/>
    <n v="305"/>
    <s v="FACULDADE DE MEDICINA"/>
    <s v="07-AREA ACADEMICA-UMUARAMA"/>
    <m/>
    <x v="1"/>
    <x v="17"/>
    <x v="0"/>
    <m/>
    <s v="0//0"/>
    <m/>
    <m/>
    <n v="0"/>
    <m/>
    <n v="0"/>
    <m/>
    <m/>
    <m/>
    <x v="0"/>
    <x v="0"/>
    <d v="2008-07-23T00:00:00"/>
    <n v="19440.25"/>
  </r>
  <r>
    <s v="ADRIANO JOSE DA SILVA"/>
    <x v="1"/>
    <n v="1586848"/>
    <n v="2697446656"/>
    <s v="07/05/1977"/>
    <x v="1"/>
    <s v="CONCEICAO MARIA DA SILVA"/>
    <x v="1"/>
    <s v="BRASILEIRO NATO"/>
    <m/>
    <s v="MG"/>
    <s v="PATOS DE MINAS"/>
    <n v="485"/>
    <s v="CLINICA MEDICA INTERNACAO DIENF"/>
    <s v="05-ENFERMAGEM-UMUARAMA"/>
    <n v="211"/>
    <s v="DIRETORIA DE ENFERMAGEM HC"/>
    <s v="05-ENFERMAGEM-UMUARAMA"/>
    <m/>
    <x v="4"/>
    <x v="15"/>
    <x v="0"/>
    <m/>
    <s v="0//0"/>
    <m/>
    <m/>
    <n v="0"/>
    <m/>
    <n v="0"/>
    <m/>
    <m/>
    <m/>
    <x v="0"/>
    <x v="0"/>
    <d v="2008-01-04T00:00:00"/>
    <n v="4647.24"/>
  </r>
  <r>
    <s v="ADRIANO OLIVEIRA DA SILVA"/>
    <x v="0"/>
    <n v="1971401"/>
    <n v="3653979110"/>
    <s v="12/03/1992"/>
    <x v="1"/>
    <s v="MARIA IVONETE OLIVEIRA DA SILVA"/>
    <x v="1"/>
    <s v="BRASILEIRO NATO"/>
    <m/>
    <s v="MA"/>
    <m/>
    <n v="349"/>
    <s v="INSTITUTO DE LETRAS E LINGUISTICA"/>
    <s v="04-SANTA MONICA"/>
    <n v="349"/>
    <s v="INSTITUTO DE LETRAS E LINGUISTICA"/>
    <s v="04-SANTA MONICA"/>
    <m/>
    <x v="0"/>
    <x v="24"/>
    <x v="0"/>
    <m/>
    <s v="0//0"/>
    <m/>
    <m/>
    <n v="0"/>
    <m/>
    <n v="0"/>
    <m/>
    <m/>
    <m/>
    <x v="0"/>
    <x v="0"/>
    <d v="2022-07-04T00:00:00"/>
    <n v="3181.04"/>
  </r>
  <r>
    <s v="ADRIANO SOARES ANDRADE"/>
    <x v="1"/>
    <n v="1824372"/>
    <n v="3645077642"/>
    <s v="20/02/1978"/>
    <x v="1"/>
    <s v="NEUSA SOARES ANDRADE"/>
    <x v="0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m/>
    <x v="0"/>
    <x v="25"/>
    <x v="1"/>
    <m/>
    <s v="0//0"/>
    <m/>
    <s v="CESSAO (COM ONUS) PARA OUTROS ORGAOS - EST"/>
    <n v="0"/>
    <m/>
    <n v="26443"/>
    <s v="EMPRESA BRAS. SERVIÇOS HOSPITALARES"/>
    <s v="5/05/2021"/>
    <s v="0//0"/>
    <x v="0"/>
    <x v="0"/>
    <d v="2010-11-05T00:00:00"/>
    <n v="5003.16"/>
  </r>
  <r>
    <s v="ADRIELLE DE CASSIA FERNANDES"/>
    <x v="1"/>
    <n v="1854092"/>
    <n v="9235988632"/>
    <s v="28/02/1991"/>
    <x v="0"/>
    <s v="OSMARA FERNANDES ROS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5273.52"/>
  </r>
  <r>
    <s v="ADRIENE PAES RAMOS"/>
    <x v="1"/>
    <n v="1111709"/>
    <n v="2706585641"/>
    <s v="10/07/1976"/>
    <x v="0"/>
    <s v="JULIA PAES RAMOS"/>
    <x v="3"/>
    <s v="BRASILEIRO NATO"/>
    <m/>
    <s v="GO"/>
    <m/>
    <n v="482"/>
    <s v="CLINICA CIRURGICA 2 INTERNACAO DIENF"/>
    <s v="05-ENFERMAGEM-UMUARAMA"/>
    <n v="211"/>
    <s v="DIRETORIA DE ENFERMAGEM HC"/>
    <s v="05-ENFERMAGEM-UMUARAMA"/>
    <m/>
    <x v="0"/>
    <x v="26"/>
    <x v="0"/>
    <m/>
    <s v="0//0"/>
    <m/>
    <m/>
    <n v="0"/>
    <m/>
    <n v="0"/>
    <m/>
    <m/>
    <m/>
    <x v="0"/>
    <x v="0"/>
    <d v="2018-01-24T00:00:00"/>
    <n v="4389.8599999999997"/>
  </r>
  <r>
    <s v="AFONSO CELSO FURTADO PIMENTA NEVES"/>
    <x v="0"/>
    <n v="3091908"/>
    <n v="61002984653"/>
    <s v="31/08/1960"/>
    <x v="1"/>
    <s v="MARIA DORA FURTADO PIMENTA"/>
    <x v="1"/>
    <s v="BRASILEIRO NATO"/>
    <m/>
    <s v="PR"/>
    <m/>
    <n v="65"/>
    <s v="DIVISAO DE SERVICOS GERAIS"/>
    <s v="08-AREA ADMINISTR-UMUARAMA"/>
    <n v="59"/>
    <s v="PREFEITURA UNIVERSITARIA"/>
    <s v="04-SANTA MONICA"/>
    <m/>
    <x v="0"/>
    <x v="27"/>
    <x v="0"/>
    <m/>
    <s v="0//0"/>
    <m/>
    <m/>
    <n v="0"/>
    <m/>
    <n v="0"/>
    <m/>
    <m/>
    <m/>
    <x v="0"/>
    <x v="0"/>
    <d v="2019-02-26T00:00:00"/>
    <n v="3707.09"/>
  </r>
  <r>
    <s v="AFONSO JANUARIO PUJONI SOARES"/>
    <x v="0"/>
    <n v="1963919"/>
    <n v="50685147649"/>
    <s v="22/07/1964"/>
    <x v="1"/>
    <s v="EPHIGENIA PUJONI DE SOUZA"/>
    <x v="0"/>
    <s v="BRASILEIRO NATO"/>
    <m/>
    <s v="MG"/>
    <m/>
    <n v="791"/>
    <s v="COOR CURSO GRAD ENG ELET TELEC DE PATOS"/>
    <s v="11-CAMPUS PATOS DE MINAS"/>
    <n v="403"/>
    <s v="FACULDADE DE ENGENHARIA ELETRICA"/>
    <s v="04-SANTA MONICA"/>
    <m/>
    <x v="1"/>
    <x v="8"/>
    <x v="0"/>
    <m/>
    <s v="0//0"/>
    <m/>
    <m/>
    <n v="0"/>
    <m/>
    <n v="0"/>
    <m/>
    <m/>
    <m/>
    <x v="0"/>
    <x v="0"/>
    <d v="2012-08-24T00:00:00"/>
    <n v="5248.21"/>
  </r>
  <r>
    <s v="AGLAI ARANTES"/>
    <x v="1"/>
    <n v="1123475"/>
    <n v="32283482615"/>
    <s v="28/12/1959"/>
    <x v="0"/>
    <s v="ADELINA MARIA ARANTES"/>
    <x v="1"/>
    <s v="BRASILEIRO NATO"/>
    <m/>
    <s v="MG"/>
    <s v="UBERLANDIA"/>
    <n v="771"/>
    <s v="SERVICOS MEDICOS"/>
    <s v="06-HOSP CLINICAS-UMUARAMA"/>
    <n v="179"/>
    <s v="DIRETORIA GERAL HOSP CLINICAS"/>
    <s v="06-HOSP CLINICAS-UMUARAMA"/>
    <m/>
    <x v="1"/>
    <x v="28"/>
    <x v="0"/>
    <m/>
    <s v="0//0"/>
    <m/>
    <m/>
    <n v="0"/>
    <m/>
    <n v="0"/>
    <m/>
    <m/>
    <m/>
    <x v="0"/>
    <x v="0"/>
    <d v="1994-12-22T00:00:00"/>
    <n v="31900.48"/>
  </r>
  <r>
    <s v="AGMAR FERREIRA"/>
    <x v="0"/>
    <n v="3308545"/>
    <n v="44104537691"/>
    <s v="28/05/1961"/>
    <x v="1"/>
    <s v="CANDIDA RICARDA FERREIRA"/>
    <x v="1"/>
    <s v="BRASILEIRO NATO"/>
    <m/>
    <s v="MG"/>
    <m/>
    <n v="134"/>
    <s v="DIVISAO DE PATRIMONIO"/>
    <s v="08-AREA ADMINISTR-UMUARAMA"/>
    <n v="131"/>
    <s v="PRO REITORIA DE PLANEJAMEN ADMINISTRACAO"/>
    <s v="04-SANTA MONICA"/>
    <s v="PORTADOR DE SURDEZ BILATERAL"/>
    <x v="4"/>
    <x v="24"/>
    <x v="0"/>
    <m/>
    <s v="0//0"/>
    <m/>
    <m/>
    <n v="0"/>
    <m/>
    <n v="0"/>
    <m/>
    <m/>
    <m/>
    <x v="0"/>
    <x v="0"/>
    <d v="2022-09-06T00:00:00"/>
    <n v="2446.96"/>
  </r>
  <r>
    <s v="AGRENOR SEVERINO DA SILVA FILHO"/>
    <x v="0"/>
    <n v="412572"/>
    <n v="58875530653"/>
    <s v="11/05/1965"/>
    <x v="1"/>
    <s v="OSVALDINA MARIA SILVA"/>
    <x v="1"/>
    <s v="BRASILEIRO NATO"/>
    <m/>
    <s v="MG"/>
    <s v="INDIANOPOLIS"/>
    <n v="395"/>
    <s v="INSTITUTO DE FISICA"/>
    <s v="04-SANTA MONICA"/>
    <n v="395"/>
    <s v="INSTITUTO DE FISICA"/>
    <s v="04-SANTA MONICA"/>
    <m/>
    <x v="6"/>
    <x v="29"/>
    <x v="0"/>
    <m/>
    <s v="0//0"/>
    <m/>
    <m/>
    <n v="0"/>
    <m/>
    <n v="0"/>
    <m/>
    <m/>
    <m/>
    <x v="0"/>
    <x v="0"/>
    <d v="1985-07-02T00:00:00"/>
    <n v="4376.1499999999996"/>
  </r>
  <r>
    <s v="AGUINALDO ANTUNES DE MESQUITA"/>
    <x v="0"/>
    <n v="1123279"/>
    <n v="42237181187"/>
    <s v="23/08/1968"/>
    <x v="1"/>
    <s v="MARIA HELENA ANTUNES DE MESQUITA"/>
    <x v="0"/>
    <s v="BRASILEIRO NATO"/>
    <m/>
    <s v="GO"/>
    <s v="CATALAO"/>
    <n v="716"/>
    <s v="DIVISAO DE SUPORTE AO USUARIO - CTIC"/>
    <s v="04-SANTA MONICA"/>
    <n v="581"/>
    <s v="CENTRO DE TECNO DA INFOR E COMUNICACAO"/>
    <s v="08-AREA ADMINISTR-UMUARAMA"/>
    <m/>
    <x v="2"/>
    <x v="6"/>
    <x v="0"/>
    <m/>
    <s v="0//0"/>
    <m/>
    <m/>
    <n v="0"/>
    <m/>
    <n v="0"/>
    <m/>
    <m/>
    <m/>
    <x v="0"/>
    <x v="0"/>
    <d v="1994-05-23T00:00:00"/>
    <n v="6284.88"/>
  </r>
  <r>
    <s v="AILTON SOARES"/>
    <x v="0"/>
    <n v="413129"/>
    <n v="30694833649"/>
    <s v="05/08/1958"/>
    <x v="1"/>
    <s v="MARIA JOSE SOARES"/>
    <x v="1"/>
    <s v="BRASILEIRO NATO"/>
    <m/>
    <s v="MG"/>
    <s v="CAMPO BELO"/>
    <n v="673"/>
    <s v="DIRETORIA DE OBRAS"/>
    <s v="04-SANTA MONICA"/>
    <n v="80"/>
    <s v="DIRETORIA DE OBRAS - ANTIGA-"/>
    <s v="04-SANTA MONICA"/>
    <m/>
    <x v="7"/>
    <x v="30"/>
    <x v="0"/>
    <m/>
    <s v="0//0"/>
    <m/>
    <m/>
    <n v="0"/>
    <m/>
    <n v="0"/>
    <m/>
    <m/>
    <m/>
    <x v="0"/>
    <x v="0"/>
    <d v="1986-08-25T00:00:00"/>
    <n v="3486.7"/>
  </r>
  <r>
    <s v="AIRTON MODESTO DA CUNHA"/>
    <x v="0"/>
    <n v="2125326"/>
    <n v="3957190622"/>
    <s v="20/04/1977"/>
    <x v="1"/>
    <s v="GERCIR MARIA DA CUNHA"/>
    <x v="1"/>
    <s v="BRASILEIRO NATO"/>
    <m/>
    <s v="MG"/>
    <m/>
    <n v="791"/>
    <s v="COOR CURSO GRAD ENG ELET TELEC DE PATOS"/>
    <s v="11-CAMPUS PATOS DE MINAS"/>
    <n v="403"/>
    <s v="FACULDADE DE ENGENHARIA ELETRICA"/>
    <s v="04-SANTA MONICA"/>
    <m/>
    <x v="1"/>
    <x v="18"/>
    <x v="0"/>
    <m/>
    <s v="0//0"/>
    <m/>
    <m/>
    <n v="0"/>
    <m/>
    <n v="0"/>
    <m/>
    <m/>
    <m/>
    <x v="0"/>
    <x v="0"/>
    <d v="2014-05-30T00:00:00"/>
    <n v="5051.21"/>
  </r>
  <r>
    <s v="ALAN BORGES SILVA"/>
    <x v="0"/>
    <n v="2114798"/>
    <n v="4150001650"/>
    <s v="25/08/1978"/>
    <x v="1"/>
    <s v="EURIPEDES BORGES SILVA"/>
    <x v="1"/>
    <s v="BRASILEIRO NATO"/>
    <m/>
    <s v="MG"/>
    <m/>
    <n v="246"/>
    <s v="PROCURADORIA GERAL"/>
    <s v="04-SANTA MONICA"/>
    <n v="246"/>
    <s v="PROCURADORIA GERAL"/>
    <s v="04-SANTA MONICA"/>
    <m/>
    <x v="2"/>
    <x v="31"/>
    <x v="0"/>
    <m/>
    <s v="0//0"/>
    <m/>
    <m/>
    <n v="0"/>
    <m/>
    <n v="0"/>
    <m/>
    <m/>
    <m/>
    <x v="0"/>
    <x v="0"/>
    <d v="2014-04-25T00:00:00"/>
    <n v="3301.93"/>
  </r>
  <r>
    <s v="ALAN CARLOS GENARI"/>
    <x v="0"/>
    <n v="1473952"/>
    <n v="18703475875"/>
    <s v="25/09/1974"/>
    <x v="1"/>
    <s v="DALVA HELENA GENARI"/>
    <x v="1"/>
    <s v="BRASILEIRO NATO"/>
    <m/>
    <s v="SP"/>
    <s v="SAO JOAO DA BOA VISTA"/>
    <n v="719"/>
    <s v="DIVISAO DE SISTEMA_- CTIC"/>
    <s v="08-AREA ADMINISTR-UMUARAMA"/>
    <n v="581"/>
    <s v="CENTRO DE TECNO DA INFOR E COMUNICACAO"/>
    <s v="08-AREA ADMINISTR-UMUARAMA"/>
    <m/>
    <x v="1"/>
    <x v="1"/>
    <x v="0"/>
    <m/>
    <s v="0//0"/>
    <m/>
    <m/>
    <n v="0"/>
    <m/>
    <n v="0"/>
    <m/>
    <m/>
    <m/>
    <x v="0"/>
    <x v="0"/>
    <d v="2004-09-27T00:00:00"/>
    <n v="11226.1"/>
  </r>
  <r>
    <s v="ALAN DE PAULA"/>
    <x v="1"/>
    <n v="1123462"/>
    <n v="52826066668"/>
    <s v="17/12/1964"/>
    <x v="1"/>
    <s v="GERALDA MARTINS PAULA"/>
    <x v="1"/>
    <s v="BRASILEIRO NATO"/>
    <m/>
    <s v="MG"/>
    <s v="ITUIUTABA"/>
    <n v="771"/>
    <s v="SERVICOS MEDICOS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0"/>
    <d v="1994-12-22T00:00:00"/>
    <n v="33673.839999999997"/>
  </r>
  <r>
    <s v="ALAN KARDEC CASSIMIRO"/>
    <x v="0"/>
    <n v="411065"/>
    <n v="46016830682"/>
    <s v="28/04/1961"/>
    <x v="1"/>
    <s v="DINAIR CASSIMIRO"/>
    <x v="3"/>
    <s v="BRASILEIRO NATO"/>
    <m/>
    <s v="MG"/>
    <s v="UBERLANDIA"/>
    <n v="60"/>
    <s v="DIVISAO DE CONSERVACAO E LIMPEZA"/>
    <s v="04-SANTA MONICA"/>
    <n v="59"/>
    <s v="PREFEITURA UNIVERSITARIA"/>
    <s v="04-SANTA MONICA"/>
    <m/>
    <x v="7"/>
    <x v="32"/>
    <x v="0"/>
    <m/>
    <s v="0//0"/>
    <m/>
    <m/>
    <n v="0"/>
    <m/>
    <n v="0"/>
    <m/>
    <m/>
    <m/>
    <x v="0"/>
    <x v="0"/>
    <d v="1981-07-01T00:00:00"/>
    <n v="4087.74"/>
  </r>
  <r>
    <s v="ALANE DE OLIVEIRA SOUSA"/>
    <x v="0"/>
    <n v="3313460"/>
    <n v="464648165"/>
    <s v="19/08/1983"/>
    <x v="0"/>
    <s v="MARIA VALERIA MAIA E SOUSA"/>
    <x v="1"/>
    <s v="BRASILEIRO NATO"/>
    <m/>
    <s v="GO"/>
    <m/>
    <n v="511"/>
    <s v="COMISSAO PERMANENTE DE LICITACAO"/>
    <s v="04-SANTA MONICA"/>
    <n v="131"/>
    <s v="PRO REITORIA DE PLANEJAMEN ADMINISTRACAO"/>
    <s v="04-SANTA MONICA"/>
    <m/>
    <x v="2"/>
    <x v="24"/>
    <x v="0"/>
    <m/>
    <s v="0//0"/>
    <m/>
    <m/>
    <n v="0"/>
    <m/>
    <n v="0"/>
    <m/>
    <m/>
    <m/>
    <x v="0"/>
    <x v="0"/>
    <d v="2022-10-17T00:00:00"/>
    <n v="3966.44"/>
  </r>
  <r>
    <s v="ALANIR APARECIDA DA SILVA"/>
    <x v="1"/>
    <n v="1854127"/>
    <n v="66605164687"/>
    <s v="01/05/1965"/>
    <x v="0"/>
    <s v="EREMITA QUINTINA DE SOUZA"/>
    <x v="3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2"/>
    <x v="3"/>
    <x v="0"/>
    <m/>
    <s v="0//0"/>
    <m/>
    <m/>
    <n v="0"/>
    <m/>
    <n v="0"/>
    <m/>
    <m/>
    <m/>
    <x v="0"/>
    <x v="0"/>
    <d v="2011-03-15T00:00:00"/>
    <n v="9005.27"/>
  </r>
  <r>
    <s v="ALANNA SANTOS DE OLIVEIRA"/>
    <x v="0"/>
    <n v="1943586"/>
    <n v="8211354659"/>
    <s v="01/09/1990"/>
    <x v="0"/>
    <s v="EDNA ROSA DOS SANTOS OLIVEIRA"/>
    <x v="1"/>
    <s v="BRASILEIRO NATO"/>
    <m/>
    <s v="MG"/>
    <m/>
    <n v="1244"/>
    <s v="CENTRO ESTUDOS, PESQ E PROJ ECON-SOCIAIS"/>
    <s v="04-SANTA MONICA"/>
    <n v="344"/>
    <s v="INST DE ECONOMIA RELACOES INTERNACIONAIS"/>
    <s v="04-SANTA MONICA"/>
    <m/>
    <x v="3"/>
    <x v="33"/>
    <x v="0"/>
    <m/>
    <s v="0//0"/>
    <m/>
    <m/>
    <n v="0"/>
    <m/>
    <n v="0"/>
    <m/>
    <m/>
    <m/>
    <x v="0"/>
    <x v="0"/>
    <d v="2012-05-14T00:00:00"/>
    <n v="6170.84"/>
  </r>
  <r>
    <s v="ALBANIR PEREIRA TAVARES"/>
    <x v="0"/>
    <n v="1035240"/>
    <n v="46113339653"/>
    <s v="26/09/1962"/>
    <x v="1"/>
    <s v="GERALDA LEOCAD TAVARES"/>
    <x v="0"/>
    <s v="BRASILEIRO NATO"/>
    <m/>
    <s v="MG"/>
    <s v="ITUIUTABA"/>
    <n v="71"/>
    <s v="DIVISAO VIGILANCIA SEGURANCA PATRIMONIAL"/>
    <s v="04-SANTA MONICA"/>
    <n v="59"/>
    <s v="PREFEITURA UNIVERSITARIA"/>
    <s v="04-SANTA MONICA"/>
    <m/>
    <x v="8"/>
    <x v="6"/>
    <x v="0"/>
    <m/>
    <s v="0//0"/>
    <m/>
    <m/>
    <n v="0"/>
    <m/>
    <n v="0"/>
    <m/>
    <m/>
    <m/>
    <x v="0"/>
    <x v="0"/>
    <d v="1993-08-10T00:00:00"/>
    <n v="7805.99"/>
  </r>
  <r>
    <s v="ALBERTINO ALVES BORGES DE AVILA"/>
    <x v="0"/>
    <n v="1572221"/>
    <n v="49836412620"/>
    <s v="28/12/1966"/>
    <x v="1"/>
    <s v="DULCE MARTHA BORGES DE AVILA"/>
    <x v="1"/>
    <s v="BRASILEIRO NATO"/>
    <m/>
    <s v="MG"/>
    <s v="UBERLANDIA"/>
    <n v="1152"/>
    <s v="INSTITUTO CIENCIAS EXATA NATURAIS PONTAL"/>
    <s v="09-CAMPUS PONTAL"/>
    <n v="1152"/>
    <s v="INSTITUTO CIENCIAS EXATA NATURAIS PONTAL"/>
    <s v="09-CAMPUS PONTAL"/>
    <m/>
    <x v="0"/>
    <x v="20"/>
    <x v="0"/>
    <m/>
    <s v="0//0"/>
    <m/>
    <m/>
    <n v="0"/>
    <m/>
    <n v="0"/>
    <m/>
    <m/>
    <m/>
    <x v="0"/>
    <x v="0"/>
    <d v="2007-05-18T00:00:00"/>
    <n v="9098.1200000000008"/>
  </r>
  <r>
    <s v="ALBERTO BATISTA DE FARIA"/>
    <x v="1"/>
    <n v="1436599"/>
    <n v="49750615620"/>
    <s v="22/08/1963"/>
    <x v="1"/>
    <s v="ODETE MARIA NAZARETH DE FARI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0"/>
    <d v="2003-12-01T00:00:00"/>
    <n v="20708.86"/>
  </r>
  <r>
    <s v="ALBERTO DUMONT ALVES OLIVEIRA"/>
    <x v="0"/>
    <n v="2755574"/>
    <n v="8601310680"/>
    <s v="23/01/1986"/>
    <x v="1"/>
    <s v="EDILAMAR ALVES OLIVEIRA"/>
    <x v="1"/>
    <s v="BRASILEIRO NATO"/>
    <m/>
    <s v="MG"/>
    <m/>
    <n v="580"/>
    <s v="CENTRO DE EDUCACAO DISTANCIA - DIRETORIA"/>
    <s v="04-SANTA MONICA"/>
    <n v="581"/>
    <s v="CENTRO DE TECNO DA INFOR E COMUNICACAO"/>
    <s v="08-AREA ADMINISTR-UMUARAMA"/>
    <m/>
    <x v="1"/>
    <x v="34"/>
    <x v="0"/>
    <m/>
    <s v="0//0"/>
    <m/>
    <m/>
    <n v="0"/>
    <m/>
    <n v="0"/>
    <m/>
    <m/>
    <m/>
    <x v="0"/>
    <x v="0"/>
    <d v="2012-08-24T00:00:00"/>
    <n v="8966.61"/>
  </r>
  <r>
    <s v="ALBERTO LUIZ ALVES MARQUES"/>
    <x v="0"/>
    <n v="1617643"/>
    <n v="95084282791"/>
    <s v="19/06/1965"/>
    <x v="1"/>
    <s v="MARIA DE LOURDES ALVES MARQUES"/>
    <x v="2"/>
    <s v="BRASILEIRO NATO"/>
    <m/>
    <s v="RJ"/>
    <s v="SAO JOAO DE MERITI"/>
    <n v="131"/>
    <s v="PRO REITORIA DE PLANEJAMEN ADMINISTRACAO"/>
    <s v="04-SANTA MONICA"/>
    <n v="131"/>
    <s v="PRO REITORIA DE PLANEJAMEN ADMINISTRACAO"/>
    <s v="04-SANTA MONICA"/>
    <m/>
    <x v="0"/>
    <x v="2"/>
    <x v="0"/>
    <m/>
    <s v="0//0"/>
    <m/>
    <m/>
    <n v="0"/>
    <m/>
    <n v="0"/>
    <m/>
    <m/>
    <m/>
    <x v="0"/>
    <x v="0"/>
    <d v="2008-03-31T00:00:00"/>
    <n v="5762.93"/>
  </r>
  <r>
    <s v="ALBERTRAN DIAS FARIA"/>
    <x v="0"/>
    <n v="1964899"/>
    <n v="2651329169"/>
    <s v="03/09/1989"/>
    <x v="1"/>
    <s v="MARIA JOANA DIAS FARIA"/>
    <x v="0"/>
    <s v="BRASILEIRO NATO"/>
    <m/>
    <s v="TO"/>
    <m/>
    <n v="59"/>
    <s v="PREFEITURA UNIVERSITARIA"/>
    <s v="04-SANTA MONICA"/>
    <n v="59"/>
    <s v="PREFEITURA UNIVERSITARIA"/>
    <s v="04-SANTA MONICA"/>
    <m/>
    <x v="0"/>
    <x v="8"/>
    <x v="0"/>
    <m/>
    <s v="0//0"/>
    <m/>
    <s v="EXER. EXTER. PAR. 6  E 7 , ART. 93, LEI 8.112/1990 - EST"/>
    <n v="0"/>
    <m/>
    <n v="25000"/>
    <s v="MINISTERIO DA SAUDE"/>
    <s v="2/06/2021"/>
    <s v="0//0"/>
    <x v="0"/>
    <x v="0"/>
    <d v="2012-08-27T00:00:00"/>
    <n v="4488.6000000000004"/>
  </r>
  <r>
    <s v="ALCIONE DOS REIS"/>
    <x v="0"/>
    <n v="2268060"/>
    <n v="88876470620"/>
    <s v="09/01/1976"/>
    <x v="1"/>
    <s v="CLEUSA MARIA DE SOUSA REIS"/>
    <x v="0"/>
    <s v="BRASILEIRO NATO"/>
    <m/>
    <s v="MG"/>
    <m/>
    <n v="399"/>
    <s v="FACULDADE DE ENGENHARIA MECANICA"/>
    <s v="12-CAMPUS GLORIA"/>
    <n v="399"/>
    <s v="FACULDADE DE ENGENHARIA MECANICA"/>
    <s v="12-CAMPUS GLORIA"/>
    <m/>
    <x v="3"/>
    <x v="22"/>
    <x v="0"/>
    <m/>
    <s v="0//0"/>
    <m/>
    <m/>
    <n v="0"/>
    <m/>
    <n v="0"/>
    <m/>
    <m/>
    <m/>
    <x v="0"/>
    <x v="0"/>
    <d v="2015-12-14T00:00:00"/>
    <n v="4449.2"/>
  </r>
  <r>
    <s v="ALCIONE RODRIGUES FERREIRA"/>
    <x v="0"/>
    <n v="1123256"/>
    <n v="67720056604"/>
    <s v="08/06/1971"/>
    <x v="0"/>
    <s v="MARIA RODRIGUES FERREIRA"/>
    <x v="4"/>
    <s v="BRASILEIRO NATO"/>
    <m/>
    <s v="MG"/>
    <s v="UBERLANDIA"/>
    <n v="319"/>
    <s v="FACULDADE DE ODONTOLOGIA"/>
    <s v="07-AREA ACADEMICA-UMUARAMA"/>
    <n v="319"/>
    <s v="FACULDADE DE ODONTOLOGIA"/>
    <s v="07-AREA ACADEMICA-UMUARAMA"/>
    <m/>
    <x v="2"/>
    <x v="35"/>
    <x v="0"/>
    <m/>
    <s v="0//0"/>
    <m/>
    <m/>
    <n v="0"/>
    <m/>
    <n v="0"/>
    <m/>
    <m/>
    <m/>
    <x v="0"/>
    <x v="0"/>
    <d v="1994-03-08T00:00:00"/>
    <n v="6095.86"/>
  </r>
  <r>
    <s v="ALDA DE CARVALHO"/>
    <x v="1"/>
    <n v="1123476"/>
    <n v="79629172615"/>
    <s v="28/09/1962"/>
    <x v="0"/>
    <s v="FLORIPES LUIZ CARVALHO"/>
    <x v="1"/>
    <s v="BRASILEIRO NATO"/>
    <m/>
    <s v="MG"/>
    <s v="MONTE CARMELO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5-01-06T00:00:00"/>
    <n v="32205.14"/>
  </r>
  <r>
    <s v="ALDA REGINA SILVA OLIVEIRA"/>
    <x v="0"/>
    <n v="412715"/>
    <n v="56082509668"/>
    <s v="03/03/1966"/>
    <x v="0"/>
    <s v="LIDIA ANTONIA DA SILVA OLIVEIRA"/>
    <x v="1"/>
    <s v="BRASILEIRO NATO"/>
    <m/>
    <s v="MG"/>
    <s v="PRATA"/>
    <n v="4"/>
    <s v="GABINETE DO REITOR"/>
    <s v="04-SANTA MONICA"/>
    <n v="4"/>
    <s v="GABINETE DO REITOR"/>
    <s v="04-SANTA MONICA"/>
    <m/>
    <x v="0"/>
    <x v="29"/>
    <x v="0"/>
    <m/>
    <s v="0//0"/>
    <m/>
    <m/>
    <n v="0"/>
    <m/>
    <n v="0"/>
    <m/>
    <m/>
    <m/>
    <x v="0"/>
    <x v="0"/>
    <d v="1986-12-05T00:00:00"/>
    <n v="11505.21"/>
  </r>
  <r>
    <s v="ALDEISIO ALEXANDRE RIBEIRO"/>
    <x v="1"/>
    <n v="1434772"/>
    <n v="3859068628"/>
    <s v="30/03/1976"/>
    <x v="1"/>
    <s v="TEREZINHA MARIA DE OLIVEIRA"/>
    <x v="2"/>
    <s v="BRASILEIRO NATO"/>
    <m/>
    <s v="MG"/>
    <s v="IBIA"/>
    <n v="481"/>
    <s v="CLINICA CIRURGICA 1 INTERNACA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3T00:00:00"/>
    <n v="6218.14"/>
  </r>
  <r>
    <s v="ALECIANE CRISTINE DE OLIVEIRA"/>
    <x v="1"/>
    <n v="1455010"/>
    <n v="930513606"/>
    <s v="01/11/1978"/>
    <x v="0"/>
    <s v="ROSA MARIA DE SOUSA OLIVEIRA"/>
    <x v="0"/>
    <s v="BRASILEIRO NATO"/>
    <m/>
    <s v="MG"/>
    <s v="UBERLANDIA"/>
    <n v="472"/>
    <s v="PRONTO ATENDIMENTO DOMICILIAR AMB DIENF"/>
    <s v="05-ENFERMAGEM-UMUARAMA"/>
    <n v="211"/>
    <s v="DIRETORIA DE ENFERMAGEM HC"/>
    <s v="05-ENFERMAGEM-UMUARAMA"/>
    <m/>
    <x v="0"/>
    <x v="1"/>
    <x v="0"/>
    <m/>
    <s v="0//0"/>
    <m/>
    <m/>
    <n v="0"/>
    <m/>
    <n v="0"/>
    <m/>
    <m/>
    <m/>
    <x v="0"/>
    <x v="0"/>
    <d v="2004-06-01T00:00:00"/>
    <n v="14035.63"/>
  </r>
  <r>
    <s v="ALECIO HENRIQUE DANTAS"/>
    <x v="0"/>
    <n v="1738905"/>
    <n v="6843267602"/>
    <s v="26/11/1985"/>
    <x v="1"/>
    <s v="MARIA DA GUIA DANTAS"/>
    <x v="1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1"/>
    <x v="9"/>
    <x v="0"/>
    <m/>
    <s v="0//0"/>
    <m/>
    <m/>
    <n v="0"/>
    <m/>
    <n v="0"/>
    <m/>
    <m/>
    <m/>
    <x v="0"/>
    <x v="0"/>
    <d v="2009-11-24T00:00:00"/>
    <n v="9679.66"/>
  </r>
  <r>
    <s v="ALEIRTON ALVES SEVERINO"/>
    <x v="0"/>
    <n v="1877633"/>
    <n v="56900074634"/>
    <s v="03/09/1966"/>
    <x v="1"/>
    <s v="NILZA DE OLIVEIRA SEVERINO"/>
    <x v="1"/>
    <s v="BRASILEIRO NATO"/>
    <m/>
    <s v="MG"/>
    <m/>
    <n v="793"/>
    <s v="COORD CURSO GRAD BIOTECNOLOGIA DE PATOS"/>
    <s v="11-CAMPUS PATOS DE MINAS"/>
    <n v="298"/>
    <s v="INSTITUTO DE BIOTECNOLOGIA"/>
    <s v="07-AREA ACADEMICA-UMUARAMA"/>
    <m/>
    <x v="0"/>
    <x v="12"/>
    <x v="0"/>
    <m/>
    <s v="0//0"/>
    <m/>
    <m/>
    <n v="0"/>
    <m/>
    <n v="0"/>
    <m/>
    <m/>
    <m/>
    <x v="0"/>
    <x v="0"/>
    <d v="2011-07-18T00:00:00"/>
    <n v="4766.41"/>
  </r>
  <r>
    <s v="ALESSANDER ALMEIDA DE FREITAS"/>
    <x v="1"/>
    <n v="2178699"/>
    <n v="80770630634"/>
    <s v="23/11/1967"/>
    <x v="1"/>
    <s v="OLINDA ALMEIDA DE FREITAS"/>
    <x v="1"/>
    <s v="BRASILEIRO NATO"/>
    <m/>
    <s v="MG"/>
    <s v="ITUIUTABA"/>
    <n v="773"/>
    <s v="URGENCIA E EMERGENCIA"/>
    <s v="06-HOSP CLINICAS-UMUARAMA"/>
    <n v="746"/>
    <s v="DIRETORIA DE SERVICOS CLINICOS"/>
    <s v="06-HOSP CLINICAS-UMUARAMA"/>
    <m/>
    <x v="0"/>
    <x v="11"/>
    <x v="0"/>
    <m/>
    <s v="0//0"/>
    <m/>
    <m/>
    <n v="0"/>
    <m/>
    <n v="0"/>
    <m/>
    <m/>
    <m/>
    <x v="0"/>
    <x v="0"/>
    <d v="2004-09-13T00:00:00"/>
    <n v="19481.84"/>
  </r>
  <r>
    <s v="ALESSANDRA APARECIDA DA SILVA"/>
    <x v="1"/>
    <n v="1942770"/>
    <n v="1032472626"/>
    <s v="30/03/1974"/>
    <x v="0"/>
    <s v="LUZIA AUXILIADORA DA SILVA"/>
    <x v="0"/>
    <s v="BRASILEIRO NATO"/>
    <m/>
    <s v="MG"/>
    <m/>
    <n v="483"/>
    <s v="CLINICA CIRURGICA 3 INTERNACAO DIENF"/>
    <s v="05-ENFERMAGEM-UMUARAMA"/>
    <n v="211"/>
    <s v="DIRETORIA DE ENFERMAGEM HC"/>
    <s v="05-ENFERMAGEM-UMUARAMA"/>
    <s v="MOBILIDADE REDUZIDA, PERMANENTE OU TEMPORÁRIA"/>
    <x v="2"/>
    <x v="3"/>
    <x v="0"/>
    <m/>
    <s v="0//0"/>
    <m/>
    <m/>
    <n v="0"/>
    <m/>
    <n v="0"/>
    <m/>
    <m/>
    <m/>
    <x v="0"/>
    <x v="0"/>
    <d v="2012-05-14T00:00:00"/>
    <n v="7377.39"/>
  </r>
  <r>
    <s v="ALESSANDRA CASTRO RODRIGUES"/>
    <x v="0"/>
    <n v="1282064"/>
    <n v="10431694664"/>
    <s v="12/10/1993"/>
    <x v="0"/>
    <s v="ERIKA CASTRO MUNIZ RODRIGUES"/>
    <x v="1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m/>
    <x v="1"/>
    <x v="24"/>
    <x v="2"/>
    <m/>
    <s v="0//0"/>
    <m/>
    <m/>
    <n v="0"/>
    <m/>
    <n v="0"/>
    <m/>
    <m/>
    <m/>
    <x v="0"/>
    <x v="0"/>
    <d v="2021-06-28T00:00:00"/>
    <n v="3964.06"/>
  </r>
  <r>
    <s v="ALESSANDRA FERNANDES XAVIER"/>
    <x v="1"/>
    <n v="1123638"/>
    <n v="76607380620"/>
    <s v="01/05/1971"/>
    <x v="0"/>
    <s v="IRANI FERNANDES XAVIER"/>
    <x v="1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m/>
    <x v="0"/>
    <x v="6"/>
    <x v="1"/>
    <m/>
    <s v="0//0"/>
    <m/>
    <s v="CESSAO (COM ONUS) PARA OUTROS ORGAOS - EST"/>
    <n v="0"/>
    <m/>
    <n v="26443"/>
    <s v="EMPRESA BRAS. SERVIÇOS HOSPITALARES"/>
    <s v="14/01/2022"/>
    <s v="0//0"/>
    <x v="0"/>
    <x v="0"/>
    <d v="1995-02-02T00:00:00"/>
    <n v="6528.48"/>
  </r>
  <r>
    <s v="ALESSANDRA GOMES DE OLIVEIRA HIPOLITO"/>
    <x v="1"/>
    <n v="1435464"/>
    <n v="3266683650"/>
    <s v="29/11/1976"/>
    <x v="0"/>
    <s v="APARECIDA DONIZETE GOMES"/>
    <x v="3"/>
    <s v="BRASILEIRO NATO"/>
    <m/>
    <s v="MG"/>
    <s v="TUPACIGUARA"/>
    <n v="498"/>
    <s v="UTI ADULTO GEUNE DIENF"/>
    <s v="05-ENFERMAGEM-UMUARAMA"/>
    <n v="211"/>
    <s v="DIRETORIA DE ENFERMAGEM HC"/>
    <s v="05-ENFERMAGEM-UMUARAMA"/>
    <m/>
    <x v="2"/>
    <x v="37"/>
    <x v="0"/>
    <m/>
    <s v="0//0"/>
    <m/>
    <m/>
    <n v="0"/>
    <m/>
    <n v="0"/>
    <m/>
    <m/>
    <m/>
    <x v="0"/>
    <x v="0"/>
    <d v="2003-12-04T00:00:00"/>
    <n v="8625.81"/>
  </r>
  <r>
    <s v="ALESSANDRO BRITO CARVALHO"/>
    <x v="0"/>
    <n v="1887958"/>
    <n v="62026941149"/>
    <s v="28/11/1973"/>
    <x v="1"/>
    <s v="SONIA MARIA DE BRITO"/>
    <x v="1"/>
    <s v="BRASILEIRO NATO"/>
    <m/>
    <s v="BA"/>
    <m/>
    <n v="816"/>
    <s v="COORDENACAO DO CURSO DE TEATRO"/>
    <s v="04-SANTA MONICA"/>
    <n v="808"/>
    <s v="INSTITUTO DE ARTES"/>
    <s v="04-SANTA MONICA"/>
    <m/>
    <x v="1"/>
    <x v="12"/>
    <x v="0"/>
    <m/>
    <s v="0//0"/>
    <m/>
    <m/>
    <n v="0"/>
    <m/>
    <n v="0"/>
    <m/>
    <m/>
    <m/>
    <x v="0"/>
    <x v="0"/>
    <d v="2011-09-08T00:00:00"/>
    <n v="5452.89"/>
  </r>
  <r>
    <s v="ALESSANDRO GONCALVES DA SILVA"/>
    <x v="0"/>
    <n v="2998224"/>
    <n v="5115121638"/>
    <s v="09/12/1982"/>
    <x v="1"/>
    <s v="VILMA APARECIDA DA SILVA"/>
    <x v="1"/>
    <s v="BRASILEIRO NATO"/>
    <m/>
    <s v="MG"/>
    <m/>
    <n v="414"/>
    <s v="FACULDADE DE CIENCIA DA COMPUTACAO"/>
    <s v="04-SANTA MONICA"/>
    <n v="414"/>
    <s v="FACULDADE DE CIENCIA DA COMPUTACAO"/>
    <s v="04-SANTA MONICA"/>
    <m/>
    <x v="0"/>
    <x v="38"/>
    <x v="0"/>
    <m/>
    <s v="0//0"/>
    <m/>
    <m/>
    <n v="0"/>
    <m/>
    <n v="0"/>
    <m/>
    <m/>
    <m/>
    <x v="0"/>
    <x v="0"/>
    <d v="2016-04-12T00:00:00"/>
    <n v="7103.91"/>
  </r>
  <r>
    <s v="ALESSANDRO GONTIJO DA COSTA DIAS"/>
    <x v="0"/>
    <n v="2619484"/>
    <n v="7124916607"/>
    <s v="14/08/1984"/>
    <x v="1"/>
    <s v="CHRISTIANE REZENDE GONTIJO DIAS"/>
    <x v="1"/>
    <s v="BRASILEIRO NATO"/>
    <m/>
    <s v="MG"/>
    <s v="UBERLANDIA"/>
    <n v="395"/>
    <s v="INSTITUTO DE FISICA"/>
    <s v="04-SANTA MONICA"/>
    <n v="395"/>
    <s v="INSTITUTO DE FISICA"/>
    <s v="04-SANTA MONICA"/>
    <m/>
    <x v="1"/>
    <x v="9"/>
    <x v="0"/>
    <m/>
    <s v="0//0"/>
    <m/>
    <m/>
    <n v="0"/>
    <m/>
    <n v="0"/>
    <m/>
    <m/>
    <m/>
    <x v="0"/>
    <x v="0"/>
    <d v="2008-08-20T00:00:00"/>
    <n v="9679.66"/>
  </r>
  <r>
    <s v="ALESSANDRO MAGNO DOS REIS"/>
    <x v="1"/>
    <n v="2903357"/>
    <n v="3506582690"/>
    <s v="16/06/1978"/>
    <x v="1"/>
    <s v="ANA APARECIDA DOS REIS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0"/>
    <x v="18"/>
    <x v="0"/>
    <m/>
    <s v="0//0"/>
    <m/>
    <m/>
    <n v="0"/>
    <m/>
    <n v="0"/>
    <m/>
    <m/>
    <m/>
    <x v="0"/>
    <x v="1"/>
    <d v="2011-12-07T00:00:00"/>
    <n v="5907.78"/>
  </r>
  <r>
    <s v="ALESSANDRO MIRO DEGANI"/>
    <x v="0"/>
    <n v="1529468"/>
    <n v="84715090678"/>
    <s v="05/06/1969"/>
    <x v="1"/>
    <s v="IZA MIRO DEGANI"/>
    <x v="0"/>
    <s v="BRASILEIRO NATO"/>
    <m/>
    <s v="MG"/>
    <s v="UBERLANDIA"/>
    <n v="555"/>
    <s v="COMISSAO SINDICANCIA INQ ADMINISTRATIVO"/>
    <s v="01-REITORIA MARTINS"/>
    <n v="4"/>
    <s v="GABINETE DO REITOR"/>
    <s v="04-SANTA MONICA"/>
    <m/>
    <x v="0"/>
    <x v="2"/>
    <x v="0"/>
    <m/>
    <s v="0//0"/>
    <m/>
    <m/>
    <n v="0"/>
    <m/>
    <n v="0"/>
    <m/>
    <m/>
    <m/>
    <x v="0"/>
    <x v="0"/>
    <d v="2006-04-27T00:00:00"/>
    <n v="5230.8599999999997"/>
  </r>
  <r>
    <s v="ALESSANDRO MUNDIM DE OLIVEIRA"/>
    <x v="1"/>
    <n v="1523742"/>
    <n v="95236473691"/>
    <s v="10/07/1975"/>
    <x v="1"/>
    <s v="NELMA SILVA DE OLIVEIRA"/>
    <x v="1"/>
    <s v="BRASILEIRO NATO"/>
    <m/>
    <s v="MG"/>
    <s v="MONTE CARMELO"/>
    <n v="771"/>
    <s v="SERVICOS MEDICOS"/>
    <s v="06-HOSP CLINICAS-UMUARAMA"/>
    <n v="29"/>
    <s v="PRO REITORIA DE GESTAO DE PESSOAS"/>
    <s v="04-SANTA MONICA"/>
    <m/>
    <x v="0"/>
    <x v="39"/>
    <x v="0"/>
    <m/>
    <s v="0//0"/>
    <m/>
    <m/>
    <n v="0"/>
    <m/>
    <n v="0"/>
    <m/>
    <m/>
    <m/>
    <x v="0"/>
    <x v="2"/>
    <d v="2006-03-01T00:00:00"/>
    <n v="16745.919999999998"/>
  </r>
  <r>
    <s v="ALEX DORJO GOMES PENIDO"/>
    <x v="0"/>
    <n v="1618316"/>
    <n v="5724549611"/>
    <s v="26/06/1982"/>
    <x v="1"/>
    <s v="RUT RODRIGUES DORJO PENIDO"/>
    <x v="4"/>
    <s v="BRASILEIRO NATO"/>
    <m/>
    <s v="MG"/>
    <s v="LAGOA DA PRATA"/>
    <n v="808"/>
    <s v="INSTITUTO DE ARTES"/>
    <s v="04-SANTA MONICA"/>
    <n v="808"/>
    <s v="INSTITUTO DE ARTES"/>
    <s v="04-SANTA MONICA"/>
    <m/>
    <x v="2"/>
    <x v="15"/>
    <x v="0"/>
    <m/>
    <s v="0//0"/>
    <m/>
    <m/>
    <n v="0"/>
    <m/>
    <n v="0"/>
    <m/>
    <m/>
    <m/>
    <x v="0"/>
    <x v="0"/>
    <d v="2008-03-31T00:00:00"/>
    <n v="5002.01"/>
  </r>
  <r>
    <s v="ALEX FERNANDES DE OLIVEIRA"/>
    <x v="0"/>
    <n v="1630792"/>
    <n v="1315688174"/>
    <s v="25/07/1990"/>
    <x v="1"/>
    <s v="FRANCISA ESTACIO DE OLIVEIRA"/>
    <x v="3"/>
    <s v="BRASILEIRO NATO"/>
    <m/>
    <s v="MG"/>
    <m/>
    <n v="74"/>
    <s v="DIVISAO DE DOCUMENTACAO - SEPRO"/>
    <s v="04-SANTA MONICA"/>
    <n v="74"/>
    <s v="DIVISAO DE DOCUMENTACAO - SEPRO"/>
    <s v="04-SANTA MONICA"/>
    <m/>
    <x v="0"/>
    <x v="34"/>
    <x v="0"/>
    <m/>
    <s v="0//0"/>
    <m/>
    <m/>
    <n v="26414"/>
    <s v="INSTITUTO FEDERAL DE MATO GROSSO"/>
    <n v="0"/>
    <m/>
    <m/>
    <m/>
    <x v="0"/>
    <x v="0"/>
    <d v="2016-01-29T00:00:00"/>
    <n v="7668.81"/>
  </r>
  <r>
    <s v="ALEX MARQUES SILVA"/>
    <x v="0"/>
    <n v="2390217"/>
    <n v="5981380640"/>
    <s v="18/01/1985"/>
    <x v="1"/>
    <s v="SONIA RODRIGUES DA SILVA"/>
    <x v="1"/>
    <s v="BRASILEIRO NATO"/>
    <m/>
    <s v="MG"/>
    <m/>
    <n v="1148"/>
    <s v="COORD CURS GRAD DE FRAN E LIT LING FRAN"/>
    <s v="04-SANTA MONICA"/>
    <n v="349"/>
    <s v="INSTITUTO DE LETRAS E LINGUISTICA"/>
    <s v="04-SANTA MONICA"/>
    <m/>
    <x v="2"/>
    <x v="40"/>
    <x v="0"/>
    <m/>
    <s v="0//0"/>
    <m/>
    <m/>
    <n v="0"/>
    <m/>
    <n v="0"/>
    <m/>
    <m/>
    <m/>
    <x v="0"/>
    <x v="0"/>
    <d v="2017-04-06T00:00:00"/>
    <n v="4009.1"/>
  </r>
  <r>
    <s v="ALEX OLIVEIRA DE SOUSA"/>
    <x v="1"/>
    <n v="1187107"/>
    <n v="75363402653"/>
    <s v="07/08/1965"/>
    <x v="1"/>
    <s v="MARIA LUZIA OLIVEIRA DE SOUSA"/>
    <x v="1"/>
    <s v="BRASILEIRO NATO"/>
    <m/>
    <s v="MG"/>
    <s v="UBERABA"/>
    <n v="771"/>
    <s v="SERVICOS MEDICOS"/>
    <s v="06-HOSP CLINICAS-UMUARAMA"/>
    <n v="746"/>
    <s v="DIRETORIA DE SERVICOS CLINICOS"/>
    <s v="06-HOSP CLINICAS-UMUARAMA"/>
    <m/>
    <x v="1"/>
    <x v="13"/>
    <x v="0"/>
    <m/>
    <s v="0//0"/>
    <m/>
    <m/>
    <n v="25000"/>
    <s v="MINISTERIO DA SAUDE"/>
    <n v="0"/>
    <m/>
    <m/>
    <m/>
    <x v="0"/>
    <x v="0"/>
    <d v="2001-05-05T00:00:00"/>
    <n v="33830.129999999997"/>
  </r>
  <r>
    <s v="ALEX PEREIRA TEODORO DE ARAUJO"/>
    <x v="1"/>
    <n v="2337607"/>
    <n v="6131135606"/>
    <s v="12/07/1982"/>
    <x v="1"/>
    <s v="MARIA DE FATIMA PEREIRA ARAUJO"/>
    <x v="1"/>
    <s v="BRASILEIRO NATO"/>
    <m/>
    <s v="MG"/>
    <m/>
    <n v="751"/>
    <s v="HOTELARIA HOSPITALAR"/>
    <s v="06-HOSP CLINICAS-UMUARAMA"/>
    <n v="743"/>
    <s v="DIRETORIA DE SERVICOS ADMINISTRATIVOS"/>
    <s v="06-HOSP CLINICAS-UMUARAMA"/>
    <m/>
    <x v="0"/>
    <x v="0"/>
    <x v="0"/>
    <m/>
    <s v="0//0"/>
    <m/>
    <m/>
    <n v="0"/>
    <m/>
    <n v="0"/>
    <m/>
    <m/>
    <m/>
    <x v="0"/>
    <x v="0"/>
    <d v="2016-09-08T00:00:00"/>
    <n v="4157.95"/>
  </r>
  <r>
    <s v="ALEX SANDER RODRIGUES"/>
    <x v="0"/>
    <n v="413422"/>
    <n v="49169254672"/>
    <s v="19/04/1964"/>
    <x v="1"/>
    <s v="DIVINA MARIA RODRIGUES"/>
    <x v="1"/>
    <s v="BRASILEIRO NATO"/>
    <m/>
    <s v="MG"/>
    <s v="UBERLANDIA"/>
    <n v="424"/>
    <s v="DIVISAO DE PESSOAL"/>
    <s v="08-AREA ADMINISTR-UMUARAMA"/>
    <n v="29"/>
    <s v="PRO REITORIA DE GESTAO DE PESSOAS"/>
    <s v="04-SANTA MONICA"/>
    <m/>
    <x v="0"/>
    <x v="29"/>
    <x v="0"/>
    <m/>
    <s v="0//0"/>
    <m/>
    <m/>
    <n v="0"/>
    <m/>
    <n v="0"/>
    <m/>
    <m/>
    <m/>
    <x v="0"/>
    <x v="0"/>
    <d v="1989-12-18T00:00:00"/>
    <n v="6237.33"/>
  </r>
  <r>
    <s v="ALEXANDRA RODRIGUES DE OLIVEIRA"/>
    <x v="1"/>
    <n v="2913240"/>
    <n v="87320754649"/>
    <s v="20/03/1976"/>
    <x v="0"/>
    <s v="JOANA DARC RODRIGUES SILV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38"/>
    <x v="0"/>
    <m/>
    <s v="0//0"/>
    <m/>
    <m/>
    <n v="0"/>
    <m/>
    <n v="0"/>
    <m/>
    <m/>
    <m/>
    <x v="0"/>
    <x v="0"/>
    <d v="2015-03-17T00:00:00"/>
    <n v="7103.91"/>
  </r>
  <r>
    <s v="ALEXANDRE BATISTA SILVA"/>
    <x v="0"/>
    <n v="2792693"/>
    <n v="8787657600"/>
    <s v="29/01/1990"/>
    <x v="1"/>
    <s v="MARIA JOSE BATISTA SILVA"/>
    <x v="1"/>
    <s v="BRASILEIRO NATO"/>
    <m/>
    <s v="MG"/>
    <m/>
    <n v="582"/>
    <s v="DIRETORIA DE AVALIACAO INSTITUCIONAL"/>
    <s v="04-SANTA MONICA"/>
    <n v="4"/>
    <s v="GABINETE DO REITOR"/>
    <s v="04-SANTA MONICA"/>
    <m/>
    <x v="8"/>
    <x v="41"/>
    <x v="0"/>
    <m/>
    <s v="0//0"/>
    <m/>
    <m/>
    <n v="0"/>
    <m/>
    <n v="0"/>
    <m/>
    <m/>
    <m/>
    <x v="0"/>
    <x v="0"/>
    <d v="2014-04-28T00:00:00"/>
    <n v="2975.14"/>
  </r>
  <r>
    <s v="ALEXANDRE BEYERSTEDT"/>
    <x v="1"/>
    <n v="1443694"/>
    <n v="91091500649"/>
    <s v="17/11/1975"/>
    <x v="1"/>
    <s v="MARIA AUXILIADORA BEYERSTEDT"/>
    <x v="1"/>
    <s v="BRASILEIRO NATO"/>
    <m/>
    <s v="MG"/>
    <s v="ARAGUARI"/>
    <n v="769"/>
    <s v="PROPEDEUTICA"/>
    <s v="06-HOSP CLINICAS-UMUARAMA"/>
    <n v="746"/>
    <s v="DIRETORIA DE SERVICOS CLINICOS"/>
    <s v="06-HOSP CLINICAS-UMUARAMA"/>
    <m/>
    <x v="0"/>
    <x v="35"/>
    <x v="0"/>
    <m/>
    <s v="0//0"/>
    <m/>
    <m/>
    <n v="0"/>
    <m/>
    <n v="0"/>
    <m/>
    <m/>
    <m/>
    <x v="0"/>
    <x v="1"/>
    <d v="2004-02-20T00:00:00"/>
    <n v="8335.8700000000008"/>
  </r>
  <r>
    <s v="ALEXANDRE BICALHO DO AMARAL"/>
    <x v="0"/>
    <n v="1905855"/>
    <n v="5803224677"/>
    <s v="23/08/1980"/>
    <x v="1"/>
    <s v="CLEONICE BICALHO DO AMARAL"/>
    <x v="0"/>
    <s v="BRASILEIRO NATO"/>
    <m/>
    <s v="SP"/>
    <m/>
    <n v="314"/>
    <s v="FACULDADE DE MEDICINA VETERINARIA"/>
    <s v="07-AREA ACADEMICA-UMUARAMA"/>
    <n v="314"/>
    <s v="FACULDADE DE MEDICINA VETERINARIA"/>
    <s v="07-AREA ACADEMICA-UMUARAMA"/>
    <m/>
    <x v="1"/>
    <x v="3"/>
    <x v="0"/>
    <m/>
    <s v="0//0"/>
    <m/>
    <m/>
    <n v="0"/>
    <m/>
    <n v="0"/>
    <m/>
    <m/>
    <m/>
    <x v="0"/>
    <x v="0"/>
    <d v="2011-12-16T00:00:00"/>
    <n v="4619.6000000000004"/>
  </r>
  <r>
    <s v="ALEXANDRE COLETTO DA SILVA"/>
    <x v="0"/>
    <n v="1866911"/>
    <n v="2785731697"/>
    <s v="01/06/1974"/>
    <x v="1"/>
    <s v="MARIA DO SOCORRO GOMES COLETTO"/>
    <x v="1"/>
    <s v="BRASILEIRO NATO"/>
    <m/>
    <s v="DF"/>
    <m/>
    <n v="294"/>
    <s v="INSTITUTO DE BIOLOGIA"/>
    <s v="07-AREA ACADEMICA-UMUARAMA"/>
    <n v="294"/>
    <s v="INSTITUTO DE BIOLOGIA"/>
    <s v="07-AREA ACADEMICA-UMUARAMA"/>
    <m/>
    <x v="3"/>
    <x v="12"/>
    <x v="0"/>
    <m/>
    <s v="0//0"/>
    <m/>
    <m/>
    <n v="0"/>
    <m/>
    <n v="0"/>
    <m/>
    <m/>
    <m/>
    <x v="0"/>
    <x v="0"/>
    <d v="2011-05-25T00:00:00"/>
    <n v="6636.74"/>
  </r>
  <r>
    <s v="ALEXANDRE DE BRITO"/>
    <x v="1"/>
    <n v="1123544"/>
    <n v="98116762753"/>
    <s v="27/06/1968"/>
    <x v="1"/>
    <s v="LUCY GONCALVES DE BRITO"/>
    <x v="1"/>
    <s v="BRASILEIRO NATO"/>
    <m/>
    <s v="ES"/>
    <s v="CASTELO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5-01-16T00:00:00"/>
    <n v="19954.38"/>
  </r>
  <r>
    <s v="ALEXANDRE ECHEVERRIA RIBEIRO"/>
    <x v="1"/>
    <n v="1123637"/>
    <n v="47544740153"/>
    <s v="06/11/1969"/>
    <x v="1"/>
    <s v="BENEDITA CL ECHEVERRIA"/>
    <x v="1"/>
    <s v="BRASILEIRO NATO"/>
    <m/>
    <s v="SP"/>
    <s v="SAO PAULO"/>
    <n v="779"/>
    <s v="TECNOLOGIA DA INFORMACAO HC"/>
    <s v="06-HOSP CLINICAS-UMUARAMA"/>
    <n v="179"/>
    <s v="DIRETORIA GERAL HOSP CLINICAS"/>
    <s v="06-HOSP CLINICAS-UMUARAMA"/>
    <m/>
    <x v="0"/>
    <x v="28"/>
    <x v="0"/>
    <m/>
    <s v="0//0"/>
    <m/>
    <m/>
    <n v="0"/>
    <m/>
    <n v="0"/>
    <m/>
    <m/>
    <m/>
    <x v="0"/>
    <x v="0"/>
    <d v="1995-02-03T00:00:00"/>
    <n v="11086.56"/>
  </r>
  <r>
    <s v="ALEXANDRE FERREIRA DIAS"/>
    <x v="0"/>
    <n v="981931"/>
    <n v="56508484400"/>
    <s v="10/04/1968"/>
    <x v="1"/>
    <s v="MARIA CELIA FERREIRA DIAS"/>
    <x v="0"/>
    <s v="BRASILEIRO NATO"/>
    <m/>
    <s v="AL"/>
    <m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26402"/>
    <s v="INSTITUTO FEDERAL DE ALAGOAS"/>
    <n v="0"/>
    <m/>
    <m/>
    <m/>
    <x v="0"/>
    <x v="0"/>
    <d v="2017-11-23T00:00:00"/>
    <n v="7234.72"/>
  </r>
  <r>
    <s v="ALEXANDRE GONTIJO TSUTAKE"/>
    <x v="0"/>
    <n v="3309184"/>
    <n v="9977614660"/>
    <s v="17/03/1991"/>
    <x v="1"/>
    <s v="MARIA EUGENIA GONTIJO TSUTAKE"/>
    <x v="4"/>
    <s v="BRASILEIRO NATO"/>
    <m/>
    <s v="MG"/>
    <m/>
    <n v="673"/>
    <s v="DIRETORIA DE OBRAS"/>
    <s v="04-SANTA MONICA"/>
    <n v="59"/>
    <s v="PREFEITURA UNIVERSITARIA"/>
    <s v="04-SANTA MONICA"/>
    <m/>
    <x v="1"/>
    <x v="42"/>
    <x v="0"/>
    <m/>
    <s v="0//0"/>
    <m/>
    <m/>
    <n v="0"/>
    <m/>
    <n v="0"/>
    <m/>
    <m/>
    <m/>
    <x v="0"/>
    <x v="0"/>
    <d v="2022-09-06T00:00:00"/>
    <n v="6354.6"/>
  </r>
  <r>
    <s v="ALEXANDRE LUIZ ALVES"/>
    <x v="0"/>
    <n v="2037543"/>
    <n v="4365206648"/>
    <s v="22/07/1980"/>
    <x v="1"/>
    <s v="IRENI LUIZA VIEIRA ALVES"/>
    <x v="1"/>
    <s v="BRASILEIRO NATO"/>
    <m/>
    <s v="MG"/>
    <m/>
    <n v="785"/>
    <s v="COORD CURSO ENG AGRI CART MONTE CARMELO"/>
    <s v="10-CAMPUS MONTE CARMELO"/>
    <n v="340"/>
    <s v="INSTITUTO DE GEOGRAFIA"/>
    <s v="04-SANTA MONICA"/>
    <m/>
    <x v="1"/>
    <x v="8"/>
    <x v="0"/>
    <m/>
    <s v="0//0"/>
    <m/>
    <m/>
    <n v="0"/>
    <m/>
    <n v="0"/>
    <m/>
    <m/>
    <m/>
    <x v="0"/>
    <x v="0"/>
    <d v="2013-06-13T00:00:00"/>
    <n v="5248.21"/>
  </r>
  <r>
    <s v="ALEXANDRE MAGNO VIEIRA PEREIRA"/>
    <x v="1"/>
    <n v="1366111"/>
    <n v="66381860600"/>
    <s v="16/05/1968"/>
    <x v="1"/>
    <s v="CORINA VIEIRA DE OLIVEIRA"/>
    <x v="0"/>
    <s v="BRASILEIRO NATO"/>
    <m/>
    <s v="GO"/>
    <s v="JOVIANIA"/>
    <n v="216"/>
    <s v="SETOR DE MATERIAIS ESTERILIZ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2-11T00:00:00"/>
    <n v="6948.39"/>
  </r>
  <r>
    <s v="ALEXANDRE PAULO HEILBUTH"/>
    <x v="0"/>
    <n v="412212"/>
    <n v="51139081691"/>
    <s v="22/06/1963"/>
    <x v="1"/>
    <s v="LOURDES MARQUES HEILBUTH"/>
    <x v="1"/>
    <s v="BRASILEIRO NATO"/>
    <m/>
    <s v="MG"/>
    <s v="BELO HORIZONTE"/>
    <n v="90"/>
    <s v="DIVISAO DE RADIO"/>
    <s v="04-SANTA MONICA"/>
    <n v="89"/>
    <s v="DIRETORIA DE COMUNICACAO SOCIAL"/>
    <s v="04-SANTA MONICA"/>
    <m/>
    <x v="4"/>
    <x v="43"/>
    <x v="0"/>
    <m/>
    <s v="0//0"/>
    <m/>
    <m/>
    <n v="0"/>
    <m/>
    <n v="0"/>
    <m/>
    <m/>
    <m/>
    <x v="0"/>
    <x v="0"/>
    <d v="1983-04-01T00:00:00"/>
    <n v="8824.69"/>
  </r>
  <r>
    <s v="ALEXANDRE REZENDE MAIA"/>
    <x v="1"/>
    <n v="2408741"/>
    <n v="5159831606"/>
    <s v="16/10/1980"/>
    <x v="1"/>
    <s v="ELEIDA MARCIA SILVERIO MAIA"/>
    <x v="1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44"/>
    <x v="0"/>
    <m/>
    <s v="0//0"/>
    <m/>
    <m/>
    <n v="0"/>
    <m/>
    <n v="0"/>
    <m/>
    <m/>
    <m/>
    <x v="0"/>
    <x v="0"/>
    <d v="2017-07-18T00:00:00"/>
    <n v="3567.94"/>
  </r>
  <r>
    <s v="ALEXANDRE SANTOS COSTA"/>
    <x v="0"/>
    <n v="1761244"/>
    <n v="8898763638"/>
    <s v="04/09/1989"/>
    <x v="1"/>
    <s v="MARIA LUIZA DOS SANTOS COSTA"/>
    <x v="1"/>
    <s v="BRASILEIRO NATO"/>
    <m/>
    <s v="MG"/>
    <m/>
    <n v="89"/>
    <s v="DIRETORIA DE COMUNICACAO SOCIAL"/>
    <s v="04-SANTA MONICA"/>
    <n v="89"/>
    <s v="DIRETORIA DE COMUNICACAO SOCIAL"/>
    <s v="04-SANTA MONICA"/>
    <m/>
    <x v="0"/>
    <x v="25"/>
    <x v="0"/>
    <m/>
    <s v="0//0"/>
    <m/>
    <m/>
    <n v="26413"/>
    <s v="INSTITUTO FEDERAL DO TRIANGULO MINEIRO"/>
    <n v="0"/>
    <m/>
    <m/>
    <m/>
    <x v="0"/>
    <x v="0"/>
    <d v="2015-06-03T00:00:00"/>
    <n v="4845.54"/>
  </r>
  <r>
    <s v="ALEXANDRE SILVA SARAVY"/>
    <x v="1"/>
    <n v="1454419"/>
    <n v="6044483681"/>
    <s v="14/10/1980"/>
    <x v="1"/>
    <s v="MARIA APARECIDA DA SILVA SARAVY"/>
    <x v="1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m/>
    <x v="0"/>
    <x v="19"/>
    <x v="0"/>
    <m/>
    <s v="0//0"/>
    <m/>
    <m/>
    <n v="0"/>
    <m/>
    <n v="0"/>
    <m/>
    <m/>
    <m/>
    <x v="0"/>
    <x v="0"/>
    <d v="2004-05-27T00:00:00"/>
    <n v="10512.04"/>
  </r>
  <r>
    <s v="ALEXANDRE SOARES DA SILVA"/>
    <x v="0"/>
    <n v="1672430"/>
    <n v="57791210606"/>
    <s v="23/02/1969"/>
    <x v="1"/>
    <s v="ELZA MARIA SOARES DA SILVA"/>
    <x v="1"/>
    <s v="BRASILEIRO NATO"/>
    <m/>
    <s v="MG"/>
    <s v="CENTRALINA"/>
    <n v="1224"/>
    <s v="DIVISAO DE ELABORACAO E IMPRESSAO -DIRPS"/>
    <s v="04-SANTA MONICA"/>
    <n v="262"/>
    <s v="PRO REITORIA DE GRADUACAO"/>
    <s v="04-SANTA MONICA"/>
    <m/>
    <x v="0"/>
    <x v="15"/>
    <x v="0"/>
    <m/>
    <s v="0//0"/>
    <m/>
    <m/>
    <n v="0"/>
    <m/>
    <n v="0"/>
    <m/>
    <m/>
    <m/>
    <x v="0"/>
    <x v="0"/>
    <d v="2009-01-22T00:00:00"/>
    <n v="6010.02"/>
  </r>
  <r>
    <s v="ALEXANDRINA ALZAMORA"/>
    <x v="0"/>
    <n v="1035016"/>
    <n v="56063890610"/>
    <s v="18/08/1964"/>
    <x v="0"/>
    <s v="ODENILIA FERREIRA ALZAMORA"/>
    <x v="1"/>
    <s v="BRASILEIRO NATO"/>
    <m/>
    <s v="MG"/>
    <s v="BAMBUI"/>
    <n v="31"/>
    <s v="DIRETORIA ADMINISTRACAO DE PESSOAL"/>
    <s v="04-SANTA MONICA"/>
    <n v="29"/>
    <s v="PRO REITORIA DE GESTAO DE PESSOAS"/>
    <s v="04-SANTA MONICA"/>
    <m/>
    <x v="0"/>
    <x v="29"/>
    <x v="0"/>
    <m/>
    <s v="0//0"/>
    <m/>
    <m/>
    <n v="0"/>
    <m/>
    <n v="0"/>
    <m/>
    <m/>
    <m/>
    <x v="0"/>
    <x v="0"/>
    <d v="1992-04-28T00:00:00"/>
    <n v="9096.7000000000007"/>
  </r>
  <r>
    <s v="ALEXEY GERKMAN KIL"/>
    <x v="0"/>
    <n v="1579136"/>
    <n v="4954007690"/>
    <s v="27/05/1981"/>
    <x v="1"/>
    <s v="MALTCHI GERKMAN KIL"/>
    <x v="2"/>
    <s v="BRASILEIRO NATO"/>
    <m/>
    <s v="MG"/>
    <s v="UBERLANDIA"/>
    <n v="555"/>
    <s v="COMISSAO SINDICANCIA INQ ADMINISTRATIVO"/>
    <s v="01-REITORIA MARTINS"/>
    <n v="4"/>
    <s v="GABINETE DO REITOR"/>
    <s v="04-SANTA MONICA"/>
    <m/>
    <x v="0"/>
    <x v="20"/>
    <x v="0"/>
    <m/>
    <s v="0//0"/>
    <m/>
    <m/>
    <n v="0"/>
    <m/>
    <n v="0"/>
    <m/>
    <m/>
    <m/>
    <x v="0"/>
    <x v="0"/>
    <d v="2007-08-14T00:00:00"/>
    <n v="8936.98"/>
  </r>
  <r>
    <s v="ALEXIS FERREIRA DA SILVA"/>
    <x v="0"/>
    <n v="2891634"/>
    <n v="9327653602"/>
    <s v="07/10/1988"/>
    <x v="1"/>
    <s v="BEATRIZ FERREIRA AMANCIO DA SILVA"/>
    <x v="0"/>
    <s v="BRASILEIRO NATO"/>
    <m/>
    <s v="MG"/>
    <m/>
    <n v="817"/>
    <s v="COORDENACAO DO CURSO DE DANCA"/>
    <s v="04-SANTA MONICA"/>
    <n v="808"/>
    <s v="INSTITUTO DE ARTES"/>
    <s v="04-SANTA MONICA"/>
    <m/>
    <x v="2"/>
    <x v="44"/>
    <x v="0"/>
    <m/>
    <s v="0//0"/>
    <m/>
    <m/>
    <n v="0"/>
    <m/>
    <n v="0"/>
    <m/>
    <m/>
    <m/>
    <x v="0"/>
    <x v="0"/>
    <d v="2017-02-17T00:00:00"/>
    <n v="3430.71"/>
  </r>
  <r>
    <s v="ALEXSANDRA COSTA MIGUEL"/>
    <x v="0"/>
    <n v="3215092"/>
    <n v="91070201634"/>
    <s v="11/03/1972"/>
    <x v="0"/>
    <s v="MARIA DAS GRACAS COSTA CUBA"/>
    <x v="0"/>
    <s v="BRASILEIRO NATO"/>
    <m/>
    <s v="MG"/>
    <m/>
    <n v="665"/>
    <s v="SETOR INTEG ACOES PROM SAUDE SERVIDOR"/>
    <s v="08-AREA ADMINISTR-UMUARAMA"/>
    <n v="663"/>
    <s v="DIRETORIA QUALIDADE VIDA SAUDE SERVIDOR"/>
    <s v="08-AREA ADMINISTR-UMUARAMA"/>
    <m/>
    <x v="0"/>
    <x v="45"/>
    <x v="0"/>
    <m/>
    <s v="0//0"/>
    <m/>
    <m/>
    <n v="0"/>
    <m/>
    <n v="0"/>
    <m/>
    <m/>
    <m/>
    <x v="0"/>
    <x v="0"/>
    <d v="2020-12-09T00:00:00"/>
    <n v="3698.16"/>
  </r>
  <r>
    <s v="ALEXSANDRO SOUZA MARIANO"/>
    <x v="0"/>
    <n v="1829556"/>
    <n v="1527942635"/>
    <s v="26/09/1985"/>
    <x v="1"/>
    <s v="MAISA SOUZA MARIANO"/>
    <x v="1"/>
    <s v="BRASILEIRO NATO"/>
    <m/>
    <s v="MG"/>
    <m/>
    <n v="262"/>
    <s v="PRO REITORIA DE GRADUACAO"/>
    <s v="04-SANTA MONICA"/>
    <n v="262"/>
    <s v="PRO REITORIA DE GRADUACAO"/>
    <s v="04-SANTA MONICA"/>
    <m/>
    <x v="0"/>
    <x v="16"/>
    <x v="0"/>
    <m/>
    <s v="0//0"/>
    <m/>
    <m/>
    <n v="0"/>
    <m/>
    <n v="0"/>
    <m/>
    <m/>
    <m/>
    <x v="0"/>
    <x v="3"/>
    <d v="2010-12-09T00:00:00"/>
    <n v="5975.93"/>
  </r>
  <r>
    <s v="ALFREDO ALEXANDRE ALMEIDA SANTOS FERRAO"/>
    <x v="0"/>
    <n v="413868"/>
    <n v="23471123687"/>
    <s v="21/11/1954"/>
    <x v="1"/>
    <s v="EMA CONCEICAO A S FERRAO"/>
    <x v="1"/>
    <s v="EQUIPARADO"/>
    <s v="PORTUGAL"/>
    <m/>
    <s v="TITULE ZAIRE"/>
    <n v="4"/>
    <s v="GABINETE DO REITOR"/>
    <s v="04-SANTA MONICA"/>
    <n v="131"/>
    <s v="PRO REITORIA DE PLANEJAMEN ADMINISTRACAO"/>
    <s v="04-SANTA MONICA"/>
    <m/>
    <x v="0"/>
    <x v="13"/>
    <x v="0"/>
    <m/>
    <s v="0//0"/>
    <m/>
    <m/>
    <n v="0"/>
    <m/>
    <n v="0"/>
    <m/>
    <m/>
    <m/>
    <x v="0"/>
    <x v="0"/>
    <d v="1985-09-20T00:00:00"/>
    <n v="29323.1"/>
  </r>
  <r>
    <s v="ALFREDO JOSE COLBI MARTINS"/>
    <x v="0"/>
    <n v="2045464"/>
    <n v="40472868187"/>
    <s v="30/09/1965"/>
    <x v="1"/>
    <s v="ANTONIA MARTINS COLBI"/>
    <x v="1"/>
    <s v="BRASILEIRO NATO"/>
    <m/>
    <s v="MS"/>
    <m/>
    <n v="97"/>
    <s v="DIVISAO SERVICOS AMBULATORIO CENTRAL"/>
    <s v="08-AREA ADMINISTR-UMUARAMA"/>
    <n v="92"/>
    <s v="HOSPITAL ODONTOLOGICO - DIRETORIA GERAL"/>
    <s v="08-AREA ADMINISTR-UMUARAMA"/>
    <m/>
    <x v="0"/>
    <x v="8"/>
    <x v="0"/>
    <m/>
    <s v="0//0"/>
    <m/>
    <m/>
    <n v="0"/>
    <m/>
    <n v="0"/>
    <m/>
    <m/>
    <m/>
    <x v="0"/>
    <x v="1"/>
    <d v="2013-07-11T00:00:00"/>
    <n v="5179.1499999999996"/>
  </r>
  <r>
    <s v="ALI AHMAD SMIDI"/>
    <x v="0"/>
    <n v="3351450"/>
    <n v="8122836860"/>
    <s v="13/07/1967"/>
    <x v="1"/>
    <s v="LEILA SAADE"/>
    <x v="1"/>
    <s v="BRASILEIRO NATO"/>
    <m/>
    <s v="SP"/>
    <s v="CUBATAO"/>
    <n v="368"/>
    <s v="PROGRAMA DE POS GRADUACAO EM EDUCACAO"/>
    <s v="04-SANTA MONICA"/>
    <n v="363"/>
    <s v="FACULDADE DE EDUCACAO"/>
    <s v="04-SANTA MONICA"/>
    <m/>
    <x v="1"/>
    <x v="12"/>
    <x v="0"/>
    <m/>
    <s v="0//0"/>
    <m/>
    <m/>
    <n v="0"/>
    <m/>
    <n v="0"/>
    <m/>
    <m/>
    <m/>
    <x v="0"/>
    <x v="0"/>
    <d v="2012-05-08T00:00:00"/>
    <n v="5712.56"/>
  </r>
  <r>
    <s v="ALICE VIEIRA DA COSTA"/>
    <x v="1"/>
    <n v="2383208"/>
    <n v="2202035125"/>
    <s v="20/04/1989"/>
    <x v="0"/>
    <s v="MARIA APARECIDA VIEIRA DA COSTA"/>
    <x v="0"/>
    <s v="BRASILEIRO NATO"/>
    <m/>
    <s v="GO"/>
    <m/>
    <n v="771"/>
    <s v="SERVICOS MEDICOS"/>
    <s v="06-HOSP CLINICAS-UMUARAMA"/>
    <n v="746"/>
    <s v="DIRETORIA DE SERVICOS CLINICOS"/>
    <s v="06-HOSP CLINICAS-UMUARAMA"/>
    <m/>
    <x v="1"/>
    <x v="40"/>
    <x v="0"/>
    <m/>
    <s v="0//0"/>
    <m/>
    <m/>
    <n v="0"/>
    <m/>
    <n v="0"/>
    <m/>
    <m/>
    <m/>
    <x v="0"/>
    <x v="0"/>
    <d v="2017-04-05T00:00:00"/>
    <n v="4986.95"/>
  </r>
  <r>
    <s v="ALINA TAIS DARIO"/>
    <x v="0"/>
    <n v="1918354"/>
    <n v="1450881114"/>
    <s v="25/01/1987"/>
    <x v="0"/>
    <s v="MONICA ELEONORA RODRIGUES DARIO"/>
    <x v="1"/>
    <s v="BRASILEIRO NATO"/>
    <m/>
    <s v="GO"/>
    <m/>
    <n v="918"/>
    <s v="CORD PROG POS GRAD EM MUSICA"/>
    <s v="04-SANTA MONICA"/>
    <n v="808"/>
    <s v="INSTITUTO DE ARTES"/>
    <s v="04-SANTA MONICA"/>
    <m/>
    <x v="1"/>
    <x v="12"/>
    <x v="0"/>
    <m/>
    <s v="0//0"/>
    <m/>
    <m/>
    <n v="0"/>
    <m/>
    <n v="0"/>
    <m/>
    <m/>
    <m/>
    <x v="0"/>
    <x v="0"/>
    <d v="2012-02-17T00:00:00"/>
    <n v="5555.65"/>
  </r>
  <r>
    <s v="ALINE ALVES DA SILVA"/>
    <x v="1"/>
    <n v="2230357"/>
    <n v="7141909699"/>
    <s v="29/07/1991"/>
    <x v="0"/>
    <s v="RITA ROSA ALVES DA SILV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3"/>
    <x v="18"/>
    <x v="0"/>
    <m/>
    <s v="0//0"/>
    <m/>
    <m/>
    <n v="0"/>
    <m/>
    <n v="0"/>
    <m/>
    <m/>
    <m/>
    <x v="0"/>
    <x v="0"/>
    <d v="2015-05-25T00:00:00"/>
    <n v="6193.99"/>
  </r>
  <r>
    <s v="ALINE ALVES RAMOS"/>
    <x v="0"/>
    <n v="2735687"/>
    <n v="1561487651"/>
    <s v="10/07/1986"/>
    <x v="0"/>
    <s v="MARIA ELEUSA RAMOS"/>
    <x v="2"/>
    <s v="BRASILEIRO NATO"/>
    <m/>
    <s v="MG"/>
    <m/>
    <n v="4"/>
    <s v="GABINETE DO REITOR"/>
    <s v="04-SANTA MONICA"/>
    <n v="4"/>
    <s v="GABINETE DO REITOR"/>
    <s v="04-SANTA MONICA"/>
    <m/>
    <x v="1"/>
    <x v="31"/>
    <x v="0"/>
    <m/>
    <s v="0//0"/>
    <m/>
    <m/>
    <n v="0"/>
    <m/>
    <n v="0"/>
    <m/>
    <m/>
    <m/>
    <x v="0"/>
    <x v="0"/>
    <d v="2014-04-25T00:00:00"/>
    <n v="4990.66"/>
  </r>
  <r>
    <s v="ALINE ARAUJO GERTRUDES"/>
    <x v="1"/>
    <n v="1881179"/>
    <n v="5609834686"/>
    <s v="22/03/1982"/>
    <x v="0"/>
    <s v="ONEIDA ARAUJO GERTRUDES"/>
    <x v="1"/>
    <s v="BRASILEIRO NATO"/>
    <m/>
    <s v="MG"/>
    <m/>
    <n v="492"/>
    <s v="CENTRO OBSTETRICO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8-09T00:00:00"/>
    <n v="5873.93"/>
  </r>
  <r>
    <s v="ALINE CALEGARI DE ANDRADE"/>
    <x v="0"/>
    <n v="1938846"/>
    <n v="7335996643"/>
    <s v="16/06/1985"/>
    <x v="0"/>
    <s v="NEIDE APARECIDA RIZA ANDRADE"/>
    <x v="1"/>
    <s v="BRASILEIRO NATO"/>
    <m/>
    <s v="MG"/>
    <m/>
    <n v="928"/>
    <s v="PROGRAD - CAMPUS PONTAL"/>
    <s v="09-CAMPUS PONTAL"/>
    <n v="262"/>
    <s v="PRO REITORIA DE GRADUACAO"/>
    <s v="04-SANTA MONICA"/>
    <m/>
    <x v="0"/>
    <x v="12"/>
    <x v="0"/>
    <m/>
    <s v="0//0"/>
    <m/>
    <m/>
    <n v="0"/>
    <m/>
    <n v="0"/>
    <m/>
    <m/>
    <m/>
    <x v="0"/>
    <x v="0"/>
    <d v="2012-04-26T00:00:00"/>
    <n v="4304.91"/>
  </r>
  <r>
    <s v="ALINE CARLA ALVES SILVA"/>
    <x v="1"/>
    <n v="1854336"/>
    <n v="8484580601"/>
    <s v="06/08/1988"/>
    <x v="0"/>
    <s v="AMERICA ALVES ROS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2"/>
    <x v="0"/>
    <m/>
    <s v="0//0"/>
    <m/>
    <m/>
    <n v="0"/>
    <m/>
    <n v="0"/>
    <m/>
    <m/>
    <m/>
    <x v="0"/>
    <x v="0"/>
    <d v="2011-03-15T00:00:00"/>
    <n v="11966.13"/>
  </r>
  <r>
    <s v="ALINE COSTA MEZENCIO FALCAO"/>
    <x v="0"/>
    <n v="1873108"/>
    <n v="5515609670"/>
    <s v="07/11/1983"/>
    <x v="0"/>
    <s v="EUDENICE LUIZA DA COSTA"/>
    <x v="0"/>
    <s v="BRASILEIRO NATO"/>
    <m/>
    <s v="SP"/>
    <m/>
    <n v="665"/>
    <s v="SETOR INTEG ACOES PROM SAUDE SERVIDOR"/>
    <s v="08-AREA ADMINISTR-UMUARAMA"/>
    <n v="29"/>
    <s v="PRO REITORIA DE GESTAO DE PESSOAS"/>
    <s v="04-SANTA MONICA"/>
    <m/>
    <x v="0"/>
    <x v="12"/>
    <x v="0"/>
    <m/>
    <s v="0//0"/>
    <m/>
    <m/>
    <n v="0"/>
    <m/>
    <n v="0"/>
    <m/>
    <m/>
    <m/>
    <x v="0"/>
    <x v="0"/>
    <d v="2011-06-15T00:00:00"/>
    <n v="4663.6499999999996"/>
  </r>
  <r>
    <s v="ALINE DA SILVA NICOLINO"/>
    <x v="0"/>
    <n v="1645114"/>
    <n v="27861383881"/>
    <s v="02/01/1978"/>
    <x v="0"/>
    <s v="APARECIDA ANA DA SILVA NICOLINO"/>
    <x v="1"/>
    <s v="BRASILEIRO NATO"/>
    <m/>
    <s v="SP"/>
    <m/>
    <n v="332"/>
    <s v="FACULDADE DE EDUCACAO FISICA"/>
    <s v="03-EDUCACAO FISICA"/>
    <n v="0"/>
    <m/>
    <m/>
    <m/>
    <x v="5"/>
    <x v="46"/>
    <x v="3"/>
    <m/>
    <s v="0//0"/>
    <m/>
    <m/>
    <n v="0"/>
    <m/>
    <n v="0"/>
    <m/>
    <m/>
    <m/>
    <x v="0"/>
    <x v="4"/>
    <d v="2021-05-24T00:00:00"/>
    <n v="0"/>
  </r>
  <r>
    <s v="ALINE DE SOUSA MARTINS"/>
    <x v="0"/>
    <n v="1828580"/>
    <n v="8113206698"/>
    <s v="05/10/1987"/>
    <x v="0"/>
    <s v="ROSA MARIA DE SOUSA MARTINS"/>
    <x v="2"/>
    <s v="BRASILEIRO NATO"/>
    <m/>
    <s v="MG"/>
    <m/>
    <n v="883"/>
    <s v="DIVISAO REC ARMAZ E DIST DE EQUIPAMENTOS"/>
    <s v="08-AREA ADMINISTR-UMUARAMA"/>
    <n v="131"/>
    <s v="PRO REITORIA DE PLANEJAMEN ADMINISTRACAO"/>
    <s v="04-SANTA MONICA"/>
    <m/>
    <x v="0"/>
    <x v="16"/>
    <x v="0"/>
    <m/>
    <s v="0//0"/>
    <m/>
    <m/>
    <n v="0"/>
    <m/>
    <n v="0"/>
    <m/>
    <m/>
    <m/>
    <x v="0"/>
    <x v="0"/>
    <d v="2010-11-30T00:00:00"/>
    <n v="8943.41"/>
  </r>
  <r>
    <s v="ALINE DELFINA BOAVENTURA BORBA"/>
    <x v="1"/>
    <n v="2129462"/>
    <n v="9753374674"/>
    <s v="29/07/1988"/>
    <x v="0"/>
    <s v="MARTA MARIA BOAVENTURA"/>
    <x v="1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9"/>
    <x v="31"/>
    <x v="0"/>
    <m/>
    <s v="0//0"/>
    <m/>
    <m/>
    <n v="0"/>
    <m/>
    <n v="0"/>
    <m/>
    <m/>
    <m/>
    <x v="0"/>
    <x v="0"/>
    <d v="2014-06-11T00:00:00"/>
    <n v="5253.29"/>
  </r>
  <r>
    <s v="ALINE GONCALVES PINTO RAMOS"/>
    <x v="0"/>
    <n v="1035256"/>
    <n v="58692916668"/>
    <s v="25/02/1965"/>
    <x v="0"/>
    <s v="BELKIS GONCALVES PINTO"/>
    <x v="1"/>
    <s v="BRASILEIRO NATO"/>
    <m/>
    <s v="MG"/>
    <s v="ITUIUTABA"/>
    <n v="718"/>
    <s v="DIVISAO DE WEBSITES - CTIC"/>
    <s v="08-AREA ADMINISTR-UMUARAMA"/>
    <n v="581"/>
    <s v="CENTRO DE TECNO DA INFOR E COMUNICACAO"/>
    <s v="08-AREA ADMINISTR-UMUARAMA"/>
    <m/>
    <x v="0"/>
    <x v="13"/>
    <x v="0"/>
    <m/>
    <s v="0//0"/>
    <m/>
    <m/>
    <n v="0"/>
    <m/>
    <n v="0"/>
    <m/>
    <m/>
    <m/>
    <x v="0"/>
    <x v="0"/>
    <d v="1993-08-24T00:00:00"/>
    <n v="12423.29"/>
  </r>
  <r>
    <s v="ALINE GUEDES ALVES"/>
    <x v="1"/>
    <n v="1363098"/>
    <n v="5007404616"/>
    <s v="26/09/1981"/>
    <x v="0"/>
    <s v="NILZA FAUSTINA GUEDES ALVES"/>
    <x v="0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2"/>
    <x v="36"/>
    <x v="0"/>
    <m/>
    <s v="0//0"/>
    <m/>
    <m/>
    <n v="0"/>
    <m/>
    <n v="0"/>
    <m/>
    <m/>
    <m/>
    <x v="0"/>
    <x v="0"/>
    <d v="2002-10-08T00:00:00"/>
    <n v="5864"/>
  </r>
  <r>
    <s v="ALINE GUERRA"/>
    <x v="0"/>
    <n v="1674855"/>
    <n v="31036849830"/>
    <s v="23/07/1981"/>
    <x v="0"/>
    <s v="ZENAIDE LUIZA GUERRA"/>
    <x v="0"/>
    <s v="BRASILEIRO NATO"/>
    <m/>
    <s v="SP"/>
    <s v="SANTO ANTONIO DA ALEGRIA"/>
    <n v="337"/>
    <s v="CENTRO DE DOCUM E PESQUISA DA HISTORIA"/>
    <s v="04-SANTA MONICA"/>
    <n v="335"/>
    <s v="INSTITUTO DE HISTORIA"/>
    <s v="04-SANTA MONICA"/>
    <m/>
    <x v="2"/>
    <x v="15"/>
    <x v="0"/>
    <m/>
    <s v="0//0"/>
    <m/>
    <m/>
    <n v="0"/>
    <m/>
    <n v="0"/>
    <m/>
    <m/>
    <m/>
    <x v="0"/>
    <x v="0"/>
    <d v="2009-01-22T00:00:00"/>
    <n v="4840.87"/>
  </r>
  <r>
    <s v="ALINE LUZIA DA SILVA"/>
    <x v="1"/>
    <n v="1886981"/>
    <n v="6094549600"/>
    <s v="12/12/1983"/>
    <x v="0"/>
    <s v="MARIA DA CONCEICAO SILVA"/>
    <x v="1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9-05T00:00:00"/>
    <n v="11125.53"/>
  </r>
  <r>
    <s v="ALINE MARIA DOS SANTOS MAGANHOTO"/>
    <x v="1"/>
    <n v="1852591"/>
    <n v="6909415604"/>
    <s v="12/01/1981"/>
    <x v="0"/>
    <s v="MARIA APARECIDA DOS SANTOS MAGANHOTO"/>
    <x v="1"/>
    <s v="BRASILEIRO NATO"/>
    <m/>
    <s v="SP"/>
    <m/>
    <n v="549"/>
    <s v="SETOR DE TRANSPLANTE RENAL"/>
    <s v="05-ENFERMAGEM-UMUARAMA"/>
    <n v="211"/>
    <s v="DIRETORIA DE ENFERMAGEM HC"/>
    <s v="05-ENFERMAGEM-UMUARAMA"/>
    <m/>
    <x v="1"/>
    <x v="3"/>
    <x v="0"/>
    <m/>
    <s v="0//0"/>
    <m/>
    <m/>
    <n v="0"/>
    <m/>
    <n v="0"/>
    <m/>
    <m/>
    <m/>
    <x v="0"/>
    <x v="0"/>
    <d v="2011-03-15T00:00:00"/>
    <n v="4619.6000000000004"/>
  </r>
  <r>
    <s v="ALINE MARTINS PINHEIRO"/>
    <x v="0"/>
    <n v="1756954"/>
    <n v="7456367647"/>
    <s v="23/09/1985"/>
    <x v="0"/>
    <s v="EDNA MARTINS PINHEIRO"/>
    <x v="1"/>
    <s v="BRASILEIRO NATO"/>
    <m/>
    <s v="MG"/>
    <m/>
    <n v="407"/>
    <s v="FACULDADE DE ENGENHARIA CIVIL"/>
    <s v="04-SANTA MONICA"/>
    <n v="407"/>
    <s v="FACULDADE DE ENGENHARIA CIVIL"/>
    <s v="04-SANTA MONICA"/>
    <m/>
    <x v="1"/>
    <x v="25"/>
    <x v="0"/>
    <m/>
    <s v="0//0"/>
    <m/>
    <s v="Afas. Estudo Exterior C/Ônus Limitado - EST"/>
    <n v="0"/>
    <m/>
    <n v="0"/>
    <m/>
    <s v="19/08/2022"/>
    <s v="18/08/2023"/>
    <x v="0"/>
    <x v="0"/>
    <d v="2010-01-26T00:00:00"/>
    <n v="5665.55"/>
  </r>
  <r>
    <s v="ALINE OLIVEIRA DA CRUZ"/>
    <x v="0"/>
    <n v="2221076"/>
    <n v="9776660690"/>
    <s v="04/02/1989"/>
    <x v="0"/>
    <s v="HILDETE OLIVEIRA DA CRUZ"/>
    <x v="0"/>
    <s v="BRASILEIRO NATO"/>
    <m/>
    <s v="SP"/>
    <m/>
    <n v="924"/>
    <s v="COORD PROG POS GRADUACAO ARTES CENICAS"/>
    <s v="04-SANTA MONICA"/>
    <n v="808"/>
    <s v="INSTITUTO DE ARTES"/>
    <s v="04-SANTA MONICA"/>
    <m/>
    <x v="0"/>
    <x v="41"/>
    <x v="0"/>
    <m/>
    <s v="0//0"/>
    <m/>
    <m/>
    <n v="0"/>
    <m/>
    <n v="0"/>
    <m/>
    <m/>
    <m/>
    <x v="0"/>
    <x v="0"/>
    <d v="2015-04-22T00:00:00"/>
    <n v="3283.8"/>
  </r>
  <r>
    <s v="ALINE PFEIFER DE OLIVEIRA"/>
    <x v="1"/>
    <n v="1957958"/>
    <n v="4344202635"/>
    <s v="19/07/1980"/>
    <x v="0"/>
    <s v="ROSALIE EFIGENIA PFEIFER DE OLIVEIRA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2"/>
    <x v="47"/>
    <x v="0"/>
    <m/>
    <s v="0//0"/>
    <m/>
    <m/>
    <n v="0"/>
    <m/>
    <n v="0"/>
    <m/>
    <m/>
    <m/>
    <x v="0"/>
    <x v="0"/>
    <d v="2012-07-24T00:00:00"/>
    <n v="8175.29"/>
  </r>
  <r>
    <s v="ALINE RIBEIRO SOUZA"/>
    <x v="0"/>
    <n v="1985287"/>
    <n v="10023574623"/>
    <s v="01/07/1991"/>
    <x v="0"/>
    <s v="ELAINE APARECIDA RIBEIRO SOUZA"/>
    <x v="1"/>
    <s v="BRASILEIRO NATO"/>
    <m/>
    <s v="MG"/>
    <m/>
    <n v="372"/>
    <s v="FACULDADE ARQUITETURA URBANISMO E DESIGN"/>
    <s v="04-SANTA MONICA"/>
    <n v="372"/>
    <s v="FACULDADE ARQUITETURA URBANISMO E DESIGN"/>
    <s v="04-SANTA MONICA"/>
    <m/>
    <x v="4"/>
    <x v="48"/>
    <x v="0"/>
    <m/>
    <s v="0//0"/>
    <m/>
    <m/>
    <n v="0"/>
    <m/>
    <n v="0"/>
    <m/>
    <m/>
    <m/>
    <x v="0"/>
    <x v="0"/>
    <d v="2012-12-12T00:00:00"/>
    <n v="3078.37"/>
  </r>
  <r>
    <s v="ALINE SANTOS FERREIRA"/>
    <x v="0"/>
    <n v="2914492"/>
    <n v="8661160600"/>
    <s v="15/02/1993"/>
    <x v="0"/>
    <s v="ELISETE FRANCISCA DOS S FERREIRA"/>
    <x v="0"/>
    <s v="BRASILEIRO NATO"/>
    <m/>
    <s v="MG"/>
    <m/>
    <n v="378"/>
    <s v="ESCRITORIO DE ASSESSORIA JURIDICA POPULA"/>
    <s v="04-SANTA MONICA"/>
    <n v="376"/>
    <s v="FACULDADE DE DIREITO"/>
    <s v="04-SANTA MONICA"/>
    <m/>
    <x v="0"/>
    <x v="18"/>
    <x v="0"/>
    <m/>
    <s v="0//0"/>
    <m/>
    <m/>
    <n v="0"/>
    <m/>
    <n v="0"/>
    <m/>
    <m/>
    <m/>
    <x v="0"/>
    <x v="0"/>
    <d v="2014-11-04T00:00:00"/>
    <n v="4320.12"/>
  </r>
  <r>
    <s v="ALINE SIMAO ALVES"/>
    <x v="1"/>
    <n v="1903337"/>
    <n v="6365874600"/>
    <s v="21/02/1984"/>
    <x v="0"/>
    <s v="MARIA LUCIA SIMAO"/>
    <x v="1"/>
    <s v="BRASILEIRO NATO"/>
    <m/>
    <s v="MG"/>
    <m/>
    <n v="499"/>
    <s v="UTI PEDIATRICO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2-07T00:00:00"/>
    <n v="4277.41"/>
  </r>
  <r>
    <s v="ALINE TEIXEIRA DAMASCENO"/>
    <x v="0"/>
    <n v="3021278"/>
    <n v="138465584"/>
    <s v="14/10/1980"/>
    <x v="0"/>
    <s v="RAIMUNDA TEIXEIRA DAMASCENO"/>
    <x v="3"/>
    <s v="BRASILEIRO NATO"/>
    <m/>
    <s v="BA"/>
    <m/>
    <n v="264"/>
    <s v="DIRETORIA DA ESCOLA TECNICA DE SAUDE"/>
    <s v="07-AREA ACADEMICA-UMUARAMA"/>
    <n v="264"/>
    <s v="DIRETORIA DA ESCOLA TECNICA DE SAUDE"/>
    <s v="07-AREA ACADEMICA-UMUARAMA"/>
    <m/>
    <x v="0"/>
    <x v="49"/>
    <x v="0"/>
    <m/>
    <s v="0//0"/>
    <m/>
    <m/>
    <n v="0"/>
    <m/>
    <n v="0"/>
    <m/>
    <m/>
    <m/>
    <x v="0"/>
    <x v="2"/>
    <d v="2018-02-19T00:00:00"/>
    <n v="1473.35"/>
  </r>
  <r>
    <s v="ALINE VIEIRA FREITAS"/>
    <x v="1"/>
    <n v="3362034"/>
    <n v="5457191605"/>
    <s v="15/09/1983"/>
    <x v="0"/>
    <s v="HELENA VIEIRA FREITAS"/>
    <x v="0"/>
    <s v="BRASILEIRO NATO"/>
    <m/>
    <s v="MG"/>
    <s v="UBERLANDIA"/>
    <n v="499"/>
    <s v="UTI PEDIATRICO GEUNE DIENF"/>
    <s v="05-ENFERMAGEM-UMUARAMA"/>
    <n v="211"/>
    <s v="DIRETORIA DE ENFERMAGEM HC"/>
    <s v="05-ENFERMAGEM-UMUARAMA"/>
    <m/>
    <x v="0"/>
    <x v="50"/>
    <x v="0"/>
    <m/>
    <s v="0//0"/>
    <m/>
    <m/>
    <n v="0"/>
    <m/>
    <n v="0"/>
    <m/>
    <m/>
    <m/>
    <x v="0"/>
    <x v="0"/>
    <d v="2002-09-12T00:00:00"/>
    <n v="14030.89"/>
  </r>
  <r>
    <s v="ALINNE GOMES MARQUES"/>
    <x v="0"/>
    <n v="1838996"/>
    <n v="6061153660"/>
    <s v="10/02/1983"/>
    <x v="0"/>
    <s v="ALZIRA GOMES DOS REIS MARQUES"/>
    <x v="2"/>
    <s v="BRASILEIRO NATO"/>
    <m/>
    <s v="MG"/>
    <m/>
    <n v="349"/>
    <s v="INSTITUTO DE LETRAS E LINGUISTICA"/>
    <s v="04-SANTA MONICA"/>
    <n v="349"/>
    <s v="INSTITUTO DE LETRAS E LINGUISTICA"/>
    <s v="04-SANTA MONICA"/>
    <m/>
    <x v="1"/>
    <x v="12"/>
    <x v="0"/>
    <m/>
    <s v="0//0"/>
    <m/>
    <s v="Lic. Gestante  ( Concedida Administrat.) - EST"/>
    <n v="0"/>
    <m/>
    <n v="0"/>
    <m/>
    <s v="28/11/2022"/>
    <s v="27/03/2023"/>
    <x v="0"/>
    <x v="0"/>
    <d v="2011-01-20T00:00:00"/>
    <n v="5452.89"/>
  </r>
  <r>
    <s v="ALISON NASCIMENTO TEIXEIRA"/>
    <x v="0"/>
    <n v="3153464"/>
    <n v="42886771813"/>
    <s v="02/04/1995"/>
    <x v="1"/>
    <s v="CELIA APARECIDA DO NASCIMENTO TEIXEIRA"/>
    <x v="3"/>
    <s v="BRASILEIRO NATO"/>
    <m/>
    <s v="SP"/>
    <m/>
    <n v="340"/>
    <s v="INSTITUTO DE GEOGRAFIA"/>
    <s v="04-SANTA MONICA"/>
    <n v="340"/>
    <s v="INSTITUTO DE GEOGRAFIA"/>
    <s v="04-SANTA MONICA"/>
    <m/>
    <x v="1"/>
    <x v="51"/>
    <x v="0"/>
    <m/>
    <s v="0//0"/>
    <m/>
    <m/>
    <n v="0"/>
    <m/>
    <n v="0"/>
    <m/>
    <m/>
    <m/>
    <x v="0"/>
    <x v="0"/>
    <d v="2019-10-29T00:00:00"/>
    <n v="7405.44"/>
  </r>
  <r>
    <s v="ALISSON DE SOUZA COSTA"/>
    <x v="0"/>
    <n v="1123522"/>
    <n v="82757186604"/>
    <s v="25/03/1974"/>
    <x v="1"/>
    <s v="MARIA DO CARMO COSTA"/>
    <x v="1"/>
    <s v="BRASILEIRO NATO"/>
    <m/>
    <s v="MG"/>
    <s v="ITUIUTABA"/>
    <n v="111"/>
    <s v="DIVISAO APOIO ADM HOSPITAL VETERINARIO"/>
    <s v="08-AREA ADMINISTR-UMUARAMA"/>
    <n v="109"/>
    <s v="HOSPITAL VETERINARIO - DIRETORIA GERAL"/>
    <s v="08-AREA ADMINISTR-UMUARAMA"/>
    <m/>
    <x v="1"/>
    <x v="6"/>
    <x v="0"/>
    <m/>
    <s v="0//0"/>
    <m/>
    <m/>
    <n v="0"/>
    <m/>
    <n v="0"/>
    <m/>
    <m/>
    <m/>
    <x v="0"/>
    <x v="0"/>
    <d v="1995-01-13T00:00:00"/>
    <n v="9208.08"/>
  </r>
  <r>
    <s v="ALISSON FILMIANO ANDRADE LOPES"/>
    <x v="0"/>
    <n v="3207683"/>
    <n v="10509511660"/>
    <s v="02/01/1994"/>
    <x v="1"/>
    <s v="RENATA MARIA FILMIANO SILVA ANDRADE LOPES"/>
    <x v="1"/>
    <s v="BRASILEIRO NATO"/>
    <m/>
    <s v="MG"/>
    <m/>
    <n v="407"/>
    <s v="FACULDADE DE ENGENHARIA CIVIL"/>
    <s v="04-SANTA MONICA"/>
    <n v="407"/>
    <s v="FACULDADE DE ENGENHARIA CIVIL"/>
    <s v="04-SANTA MONICA"/>
    <m/>
    <x v="0"/>
    <x v="45"/>
    <x v="0"/>
    <m/>
    <s v="0//0"/>
    <m/>
    <m/>
    <n v="0"/>
    <m/>
    <n v="0"/>
    <m/>
    <m/>
    <m/>
    <x v="0"/>
    <x v="0"/>
    <d v="2020-10-02T00:00:00"/>
    <n v="3434.01"/>
  </r>
  <r>
    <s v="ALISSON HENRIQUE DOS SANTOS"/>
    <x v="0"/>
    <n v="1976163"/>
    <n v="7795420613"/>
    <s v="16/05/1985"/>
    <x v="1"/>
    <s v="ADELIA MARIA DA SILVA SANTANA DOS SANTOS"/>
    <x v="3"/>
    <s v="BRASILEIRO NATO"/>
    <m/>
    <s v="MG"/>
    <m/>
    <n v="672"/>
    <s v="SETOR ESPEC EM ENG DE SEG NO TRABALHO"/>
    <s v="08-AREA ADMINISTR-UMUARAMA"/>
    <n v="29"/>
    <s v="PRO REITORIA DE GESTAO DE PESSOAS"/>
    <s v="04-SANTA MONICA"/>
    <m/>
    <x v="0"/>
    <x v="8"/>
    <x v="0"/>
    <m/>
    <s v="0//0"/>
    <m/>
    <m/>
    <n v="0"/>
    <m/>
    <n v="0"/>
    <m/>
    <m/>
    <m/>
    <x v="0"/>
    <x v="0"/>
    <d v="2012-11-01T00:00:00"/>
    <n v="4488.6000000000004"/>
  </r>
  <r>
    <s v="ALISSON OLIVEIRA CHAVES"/>
    <x v="0"/>
    <n v="1827900"/>
    <n v="9246462688"/>
    <s v="09/06/1989"/>
    <x v="1"/>
    <s v="RENILDA DO CARMO OLIVEIRA CHAVES"/>
    <x v="1"/>
    <s v="BRASILEIRO NATO"/>
    <m/>
    <s v="MG"/>
    <m/>
    <n v="715"/>
    <s v="DIVISAO DE REDES_- CTIC"/>
    <s v="08-AREA ADMINISTR-UMUARAMA"/>
    <n v="581"/>
    <s v="CENTRO DE TECNO DA INFOR E COMUNICACAO"/>
    <s v="08-AREA ADMINISTR-UMUARAMA"/>
    <m/>
    <x v="1"/>
    <x v="16"/>
    <x v="0"/>
    <m/>
    <s v="0//0"/>
    <m/>
    <s v="AFAS. ESTUDO EXTERIOR C/ONUS - EST"/>
    <n v="0"/>
    <m/>
    <n v="0"/>
    <m/>
    <s v="14/11/2022"/>
    <s v="15/05/2023"/>
    <x v="0"/>
    <x v="0"/>
    <d v="2010-11-30T00:00:00"/>
    <n v="9316.32"/>
  </r>
  <r>
    <s v="ALLAN SERGIO DE OLIVEIRA"/>
    <x v="0"/>
    <n v="2424597"/>
    <n v="8714691620"/>
    <s v="27/01/1989"/>
    <x v="1"/>
    <s v="MARTA MARIA MACHADO DE OLIVEIRA"/>
    <x v="1"/>
    <s v="BRASILEIRO NATO"/>
    <m/>
    <s v="MG"/>
    <m/>
    <n v="643"/>
    <s v="DIVISAO DE MANUTENCAO - DIRAM"/>
    <s v="08-AREA ADMINISTR-UMUARAMA"/>
    <n v="131"/>
    <s v="PRO REITORIA DE PLANEJAMEN ADMINISTRACAO"/>
    <s v="04-SANTA MONICA"/>
    <m/>
    <x v="0"/>
    <x v="52"/>
    <x v="0"/>
    <m/>
    <s v="0//0"/>
    <m/>
    <m/>
    <n v="0"/>
    <m/>
    <n v="0"/>
    <m/>
    <m/>
    <m/>
    <x v="0"/>
    <x v="0"/>
    <d v="2017-09-06T00:00:00"/>
    <n v="3181.04"/>
  </r>
  <r>
    <s v="ALLYNE RODRIGUES RIBEIRO FELIX"/>
    <x v="0"/>
    <n v="2058550"/>
    <n v="5182198604"/>
    <s v="09/02/1983"/>
    <x v="0"/>
    <s v="LUZIA RODRIGUES RIBEIRO"/>
    <x v="1"/>
    <s v="BRASILEIRO NATO"/>
    <m/>
    <s v="GO"/>
    <m/>
    <n v="946"/>
    <s v="DIR INCLUSAO PROMO ASSIST ESTUDANTIL"/>
    <s v="04-SANTA MONICA"/>
    <n v="59"/>
    <s v="PREFEITURA UNIVERSITARIA"/>
    <s v="04-SANTA MONICA"/>
    <m/>
    <x v="1"/>
    <x v="34"/>
    <x v="0"/>
    <m/>
    <s v="0//0"/>
    <m/>
    <m/>
    <n v="0"/>
    <m/>
    <n v="0"/>
    <m/>
    <m/>
    <m/>
    <x v="0"/>
    <x v="0"/>
    <d v="2013-09-12T00:00:00"/>
    <n v="12819.37"/>
  </r>
  <r>
    <s v="ALMIR FERNANDO LOUREIRO FONTES"/>
    <x v="1"/>
    <n v="1367033"/>
    <n v="54999189615"/>
    <s v="08/03/1965"/>
    <x v="1"/>
    <s v="CLARINDA PAES LOUREIRO FONTES"/>
    <x v="1"/>
    <s v="BRASILEIRO NATO"/>
    <m/>
    <s v="RJ"/>
    <s v="UBERLANDIA"/>
    <n v="769"/>
    <s v="PROPEDEUTICA"/>
    <s v="06-HOSP CLINICAS-UMUARAMA"/>
    <n v="746"/>
    <s v="DIRETORIA DE SERVICOS CLINICOS"/>
    <s v="06-HOSP CLINICAS-UMUARAMA"/>
    <m/>
    <x v="1"/>
    <x v="19"/>
    <x v="0"/>
    <m/>
    <s v="0//0"/>
    <m/>
    <m/>
    <n v="0"/>
    <m/>
    <n v="0"/>
    <m/>
    <m/>
    <m/>
    <x v="0"/>
    <x v="2"/>
    <d v="2002-12-31T00:00:00"/>
    <n v="12102.62"/>
  </r>
  <r>
    <s v="ALMIR GUIMARAES FERREIRA"/>
    <x v="0"/>
    <n v="2203990"/>
    <n v="36629570600"/>
    <s v="21/07/1960"/>
    <x v="1"/>
    <s v="EUNICE GUIMARAES FERREIRA"/>
    <x v="0"/>
    <s v="BRASILEIRO NATO"/>
    <m/>
    <s v="BA"/>
    <m/>
    <n v="118"/>
    <s v="DIVISAO FAZENDAS EXPERIMENTAIS - DIEPV"/>
    <s v="08-AREA ADMINISTR-UMUARAMA"/>
    <n v="117"/>
    <s v="DIRET DE EXPERIMENTACAO E PROD VEGETAL"/>
    <s v="08-AREA ADMINISTR-UMUARAMA"/>
    <m/>
    <x v="8"/>
    <x v="31"/>
    <x v="0"/>
    <m/>
    <s v="0//0"/>
    <m/>
    <m/>
    <n v="0"/>
    <m/>
    <n v="0"/>
    <m/>
    <m/>
    <m/>
    <x v="0"/>
    <x v="0"/>
    <d v="2015-03-12T00:00:00"/>
    <n v="3037.78"/>
  </r>
  <r>
    <s v="ALOISIO ANSELMO DA SILVA JUNIOR"/>
    <x v="0"/>
    <n v="2372595"/>
    <n v="8563399624"/>
    <s v="14/02/1987"/>
    <x v="1"/>
    <s v="MARIZA CABRAL FERREIRA SILVA"/>
    <x v="0"/>
    <s v="BRASILEIRO NATO"/>
    <m/>
    <s v="MG"/>
    <m/>
    <n v="56"/>
    <s v="DIVISAO DE CAPACITACAO DE PESSOAL"/>
    <s v="04-SANTA MONICA"/>
    <n v="29"/>
    <s v="PRO REITORIA DE GESTAO DE PESSOAS"/>
    <s v="04-SANTA MONICA"/>
    <m/>
    <x v="0"/>
    <x v="52"/>
    <x v="0"/>
    <m/>
    <s v="0//0"/>
    <m/>
    <m/>
    <n v="0"/>
    <m/>
    <n v="0"/>
    <m/>
    <m/>
    <m/>
    <x v="0"/>
    <x v="0"/>
    <d v="2017-03-13T00:00:00"/>
    <n v="3181.04"/>
  </r>
  <r>
    <s v="ALOIZIO CASTRO DE SOUSA"/>
    <x v="0"/>
    <n v="411953"/>
    <n v="13464230163"/>
    <s v="31/10/1955"/>
    <x v="1"/>
    <s v="MARIA LOURDES C SOUZA"/>
    <x v="0"/>
    <s v="BRASILEIRO NATO"/>
    <m/>
    <s v="PB"/>
    <s v="PATOS"/>
    <n v="685"/>
    <s v="DIVISAO DE RECURSOS AUDIO-VISUAIS"/>
    <s v="04-SANTA MONICA"/>
    <n v="59"/>
    <s v="PREFEITURA UNIVERSITARIA"/>
    <s v="04-SANTA MONICA"/>
    <m/>
    <x v="7"/>
    <x v="7"/>
    <x v="0"/>
    <m/>
    <s v="0//0"/>
    <m/>
    <m/>
    <n v="0"/>
    <m/>
    <n v="0"/>
    <m/>
    <m/>
    <m/>
    <x v="0"/>
    <x v="0"/>
    <d v="1978-01-04T00:00:00"/>
    <n v="4248.08"/>
  </r>
  <r>
    <s v="ALTEVIR ETCHEGARAY SILVA"/>
    <x v="1"/>
    <n v="2544681"/>
    <n v="4381622693"/>
    <s v="16/07/1980"/>
    <x v="1"/>
    <s v="RITA DE CASSIA ETCHEGARAY LEMES SILVA"/>
    <x v="1"/>
    <s v="BRASILEIRO NATO"/>
    <m/>
    <s v="MG"/>
    <s v="UBERLANDIA"/>
    <n v="487"/>
    <s v="ENFERMAGEM MOL INFEC INTERNACAO DIENF"/>
    <s v="05-ENFERMAGEM-UMUARAMA"/>
    <n v="211"/>
    <s v="DIRETORIA DE ENFERMAGEM HC"/>
    <s v="05-ENFERMAGEM-UMUARAMA"/>
    <m/>
    <x v="0"/>
    <x v="51"/>
    <x v="0"/>
    <m/>
    <s v="0//0"/>
    <m/>
    <m/>
    <n v="0"/>
    <m/>
    <n v="0"/>
    <m/>
    <m/>
    <m/>
    <x v="0"/>
    <x v="0"/>
    <d v="2018-06-14T00:00:00"/>
    <n v="9500.9599999999991"/>
  </r>
  <r>
    <s v="ALTIERES FRANCES SILVA"/>
    <x v="0"/>
    <n v="1090702"/>
    <n v="8478855696"/>
    <s v="21/04/1991"/>
    <x v="1"/>
    <s v="DILCELENA DOMINGOS DA SILVA"/>
    <x v="0"/>
    <s v="BRASILEIRO NATO"/>
    <m/>
    <s v="MG"/>
    <m/>
    <n v="245"/>
    <s v="AUDITORIA GERAL"/>
    <s v="04-SANTA MONICA"/>
    <n v="245"/>
    <s v="AUDITORIA GERAL"/>
    <s v="04-SANTA MONICA"/>
    <m/>
    <x v="1"/>
    <x v="53"/>
    <x v="0"/>
    <m/>
    <s v="0//0"/>
    <m/>
    <m/>
    <n v="0"/>
    <m/>
    <n v="0"/>
    <m/>
    <m/>
    <m/>
    <x v="0"/>
    <x v="0"/>
    <d v="2014-02-27T00:00:00"/>
    <n v="6859.94"/>
  </r>
  <r>
    <s v="ALTUIR DONIZETI TIBURCIO"/>
    <x v="1"/>
    <n v="1433907"/>
    <n v="65814118687"/>
    <s v="18/10/1961"/>
    <x v="1"/>
    <s v="SEBASTIANA ESPERANCA DO NASCIMENTO"/>
    <x v="3"/>
    <s v="BRASILEIRO NATO"/>
    <m/>
    <s v="MG"/>
    <s v="ITUIUTABA"/>
    <n v="771"/>
    <s v="SERVICOS MEDICOS"/>
    <s v="06-HOSP CLINICAS-UMUARAMA"/>
    <n v="746"/>
    <s v="DIRETORIA DE SERVICOS CLINICOS"/>
    <s v="06-HOSP CLINICAS-UMUARAMA"/>
    <m/>
    <x v="2"/>
    <x v="5"/>
    <x v="0"/>
    <m/>
    <s v="0//0"/>
    <m/>
    <m/>
    <n v="0"/>
    <m/>
    <n v="0"/>
    <m/>
    <m/>
    <m/>
    <x v="0"/>
    <x v="0"/>
    <d v="2003-11-06T00:00:00"/>
    <n v="4783.68"/>
  </r>
  <r>
    <s v="ALUISIO JOSE ALVES"/>
    <x v="0"/>
    <n v="1107355"/>
    <n v="59766514615"/>
    <s v="17/05/1963"/>
    <x v="1"/>
    <s v="ILMA RODRIGUES DE PAULA ALVES"/>
    <x v="1"/>
    <s v="BRASILEIRO NATO"/>
    <m/>
    <s v="MG"/>
    <s v="BAMBUI"/>
    <n v="949"/>
    <s v="DIV PROMO IGUALDADES APOIO EDUCACIONAL"/>
    <s v="04-SANTA MONICA"/>
    <n v="944"/>
    <s v="PRO REITORIA DE ASSISTENCIA ESTUDANTIL"/>
    <s v="04-SANTA MONICA"/>
    <m/>
    <x v="3"/>
    <x v="54"/>
    <x v="0"/>
    <m/>
    <s v="0//0"/>
    <m/>
    <m/>
    <n v="26339"/>
    <s v="ESCOLA AGROT.FED.COLORADO DO OESTE"/>
    <n v="0"/>
    <m/>
    <m/>
    <m/>
    <x v="0"/>
    <x v="0"/>
    <d v="1996-12-01T00:00:00"/>
    <n v="13842.78"/>
  </r>
  <r>
    <s v="ALYNE DANTAS MENDES DE PAULA"/>
    <x v="0"/>
    <n v="2188752"/>
    <n v="9425881693"/>
    <s v="05/12/1989"/>
    <x v="0"/>
    <s v="MARIA MARTA DANTAS MENDES"/>
    <x v="1"/>
    <s v="BRASILEIRO NATO"/>
    <m/>
    <s v="MG"/>
    <m/>
    <n v="294"/>
    <s v="INSTITUTO DE BIOLOGIA"/>
    <s v="07-AREA ACADEMICA-UMUARAMA"/>
    <n v="294"/>
    <s v="INSTITUTO DE BIOLOGIA"/>
    <s v="07-AREA ACADEMICA-UMUARAMA"/>
    <m/>
    <x v="3"/>
    <x v="18"/>
    <x v="0"/>
    <m/>
    <s v="0//0"/>
    <m/>
    <m/>
    <n v="0"/>
    <m/>
    <n v="0"/>
    <m/>
    <m/>
    <m/>
    <x v="0"/>
    <x v="0"/>
    <d v="2015-02-04T00:00:00"/>
    <n v="6174.94"/>
  </r>
  <r>
    <s v="AMANDA BORGES AMARAL"/>
    <x v="1"/>
    <n v="3013380"/>
    <n v="1645299694"/>
    <s v="23/03/1995"/>
    <x v="0"/>
    <s v="VANIA DE SOUZA BORGES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2"/>
    <x v="52"/>
    <x v="0"/>
    <m/>
    <s v="0//0"/>
    <m/>
    <m/>
    <n v="0"/>
    <m/>
    <n v="0"/>
    <m/>
    <m/>
    <m/>
    <x v="0"/>
    <x v="0"/>
    <d v="2018-02-21T00:00:00"/>
    <n v="3058.7"/>
  </r>
  <r>
    <s v="AMANDA DE GOUVEIA FIGUEIRA RODRIGUES"/>
    <x v="0"/>
    <n v="1878197"/>
    <n v="6745007681"/>
    <s v="18/11/1980"/>
    <x v="0"/>
    <s v="MARIA APARECIDA DE GOUVEIA FIGUEIRA"/>
    <x v="1"/>
    <s v="BRASILEIRO NATO"/>
    <m/>
    <s v="MG"/>
    <m/>
    <n v="284"/>
    <s v="DIVISAO DE CONTROLE ACADEMICO"/>
    <s v="04-SANTA MONICA"/>
    <n v="262"/>
    <s v="PRO REITORIA DE GRADUACAO"/>
    <s v="04-SANTA MONICA"/>
    <m/>
    <x v="1"/>
    <x v="16"/>
    <x v="0"/>
    <m/>
    <s v="0//0"/>
    <m/>
    <m/>
    <n v="0"/>
    <m/>
    <n v="0"/>
    <m/>
    <m/>
    <m/>
    <x v="0"/>
    <x v="3"/>
    <d v="2011-07-12T00:00:00"/>
    <n v="6987.24"/>
  </r>
  <r>
    <s v="AMANDA FERNANDES PEREIRA"/>
    <x v="1"/>
    <n v="3000715"/>
    <n v="10700327606"/>
    <s v="05/07/1990"/>
    <x v="0"/>
    <s v="APARECIDA HELENA FERNANDES PEREIRA"/>
    <x v="1"/>
    <s v="BRASILEIRO NATO"/>
    <m/>
    <s v="MG"/>
    <m/>
    <n v="746"/>
    <s v="DIRETORIA DE SERVICOS CLINICOS"/>
    <s v="06-HOSP CLINICAS-UMUARAMA"/>
    <n v="746"/>
    <s v="DIRETORIA DE SERVICOS CLINICOS"/>
    <s v="06-HOSP CLINICAS-UMUARAMA"/>
    <m/>
    <x v="5"/>
    <x v="40"/>
    <x v="1"/>
    <m/>
    <s v="0//0"/>
    <m/>
    <s v="CESSAO (COM ONUS) PARA OUTROS ORGAOS - EST"/>
    <n v="0"/>
    <m/>
    <n v="26443"/>
    <s v="EMPRESA BRAS. SERVIÇOS HOSPITALARES"/>
    <s v="9/08/2021"/>
    <s v="0//0"/>
    <x v="0"/>
    <x v="0"/>
    <d v="2017-12-12T00:00:00"/>
    <n v="3540.12"/>
  </r>
  <r>
    <s v="AMANDA FILSNER DIAS STRACK"/>
    <x v="0"/>
    <n v="1877304"/>
    <n v="6553971676"/>
    <s v="26/05/1983"/>
    <x v="0"/>
    <s v="MARIA DAS GRACAS ROCHA FILSNER"/>
    <x v="0"/>
    <s v="BRASILEIRO NATO"/>
    <m/>
    <s v="MG"/>
    <m/>
    <n v="713"/>
    <s v="DIV DE ADM LICITACAO E CONTRATOS - CTIC"/>
    <s v="08-AREA ADMINISTR-UMUARAMA"/>
    <n v="581"/>
    <s v="CENTRO DE TECNO DA INFOR E COMUNICACAO"/>
    <s v="08-AREA ADMINISTR-UMUARAMA"/>
    <m/>
    <x v="2"/>
    <x v="12"/>
    <x v="0"/>
    <m/>
    <s v="0//0"/>
    <m/>
    <s v="LIC. TRATAMENTO DE SAUDE - EST"/>
    <n v="0"/>
    <m/>
    <n v="0"/>
    <m/>
    <s v="2/12/2022"/>
    <s v="30/01/2023"/>
    <x v="0"/>
    <x v="0"/>
    <d v="2011-07-15T00:00:00"/>
    <n v="5459.79"/>
  </r>
  <r>
    <s v="AMANDA GASPAR PEREIRA"/>
    <x v="0"/>
    <n v="1378319"/>
    <n v="9608954690"/>
    <s v="18/12/1989"/>
    <x v="0"/>
    <s v="GRACIA VALERIA GASPAR PEREIRA"/>
    <x v="1"/>
    <s v="BRASILEIRO NATO"/>
    <m/>
    <s v="MG"/>
    <m/>
    <n v="1217"/>
    <s v="DIVISAO DO SIASS PERICIA SAUD SERVIDOR"/>
    <s v="08-AREA ADMINISTR-UMUARAMA"/>
    <n v="29"/>
    <s v="PRO REITORIA DE GESTAO DE PESSOAS"/>
    <s v="04-SANTA MONICA"/>
    <m/>
    <x v="0"/>
    <x v="24"/>
    <x v="0"/>
    <m/>
    <s v="0//0"/>
    <m/>
    <m/>
    <n v="0"/>
    <m/>
    <n v="0"/>
    <m/>
    <m/>
    <m/>
    <x v="0"/>
    <x v="0"/>
    <d v="2017-03-23T00:00:00"/>
    <n v="3181.04"/>
  </r>
  <r>
    <s v="AMANDA LEONEL BIANQUI BARCELOS"/>
    <x v="1"/>
    <n v="2292409"/>
    <n v="35561015800"/>
    <s v="20/03/1986"/>
    <x v="0"/>
    <s v="VERA LUCIA LEONEL BIANQUI"/>
    <x v="0"/>
    <s v="BRASILEIRO NATO"/>
    <m/>
    <s v="SP"/>
    <m/>
    <n v="771"/>
    <s v="SERVICOS MEDICOS"/>
    <s v="06-HOSP CLINICAS-UMUARAMA"/>
    <n v="746"/>
    <s v="DIRETORIA DE SERVICOS CLINICOS"/>
    <s v="06-HOSP CLINICAS-UMUARAMA"/>
    <m/>
    <x v="0"/>
    <x v="50"/>
    <x v="0"/>
    <m/>
    <s v="0//0"/>
    <m/>
    <m/>
    <n v="0"/>
    <m/>
    <n v="0"/>
    <m/>
    <m/>
    <m/>
    <x v="0"/>
    <x v="2"/>
    <d v="2016-02-11T00:00:00"/>
    <n v="7363.19"/>
  </r>
  <r>
    <s v="AMANDA OLIVEIRA MATHIAS"/>
    <x v="0"/>
    <n v="2228327"/>
    <n v="6030924621"/>
    <s v="02/09/1991"/>
    <x v="0"/>
    <s v="ROSA MARIA DE OLIVEIRA MATHIAS"/>
    <x v="1"/>
    <s v="BRASILEIRO NATO"/>
    <m/>
    <s v="MG"/>
    <m/>
    <n v="407"/>
    <s v="FACULDADE DE ENGENHARIA CIVIL"/>
    <s v="04-SANTA MONICA"/>
    <n v="407"/>
    <s v="FACULDADE DE ENGENHARIA CIVIL"/>
    <s v="04-SANTA MONICA"/>
    <m/>
    <x v="2"/>
    <x v="18"/>
    <x v="0"/>
    <m/>
    <s v="0//0"/>
    <m/>
    <m/>
    <n v="0"/>
    <m/>
    <n v="0"/>
    <m/>
    <m/>
    <m/>
    <x v="0"/>
    <x v="0"/>
    <d v="2015-05-25T00:00:00"/>
    <n v="4854.74"/>
  </r>
  <r>
    <s v="AMANDA SERRANO GARCIA"/>
    <x v="1"/>
    <n v="3108141"/>
    <n v="33176029888"/>
    <s v="27/05/1985"/>
    <x v="0"/>
    <s v="MARLENE APARECIDA SERRANO GARCIA"/>
    <x v="1"/>
    <s v="BRASILEIRO NATO"/>
    <m/>
    <s v="SP"/>
    <m/>
    <n v="479"/>
    <s v="CLINICA MEDICA E PEDIATRIA PS DIENF"/>
    <s v="05-ENFERMAGEM-UMUARAMA"/>
    <n v="211"/>
    <s v="DIRETORIA DE ENFERMAGEM HC"/>
    <s v="05-ENFERMAGEM-UMUARAMA"/>
    <s v="PORTADOR DE BAIXA VISÃO"/>
    <x v="0"/>
    <x v="27"/>
    <x v="0"/>
    <m/>
    <s v="0//0"/>
    <m/>
    <m/>
    <n v="0"/>
    <m/>
    <n v="0"/>
    <m/>
    <m/>
    <m/>
    <x v="0"/>
    <x v="0"/>
    <d v="2019-03-18T00:00:00"/>
    <n v="7238.41"/>
  </r>
  <r>
    <s v="AMERICO JOSE CAIXETA NETO"/>
    <x v="1"/>
    <n v="1854346"/>
    <n v="5523300608"/>
    <s v="30/06/1983"/>
    <x v="1"/>
    <s v="NIVIA MARIA CAIXETA SOARES"/>
    <x v="1"/>
    <s v="BRASILEIRO NATO"/>
    <m/>
    <s v="MG"/>
    <m/>
    <n v="211"/>
    <s v="DIRETORIA DE ENFERMAGEM HC"/>
    <s v="05-ENFERMAGEM-UMUARAMA"/>
    <n v="211"/>
    <s v="DIRETORIA DE ENFERMAGEM HC"/>
    <s v="05-ENFERMAGEM-UMUARAMA"/>
    <s v="MOBILIDADE REDUZIDA, PERMANENTE OU TEMPORÁRIA"/>
    <x v="1"/>
    <x v="55"/>
    <x v="1"/>
    <m/>
    <s v="0//0"/>
    <m/>
    <s v="CESSAO (COM ONUS) PARA OUTROS ORGAOS - EST"/>
    <n v="0"/>
    <m/>
    <n v="26443"/>
    <s v="EMPRESA BRAS. SERVIÇOS HOSPITALARES"/>
    <s v="27/05/2022"/>
    <s v="0//0"/>
    <x v="0"/>
    <x v="0"/>
    <d v="2011-03-15T00:00:00"/>
    <n v="8966.61"/>
  </r>
  <r>
    <s v="ANA ALICE DUARTE SILVA"/>
    <x v="1"/>
    <n v="413407"/>
    <n v="7159840801"/>
    <s v="11/09/1965"/>
    <x v="0"/>
    <s v="HELENITA ELOI M DUARTE"/>
    <x v="1"/>
    <s v="BRASILEIRO NATO"/>
    <m/>
    <s v="MG"/>
    <s v="UBERABA"/>
    <n v="771"/>
    <s v="SERVICOS MEDICOS"/>
    <s v="06-HOSP CLINICAS-UMUARAMA"/>
    <n v="746"/>
    <s v="DIRETORIA DE SERVICOS CLINICOS"/>
    <s v="06-HOSP CLINICAS-UMUARAMA"/>
    <m/>
    <x v="2"/>
    <x v="6"/>
    <x v="0"/>
    <m/>
    <s v="0//0"/>
    <m/>
    <m/>
    <n v="0"/>
    <m/>
    <n v="0"/>
    <m/>
    <m/>
    <m/>
    <x v="0"/>
    <x v="0"/>
    <d v="1989-12-04T00:00:00"/>
    <n v="8349.84"/>
  </r>
  <r>
    <s v="ANA ALOISA TAVEIRA"/>
    <x v="1"/>
    <n v="1366020"/>
    <n v="72407611691"/>
    <s v="26/06/1968"/>
    <x v="0"/>
    <s v="MARIA APARECIDA TAVEIRA"/>
    <x v="1"/>
    <s v="BRASILEIRO NATO"/>
    <m/>
    <s v="MG"/>
    <s v="CANAPOLIS"/>
    <n v="491"/>
    <s v="CENTRO CIRURGICO GEUNE DIENF"/>
    <s v="05-ENFERMAGEM-UMUARAMA"/>
    <n v="211"/>
    <s v="DIRETORIA DE ENFERMAGEM HC"/>
    <s v="05-ENFERMAGEM-UMUARAMA"/>
    <m/>
    <x v="9"/>
    <x v="5"/>
    <x v="0"/>
    <m/>
    <s v="0//0"/>
    <m/>
    <m/>
    <n v="0"/>
    <m/>
    <n v="0"/>
    <m/>
    <m/>
    <m/>
    <x v="0"/>
    <x v="0"/>
    <d v="2002-12-09T00:00:00"/>
    <n v="8448.98"/>
  </r>
  <r>
    <s v="ANA ANGELICA BELORIO"/>
    <x v="0"/>
    <n v="1619889"/>
    <n v="8371074662"/>
    <s v="13/05/1986"/>
    <x v="0"/>
    <s v="VALERIA MENDES BELORIO"/>
    <x v="1"/>
    <s v="BRASILEIRO NATO"/>
    <m/>
    <s v="MG"/>
    <s v="UBERLANDIA"/>
    <n v="603"/>
    <s v="DIVISAO DE FORMACAO E ESCOLA DE EXTENSAO"/>
    <s v="04-SANTA MONICA"/>
    <n v="247"/>
    <s v="PRO REITORIA EXTENSAO E CULTURA"/>
    <s v="04-SANTA MONICA"/>
    <m/>
    <x v="0"/>
    <x v="15"/>
    <x v="0"/>
    <m/>
    <s v="0//0"/>
    <m/>
    <m/>
    <n v="0"/>
    <m/>
    <n v="0"/>
    <m/>
    <m/>
    <m/>
    <x v="0"/>
    <x v="0"/>
    <d v="2008-03-31T00:00:00"/>
    <n v="6010.02"/>
  </r>
  <r>
    <s v="ANA BEATRIZ PEREIRA LIMA"/>
    <x v="0"/>
    <n v="1890921"/>
    <n v="7396978629"/>
    <s v="25/01/1985"/>
    <x v="0"/>
    <s v="MAGDA PRADO PEREIRA LIMA"/>
    <x v="1"/>
    <s v="BRASILEIRO NATO"/>
    <m/>
    <s v="SP"/>
    <m/>
    <n v="684"/>
    <s v="DIVISAO DE PROJETOS - PREFE"/>
    <s v="04-SANTA MONICA"/>
    <n v="59"/>
    <s v="PREFEITURA UNIVERSITARIA"/>
    <s v="04-SANTA MONICA"/>
    <m/>
    <x v="0"/>
    <x v="16"/>
    <x v="0"/>
    <m/>
    <s v="0//0"/>
    <m/>
    <m/>
    <n v="0"/>
    <m/>
    <n v="0"/>
    <m/>
    <m/>
    <m/>
    <x v="0"/>
    <x v="0"/>
    <d v="2011-09-16T00:00:00"/>
    <n v="8943.41"/>
  </r>
  <r>
    <s v="ANA CARLA DE ARAUJO MAGALHAES"/>
    <x v="0"/>
    <n v="2089799"/>
    <n v="8093085688"/>
    <s v="21/08/1986"/>
    <x v="0"/>
    <s v="LEONICIA MARIA DE ARAUJO"/>
    <x v="1"/>
    <s v="BRASILEIRO NATO"/>
    <m/>
    <s v="MG"/>
    <m/>
    <n v="29"/>
    <s v="PRO REITORIA DE GESTAO DE PESSOAS"/>
    <s v="04-SANTA MONICA"/>
    <n v="29"/>
    <s v="PRO REITORIA DE GESTAO DE PESSOAS"/>
    <s v="04-SANTA MONICA"/>
    <m/>
    <x v="0"/>
    <x v="18"/>
    <x v="1"/>
    <m/>
    <s v="0//0"/>
    <m/>
    <s v="CESSAO (COM ONUS) PARA OUTROS ORGAOS - EST"/>
    <n v="0"/>
    <m/>
    <n v="40202"/>
    <s v="FUNDACAO ESCOLA NACIONAL DE ADM. PUBLICA"/>
    <s v="9/04/2021"/>
    <s v="0//0"/>
    <x v="0"/>
    <x v="0"/>
    <d v="2014-02-24T00:00:00"/>
    <n v="4320.12"/>
  </r>
  <r>
    <s v="ANA CAROLINA ALCANTARA"/>
    <x v="0"/>
    <n v="2570352"/>
    <n v="5296157621"/>
    <s v="01/11/1982"/>
    <x v="0"/>
    <s v="VALERIA MENDES BELORIO"/>
    <x v="1"/>
    <s v="BRASILEIRO NATO"/>
    <m/>
    <s v="MG"/>
    <s v="UBERLANDIA"/>
    <n v="127"/>
    <s v="DIRETORIA DE PESQUISA - PROPP"/>
    <s v="04-SANTA MONICA"/>
    <n v="122"/>
    <s v="PRO REITORIA PESQUISA E POS GRADUACAO"/>
    <s v="04-SANTA MONICA"/>
    <m/>
    <x v="0"/>
    <x v="12"/>
    <x v="0"/>
    <m/>
    <s v="0//0"/>
    <m/>
    <m/>
    <n v="0"/>
    <m/>
    <n v="0"/>
    <m/>
    <m/>
    <m/>
    <x v="0"/>
    <x v="0"/>
    <d v="2010-11-30T00:00:00"/>
    <n v="4824.79"/>
  </r>
  <r>
    <s v="ANA CAROLINA CAMPOS ANDRAUS NUNES"/>
    <x v="0"/>
    <n v="1673205"/>
    <n v="2591613656"/>
    <s v="24/06/1977"/>
    <x v="0"/>
    <s v="HELENA CAMPOS ANDRAUS"/>
    <x v="1"/>
    <s v="BRASILEIRO NATO"/>
    <m/>
    <s v="MG"/>
    <s v="ITUIUTABA"/>
    <n v="926"/>
    <s v="PROGEP - CAMPUS PONTAL"/>
    <s v="09-CAMPUS PONTAL"/>
    <n v="29"/>
    <s v="PRO REITORIA DE GESTAO DE PESSOAS"/>
    <s v="04-SANTA MONICA"/>
    <m/>
    <x v="0"/>
    <x v="9"/>
    <x v="0"/>
    <m/>
    <s v="0//0"/>
    <m/>
    <m/>
    <n v="0"/>
    <m/>
    <n v="0"/>
    <m/>
    <m/>
    <m/>
    <x v="0"/>
    <x v="0"/>
    <d v="2009-01-22T00:00:00"/>
    <n v="8278.66"/>
  </r>
  <r>
    <s v="ANA CAROLINA CORREIA DE OLIVEIRA"/>
    <x v="0"/>
    <n v="3215072"/>
    <n v="7193508679"/>
    <s v="14/10/1985"/>
    <x v="0"/>
    <s v="MARCIA ELIANE TOSCANO CORREIA OLIVEIRA"/>
    <x v="1"/>
    <s v="BRASILEIRO NATO"/>
    <m/>
    <s v="MG"/>
    <m/>
    <n v="665"/>
    <s v="SETOR INTEG ACOES PROM SAUDE SERVIDOR"/>
    <s v="08-AREA ADMINISTR-UMUARAMA"/>
    <n v="663"/>
    <s v="DIRETORIA QUALIDADE VIDA SAUDE SERVIDOR"/>
    <s v="08-AREA ADMINISTR-UMUARAMA"/>
    <m/>
    <x v="4"/>
    <x v="45"/>
    <x v="0"/>
    <m/>
    <s v="0//0"/>
    <m/>
    <m/>
    <n v="0"/>
    <m/>
    <n v="0"/>
    <m/>
    <m/>
    <m/>
    <x v="0"/>
    <x v="0"/>
    <d v="2020-12-09T00:00:00"/>
    <n v="5403.14"/>
  </r>
  <r>
    <s v="ANA CAROLINA DE OLIVEIRA COELHO"/>
    <x v="0"/>
    <n v="2405069"/>
    <n v="6601115606"/>
    <s v="19/08/1982"/>
    <x v="0"/>
    <s v="MARIA APARECIDA DE OLIVEIRA COELHO"/>
    <x v="1"/>
    <s v="BRASILEIRO NATO"/>
    <m/>
    <s v="GO"/>
    <m/>
    <n v="274"/>
    <s v="DIRETORIA DE ADM CONTROLE ACADEMICO"/>
    <s v="04-SANTA MONICA"/>
    <n v="262"/>
    <s v="PRO REITORIA DE GRADUACAO"/>
    <s v="04-SANTA MONICA"/>
    <m/>
    <x v="4"/>
    <x v="26"/>
    <x v="0"/>
    <m/>
    <s v="0//0"/>
    <m/>
    <m/>
    <n v="0"/>
    <m/>
    <n v="0"/>
    <m/>
    <m/>
    <m/>
    <x v="0"/>
    <x v="0"/>
    <d v="2017-06-12T00:00:00"/>
    <n v="4122.49"/>
  </r>
  <r>
    <s v="ANA CAROLINA DUARTE ESPERIDIAO"/>
    <x v="0"/>
    <n v="3678596"/>
    <n v="524398100"/>
    <s v="12/02/1984"/>
    <x v="0"/>
    <s v="TERESA CRISTINA CASTRO DUARTE ESPERIDIAO"/>
    <x v="1"/>
    <s v="BRASILEIRO NATO"/>
    <m/>
    <s v="RJ"/>
    <m/>
    <n v="665"/>
    <s v="SETOR INTEG ACOES PROM SAUDE SERVIDOR"/>
    <s v="08-AREA ADMINISTR-UMUARAMA"/>
    <n v="29"/>
    <s v="PRO REITORIA DE GESTAO DE PESSOAS"/>
    <s v="04-SANTA MONICA"/>
    <m/>
    <x v="0"/>
    <x v="53"/>
    <x v="0"/>
    <m/>
    <s v="0//0"/>
    <m/>
    <m/>
    <n v="0"/>
    <m/>
    <n v="0"/>
    <m/>
    <m/>
    <m/>
    <x v="0"/>
    <x v="2"/>
    <d v="2020-10-15T00:00:00"/>
    <n v="6318.36"/>
  </r>
  <r>
    <s v="ANA CAROLINA GONCALVES BONIFACIO"/>
    <x v="1"/>
    <n v="1879653"/>
    <n v="5296160681"/>
    <s v="07/01/1983"/>
    <x v="0"/>
    <s v="RITA LUZIA GONCALVES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4"/>
    <x v="33"/>
    <x v="0"/>
    <m/>
    <s v="0//0"/>
    <m/>
    <m/>
    <n v="0"/>
    <m/>
    <n v="0"/>
    <m/>
    <m/>
    <m/>
    <x v="0"/>
    <x v="0"/>
    <d v="2011-07-25T00:00:00"/>
    <n v="8014.64"/>
  </r>
  <r>
    <s v="ANA CAROLINA SOUZA OLIVEIRA"/>
    <x v="1"/>
    <n v="1888216"/>
    <n v="98660934687"/>
    <s v="30/12/1978"/>
    <x v="0"/>
    <s v="DAUREA ABADIA DE SOUZA OLIVEIR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6"/>
    <x v="0"/>
    <m/>
    <s v="0//0"/>
    <m/>
    <m/>
    <n v="0"/>
    <m/>
    <n v="0"/>
    <m/>
    <m/>
    <m/>
    <x v="0"/>
    <x v="0"/>
    <d v="2011-09-13T00:00:00"/>
    <n v="25873.29"/>
  </r>
  <r>
    <s v="ANA CAROLINA TANNUS GONTIJO"/>
    <x v="0"/>
    <n v="1810251"/>
    <n v="8224775640"/>
    <s v="13/03/1986"/>
    <x v="0"/>
    <s v="LILIANE PARREIRA TANNUS GONTIJO"/>
    <x v="4"/>
    <s v="BRASILEIRO NATO"/>
    <m/>
    <s v="MG"/>
    <m/>
    <n v="816"/>
    <s v="COORDENACAO DO CURSO DE TEATRO"/>
    <s v="04-SANTA MONICA"/>
    <n v="808"/>
    <s v="INSTITUTO DE ARTES"/>
    <s v="04-SANTA MONICA"/>
    <m/>
    <x v="0"/>
    <x v="56"/>
    <x v="0"/>
    <m/>
    <s v="0//0"/>
    <m/>
    <m/>
    <n v="0"/>
    <m/>
    <n v="0"/>
    <m/>
    <m/>
    <m/>
    <x v="0"/>
    <x v="0"/>
    <d v="2010-08-23T00:00:00"/>
    <n v="7967.9"/>
  </r>
  <r>
    <s v="ANA CLAUDIA ARANTES MARQUEZ PAJUABA"/>
    <x v="0"/>
    <n v="1097685"/>
    <n v="48515051672"/>
    <s v="29/04/1967"/>
    <x v="0"/>
    <s v="EDNA ARANTES MARQUEZ"/>
    <x v="1"/>
    <s v="BRASILEIRO NATO"/>
    <m/>
    <s v="MG"/>
    <s v="UBERLANDIA"/>
    <n v="288"/>
    <s v="INSTITUTO DE CIENCIAS BIOMEDICAS"/>
    <s v="07-AREA ACADEMICA-UMUARAMA"/>
    <n v="288"/>
    <s v="INSTITUTO DE CIENCIAS BIOMEDICAS"/>
    <s v="07-AREA ACADEMICA-UMUARAMA"/>
    <m/>
    <x v="3"/>
    <x v="13"/>
    <x v="0"/>
    <m/>
    <s v="0//0"/>
    <m/>
    <m/>
    <n v="26314"/>
    <s v="ESCOLA AGROTECNICA FEDERAL DE UBERLANDIA"/>
    <n v="0"/>
    <m/>
    <m/>
    <m/>
    <x v="0"/>
    <x v="0"/>
    <d v="2001-12-01T00:00:00"/>
    <n v="31464.21"/>
  </r>
  <r>
    <s v="ANA CLAUDIA ARAUJO SILVA"/>
    <x v="0"/>
    <n v="2377524"/>
    <n v="8263972639"/>
    <s v="10/11/1987"/>
    <x v="0"/>
    <s v="MARIA DE LOURDES DE ARAUJO SILVA"/>
    <x v="0"/>
    <s v="BRASILEIRO NATO"/>
    <m/>
    <s v="MG"/>
    <m/>
    <n v="797"/>
    <s v="COORD DO CURSO DE HISTORIA DO PONTAL"/>
    <s v="09-CAMPUS PONTAL"/>
    <n v="1155"/>
    <s v="INSTITUTO DE CIENCIAS HUMANAS DO PONTAL"/>
    <s v="09-CAMPUS PONTAL"/>
    <m/>
    <x v="0"/>
    <x v="52"/>
    <x v="0"/>
    <m/>
    <s v="0//0"/>
    <m/>
    <m/>
    <n v="0"/>
    <m/>
    <n v="0"/>
    <m/>
    <m/>
    <m/>
    <x v="0"/>
    <x v="0"/>
    <d v="2017-03-16T00:00:00"/>
    <n v="3283.8"/>
  </r>
  <r>
    <s v="ANA CLAUDIA DE MELO ARAUJO"/>
    <x v="0"/>
    <n v="2163316"/>
    <n v="3074581646"/>
    <s v="18/08/1976"/>
    <x v="0"/>
    <s v="MARIA APARECIDA JOANA DE MELO ARAUJO"/>
    <x v="1"/>
    <s v="BRASILEIRO NATO"/>
    <m/>
    <s v="MG"/>
    <m/>
    <n v="46"/>
    <s v="DIVISAO DE ENG SEG MEDICINA TRABALHO"/>
    <s v="08-AREA ADMINISTR-UMUARAMA"/>
    <n v="29"/>
    <s v="PRO REITORIA DE GESTAO DE PESSOAS"/>
    <s v="04-SANTA MONICA"/>
    <m/>
    <x v="0"/>
    <x v="18"/>
    <x v="0"/>
    <m/>
    <s v="0//0"/>
    <m/>
    <m/>
    <n v="0"/>
    <m/>
    <n v="0"/>
    <m/>
    <m/>
    <m/>
    <x v="0"/>
    <x v="0"/>
    <d v="2014-09-18T00:00:00"/>
    <n v="4320.12"/>
  </r>
  <r>
    <s v="ANA CLAUDIA SILVA MORAIS"/>
    <x v="0"/>
    <n v="3210354"/>
    <n v="12610598670"/>
    <s v="20/09/1994"/>
    <x v="0"/>
    <s v="LUCIMAR DE LOURDES SILVA"/>
    <x v="1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s v="PORTADOR DE BAIXA VISÃO"/>
    <x v="0"/>
    <x v="45"/>
    <x v="0"/>
    <m/>
    <s v="0//0"/>
    <m/>
    <m/>
    <n v="0"/>
    <m/>
    <n v="0"/>
    <m/>
    <m/>
    <m/>
    <x v="0"/>
    <x v="0"/>
    <d v="2020-10-15T00:00:00"/>
    <n v="3595.15"/>
  </r>
  <r>
    <s v="ANA CRISTINA FERREIRA FONSECA ROCHA"/>
    <x v="1"/>
    <n v="1362637"/>
    <n v="4406903666"/>
    <s v="13/05/1981"/>
    <x v="0"/>
    <s v="ILDA FONSECA FERREIRA"/>
    <x v="1"/>
    <s v="BRASILEIRO NATO"/>
    <m/>
    <s v="MG"/>
    <s v="VAZANTE"/>
    <n v="498"/>
    <s v="UTI ADULTO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0-01T00:00:00"/>
    <n v="10797.7"/>
  </r>
  <r>
    <s v="ANA CRISTINA ROCHA INACIO"/>
    <x v="1"/>
    <n v="1459755"/>
    <n v="5994244600"/>
    <s v="06/06/1980"/>
    <x v="0"/>
    <s v="MARIA DO SOCORRO ROCHA INACIO"/>
    <x v="1"/>
    <s v="BRASILEIRO NATO"/>
    <m/>
    <s v="SP"/>
    <s v="SAO PAULO"/>
    <n v="549"/>
    <s v="SETOR DE TRANSPLANTE RENAL"/>
    <s v="05-ENFERMAGEM-UMUARAMA"/>
    <n v="211"/>
    <s v="DIRETORIA DE ENFERMAGEM HC"/>
    <s v="05-ENFERMAGEM-UMUARAMA"/>
    <m/>
    <x v="1"/>
    <x v="1"/>
    <x v="0"/>
    <m/>
    <s v="0//0"/>
    <m/>
    <m/>
    <n v="0"/>
    <m/>
    <n v="0"/>
    <m/>
    <m/>
    <m/>
    <x v="0"/>
    <x v="0"/>
    <d v="2004-07-16T00:00:00"/>
    <n v="12796.19"/>
  </r>
  <r>
    <s v="ANA CRISTINA ZAGO DE MESQUITA CIUFFA"/>
    <x v="0"/>
    <n v="2298225"/>
    <n v="45273952620"/>
    <s v="25/11/1961"/>
    <x v="0"/>
    <s v="SHIRLEY DE ALMEIDA ZAGO"/>
    <x v="1"/>
    <s v="BRASILEIRO NATO"/>
    <m/>
    <s v="MG"/>
    <m/>
    <n v="1217"/>
    <s v="DIVISAO DO SIASS PERICIA SAUD SERVIDOR"/>
    <s v="08-AREA ADMINISTR-UMUARAMA"/>
    <n v="29"/>
    <s v="PRO REITORIA DE GESTAO DE PESSOAS"/>
    <s v="04-SANTA MONICA"/>
    <s v="PORTADOR DE VISÃO PARCIAL"/>
    <x v="1"/>
    <x v="0"/>
    <x v="0"/>
    <m/>
    <s v="0//0"/>
    <m/>
    <m/>
    <n v="0"/>
    <m/>
    <n v="0"/>
    <m/>
    <m/>
    <m/>
    <x v="0"/>
    <x v="0"/>
    <d v="2016-03-11T00:00:00"/>
    <n v="5022.75"/>
  </r>
  <r>
    <s v="ANA ELISA COSTA CUNHA"/>
    <x v="1"/>
    <n v="2934898"/>
    <n v="8288301690"/>
    <s v="22/01/1988"/>
    <x v="0"/>
    <s v="GLORIA APARECIDA COSTA CUNHA"/>
    <x v="1"/>
    <s v="BRASILEIRO NATO"/>
    <m/>
    <s v="MG"/>
    <m/>
    <n v="499"/>
    <s v="UTI PEDIATRICO GEUNE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7-08-01T00:00:00"/>
    <n v="6748.45"/>
  </r>
  <r>
    <s v="ANA ELISA DE SOUZA FALLEIROS"/>
    <x v="1"/>
    <n v="1534379"/>
    <n v="5431234641"/>
    <s v="27/12/1981"/>
    <x v="0"/>
    <s v="ANA RITA TEODORO DE SOUZA FALLEIROS"/>
    <x v="1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m/>
    <x v="1"/>
    <x v="20"/>
    <x v="0"/>
    <m/>
    <s v="0//0"/>
    <m/>
    <m/>
    <n v="0"/>
    <m/>
    <n v="0"/>
    <m/>
    <m/>
    <m/>
    <x v="0"/>
    <x v="0"/>
    <d v="2006-06-12T00:00:00"/>
    <n v="10449.39"/>
  </r>
  <r>
    <s v="ANA ELIZABETH CUNHA GUIMARAES DE ALMEIDA"/>
    <x v="1"/>
    <n v="1435803"/>
    <n v="3192388650"/>
    <s v="16/07/1977"/>
    <x v="0"/>
    <s v="MARCIA CRISTINA CUNHA GUIMARAES"/>
    <x v="1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m/>
    <x v="0"/>
    <x v="1"/>
    <x v="1"/>
    <m/>
    <s v="0//0"/>
    <m/>
    <s v="CESSAO (COM ONUS) PARA OUTROS ORGAOS - EST"/>
    <n v="0"/>
    <m/>
    <n v="26443"/>
    <s v="EMPRESA BRAS. SERVIÇOS HOSPITALARES"/>
    <s v="15/10/2021"/>
    <s v="0//0"/>
    <x v="0"/>
    <x v="3"/>
    <d v="2003-12-03T00:00:00"/>
    <n v="11010.05"/>
  </r>
  <r>
    <s v="ANA FLAVIA BRANDAO ROCHA"/>
    <x v="0"/>
    <n v="3228408"/>
    <n v="11222132630"/>
    <s v="01/09/1992"/>
    <x v="0"/>
    <s v="MARIA BEATRIZ BRANDAO ROCHA"/>
    <x v="1"/>
    <s v="BRASILEIRO NATO"/>
    <m/>
    <s v="MG"/>
    <m/>
    <n v="340"/>
    <s v="INSTITUTO DE GEOGRAFIA"/>
    <s v="04-SANTA MONICA"/>
    <n v="340"/>
    <s v="INSTITUTO DE GEOGRAFIA"/>
    <s v="04-SANTA MONICA"/>
    <m/>
    <x v="1"/>
    <x v="57"/>
    <x v="0"/>
    <m/>
    <s v="0//0"/>
    <m/>
    <m/>
    <n v="0"/>
    <m/>
    <n v="0"/>
    <m/>
    <m/>
    <m/>
    <x v="0"/>
    <x v="0"/>
    <d v="2021-03-05T00:00:00"/>
    <n v="3864.44"/>
  </r>
  <r>
    <s v="ANA FLAVIA DE ALMEIDA COELHO"/>
    <x v="0"/>
    <n v="2259014"/>
    <n v="9780477616"/>
    <s v="21/03/1989"/>
    <x v="0"/>
    <s v="MARILENE DE ALMEIDA"/>
    <x v="1"/>
    <s v="BRASILEIRO NATO"/>
    <m/>
    <s v="MG"/>
    <m/>
    <n v="29"/>
    <s v="PRO REITORIA DE GESTAO DE PESSOAS"/>
    <s v="04-SANTA MONICA"/>
    <n v="29"/>
    <s v="PRO REITORIA DE GESTAO DE PESSOAS"/>
    <s v="04-SANTA MONICA"/>
    <s v="PARCIALMENTE SURDO"/>
    <x v="0"/>
    <x v="0"/>
    <x v="0"/>
    <m/>
    <s v="0//0"/>
    <m/>
    <m/>
    <n v="0"/>
    <m/>
    <n v="0"/>
    <m/>
    <m/>
    <m/>
    <x v="0"/>
    <x v="0"/>
    <d v="2015-10-09T00:00:00"/>
    <n v="5133.46"/>
  </r>
  <r>
    <s v="ANA FLAVIA MARQUES DE SOUSA"/>
    <x v="1"/>
    <n v="1434505"/>
    <n v="4229617607"/>
    <s v="09/02/1981"/>
    <x v="0"/>
    <s v="SELMA PEREIRA DE SOUSA MARQUES"/>
    <x v="4"/>
    <s v="BRASILEIRO NATO"/>
    <m/>
    <s v="MG"/>
    <s v="UBERLANDIA"/>
    <n v="491"/>
    <s v="CENTRO CIRURGICO GEUNE DIENF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3-11-12T00:00:00"/>
    <n v="7648.77"/>
  </r>
  <r>
    <s v="ANA LAURA GOMES DE SOUSA"/>
    <x v="0"/>
    <n v="3308390"/>
    <n v="11391808606"/>
    <s v="30/05/1995"/>
    <x v="0"/>
    <s v="ANA PAULA TEIXEIRA GOMES DE SOUSA"/>
    <x v="1"/>
    <s v="BRASILEIRO NATO"/>
    <m/>
    <s v="MG"/>
    <m/>
    <n v="141"/>
    <s v="DIVISAO DE CONTABILIDADE - DIRAF"/>
    <s v="04-SANTA MONICA"/>
    <n v="131"/>
    <s v="PRO REITORIA DE PLANEJAMEN ADMINISTRACAO"/>
    <s v="04-SANTA MONICA"/>
    <m/>
    <x v="0"/>
    <x v="42"/>
    <x v="0"/>
    <m/>
    <s v="0//0"/>
    <m/>
    <s v="Lic. Gestante  ( Concedida Administrat.) - EST"/>
    <n v="0"/>
    <m/>
    <n v="0"/>
    <m/>
    <s v="24/11/2022"/>
    <s v="23/03/2023"/>
    <x v="0"/>
    <x v="0"/>
    <d v="2022-09-06T00:00:00"/>
    <n v="5434.85"/>
  </r>
  <r>
    <s v="ANA LETICIA DE OLIVEIRA GUERRA"/>
    <x v="0"/>
    <n v="3242882"/>
    <n v="5082109685"/>
    <s v="22/11/1980"/>
    <x v="0"/>
    <s v="MARIA APARECIDA DE OLIVEIRA GUERRA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0"/>
    <x v="42"/>
    <x v="0"/>
    <m/>
    <s v="0//0"/>
    <m/>
    <m/>
    <n v="0"/>
    <m/>
    <n v="0"/>
    <m/>
    <m/>
    <m/>
    <x v="0"/>
    <x v="0"/>
    <d v="2021-07-01T00:00:00"/>
    <n v="5705.68"/>
  </r>
  <r>
    <s v="ANA LORENA LOBO OLIVEIRA"/>
    <x v="1"/>
    <n v="2958977"/>
    <n v="9093152645"/>
    <s v="18/12/1987"/>
    <x v="0"/>
    <s v="ARLENE LOBO OLIVEIRA"/>
    <x v="1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m/>
    <x v="1"/>
    <x v="18"/>
    <x v="1"/>
    <m/>
    <s v="0//0"/>
    <m/>
    <s v="CESSAO (COM ONUS) PARA OUTROS ORGAOS - EST"/>
    <n v="0"/>
    <m/>
    <n v="26443"/>
    <s v="EMPRESA BRAS. SERVIÇOS HOSPITALARES"/>
    <s v="28/05/2020"/>
    <s v="0//0"/>
    <x v="0"/>
    <x v="0"/>
    <d v="2014-02-21T00:00:00"/>
    <n v="5051.21"/>
  </r>
  <r>
    <s v="ANA LUCIA DE OLIVEIRA"/>
    <x v="1"/>
    <n v="412611"/>
    <n v="47253762649"/>
    <s v="12/09/1961"/>
    <x v="0"/>
    <s v="JOANA MARIA OLIVEIRA"/>
    <x v="3"/>
    <s v="BRASILEIRO NATO"/>
    <m/>
    <s v="MG"/>
    <s v="ARAGUARI"/>
    <n v="491"/>
    <s v="CENTRO CIRURGICO GEUNE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85-11-01T00:00:00"/>
    <n v="9148.75"/>
  </r>
  <r>
    <s v="ANA LUCIA DE SOUZA FERREIRA"/>
    <x v="0"/>
    <n v="1532198"/>
    <n v="65309510672"/>
    <s v="18/06/1969"/>
    <x v="0"/>
    <s v="ANA AMELIA DE SOUZA"/>
    <x v="1"/>
    <s v="BRASILEIRO NATO"/>
    <m/>
    <s v="MG"/>
    <s v="ARAGUARI"/>
    <n v="173"/>
    <s v="DIVISAO DE COMPRAS - DIRCL"/>
    <s v="04-SANTA MONICA"/>
    <n v="131"/>
    <s v="PRO REITORIA DE PLANEJAMEN ADMINISTRACAO"/>
    <s v="04-SANTA MONICA"/>
    <m/>
    <x v="0"/>
    <x v="20"/>
    <x v="0"/>
    <m/>
    <s v="0//0"/>
    <m/>
    <m/>
    <n v="0"/>
    <m/>
    <n v="0"/>
    <m/>
    <m/>
    <m/>
    <x v="0"/>
    <x v="3"/>
    <d v="2006-05-24T00:00:00"/>
    <n v="6702.73"/>
  </r>
  <r>
    <s v="ANA LUCIA RIBEIRO GONCALVES"/>
    <x v="1"/>
    <n v="1842574"/>
    <n v="5930718679"/>
    <s v="02/08/1982"/>
    <x v="0"/>
    <s v="JOANA DARC RIBEIRO GONCALVES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3"/>
    <x v="12"/>
    <x v="0"/>
    <m/>
    <s v="0//0"/>
    <m/>
    <m/>
    <n v="0"/>
    <m/>
    <n v="0"/>
    <m/>
    <m/>
    <m/>
    <x v="0"/>
    <x v="0"/>
    <d v="2011-05-25T00:00:00"/>
    <n v="6636.74"/>
  </r>
  <r>
    <s v="ANA LUIZA NASCIMENTO MAIA"/>
    <x v="0"/>
    <n v="1415438"/>
    <n v="16246290752"/>
    <s v="27/07/1996"/>
    <x v="0"/>
    <s v="ANA MARIA FERNANDES DO NASCIMENTO"/>
    <x v="3"/>
    <s v="BRASILEIRO NATO"/>
    <m/>
    <s v="RJ"/>
    <m/>
    <n v="130"/>
    <s v="SETOR DE ASSUNTOS EDUCACIONAIS - DIRAC"/>
    <s v="04-SANTA MONICA"/>
    <n v="262"/>
    <s v="PRO REITORIA DE GRADUACAO"/>
    <s v="04-SANTA MONICA"/>
    <m/>
    <x v="2"/>
    <x v="24"/>
    <x v="0"/>
    <m/>
    <s v="0//0"/>
    <m/>
    <m/>
    <n v="0"/>
    <m/>
    <n v="0"/>
    <m/>
    <m/>
    <m/>
    <x v="0"/>
    <x v="0"/>
    <d v="2022-08-30T00:00:00"/>
    <n v="3058.7"/>
  </r>
  <r>
    <s v="ANA MABILLE RIBEIRO OLIVEIRA MONTEIRO"/>
    <x v="0"/>
    <n v="2220385"/>
    <n v="38083599867"/>
    <s v="06/11/1988"/>
    <x v="0"/>
    <s v="NILDMAR OLIVEIRA SILVEIRA RIBEIRO"/>
    <x v="1"/>
    <s v="BRASILEIRO NATO"/>
    <m/>
    <s v="BA"/>
    <m/>
    <n v="143"/>
    <s v="DIVISAO DE EXECUCAO ORCAMENTARIA - DIRAF"/>
    <s v="04-SANTA MONICA"/>
    <n v="131"/>
    <s v="PRO REITORIA DE PLANEJAMEN ADMINISTRACAO"/>
    <s v="04-SANTA MONICA"/>
    <m/>
    <x v="0"/>
    <x v="18"/>
    <x v="0"/>
    <m/>
    <s v="0//0"/>
    <m/>
    <m/>
    <n v="0"/>
    <m/>
    <n v="0"/>
    <m/>
    <m/>
    <m/>
    <x v="0"/>
    <x v="0"/>
    <d v="2015-04-14T00:00:00"/>
    <n v="4320.12"/>
  </r>
  <r>
    <s v="ANA MARCIA SA FIGUEIREDO FERNANDES"/>
    <x v="1"/>
    <n v="2422092"/>
    <n v="76776158991"/>
    <s v="18/03/1964"/>
    <x v="0"/>
    <s v="ZEDIA DOS SANTOS SA"/>
    <x v="1"/>
    <s v="BRASILEIRO NATO"/>
    <m/>
    <s v="PR"/>
    <m/>
    <n v="765"/>
    <s v="ASSISTENCIA SOCIAL"/>
    <s v="06-HOSP CLINICAS-UMUARAMA"/>
    <n v="746"/>
    <s v="DIRETORIA DE SERVICOS CLINICOS"/>
    <s v="06-HOSP CLINICAS-UMUARAMA"/>
    <s v="HEMIPARESIA"/>
    <x v="0"/>
    <x v="58"/>
    <x v="0"/>
    <m/>
    <s v="0//0"/>
    <m/>
    <m/>
    <n v="0"/>
    <m/>
    <n v="0"/>
    <m/>
    <m/>
    <m/>
    <x v="0"/>
    <x v="0"/>
    <d v="2017-09-05T00:00:00"/>
    <n v="10742.41"/>
  </r>
  <r>
    <s v="ANA MARIA CARVALHO MONTEIRO PRADO"/>
    <x v="1"/>
    <n v="1442674"/>
    <n v="95229361620"/>
    <s v="01/03/1972"/>
    <x v="0"/>
    <s v="CLEUZA CARVALHO MONTEIRO"/>
    <x v="1"/>
    <s v="BRASILEIRO NATO"/>
    <m/>
    <s v="MG"/>
    <s v="UBERLANDIA"/>
    <n v="767"/>
    <s v="FISIOTERAPIA E TERAPIA OCUPACIONAL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3"/>
    <d v="2004-02-11T00:00:00"/>
    <n v="10982.56"/>
  </r>
  <r>
    <s v="ANA MARIA DA SILVA"/>
    <x v="0"/>
    <n v="1476281"/>
    <n v="44955502687"/>
    <s v="02/03/1963"/>
    <x v="0"/>
    <s v="MAURA DE OLIVEIRA SILVA"/>
    <x v="1"/>
    <s v="BRASILEIRO NATO"/>
    <m/>
    <s v="MG"/>
    <s v="MONTE CARMELO"/>
    <n v="723"/>
    <s v="DIVISAO DE ATENDIMENTO AO USUARIO"/>
    <s v="04-SANTA MONICA"/>
    <n v="585"/>
    <s v="DIRETORIA DO SISTEMA DE BIBLIOTECAS"/>
    <s v="04-SANTA MONICA"/>
    <m/>
    <x v="0"/>
    <x v="4"/>
    <x v="0"/>
    <m/>
    <s v="0//0"/>
    <m/>
    <m/>
    <n v="0"/>
    <m/>
    <n v="0"/>
    <m/>
    <m/>
    <m/>
    <x v="0"/>
    <x v="0"/>
    <d v="2004-10-27T00:00:00"/>
    <n v="6031.9"/>
  </r>
  <r>
    <s v="ANA MARIA GUIRADO RODRIGUES"/>
    <x v="0"/>
    <n v="1035329"/>
    <n v="82238820868"/>
    <s v="30/05/1964"/>
    <x v="0"/>
    <s v="DORIS DUARTE GUIRADO RODRIGUES"/>
    <x v="1"/>
    <s v="BRASILEIRO NATO"/>
    <m/>
    <s v="SP"/>
    <s v="PERACICABA"/>
    <n v="663"/>
    <s v="DIRETORIA QUALIDADE VIDA SAUDE SERVIDOR"/>
    <s v="08-AREA ADMINISTR-UMUARAMA"/>
    <n v="29"/>
    <s v="PRO REITORIA DE GESTAO DE PESSOAS"/>
    <s v="04-SANTA MONICA"/>
    <m/>
    <x v="0"/>
    <x v="13"/>
    <x v="0"/>
    <m/>
    <s v="0//0"/>
    <m/>
    <m/>
    <n v="0"/>
    <m/>
    <n v="0"/>
    <m/>
    <m/>
    <m/>
    <x v="0"/>
    <x v="0"/>
    <d v="1993-12-29T00:00:00"/>
    <n v="11447.78"/>
  </r>
  <r>
    <s v="ANA MARIA HONORIA DE CARVALHO"/>
    <x v="1"/>
    <n v="410093"/>
    <n v="36574945615"/>
    <s v="02/06/1950"/>
    <x v="0"/>
    <s v="MARIA JOANA JESUS"/>
    <x v="0"/>
    <s v="BRASILEIRO NATO"/>
    <m/>
    <s v="MG"/>
    <s v="INDIANOPOLIS"/>
    <n v="482"/>
    <s v="CLINICA CIRURGICA 2 INTERN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78-09-01T00:00:00"/>
    <n v="13373.71"/>
  </r>
  <r>
    <s v="ANA MARINA DE OLIVEIRA RESENDE DOS SANTOS"/>
    <x v="0"/>
    <n v="1673253"/>
    <n v="3379459852"/>
    <s v="09/09/1960"/>
    <x v="0"/>
    <s v="MARIA PEREIRA DE OLIVEIRA"/>
    <x v="1"/>
    <s v="BRASILEIRO NATO"/>
    <m/>
    <s v="MG"/>
    <s v="PAINS"/>
    <n v="1244"/>
    <s v="CENTRO ESTUDOS, PESQ E PROJ ECON-SOCIAIS"/>
    <s v="04-SANTA MONICA"/>
    <n v="344"/>
    <s v="INST DE ECONOMIA RELACOES INTERNACIONAIS"/>
    <s v="04-SANTA MONICA"/>
    <m/>
    <x v="0"/>
    <x v="15"/>
    <x v="0"/>
    <m/>
    <s v="0//0"/>
    <m/>
    <m/>
    <n v="0"/>
    <m/>
    <n v="0"/>
    <m/>
    <m/>
    <m/>
    <x v="0"/>
    <x v="0"/>
    <d v="2009-01-22T00:00:00"/>
    <n v="5034.51"/>
  </r>
  <r>
    <s v="ANA PAULA BOTELHO"/>
    <x v="1"/>
    <n v="2309150"/>
    <n v="3266804112"/>
    <s v="14/08/1989"/>
    <x v="0"/>
    <s v="EUNICE PINHEIRO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22"/>
    <x v="0"/>
    <m/>
    <s v="0//0"/>
    <m/>
    <m/>
    <n v="0"/>
    <m/>
    <n v="0"/>
    <m/>
    <m/>
    <m/>
    <x v="0"/>
    <x v="0"/>
    <d v="2016-04-18T00:00:00"/>
    <n v="7180.72"/>
  </r>
  <r>
    <s v="ANA PAULA CAMPOS FARIA"/>
    <x v="0"/>
    <n v="3051068"/>
    <n v="9244615606"/>
    <s v="20/01/1991"/>
    <x v="0"/>
    <s v="TERESA PEDRA DE CAMPOS FARIA"/>
    <x v="0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m/>
    <x v="0"/>
    <x v="51"/>
    <x v="0"/>
    <m/>
    <s v="0//0"/>
    <m/>
    <m/>
    <n v="0"/>
    <m/>
    <n v="0"/>
    <m/>
    <m/>
    <m/>
    <x v="0"/>
    <x v="0"/>
    <d v="2018-06-11T00:00:00"/>
    <n v="7308"/>
  </r>
  <r>
    <s v="ANA PAULA CEZAR MACHADO"/>
    <x v="1"/>
    <n v="1642109"/>
    <n v="4597253602"/>
    <s v="08/05/1977"/>
    <x v="0"/>
    <s v="HELENA BENEDITA CEZAR"/>
    <x v="1"/>
    <s v="BRASILEIRO NATO"/>
    <m/>
    <s v="MG"/>
    <s v="BUENO BRANDAO"/>
    <n v="749"/>
    <s v="FARMACIA"/>
    <s v="06-HOSP CLINICAS-UMUARAMA"/>
    <n v="743"/>
    <s v="DIRETORIA DE SERVICOS ADMINISTRATIVOS"/>
    <s v="06-HOSP CLINICAS-UMUARAMA"/>
    <m/>
    <x v="1"/>
    <x v="17"/>
    <x v="0"/>
    <m/>
    <s v="0//0"/>
    <m/>
    <m/>
    <n v="0"/>
    <m/>
    <n v="0"/>
    <m/>
    <m/>
    <m/>
    <x v="0"/>
    <x v="0"/>
    <d v="2008-07-23T00:00:00"/>
    <n v="18522.22"/>
  </r>
  <r>
    <s v="ANA PAULA CIRILO"/>
    <x v="0"/>
    <n v="3270694"/>
    <n v="40371644852"/>
    <s v="19/12/1990"/>
    <x v="0"/>
    <s v="TEREZA DE JESUS CIRILO"/>
    <x v="3"/>
    <s v="BRASILEIRO NATO"/>
    <m/>
    <s v="SP"/>
    <m/>
    <n v="955"/>
    <s v="PROAE - CAMPUS PONTAL"/>
    <s v="09-CAMPUS PONTAL"/>
    <n v="944"/>
    <s v="PRO REITORIA DE ASSISTENCIA ESTUDANTIL"/>
    <s v="04-SANTA MONICA"/>
    <m/>
    <x v="0"/>
    <x v="42"/>
    <x v="0"/>
    <m/>
    <s v="0//0"/>
    <m/>
    <m/>
    <n v="0"/>
    <m/>
    <n v="0"/>
    <m/>
    <m/>
    <m/>
    <x v="0"/>
    <x v="0"/>
    <d v="2022-01-31T00:00:00"/>
    <n v="5434.85"/>
  </r>
  <r>
    <s v="ANA PAULA DA SILVA QUEIROZ BRAGA"/>
    <x v="1"/>
    <n v="1119312"/>
    <n v="6335827603"/>
    <s v="26/11/1982"/>
    <x v="0"/>
    <s v="VANDA VILMA DA SILVA QUEIROZ"/>
    <x v="0"/>
    <s v="BRASILEIRO NATO"/>
    <m/>
    <s v="MG"/>
    <m/>
    <n v="773"/>
    <s v="URGENCIA E EMERGENCIA"/>
    <s v="06-HOSP CLINICAS-UMUARAMA"/>
    <n v="211"/>
    <s v="DIRETORIA DE ENFERMAGEM HC"/>
    <s v="05-ENFERMAGEM-UMUARAMA"/>
    <m/>
    <x v="0"/>
    <x v="42"/>
    <x v="0"/>
    <m/>
    <s v="0//0"/>
    <m/>
    <m/>
    <n v="0"/>
    <m/>
    <n v="0"/>
    <m/>
    <m/>
    <m/>
    <x v="0"/>
    <x v="0"/>
    <d v="2019-04-03T00:00:00"/>
    <n v="10367.69"/>
  </r>
  <r>
    <s v="ANA PAULA DE ALMEIDA CARVALHO"/>
    <x v="0"/>
    <n v="2419426"/>
    <n v="6369835609"/>
    <s v="23/04/1983"/>
    <x v="0"/>
    <s v="MARIA DO CARMO ALMEIDA DA CONCEICAO"/>
    <x v="0"/>
    <s v="BRASILEIRO NATO"/>
    <m/>
    <s v="MG"/>
    <m/>
    <n v="948"/>
    <s v="DIVISAO ASSIT E ORIENTACAO SOCIAL"/>
    <s v="04-SANTA MONICA"/>
    <n v="944"/>
    <s v="PRO REITORIA DE ASSISTENCIA ESTUDANTIL"/>
    <s v="04-SANTA MONICA"/>
    <m/>
    <x v="0"/>
    <x v="58"/>
    <x v="0"/>
    <m/>
    <s v="0//0"/>
    <m/>
    <m/>
    <n v="0"/>
    <m/>
    <n v="0"/>
    <m/>
    <m/>
    <m/>
    <x v="0"/>
    <x v="0"/>
    <d v="2017-08-18T00:00:00"/>
    <n v="6837.25"/>
  </r>
  <r>
    <s v="ANA PAULA DE ARAUJO MACIEL"/>
    <x v="1"/>
    <n v="1854906"/>
    <n v="6091925660"/>
    <s v="28/09/1982"/>
    <x v="0"/>
    <s v="ANA MARIA DE ARAUJO MACIEL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2"/>
    <x v="0"/>
    <m/>
    <s v="0//0"/>
    <m/>
    <s v="LIC. TRATAMENTO DE SAUDE - EST"/>
    <n v="0"/>
    <m/>
    <n v="0"/>
    <m/>
    <s v="12/09/2022"/>
    <s v="9/01/2023"/>
    <x v="0"/>
    <x v="0"/>
    <d v="2011-03-15T00:00:00"/>
    <n v="5022.3900000000003"/>
  </r>
  <r>
    <s v="ANA PAULA DE LIMA"/>
    <x v="0"/>
    <n v="2645833"/>
    <n v="8449282675"/>
    <s v="09/05/1988"/>
    <x v="0"/>
    <s v="JUSSARA FERREIRA DE LIMA"/>
    <x v="1"/>
    <s v="BRASILEIRO NATO"/>
    <m/>
    <s v="MG"/>
    <s v="PASSOS"/>
    <n v="349"/>
    <s v="INSTITUTO DE LETRAS E LINGUISTICA"/>
    <s v="04-SANTA MONICA"/>
    <n v="349"/>
    <s v="INSTITUTO DE LETRAS E LINGUISTICA"/>
    <s v="04-SANTA MONICA"/>
    <m/>
    <x v="3"/>
    <x v="0"/>
    <x v="0"/>
    <m/>
    <s v="0//0"/>
    <m/>
    <m/>
    <n v="0"/>
    <m/>
    <n v="0"/>
    <m/>
    <m/>
    <m/>
    <x v="0"/>
    <x v="0"/>
    <d v="2015-10-16T00:00:00"/>
    <n v="4958.78"/>
  </r>
  <r>
    <s v="ANA PAULA FERNANDES DURKIN"/>
    <x v="1"/>
    <n v="3906629"/>
    <n v="5566373640"/>
    <s v="06/06/1983"/>
    <x v="0"/>
    <s v="ROSANGELA LOHR FERNANDES"/>
    <x v="0"/>
    <s v="BRASILEIRO NATO"/>
    <m/>
    <s v="MG"/>
    <m/>
    <n v="492"/>
    <s v="CENTRO OBSTETRICO GEUNE DIENF"/>
    <s v="05-ENFERMAGEM-UMUARAMA"/>
    <n v="211"/>
    <s v="DIRETORIA DE ENFERMAGEM HC"/>
    <s v="05-ENFERMAGEM-UMUARAMA"/>
    <m/>
    <x v="0"/>
    <x v="59"/>
    <x v="0"/>
    <m/>
    <s v="0//0"/>
    <m/>
    <m/>
    <n v="0"/>
    <m/>
    <n v="0"/>
    <m/>
    <m/>
    <m/>
    <x v="0"/>
    <x v="0"/>
    <d v="2012-01-02T00:00:00"/>
    <n v="7033.68"/>
  </r>
  <r>
    <s v="ANA PAULA LINO JORGE MACHADO"/>
    <x v="1"/>
    <n v="1437484"/>
    <n v="4820262866"/>
    <s v="25/02/1965"/>
    <x v="0"/>
    <s v="VERA LUCIA MAIA LINO JORGE"/>
    <x v="0"/>
    <s v="BRASILEIRO NATO"/>
    <m/>
    <s v="MG"/>
    <s v="BELO HORIZONTE"/>
    <n v="771"/>
    <s v="SERVICOS MEDICOS"/>
    <s v="06-HOSP CLINICAS-UMUARAMA"/>
    <n v="746"/>
    <s v="DIRETORIA DE SERVICOS CLINICOS"/>
    <s v="06-HOSP CLINICAS-UMUARAMA"/>
    <m/>
    <x v="1"/>
    <x v="11"/>
    <x v="0"/>
    <m/>
    <s v="0//0"/>
    <m/>
    <m/>
    <n v="0"/>
    <m/>
    <n v="0"/>
    <m/>
    <m/>
    <m/>
    <x v="0"/>
    <x v="0"/>
    <d v="2003-12-16T00:00:00"/>
    <n v="24770.15"/>
  </r>
  <r>
    <s v="ANA PAULA MARTINS DE OLIVEIRA"/>
    <x v="0"/>
    <n v="2090018"/>
    <n v="7988901699"/>
    <s v="18/03/1988"/>
    <x v="0"/>
    <s v="MAURICIA MARIA MARTINS DE OLIVEIRA"/>
    <x v="3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0"/>
    <x v="18"/>
    <x v="0"/>
    <m/>
    <s v="0//0"/>
    <m/>
    <m/>
    <n v="0"/>
    <m/>
    <n v="0"/>
    <m/>
    <m/>
    <m/>
    <x v="0"/>
    <x v="0"/>
    <d v="2014-02-24T00:00:00"/>
    <n v="4320.12"/>
  </r>
  <r>
    <s v="ANA PAULA MARTINS DE SOUZA"/>
    <x v="1"/>
    <n v="1873185"/>
    <n v="7921200605"/>
    <s v="02/06/1986"/>
    <x v="0"/>
    <s v="SIRLEY MARTINS DE OLIVEIRA"/>
    <x v="1"/>
    <s v="BRASILEIRO NATO"/>
    <m/>
    <s v="MG"/>
    <m/>
    <n v="496"/>
    <s v="ONCOLOGIA QUIMIOTERAPIA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20T00:00:00"/>
    <n v="6873.16"/>
  </r>
  <r>
    <s v="ANA PAULA MEDINA"/>
    <x v="0"/>
    <n v="1828261"/>
    <n v="18776261808"/>
    <s v="26/11/1975"/>
    <x v="0"/>
    <s v="ADELAIDE MEDINA"/>
    <x v="1"/>
    <s v="BRASILEIRO NATO"/>
    <m/>
    <s v="SP"/>
    <m/>
    <n v="1161"/>
    <s v="COORD CURSO GRAD EDU FISICA-LICENCIATURA"/>
    <s v="03-EDUCACAO FISICA"/>
    <n v="332"/>
    <s v="FACULDADE DE EDUCACAO FISICA"/>
    <s v="03-EDUCACAO FISICA"/>
    <m/>
    <x v="0"/>
    <x v="12"/>
    <x v="0"/>
    <m/>
    <s v="0//0"/>
    <m/>
    <m/>
    <n v="0"/>
    <m/>
    <n v="0"/>
    <m/>
    <m/>
    <m/>
    <x v="0"/>
    <x v="0"/>
    <d v="2010-11-30T00:00:00"/>
    <n v="4824.79"/>
  </r>
  <r>
    <s v="ANA PAULA MENDONCA LUCAS"/>
    <x v="1"/>
    <n v="2374208"/>
    <n v="64124878168"/>
    <s v="29/11/1971"/>
    <x v="0"/>
    <s v="MARILDA MARIA MENDONCA LUCAS"/>
    <x v="1"/>
    <s v="BRASILEIRO NATO"/>
    <m/>
    <s v="GO"/>
    <s v="GOIANIA"/>
    <n v="471"/>
    <s v="GASTROENTEROLOGIA AMB DIENF"/>
    <s v="05-ENFERMAGEM-UMUARAMA"/>
    <n v="211"/>
    <s v="DIRETORIA DE ENFERMAGEM HC"/>
    <s v="05-ENFERMAGEM-UMUARAMA"/>
    <m/>
    <x v="1"/>
    <x v="1"/>
    <x v="0"/>
    <m/>
    <s v="0//0"/>
    <m/>
    <m/>
    <n v="0"/>
    <m/>
    <n v="0"/>
    <m/>
    <m/>
    <m/>
    <x v="0"/>
    <x v="0"/>
    <d v="2004-06-01T00:00:00"/>
    <n v="18013.599999999999"/>
  </r>
  <r>
    <s v="ANA PAULA MICHALICHEM DA SILVA"/>
    <x v="1"/>
    <n v="1862854"/>
    <n v="21547073861"/>
    <s v="01/04/1981"/>
    <x v="0"/>
    <s v="LENI APARECIDA MACHADO MICHALICHEM"/>
    <x v="1"/>
    <s v="BRASILEIRO NATO"/>
    <m/>
    <s v="SP"/>
    <m/>
    <n v="490"/>
    <s v="BERCARIO E UTI NEONATAL GEUNE DIENF"/>
    <s v="05-ENFERMAGEM-UMUARAMA"/>
    <n v="211"/>
    <s v="DIRETORIA DE ENFERMAGEM HC"/>
    <s v="05-ENFERMAGEM-UMUARAMA"/>
    <m/>
    <x v="9"/>
    <x v="3"/>
    <x v="0"/>
    <m/>
    <s v="0//0"/>
    <m/>
    <m/>
    <n v="0"/>
    <m/>
    <n v="0"/>
    <m/>
    <m/>
    <m/>
    <x v="0"/>
    <x v="0"/>
    <d v="2011-04-20T00:00:00"/>
    <n v="4987.1400000000003"/>
  </r>
  <r>
    <s v="ANA PAULA NAVES NASCIMENTO"/>
    <x v="0"/>
    <n v="3222015"/>
    <n v="4534634609"/>
    <s v="03/07/1978"/>
    <x v="0"/>
    <s v="ANA MARIA NAVES NASCIMENTO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4"/>
    <x v="45"/>
    <x v="0"/>
    <m/>
    <s v="0//0"/>
    <m/>
    <m/>
    <n v="0"/>
    <m/>
    <n v="0"/>
    <m/>
    <m/>
    <m/>
    <x v="0"/>
    <x v="0"/>
    <d v="2021-01-18T00:00:00"/>
    <n v="4653.9799999999996"/>
  </r>
  <r>
    <s v="ANA PAULA PEREIRA"/>
    <x v="0"/>
    <n v="3208720"/>
    <n v="4485520609"/>
    <s v="06/12/1979"/>
    <x v="0"/>
    <s v="ANA MARIA BAHIA PEREIRA"/>
    <x v="1"/>
    <s v="BRASILEIRO NATO"/>
    <m/>
    <s v="MG"/>
    <m/>
    <n v="869"/>
    <s v="DIVISAO DE EXECUCAO FISICA - DIROB"/>
    <s v="04-SANTA MONICA"/>
    <n v="59"/>
    <s v="PREFEITURA UNIVERSITARIA"/>
    <s v="04-SANTA MONICA"/>
    <m/>
    <x v="0"/>
    <x v="45"/>
    <x v="0"/>
    <m/>
    <s v="0//0"/>
    <m/>
    <m/>
    <n v="0"/>
    <m/>
    <n v="0"/>
    <m/>
    <m/>
    <m/>
    <x v="0"/>
    <x v="0"/>
    <d v="2020-10-05T00:00:00"/>
    <n v="3434.01"/>
  </r>
  <r>
    <s v="ANA PAULA RODRIGUES DE OLIVEIRA"/>
    <x v="0"/>
    <n v="1617672"/>
    <n v="2624499601"/>
    <s v="07/07/1972"/>
    <x v="0"/>
    <s v="MARIA JOSE RODRIGUES DE OLIVEIRA"/>
    <x v="0"/>
    <s v="BRASILEIRO NATO"/>
    <m/>
    <s v="MG"/>
    <s v="UBERLANDIA"/>
    <n v="723"/>
    <s v="DIVISAO DE ATENDIMENTO AO USUARIO"/>
    <s v="04-SANTA MONICA"/>
    <n v="585"/>
    <s v="DIRETORIA DO SISTEMA DE BIBLIOTECAS"/>
    <s v="04-SANTA MONICA"/>
    <m/>
    <x v="2"/>
    <x v="15"/>
    <x v="0"/>
    <m/>
    <s v="0//0"/>
    <m/>
    <m/>
    <n v="0"/>
    <m/>
    <n v="0"/>
    <m/>
    <m/>
    <m/>
    <x v="0"/>
    <x v="0"/>
    <d v="2008-03-31T00:00:00"/>
    <n v="4840.87"/>
  </r>
  <r>
    <s v="ANA PAULA SANTOS RESENDE"/>
    <x v="1"/>
    <n v="1873804"/>
    <n v="6108948620"/>
    <s v="03/03/1983"/>
    <x v="0"/>
    <s v="SANDRA LOURDES DE FREITAS SANTOS"/>
    <x v="1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0"/>
    <x v="33"/>
    <x v="0"/>
    <m/>
    <s v="0//0"/>
    <m/>
    <m/>
    <n v="0"/>
    <m/>
    <n v="0"/>
    <m/>
    <m/>
    <m/>
    <x v="0"/>
    <x v="0"/>
    <d v="2011-06-27T00:00:00"/>
    <n v="4833.87"/>
  </r>
  <r>
    <s v="ANA PAULA SILVA ALMEIDA"/>
    <x v="1"/>
    <n v="1656418"/>
    <n v="1505802660"/>
    <s v="22/08/1983"/>
    <x v="0"/>
    <s v="MARTINHA SILVA PEREIRA"/>
    <x v="3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m/>
    <x v="1"/>
    <x v="15"/>
    <x v="0"/>
    <m/>
    <s v="0//0"/>
    <m/>
    <m/>
    <n v="0"/>
    <m/>
    <n v="0"/>
    <m/>
    <m/>
    <m/>
    <x v="0"/>
    <x v="0"/>
    <d v="2008-09-19T00:00:00"/>
    <n v="5886.5"/>
  </r>
  <r>
    <s v="ANA PAULA TAVARES LOPES"/>
    <x v="1"/>
    <n v="1454513"/>
    <n v="96966912620"/>
    <s v="15/04/1969"/>
    <x v="0"/>
    <s v="INES DE PAULA EIRAS TAVARES"/>
    <x v="1"/>
    <s v="BRASILEIRO NATO"/>
    <m/>
    <s v="SP"/>
    <s v="SAO PAULO"/>
    <n v="767"/>
    <s v="FISIOTERAPIA E TERAPIA OCUPACIONAL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3"/>
    <d v="2004-06-01T00:00:00"/>
    <n v="22844.06"/>
  </r>
  <r>
    <s v="ANA RAFAELLA FERREIRA RAMOS"/>
    <x v="0"/>
    <n v="2779324"/>
    <n v="8599293613"/>
    <s v="29/05/1989"/>
    <x v="0"/>
    <s v="ANA DALVA FERREIRA RAMOS"/>
    <x v="1"/>
    <s v="BRASILEIRO NATO"/>
    <m/>
    <s v="MG"/>
    <m/>
    <n v="363"/>
    <s v="FACULDADE DE EDUCACAO"/>
    <s v="04-SANTA MONICA"/>
    <n v="363"/>
    <s v="FACULDADE DE EDUCACAO"/>
    <s v="04-SANTA MONICA"/>
    <m/>
    <x v="2"/>
    <x v="52"/>
    <x v="0"/>
    <m/>
    <s v="0//0"/>
    <m/>
    <m/>
    <n v="0"/>
    <m/>
    <n v="0"/>
    <m/>
    <m/>
    <m/>
    <x v="0"/>
    <x v="0"/>
    <d v="2017-03-13T00:00:00"/>
    <n v="3219.84"/>
  </r>
  <r>
    <s v="ANA RITA BARRETO BERNARDES"/>
    <x v="1"/>
    <n v="1919096"/>
    <n v="7864940692"/>
    <s v="13/01/1986"/>
    <x v="0"/>
    <s v="MARIA APARECIDA BARRETO BERNARDES"/>
    <x v="1"/>
    <s v="BRASILEIRO NATO"/>
    <m/>
    <s v="MG"/>
    <m/>
    <n v="211"/>
    <s v="DIRETORIA DE ENFERMAGEM HC"/>
    <s v="05-ENFERMAGEM-UMUARAMA"/>
    <n v="211"/>
    <s v="DIRETORIA DE ENFERMAGEM HC"/>
    <s v="05-ENFERMAGEM-UMUARAMA"/>
    <m/>
    <x v="1"/>
    <x v="16"/>
    <x v="0"/>
    <m/>
    <s v="0//0"/>
    <m/>
    <m/>
    <n v="0"/>
    <m/>
    <n v="0"/>
    <m/>
    <m/>
    <m/>
    <x v="0"/>
    <x v="0"/>
    <d v="2012-02-16T00:00:00"/>
    <n v="13458.02"/>
  </r>
  <r>
    <s v="ANA RUBIA MUNIZ DOS SANTOS PEREIRA"/>
    <x v="0"/>
    <n v="1680137"/>
    <n v="3506768603"/>
    <s v="05/12/1977"/>
    <x v="0"/>
    <s v="ANA LAZARA MUNIZ DOS SANTOS"/>
    <x v="1"/>
    <s v="BRASILEIRO NATO"/>
    <m/>
    <s v="MG"/>
    <s v="ITUIUTABA"/>
    <n v="1152"/>
    <s v="INSTITUTO CIENCIAS EXATA NATURAIS PONTAL"/>
    <s v="09-CAMPUS PONTAL"/>
    <n v="1152"/>
    <s v="INSTITUTO CIENCIAS EXATA NATURAIS PONTAL"/>
    <s v="09-CAMPUS PONTAL"/>
    <m/>
    <x v="1"/>
    <x v="15"/>
    <x v="0"/>
    <m/>
    <s v="0//0"/>
    <m/>
    <m/>
    <n v="0"/>
    <m/>
    <n v="0"/>
    <m/>
    <m/>
    <m/>
    <x v="0"/>
    <x v="0"/>
    <d v="2009-02-09T00:00:00"/>
    <n v="6157.33"/>
  </r>
  <r>
    <s v="ANADIR APARECIDA VIEIRA DE MELO"/>
    <x v="1"/>
    <n v="413581"/>
    <n v="52496007604"/>
    <s v="01/07/1965"/>
    <x v="0"/>
    <s v="JERSY MELO VIEIRA"/>
    <x v="3"/>
    <s v="BRASILEIRO NATO"/>
    <m/>
    <s v="MG"/>
    <s v="LAGAMAR"/>
    <n v="499"/>
    <s v="UTI PEDIATRICO GEUNE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91-10-24T00:00:00"/>
    <n v="11569.73"/>
  </r>
  <r>
    <s v="ANALIS DA SILVA SOARES"/>
    <x v="0"/>
    <n v="1208071"/>
    <n v="11765546621"/>
    <s v="29/09/1993"/>
    <x v="0"/>
    <s v="ELIZABETE FRANCISCO DA SILVA SOARES"/>
    <x v="0"/>
    <s v="BRASILEIRO NATO"/>
    <m/>
    <s v="PR"/>
    <m/>
    <n v="785"/>
    <s v="COORD CURSO ENG AGRI CART MONTE CARMELO"/>
    <s v="10-CAMPUS MONTE CARMELO"/>
    <n v="340"/>
    <s v="INSTITUTO DE GEOGRAFIA"/>
    <s v="04-SANTA MONICA"/>
    <m/>
    <x v="1"/>
    <x v="42"/>
    <x v="0"/>
    <m/>
    <s v="0//0"/>
    <m/>
    <m/>
    <n v="0"/>
    <m/>
    <n v="0"/>
    <m/>
    <m/>
    <m/>
    <x v="0"/>
    <x v="0"/>
    <d v="2020-10-01T00:00:00"/>
    <n v="6354.6"/>
  </r>
  <r>
    <s v="ANANIAS GONCALVES BATISTA"/>
    <x v="1"/>
    <n v="1435127"/>
    <n v="1370892608"/>
    <s v="05/09/1980"/>
    <x v="1"/>
    <s v="ANA GONCALVES BATISTA"/>
    <x v="1"/>
    <s v="BRASILEIRO NATO"/>
    <m/>
    <s v="MG"/>
    <s v="CAETE"/>
    <n v="487"/>
    <s v="ENFERMAGEM MOL INFEC INTERNACA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7T00:00:00"/>
    <n v="10498.39"/>
  </r>
  <r>
    <s v="ANCELMO ANTONIO DE QUEIROZ"/>
    <x v="0"/>
    <n v="1618604"/>
    <n v="44580509668"/>
    <s v="19/09/1962"/>
    <x v="1"/>
    <s v="ANTONIA EVARISTA DE QUEIROZ"/>
    <x v="0"/>
    <s v="BRASILEIRO NATO"/>
    <m/>
    <s v="GO"/>
    <s v="SANTA HELENA DE GOIAS"/>
    <n v="733"/>
    <s v="DIVISAO AQUISICAO PROCESSAMENTO TECNICO"/>
    <s v="04-SANTA MONICA"/>
    <n v="585"/>
    <s v="DIRETORIA DO SISTEMA DE BIBLIOTECAS"/>
    <s v="04-SANTA MONICA"/>
    <m/>
    <x v="4"/>
    <x v="60"/>
    <x v="0"/>
    <m/>
    <s v="0//0"/>
    <m/>
    <m/>
    <n v="0"/>
    <m/>
    <n v="0"/>
    <m/>
    <m/>
    <m/>
    <x v="0"/>
    <x v="0"/>
    <d v="2008-03-31T00:00:00"/>
    <n v="3587.43"/>
  </r>
  <r>
    <s v="ANDERSON LUIS FIRMINO"/>
    <x v="0"/>
    <n v="2394951"/>
    <n v="4301259686"/>
    <s v="01/05/1979"/>
    <x v="1"/>
    <s v="APARECIDA QUIRINO DOS SANTOS FIRMINO"/>
    <x v="0"/>
    <s v="BRASILEIRO NATO"/>
    <m/>
    <s v="MG"/>
    <m/>
    <n v="656"/>
    <s v="DIVISAO ESTRUTURACAO DADOS E INFORMACOES"/>
    <s v="04-SANTA MONICA"/>
    <n v="29"/>
    <s v="PRO REITORIA DE GESTAO DE PESSOAS"/>
    <s v="04-SANTA MONICA"/>
    <m/>
    <x v="0"/>
    <x v="40"/>
    <x v="0"/>
    <m/>
    <s v="0//0"/>
    <m/>
    <m/>
    <n v="0"/>
    <m/>
    <n v="0"/>
    <m/>
    <m/>
    <m/>
    <x v="0"/>
    <x v="0"/>
    <d v="2017-05-12T00:00:00"/>
    <n v="4489.6400000000003"/>
  </r>
  <r>
    <s v="ANDRE CARLOS FRANCISCO"/>
    <x v="0"/>
    <n v="1361482"/>
    <n v="99138620197"/>
    <s v="14/08/1985"/>
    <x v="1"/>
    <s v="MARIA DAS NEVES SILVA FRANCISCO"/>
    <x v="0"/>
    <s v="BRASILEIRO NATO"/>
    <m/>
    <s v="GO"/>
    <m/>
    <n v="733"/>
    <s v="DIVISAO AQUISICAO PROCESSAMENTO TECNICO"/>
    <s v="04-SANTA MONICA"/>
    <n v="585"/>
    <s v="DIRETORIA DO SISTEMA DE BIBLIOTECAS"/>
    <s v="04-SANTA MONICA"/>
    <m/>
    <x v="1"/>
    <x v="58"/>
    <x v="0"/>
    <m/>
    <s v="0//0"/>
    <m/>
    <m/>
    <n v="26254"/>
    <s v="UNIVERSIDADE FED.DO TRIANGULO MINEIRO"/>
    <n v="0"/>
    <m/>
    <m/>
    <m/>
    <x v="0"/>
    <x v="0"/>
    <d v="2018-03-12T00:00:00"/>
    <n v="7994.33"/>
  </r>
  <r>
    <s v="ANDRE HAMILTON SILVA PEREIRA VILELA"/>
    <x v="1"/>
    <n v="1281195"/>
    <n v="3534512669"/>
    <s v="07/09/1979"/>
    <x v="1"/>
    <s v="TEREZA CRISTINA SILVA PEREIRA"/>
    <x v="1"/>
    <s v="BRASILEIRO NATO"/>
    <m/>
    <s v="MG"/>
    <m/>
    <n v="480"/>
    <s v="EMERGENCIA DA CLINICA MEDICA PS DIENF"/>
    <s v="05-ENFERMAGEM-UMUARAMA"/>
    <n v="211"/>
    <s v="DIRETORIA DE ENFERMAGEM HC"/>
    <s v="05-ENFERMAGEM-UMUARAMA"/>
    <m/>
    <x v="5"/>
    <x v="40"/>
    <x v="0"/>
    <m/>
    <s v="0//0"/>
    <m/>
    <m/>
    <n v="0"/>
    <m/>
    <n v="0"/>
    <m/>
    <m/>
    <m/>
    <x v="0"/>
    <x v="0"/>
    <d v="2016-03-01T00:00:00"/>
    <n v="4617.55"/>
  </r>
  <r>
    <s v="ANDRE LUIS DE ALMEIDA"/>
    <x v="0"/>
    <n v="413421"/>
    <n v="44950659634"/>
    <s v="17/08/1966"/>
    <x v="1"/>
    <s v="TERESINHA GONCALVES DE ALMEIDA"/>
    <x v="1"/>
    <s v="BRASILEIRO NATO"/>
    <m/>
    <s v="MG"/>
    <s v="UBERABA"/>
    <n v="414"/>
    <s v="FACULDADE DE CIENCIA DA COMPUTACAO"/>
    <s v="04-SANTA MONICA"/>
    <n v="131"/>
    <s v="PRO REITORIA DE PLANEJAMEN ADMINISTRACAO"/>
    <s v="04-SANTA MONICA"/>
    <m/>
    <x v="0"/>
    <x v="6"/>
    <x v="0"/>
    <m/>
    <s v="0//0"/>
    <m/>
    <m/>
    <n v="0"/>
    <m/>
    <n v="0"/>
    <m/>
    <m/>
    <m/>
    <x v="0"/>
    <x v="0"/>
    <d v="1989-12-14T00:00:00"/>
    <n v="6772.08"/>
  </r>
  <r>
    <s v="ANDRE LUIS DE MORAES"/>
    <x v="1"/>
    <n v="1434774"/>
    <n v="608094692"/>
    <s v="23/12/1976"/>
    <x v="1"/>
    <s v="NAIR MARIA DA SILVA MORAES"/>
    <x v="0"/>
    <s v="BRASILEIRO NATO"/>
    <m/>
    <s v="MG"/>
    <s v="UBERLANDIA"/>
    <n v="478"/>
    <s v="CIRURGIA PS DIENF"/>
    <s v="05-ENFERMAGEM-UMUARAMA"/>
    <n v="211"/>
    <s v="DIRETORIA DE ENFERMAGEM HC"/>
    <s v="05-ENFERMAGEM-UMUARAMA"/>
    <m/>
    <x v="0"/>
    <x v="61"/>
    <x v="0"/>
    <m/>
    <s v="0//0"/>
    <m/>
    <m/>
    <n v="0"/>
    <m/>
    <n v="0"/>
    <m/>
    <m/>
    <m/>
    <x v="0"/>
    <x v="0"/>
    <d v="2003-11-14T00:00:00"/>
    <n v="10941.93"/>
  </r>
  <r>
    <s v="ANDRE LUIS FERNANDES"/>
    <x v="1"/>
    <n v="1905461"/>
    <n v="56081146634"/>
    <s v="20/12/1964"/>
    <x v="1"/>
    <s v="NEILA DE CASTRO FERNANDES"/>
    <x v="0"/>
    <s v="BRASILEIRO NATO"/>
    <m/>
    <s v="MG"/>
    <m/>
    <n v="478"/>
    <s v="CIRURGIA PS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2-26T00:00:00"/>
    <n v="9694.26"/>
  </r>
  <r>
    <s v="ANDRE LUIZ DE OLIVEIRA"/>
    <x v="1"/>
    <n v="3273987"/>
    <n v="98673734649"/>
    <s v="12/10/1972"/>
    <x v="1"/>
    <s v="BIOLETA RODRIGUES FERNANDES DE OLIVEIRA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1"/>
    <x v="62"/>
    <x v="0"/>
    <m/>
    <s v="0//0"/>
    <m/>
    <m/>
    <n v="0"/>
    <m/>
    <n v="0"/>
    <m/>
    <m/>
    <m/>
    <x v="0"/>
    <x v="0"/>
    <d v="2004-05-27T00:00:00"/>
    <n v="25107.71"/>
  </r>
  <r>
    <s v="ANDRE LUIZ GONZAGA"/>
    <x v="1"/>
    <n v="2997992"/>
    <n v="3894511699"/>
    <s v="19/05/1980"/>
    <x v="1"/>
    <s v="MARIA APARECIDA DE ARAUJO GONZAGA"/>
    <x v="1"/>
    <s v="BRASILEIRO NATO"/>
    <m/>
    <s v="MG"/>
    <m/>
    <n v="499"/>
    <s v="UTI PEDIATRICO GEUNE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7-11-21T00:00:00"/>
    <n v="4001.88"/>
  </r>
  <r>
    <s v="ANDRE LUIZ PORTILHO"/>
    <x v="1"/>
    <n v="1035138"/>
    <n v="65914708672"/>
    <s v="28/02/1971"/>
    <x v="1"/>
    <s v="SANDRA MARIA JESUS"/>
    <x v="1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m/>
    <x v="4"/>
    <x v="29"/>
    <x v="0"/>
    <m/>
    <s v="0//0"/>
    <m/>
    <m/>
    <n v="0"/>
    <m/>
    <n v="0"/>
    <m/>
    <m/>
    <m/>
    <x v="0"/>
    <x v="0"/>
    <d v="1993-03-24T00:00:00"/>
    <n v="4066.33"/>
  </r>
  <r>
    <s v="ANDRE LUIZ REZENDE"/>
    <x v="0"/>
    <n v="1879656"/>
    <n v="53954610"/>
    <s v="01/10/1979"/>
    <x v="1"/>
    <s v="DALVA MARIA DE REZENDE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2"/>
    <x v="12"/>
    <x v="0"/>
    <m/>
    <s v="0//0"/>
    <m/>
    <m/>
    <n v="0"/>
    <m/>
    <n v="0"/>
    <m/>
    <m/>
    <m/>
    <x v="0"/>
    <x v="0"/>
    <d v="2011-07-19T00:00:00"/>
    <n v="6978.33"/>
  </r>
  <r>
    <s v="ANDRE MACEDO FONSECA"/>
    <x v="0"/>
    <n v="412838"/>
    <n v="53501012691"/>
    <s v="08/12/1962"/>
    <x v="1"/>
    <s v="DARCI MACEDO FONSECA"/>
    <x v="1"/>
    <s v="BRASILEIRO NATO"/>
    <m/>
    <s v="MG"/>
    <s v="UBERLANDIA"/>
    <n v="356"/>
    <s v="INSTITUTO DE QUIMICA"/>
    <s v="04-SANTA MONICA"/>
    <n v="356"/>
    <s v="INSTITUTO DE QUIMICA"/>
    <s v="04-SANTA MONICA"/>
    <m/>
    <x v="2"/>
    <x v="63"/>
    <x v="0"/>
    <m/>
    <s v="0//0"/>
    <m/>
    <m/>
    <n v="0"/>
    <m/>
    <n v="0"/>
    <m/>
    <m/>
    <m/>
    <x v="0"/>
    <x v="0"/>
    <d v="1987-03-24T00:00:00"/>
    <n v="7040.46"/>
  </r>
  <r>
    <s v="ANDRE MOURA DO NASCIMENTO"/>
    <x v="0"/>
    <n v="1250054"/>
    <n v="4755649366"/>
    <s v="12/04/1991"/>
    <x v="1"/>
    <s v="ANTONIA DE AZEVEDO MOURA NASCIMENTO"/>
    <x v="1"/>
    <s v="BRASILEIRO NATO"/>
    <m/>
    <s v="CE"/>
    <m/>
    <n v="414"/>
    <s v="FACULDADE DE CIENCIA DA COMPUTACAO"/>
    <s v="04-SANTA MONICA"/>
    <n v="414"/>
    <s v="FACULDADE DE CIENCIA DA COMPUTACAO"/>
    <s v="04-SANTA MONICA"/>
    <m/>
    <x v="0"/>
    <x v="42"/>
    <x v="0"/>
    <m/>
    <s v="0//0"/>
    <m/>
    <m/>
    <n v="0"/>
    <m/>
    <n v="0"/>
    <m/>
    <m/>
    <m/>
    <x v="0"/>
    <x v="0"/>
    <d v="2022-08-25T00:00:00"/>
    <n v="5434.85"/>
  </r>
  <r>
    <s v="ANDRE RICARDO DE OLIVEIRA"/>
    <x v="1"/>
    <n v="1873793"/>
    <n v="5137213632"/>
    <s v="09/11/1980"/>
    <x v="1"/>
    <s v="ANA MARIA ALVES XAVIER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17T00:00:00"/>
    <n v="10659.46"/>
  </r>
  <r>
    <s v="ANDRE SILVA DE SOUZA"/>
    <x v="0"/>
    <n v="3152635"/>
    <n v="9510795739"/>
    <s v="25/03/1983"/>
    <x v="1"/>
    <s v="IOLANDA SILVA DE SOUZA"/>
    <x v="3"/>
    <s v="BRASILEIRO NATO"/>
    <m/>
    <s v="RJ"/>
    <m/>
    <n v="643"/>
    <s v="DIVISAO DE MANUTENCAO - DIRAM"/>
    <s v="08-AREA ADMINISTR-UMUARAMA"/>
    <n v="131"/>
    <s v="PRO REITORIA DE PLANEJAMEN ADMINISTRACAO"/>
    <s v="04-SANTA MONICA"/>
    <m/>
    <x v="2"/>
    <x v="64"/>
    <x v="0"/>
    <m/>
    <s v="0//0"/>
    <m/>
    <m/>
    <n v="0"/>
    <m/>
    <n v="0"/>
    <m/>
    <m/>
    <m/>
    <x v="0"/>
    <x v="0"/>
    <d v="2019-10-18T00:00:00"/>
    <n v="3430.71"/>
  </r>
  <r>
    <s v="ANDREA ANTONIA DE CASTRO RODRIGUES"/>
    <x v="0"/>
    <n v="1486587"/>
    <n v="2925633617"/>
    <s v="14/06/1973"/>
    <x v="0"/>
    <s v="PURCINA DE CASTRO RODRIGUES"/>
    <x v="1"/>
    <s v="BRASILEIRO NATO"/>
    <m/>
    <s v="MG"/>
    <s v="PATROCINIO"/>
    <n v="553"/>
    <s v="COORD PROG POS GRADUACAO EM FILOSOFIA"/>
    <s v="04-SANTA MONICA"/>
    <n v="807"/>
    <s v="INSTITUTO DE FILOSOFIA"/>
    <s v="04-SANTA MONICA"/>
    <m/>
    <x v="0"/>
    <x v="4"/>
    <x v="0"/>
    <m/>
    <s v="0//0"/>
    <m/>
    <m/>
    <n v="0"/>
    <m/>
    <n v="0"/>
    <m/>
    <m/>
    <m/>
    <x v="0"/>
    <x v="2"/>
    <d v="2005-03-01T00:00:00"/>
    <n v="2717.42"/>
  </r>
  <r>
    <s v="ANDREA CRISTINA ROCHA"/>
    <x v="1"/>
    <n v="1439918"/>
    <n v="639387667"/>
    <s v="30/06/1973"/>
    <x v="0"/>
    <s v="ANA LUCIA DE ABREU ROCHA"/>
    <x v="1"/>
    <s v="BRASILEIRO NATO"/>
    <m/>
    <s v="MG"/>
    <s v="PATROCINIO"/>
    <n v="498"/>
    <s v="UTI ADULTO GEUNE DIENF"/>
    <s v="05-ENFERMAGEM-UMUARAMA"/>
    <n v="211"/>
    <s v="DIRETORIA DE ENFERMAGEM HC"/>
    <s v="05-ENFERMAGEM-UMUARAMA"/>
    <m/>
    <x v="0"/>
    <x v="4"/>
    <x v="0"/>
    <m/>
    <s v="0//0"/>
    <m/>
    <m/>
    <n v="0"/>
    <m/>
    <n v="0"/>
    <m/>
    <m/>
    <m/>
    <x v="0"/>
    <x v="0"/>
    <d v="2004-01-15T00:00:00"/>
    <n v="11696.06"/>
  </r>
  <r>
    <s v="ANDREA CRISTINA SILVA DE MELO"/>
    <x v="1"/>
    <n v="1123236"/>
    <n v="52496317620"/>
    <s v="15/08/1965"/>
    <x v="0"/>
    <s v="CREMILDA MARIA SILVA"/>
    <x v="0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0"/>
    <x v="6"/>
    <x v="0"/>
    <m/>
    <s v="0//0"/>
    <m/>
    <s v="LIC. TRATAMENTO DE SAUDE - EST"/>
    <n v="0"/>
    <m/>
    <n v="0"/>
    <m/>
    <s v="13/11/2022"/>
    <s v="5/01/2023"/>
    <x v="0"/>
    <x v="0"/>
    <d v="1994-02-01T00:00:00"/>
    <n v="7821.38"/>
  </r>
  <r>
    <s v="ANDREA CRISTINA TEIXEIRA"/>
    <x v="0"/>
    <n v="2072306"/>
    <n v="4954395682"/>
    <s v="25/05/1979"/>
    <x v="0"/>
    <s v="MARIA CONCEICAO DUARTE"/>
    <x v="0"/>
    <s v="BRASILEIRO NATO"/>
    <m/>
    <s v="MG"/>
    <m/>
    <n v="733"/>
    <s v="DIVISAO AQUISICAO PROCESSAMENTO TECNICO"/>
    <s v="04-SANTA MONICA"/>
    <n v="585"/>
    <s v="DIRETORIA DO SISTEMA DE BIBLIOTECAS"/>
    <s v="04-SANTA MONICA"/>
    <m/>
    <x v="2"/>
    <x v="31"/>
    <x v="0"/>
    <m/>
    <s v="0//0"/>
    <m/>
    <m/>
    <n v="0"/>
    <m/>
    <n v="0"/>
    <m/>
    <m/>
    <m/>
    <x v="0"/>
    <x v="3"/>
    <d v="2013-11-14T00:00:00"/>
    <n v="2538.41"/>
  </r>
  <r>
    <s v="ANDREA DE FREITAS ANDRADE SENE"/>
    <x v="0"/>
    <n v="1914845"/>
    <n v="5526453626"/>
    <s v="15/01/1982"/>
    <x v="0"/>
    <s v="SONIA DE FREITAS ANDRADE"/>
    <x v="1"/>
    <s v="BRASILEIRO NATO"/>
    <m/>
    <s v="MG"/>
    <m/>
    <n v="1217"/>
    <s v="DIVISAO DO SIASS PERICIA SAUD SERVIDOR"/>
    <s v="08-AREA ADMINISTR-UMUARAMA"/>
    <n v="29"/>
    <s v="PRO REITORIA DE GESTAO DE PESSOAS"/>
    <s v="04-SANTA MONICA"/>
    <m/>
    <x v="0"/>
    <x v="16"/>
    <x v="0"/>
    <m/>
    <s v="0//0"/>
    <m/>
    <m/>
    <n v="0"/>
    <m/>
    <n v="0"/>
    <m/>
    <m/>
    <m/>
    <x v="0"/>
    <x v="0"/>
    <d v="2012-02-06T00:00:00"/>
    <n v="8129.04"/>
  </r>
  <r>
    <s v="ANDREA DE ORNELAS ANDRADE RODRIGUES"/>
    <x v="1"/>
    <n v="1854536"/>
    <n v="8720362609"/>
    <s v="13/03/1989"/>
    <x v="0"/>
    <s v="MARILEUZA DE ORNELAS ANDRADE"/>
    <x v="0"/>
    <s v="BRASILEIRO NATO"/>
    <m/>
    <s v="MG"/>
    <m/>
    <n v="482"/>
    <s v="CLINICA CIRURGICA 2 INTERNACAO DIENF"/>
    <s v="05-ENFERMAGEM-UMUARAMA"/>
    <n v="211"/>
    <s v="DIRETORIA DE ENFERMAGEM HC"/>
    <s v="05-ENFERMAGEM-UMUARAMA"/>
    <m/>
    <x v="0"/>
    <x v="3"/>
    <x v="0"/>
    <m/>
    <s v="0//0"/>
    <m/>
    <s v="Lic. Gestante  ( Concedida Administrat.) - EST"/>
    <n v="0"/>
    <m/>
    <n v="0"/>
    <m/>
    <s v="25/11/2022"/>
    <s v="24/03/2023"/>
    <x v="0"/>
    <x v="0"/>
    <d v="2011-03-15T00:00:00"/>
    <n v="3992.25"/>
  </r>
  <r>
    <s v="ANDREA DULCE DANTAS"/>
    <x v="1"/>
    <n v="1970702"/>
    <n v="1037961692"/>
    <s v="19/02/1974"/>
    <x v="0"/>
    <s v="IRENE DULCE MENDES DANTAS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0"/>
    <x v="8"/>
    <x v="0"/>
    <m/>
    <s v="0//0"/>
    <m/>
    <m/>
    <n v="0"/>
    <m/>
    <n v="0"/>
    <m/>
    <m/>
    <m/>
    <x v="0"/>
    <x v="1"/>
    <d v="2012-09-24T00:00:00"/>
    <n v="5524.42"/>
  </r>
  <r>
    <s v="ANDREA MARIA PASQUINI ALVARENGA"/>
    <x v="1"/>
    <n v="1519658"/>
    <n v="93792573687"/>
    <s v="23/06/1971"/>
    <x v="0"/>
    <s v="MARIA JOSE DA SILVA PASQUINI"/>
    <x v="1"/>
    <s v="BRASILEIRO NATO"/>
    <m/>
    <s v="MG"/>
    <s v="ANDRADAS"/>
    <n v="749"/>
    <s v="FARMACIA"/>
    <s v="06-HOSP CLINICAS-UMUARAMA"/>
    <n v="743"/>
    <s v="DIRETORIA DE SERVICOS ADMINISTRATIVOS"/>
    <s v="06-HOSP CLINICAS-UMUARAMA"/>
    <m/>
    <x v="1"/>
    <x v="20"/>
    <x v="0"/>
    <m/>
    <s v="0//0"/>
    <m/>
    <m/>
    <n v="0"/>
    <m/>
    <n v="0"/>
    <m/>
    <m/>
    <m/>
    <x v="0"/>
    <x v="0"/>
    <d v="2006-01-25T00:00:00"/>
    <n v="13140.2"/>
  </r>
  <r>
    <s v="ANDREIA APARECIDA DOS REIS"/>
    <x v="1"/>
    <n v="1879659"/>
    <n v="4407154667"/>
    <s v="30/09/1981"/>
    <x v="0"/>
    <s v="RENI JACINTA DOS REIS"/>
    <x v="2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2"/>
    <x v="33"/>
    <x v="0"/>
    <m/>
    <s v="0//0"/>
    <m/>
    <m/>
    <n v="0"/>
    <m/>
    <n v="0"/>
    <m/>
    <m/>
    <m/>
    <x v="0"/>
    <x v="0"/>
    <d v="2011-07-25T00:00:00"/>
    <n v="9927.73"/>
  </r>
  <r>
    <s v="ANDREIA FERNANDA TINE DE SOUZA ANDRADE"/>
    <x v="0"/>
    <n v="3013166"/>
    <n v="79568947434"/>
    <s v="30/07/1973"/>
    <x v="0"/>
    <s v="ROSILDA TINE DE SOUZA"/>
    <x v="0"/>
    <s v="BRASILEIRO NATO"/>
    <m/>
    <s v="PE"/>
    <m/>
    <n v="97"/>
    <s v="DIVISAO SERVICOS AMBULATORIO CENTRAL"/>
    <s v="08-AREA ADMINISTR-UMUARAMA"/>
    <n v="92"/>
    <s v="HOSPITAL ODONTOLOGICO - DIRETORIA GERAL"/>
    <s v="08-AREA ADMINISTR-UMUARAMA"/>
    <m/>
    <x v="0"/>
    <x v="52"/>
    <x v="0"/>
    <m/>
    <s v="0//0"/>
    <m/>
    <m/>
    <n v="0"/>
    <m/>
    <n v="0"/>
    <m/>
    <m/>
    <m/>
    <x v="0"/>
    <x v="0"/>
    <d v="2018-02-21T00:00:00"/>
    <n v="3425.73"/>
  </r>
  <r>
    <s v="ANDREIA OLIVEIRA PINHAL DE CASTRO"/>
    <x v="0"/>
    <n v="2133417"/>
    <n v="5481920654"/>
    <s v="06/09/1982"/>
    <x v="0"/>
    <s v="MARIA LUCIA FELIPE PINHAL"/>
    <x v="1"/>
    <s v="BRASILEIRO NATO"/>
    <m/>
    <s v="MG"/>
    <m/>
    <n v="395"/>
    <s v="INSTITUTO DE FISICA"/>
    <s v="04-SANTA MONICA"/>
    <n v="395"/>
    <s v="INSTITUTO DE FISICA"/>
    <s v="04-SANTA MONICA"/>
    <m/>
    <x v="1"/>
    <x v="65"/>
    <x v="0"/>
    <m/>
    <s v="0//0"/>
    <m/>
    <m/>
    <n v="0"/>
    <m/>
    <n v="0"/>
    <m/>
    <m/>
    <m/>
    <x v="0"/>
    <x v="2"/>
    <d v="2014-06-27T00:00:00"/>
    <n v="4315.0200000000004"/>
  </r>
  <r>
    <s v="ANDRESSA DE MELLO RAMALHO"/>
    <x v="1"/>
    <n v="1434567"/>
    <n v="1321336608"/>
    <s v="08/09/1982"/>
    <x v="0"/>
    <s v="ANA MARIA DE MELO RAMALHO"/>
    <x v="0"/>
    <s v="BRASILEIRO NATO"/>
    <m/>
    <s v="RJ"/>
    <s v="RIO DE JANEIRO"/>
    <n v="492"/>
    <s v="CENTRO OBSTETRICO GEUNE DIENF"/>
    <s v="05-ENFERMAGEM-UMUARAMA"/>
    <n v="211"/>
    <s v="DIRETORIA DE ENFERMAGEM HC"/>
    <s v="05-ENFERMAGEM-UMUARAMA"/>
    <m/>
    <x v="9"/>
    <x v="4"/>
    <x v="0"/>
    <m/>
    <s v="0//0"/>
    <m/>
    <m/>
    <n v="0"/>
    <m/>
    <n v="0"/>
    <m/>
    <m/>
    <m/>
    <x v="0"/>
    <x v="0"/>
    <d v="2003-11-12T00:00:00"/>
    <n v="6270.98"/>
  </r>
  <r>
    <s v="ANDRESSA RASTRELO REZENDE"/>
    <x v="0"/>
    <n v="3214756"/>
    <n v="10005053676"/>
    <s v="31/12/1995"/>
    <x v="0"/>
    <s v="EUZANE JACINTO RASTRELO REZENDE"/>
    <x v="2"/>
    <s v="BRASILEIRO NATO"/>
    <m/>
    <s v="MG"/>
    <m/>
    <n v="1188"/>
    <s v="SETOR AUDIOVISUAL GLORIA - PREFE"/>
    <s v="12-CAMPUS GLORIA"/>
    <n v="59"/>
    <s v="PREFEITURA UNIVERSITARIA"/>
    <s v="04-SANTA MONICA"/>
    <m/>
    <x v="1"/>
    <x v="45"/>
    <x v="0"/>
    <m/>
    <s v="0//0"/>
    <m/>
    <m/>
    <n v="0"/>
    <m/>
    <n v="0"/>
    <m/>
    <m/>
    <m/>
    <x v="0"/>
    <x v="0"/>
    <d v="2020-12-10T00:00:00"/>
    <n v="3727.23"/>
  </r>
  <r>
    <s v="ANDREZA DIAS ARAUJO"/>
    <x v="1"/>
    <n v="1455008"/>
    <n v="5392610684"/>
    <s v="16/06/1981"/>
    <x v="0"/>
    <s v="HELENA MARIA DIAS DE ARAUJO"/>
    <x v="1"/>
    <s v="BRASILEIRO NATO"/>
    <m/>
    <s v="MG"/>
    <s v="UBERABA"/>
    <n v="549"/>
    <s v="SETOR DE TRANSPLANTE RENAL"/>
    <s v="05-ENFERMAGEM-UMUARAMA"/>
    <n v="211"/>
    <s v="DIRETORIA DE ENFERMAGEM HC"/>
    <s v="05-ENFERMAGEM-UMUARAMA"/>
    <m/>
    <x v="1"/>
    <x v="1"/>
    <x v="0"/>
    <m/>
    <s v="0//0"/>
    <m/>
    <m/>
    <n v="0"/>
    <m/>
    <n v="0"/>
    <m/>
    <m/>
    <m/>
    <x v="0"/>
    <x v="0"/>
    <d v="2004-06-01T00:00:00"/>
    <n v="12657.26"/>
  </r>
  <r>
    <s v="ANDRIA CAROLINE FERNANDES FONSECA"/>
    <x v="0"/>
    <n v="2124677"/>
    <n v="3798390673"/>
    <s v="25/07/1979"/>
    <x v="0"/>
    <s v="MARLI FERNANDES FONSECA"/>
    <x v="1"/>
    <s v="BRASILEIRO NATO"/>
    <m/>
    <s v="MG"/>
    <m/>
    <n v="667"/>
    <s v="SETOR DE SAUDE SUPLEMENTAR"/>
    <s v="08-AREA ADMINISTR-UMUARAMA"/>
    <n v="29"/>
    <s v="PRO REITORIA DE GESTAO DE PESSOAS"/>
    <s v="04-SANTA MONICA"/>
    <m/>
    <x v="0"/>
    <x v="31"/>
    <x v="0"/>
    <m/>
    <s v="0//0"/>
    <m/>
    <m/>
    <n v="0"/>
    <m/>
    <n v="0"/>
    <m/>
    <m/>
    <m/>
    <x v="0"/>
    <x v="0"/>
    <d v="2014-05-29T00:00:00"/>
    <n v="3434.01"/>
  </r>
  <r>
    <s v="ANDSON TEIXEIRA DE OLIVEIRA LEVES"/>
    <x v="0"/>
    <n v="2382227"/>
    <n v="9141104625"/>
    <s v="19/04/1990"/>
    <x v="1"/>
    <s v="MARIA LIONIDE DE OLIVEIRA SILVA"/>
    <x v="0"/>
    <s v="BRASILEIRO NATO"/>
    <m/>
    <s v="MT"/>
    <m/>
    <n v="898"/>
    <s v="COORD PROG POS GRAD MEST PROF EM LETRAS"/>
    <s v="04-SANTA MONICA"/>
    <n v="349"/>
    <s v="INSTITUTO DE LETRAS E LINGUISTICA"/>
    <s v="04-SANTA MONICA"/>
    <m/>
    <x v="2"/>
    <x v="44"/>
    <x v="0"/>
    <m/>
    <s v="0//0"/>
    <m/>
    <m/>
    <n v="0"/>
    <m/>
    <n v="0"/>
    <m/>
    <m/>
    <m/>
    <x v="0"/>
    <x v="0"/>
    <d v="2017-04-04T00:00:00"/>
    <n v="3591.85"/>
  </r>
  <r>
    <s v="ANELISA BARBOSA MUSSE"/>
    <x v="0"/>
    <n v="1617240"/>
    <n v="56501366615"/>
    <s v="14/06/1967"/>
    <x v="0"/>
    <s v="CLESILDA BARBOSA MUSSE"/>
    <x v="1"/>
    <s v="BRASILEIRO NATO"/>
    <m/>
    <s v="MG"/>
    <s v="TUPACIGUARA"/>
    <n v="130"/>
    <s v="SETOR DE ASSUNTOS EDUCACIONAIS - DIRAC"/>
    <s v="04-SANTA MONICA"/>
    <n v="262"/>
    <s v="PRO REITORIA DE GRADUACAO"/>
    <s v="04-SANTA MONICA"/>
    <m/>
    <x v="0"/>
    <x v="66"/>
    <x v="0"/>
    <m/>
    <s v="0//0"/>
    <m/>
    <m/>
    <n v="0"/>
    <m/>
    <n v="0"/>
    <m/>
    <m/>
    <m/>
    <x v="0"/>
    <x v="0"/>
    <d v="2008-03-31T00:00:00"/>
    <n v="7967.9"/>
  </r>
  <r>
    <s v="ANELIZA CECCON GUIMARAES"/>
    <x v="0"/>
    <n v="1760601"/>
    <n v="7772151608"/>
    <s v="08/09/1986"/>
    <x v="0"/>
    <s v="MARIANGELA ANTONIA CECCON GUIMARAES"/>
    <x v="1"/>
    <s v="BRASILEIRO NATO"/>
    <m/>
    <s v="MG"/>
    <m/>
    <n v="609"/>
    <s v="DIVISAO DE REGISTRO - DIRAC"/>
    <s v="04-SANTA MONICA"/>
    <n v="262"/>
    <s v="PRO REITORIA DE GRADUACAO"/>
    <s v="04-SANTA MONICA"/>
    <m/>
    <x v="0"/>
    <x v="18"/>
    <x v="0"/>
    <m/>
    <s v="0//0"/>
    <m/>
    <m/>
    <n v="0"/>
    <m/>
    <n v="0"/>
    <m/>
    <m/>
    <m/>
    <x v="0"/>
    <x v="0"/>
    <d v="2014-06-09T00:00:00"/>
    <n v="4320.12"/>
  </r>
  <r>
    <s v="ANGELA AGUIAR LELIS"/>
    <x v="1"/>
    <n v="1363099"/>
    <n v="57810800663"/>
    <s v="10/08/1966"/>
    <x v="0"/>
    <s v="ADELAIDE DE FATIMA AGUIAR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36"/>
    <x v="0"/>
    <m/>
    <s v="0//0"/>
    <m/>
    <m/>
    <n v="0"/>
    <m/>
    <n v="0"/>
    <m/>
    <m/>
    <m/>
    <x v="0"/>
    <x v="0"/>
    <d v="2002-10-08T00:00:00"/>
    <n v="6081.19"/>
  </r>
  <r>
    <s v="ANGELA APARECIDA VICENTINI TZI TZIBOY"/>
    <x v="0"/>
    <n v="1675338"/>
    <n v="1704674816"/>
    <s v="08/01/1957"/>
    <x v="0"/>
    <s v="ELZIRA AUGUSTA VICENTINI"/>
    <x v="1"/>
    <s v="BRASILEIRO NATO"/>
    <m/>
    <s v="SP"/>
    <s v="IGARAPAVA"/>
    <n v="733"/>
    <s v="DIVISAO AQUISICAO PROCESSAMENTO TECNICO"/>
    <s v="04-SANTA MONICA"/>
    <n v="585"/>
    <s v="DIRETORIA DO SISTEMA DE BIBLIOTECAS"/>
    <s v="04-SANTA MONICA"/>
    <m/>
    <x v="0"/>
    <x v="17"/>
    <x v="0"/>
    <m/>
    <s v="0//0"/>
    <m/>
    <m/>
    <n v="0"/>
    <m/>
    <n v="0"/>
    <m/>
    <m/>
    <m/>
    <x v="0"/>
    <x v="0"/>
    <d v="2009-01-22T00:00:00"/>
    <n v="9649.4699999999993"/>
  </r>
  <r>
    <s v="ANGELA DOS REIS FELIX"/>
    <x v="1"/>
    <n v="3051906"/>
    <n v="8768016611"/>
    <s v="24/12/1988"/>
    <x v="0"/>
    <s v="ANTONIA DOS REIS FELIX"/>
    <x v="0"/>
    <s v="BRASILEIRO NATO"/>
    <m/>
    <s v="BA"/>
    <m/>
    <n v="771"/>
    <s v="SERVICOS MEDICOS"/>
    <s v="06-HOSP CLINICAS-UMUARAMA"/>
    <n v="746"/>
    <s v="DIRETORIA DE SERVICOS CLINICOS"/>
    <s v="06-HOSP CLINICAS-UMUARAMA"/>
    <m/>
    <x v="4"/>
    <x v="27"/>
    <x v="0"/>
    <m/>
    <s v="0//0"/>
    <m/>
    <m/>
    <n v="0"/>
    <m/>
    <n v="0"/>
    <m/>
    <m/>
    <m/>
    <x v="0"/>
    <x v="0"/>
    <d v="2018-06-25T00:00:00"/>
    <n v="4885.05"/>
  </r>
  <r>
    <s v="ANGELA MARIA FARIA QUEIROZ SIGNORELLI"/>
    <x v="1"/>
    <n v="409799"/>
    <n v="36577120625"/>
    <s v="26/07/1958"/>
    <x v="0"/>
    <s v="ANA MARTINS FARIA QUEIROZ"/>
    <x v="1"/>
    <s v="BRASILEIRO NATO"/>
    <m/>
    <s v="MG"/>
    <s v="ITUIUTABA"/>
    <n v="752"/>
    <s v="INFORMACOES HOSPITALARES"/>
    <s v="06-HOSP CLINICAS-UMUARAMA"/>
    <n v="743"/>
    <s v="DIRETORIA DE SERVICOS ADMINISTRATIVOS"/>
    <s v="06-HOSP CLINICAS-UMUARAMA"/>
    <s v="PARAPLEGIA"/>
    <x v="0"/>
    <x v="6"/>
    <x v="0"/>
    <m/>
    <s v="0//0"/>
    <m/>
    <m/>
    <n v="0"/>
    <m/>
    <n v="0"/>
    <m/>
    <m/>
    <m/>
    <x v="0"/>
    <x v="0"/>
    <d v="1978-09-01T00:00:00"/>
    <n v="8449.17"/>
  </r>
  <r>
    <s v="ANGELA MARIA GOMES DE SOUSA E OLIVEIRA"/>
    <x v="1"/>
    <n v="1361644"/>
    <n v="3193265608"/>
    <s v="23/02/1977"/>
    <x v="0"/>
    <s v="ISOLMIRA GOMES DE SOUSA"/>
    <x v="1"/>
    <s v="BRASILEIRO NATO"/>
    <m/>
    <s v="MG"/>
    <s v="UBERLANDIA"/>
    <n v="216"/>
    <s v="SETOR DE MATERIAIS ESTERILIZACAO DIENF"/>
    <s v="05-ENFERMAGEM-UMUARAMA"/>
    <n v="211"/>
    <s v="DIRETORIA DE ENFERMAGEM HC"/>
    <s v="05-ENFERMAGEM-UMUARAMA"/>
    <m/>
    <x v="9"/>
    <x v="67"/>
    <x v="0"/>
    <m/>
    <s v="0//0"/>
    <m/>
    <m/>
    <n v="0"/>
    <m/>
    <n v="0"/>
    <m/>
    <m/>
    <m/>
    <x v="0"/>
    <x v="0"/>
    <d v="2002-09-12T00:00:00"/>
    <n v="7157.2"/>
  </r>
  <r>
    <s v="ANGELA MARIA MACHADO"/>
    <x v="1"/>
    <n v="1521722"/>
    <n v="617252696"/>
    <s v="15/09/1976"/>
    <x v="0"/>
    <s v="GILDA MARIA MACHADO"/>
    <x v="1"/>
    <s v="BRASILEIRO NATO"/>
    <m/>
    <s v="MG"/>
    <s v="PATOS DE MINAS"/>
    <n v="211"/>
    <s v="DIRETORIA DE ENFERMAGEM HC"/>
    <s v="05-ENFERMAGEM-UMUARAMA"/>
    <n v="211"/>
    <s v="DIRETORIA DE ENFERMAGEM HC"/>
    <s v="05-ENFERMAGEM-UMUARAMA"/>
    <m/>
    <x v="0"/>
    <x v="68"/>
    <x v="1"/>
    <m/>
    <s v="0//0"/>
    <m/>
    <s v="CESSAO (COM ONUS) PARA OUTROS ORGAOS - EST"/>
    <n v="0"/>
    <m/>
    <n v="26443"/>
    <s v="EMPRESA BRAS. SERVIÇOS HOSPITALARES"/>
    <s v="8/06/2022"/>
    <s v="0//0"/>
    <x v="0"/>
    <x v="0"/>
    <d v="2006-02-13T00:00:00"/>
    <n v="8278.66"/>
  </r>
  <r>
    <s v="ANGELA MARIA NUNES"/>
    <x v="1"/>
    <n v="1950088"/>
    <n v="34759948104"/>
    <s v="06/06/1964"/>
    <x v="0"/>
    <s v="MARIA ALVES NUNES"/>
    <x v="1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8"/>
    <x v="0"/>
    <m/>
    <s v="0//0"/>
    <m/>
    <m/>
    <n v="0"/>
    <m/>
    <n v="0"/>
    <m/>
    <m/>
    <m/>
    <x v="0"/>
    <x v="0"/>
    <d v="2012-06-12T00:00:00"/>
    <n v="5356.99"/>
  </r>
  <r>
    <s v="ANGELA MARTINS GUERRA LOURENCO"/>
    <x v="0"/>
    <n v="1123412"/>
    <n v="72086386672"/>
    <s v="12/08/1969"/>
    <x v="0"/>
    <s v="IDE MARIA GUERRA"/>
    <x v="1"/>
    <s v="BRASILEIRO NATO"/>
    <m/>
    <s v="MG"/>
    <s v="UBERLANDIA"/>
    <n v="4"/>
    <s v="GABINETE DO REITOR"/>
    <s v="04-SANTA MONICA"/>
    <n v="399"/>
    <s v="FACULDADE DE ENGENHARIA MECANICA"/>
    <s v="12-CAMPUS GLORIA"/>
    <m/>
    <x v="0"/>
    <x v="6"/>
    <x v="0"/>
    <m/>
    <s v="0//0"/>
    <m/>
    <m/>
    <n v="0"/>
    <m/>
    <n v="0"/>
    <m/>
    <m/>
    <m/>
    <x v="0"/>
    <x v="0"/>
    <d v="1995-01-09T00:00:00"/>
    <n v="10381.24"/>
  </r>
  <r>
    <s v="ANGELICA BEATRIZ DA SILVA"/>
    <x v="1"/>
    <n v="1123333"/>
    <n v="65227727600"/>
    <s v="03/05/1967"/>
    <x v="0"/>
    <s v="MARIA HELENA SILVA"/>
    <x v="3"/>
    <s v="BRASILEIRO NATO"/>
    <m/>
    <s v="MG"/>
    <s v="COROMANDEL"/>
    <n v="494"/>
    <s v="HEMODINAMICA GEUNE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9407.2900000000009"/>
  </r>
  <r>
    <s v="ANGELICA FREITAS FERREIRA"/>
    <x v="0"/>
    <n v="3271078"/>
    <n v="6633993196"/>
    <s v="07/03/1999"/>
    <x v="0"/>
    <s v="SIRLENE BARBOSA DE FREITAS FERREIRA"/>
    <x v="0"/>
    <s v="BRASILEIRO NATO"/>
    <m/>
    <s v="GO"/>
    <m/>
    <n v="617"/>
    <s v="DIRETORIA DE ENSINO"/>
    <s v="04-SANTA MONICA"/>
    <n v="262"/>
    <s v="PRO REITORIA DE GRADUACAO"/>
    <s v="04-SANTA MONICA"/>
    <m/>
    <x v="0"/>
    <x v="24"/>
    <x v="0"/>
    <m/>
    <s v="0//0"/>
    <m/>
    <m/>
    <n v="0"/>
    <m/>
    <n v="0"/>
    <m/>
    <m/>
    <m/>
    <x v="0"/>
    <x v="0"/>
    <d v="2022-02-01T00:00:00"/>
    <n v="3181.04"/>
  </r>
  <r>
    <s v="ANGELICA LEMOS DEBS DINIZ"/>
    <x v="1"/>
    <n v="1455508"/>
    <n v="86634550620"/>
    <s v="03/11/1966"/>
    <x v="0"/>
    <s v="ELIANE LEMOS DEBS"/>
    <x v="1"/>
    <s v="BRASILEIRO NATO"/>
    <m/>
    <s v="MG"/>
    <s v="ARAGUARI"/>
    <n v="769"/>
    <s v="PROPEDEUTICA"/>
    <s v="06-HOSP CLINICAS-UMUARAMA"/>
    <n v="746"/>
    <s v="DIRETORIA DE SERVICOS CLINICOS"/>
    <s v="06-HOSP CLINICAS-UMUARAMA"/>
    <m/>
    <x v="3"/>
    <x v="17"/>
    <x v="0"/>
    <m/>
    <s v="0//0"/>
    <m/>
    <m/>
    <n v="0"/>
    <m/>
    <n v="0"/>
    <m/>
    <m/>
    <m/>
    <x v="0"/>
    <x v="2"/>
    <d v="2004-06-09T00:00:00"/>
    <n v="12240.63"/>
  </r>
  <r>
    <s v="ANGELICA MARIA DA SILVA RIBEIRO"/>
    <x v="0"/>
    <n v="1619898"/>
    <n v="7586920648"/>
    <s v="24/01/1985"/>
    <x v="0"/>
    <s v="LUSMAR DA SILVA"/>
    <x v="1"/>
    <s v="BRASILEIRO NATO"/>
    <m/>
    <s v="MG"/>
    <s v="ARAGUARI"/>
    <n v="131"/>
    <s v="PRO REITORIA DE PLANEJAMEN ADMINISTRACAO"/>
    <s v="04-SANTA MONICA"/>
    <n v="131"/>
    <s v="PRO REITORIA DE PLANEJAMEN ADMINISTRACAO"/>
    <s v="04-SANTA MONICA"/>
    <m/>
    <x v="0"/>
    <x v="15"/>
    <x v="1"/>
    <m/>
    <s v="0//0"/>
    <m/>
    <s v="CESSAO (COM ONUS) PARA OUTROS ORGAOS - EST"/>
    <n v="0"/>
    <m/>
    <n v="26443"/>
    <s v="EMPRESA BRAS. SERVIÇOS HOSPITALARES"/>
    <s v="1/02/2021"/>
    <s v="0//0"/>
    <x v="0"/>
    <x v="0"/>
    <d v="2008-03-31T00:00:00"/>
    <n v="5034.51"/>
  </r>
  <r>
    <s v="ANGELICA RAMOS DE ALMEIDA"/>
    <x v="0"/>
    <n v="3304425"/>
    <n v="10856458600"/>
    <s v="15/05/1992"/>
    <x v="0"/>
    <s v="CLEUSA COSTA DE ALMEIDA RAMOS"/>
    <x v="0"/>
    <s v="BRASILEIRO NATO"/>
    <m/>
    <s v="MG"/>
    <m/>
    <n v="60"/>
    <s v="DIVISAO DE CONSERVACAO E LIMPEZA"/>
    <s v="04-SANTA MONICA"/>
    <n v="59"/>
    <s v="PREFEITURA UNIVERSITARIA"/>
    <s v="04-SANTA MONICA"/>
    <m/>
    <x v="2"/>
    <x v="24"/>
    <x v="0"/>
    <m/>
    <s v="0//0"/>
    <m/>
    <m/>
    <n v="0"/>
    <m/>
    <n v="0"/>
    <m/>
    <m/>
    <m/>
    <x v="0"/>
    <x v="0"/>
    <d v="2022-08-11T00:00:00"/>
    <n v="3058.7"/>
  </r>
  <r>
    <s v="ANGELICA VIRGINIA CARVALHO GUIMARAES"/>
    <x v="0"/>
    <n v="1055735"/>
    <n v="8158184677"/>
    <s v="10/05/1991"/>
    <x v="0"/>
    <s v="VANILDA DE FATIMA CARVALHO GUIMARAES"/>
    <x v="0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0"/>
    <x v="26"/>
    <x v="0"/>
    <m/>
    <s v="0//0"/>
    <m/>
    <m/>
    <n v="0"/>
    <m/>
    <n v="0"/>
    <m/>
    <m/>
    <m/>
    <x v="0"/>
    <x v="0"/>
    <d v="2018-03-13T00:00:00"/>
    <n v="3555.38"/>
  </r>
  <r>
    <s v="ANGELINA ROSA SEGATTO"/>
    <x v="1"/>
    <n v="1434785"/>
    <n v="79631622649"/>
    <s v="28/10/1971"/>
    <x v="0"/>
    <s v="ILDA DE JESUS ROSA SEGATTO"/>
    <x v="1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0"/>
    <x v="4"/>
    <x v="0"/>
    <m/>
    <s v="0//0"/>
    <m/>
    <m/>
    <n v="0"/>
    <m/>
    <n v="0"/>
    <m/>
    <m/>
    <m/>
    <x v="0"/>
    <x v="0"/>
    <d v="2003-11-13T00:00:00"/>
    <n v="7975.95"/>
  </r>
  <r>
    <s v="ANGELO MACHADO DOS SANTOS"/>
    <x v="1"/>
    <n v="1139424"/>
    <n v="9557856696"/>
    <s v="05/01/1991"/>
    <x v="1"/>
    <s v="ROSANE APARECIDA MACHADO DOS SANTOS"/>
    <x v="0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m/>
    <x v="2"/>
    <x v="18"/>
    <x v="1"/>
    <m/>
    <s v="0//0"/>
    <m/>
    <s v="CESSAO (COM ONUS) PARA OUTROS ORGAOS - EST"/>
    <n v="0"/>
    <m/>
    <n v="26443"/>
    <s v="EMPRESA BRAS. SERVIÇOS HOSPITALARES"/>
    <s v="18/02/2021"/>
    <s v="0//0"/>
    <x v="0"/>
    <x v="0"/>
    <d v="2015-05-18T00:00:00"/>
    <n v="4221.5200000000004"/>
  </r>
  <r>
    <s v="ANNA BEATRIZ COSTA NEVES DO AMARAL"/>
    <x v="1"/>
    <n v="1942755"/>
    <n v="27832604840"/>
    <s v="31/03/1978"/>
    <x v="0"/>
    <s v="ROSA MARIA COSTA NEVES DO AMARAL"/>
    <x v="1"/>
    <s v="BRASILEIRO NATO"/>
    <m/>
    <s v="SP"/>
    <m/>
    <n v="771"/>
    <s v="SERVICOS MEDICOS"/>
    <s v="06-HOSP CLINICAS-UMUARAMA"/>
    <n v="746"/>
    <s v="DIRETORIA DE SERVICOS CLINICOS"/>
    <s v="06-HOSP CLINICAS-UMUARAMA"/>
    <m/>
    <x v="3"/>
    <x v="16"/>
    <x v="0"/>
    <m/>
    <s v="0//0"/>
    <m/>
    <m/>
    <n v="0"/>
    <m/>
    <n v="0"/>
    <m/>
    <m/>
    <m/>
    <x v="0"/>
    <x v="0"/>
    <d v="2012-05-14T00:00:00"/>
    <n v="24883.21"/>
  </r>
  <r>
    <s v="ANNA LUIZA MOREIRA DOS SANTOS ALBERNAZ"/>
    <x v="1"/>
    <n v="3051949"/>
    <n v="8781423632"/>
    <s v="06/04/1987"/>
    <x v="0"/>
    <s v="APARECIDA DE FATIMA DOS SANTOS"/>
    <x v="1"/>
    <s v="BRASILEIRO NATO"/>
    <m/>
    <s v="MG"/>
    <m/>
    <n v="549"/>
    <s v="SETOR DE TRANSPLANTE RENAL"/>
    <s v="05-ENFERMAGEM-UMUARAMA"/>
    <n v="211"/>
    <s v="DIRETORIA DE ENFERMAGEM HC"/>
    <s v="05-ENFERMAGEM-UMUARAMA"/>
    <m/>
    <x v="0"/>
    <x v="51"/>
    <x v="0"/>
    <m/>
    <s v="0//0"/>
    <m/>
    <m/>
    <n v="0"/>
    <m/>
    <n v="0"/>
    <m/>
    <m/>
    <m/>
    <x v="0"/>
    <x v="0"/>
    <d v="2018-06-18T00:00:00"/>
    <n v="8183.4"/>
  </r>
  <r>
    <s v="ANNA PAULA MARTINS LEITE"/>
    <x v="0"/>
    <n v="1259932"/>
    <n v="7319179601"/>
    <s v="22/03/1986"/>
    <x v="0"/>
    <s v="SOLANGE MARIA DE MELO LEITE"/>
    <x v="1"/>
    <s v="BRASILEIRO NATO"/>
    <m/>
    <s v="MG"/>
    <m/>
    <n v="621"/>
    <s v="DIV ENS PESQ EXT ATEND ATEN EDU ESPECIAL"/>
    <s v="04-SANTA MONICA"/>
    <n v="874"/>
    <s v="CENTRO ENS PESQ EXT ATED EDU ESPECIAL"/>
    <s v="04-SANTA MONICA"/>
    <m/>
    <x v="0"/>
    <x v="69"/>
    <x v="0"/>
    <m/>
    <s v="0//0"/>
    <m/>
    <s v="Lic. Gestante  ( Concedida Administrat.) - EST"/>
    <n v="26257"/>
    <s v="CENTRO FED.DE EDUC.TECNOL.MINAS GERAIS"/>
    <n v="0"/>
    <m/>
    <s v="10/11/2022"/>
    <s v="9/03/2023"/>
    <x v="0"/>
    <x v="0"/>
    <d v="2019-05-08T00:00:00"/>
    <n v="4977.3900000000003"/>
  </r>
  <r>
    <s v="ANNA RAFAELLA PEREIRA SANTOS"/>
    <x v="0"/>
    <n v="3271282"/>
    <n v="6109956422"/>
    <s v="08/11/1986"/>
    <x v="0"/>
    <s v="ANA ROSA PEREIRA"/>
    <x v="0"/>
    <s v="BRASILEIRO NATO"/>
    <m/>
    <s v="AL"/>
    <m/>
    <n v="271"/>
    <s v="DIRETORIA ESCOLA DE EDUCACAO BASICA"/>
    <s v="03-EDUCACAO FISICA"/>
    <n v="271"/>
    <s v="DIRETORIA ESCOLA DE EDUCACAO BASICA"/>
    <s v="03-EDUCACAO FISICA"/>
    <m/>
    <x v="0"/>
    <x v="24"/>
    <x v="0"/>
    <m/>
    <s v="0//0"/>
    <m/>
    <m/>
    <n v="0"/>
    <m/>
    <n v="0"/>
    <m/>
    <m/>
    <m/>
    <x v="0"/>
    <x v="0"/>
    <d v="2022-01-26T00:00:00"/>
    <n v="3342.18"/>
  </r>
  <r>
    <s v="ANSELMO DOS SANTOS LIMA"/>
    <x v="1"/>
    <n v="412471"/>
    <n v="53965329634"/>
    <s v="25/08/1963"/>
    <x v="1"/>
    <s v="ZORAIDE OLIVEIRA LIMA"/>
    <x v="2"/>
    <s v="BRASILEIRO NATO"/>
    <m/>
    <s v="MG"/>
    <s v="UBERLANDIA"/>
    <n v="473"/>
    <s v="RADIOLOGIA AMB DIENF"/>
    <s v="05-ENFERMAGEM-UMUARAMA"/>
    <n v="211"/>
    <s v="DIRETORIA DE ENFERMAGEM HC"/>
    <s v="05-ENFERMAGEM-UMUARAMA"/>
    <m/>
    <x v="6"/>
    <x v="29"/>
    <x v="0"/>
    <m/>
    <s v="0//0"/>
    <m/>
    <m/>
    <n v="0"/>
    <m/>
    <n v="0"/>
    <m/>
    <m/>
    <m/>
    <x v="0"/>
    <x v="0"/>
    <d v="1985-04-03T00:00:00"/>
    <n v="10331.77"/>
  </r>
  <r>
    <s v="ANTONIA MANUELA DE SA BATISTA"/>
    <x v="0"/>
    <n v="2275255"/>
    <n v="82918910287"/>
    <s v="21/12/1991"/>
    <x v="0"/>
    <s v="LIDIA MARIA ALVES DE SOUSA SA"/>
    <x v="1"/>
    <s v="BRASILEIRO NATO"/>
    <m/>
    <s v="PI"/>
    <m/>
    <n v="254"/>
    <s v="DIVISAO DE RESTAURANTES UNIVERSITARIOS"/>
    <s v="04-SANTA MONICA"/>
    <n v="944"/>
    <s v="PRO REITORIA DE ASSISTENCIA ESTUDANTIL"/>
    <s v="04-SANTA MONICA"/>
    <m/>
    <x v="0"/>
    <x v="38"/>
    <x v="0"/>
    <m/>
    <s v="0//0"/>
    <m/>
    <m/>
    <n v="0"/>
    <m/>
    <n v="0"/>
    <m/>
    <m/>
    <m/>
    <x v="0"/>
    <x v="0"/>
    <d v="2016-02-02T00:00:00"/>
    <n v="7103.91"/>
  </r>
  <r>
    <s v="ANTONIO BERTOLINO CARDOSO NETO"/>
    <x v="0"/>
    <n v="1975439"/>
    <n v="8860168600"/>
    <s v="25/05/1987"/>
    <x v="1"/>
    <s v="TEREZINHA ALVIM CARDOSO"/>
    <x v="1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m/>
    <x v="0"/>
    <x v="8"/>
    <x v="0"/>
    <m/>
    <s v="0//0"/>
    <m/>
    <m/>
    <n v="0"/>
    <m/>
    <n v="0"/>
    <m/>
    <m/>
    <m/>
    <x v="0"/>
    <x v="0"/>
    <d v="2012-10-29T00:00:00"/>
    <n v="4833.87"/>
  </r>
  <r>
    <s v="ANTONIO CARLOS VIEIRA DA MOTA"/>
    <x v="1"/>
    <n v="1543715"/>
    <n v="27314073600"/>
    <s v="23/08/1958"/>
    <x v="1"/>
    <s v="ANTONIA DE SOUZA MOT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20"/>
    <x v="0"/>
    <m/>
    <s v="0//0"/>
    <m/>
    <m/>
    <n v="0"/>
    <m/>
    <n v="0"/>
    <m/>
    <m/>
    <m/>
    <x v="0"/>
    <x v="0"/>
    <d v="2006-08-01T00:00:00"/>
    <n v="14280.82"/>
  </r>
  <r>
    <s v="ANTONIO CEZAR DE CARVALHO"/>
    <x v="0"/>
    <n v="1877171"/>
    <n v="69712441687"/>
    <s v="11/07/1971"/>
    <x v="1"/>
    <s v="MARIA IZABEL DE JESUS"/>
    <x v="1"/>
    <s v="BRASILEIRO NATO"/>
    <m/>
    <s v="MG"/>
    <m/>
    <n v="643"/>
    <s v="DIVISAO DE MANUTENCAO - DIRAM"/>
    <s v="08-AREA ADMINISTR-UMUARAMA"/>
    <n v="59"/>
    <s v="PREFEITURA UNIVERSITARIA"/>
    <s v="04-SANTA MONICA"/>
    <m/>
    <x v="0"/>
    <x v="16"/>
    <x v="0"/>
    <m/>
    <s v="0//0"/>
    <m/>
    <m/>
    <n v="0"/>
    <m/>
    <n v="0"/>
    <m/>
    <m/>
    <m/>
    <x v="0"/>
    <x v="0"/>
    <d v="2011-07-15T00:00:00"/>
    <n v="8943.41"/>
  </r>
  <r>
    <s v="ANTONIO DA SILVA PEREIRA QUEIROZ"/>
    <x v="1"/>
    <n v="1189191"/>
    <n v="55932878649"/>
    <s v="01/05/1966"/>
    <x v="1"/>
    <s v="HORACIA TEREZINHA DA SILVA QUEIROZ"/>
    <x v="1"/>
    <s v="BRASILEIRO NATO"/>
    <m/>
    <s v="MG"/>
    <s v="PATOS DE MINAS"/>
    <n v="498"/>
    <s v="UTI ADULTO GEUNE DIENF"/>
    <s v="05-ENFERMAGEM-UMUARAMA"/>
    <n v="211"/>
    <s v="DIRETORIA DE ENFERMAGEM HC"/>
    <s v="05-ENFERMAGEM-UMUARAMA"/>
    <m/>
    <x v="0"/>
    <x v="70"/>
    <x v="0"/>
    <m/>
    <s v="0//0"/>
    <m/>
    <m/>
    <n v="0"/>
    <m/>
    <n v="0"/>
    <m/>
    <m/>
    <m/>
    <x v="0"/>
    <x v="0"/>
    <d v="1996-02-01T00:00:00"/>
    <n v="11039.4"/>
  </r>
  <r>
    <s v="ANTONIO DONIZETI DA SILVA ROSA"/>
    <x v="1"/>
    <n v="1434343"/>
    <n v="4102521828"/>
    <s v="01/08/1960"/>
    <x v="1"/>
    <s v="SEBASTIANA TROVAO DA SILVA ROSA"/>
    <x v="1"/>
    <s v="BRASILEIRO NATO"/>
    <m/>
    <s v="SP"/>
    <s v="SERRA AZUL"/>
    <n v="482"/>
    <s v="CLINICA CIRURGICA 2 INTERNACAO DIENF"/>
    <s v="05-ENFERMAGEM-UMUARAMA"/>
    <n v="211"/>
    <s v="DIRETORIA DE ENFERMAGEM HC"/>
    <s v="05-ENFERMAGEM-UMUARAMA"/>
    <m/>
    <x v="4"/>
    <x v="71"/>
    <x v="0"/>
    <m/>
    <s v="0//0"/>
    <m/>
    <m/>
    <n v="0"/>
    <m/>
    <n v="0"/>
    <m/>
    <m/>
    <m/>
    <x v="0"/>
    <x v="0"/>
    <d v="2003-11-10T00:00:00"/>
    <n v="3475.16"/>
  </r>
  <r>
    <s v="ANTONIO JORGE CAIXETA GADIA"/>
    <x v="0"/>
    <n v="413379"/>
    <n v="27333833615"/>
    <s v="22/05/1958"/>
    <x v="1"/>
    <s v="WALDA CAIXETA GADIA"/>
    <x v="1"/>
    <s v="BRASILEIRO NATO"/>
    <m/>
    <s v="MG"/>
    <s v="PATOS DE  MINAS"/>
    <n v="694"/>
    <s v="DIVISAO DE TRANSPORTES"/>
    <s v="08-AREA ADMINISTR-UMUARAMA"/>
    <n v="59"/>
    <s v="PREFEITURA UNIVERSITARIA"/>
    <s v="04-SANTA MONICA"/>
    <m/>
    <x v="8"/>
    <x v="29"/>
    <x v="0"/>
    <m/>
    <s v="0//0"/>
    <m/>
    <m/>
    <n v="0"/>
    <m/>
    <n v="0"/>
    <m/>
    <m/>
    <m/>
    <x v="0"/>
    <x v="0"/>
    <d v="1989-10-16T00:00:00"/>
    <n v="6660.61"/>
  </r>
  <r>
    <s v="ANTONIO JOSE DA COSTA"/>
    <x v="0"/>
    <n v="1123211"/>
    <n v="43037364653"/>
    <s v="17/06/1959"/>
    <x v="1"/>
    <s v="GERALDA MARIA JESUS"/>
    <x v="1"/>
    <s v="BRASILEIRO NATO"/>
    <m/>
    <s v="MG"/>
    <s v="TUPACIGUARA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4-01-11T00:00:00"/>
    <n v="7821.38"/>
  </r>
  <r>
    <s v="ANTONIO JOSE DE LIMA JUNIOR"/>
    <x v="1"/>
    <n v="1454994"/>
    <n v="3867929688"/>
    <s v="08/03/1979"/>
    <x v="1"/>
    <s v="CLEUSA MARIA COSTA E LIMA"/>
    <x v="0"/>
    <s v="BRASILEIRO NATO"/>
    <m/>
    <s v="MG"/>
    <s v="SANTA VITORIA"/>
    <n v="211"/>
    <s v="DIRETORIA DE ENFERMAGEM HC"/>
    <s v="05-ENFERMAGEM-UMUARAMA"/>
    <n v="211"/>
    <s v="DIRETORIA DE ENFERMAGEM HC"/>
    <s v="05-ENFERMAGEM-UMUARAMA"/>
    <m/>
    <x v="3"/>
    <x v="1"/>
    <x v="1"/>
    <m/>
    <s v="0//0"/>
    <m/>
    <s v="CESSAO (COM ONUS) PARA OUTROS ORGAOS - EST"/>
    <n v="0"/>
    <m/>
    <n v="26443"/>
    <s v="EMPRESA BRAS. SERVIÇOS HOSPITALARES"/>
    <s v="1/10/2021"/>
    <s v="0//0"/>
    <x v="0"/>
    <x v="0"/>
    <d v="2004-06-01T00:00:00"/>
    <n v="12551.54"/>
  </r>
  <r>
    <s v="ANTONIO LUIZ MARQUES"/>
    <x v="1"/>
    <n v="2418266"/>
    <n v="4954574692"/>
    <s v="18/01/1982"/>
    <x v="1"/>
    <s v="MAURA CAETANO MARQUES"/>
    <x v="1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7-08-21T00:00:00"/>
    <n v="8156.78"/>
  </r>
  <r>
    <s v="ANTONIO MACHADO"/>
    <x v="0"/>
    <n v="409677"/>
    <n v="30178983691"/>
    <s v="20/11/1958"/>
    <x v="1"/>
    <s v="MARIA LUZ DE JESUS"/>
    <x v="3"/>
    <s v="BRASILEIRO NATO"/>
    <m/>
    <s v="MG"/>
    <s v="UBERLANDIA"/>
    <n v="1209"/>
    <s v="DIR DE ESTUDOS E PESQUISAS AFRORRACIAIS"/>
    <s v="04-SANTA MONICA"/>
    <n v="1209"/>
    <s v="DIR DE ESTUDOS E PESQUISAS AFRORRACIAIS"/>
    <s v="04-SANTA MONICA"/>
    <m/>
    <x v="0"/>
    <x v="6"/>
    <x v="0"/>
    <m/>
    <s v="0//0"/>
    <m/>
    <m/>
    <n v="0"/>
    <m/>
    <n v="0"/>
    <m/>
    <m/>
    <m/>
    <x v="0"/>
    <x v="0"/>
    <d v="1978-07-06T00:00:00"/>
    <n v="8156.5"/>
  </r>
  <r>
    <s v="ANTONIO MARQUES DA SILVA FILHO"/>
    <x v="0"/>
    <n v="1480070"/>
    <n v="49856669634"/>
    <s v="03/09/1962"/>
    <x v="1"/>
    <s v="MARIA DE LOURDES MOURA E SILVA"/>
    <x v="0"/>
    <s v="BRASILEIRO NATO"/>
    <m/>
    <s v="GO"/>
    <s v="IPAMERI"/>
    <n v="426"/>
    <s v="SETOR DE APOSENTADORIA E PENSAO"/>
    <s v="04-SANTA MONICA"/>
    <n v="29"/>
    <s v="PRO REITORIA DE GESTAO DE PESSOAS"/>
    <s v="04-SANTA MONICA"/>
    <m/>
    <x v="0"/>
    <x v="4"/>
    <x v="0"/>
    <m/>
    <s v="0//0"/>
    <m/>
    <m/>
    <n v="0"/>
    <m/>
    <n v="0"/>
    <m/>
    <m/>
    <m/>
    <x v="0"/>
    <x v="0"/>
    <d v="2004-12-20T00:00:00"/>
    <n v="6638.46"/>
  </r>
  <r>
    <s v="ANTONIO NETO FERREIRA DOS SANTOS"/>
    <x v="0"/>
    <n v="2490291"/>
    <n v="41592085172"/>
    <s v="28/04/1970"/>
    <x v="1"/>
    <s v="SUZANA FERREIRA DOS SANTOS"/>
    <x v="0"/>
    <s v="BRASILEIRO NATO"/>
    <m/>
    <s v="MT"/>
    <s v="SAO FELIX DO ARAGUAIA"/>
    <n v="949"/>
    <s v="DIV PROMO IGUALDADES APOIO EDUCACIONAL"/>
    <s v="04-SANTA MONICA"/>
    <n v="944"/>
    <s v="PRO REITORIA DE ASSISTENCIA ESTUDANTIL"/>
    <s v="04-SANTA MONICA"/>
    <m/>
    <x v="3"/>
    <x v="20"/>
    <x v="0"/>
    <m/>
    <s v="0//0"/>
    <m/>
    <m/>
    <n v="0"/>
    <m/>
    <n v="0"/>
    <m/>
    <m/>
    <m/>
    <x v="0"/>
    <x v="0"/>
    <d v="2007-07-26T00:00:00"/>
    <n v="12030.55"/>
  </r>
  <r>
    <s v="ANTONIO NORBERTO DA SILVA"/>
    <x v="1"/>
    <n v="410240"/>
    <n v="26660350691"/>
    <s v="03/11/1955"/>
    <x v="1"/>
    <s v="IONE FARIA SILVA"/>
    <x v="1"/>
    <s v="BRASILEIRO NATO"/>
    <m/>
    <s v="MG"/>
    <s v="COROMANDEL"/>
    <n v="478"/>
    <s v="CIRURGIA PS DIENF"/>
    <s v="05-ENFERMAGEM-UMUARAMA"/>
    <n v="211"/>
    <s v="DIRETORIA DE ENFERMAGEM HC"/>
    <s v="05-ENFERMAGEM-UMUARAMA"/>
    <s v="PORTADOR DE SURDEZ BILATERAL"/>
    <x v="6"/>
    <x v="29"/>
    <x v="0"/>
    <m/>
    <s v="0//0"/>
    <m/>
    <m/>
    <n v="0"/>
    <m/>
    <n v="0"/>
    <m/>
    <m/>
    <m/>
    <x v="0"/>
    <x v="0"/>
    <d v="1976-11-01T00:00:00"/>
    <n v="9856.69"/>
  </r>
  <r>
    <s v="ANTONIO RAIMUNDO OVIDIO"/>
    <x v="0"/>
    <n v="1096063"/>
    <n v="49976478615"/>
    <s v="21/09/1961"/>
    <x v="1"/>
    <s v="EFIGENIA ANTONIA OVIDIO"/>
    <x v="0"/>
    <s v="BRASILEIRO NATO"/>
    <m/>
    <s v="MG"/>
    <m/>
    <n v="694"/>
    <s v="DIVISAO DE TRANSPORTES"/>
    <s v="08-AREA ADMINISTR-UMUARAMA"/>
    <n v="819"/>
    <s v="PREFE - CAMPUS MONTE CARMELO"/>
    <s v="10-CAMPUS MONTE CARMELO"/>
    <m/>
    <x v="6"/>
    <x v="29"/>
    <x v="0"/>
    <m/>
    <s v="0//0"/>
    <m/>
    <m/>
    <n v="26277"/>
    <s v="FUNDACAO UNIV. FEDERAL DE OURO PRETO"/>
    <n v="0"/>
    <m/>
    <m/>
    <m/>
    <x v="0"/>
    <x v="0"/>
    <d v="2017-03-13T00:00:00"/>
    <n v="5560.28"/>
  </r>
  <r>
    <s v="ANTONIO RODRIGUES DA SILVA"/>
    <x v="1"/>
    <n v="1435392"/>
    <n v="23972955634"/>
    <s v="22/07/1953"/>
    <x v="1"/>
    <s v="REGINA CANDIDA DA CUNHA"/>
    <x v="1"/>
    <s v="BRASILEIRO NATO"/>
    <m/>
    <s v="MG"/>
    <s v="SANTA JULIANA"/>
    <n v="769"/>
    <s v="PROPEDEUTICA"/>
    <s v="06-HOSP CLINICAS-UMUARAMA"/>
    <n v="746"/>
    <s v="DIRETORIA DE SERVICOS CLINICOS"/>
    <s v="06-HOSP CLINICAS-UMUARAMA"/>
    <m/>
    <x v="4"/>
    <x v="72"/>
    <x v="0"/>
    <m/>
    <s v="0//0"/>
    <m/>
    <m/>
    <n v="0"/>
    <m/>
    <n v="0"/>
    <m/>
    <m/>
    <m/>
    <x v="0"/>
    <x v="1"/>
    <d v="2003-12-03T00:00:00"/>
    <n v="5320.44"/>
  </r>
  <r>
    <s v="ANTONIO SANTIAGO DA SILVA"/>
    <x v="0"/>
    <n v="1861813"/>
    <n v="79263615187"/>
    <s v="06/02/1977"/>
    <x v="1"/>
    <s v="DIVINA DO NASCIMENTO DA SILVA"/>
    <x v="0"/>
    <s v="BRASILEIRO NATO"/>
    <m/>
    <s v="GO"/>
    <m/>
    <n v="620"/>
    <s v="DIVISAO DE PROJETOS PEDAGOGICOS - DIREN"/>
    <s v="04-SANTA MONICA"/>
    <n v="262"/>
    <s v="PRO REITORIA DE GRADUACAO"/>
    <s v="04-SANTA MONICA"/>
    <m/>
    <x v="1"/>
    <x v="12"/>
    <x v="0"/>
    <m/>
    <s v="0//0"/>
    <m/>
    <m/>
    <n v="0"/>
    <m/>
    <n v="0"/>
    <m/>
    <m/>
    <m/>
    <x v="0"/>
    <x v="0"/>
    <d v="2011-04-20T00:00:00"/>
    <n v="5614.03"/>
  </r>
  <r>
    <s v="ANTONIO TOMAS JUNIOR"/>
    <x v="0"/>
    <n v="409631"/>
    <n v="36591858687"/>
    <s v="24/06/1960"/>
    <x v="1"/>
    <s v="COLANDI JAIME ROCHA"/>
    <x v="0"/>
    <s v="BRASILEIRO NATO"/>
    <m/>
    <s v="MG"/>
    <s v="ABADIA DOS DOURADOS"/>
    <n v="288"/>
    <s v="INSTITUTO DE CIENCIAS BIOMEDICAS"/>
    <s v="07-AREA ACADEMICA-UMUARAMA"/>
    <n v="288"/>
    <s v="INSTITUTO DE CIENCIAS BIOMEDICAS"/>
    <s v="07-AREA ACADEMICA-UMUARAMA"/>
    <m/>
    <x v="4"/>
    <x v="73"/>
    <x v="0"/>
    <m/>
    <s v="0//0"/>
    <m/>
    <m/>
    <n v="0"/>
    <m/>
    <n v="0"/>
    <m/>
    <m/>
    <m/>
    <x v="0"/>
    <x v="0"/>
    <d v="1980-06-10T00:00:00"/>
    <n v="6143.98"/>
  </r>
  <r>
    <s v="ANTONIO VALADAO MONTEIRO"/>
    <x v="1"/>
    <n v="413517"/>
    <n v="39373550659"/>
    <s v="27/03/1961"/>
    <x v="1"/>
    <s v="MARIA NUNES VALADAO"/>
    <x v="1"/>
    <s v="BRASILEIRO NATO"/>
    <m/>
    <s v="MG"/>
    <s v="MONTE CARMELO"/>
    <n v="776"/>
    <s v="DESENVOLVIMENTO HUMANO EM SAUDE"/>
    <s v="06-HOSP CLINICAS-UMUARAMA"/>
    <n v="179"/>
    <s v="DIRETORIA GERAL HOSP CLINICAS"/>
    <s v="06-HOSP CLINICAS-UMUARAMA"/>
    <m/>
    <x v="4"/>
    <x v="6"/>
    <x v="0"/>
    <m/>
    <s v="0//0"/>
    <m/>
    <m/>
    <n v="0"/>
    <m/>
    <n v="0"/>
    <m/>
    <m/>
    <m/>
    <x v="0"/>
    <x v="0"/>
    <d v="1991-01-01T00:00:00"/>
    <n v="6350.95"/>
  </r>
  <r>
    <s v="ANTONIO VENANCIO FERREIRA NETO"/>
    <x v="0"/>
    <n v="412576"/>
    <n v="49817396649"/>
    <s v="03/05/1965"/>
    <x v="1"/>
    <s v="ANITA RODRIGU FERREIRA"/>
    <x v="0"/>
    <s v="BRASILEIRO NATO"/>
    <m/>
    <s v="MG"/>
    <s v="UBERLANDIA"/>
    <n v="663"/>
    <s v="DIRETORIA QUALIDADE VIDA SAUDE SERVIDOR"/>
    <s v="08-AREA ADMINISTR-UMUARAMA"/>
    <n v="29"/>
    <s v="PRO REITORIA DE GESTAO DE PESSOAS"/>
    <s v="04-SANTA MONICA"/>
    <m/>
    <x v="4"/>
    <x v="63"/>
    <x v="0"/>
    <m/>
    <s v="0//0"/>
    <m/>
    <m/>
    <n v="0"/>
    <m/>
    <n v="0"/>
    <m/>
    <m/>
    <m/>
    <x v="0"/>
    <x v="0"/>
    <d v="1985-07-02T00:00:00"/>
    <n v="5099.82"/>
  </r>
  <r>
    <s v="APARECIDA DE FATIMA AMARAL"/>
    <x v="1"/>
    <n v="1879663"/>
    <n v="4965217640"/>
    <s v="01/10/1977"/>
    <x v="0"/>
    <s v="LUCIA DE FATIMA AMARAL"/>
    <x v="1"/>
    <s v="BRASILEIRO NATO"/>
    <m/>
    <s v="MG"/>
    <m/>
    <n v="491"/>
    <s v="CENTRO CIRURGICO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7-25T00:00:00"/>
    <n v="5425.93"/>
  </r>
  <r>
    <s v="APARECIDO GERALDO COSTA PEREIRA"/>
    <x v="0"/>
    <n v="1941997"/>
    <n v="4562418680"/>
    <s v="17/12/1981"/>
    <x v="1"/>
    <s v="SERGIA COSTA SILVA"/>
    <x v="1"/>
    <s v="BRASILEIRO NATO"/>
    <m/>
    <s v="MG"/>
    <m/>
    <n v="958"/>
    <s v="COORD PRO POS GRAD BIOTECNOLOGIA-P MINAS"/>
    <s v="11-CAMPUS PATOS DE MINAS"/>
    <n v="298"/>
    <s v="INSTITUTO DE BIOTECNOLOGIA"/>
    <s v="07-AREA ACADEMICA-UMUARAMA"/>
    <m/>
    <x v="0"/>
    <x v="12"/>
    <x v="0"/>
    <m/>
    <s v="0//0"/>
    <m/>
    <m/>
    <n v="0"/>
    <m/>
    <n v="0"/>
    <m/>
    <m/>
    <m/>
    <x v="0"/>
    <x v="0"/>
    <d v="2012-05-11T00:00:00"/>
    <n v="4941.49"/>
  </r>
  <r>
    <s v="ARIADNA RIBEIRO GONCALVES DIAS"/>
    <x v="1"/>
    <n v="2073300"/>
    <n v="4619842613"/>
    <s v="25/01/1979"/>
    <x v="0"/>
    <s v="IVONE CORAGEM RIBEIRO GONCALVES"/>
    <x v="1"/>
    <s v="BRASILEIRO NATO"/>
    <m/>
    <s v="MG"/>
    <m/>
    <n v="491"/>
    <s v="CENTRO CIRURGICO GEUNE DIENF"/>
    <s v="05-ENFERMAGEM-UMUARAMA"/>
    <n v="211"/>
    <s v="DIRETORIA DE ENFERMAGEM HC"/>
    <s v="05-ENFERMAGEM-UMUARAMA"/>
    <m/>
    <x v="2"/>
    <x v="74"/>
    <x v="0"/>
    <m/>
    <s v="0//0"/>
    <m/>
    <m/>
    <n v="0"/>
    <m/>
    <n v="0"/>
    <m/>
    <m/>
    <m/>
    <x v="0"/>
    <x v="0"/>
    <d v="2013-11-28T00:00:00"/>
    <n v="3561.39"/>
  </r>
  <r>
    <s v="ARIANY PENA DE SOUZA"/>
    <x v="0"/>
    <n v="1939005"/>
    <n v="9198321641"/>
    <s v="15/09/1990"/>
    <x v="0"/>
    <s v="EUNICE GOMES PENA DE SOUZA"/>
    <x v="2"/>
    <s v="BRASILEIRO NATO"/>
    <m/>
    <s v="MG"/>
    <m/>
    <n v="1172"/>
    <s v="ASSESSORIA ADMINISTRATIVA UFU MT CARMELO"/>
    <s v="10-CAMPUS MONTE CARMELO"/>
    <n v="262"/>
    <s v="PRO REITORIA DE GRADUACAO"/>
    <s v="04-SANTA MONICA"/>
    <m/>
    <x v="1"/>
    <x v="12"/>
    <x v="0"/>
    <m/>
    <s v="0//0"/>
    <m/>
    <m/>
    <n v="0"/>
    <m/>
    <n v="0"/>
    <m/>
    <m/>
    <m/>
    <x v="0"/>
    <x v="0"/>
    <d v="2012-04-26T00:00:00"/>
    <n v="5452.89"/>
  </r>
  <r>
    <s v="ARISTIDES DE PAULA SANTOS"/>
    <x v="1"/>
    <n v="1362342"/>
    <n v="1032936630"/>
    <s v="20/02/1976"/>
    <x v="1"/>
    <s v="SONIA MARIA DE PAULA SANTO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9"/>
    <x v="71"/>
    <x v="0"/>
    <m/>
    <s v="0//0"/>
    <m/>
    <m/>
    <n v="0"/>
    <m/>
    <n v="0"/>
    <m/>
    <m/>
    <m/>
    <x v="0"/>
    <x v="0"/>
    <d v="2002-09-23T00:00:00"/>
    <n v="4334.67"/>
  </r>
  <r>
    <s v="ARISTIDES VALDIVINO DE PAULA"/>
    <x v="0"/>
    <n v="1123389"/>
    <n v="69816379600"/>
    <s v="31/07/1968"/>
    <x v="1"/>
    <s v="CICERA PAULA SOBRINHA"/>
    <x v="0"/>
    <s v="BRASILEIRO NATO"/>
    <m/>
    <s v="MG"/>
    <s v="SANTA VITORIA"/>
    <n v="332"/>
    <s v="FACULDADE DE EDUCACAO FISICA"/>
    <s v="03-EDUCACAO FISICA"/>
    <n v="332"/>
    <s v="FACULDADE DE EDUCACAO FISICA"/>
    <s v="03-EDUCACAO FISICA"/>
    <m/>
    <x v="8"/>
    <x v="30"/>
    <x v="0"/>
    <m/>
    <s v="0//0"/>
    <m/>
    <m/>
    <n v="0"/>
    <m/>
    <n v="0"/>
    <m/>
    <m/>
    <m/>
    <x v="0"/>
    <x v="0"/>
    <d v="1994-12-29T00:00:00"/>
    <n v="3143.44"/>
  </r>
  <r>
    <s v="ARLETE DIAS PEREIRA FRANCA"/>
    <x v="1"/>
    <n v="1533909"/>
    <n v="95517502687"/>
    <s v="24/05/1976"/>
    <x v="0"/>
    <s v="TEREZINHA DIAS PEREIRA FRANCA"/>
    <x v="0"/>
    <s v="BRASILEIRO NATO"/>
    <m/>
    <s v="MG"/>
    <s v="MONTE CARMELO"/>
    <n v="769"/>
    <s v="PROPEDEUTICA"/>
    <s v="06-HOSP CLINICAS-UMUARAMA"/>
    <n v="746"/>
    <s v="DIRETORIA DE SERVICOS CLINICOS"/>
    <s v="06-HOSP CLINICAS-UMUARAMA"/>
    <m/>
    <x v="0"/>
    <x v="2"/>
    <x v="0"/>
    <m/>
    <s v="0//0"/>
    <m/>
    <m/>
    <n v="0"/>
    <m/>
    <n v="0"/>
    <m/>
    <m/>
    <m/>
    <x v="0"/>
    <x v="0"/>
    <d v="2006-05-24T00:00:00"/>
    <n v="7877.96"/>
  </r>
  <r>
    <s v="ARLETE OLIVEIRA DE SOUZA"/>
    <x v="1"/>
    <n v="1905361"/>
    <n v="65946995391"/>
    <s v="12/03/1980"/>
    <x v="0"/>
    <s v="DOMINGAS OLIVEIRA"/>
    <x v="0"/>
    <s v="BRASILEIRO NATO"/>
    <m/>
    <s v="MA"/>
    <m/>
    <n v="216"/>
    <s v="SETOR DE MATERIAIS ESTERILIZ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2-13T00:00:00"/>
    <n v="4277.41"/>
  </r>
  <r>
    <s v="ARMANDO HENRIQUE DE OLIVEIRA"/>
    <x v="1"/>
    <n v="1905608"/>
    <n v="1307278655"/>
    <s v="18/07/1988"/>
    <x v="1"/>
    <s v="LEILA DORCA DE OLIVERA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0"/>
    <x v="75"/>
    <x v="0"/>
    <m/>
    <s v="0//0"/>
    <m/>
    <m/>
    <n v="0"/>
    <m/>
    <n v="0"/>
    <m/>
    <m/>
    <m/>
    <x v="0"/>
    <x v="1"/>
    <d v="2011-12-26T00:00:00"/>
    <n v="5330.11"/>
  </r>
  <r>
    <s v="ARMELINDO NUNES SOARES"/>
    <x v="1"/>
    <n v="1123390"/>
    <n v="62669672604"/>
    <s v="22/10/1965"/>
    <x v="1"/>
    <s v="APARECIDA SILVERIA DE OLIVEIRA SOARES"/>
    <x v="1"/>
    <s v="BRASILEIRO NATO"/>
    <m/>
    <s v="MG"/>
    <s v="MONJOLINHO"/>
    <n v="751"/>
    <s v="HOTELARIA HOSPITALAR"/>
    <s v="06-HOSP CLINICAS-UMUARAMA"/>
    <n v="743"/>
    <s v="DIRETORIA DE SERVICOS ADMINISTRATIVOS"/>
    <s v="06-HOSP CLINICAS-UMUARAMA"/>
    <m/>
    <x v="8"/>
    <x v="30"/>
    <x v="0"/>
    <m/>
    <s v="0//0"/>
    <m/>
    <m/>
    <n v="0"/>
    <m/>
    <n v="0"/>
    <m/>
    <m/>
    <m/>
    <x v="0"/>
    <x v="0"/>
    <d v="1994-12-27T00:00:00"/>
    <n v="3143.44"/>
  </r>
  <r>
    <s v="ARNALDO JOSE MIRANDA PELEGRINE"/>
    <x v="1"/>
    <n v="1123320"/>
    <n v="56079354691"/>
    <s v="13/08/1965"/>
    <x v="1"/>
    <s v="MARIA APARECIDA PELEGRINE"/>
    <x v="1"/>
    <s v="BRASILEIRO NATO"/>
    <m/>
    <s v="MG"/>
    <s v="INDIANOPOLIS"/>
    <n v="216"/>
    <s v="SETOR DE MATERIAIS ESTERILIZACAO DIENF"/>
    <s v="05-ENFERMAGEM-UMUARAMA"/>
    <n v="211"/>
    <s v="DIRETORIA DE ENFERMAGEM HC"/>
    <s v="05-ENFERMAGEM-UMUARAMA"/>
    <m/>
    <x v="2"/>
    <x v="73"/>
    <x v="0"/>
    <m/>
    <s v="0//0"/>
    <m/>
    <m/>
    <n v="0"/>
    <m/>
    <n v="0"/>
    <m/>
    <m/>
    <m/>
    <x v="0"/>
    <x v="0"/>
    <d v="1994-12-15T00:00:00"/>
    <n v="7060.28"/>
  </r>
  <r>
    <s v="ARTHUR ALVES PEREIRA"/>
    <x v="0"/>
    <n v="2221085"/>
    <n v="6278565609"/>
    <s v="23/07/1985"/>
    <x v="1"/>
    <s v="LINDAMAR ALVES PEREIRA"/>
    <x v="0"/>
    <s v="BRASILEIRO NATO"/>
    <m/>
    <s v="MG"/>
    <m/>
    <n v="171"/>
    <s v="SETOR DE LICITACOES - DIRCL"/>
    <s v="04-SANTA MONICA"/>
    <n v="131"/>
    <s v="PRO REITORIA DE PLANEJAMEN ADMINISTRACAO"/>
    <s v="04-SANTA MONICA"/>
    <m/>
    <x v="0"/>
    <x v="18"/>
    <x v="0"/>
    <m/>
    <s v="0//0"/>
    <m/>
    <m/>
    <n v="0"/>
    <m/>
    <n v="0"/>
    <m/>
    <m/>
    <m/>
    <x v="0"/>
    <x v="0"/>
    <d v="2015-04-24T00:00:00"/>
    <n v="4976.3999999999996"/>
  </r>
  <r>
    <s v="ARTHUR COSTA NASCIMENTO"/>
    <x v="0"/>
    <n v="1243734"/>
    <n v="11177026694"/>
    <s v="27/06/1994"/>
    <x v="1"/>
    <s v="ARLENE VIEIRA DA COSTA NASCIMENTO"/>
    <x v="1"/>
    <s v="BRASILEIRO NATO"/>
    <m/>
    <s v="MG"/>
    <m/>
    <n v="665"/>
    <s v="SETOR INTEG ACOES PROM SAUDE SERVIDOR"/>
    <s v="08-AREA ADMINISTR-UMUARAMA"/>
    <n v="29"/>
    <s v="PRO REITORIA DE GESTAO DE PESSOAS"/>
    <s v="04-SANTA MONICA"/>
    <m/>
    <x v="0"/>
    <x v="42"/>
    <x v="0"/>
    <m/>
    <s v="0//0"/>
    <m/>
    <m/>
    <n v="0"/>
    <m/>
    <n v="0"/>
    <m/>
    <m/>
    <m/>
    <x v="0"/>
    <x v="2"/>
    <d v="2022-02-07T00:00:00"/>
    <n v="5852.91"/>
  </r>
  <r>
    <s v="ARTHUR DE OLIVEIRA CAMACHO"/>
    <x v="0"/>
    <n v="2377496"/>
    <n v="9926346600"/>
    <s v="05/03/1991"/>
    <x v="1"/>
    <s v="VANELLI ROCHA DE OLIVEIRA CAMACHO"/>
    <x v="1"/>
    <s v="BRASILEIRO NATO"/>
    <m/>
    <s v="MG"/>
    <m/>
    <n v="922"/>
    <s v="COOR PROG POS GRAD GESTAO ORGANIZACIONAL"/>
    <s v="04-SANTA MONICA"/>
    <n v="369"/>
    <s v="FACULDADE DE GESTAO E NEGOCIOS"/>
    <s v="04-SANTA MONICA"/>
    <m/>
    <x v="0"/>
    <x v="40"/>
    <x v="0"/>
    <m/>
    <s v="0//0"/>
    <m/>
    <m/>
    <n v="0"/>
    <m/>
    <n v="0"/>
    <m/>
    <m/>
    <m/>
    <x v="0"/>
    <x v="0"/>
    <d v="2017-03-21T00:00:00"/>
    <n v="4104.6400000000003"/>
  </r>
  <r>
    <s v="ARTHUR MIGUEL ROMANO"/>
    <x v="0"/>
    <n v="2105417"/>
    <n v="69980217120"/>
    <s v="18/03/1986"/>
    <x v="1"/>
    <s v="MARIA APARECIDA DE OLIVEIRA"/>
    <x v="1"/>
    <s v="BRASILEIRO NATO"/>
    <m/>
    <s v="GO"/>
    <m/>
    <n v="683"/>
    <s v="DIVISAO DE FISCALIZACAO - DIROB"/>
    <s v="04-SANTA MONICA"/>
    <n v="59"/>
    <s v="PREFEITURA UNIVERSITARIA"/>
    <s v="04-SANTA MONICA"/>
    <m/>
    <x v="1"/>
    <x v="65"/>
    <x v="0"/>
    <m/>
    <s v="0//0"/>
    <m/>
    <m/>
    <n v="0"/>
    <m/>
    <n v="0"/>
    <m/>
    <m/>
    <m/>
    <x v="0"/>
    <x v="0"/>
    <d v="2014-03-21T00:00:00"/>
    <n v="8630.0400000000009"/>
  </r>
  <r>
    <s v="ARTHUR SILVA DE PAULA"/>
    <x v="0"/>
    <n v="3316797"/>
    <n v="9435568645"/>
    <s v="30/04/1989"/>
    <x v="1"/>
    <s v="IONE APARECIDA DA SILVA"/>
    <x v="0"/>
    <s v="BRASILEIRO NATO"/>
    <m/>
    <s v="MG"/>
    <m/>
    <n v="1339"/>
    <s v="Coordenação do Curso de Graduação em Engenharia Ambiental e"/>
    <s v="12-CAMPUS GLORIA"/>
    <n v="301"/>
    <s v="INSTITUTO DE CIENCIAS AGRARIAS"/>
    <s v="12-CAMPUS GLORIA"/>
    <m/>
    <x v="2"/>
    <x v="24"/>
    <x v="0"/>
    <m/>
    <s v="0//0"/>
    <m/>
    <m/>
    <n v="0"/>
    <m/>
    <n v="0"/>
    <m/>
    <m/>
    <m/>
    <x v="0"/>
    <x v="0"/>
    <d v="2022-11-23T00:00:00"/>
    <n v="3874.35"/>
  </r>
  <r>
    <s v="ASTRIDIA MARILIA DE SOUZA FONTES"/>
    <x v="1"/>
    <n v="1364939"/>
    <n v="66285160678"/>
    <s v="13/11/1966"/>
    <x v="0"/>
    <s v="NEUZA MARINHO DE SOUZA"/>
    <x v="1"/>
    <s v="BRASILEIRO NATO"/>
    <m/>
    <s v="MG"/>
    <s v="JUIZ DE FORA"/>
    <n v="771"/>
    <s v="SERVICOS MEDICOS"/>
    <s v="06-HOSP CLINICAS-UMUARAMA"/>
    <n v="746"/>
    <s v="DIRETORIA DE SERVICOS CLINICOS"/>
    <s v="06-HOSP CLINICAS-UMUARAMA"/>
    <m/>
    <x v="1"/>
    <x v="19"/>
    <x v="0"/>
    <m/>
    <s v="0//0"/>
    <m/>
    <m/>
    <n v="0"/>
    <m/>
    <n v="0"/>
    <m/>
    <m/>
    <m/>
    <x v="0"/>
    <x v="0"/>
    <d v="2002-11-14T00:00:00"/>
    <n v="24625.89"/>
  </r>
  <r>
    <s v="AUGUSTO CARVALHO SOARES"/>
    <x v="0"/>
    <n v="1964071"/>
    <n v="4994519617"/>
    <s v="02/02/1981"/>
    <x v="1"/>
    <s v="VANILDA HELENA DE CARVALHO"/>
    <x v="1"/>
    <s v="BRASILEIRO NATO"/>
    <m/>
    <s v="MG"/>
    <m/>
    <n v="1173"/>
    <s v="ASSESSORIA ADMINISTRATIVA UFU PT MINAS"/>
    <s v="11-CAMPUS PATOS DE MINAS"/>
    <n v="581"/>
    <s v="CENTRO DE TECNO DA INFOR E COMUNICACAO"/>
    <s v="08-AREA ADMINISTR-UMUARAMA"/>
    <m/>
    <x v="2"/>
    <x v="8"/>
    <x v="0"/>
    <m/>
    <s v="0//0"/>
    <m/>
    <m/>
    <n v="0"/>
    <m/>
    <n v="0"/>
    <m/>
    <m/>
    <m/>
    <x v="0"/>
    <x v="0"/>
    <d v="2012-08-27T00:00:00"/>
    <n v="4315.96"/>
  </r>
  <r>
    <s v="AVELINO GOMES"/>
    <x v="0"/>
    <n v="412020"/>
    <n v="28837495668"/>
    <s v="27/04/1953"/>
    <x v="1"/>
    <s v="MARIA ANTONIA GOMES"/>
    <x v="1"/>
    <s v="BRASILEIRO NATO"/>
    <m/>
    <s v="GO"/>
    <s v="ITUMBIARA"/>
    <n v="407"/>
    <s v="FACULDADE DE ENGENHARIA CIVIL"/>
    <s v="04-SANTA MONICA"/>
    <n v="407"/>
    <s v="FACULDADE DE ENGENHARIA CIVIL"/>
    <s v="04-SANTA MONICA"/>
    <m/>
    <x v="6"/>
    <x v="29"/>
    <x v="0"/>
    <m/>
    <s v="0//0"/>
    <m/>
    <m/>
    <n v="0"/>
    <m/>
    <n v="0"/>
    <m/>
    <m/>
    <m/>
    <x v="0"/>
    <x v="0"/>
    <d v="1980-01-21T00:00:00"/>
    <n v="5089.87"/>
  </r>
  <r>
    <s v="BARBARA AMORIM CAPPARELLI MENEZES"/>
    <x v="0"/>
    <n v="2321233"/>
    <n v="9257609600"/>
    <s v="26/09/1989"/>
    <x v="0"/>
    <s v="ELIANE APARECIDA DE FATIMA CAPPARELLI"/>
    <x v="1"/>
    <s v="BRASILEIRO NATO"/>
    <m/>
    <s v="MG"/>
    <m/>
    <n v="1151"/>
    <s v="COORD PROG POS GRAD MAT-MEST PROF MATEMA"/>
    <s v="04-SANTA MONICA"/>
    <n v="391"/>
    <s v="FACULDADE DE MATEMATICA"/>
    <s v="04-SANTA MONICA"/>
    <m/>
    <x v="2"/>
    <x v="0"/>
    <x v="0"/>
    <m/>
    <s v="0//0"/>
    <m/>
    <m/>
    <n v="0"/>
    <m/>
    <n v="0"/>
    <m/>
    <m/>
    <m/>
    <x v="0"/>
    <x v="3"/>
    <d v="2016-06-23T00:00:00"/>
    <n v="2998.52"/>
  </r>
  <r>
    <s v="BARBARA BEATRIZ DA SILVA NUNES"/>
    <x v="0"/>
    <n v="1918613"/>
    <n v="8659760662"/>
    <s v="12/08/1987"/>
    <x v="0"/>
    <s v="BALBINA APARECIDA NUNES"/>
    <x v="1"/>
    <s v="BRASILEIRO NATO"/>
    <m/>
    <s v="GO"/>
    <m/>
    <n v="340"/>
    <s v="INSTITUTO DE GEOGRAFIA"/>
    <s v="04-SANTA MONICA"/>
    <n v="340"/>
    <s v="INSTITUTO DE GEOGRAFIA"/>
    <s v="04-SANTA MONICA"/>
    <m/>
    <x v="1"/>
    <x v="12"/>
    <x v="0"/>
    <m/>
    <s v="0//0"/>
    <m/>
    <s v="Afast. no País (Com Ônus) Est/Dout/Mestrado - EST"/>
    <n v="0"/>
    <m/>
    <n v="0"/>
    <m/>
    <s v="1/07/2022"/>
    <s v="1/07/2023"/>
    <x v="0"/>
    <x v="0"/>
    <d v="2012-02-14T00:00:00"/>
    <n v="5452.89"/>
  </r>
  <r>
    <s v="BARBARA GABRIELLE RODRIGUES"/>
    <x v="1"/>
    <n v="1854978"/>
    <n v="1560555629"/>
    <s v="26/05/1986"/>
    <x v="0"/>
    <s v="EDILAMAR DE ARAUJO ALMEIDA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10"/>
    <x v="3"/>
    <x v="0"/>
    <m/>
    <s v="0//0"/>
    <m/>
    <m/>
    <n v="0"/>
    <m/>
    <n v="0"/>
    <m/>
    <m/>
    <m/>
    <x v="0"/>
    <x v="0"/>
    <d v="2011-03-15T00:00:00"/>
    <n v="7691.95"/>
  </r>
  <r>
    <s v="BARBARA GAMA DA SILVA"/>
    <x v="0"/>
    <n v="2247528"/>
    <n v="7834991671"/>
    <s v="07/05/1990"/>
    <x v="0"/>
    <s v="CLAUDETE GAMA DA SILVA"/>
    <x v="0"/>
    <s v="BRASILEIRO NATO"/>
    <m/>
    <s v="MG"/>
    <m/>
    <n v="332"/>
    <s v="FACULDADE DE EDUCACAO FISICA"/>
    <s v="03-EDUCACAO FISICA"/>
    <n v="332"/>
    <s v="FACULDADE DE EDUCACAO FISICA"/>
    <s v="03-EDUCACAO FISICA"/>
    <m/>
    <x v="3"/>
    <x v="0"/>
    <x v="0"/>
    <m/>
    <s v="0//0"/>
    <m/>
    <m/>
    <n v="0"/>
    <m/>
    <n v="0"/>
    <m/>
    <m/>
    <m/>
    <x v="0"/>
    <x v="3"/>
    <d v="2015-09-02T00:00:00"/>
    <n v="4197.93"/>
  </r>
  <r>
    <s v="BEATRIZ ANGELICA DE AQUINO"/>
    <x v="1"/>
    <n v="1880193"/>
    <n v="1037740688"/>
    <s v="26/03/1974"/>
    <x v="0"/>
    <s v="MARIA IMACULADA DE AQUINO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2"/>
    <x v="0"/>
    <m/>
    <s v="0//0"/>
    <m/>
    <m/>
    <n v="0"/>
    <m/>
    <n v="0"/>
    <m/>
    <m/>
    <m/>
    <x v="0"/>
    <x v="0"/>
    <d v="2011-07-29T00:00:00"/>
    <n v="5381.13"/>
  </r>
  <r>
    <s v="BEATRIZ ANTONIA ROSA ALVES DA ROCHA"/>
    <x v="1"/>
    <n v="1434479"/>
    <n v="3618461690"/>
    <s v="16/12/1974"/>
    <x v="0"/>
    <s v="ORMESINDA DE JESUS ROSA"/>
    <x v="3"/>
    <s v="BRASILEIRO NATO"/>
    <m/>
    <s v="MG"/>
    <s v="UBERLANDIA"/>
    <n v="478"/>
    <s v="CIRURGIA PS DIENF"/>
    <s v="05-ENFERMAGEM-UMUARAMA"/>
    <n v="211"/>
    <s v="DIRETORIA DE ENFERMAGEM HC"/>
    <s v="05-ENFERMAGEM-UMUARAMA"/>
    <m/>
    <x v="4"/>
    <x v="71"/>
    <x v="0"/>
    <m/>
    <s v="0//0"/>
    <m/>
    <m/>
    <n v="0"/>
    <m/>
    <n v="0"/>
    <m/>
    <m/>
    <m/>
    <x v="0"/>
    <x v="0"/>
    <d v="2003-11-11T00:00:00"/>
    <n v="8046.25"/>
  </r>
  <r>
    <s v="BEATRIZ DE MELO SILVA"/>
    <x v="1"/>
    <n v="1460436"/>
    <n v="3673226681"/>
    <s v="25/09/1976"/>
    <x v="0"/>
    <s v="MARIA ALVES DE MELO SILVA"/>
    <x v="1"/>
    <s v="BRASILEIRO NATO"/>
    <m/>
    <s v="MG"/>
    <s v="PATOS DE MINAS"/>
    <n v="477"/>
    <s v="TRAUMATOLOGIA AMB DIENF"/>
    <s v="05-ENFERMAGEM-UMUARAMA"/>
    <n v="211"/>
    <s v="DIRETORIA DE ENFERMAGEM HC"/>
    <s v="05-ENFERMAGEM-UMUARAMA"/>
    <m/>
    <x v="0"/>
    <x v="1"/>
    <x v="0"/>
    <m/>
    <s v="0//0"/>
    <m/>
    <m/>
    <n v="0"/>
    <m/>
    <n v="0"/>
    <m/>
    <m/>
    <m/>
    <x v="0"/>
    <x v="0"/>
    <d v="2004-07-26T00:00:00"/>
    <n v="14932.63"/>
  </r>
  <r>
    <s v="BEATRIZ LEMOS DA SILVA MANDIM"/>
    <x v="1"/>
    <n v="3189567"/>
    <n v="86624105615"/>
    <s v="19/11/1971"/>
    <x v="0"/>
    <s v="DILZA TAROZZO LEMOS DA SILVA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3"/>
    <x v="62"/>
    <x v="0"/>
    <m/>
    <s v="0//0"/>
    <m/>
    <m/>
    <n v="0"/>
    <m/>
    <n v="0"/>
    <m/>
    <m/>
    <m/>
    <x v="0"/>
    <x v="2"/>
    <d v="2004-05-28T00:00:00"/>
    <n v="14409.87"/>
  </r>
  <r>
    <s v="BEATRIZ MARIA DE OLIVEIRA"/>
    <x v="1"/>
    <n v="1123382"/>
    <n v="93203390663"/>
    <s v="01/09/1975"/>
    <x v="0"/>
    <s v="SELVA CANDIDA DE ARAUJO OLIVEIRA"/>
    <x v="1"/>
    <s v="BRASILEIRO NATO"/>
    <m/>
    <s v="MG"/>
    <s v="PATROCINIO"/>
    <n v="492"/>
    <s v="CENTRO OBSTETRICO GEUNE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94-12-15T00:00:00"/>
    <n v="11687.93"/>
  </r>
  <r>
    <s v="BEATRIZ VIEIRA DOS SANTOS"/>
    <x v="0"/>
    <n v="1829993"/>
    <n v="2745287621"/>
    <s v="08/04/1974"/>
    <x v="0"/>
    <s v="MARIA CONCEBIDA VIEIRA"/>
    <x v="1"/>
    <s v="BRASILEIRO NATO"/>
    <m/>
    <s v="MG"/>
    <m/>
    <n v="569"/>
    <s v="COORD CURSO GRADUACAO ENG AMBIENTAL"/>
    <s v="12-CAMPUS GLORIA"/>
    <n v="301"/>
    <s v="INSTITUTO DE CIENCIAS AGRARIAS"/>
    <s v="12-CAMPUS GLORIA"/>
    <s v="MONOPLEGIA"/>
    <x v="3"/>
    <x v="12"/>
    <x v="0"/>
    <m/>
    <s v="0//0"/>
    <m/>
    <m/>
    <n v="0"/>
    <m/>
    <n v="0"/>
    <m/>
    <m/>
    <m/>
    <x v="0"/>
    <x v="0"/>
    <d v="2010-12-09T00:00:00"/>
    <n v="6278"/>
  </r>
  <r>
    <s v="BEGNA ROSA DA SILVA"/>
    <x v="0"/>
    <n v="2011093"/>
    <n v="4689632600"/>
    <s v="14/04/1979"/>
    <x v="0"/>
    <s v="ZILANI MARIA DA SILVA"/>
    <x v="0"/>
    <s v="BRASILEIRO NATO"/>
    <m/>
    <s v="MG"/>
    <m/>
    <n v="955"/>
    <s v="PROAE - CAMPUS PONTAL"/>
    <s v="09-CAMPUS PONTAL"/>
    <n v="944"/>
    <s v="PRO REITORIA DE ASSISTENCIA ESTUDANTIL"/>
    <s v="04-SANTA MONICA"/>
    <m/>
    <x v="0"/>
    <x v="76"/>
    <x v="0"/>
    <m/>
    <s v="0//0"/>
    <m/>
    <m/>
    <n v="0"/>
    <m/>
    <n v="0"/>
    <m/>
    <m/>
    <m/>
    <x v="0"/>
    <x v="0"/>
    <d v="2013-03-26T00:00:00"/>
    <n v="7103.91"/>
  </r>
  <r>
    <s v="BELCHIOR DE SOUZA"/>
    <x v="0"/>
    <n v="412590"/>
    <n v="30268273634"/>
    <s v="21/06/1959"/>
    <x v="1"/>
    <s v="DORVINA CANDIDA DE SAO JOSE"/>
    <x v="0"/>
    <s v="BRASILEIRO NATO"/>
    <m/>
    <s v="MG"/>
    <s v="SERRA DO SALITRE"/>
    <n v="814"/>
    <s v="COORDENACAO DO CURSO DE ARTES VISUAIS"/>
    <s v="04-SANTA MONICA"/>
    <n v="808"/>
    <s v="INSTITUTO DE ARTES"/>
    <s v="04-SANTA MONICA"/>
    <m/>
    <x v="2"/>
    <x v="29"/>
    <x v="0"/>
    <m/>
    <s v="0//0"/>
    <m/>
    <m/>
    <n v="0"/>
    <m/>
    <n v="0"/>
    <m/>
    <m/>
    <m/>
    <x v="0"/>
    <x v="0"/>
    <d v="1985-09-20T00:00:00"/>
    <n v="5928.7"/>
  </r>
  <r>
    <s v="BELCHIOR JOSE DOS SANTOS"/>
    <x v="1"/>
    <n v="1074301"/>
    <n v="5296620607"/>
    <s v="25/12/1982"/>
    <x v="1"/>
    <s v="MARIA DA CONCEICAO SANTOS"/>
    <x v="1"/>
    <s v="BRASILEIRO NATO"/>
    <m/>
    <s v="MG"/>
    <m/>
    <n v="487"/>
    <s v="ENFERMAGEM MOL INFEC INTERNACAO DIENF"/>
    <s v="05-ENFERMAGEM-UMUARAMA"/>
    <n v="211"/>
    <s v="DIRETORIA DE ENFERMAGEM HC"/>
    <s v="05-ENFERMAGEM-UMUARAMA"/>
    <s v="PORTADOR DE VISÃO PARCIAL"/>
    <x v="2"/>
    <x v="26"/>
    <x v="0"/>
    <m/>
    <s v="0//0"/>
    <m/>
    <m/>
    <n v="0"/>
    <m/>
    <n v="0"/>
    <m/>
    <m/>
    <m/>
    <x v="0"/>
    <x v="0"/>
    <d v="2013-11-22T00:00:00"/>
    <n v="9696.44"/>
  </r>
  <r>
    <s v="BENILDO ALVES BORGES"/>
    <x v="1"/>
    <n v="1123484"/>
    <n v="58703330672"/>
    <s v="06/02/1967"/>
    <x v="1"/>
    <s v="ARMEZINDA ALVES BORGES"/>
    <x v="1"/>
    <s v="BRASILEIRO NATO"/>
    <m/>
    <s v="MG"/>
    <s v="INDIANOPOLIS"/>
    <n v="751"/>
    <s v="HOTELARIA HOSPITALAR"/>
    <s v="06-HOSP CLINICAS-UMUARAMA"/>
    <n v="743"/>
    <s v="DIRETORIA DE SERVICOS ADMINISTRATIVOS"/>
    <s v="06-HOSP CLINICAS-UMUARAMA"/>
    <m/>
    <x v="9"/>
    <x v="30"/>
    <x v="0"/>
    <m/>
    <s v="0//0"/>
    <m/>
    <m/>
    <n v="0"/>
    <m/>
    <n v="0"/>
    <m/>
    <m/>
    <m/>
    <x v="0"/>
    <x v="0"/>
    <d v="1995-01-10T00:00:00"/>
    <n v="3275.52"/>
  </r>
  <r>
    <s v="BETANIA BRAZ ROMAO"/>
    <x v="0"/>
    <n v="1065858"/>
    <n v="7347552605"/>
    <s v="13/10/1984"/>
    <x v="0"/>
    <s v="NEIVA DE DEUS BRAZ ROMAO"/>
    <x v="2"/>
    <s v="BRASILEIRO NATO"/>
    <m/>
    <s v="MG"/>
    <m/>
    <n v="789"/>
    <s v="COOR CURSO GRAD ENG ALIMENTOS DE PATOS"/>
    <s v="11-CAMPUS PATOS DE MINAS"/>
    <n v="410"/>
    <s v="FACULDADE DE ENGENHARIA QUIMICA"/>
    <s v="04-SANTA MONICA"/>
    <m/>
    <x v="3"/>
    <x v="34"/>
    <x v="0"/>
    <m/>
    <s v="0//0"/>
    <m/>
    <m/>
    <n v="26235"/>
    <s v="UNIVERSIDADE FEDERAL DE GOIAS"/>
    <n v="0"/>
    <m/>
    <m/>
    <m/>
    <x v="0"/>
    <x v="0"/>
    <d v="2015-06-12T00:00:00"/>
    <n v="11503.21"/>
  </r>
  <r>
    <s v="BETANIA DA CUNHA VARGAS"/>
    <x v="0"/>
    <n v="3219925"/>
    <n v="7653577636"/>
    <s v="28/05/1985"/>
    <x v="0"/>
    <s v="NATALIA DARC DA CUNHA VARGAS"/>
    <x v="3"/>
    <s v="BRASILEIRO NATO"/>
    <m/>
    <s v="MG"/>
    <m/>
    <n v="2"/>
    <s v="SECRETARIA GERAL"/>
    <s v="04-SANTA MONICA"/>
    <n v="2"/>
    <s v="SECRETARIA GERAL"/>
    <s v="04-SANTA MONICA"/>
    <m/>
    <x v="3"/>
    <x v="45"/>
    <x v="0"/>
    <m/>
    <s v="0//0"/>
    <m/>
    <m/>
    <n v="0"/>
    <m/>
    <n v="0"/>
    <m/>
    <m/>
    <m/>
    <x v="0"/>
    <x v="0"/>
    <d v="2021-01-14T00:00:00"/>
    <n v="4123.46"/>
  </r>
  <r>
    <s v="BETANIA NUNES DE SOUSA"/>
    <x v="0"/>
    <n v="2914472"/>
    <n v="10087867648"/>
    <s v="10/11/1990"/>
    <x v="0"/>
    <s v="MARLI CAIXETA NUNES E SOUSA"/>
    <x v="1"/>
    <s v="BRASILEIRO NATO"/>
    <m/>
    <s v="MG"/>
    <m/>
    <n v="826"/>
    <s v="BIBLIOTECA SETORIAL PATOS DE MINAS"/>
    <s v="11-CAMPUS PATOS DE MINAS"/>
    <n v="585"/>
    <s v="DIRETORIA DO SISTEMA DE BIBLIOTECAS"/>
    <s v="04-SANTA MONICA"/>
    <m/>
    <x v="0"/>
    <x v="8"/>
    <x v="0"/>
    <m/>
    <s v="0//0"/>
    <m/>
    <m/>
    <n v="0"/>
    <m/>
    <n v="0"/>
    <m/>
    <m/>
    <m/>
    <x v="0"/>
    <x v="0"/>
    <d v="2013-07-11T00:00:00"/>
    <n v="4488.6000000000004"/>
  </r>
  <r>
    <s v="BIANCA DANTAS BORGES"/>
    <x v="1"/>
    <n v="3157901"/>
    <n v="6406054601"/>
    <s v="28/03/1983"/>
    <x v="0"/>
    <s v="CILENE CIRILO DANTAS BORGES"/>
    <x v="1"/>
    <s v="BRASILEIRO NATO"/>
    <m/>
    <s v="MG"/>
    <m/>
    <n v="492"/>
    <s v="CENTRO OBSTETRICO GEUNE DIENF"/>
    <s v="05-ENFERMAGEM-UMUARAMA"/>
    <n v="211"/>
    <s v="DIRETORIA DE ENFERMAGEM HC"/>
    <s v="05-ENFERMAGEM-UMUARAMA"/>
    <m/>
    <x v="0"/>
    <x v="77"/>
    <x v="0"/>
    <m/>
    <s v="0//0"/>
    <m/>
    <m/>
    <n v="0"/>
    <m/>
    <n v="0"/>
    <m/>
    <m/>
    <m/>
    <x v="0"/>
    <x v="0"/>
    <d v="2019-12-02T00:00:00"/>
    <n v="6515.56"/>
  </r>
  <r>
    <s v="BILIANE CONCEICAO DOS SANTOS COSTA"/>
    <x v="0"/>
    <n v="1573499"/>
    <n v="144795671"/>
    <s v="08/09/1976"/>
    <x v="0"/>
    <s v="LEONICE DOS SANTOS COSTA"/>
    <x v="1"/>
    <s v="BRASILEIRO NATO"/>
    <m/>
    <s v="MG"/>
    <s v="ITUIUTABA"/>
    <n v="59"/>
    <s v="PREFEITURA UNIVERSITARIA"/>
    <s v="04-SANTA MONICA"/>
    <n v="59"/>
    <s v="PREFEITURA UNIVERSITARIA"/>
    <s v="04-SANTA MONICA"/>
    <m/>
    <x v="0"/>
    <x v="20"/>
    <x v="0"/>
    <m/>
    <s v="0//0"/>
    <m/>
    <m/>
    <n v="0"/>
    <m/>
    <n v="0"/>
    <m/>
    <m/>
    <m/>
    <x v="0"/>
    <x v="0"/>
    <d v="2007-06-13T00:00:00"/>
    <n v="9593.26"/>
  </r>
  <r>
    <s v="BRENDA CRISTINA DE OLIVEIRA RODRIGUES"/>
    <x v="0"/>
    <n v="2061858"/>
    <n v="9458291674"/>
    <s v="30/01/1990"/>
    <x v="0"/>
    <s v="MARIA DE LOURDES GONCALVES DE OLIVEIRA"/>
    <x v="2"/>
    <s v="BRASILEIRO NATO"/>
    <m/>
    <s v="MG"/>
    <m/>
    <n v="420"/>
    <s v="COORDENACAO PROG POS G. ODONTOLOGIA"/>
    <s v="07-AREA ACADEMICA-UMUARAMA"/>
    <n v="319"/>
    <s v="FACULDADE DE ODONTOLOGIA"/>
    <s v="07-AREA ACADEMICA-UMUARAMA"/>
    <m/>
    <x v="1"/>
    <x v="78"/>
    <x v="0"/>
    <m/>
    <s v="0//0"/>
    <m/>
    <m/>
    <n v="0"/>
    <m/>
    <n v="0"/>
    <m/>
    <m/>
    <m/>
    <x v="0"/>
    <x v="0"/>
    <d v="2013-10-10T00:00:00"/>
    <n v="4274.5"/>
  </r>
  <r>
    <s v="BRENDA MAGALHAES ARANTES"/>
    <x v="1"/>
    <n v="1158465"/>
    <n v="7546070627"/>
    <s v="19/12/1985"/>
    <x v="0"/>
    <s v="MARIA DE LOURDES MAGALHAES ARANTES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1"/>
    <x v="58"/>
    <x v="0"/>
    <m/>
    <s v="0//0"/>
    <m/>
    <m/>
    <n v="0"/>
    <m/>
    <n v="0"/>
    <m/>
    <m/>
    <m/>
    <x v="0"/>
    <x v="0"/>
    <d v="2017-07-10T00:00:00"/>
    <n v="13453.11"/>
  </r>
  <r>
    <s v="BRENO VALADARES DE ABREU"/>
    <x v="0"/>
    <n v="2653130"/>
    <n v="1686001614"/>
    <s v="22/07/1988"/>
    <x v="1"/>
    <s v="ELIZABETE JACOMO VALADARES ABREU"/>
    <x v="1"/>
    <s v="BRASILEIRO NATO"/>
    <m/>
    <s v="MG"/>
    <s v="SETE LAGOAS"/>
    <n v="948"/>
    <s v="DIVISAO ASSIT E ORIENTACAO SOCIAL"/>
    <s v="04-SANTA MONICA"/>
    <n v="376"/>
    <s v="FACULDADE DE DIREITO"/>
    <s v="04-SANTA MONICA"/>
    <m/>
    <x v="0"/>
    <x v="12"/>
    <x v="0"/>
    <m/>
    <s v="0//0"/>
    <m/>
    <m/>
    <n v="0"/>
    <m/>
    <n v="0"/>
    <m/>
    <m/>
    <m/>
    <x v="0"/>
    <x v="0"/>
    <d v="2012-04-25T00:00:00"/>
    <n v="5639.16"/>
  </r>
  <r>
    <s v="BRUNA AMANCIO GONDIM"/>
    <x v="1"/>
    <n v="2319398"/>
    <n v="7598259631"/>
    <s v="24/10/1985"/>
    <x v="0"/>
    <s v="MAGNOLIA APARECIDA GONDIM AMANCIO"/>
    <x v="0"/>
    <s v="BRASILEIRO NATO"/>
    <m/>
    <s v="MG"/>
    <m/>
    <n v="478"/>
    <s v="CIRURGIA PS DIENF"/>
    <s v="05-ENFERMAGEM-UMUARAMA"/>
    <n v="211"/>
    <s v="DIRETORIA DE ENFERMAGEM HC"/>
    <s v="05-ENFERMAGEM-UMUARAMA"/>
    <m/>
    <x v="0"/>
    <x v="22"/>
    <x v="0"/>
    <m/>
    <s v="0//0"/>
    <m/>
    <m/>
    <n v="0"/>
    <m/>
    <n v="0"/>
    <m/>
    <m/>
    <m/>
    <x v="0"/>
    <x v="0"/>
    <d v="2016-06-22T00:00:00"/>
    <n v="8334.6"/>
  </r>
  <r>
    <s v="BRUNA BORGES DE OLIVEIRA GAMA"/>
    <x v="0"/>
    <n v="2045549"/>
    <n v="10563929677"/>
    <s v="20/04/1992"/>
    <x v="0"/>
    <s v="ELIDA CRISTINA BORGES MENDES DE OLIVEIRA"/>
    <x v="0"/>
    <s v="BRASILEIRO NATO"/>
    <m/>
    <s v="MG"/>
    <m/>
    <n v="1172"/>
    <s v="ASSESSORIA ADMINISTRATIVA UFU MT CARMELO"/>
    <s v="10-CAMPUS MONTE CARMELO"/>
    <n v="29"/>
    <s v="PRO REITORIA DE GESTAO DE PESSOAS"/>
    <s v="04-SANTA MONICA"/>
    <m/>
    <x v="1"/>
    <x v="8"/>
    <x v="0"/>
    <m/>
    <s v="0//0"/>
    <m/>
    <m/>
    <n v="0"/>
    <m/>
    <n v="0"/>
    <m/>
    <m/>
    <m/>
    <x v="0"/>
    <x v="0"/>
    <d v="2013-07-22T00:00:00"/>
    <n v="5248.21"/>
  </r>
  <r>
    <s v="BRUNA DOS SANTOS PINHEIRO"/>
    <x v="0"/>
    <n v="1812577"/>
    <n v="13014295701"/>
    <s v="25/10/1989"/>
    <x v="0"/>
    <s v="CLEMILDA DOS SANTOS PINHEIRO"/>
    <x v="1"/>
    <s v="BRASILEIRO NATO"/>
    <m/>
    <s v="RJ"/>
    <m/>
    <n v="723"/>
    <s v="DIVISAO DE ATENDIMENTO AO USUARIO"/>
    <s v="04-SANTA MONICA"/>
    <n v="585"/>
    <s v="DIRETORIA DO SISTEMA DE BIBLIOTECAS"/>
    <s v="04-SANTA MONICA"/>
    <m/>
    <x v="0"/>
    <x v="42"/>
    <x v="0"/>
    <m/>
    <s v="0//0"/>
    <m/>
    <m/>
    <n v="0"/>
    <m/>
    <n v="0"/>
    <m/>
    <m/>
    <m/>
    <x v="0"/>
    <x v="0"/>
    <d v="2022-04-25T00:00:00"/>
    <n v="5705.68"/>
  </r>
  <r>
    <s v="BRUNA PEGORETTI ROSA"/>
    <x v="1"/>
    <n v="1435407"/>
    <n v="15156188893"/>
    <s v="22/08/1972"/>
    <x v="0"/>
    <s v="ILAINE PEGORETTI ROSA"/>
    <x v="1"/>
    <s v="BRASILEIRO NATO"/>
    <m/>
    <s v="MG"/>
    <s v="SOROCABA"/>
    <n v="771"/>
    <s v="SERVICOS MEDICOS"/>
    <s v="06-HOSP CLINICAS-UMUARAMA"/>
    <n v="746"/>
    <s v="DIRETORIA DE SERVICOS CLINICOS"/>
    <s v="06-HOSP CLINICAS-UMUARAMA"/>
    <m/>
    <x v="0"/>
    <x v="79"/>
    <x v="0"/>
    <m/>
    <s v="0//0"/>
    <m/>
    <m/>
    <n v="0"/>
    <m/>
    <n v="0"/>
    <m/>
    <m/>
    <m/>
    <x v="0"/>
    <x v="2"/>
    <d v="2003-12-01T00:00:00"/>
    <n v="8915.48"/>
  </r>
  <r>
    <s v="BRUNA VIEIRA"/>
    <x v="0"/>
    <n v="2228263"/>
    <n v="11232403610"/>
    <s v="23/10/1992"/>
    <x v="0"/>
    <s v="MARIA APARECIDA VIEIRA SILVA"/>
    <x v="1"/>
    <s v="BRASILEIRO NATO"/>
    <m/>
    <s v="MG"/>
    <m/>
    <n v="399"/>
    <s v="FACULDADE DE ENGENHARIA MECANICA"/>
    <s v="12-CAMPUS GLORIA"/>
    <n v="399"/>
    <s v="FACULDADE DE ENGENHARIA MECANICA"/>
    <s v="12-CAMPUS GLORIA"/>
    <m/>
    <x v="8"/>
    <x v="31"/>
    <x v="0"/>
    <m/>
    <s v="0//0"/>
    <m/>
    <m/>
    <n v="0"/>
    <m/>
    <n v="0"/>
    <m/>
    <m/>
    <m/>
    <x v="0"/>
    <x v="0"/>
    <d v="2015-05-19T00:00:00"/>
    <n v="3244.52"/>
  </r>
  <r>
    <s v="BRUNA VIEIRA ARAUJO"/>
    <x v="0"/>
    <n v="2998134"/>
    <n v="4641313164"/>
    <s v="23/11/1993"/>
    <x v="0"/>
    <s v="CLEIDE MARIA VIEIRA ARAUJO"/>
    <x v="1"/>
    <s v="BRASILEIRO NATO"/>
    <m/>
    <s v="GO"/>
    <m/>
    <n v="284"/>
    <s v="DIVISAO DE CONTROLE ACADEMICO"/>
    <s v="04-SANTA MONICA"/>
    <n v="262"/>
    <s v="PRO REITORIA DE GRADUACAO"/>
    <s v="04-SANTA MONICA"/>
    <m/>
    <x v="0"/>
    <x v="40"/>
    <x v="0"/>
    <m/>
    <s v="0//0"/>
    <m/>
    <m/>
    <n v="0"/>
    <m/>
    <n v="0"/>
    <m/>
    <m/>
    <m/>
    <x v="0"/>
    <x v="0"/>
    <d v="2017-11-27T00:00:00"/>
    <n v="4001.88"/>
  </r>
  <r>
    <s v="BRUNNA NUNES RIBEIRO DE CASTRO"/>
    <x v="0"/>
    <n v="2965653"/>
    <n v="1603685618"/>
    <s v="01/09/1993"/>
    <x v="0"/>
    <s v="LUCIANA NUNES FERREIRA_R DE CASTRO"/>
    <x v="0"/>
    <s v="BRASILEIRO NATO"/>
    <m/>
    <s v="MG"/>
    <m/>
    <n v="852"/>
    <s v="COOD C GRAD ENG ELETRON TELECOMUNICACOES"/>
    <s v="04-SANTA MONICA"/>
    <n v="403"/>
    <s v="FACULDADE DE ENGENHARIA ELETRICA"/>
    <s v="04-SANTA MONICA"/>
    <m/>
    <x v="2"/>
    <x v="40"/>
    <x v="0"/>
    <m/>
    <s v="0//0"/>
    <m/>
    <m/>
    <n v="0"/>
    <m/>
    <n v="0"/>
    <m/>
    <m/>
    <m/>
    <x v="0"/>
    <x v="0"/>
    <d v="2017-06-26T00:00:00"/>
    <n v="3701.26"/>
  </r>
  <r>
    <s v="BRUNO AMARAL PINTO"/>
    <x v="1"/>
    <n v="3002310"/>
    <n v="13879506655"/>
    <s v="13/07/1998"/>
    <x v="1"/>
    <s v="NIVALDA AMARAL SOARES"/>
    <x v="1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4"/>
    <x v="40"/>
    <x v="0"/>
    <m/>
    <s v="0//0"/>
    <m/>
    <m/>
    <n v="0"/>
    <m/>
    <n v="0"/>
    <m/>
    <m/>
    <m/>
    <x v="0"/>
    <x v="0"/>
    <d v="2017-12-28T00:00:00"/>
    <n v="6633.16"/>
  </r>
  <r>
    <s v="BRUNO CHAVES ALMEIDA"/>
    <x v="1"/>
    <n v="2334085"/>
    <n v="5576216660"/>
    <s v="10/01/1981"/>
    <x v="1"/>
    <s v="ANGELA MARIA CHAVES ALMEIDA"/>
    <x v="1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0"/>
    <x v="22"/>
    <x v="0"/>
    <m/>
    <s v="0//0"/>
    <m/>
    <m/>
    <n v="0"/>
    <m/>
    <n v="0"/>
    <m/>
    <m/>
    <m/>
    <x v="0"/>
    <x v="0"/>
    <d v="2016-08-16T00:00:00"/>
    <n v="3305.12"/>
  </r>
  <r>
    <s v="BRUNO DE CARVALHO DORNELAS"/>
    <x v="1"/>
    <n v="5924442"/>
    <n v="4507116686"/>
    <s v="30/01/1982"/>
    <x v="1"/>
    <s v="MARLENE DORNELAS DE CARVALHO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51"/>
    <x v="0"/>
    <m/>
    <s v="0//0"/>
    <m/>
    <m/>
    <n v="0"/>
    <m/>
    <n v="0"/>
    <m/>
    <m/>
    <m/>
    <x v="0"/>
    <x v="2"/>
    <d v="2018-07-09T00:00:00"/>
    <n v="12003.36"/>
  </r>
  <r>
    <s v="BRUNO DE OLIVEIRA LAZARO"/>
    <x v="0"/>
    <n v="3241771"/>
    <n v="11837426651"/>
    <s v="17/08/1994"/>
    <x v="1"/>
    <s v="MARIA HELENA DE OLIVEIRA LAZARO"/>
    <x v="1"/>
    <s v="BRASILEIRO NATO"/>
    <m/>
    <s v="MG"/>
    <m/>
    <n v="407"/>
    <s v="FACULDADE DE ENGENHARIA CIVIL"/>
    <s v="04-SANTA MONICA"/>
    <n v="407"/>
    <s v="FACULDADE DE ENGENHARIA CIVIL"/>
    <s v="04-SANTA MONICA"/>
    <m/>
    <x v="1"/>
    <x v="24"/>
    <x v="0"/>
    <m/>
    <s v="0//0"/>
    <m/>
    <m/>
    <n v="0"/>
    <m/>
    <n v="0"/>
    <m/>
    <m/>
    <m/>
    <x v="0"/>
    <x v="0"/>
    <d v="2021-06-22T00:00:00"/>
    <n v="3964.06"/>
  </r>
  <r>
    <s v="BRUNO DIAS DE CASTRO"/>
    <x v="0"/>
    <n v="2390050"/>
    <n v="8495611678"/>
    <s v="21/03/1990"/>
    <x v="1"/>
    <s v="MARIA DE LOURDES LACERDA DIAS DE CASTRO"/>
    <x v="1"/>
    <s v="BRASILEIRO NATO"/>
    <m/>
    <s v="MG"/>
    <m/>
    <n v="319"/>
    <s v="FACULDADE DE ODONTOLOGIA"/>
    <s v="07-AREA ACADEMICA-UMUARAMA"/>
    <n v="319"/>
    <s v="FACULDADE DE ODONTOLOGIA"/>
    <s v="07-AREA ACADEMICA-UMUARAMA"/>
    <m/>
    <x v="9"/>
    <x v="52"/>
    <x v="0"/>
    <m/>
    <s v="0//0"/>
    <m/>
    <m/>
    <n v="0"/>
    <m/>
    <n v="0"/>
    <m/>
    <m/>
    <m/>
    <x v="0"/>
    <x v="0"/>
    <d v="2017-04-10T00:00:00"/>
    <n v="2936.35"/>
  </r>
  <r>
    <s v="BRUNO FERNANDO ARAUJO"/>
    <x v="0"/>
    <n v="2247983"/>
    <n v="7167330647"/>
    <s v="14/06/1986"/>
    <x v="1"/>
    <s v="ELENICE APARECIDA DE ARAUJO"/>
    <x v="1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m/>
    <x v="0"/>
    <x v="0"/>
    <x v="0"/>
    <m/>
    <s v="0//0"/>
    <m/>
    <m/>
    <n v="0"/>
    <m/>
    <n v="0"/>
    <m/>
    <m/>
    <m/>
    <x v="0"/>
    <x v="1"/>
    <d v="2015-09-02T00:00:00"/>
    <n v="4797.63"/>
  </r>
  <r>
    <s v="BRUNO FERREIRA CARVALHO"/>
    <x v="0"/>
    <n v="2874765"/>
    <n v="1477378693"/>
    <s v="06/07/1982"/>
    <x v="1"/>
    <s v="MARCIA FERREIRA VASCONCELOS SILVA"/>
    <x v="1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0"/>
    <x v="27"/>
    <x v="0"/>
    <m/>
    <s v="0//0"/>
    <m/>
    <m/>
    <n v="0"/>
    <m/>
    <n v="0"/>
    <m/>
    <m/>
    <m/>
    <x v="0"/>
    <x v="0"/>
    <d v="2019-10-14T00:00:00"/>
    <n v="3753.46"/>
  </r>
  <r>
    <s v="BRUNO GOULART MONTES"/>
    <x v="1"/>
    <n v="1523116"/>
    <n v="67192351687"/>
    <s v="26/06/1968"/>
    <x v="1"/>
    <s v="IONICE GOULART MONTES"/>
    <x v="1"/>
    <s v="BRASILEIRO NATO"/>
    <m/>
    <s v="MG"/>
    <s v="ARAGUARI"/>
    <n v="750"/>
    <s v="FINANCAS"/>
    <s v="06-HOSP CLINICAS-UMUARAMA"/>
    <n v="743"/>
    <s v="DIRETORIA DE SERVICOS ADMINISTRATIVOS"/>
    <s v="06-HOSP CLINICAS-UMUARAMA"/>
    <m/>
    <x v="0"/>
    <x v="20"/>
    <x v="0"/>
    <m/>
    <s v="0//0"/>
    <m/>
    <m/>
    <n v="0"/>
    <m/>
    <n v="0"/>
    <m/>
    <m/>
    <m/>
    <x v="0"/>
    <x v="0"/>
    <d v="2006-03-01T00:00:00"/>
    <n v="8936.98"/>
  </r>
  <r>
    <s v="BRUNO HENRIQUE SILVA"/>
    <x v="0"/>
    <n v="2344549"/>
    <n v="3013853190"/>
    <s v="24/05/1989"/>
    <x v="1"/>
    <s v="MARIA APARECIDA DA SILVA"/>
    <x v="0"/>
    <s v="BRASILEIRO NATO"/>
    <m/>
    <s v="GO"/>
    <m/>
    <n v="827"/>
    <s v="BIBLIOTECA SETORIAL MONTE CARMELO"/>
    <s v="10-CAMPUS MONTE CARMELO"/>
    <n v="585"/>
    <s v="DIRETORIA DO SISTEMA DE BIBLIOTECAS"/>
    <s v="04-SANTA MONICA"/>
    <m/>
    <x v="0"/>
    <x v="0"/>
    <x v="0"/>
    <m/>
    <s v="0//0"/>
    <m/>
    <m/>
    <n v="0"/>
    <m/>
    <n v="0"/>
    <m/>
    <m/>
    <m/>
    <x v="0"/>
    <x v="0"/>
    <d v="2016-11-09T00:00:00"/>
    <n v="4272.3999999999996"/>
  </r>
  <r>
    <s v="BRUNO LUIZ KORCKIEVICZ"/>
    <x v="0"/>
    <n v="1743514"/>
    <n v="9569483679"/>
    <s v="21/04/1989"/>
    <x v="1"/>
    <s v="MARIA APARECIDA DA SILVA KORCKIEVICZ"/>
    <x v="1"/>
    <s v="BRASILEIRO NATO"/>
    <m/>
    <s v="MG"/>
    <m/>
    <n v="349"/>
    <s v="INSTITUTO DE LETRAS E LINGUISTICA"/>
    <s v="04-SANTA MONICA"/>
    <n v="349"/>
    <s v="INSTITUTO DE LETRAS E LINGUISTICA"/>
    <s v="04-SANTA MONICA"/>
    <m/>
    <x v="2"/>
    <x v="80"/>
    <x v="0"/>
    <m/>
    <s v="0//0"/>
    <m/>
    <m/>
    <n v="0"/>
    <m/>
    <n v="0"/>
    <m/>
    <m/>
    <m/>
    <x v="0"/>
    <x v="0"/>
    <d v="2009-12-04T00:00:00"/>
    <n v="4484.28"/>
  </r>
  <r>
    <s v="BRUNO ROGERIO FELIPE DA SILVA"/>
    <x v="1"/>
    <n v="3140584"/>
    <n v="580419150"/>
    <s v="06/11/1983"/>
    <x v="1"/>
    <s v="LUZIA FELIPE DA SILVA"/>
    <x v="3"/>
    <s v="BRASILEIRO NATO"/>
    <m/>
    <s v="GO"/>
    <m/>
    <n v="771"/>
    <s v="SERVICOS MEDICOS"/>
    <s v="06-HOSP CLINICAS-UMUARAMA"/>
    <n v="746"/>
    <s v="DIRETORIA DE SERVICOS CLINICOS"/>
    <s v="06-HOSP CLINICAS-UMUARAMA"/>
    <m/>
    <x v="4"/>
    <x v="64"/>
    <x v="0"/>
    <m/>
    <s v="0//0"/>
    <m/>
    <m/>
    <n v="0"/>
    <m/>
    <n v="0"/>
    <m/>
    <m/>
    <m/>
    <x v="0"/>
    <x v="0"/>
    <d v="2019-07-15T00:00:00"/>
    <n v="2744.57"/>
  </r>
  <r>
    <s v="BRUNO SOARES CAVALCANTE"/>
    <x v="0"/>
    <n v="1362025"/>
    <n v="4273055600"/>
    <s v="25/04/1979"/>
    <x v="1"/>
    <s v="FRANCISCA FRANCILENE MOTA"/>
    <x v="1"/>
    <s v="BRASILEIRO NATO"/>
    <m/>
    <s v="MG"/>
    <s v="CAETANOPOLIS"/>
    <n v="97"/>
    <s v="DIVISAO SERVICOS AMBULATORIO CENTRAL"/>
    <s v="08-AREA ADMINISTR-UMUARAMA"/>
    <n v="92"/>
    <s v="HOSPITAL ODONTOLOGICO - DIRETORIA GERAL"/>
    <s v="08-AREA ADMINISTR-UMUARAMA"/>
    <m/>
    <x v="9"/>
    <x v="81"/>
    <x v="0"/>
    <m/>
    <s v="0//0"/>
    <m/>
    <m/>
    <n v="0"/>
    <m/>
    <n v="0"/>
    <m/>
    <m/>
    <m/>
    <x v="0"/>
    <x v="0"/>
    <d v="2002-09-11T00:00:00"/>
    <n v="4157.95"/>
  </r>
  <r>
    <s v="CACILDO DONIZETE DA SILVA"/>
    <x v="0"/>
    <n v="413384"/>
    <n v="32124007653"/>
    <s v="04/11/1958"/>
    <x v="1"/>
    <s v="TEREZINHA JESUS SILVA"/>
    <x v="1"/>
    <s v="BRASILEIRO NATO"/>
    <m/>
    <s v="MG"/>
    <s v="NOVA PONTE"/>
    <n v="71"/>
    <s v="DIVISAO VIGILANCIA SEGURANCA PATRIMONIAL"/>
    <s v="04-SANTA MONICA"/>
    <n v="59"/>
    <s v="PREFEITURA UNIVERSITARIA"/>
    <s v="04-SANTA MONICA"/>
    <m/>
    <x v="2"/>
    <x v="6"/>
    <x v="0"/>
    <m/>
    <s v="0//0"/>
    <m/>
    <m/>
    <n v="0"/>
    <m/>
    <n v="0"/>
    <m/>
    <m/>
    <m/>
    <x v="0"/>
    <x v="0"/>
    <d v="1989-11-08T00:00:00"/>
    <n v="8043.54"/>
  </r>
  <r>
    <s v="CAIO CESAR RANGEL"/>
    <x v="0"/>
    <n v="2390557"/>
    <n v="9776178669"/>
    <s v="21/08/1988"/>
    <x v="1"/>
    <s v="ZENI APARECIDA DE OLIVEIRA"/>
    <x v="0"/>
    <s v="BRASILEIRO NATO"/>
    <m/>
    <s v="MG"/>
    <m/>
    <n v="340"/>
    <s v="INSTITUTO DE GEOGRAFIA"/>
    <s v="04-SANTA MONICA"/>
    <n v="340"/>
    <s v="INSTITUTO DE GEOGRAFIA"/>
    <s v="04-SANTA MONICA"/>
    <m/>
    <x v="1"/>
    <x v="40"/>
    <x v="0"/>
    <m/>
    <s v="0//0"/>
    <m/>
    <m/>
    <n v="0"/>
    <m/>
    <n v="0"/>
    <m/>
    <m/>
    <m/>
    <x v="0"/>
    <x v="0"/>
    <d v="2017-04-17T00:00:00"/>
    <n v="4679.12"/>
  </r>
  <r>
    <s v="CAIO VICTOR ALVES SIQUEIRA"/>
    <x v="0"/>
    <n v="3136051"/>
    <n v="6031266180"/>
    <s v="13/01/1997"/>
    <x v="1"/>
    <s v="MARIA DOS REIS ALVES AMORIM"/>
    <x v="1"/>
    <s v="BRASILEIRO NATO"/>
    <m/>
    <s v="DF"/>
    <m/>
    <n v="406"/>
    <s v="COOR PROG POS GRAD ENGENHARIA ELETRICA"/>
    <s v="04-SANTA MONICA"/>
    <n v="403"/>
    <s v="FACULDADE DE ENGENHARIA ELETRICA"/>
    <s v="04-SANTA MONICA"/>
    <m/>
    <x v="4"/>
    <x v="64"/>
    <x v="0"/>
    <m/>
    <s v="0//0"/>
    <m/>
    <m/>
    <n v="0"/>
    <m/>
    <n v="0"/>
    <m/>
    <m/>
    <m/>
    <x v="0"/>
    <x v="0"/>
    <d v="2019-07-03T00:00:00"/>
    <n v="2905.71"/>
  </r>
  <r>
    <s v="CAMILA ARANTES ALVES FERRAZ DE CARVALHO"/>
    <x v="1"/>
    <n v="1363861"/>
    <n v="4994714665"/>
    <s v="14/01/1981"/>
    <x v="0"/>
    <s v="BERNADETE ARANTES ALVES FERRAZ CARVALHO"/>
    <x v="1"/>
    <s v="BRASILEIRO NATO"/>
    <m/>
    <s v="MG"/>
    <s v="UBERLANDIA"/>
    <n v="212"/>
    <s v="AMBULATORI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0-25T00:00:00"/>
    <n v="4833.87"/>
  </r>
  <r>
    <s v="CAMILA BARBOSA TIAGO"/>
    <x v="0"/>
    <n v="2782289"/>
    <n v="8044885684"/>
    <s v="16/01/1985"/>
    <x v="0"/>
    <s v="BERVELEY BARBOSA CORDEIRO"/>
    <x v="1"/>
    <s v="BRASILEIRO NATO"/>
    <m/>
    <s v="SP"/>
    <m/>
    <n v="816"/>
    <s v="COORDENACAO DO CURSO DE TEATRO"/>
    <s v="04-SANTA MONICA"/>
    <n v="808"/>
    <s v="INSTITUTO DE ARTES"/>
    <s v="04-SANTA MONICA"/>
    <m/>
    <x v="1"/>
    <x v="9"/>
    <x v="0"/>
    <m/>
    <s v="0//0"/>
    <m/>
    <m/>
    <n v="0"/>
    <m/>
    <n v="0"/>
    <m/>
    <m/>
    <m/>
    <x v="0"/>
    <x v="0"/>
    <d v="2010-08-23T00:00:00"/>
    <n v="9679.66"/>
  </r>
  <r>
    <s v="CAMILA CAMARGO COSTA"/>
    <x v="0"/>
    <n v="3142294"/>
    <n v="10019497652"/>
    <s v="06/05/1994"/>
    <x v="0"/>
    <s v="TEREZINHA RODRIGUES CAMARGO COSTA"/>
    <x v="0"/>
    <s v="BRASILEIRO NATO"/>
    <m/>
    <s v="DF"/>
    <m/>
    <n v="869"/>
    <s v="DIVISAO DE EXECUCAO FISICA - DIROB"/>
    <s v="04-SANTA MONICA"/>
    <n v="83"/>
    <s v="DIVISAO DE EXECUCAO FISICA UMU"/>
    <s v="08-AREA ADMINISTR-UMUARAMA"/>
    <s v="PORTADOR DE SURDEZ BILATERAL"/>
    <x v="2"/>
    <x v="64"/>
    <x v="0"/>
    <m/>
    <s v="0//0"/>
    <m/>
    <m/>
    <n v="0"/>
    <m/>
    <n v="0"/>
    <m/>
    <m/>
    <m/>
    <x v="0"/>
    <x v="0"/>
    <d v="2019-08-06T00:00:00"/>
    <n v="3430.71"/>
  </r>
  <r>
    <s v="CAMILA DE CARVALHO ALMANCA LOPES"/>
    <x v="0"/>
    <n v="1134054"/>
    <n v="3094319130"/>
    <s v="01/09/1991"/>
    <x v="0"/>
    <s v="MARA RUBIA DE CARVALHO ALMANCA LOPES"/>
    <x v="1"/>
    <s v="BRASILEIRO NATO"/>
    <m/>
    <s v="GO"/>
    <m/>
    <n v="92"/>
    <s v="HOSPITAL ODONTOLOGICO - DIRETORIA GERAL"/>
    <s v="08-AREA ADMINISTR-UMUARAMA"/>
    <n v="92"/>
    <s v="HOSPITAL ODONTOLOGICO - DIRETORIA GERAL"/>
    <s v="08-AREA ADMINISTR-UMUARAMA"/>
    <m/>
    <x v="3"/>
    <x v="42"/>
    <x v="0"/>
    <m/>
    <s v="0//0"/>
    <m/>
    <m/>
    <n v="0"/>
    <m/>
    <n v="0"/>
    <m/>
    <m/>
    <m/>
    <x v="0"/>
    <x v="0"/>
    <d v="2022-08-22T00:00:00"/>
    <n v="8584.26"/>
  </r>
  <r>
    <s v="CAMILA DE MATTOS FALEIROS"/>
    <x v="0"/>
    <n v="2764166"/>
    <n v="5433023699"/>
    <s v="08/05/1981"/>
    <x v="0"/>
    <s v="ENEIDA DE MATTOS FALEIROS"/>
    <x v="1"/>
    <s v="BRASILEIRO NATO"/>
    <m/>
    <s v="MG"/>
    <m/>
    <n v="806"/>
    <s v="INSTITUTO DE CIENCIAS SOCIAIS"/>
    <s v="04-SANTA MONICA"/>
    <n v="806"/>
    <s v="INSTITUTO DE CIENCIAS SOCIAIS"/>
    <s v="04-SANTA MONICA"/>
    <m/>
    <x v="3"/>
    <x v="82"/>
    <x v="0"/>
    <m/>
    <s v="0//0"/>
    <m/>
    <m/>
    <n v="0"/>
    <m/>
    <n v="0"/>
    <m/>
    <m/>
    <m/>
    <x v="0"/>
    <x v="0"/>
    <d v="2019-08-27T00:00:00"/>
    <n v="4065.08"/>
  </r>
  <r>
    <s v="CAMILA LIMA BAZANI"/>
    <x v="0"/>
    <n v="2089771"/>
    <n v="9418036606"/>
    <s v="23/01/1990"/>
    <x v="0"/>
    <s v="ANTONIA ELIETE BRAGA LIMA BAZANI"/>
    <x v="1"/>
    <s v="BRASILEIRO NATO"/>
    <m/>
    <s v="SP"/>
    <m/>
    <n v="348"/>
    <s v="COORD PROGRAMA POS GRADUACAO EM ECONOMIA"/>
    <s v="04-SANTA MONICA"/>
    <n v="344"/>
    <s v="INST DE ECONOMIA RELACOES INTERNACIONAIS"/>
    <s v="04-SANTA MONICA"/>
    <m/>
    <x v="1"/>
    <x v="18"/>
    <x v="0"/>
    <m/>
    <s v="0//0"/>
    <m/>
    <m/>
    <n v="0"/>
    <m/>
    <n v="0"/>
    <m/>
    <m/>
    <m/>
    <x v="0"/>
    <x v="0"/>
    <d v="2014-02-24T00:00:00"/>
    <n v="5153.97"/>
  </r>
  <r>
    <s v="CAMILA MACHADO DA SILVA"/>
    <x v="1"/>
    <n v="2279993"/>
    <n v="8787671697"/>
    <s v="20/01/1988"/>
    <x v="0"/>
    <s v="VALMIRA LICIO MACHADO"/>
    <x v="1"/>
    <s v="BRASILEIRO NATO"/>
    <m/>
    <s v="MG"/>
    <m/>
    <n v="485"/>
    <s v="CLINICA MEDICA INTERNACAO DIENF"/>
    <s v="05-ENFERMAGEM-UMUARAMA"/>
    <n v="211"/>
    <s v="DIRETORIA DE ENFERMAGEM HC"/>
    <s v="05-ENFERMAGEM-UMUARAMA"/>
    <m/>
    <x v="0"/>
    <x v="83"/>
    <x v="0"/>
    <m/>
    <s v="0//0"/>
    <m/>
    <m/>
    <n v="0"/>
    <m/>
    <n v="0"/>
    <m/>
    <m/>
    <m/>
    <x v="0"/>
    <x v="0"/>
    <d v="2016-02-11T00:00:00"/>
    <n v="3289.31"/>
  </r>
  <r>
    <s v="CAMILA MARIA PERES DE ROSATTO DOMINGOS"/>
    <x v="0"/>
    <n v="3223617"/>
    <n v="8861051618"/>
    <s v="14/07/1987"/>
    <x v="0"/>
    <s v="DULCE MARIA PERES DE ROSATTO"/>
    <x v="1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3"/>
    <x v="53"/>
    <x v="0"/>
    <m/>
    <s v="0//0"/>
    <m/>
    <m/>
    <n v="0"/>
    <m/>
    <n v="0"/>
    <m/>
    <m/>
    <m/>
    <x v="0"/>
    <x v="0"/>
    <d v="2021-02-22T00:00:00"/>
    <n v="9993.51"/>
  </r>
  <r>
    <s v="CAMILA PIRES E SILVA"/>
    <x v="0"/>
    <n v="1215081"/>
    <n v="7892598693"/>
    <s v="16/09/1986"/>
    <x v="0"/>
    <s v="IONE DA SILVA PIRES"/>
    <x v="0"/>
    <s v="BRASILEIRO NATO"/>
    <m/>
    <s v="MG"/>
    <m/>
    <n v="56"/>
    <s v="DIVISAO DE CAPACITACAO DE PESSOAL"/>
    <s v="04-SANTA MONICA"/>
    <n v="29"/>
    <s v="PRO REITORIA DE GESTAO DE PESSOAS"/>
    <s v="04-SANTA MONICA"/>
    <m/>
    <x v="0"/>
    <x v="18"/>
    <x v="0"/>
    <m/>
    <s v="0//0"/>
    <m/>
    <m/>
    <n v="26254"/>
    <s v="UNIVERSIDADE FED.DO TRIANGULO MINEIRO"/>
    <n v="0"/>
    <m/>
    <m/>
    <m/>
    <x v="0"/>
    <x v="0"/>
    <d v="2017-06-09T00:00:00"/>
    <n v="5295.63"/>
  </r>
  <r>
    <s v="CAMILA RODRIGUES DE MORAIS"/>
    <x v="0"/>
    <n v="1877876"/>
    <n v="5482506690"/>
    <s v="07/11/1983"/>
    <x v="0"/>
    <s v="SILVIA MARIA DE MORAIS RODRIGUES"/>
    <x v="1"/>
    <s v="BRASILEIRO NATO"/>
    <m/>
    <s v="MG"/>
    <m/>
    <n v="562"/>
    <s v="CURSO DE GRADUACAO EM NUTRICAO"/>
    <s v="07-AREA ACADEMICA-UMUARAMA"/>
    <n v="305"/>
    <s v="FACULDADE DE MEDICINA"/>
    <s v="07-AREA ACADEMICA-UMUARAMA"/>
    <m/>
    <x v="0"/>
    <x v="12"/>
    <x v="0"/>
    <m/>
    <s v="0//0"/>
    <m/>
    <m/>
    <n v="0"/>
    <m/>
    <n v="0"/>
    <m/>
    <m/>
    <m/>
    <x v="0"/>
    <x v="0"/>
    <d v="2011-07-18T00:00:00"/>
    <n v="4766.41"/>
  </r>
  <r>
    <s v="CAMILA SANTOS PEREIRA"/>
    <x v="1"/>
    <n v="1879613"/>
    <n v="8974818604"/>
    <s v="11/12/1987"/>
    <x v="0"/>
    <s v="VALERIA TEREZINHA SANTOS PEREIRA"/>
    <x v="1"/>
    <s v="BRASILEIRO NATO"/>
    <m/>
    <s v="MG"/>
    <m/>
    <n v="485"/>
    <s v="CLINICA MEDICA INTERNACAO DIENF"/>
    <s v="05-ENFERMAGEM-UMUARAMA"/>
    <n v="211"/>
    <s v="DIRETORIA DE ENFERMAGEM HC"/>
    <s v="05-ENFERMAGEM-UMUARAMA"/>
    <m/>
    <x v="1"/>
    <x v="12"/>
    <x v="0"/>
    <m/>
    <s v="0//0"/>
    <m/>
    <m/>
    <n v="0"/>
    <m/>
    <n v="0"/>
    <m/>
    <m/>
    <m/>
    <x v="0"/>
    <x v="0"/>
    <d v="2011-07-19T00:00:00"/>
    <n v="7593.91"/>
  </r>
  <r>
    <s v="CAMILA SILVA BARRA"/>
    <x v="0"/>
    <n v="1784685"/>
    <n v="68821360172"/>
    <s v="02/06/1981"/>
    <x v="0"/>
    <s v="EURIDES MARIA SILVA BARRA"/>
    <x v="1"/>
    <s v="BRASILEIRO NATO"/>
    <m/>
    <s v="DF"/>
    <m/>
    <n v="833"/>
    <s v="COORDENACAO DO CURSO DE NUTRICAO"/>
    <s v="07-AREA ACADEMICA-UMUARAMA"/>
    <n v="0"/>
    <m/>
    <m/>
    <s v="HEMIPARESIA"/>
    <x v="5"/>
    <x v="46"/>
    <x v="3"/>
    <m/>
    <s v="0//0"/>
    <m/>
    <m/>
    <n v="0"/>
    <m/>
    <n v="0"/>
    <m/>
    <m/>
    <m/>
    <x v="0"/>
    <x v="0"/>
    <d v="2010-05-14T00:00:00"/>
    <n v="0"/>
  </r>
  <r>
    <s v="CAMILA SOARES DE OLIVEIRA"/>
    <x v="0"/>
    <n v="3304271"/>
    <n v="11617120626"/>
    <s v="07/11/1993"/>
    <x v="0"/>
    <s v="NEUZA MARIA DE OLIVEIRA SOARES"/>
    <x v="1"/>
    <s v="BRASILEIRO NATO"/>
    <m/>
    <s v="MG"/>
    <m/>
    <n v="787"/>
    <s v="COOD CURSO AGRONOMIA MONTE CARMELO"/>
    <s v="10-CAMPUS MONTE CARMELO"/>
    <n v="301"/>
    <s v="INSTITUTO DE CIENCIAS AGRARIAS"/>
    <s v="12-CAMPUS GLORIA"/>
    <m/>
    <x v="1"/>
    <x v="24"/>
    <x v="0"/>
    <m/>
    <s v="0//0"/>
    <m/>
    <m/>
    <n v="0"/>
    <m/>
    <n v="0"/>
    <m/>
    <m/>
    <m/>
    <x v="0"/>
    <x v="0"/>
    <d v="2022-08-11T00:00:00"/>
    <n v="3719.37"/>
  </r>
  <r>
    <s v="CAMILA STOQUE ESTEVES"/>
    <x v="0"/>
    <n v="1118808"/>
    <n v="99914840604"/>
    <s v="22/11/1977"/>
    <x v="0"/>
    <s v="NEIDE STOQUE ESTEVES"/>
    <x v="1"/>
    <s v="BRASILEIRO NATO"/>
    <m/>
    <s v="SP"/>
    <m/>
    <n v="271"/>
    <s v="DIRETORIA ESCOLA DE EDUCACAO BASICA"/>
    <s v="03-EDUCACAO FISICA"/>
    <n v="271"/>
    <s v="DIRETORIA ESCOLA DE EDUCACAO BASICA"/>
    <s v="03-EDUCACAO FISICA"/>
    <m/>
    <x v="4"/>
    <x v="45"/>
    <x v="0"/>
    <m/>
    <s v="0//0"/>
    <m/>
    <m/>
    <n v="0"/>
    <m/>
    <n v="0"/>
    <m/>
    <m/>
    <m/>
    <x v="0"/>
    <x v="0"/>
    <d v="2020-12-14T00:00:00"/>
    <n v="5028.74"/>
  </r>
  <r>
    <s v="CAMILLA KETELLEN SILVA GASPAR"/>
    <x v="0"/>
    <n v="2666341"/>
    <n v="8173220603"/>
    <s v="07/07/1987"/>
    <x v="0"/>
    <s v="ARLETE QUEIROZ SILVA"/>
    <x v="0"/>
    <s v="BRASILEIRO NATO"/>
    <m/>
    <s v="MG"/>
    <s v="UBERLANDIA"/>
    <n v="319"/>
    <s v="FACULDADE DE ODONTOLOGIA"/>
    <s v="07-AREA ACADEMICA-UMUARAMA"/>
    <n v="319"/>
    <s v="FACULDADE DE ODONTOLOGIA"/>
    <s v="07-AREA ACADEMICA-UMUARAMA"/>
    <m/>
    <x v="1"/>
    <x v="31"/>
    <x v="0"/>
    <m/>
    <s v="0//0"/>
    <m/>
    <m/>
    <n v="0"/>
    <m/>
    <n v="0"/>
    <m/>
    <m/>
    <m/>
    <x v="0"/>
    <x v="0"/>
    <d v="2014-04-25T00:00:00"/>
    <n v="4015.15"/>
  </r>
  <r>
    <s v="CAMILLA SOUSA GUIMARAES"/>
    <x v="0"/>
    <n v="2090320"/>
    <n v="1666388629"/>
    <s v="16/04/1989"/>
    <x v="0"/>
    <s v="RAQUEL DE MIRANDA SOUSA"/>
    <x v="1"/>
    <s v="BRASILEIRO NATO"/>
    <m/>
    <s v="MG"/>
    <m/>
    <n v="143"/>
    <s v="DIVISAO DE EXECUCAO ORCAMENTARIA - DIRAF"/>
    <s v="04-SANTA MONICA"/>
    <n v="131"/>
    <s v="PRO REITORIA DE PLANEJAMEN ADMINISTRACAO"/>
    <s v="04-SANTA MONICA"/>
    <m/>
    <x v="0"/>
    <x v="18"/>
    <x v="0"/>
    <m/>
    <s v="0//0"/>
    <m/>
    <m/>
    <n v="0"/>
    <m/>
    <n v="0"/>
    <m/>
    <m/>
    <m/>
    <x v="0"/>
    <x v="0"/>
    <d v="2014-02-24T00:00:00"/>
    <n v="4590.95"/>
  </r>
  <r>
    <s v="CAMILO SILVA PINHEIRO"/>
    <x v="0"/>
    <n v="1967371"/>
    <n v="10516234641"/>
    <s v="25/12/1992"/>
    <x v="1"/>
    <s v="MARIA APARECIDA ANTONIO DA SILVA"/>
    <x v="3"/>
    <s v="BRASILEIRO NATO"/>
    <m/>
    <s v="MG"/>
    <m/>
    <n v="262"/>
    <s v="PRO REITORIA DE GRADUACAO"/>
    <s v="04-SANTA MONICA"/>
    <n v="262"/>
    <s v="PRO REITORIA DE GRADUACAO"/>
    <s v="04-SANTA MONICA"/>
    <m/>
    <x v="2"/>
    <x v="8"/>
    <x v="0"/>
    <m/>
    <s v="0//0"/>
    <m/>
    <m/>
    <n v="26413"/>
    <s v="INSTITUTO FEDERAL DO TRIANGULO MINEIRO"/>
    <n v="0"/>
    <m/>
    <m/>
    <m/>
    <x v="0"/>
    <x v="0"/>
    <d v="2020-03-23T00:00:00"/>
    <n v="4315.96"/>
  </r>
  <r>
    <s v="CANDIDA ROSA NETA"/>
    <x v="0"/>
    <n v="409544"/>
    <n v="39388492668"/>
    <s v="16/02/1961"/>
    <x v="0"/>
    <s v="JOANA ROSA BORGES"/>
    <x v="1"/>
    <s v="BRASILEIRO NATO"/>
    <m/>
    <s v="MG"/>
    <s v="SACRAMENTO"/>
    <n v="367"/>
    <s v="COORDENACAO CURSO GRADUACAO EM PEDAGOGIA"/>
    <s v="04-SANTA MONICA"/>
    <n v="363"/>
    <s v="FACULDADE DE EDUCACAO"/>
    <s v="04-SANTA MONICA"/>
    <m/>
    <x v="0"/>
    <x v="6"/>
    <x v="0"/>
    <m/>
    <s v="0//0"/>
    <m/>
    <m/>
    <n v="0"/>
    <m/>
    <n v="0"/>
    <m/>
    <m/>
    <m/>
    <x v="0"/>
    <x v="0"/>
    <d v="1979-08-01T00:00:00"/>
    <n v="8282.35"/>
  </r>
  <r>
    <s v="CARINA VAZ DA COSTA"/>
    <x v="1"/>
    <n v="1435550"/>
    <n v="5196498699"/>
    <s v="24/12/1981"/>
    <x v="0"/>
    <s v="LUCILIA FATIMA VAZ DA COSTA"/>
    <x v="4"/>
    <s v="BRASILEIRO NATO"/>
    <m/>
    <s v="SP"/>
    <s v="RIBEIRAO PRETO"/>
    <n v="769"/>
    <s v="PROPEDEUTICA"/>
    <s v="06-HOSP CLINICAS-UMUARAMA"/>
    <n v="746"/>
    <s v="DIRETORIA DE SERVICOS CLINICOS"/>
    <s v="06-HOSP CLINICAS-UMUARAMA"/>
    <m/>
    <x v="0"/>
    <x v="4"/>
    <x v="0"/>
    <m/>
    <s v="0//0"/>
    <m/>
    <m/>
    <n v="0"/>
    <m/>
    <n v="0"/>
    <m/>
    <m/>
    <m/>
    <x v="0"/>
    <x v="1"/>
    <d v="2003-12-03T00:00:00"/>
    <n v="6689.04"/>
  </r>
  <r>
    <s v="CARINE FERREIRA LOPES"/>
    <x v="1"/>
    <n v="3091235"/>
    <n v="7995968680"/>
    <s v="24/10/1995"/>
    <x v="0"/>
    <s v="ILSELENA MARIA FERREIRA LOPES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84"/>
    <x v="0"/>
    <m/>
    <s v="0//0"/>
    <m/>
    <m/>
    <n v="0"/>
    <m/>
    <n v="0"/>
    <m/>
    <m/>
    <m/>
    <x v="0"/>
    <x v="0"/>
    <d v="2019-02-18T00:00:00"/>
    <n v="4741.21"/>
  </r>
  <r>
    <s v="CARITAS NOGUEIRA ROSA"/>
    <x v="1"/>
    <n v="1434863"/>
    <n v="97757225000"/>
    <s v="20/02/1980"/>
    <x v="0"/>
    <s v="LEONOR NOGUEIRA DE OLIVEIRA"/>
    <x v="3"/>
    <s v="BRASILEIRO NATO"/>
    <m/>
    <s v="RS"/>
    <s v="CACHOEIRA DO SUL"/>
    <n v="549"/>
    <s v="SETOR DE TRANSPLANTE RENAL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8T00:00:00"/>
    <n v="6096.4"/>
  </r>
  <r>
    <s v="CARLA APARECIDA DA SILVA"/>
    <x v="1"/>
    <n v="2295616"/>
    <n v="88117073668"/>
    <s v="05/09/1971"/>
    <x v="0"/>
    <s v="MARIA ISABEL DA SILVA"/>
    <x v="1"/>
    <s v="BRASILEIRO NATO"/>
    <m/>
    <s v="MG"/>
    <s v="ABAETE"/>
    <n v="771"/>
    <s v="SERVICOS MEDICOS"/>
    <s v="06-HOSP CLINICAS-UMUARAMA"/>
    <n v="746"/>
    <s v="DIRETORIA DE SERVICOS CLINICOS"/>
    <s v="06-HOSP CLINICAS-UMUARAMA"/>
    <m/>
    <x v="0"/>
    <x v="79"/>
    <x v="0"/>
    <m/>
    <s v="0//0"/>
    <m/>
    <m/>
    <n v="0"/>
    <m/>
    <n v="0"/>
    <m/>
    <m/>
    <m/>
    <x v="0"/>
    <x v="0"/>
    <d v="2004-07-15T00:00:00"/>
    <n v="17830.96"/>
  </r>
  <r>
    <s v="CARLA BEATRIZ RIBEIRO"/>
    <x v="1"/>
    <n v="1123490"/>
    <n v="95161813687"/>
    <s v="14/04/1974"/>
    <x v="0"/>
    <s v="MARIA APARECID RIBEIRO"/>
    <x v="3"/>
    <s v="BRASILEIRO NATO"/>
    <m/>
    <s v="MG"/>
    <s v="UBERLANDIA"/>
    <n v="483"/>
    <s v="CLINICA CIRURGICA 3 INTERNACAO DIENF"/>
    <s v="05-ENFERMAGEM-UMUARAMA"/>
    <n v="211"/>
    <s v="DIRETORIA DE ENFERMAGEM HC"/>
    <s v="05-ENFERMAGEM-UMUARAMA"/>
    <m/>
    <x v="2"/>
    <x v="29"/>
    <x v="0"/>
    <m/>
    <s v="0//0"/>
    <m/>
    <m/>
    <n v="0"/>
    <m/>
    <n v="0"/>
    <m/>
    <m/>
    <m/>
    <x v="0"/>
    <x v="0"/>
    <d v="1995-01-16T00:00:00"/>
    <n v="10520.13"/>
  </r>
  <r>
    <s v="CARLA BORGES ALMEIDA"/>
    <x v="0"/>
    <n v="1974453"/>
    <n v="8939116666"/>
    <s v="27/04/1989"/>
    <x v="0"/>
    <s v="SUSILEY APARECIDA BORGES DE ALMEIDA"/>
    <x v="2"/>
    <s v="BRASILEIRO NATO"/>
    <m/>
    <s v="MG"/>
    <m/>
    <n v="683"/>
    <s v="DIVISAO DE FISCALIZACAO - DIROB"/>
    <s v="04-SANTA MONICA"/>
    <n v="59"/>
    <s v="PREFEITURA UNIVERSITARIA"/>
    <s v="04-SANTA MONICA"/>
    <m/>
    <x v="0"/>
    <x v="65"/>
    <x v="0"/>
    <m/>
    <s v="0//0"/>
    <m/>
    <m/>
    <n v="0"/>
    <m/>
    <n v="0"/>
    <m/>
    <m/>
    <m/>
    <x v="0"/>
    <x v="0"/>
    <d v="2012-10-23T00:00:00"/>
    <n v="7380.95"/>
  </r>
  <r>
    <s v="CARLA FERREIRA DE LIMA"/>
    <x v="0"/>
    <n v="1574598"/>
    <n v="5206558699"/>
    <s v="11/06/1981"/>
    <x v="0"/>
    <s v="MARILDE SIMONE FERREIRA LIMA"/>
    <x v="1"/>
    <s v="BRASILEIRO NATO"/>
    <m/>
    <s v="MG"/>
    <m/>
    <n v="793"/>
    <s v="COORD CURSO GRAD BIOTECNOLOGIA DE PATOS"/>
    <s v="11-CAMPUS PATOS DE MINAS"/>
    <n v="298"/>
    <s v="INSTITUTO DE BIOTECNOLOGIA"/>
    <s v="07-AREA ACADEMICA-UMUARAMA"/>
    <m/>
    <x v="1"/>
    <x v="2"/>
    <x v="0"/>
    <m/>
    <s v="0//0"/>
    <m/>
    <m/>
    <n v="26282"/>
    <s v="UNIVERSIDADE FEDERAL DE VICOSA"/>
    <n v="0"/>
    <m/>
    <m/>
    <m/>
    <x v="0"/>
    <x v="0"/>
    <d v="2012-06-01T00:00:00"/>
    <n v="6518.45"/>
  </r>
  <r>
    <s v="CARLA FERREIRA REZENDE"/>
    <x v="1"/>
    <n v="1123533"/>
    <n v="74382756634"/>
    <s v="15/03/1971"/>
    <x v="0"/>
    <s v="LUZIA FERREIRA DE REZENDE"/>
    <x v="1"/>
    <s v="BRASILEIRO NATO"/>
    <m/>
    <s v="SP"/>
    <s v="SAO PAULO"/>
    <n v="485"/>
    <s v="CLINICA MEDICA INTERNACAO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1-16T00:00:00"/>
    <n v="5576.68"/>
  </r>
  <r>
    <s v="CARLA GUIMARAES SILVA SANTOS"/>
    <x v="0"/>
    <n v="2319719"/>
    <n v="78797586668"/>
    <s v="12/09/1974"/>
    <x v="0"/>
    <s v="MARGARIDA ROSA CLARA GUIMARAES"/>
    <x v="2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8"/>
    <x v="22"/>
    <x v="0"/>
    <m/>
    <s v="0//0"/>
    <m/>
    <m/>
    <n v="0"/>
    <m/>
    <n v="0"/>
    <m/>
    <m/>
    <m/>
    <x v="0"/>
    <x v="0"/>
    <d v="2016-06-08T00:00:00"/>
    <n v="3178"/>
  </r>
  <r>
    <s v="CARLA INES MACIEL VILELA"/>
    <x v="1"/>
    <n v="1434864"/>
    <n v="48112933634"/>
    <s v="18/11/1963"/>
    <x v="0"/>
    <s v="IGNEZ MACIEL VILELA"/>
    <x v="1"/>
    <s v="BRASILEIRO NATO"/>
    <m/>
    <s v="MG"/>
    <s v="ITUIUTABA"/>
    <n v="757"/>
    <s v="AMBULATORIOS PERIFERICOS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7T00:00:00"/>
    <n v="6164.87"/>
  </r>
  <r>
    <s v="CARLA MARIANA PEREIRA LEMES"/>
    <x v="0"/>
    <n v="2566078"/>
    <n v="1403239614"/>
    <s v="01/12/1982"/>
    <x v="0"/>
    <s v="MARIA DAS GRACAS PEREIRA"/>
    <x v="1"/>
    <s v="BRASILEIRO NATO"/>
    <m/>
    <s v="MG"/>
    <s v="UNAI"/>
    <n v="952"/>
    <s v="DIVISAO DE ESPORTE E LAZER UNIVERSITARIO"/>
    <s v="04-SANTA MONICA"/>
    <n v="944"/>
    <s v="PRO REITORIA DE ASSISTENCIA ESTUDANTIL"/>
    <s v="04-SANTA MONICA"/>
    <m/>
    <x v="0"/>
    <x v="17"/>
    <x v="0"/>
    <m/>
    <s v="0//0"/>
    <m/>
    <m/>
    <n v="0"/>
    <m/>
    <n v="0"/>
    <m/>
    <m/>
    <m/>
    <x v="0"/>
    <x v="0"/>
    <d v="2008-09-19T00:00:00"/>
    <n v="8601.52"/>
  </r>
  <r>
    <s v="CARLA PEREIRA DOS SANTOS DE JESUS"/>
    <x v="0"/>
    <n v="1008466"/>
    <n v="1936707128"/>
    <s v="16/04/1988"/>
    <x v="0"/>
    <s v="JOANA PEREIRA DOS SANTOS DE JESUS"/>
    <x v="3"/>
    <s v="BRASILEIRO NATO"/>
    <m/>
    <s v="MG"/>
    <m/>
    <n v="399"/>
    <s v="FACULDADE DE ENGENHARIA MECANICA"/>
    <s v="12-CAMPUS GLORIA"/>
    <n v="399"/>
    <s v="FACULDADE DE ENGENHARIA MECANICA"/>
    <s v="12-CAMPUS GLORIA"/>
    <m/>
    <x v="0"/>
    <x v="52"/>
    <x v="0"/>
    <m/>
    <s v="0//0"/>
    <m/>
    <m/>
    <n v="26410"/>
    <s v="INSTITUTO FED. DO NORTE DE MINAS GERAIS"/>
    <n v="0"/>
    <m/>
    <m/>
    <m/>
    <x v="0"/>
    <x v="0"/>
    <d v="2022-05-11T00:00:00"/>
    <n v="3181.04"/>
  </r>
  <r>
    <s v="CARLA ROSANE SILVA DA CUNHA"/>
    <x v="1"/>
    <n v="1435389"/>
    <n v="48540102072"/>
    <s v="13/08/1964"/>
    <x v="0"/>
    <s v="SIRLEY CASTRO DA SILVA"/>
    <x v="1"/>
    <s v="BRASILEIRO NATO"/>
    <m/>
    <s v="RS"/>
    <s v="BAGE"/>
    <n v="769"/>
    <s v="PROPEDEUTICA"/>
    <s v="06-HOSP CLINICAS-UMUARAMA"/>
    <n v="746"/>
    <s v="DIRETORIA DE SERVICOS CLINICOS"/>
    <s v="06-HOSP CLINICAS-UMUARAMA"/>
    <m/>
    <x v="4"/>
    <x v="4"/>
    <x v="0"/>
    <m/>
    <s v="0//0"/>
    <m/>
    <m/>
    <n v="0"/>
    <m/>
    <n v="0"/>
    <m/>
    <m/>
    <m/>
    <x v="0"/>
    <x v="1"/>
    <d v="2003-12-03T00:00:00"/>
    <n v="5016.79"/>
  </r>
  <r>
    <s v="CARLOS ALBERTO DE CASTRO"/>
    <x v="1"/>
    <n v="410419"/>
    <n v="30195233620"/>
    <s v="11/12/1958"/>
    <x v="1"/>
    <s v="AMELIA ALVES DE CASTRO"/>
    <x v="1"/>
    <s v="BRASILEIRO NATO"/>
    <m/>
    <s v="MG"/>
    <s v="CONQUISTA"/>
    <n v="771"/>
    <s v="SERVICOS MEDICOS"/>
    <s v="06-HOSP CLINICAS-UMUARAMA"/>
    <n v="769"/>
    <s v="PROPEDEUTICA"/>
    <s v="06-HOSP CLINICAS-UMUARAMA"/>
    <m/>
    <x v="6"/>
    <x v="85"/>
    <x v="0"/>
    <m/>
    <s v="0//0"/>
    <m/>
    <m/>
    <n v="0"/>
    <m/>
    <n v="0"/>
    <m/>
    <m/>
    <m/>
    <x v="0"/>
    <x v="0"/>
    <d v="1979-01-03T00:00:00"/>
    <n v="6652.94"/>
  </r>
  <r>
    <s v="CARLOS ALBERTO DE MAGALHAES CORDEIRO PALHARES"/>
    <x v="0"/>
    <n v="1968463"/>
    <n v="3905389657"/>
    <s v="12/12/1978"/>
    <x v="1"/>
    <s v="ANGELA MAGALHAES CORDEIRO PALHARES"/>
    <x v="0"/>
    <s v="BRASILEIRO NATO"/>
    <m/>
    <s v="MG"/>
    <m/>
    <n v="340"/>
    <s v="INSTITUTO DE GEOGRAFIA"/>
    <s v="04-SANTA MONICA"/>
    <n v="340"/>
    <s v="INSTITUTO DE GEOGRAFIA"/>
    <s v="04-SANTA MONICA"/>
    <m/>
    <x v="1"/>
    <x v="8"/>
    <x v="0"/>
    <m/>
    <s v="0//0"/>
    <m/>
    <s v="LIC. TRATAMENTO DE SAUDE - EST"/>
    <n v="26413"/>
    <s v="INSTITUTO FEDERAL DO TRIANGULO MINEIRO"/>
    <n v="0"/>
    <m/>
    <s v="8/11/2022"/>
    <s v="18/02/2023"/>
    <x v="0"/>
    <x v="0"/>
    <d v="2013-09-01T00:00:00"/>
    <n v="5248.21"/>
  </r>
  <r>
    <s v="CARLOS ALBERTO PEREIRA"/>
    <x v="0"/>
    <n v="1474052"/>
    <n v="53993063600"/>
    <s v="18/05/1964"/>
    <x v="1"/>
    <s v="DIVA SOUTO SOARES"/>
    <x v="1"/>
    <s v="BRASILEIRO NATO"/>
    <m/>
    <s v="MG"/>
    <s v="ITUIUTABA"/>
    <n v="65"/>
    <s v="DIVISAO DE SERVICOS GERAIS"/>
    <s v="08-AREA ADMINISTR-UMUARAMA"/>
    <n v="59"/>
    <s v="PREFEITURA UNIVERSITARIA"/>
    <s v="04-SANTA MONICA"/>
    <m/>
    <x v="0"/>
    <x v="4"/>
    <x v="0"/>
    <m/>
    <s v="0//0"/>
    <m/>
    <m/>
    <n v="0"/>
    <m/>
    <n v="0"/>
    <m/>
    <m/>
    <m/>
    <x v="0"/>
    <x v="0"/>
    <d v="2004-09-17T00:00:00"/>
    <n v="5434.85"/>
  </r>
  <r>
    <s v="CARLOS ALBERTO RODRIGUES"/>
    <x v="1"/>
    <n v="1123223"/>
    <n v="76636330678"/>
    <s v="15/11/1968"/>
    <x v="1"/>
    <s v="LAUDELINA F RODRIGUES"/>
    <x v="1"/>
    <s v="BRASILEIRO NATO"/>
    <m/>
    <s v="MG"/>
    <s v="UBERLANDIA"/>
    <n v="216"/>
    <s v="SETOR DE MATERIAIS ESTERILIZACAO DIENF"/>
    <s v="05-ENFERMAGEM-UMUARAMA"/>
    <n v="211"/>
    <s v="DIRETORIA DE ENFERMAGEM HC"/>
    <s v="05-ENFERMAGEM-UMUARAMA"/>
    <m/>
    <x v="4"/>
    <x v="63"/>
    <x v="0"/>
    <m/>
    <s v="0//0"/>
    <m/>
    <m/>
    <n v="0"/>
    <m/>
    <n v="0"/>
    <m/>
    <m/>
    <m/>
    <x v="0"/>
    <x v="0"/>
    <d v="1994-01-18T00:00:00"/>
    <n v="5578.88"/>
  </r>
  <r>
    <s v="CARLOS ALBERTO SANTOS DE LIMA"/>
    <x v="1"/>
    <n v="1615701"/>
    <n v="11809823714"/>
    <s v="02/01/1988"/>
    <x v="1"/>
    <s v="MARIA DO SOCORRO SANTOS DE LIMA"/>
    <x v="1"/>
    <s v="BRASILEIRO NATO"/>
    <m/>
    <s v="RJ"/>
    <m/>
    <n v="749"/>
    <s v="FARMACIA"/>
    <s v="06-HOSP CLINICAS-UMUARAMA"/>
    <n v="743"/>
    <s v="DIRETORIA DE SERVICOS ADMINISTRATIVOS"/>
    <s v="06-HOSP CLINICAS-UMUARAMA"/>
    <m/>
    <x v="1"/>
    <x v="51"/>
    <x v="0"/>
    <m/>
    <s v="0//0"/>
    <m/>
    <m/>
    <n v="0"/>
    <m/>
    <n v="0"/>
    <m/>
    <m/>
    <m/>
    <x v="0"/>
    <x v="0"/>
    <d v="2019-11-05T00:00:00"/>
    <n v="18031.759999999998"/>
  </r>
  <r>
    <s v="CARLOS DENIS PEREIRA"/>
    <x v="0"/>
    <n v="1109636"/>
    <n v="52173577620"/>
    <s v="27/01/1961"/>
    <x v="1"/>
    <s v="ANA PEREIRA MARTINS"/>
    <x v="0"/>
    <s v="BRASILEIRO NATO"/>
    <m/>
    <s v="MG"/>
    <s v="JANUARIA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26314"/>
    <s v="ESCOLA AGROTECNICA FEDERAL DE UBERLANDIA"/>
    <n v="0"/>
    <m/>
    <m/>
    <m/>
    <x v="0"/>
    <x v="0"/>
    <d v="2003-05-27T00:00:00"/>
    <n v="8466.56"/>
  </r>
  <r>
    <s v="CARLOS EDUARDO FRANCA"/>
    <x v="1"/>
    <n v="2422474"/>
    <n v="8041070680"/>
    <s v="27/10/1985"/>
    <x v="1"/>
    <s v="LUCELMA FERREIRA DE MORAES"/>
    <x v="1"/>
    <s v="BRASILEIRO NATO"/>
    <m/>
    <s v="MG"/>
    <m/>
    <n v="549"/>
    <s v="SETOR DE TRANSPLANTE RENAL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7-09-14T00:00:00"/>
    <n v="10323.19"/>
  </r>
  <r>
    <s v="CARLOS HENRIQUE CASSIA FONTES"/>
    <x v="0"/>
    <n v="1672447"/>
    <n v="3618563698"/>
    <s v="28/02/1978"/>
    <x v="1"/>
    <s v="MARIA ELOISA CASSIA FONTES"/>
    <x v="1"/>
    <s v="BRASILEIRO NATO"/>
    <m/>
    <s v="MG"/>
    <s v="MONTES CLAROS"/>
    <n v="1244"/>
    <s v="CENTRO ESTUDOS, PESQ E PROJ ECON-SOCIAIS"/>
    <s v="04-SANTA MONICA"/>
    <n v="344"/>
    <s v="INST DE ECONOMIA RELACOES INTERNACIONAIS"/>
    <s v="04-SANTA MONICA"/>
    <m/>
    <x v="1"/>
    <x v="86"/>
    <x v="0"/>
    <m/>
    <s v="0//0"/>
    <m/>
    <m/>
    <n v="0"/>
    <m/>
    <n v="0"/>
    <m/>
    <m/>
    <m/>
    <x v="0"/>
    <x v="0"/>
    <d v="2009-01-22T00:00:00"/>
    <n v="9679.66"/>
  </r>
  <r>
    <s v="CARLOS HENRIQUE DE OLIVEIRA"/>
    <x v="0"/>
    <n v="413371"/>
    <n v="65205170620"/>
    <s v="07/05/1968"/>
    <x v="1"/>
    <s v="DALVANIRA MARTINS DE OLIVEIRA"/>
    <x v="0"/>
    <s v="BRASILEIRO NATO"/>
    <m/>
    <s v="MG"/>
    <s v="ITUIUTABA"/>
    <n v="403"/>
    <s v="FACULDADE DE ENGENHARIA ELETRICA"/>
    <s v="04-SANTA MONICA"/>
    <n v="403"/>
    <s v="FACULDADE DE ENGENHARIA ELETRICA"/>
    <s v="04-SANTA MONICA"/>
    <m/>
    <x v="2"/>
    <x v="6"/>
    <x v="0"/>
    <m/>
    <s v="0//0"/>
    <m/>
    <m/>
    <n v="0"/>
    <m/>
    <n v="0"/>
    <m/>
    <m/>
    <m/>
    <x v="0"/>
    <x v="0"/>
    <d v="1989-10-12T00:00:00"/>
    <n v="7015.68"/>
  </r>
  <r>
    <s v="CARLOS HENRIQUE DE PAULO"/>
    <x v="0"/>
    <n v="413172"/>
    <n v="53417062691"/>
    <s v="18/11/1963"/>
    <x v="1"/>
    <s v="GERALDA MARIA PAULO"/>
    <x v="0"/>
    <s v="BRASILEIRO NATO"/>
    <m/>
    <s v="MG"/>
    <s v="UBERLANDIA"/>
    <n v="251"/>
    <s v="DIVISAO DE PROMOCAO A CULTURA - DICUT"/>
    <s v="04-SANTA MONICA"/>
    <n v="247"/>
    <s v="PRO REITORIA EXTENSAO E CULTURA"/>
    <s v="04-SANTA MONICA"/>
    <m/>
    <x v="0"/>
    <x v="29"/>
    <x v="0"/>
    <m/>
    <s v="0//0"/>
    <m/>
    <m/>
    <n v="0"/>
    <m/>
    <n v="0"/>
    <m/>
    <m/>
    <m/>
    <x v="0"/>
    <x v="0"/>
    <d v="1986-06-02T00:00:00"/>
    <n v="5530.83"/>
  </r>
  <r>
    <s v="CARLOS HENRIQUE REZENDE CARVALHO"/>
    <x v="0"/>
    <n v="2102504"/>
    <n v="8646227677"/>
    <s v="19/12/1986"/>
    <x v="1"/>
    <s v="MARLETE DE OLIVEIRA REZENDE CARVALHO"/>
    <x v="1"/>
    <s v="BRASILEIRO NATO"/>
    <m/>
    <s v="SP"/>
    <m/>
    <n v="683"/>
    <s v="DIVISAO DE FISCALIZACAO - DIROB"/>
    <s v="04-SANTA MONICA"/>
    <n v="59"/>
    <s v="PREFEITURA UNIVERSITARIA"/>
    <s v="04-SANTA MONICA"/>
    <m/>
    <x v="1"/>
    <x v="65"/>
    <x v="0"/>
    <m/>
    <s v="0//0"/>
    <m/>
    <m/>
    <n v="0"/>
    <m/>
    <n v="0"/>
    <m/>
    <m/>
    <m/>
    <x v="0"/>
    <x v="0"/>
    <d v="2014-03-17T00:00:00"/>
    <n v="9605.5499999999993"/>
  </r>
  <r>
    <s v="CARLOS HUMBERTO CORREIA"/>
    <x v="0"/>
    <n v="413120"/>
    <n v="49146378634"/>
    <s v="07/11/1959"/>
    <x v="1"/>
    <s v="LAZARA ROSA CORREIA"/>
    <x v="1"/>
    <s v="BRASILEIRO NATO"/>
    <m/>
    <s v="MG"/>
    <s v="ESTRELA DO SUL"/>
    <n v="869"/>
    <s v="DIVISAO DE EXECUCAO FISICA - DIROB"/>
    <s v="04-SANTA MONICA"/>
    <n v="80"/>
    <s v="DIRETORIA DE OBRAS - ANTIGA-"/>
    <s v="04-SANTA MONICA"/>
    <m/>
    <x v="8"/>
    <x v="7"/>
    <x v="0"/>
    <m/>
    <s v="0//0"/>
    <m/>
    <m/>
    <n v="0"/>
    <m/>
    <n v="0"/>
    <m/>
    <m/>
    <m/>
    <x v="0"/>
    <x v="0"/>
    <d v="1985-10-15T00:00:00"/>
    <n v="4503.3100000000004"/>
  </r>
  <r>
    <s v="CARLOS HUMBERTO FREITAS VIEIRA"/>
    <x v="0"/>
    <n v="412727"/>
    <n v="19657552672"/>
    <s v="20/10/1955"/>
    <x v="1"/>
    <s v="MARIA HELENA FREITAS VIEIRA"/>
    <x v="1"/>
    <s v="BRASILEIRO NATO"/>
    <m/>
    <s v="MG"/>
    <s v="UBERLANDIA"/>
    <n v="395"/>
    <s v="INSTITUTO DE FISICA"/>
    <s v="04-SANTA MONICA"/>
    <n v="395"/>
    <s v="INSTITUTO DE FISICA"/>
    <s v="04-SANTA MONICA"/>
    <m/>
    <x v="9"/>
    <x v="29"/>
    <x v="0"/>
    <m/>
    <s v="0//0"/>
    <m/>
    <m/>
    <n v="0"/>
    <m/>
    <n v="0"/>
    <m/>
    <m/>
    <m/>
    <x v="0"/>
    <x v="0"/>
    <d v="1987-01-01T00:00:00"/>
    <n v="5689.64"/>
  </r>
  <r>
    <s v="CARLOS JOSE DINIZ"/>
    <x v="0"/>
    <n v="1035320"/>
    <n v="36049557691"/>
    <s v="25/04/1960"/>
    <x v="1"/>
    <s v="JUSTINA ROSA DINIZ"/>
    <x v="1"/>
    <s v="BRASILEIRO NATO"/>
    <m/>
    <s v="MG"/>
    <s v="MONTE ALEGRE DE MINAS"/>
    <n v="1244"/>
    <s v="CENTRO ESTUDOS, PESQ E PROJ ECON-SOCIAIS"/>
    <s v="04-SANTA MONICA"/>
    <n v="344"/>
    <s v="INST DE ECONOMIA RELACOES INTERNACIONAIS"/>
    <s v="04-SANTA MONICA"/>
    <m/>
    <x v="5"/>
    <x v="28"/>
    <x v="0"/>
    <m/>
    <s v="0//0"/>
    <m/>
    <m/>
    <n v="0"/>
    <m/>
    <n v="0"/>
    <m/>
    <m/>
    <m/>
    <x v="0"/>
    <x v="0"/>
    <d v="1993-12-21T00:00:00"/>
    <n v="8527.7000000000007"/>
  </r>
  <r>
    <s v="CARLOS MARTINS NOGUEIRA"/>
    <x v="0"/>
    <n v="1648988"/>
    <n v="53930410630"/>
    <s v="15/10/1967"/>
    <x v="1"/>
    <s v="GENY MARTINS NOGUEIRA"/>
    <x v="1"/>
    <s v="BRASILEIRO NATO"/>
    <m/>
    <s v="MG"/>
    <s v="MONTE ALEGRE DE MINAS"/>
    <n v="716"/>
    <s v="DIVISAO DE SUPORTE AO USUARIO - CTIC"/>
    <s v="04-SANTA MONICA"/>
    <n v="581"/>
    <s v="CENTRO DE TECNO DA INFOR E COMUNICACAO"/>
    <s v="08-AREA ADMINISTR-UMUARAMA"/>
    <m/>
    <x v="0"/>
    <x v="15"/>
    <x v="0"/>
    <m/>
    <s v="0//0"/>
    <m/>
    <m/>
    <n v="0"/>
    <m/>
    <n v="0"/>
    <m/>
    <m/>
    <m/>
    <x v="0"/>
    <x v="0"/>
    <d v="2008-08-20T00:00:00"/>
    <n v="5034.51"/>
  </r>
  <r>
    <s v="CARLOS MENON DE OLIVEIRA"/>
    <x v="1"/>
    <n v="410213"/>
    <n v="20170548104"/>
    <s v="13/09/1960"/>
    <x v="1"/>
    <s v="BELARMINA C OLIVEIRA"/>
    <x v="1"/>
    <s v="BRASILEIRO NATO"/>
    <m/>
    <s v="MT"/>
    <s v="ALTO ARAGUAIA"/>
    <n v="483"/>
    <s v="CLINICA CIRURGICA 3 INTERNACAO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80-02-08T00:00:00"/>
    <n v="12668.4"/>
  </r>
  <r>
    <s v="CARLOS MONTEIRO DOS SANTOS"/>
    <x v="1"/>
    <n v="1367431"/>
    <n v="59946199653"/>
    <s v="03/12/1973"/>
    <x v="1"/>
    <s v="MARIA AMELIA DA SILVA"/>
    <x v="2"/>
    <s v="BRASILEIRO NATO"/>
    <m/>
    <s v="MG"/>
    <s v="VAZANTE"/>
    <n v="769"/>
    <s v="PROPEDEUTICA"/>
    <s v="06-HOSP CLINICAS-UMUARAMA"/>
    <n v="746"/>
    <s v="DIRETORIA DE SERVICOS CLINICOS"/>
    <s v="06-HOSP CLINICAS-UMUARAMA"/>
    <m/>
    <x v="0"/>
    <x v="36"/>
    <x v="0"/>
    <m/>
    <s v="0//0"/>
    <m/>
    <m/>
    <n v="0"/>
    <m/>
    <n v="0"/>
    <m/>
    <m/>
    <m/>
    <x v="0"/>
    <x v="1"/>
    <d v="2002-12-31T00:00:00"/>
    <n v="6949.93"/>
  </r>
  <r>
    <s v="CARLOS ROBERTO COSTA"/>
    <x v="1"/>
    <n v="412239"/>
    <n v="908368801"/>
    <s v="07/10/1961"/>
    <x v="1"/>
    <s v="MARIA DORES COSTA"/>
    <x v="2"/>
    <s v="BRASILEIRO NATO"/>
    <m/>
    <s v="MG"/>
    <s v="ITUIUTABA"/>
    <n v="485"/>
    <s v="CLINICA MEDICA INTERNACAO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83-06-16T00:00:00"/>
    <n v="11797.18"/>
  </r>
  <r>
    <s v="CARMEN LUCIA BARBOSA SANTOS"/>
    <x v="1"/>
    <n v="409868"/>
    <n v="35213647634"/>
    <s v="01/09/1959"/>
    <x v="0"/>
    <s v="MARIA L BARBOSA"/>
    <x v="3"/>
    <s v="BRASILEIRO NATO"/>
    <m/>
    <s v="MG"/>
    <s v="UBERLANDIA"/>
    <n v="471"/>
    <s v="GASTROENTEROLOGIA AMB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79-06-01T00:00:00"/>
    <n v="7459.16"/>
  </r>
  <r>
    <s v="CARMEN REGINA TEODORO DE LIMA"/>
    <x v="0"/>
    <n v="409706"/>
    <n v="28934911620"/>
    <s v="01/02/1957"/>
    <x v="0"/>
    <s v="MARIA PEREIRA DE LIMA"/>
    <x v="2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m/>
    <x v="0"/>
    <x v="73"/>
    <x v="0"/>
    <m/>
    <s v="0//0"/>
    <m/>
    <m/>
    <n v="0"/>
    <m/>
    <n v="0"/>
    <m/>
    <m/>
    <m/>
    <x v="0"/>
    <x v="0"/>
    <d v="1977-06-01T00:00:00"/>
    <n v="7908.02"/>
  </r>
  <r>
    <s v="CAROLINA BORGES VANNUCCI DE BARROS AUGUSTO"/>
    <x v="1"/>
    <n v="3091319"/>
    <n v="8321794696"/>
    <s v="08/08/1987"/>
    <x v="0"/>
    <s v="ELISA LAURA DE SA BORGES VANNUCCI"/>
    <x v="1"/>
    <s v="BRASILEIRO NATO"/>
    <m/>
    <s v="RJ"/>
    <m/>
    <n v="485"/>
    <s v="CLINICA MEDICA INTERNACAO DIENF"/>
    <s v="05-ENFERMAGEM-UMUARAMA"/>
    <n v="211"/>
    <s v="DIRETORIA DE ENFERMAGEM HC"/>
    <s v="05-ENFERMAGEM-UMUARAMA"/>
    <m/>
    <x v="4"/>
    <x v="27"/>
    <x v="0"/>
    <m/>
    <s v="0//0"/>
    <m/>
    <m/>
    <n v="0"/>
    <m/>
    <n v="0"/>
    <m/>
    <m/>
    <m/>
    <x v="0"/>
    <x v="0"/>
    <d v="2019-02-20T00:00:00"/>
    <n v="3421.93"/>
  </r>
  <r>
    <s v="CAROLINA FERNANDES REIS DOS SANTOS"/>
    <x v="1"/>
    <n v="2052222"/>
    <n v="1299833659"/>
    <s v="29/11/1982"/>
    <x v="0"/>
    <s v="SILVANA APARECIDA FERNADES REIS"/>
    <x v="0"/>
    <s v="BRASILEIRO NATO"/>
    <m/>
    <s v="MG"/>
    <m/>
    <n v="771"/>
    <s v="SERVICOS MEDICOS"/>
    <s v="06-HOSP CLINICAS-UMUARAMA"/>
    <n v="769"/>
    <s v="PROPEDEUTICA"/>
    <s v="06-HOSP CLINICAS-UMUARAMA"/>
    <m/>
    <x v="3"/>
    <x v="8"/>
    <x v="0"/>
    <m/>
    <s v="0//0"/>
    <m/>
    <m/>
    <n v="0"/>
    <m/>
    <n v="0"/>
    <m/>
    <m/>
    <m/>
    <x v="0"/>
    <x v="0"/>
    <d v="2013-08-19T00:00:00"/>
    <n v="6387.61"/>
  </r>
  <r>
    <s v="CAROLINA FRANCHI JOAO CARDILLI"/>
    <x v="0"/>
    <n v="1717700"/>
    <n v="4496479605"/>
    <s v="28/01/1981"/>
    <x v="0"/>
    <s v="MARIA REGINA FRANCHI JOAO"/>
    <x v="1"/>
    <s v="BRASILEIRO NATO"/>
    <m/>
    <s v="MG"/>
    <m/>
    <n v="314"/>
    <s v="FACULDADE DE MEDICINA VETERINARIA"/>
    <s v="07-AREA ACADEMICA-UMUARAMA"/>
    <n v="0"/>
    <m/>
    <m/>
    <m/>
    <x v="5"/>
    <x v="46"/>
    <x v="3"/>
    <m/>
    <s v="0//0"/>
    <m/>
    <m/>
    <n v="0"/>
    <m/>
    <n v="0"/>
    <m/>
    <m/>
    <m/>
    <x v="0"/>
    <x v="4"/>
    <d v="2018-07-09T00:00:00"/>
    <n v="802.58"/>
  </r>
  <r>
    <s v="CAROLINA MAGALHAES CAIRES CARVALHO"/>
    <x v="0"/>
    <n v="2236186"/>
    <n v="6698318671"/>
    <s v="27/09/1984"/>
    <x v="0"/>
    <s v="HELENA MARIA DE MAGALHAES CAIRES"/>
    <x v="1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3"/>
    <x v="0"/>
    <x v="0"/>
    <m/>
    <s v="0//0"/>
    <m/>
    <s v="EXER. PROVIS. PARAG 2 , ART. 84, LEI 8112/1990 - EST"/>
    <n v="0"/>
    <m/>
    <n v="26238"/>
    <s v="UNIVERSIDADE FEDERAL DE MINAS GERAIS"/>
    <s v="23/03/2018"/>
    <s v="0//0"/>
    <x v="0"/>
    <x v="0"/>
    <d v="2015-06-10T00:00:00"/>
    <n v="5597.25"/>
  </r>
  <r>
    <s v="CAROLINA MARTINS RODRIGUES"/>
    <x v="0"/>
    <n v="1937077"/>
    <n v="5972613697"/>
    <s v="09/05/1983"/>
    <x v="0"/>
    <s v="CESMARINA ALVES MARTINS RODRIGUES"/>
    <x v="1"/>
    <s v="BRASILEIRO NATO"/>
    <m/>
    <s v="MG"/>
    <m/>
    <n v="802"/>
    <s v="COORD DO CURSO DE QUIMICA DO PONTAL"/>
    <s v="09-CAMPUS PONTAL"/>
    <n v="1152"/>
    <s v="INSTITUTO CIENCIAS EXATA NATURAIS PONTAL"/>
    <s v="09-CAMPUS PONTAL"/>
    <m/>
    <x v="3"/>
    <x v="40"/>
    <x v="0"/>
    <m/>
    <s v="0//0"/>
    <m/>
    <m/>
    <n v="0"/>
    <m/>
    <n v="0"/>
    <m/>
    <m/>
    <m/>
    <x v="0"/>
    <x v="0"/>
    <d v="2017-02-24T00:00:00"/>
    <n v="6002.81"/>
  </r>
  <r>
    <s v="CAROLINA MOREIRA MARQUEZ"/>
    <x v="0"/>
    <n v="2133752"/>
    <n v="4965751639"/>
    <s v="30/06/1981"/>
    <x v="0"/>
    <s v="ENEIDA MOREIRA LICIO MARQUEZ"/>
    <x v="1"/>
    <s v="BRASILEIRO NATO"/>
    <m/>
    <s v="MG"/>
    <m/>
    <n v="670"/>
    <s v="SETOR DE ATENCAO A DEPENDENCIA QUIMICA"/>
    <s v="08-AREA ADMINISTR-UMUARAMA"/>
    <n v="29"/>
    <s v="PRO REITORIA DE GESTAO DE PESSOAS"/>
    <s v="04-SANTA MONICA"/>
    <m/>
    <x v="1"/>
    <x v="65"/>
    <x v="0"/>
    <m/>
    <s v="0//0"/>
    <m/>
    <s v="Afast. no País (Com Ônus) Est/Dout/Mestrado - EST"/>
    <n v="0"/>
    <m/>
    <n v="0"/>
    <m/>
    <s v="6/01/2022"/>
    <s v="6/01/2023"/>
    <x v="0"/>
    <x v="0"/>
    <d v="2014-06-30T00:00:00"/>
    <n v="8630.0400000000009"/>
  </r>
  <r>
    <s v="CAROLINA PIMENTEL FERRARO"/>
    <x v="0"/>
    <n v="2120923"/>
    <n v="31311548882"/>
    <s v="08/08/1983"/>
    <x v="0"/>
    <s v="MARIA CRISTINA PIMENTEL FERRARO"/>
    <x v="1"/>
    <s v="BRASILEIRO NATO"/>
    <m/>
    <s v="SP"/>
    <m/>
    <n v="733"/>
    <s v="DIVISAO AQUISICAO PROCESSAMENTO TECNICO"/>
    <s v="04-SANTA MONICA"/>
    <n v="585"/>
    <s v="DIRETORIA DO SISTEMA DE BIBLIOTECAS"/>
    <s v="04-SANTA MONICA"/>
    <m/>
    <x v="2"/>
    <x v="18"/>
    <x v="0"/>
    <m/>
    <s v="0//0"/>
    <m/>
    <m/>
    <n v="0"/>
    <m/>
    <n v="0"/>
    <m/>
    <m/>
    <m/>
    <x v="0"/>
    <x v="0"/>
    <d v="2014-05-09T00:00:00"/>
    <n v="4153.96"/>
  </r>
  <r>
    <s v="CAROLINA POSWAR DE ARAUJO CAMENIETZKI"/>
    <x v="0"/>
    <n v="1821393"/>
    <n v="1546247645"/>
    <s v="26/09/1987"/>
    <x v="0"/>
    <s v="ZELIA POSWAR DE ARAUJO"/>
    <x v="3"/>
    <s v="BRASILEIRO NATO"/>
    <m/>
    <s v="MG"/>
    <m/>
    <n v="1173"/>
    <s v="ASSESSORIA ADMINISTRATIVA UFU PT MINAS"/>
    <s v="11-CAMPUS PATOS DE MINAS"/>
    <n v="944"/>
    <s v="PRO REITORIA DE ASSISTENCIA ESTUDANTIL"/>
    <s v="04-SANTA MONICA"/>
    <m/>
    <x v="3"/>
    <x v="16"/>
    <x v="0"/>
    <m/>
    <s v="0//0"/>
    <m/>
    <m/>
    <n v="0"/>
    <m/>
    <n v="0"/>
    <m/>
    <m/>
    <m/>
    <x v="0"/>
    <x v="0"/>
    <d v="2010-09-21T00:00:00"/>
    <n v="10726.03"/>
  </r>
  <r>
    <s v="CAROLINA REZENDE DE ALMEIDA"/>
    <x v="0"/>
    <n v="2996588"/>
    <n v="26406537840"/>
    <s v="10/02/1979"/>
    <x v="0"/>
    <s v="ISABEL CRISTINA REZENDE"/>
    <x v="1"/>
    <s v="BRASILEIRO NATO"/>
    <m/>
    <s v="MG"/>
    <m/>
    <n v="628"/>
    <s v="DIV ADMINISTRACAO FINANCEIRA - DIRPS"/>
    <s v="04-SANTA MONICA"/>
    <n v="262"/>
    <s v="PRO REITORIA DE GRADUACAO"/>
    <s v="04-SANTA MONICA"/>
    <s v="PARCIALMENTE SURDO"/>
    <x v="1"/>
    <x v="40"/>
    <x v="0"/>
    <m/>
    <s v="0//0"/>
    <m/>
    <m/>
    <n v="0"/>
    <m/>
    <n v="0"/>
    <m/>
    <m/>
    <m/>
    <x v="0"/>
    <x v="0"/>
    <d v="2017-11-16T00:00:00"/>
    <n v="5654.63"/>
  </r>
  <r>
    <s v="CAROLINE OLIVEIRA VILLARES"/>
    <x v="1"/>
    <n v="1286394"/>
    <n v="6306927697"/>
    <s v="26/07/1984"/>
    <x v="0"/>
    <s v="MARIA DE FATIMA DE OLIVEIR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59"/>
    <x v="0"/>
    <m/>
    <s v="0//0"/>
    <m/>
    <m/>
    <n v="0"/>
    <m/>
    <n v="0"/>
    <m/>
    <m/>
    <m/>
    <x v="0"/>
    <x v="0"/>
    <d v="2019-11-18T00:00:00"/>
    <n v="13883.73"/>
  </r>
  <r>
    <s v="CASSIA APARECIDA DA SILVA"/>
    <x v="0"/>
    <n v="2235464"/>
    <n v="6783135632"/>
    <s v="20/09/1983"/>
    <x v="0"/>
    <s v="SUELI FELIX DE OLIVEIRA SILVA"/>
    <x v="0"/>
    <s v="BRASILEIRO NATO"/>
    <m/>
    <s v="MG"/>
    <m/>
    <n v="170"/>
    <s v="DIVISAO DE LICITACOES - DIRCL"/>
    <s v="04-SANTA MONICA"/>
    <n v="131"/>
    <s v="PRO REITORIA DE PLANEJAMEN ADMINISTRACAO"/>
    <s v="04-SANTA MONICA"/>
    <m/>
    <x v="1"/>
    <x v="22"/>
    <x v="0"/>
    <m/>
    <s v="0//0"/>
    <m/>
    <m/>
    <n v="0"/>
    <m/>
    <n v="0"/>
    <m/>
    <m/>
    <m/>
    <x v="0"/>
    <x v="0"/>
    <d v="2015-06-29T00:00:00"/>
    <n v="4839.95"/>
  </r>
  <r>
    <s v="CASSIA FERNANDA MACHADO DA SILVA"/>
    <x v="0"/>
    <n v="2275143"/>
    <n v="8421076493"/>
    <s v="09/05/1990"/>
    <x v="0"/>
    <s v="LUCINEIDE MACHADO DA SILVA"/>
    <x v="1"/>
    <s v="BRASILEIRO NATO"/>
    <m/>
    <s v="PE"/>
    <m/>
    <n v="344"/>
    <s v="INST DE ECONOMIA RELACOES INTERNACIONAIS"/>
    <s v="04-SANTA MONICA"/>
    <n v="344"/>
    <s v="INST DE ECONOMIA RELACOES INTERNACIONAIS"/>
    <s v="04-SANTA MONICA"/>
    <m/>
    <x v="2"/>
    <x v="83"/>
    <x v="0"/>
    <m/>
    <s v="0//0"/>
    <m/>
    <s v="EXER. PROVIS. PARAG 2 , ART. 84, LEI 8112/1990 - EST"/>
    <n v="0"/>
    <m/>
    <n v="26242"/>
    <s v="UNIVERSIDADE FEDERAL DE PERNAMBUCO"/>
    <s v="26/02/2018"/>
    <s v="0//0"/>
    <x v="0"/>
    <x v="0"/>
    <d v="2016-02-01T00:00:00"/>
    <n v="2943.9"/>
  </r>
  <r>
    <s v="CASSIA MARIA OLIVEIRA"/>
    <x v="1"/>
    <n v="1531985"/>
    <n v="1186595612"/>
    <s v="18/05/1979"/>
    <x v="0"/>
    <s v="ALDA GERMANO DA SILVA OLIVEIRA"/>
    <x v="1"/>
    <s v="BRASILEIRO NATO"/>
    <m/>
    <s v="MG"/>
    <s v="COROMANDEL"/>
    <n v="743"/>
    <s v="DIRETORIA DE SERVICOS ADMINISTRATIVOS"/>
    <s v="06-HOSP CLINICAS-UMUARAMA"/>
    <n v="743"/>
    <s v="DIRETORIA DE SERVICOS ADMINISTRATIVOS"/>
    <s v="06-HOSP CLINICAS-UMUARAMA"/>
    <m/>
    <x v="0"/>
    <x v="1"/>
    <x v="1"/>
    <m/>
    <s v="0//0"/>
    <m/>
    <s v="CESSAO (COM ONUS) PARA OUTROS ORGAOS - EST"/>
    <n v="0"/>
    <m/>
    <n v="26443"/>
    <s v="EMPRESA BRAS. SERVIÇOS HOSPITALARES"/>
    <s v="24/03/2022"/>
    <s v="0//0"/>
    <x v="0"/>
    <x v="0"/>
    <d v="2006-05-24T00:00:00"/>
    <n v="9355.2199999999993"/>
  </r>
  <r>
    <s v="CASSIA MARIA OLIVEIRA BISINOTO"/>
    <x v="0"/>
    <n v="1573339"/>
    <n v="3415722686"/>
    <s v="08/04/1978"/>
    <x v="0"/>
    <s v="MARIA ALICE DE OLIVEIRA BISINOTO"/>
    <x v="1"/>
    <s v="BRASILEIRO NATO"/>
    <m/>
    <s v="MG"/>
    <s v="ITUIUTABA"/>
    <n v="929"/>
    <s v="PREFE - CAMPUS PONTAL"/>
    <s v="09-CAMPUS PONTAL"/>
    <n v="247"/>
    <s v="PRO REITORIA EXTENSAO E CULTURA"/>
    <s v="04-SANTA MONICA"/>
    <m/>
    <x v="1"/>
    <x v="20"/>
    <x v="0"/>
    <m/>
    <s v="0//0"/>
    <m/>
    <m/>
    <n v="0"/>
    <m/>
    <n v="0"/>
    <m/>
    <m/>
    <m/>
    <x v="0"/>
    <x v="0"/>
    <d v="2007-06-13T00:00:00"/>
    <n v="10449.39"/>
  </r>
  <r>
    <s v="CASSIMAR DIAS FERREIRA"/>
    <x v="1"/>
    <n v="1434911"/>
    <n v="89420942600"/>
    <s v="12/06/1975"/>
    <x v="1"/>
    <s v="MARIA MARLENE DIAS FERREIRA"/>
    <x v="1"/>
    <s v="BRASILEIRO NATO"/>
    <m/>
    <s v="MG"/>
    <s v="PRESIDENTE OLEGARIO"/>
    <n v="480"/>
    <s v="EMERGENCIA DA CLINICA MEDICA PS DIENF"/>
    <s v="05-ENFERMAGEM-UMUARAMA"/>
    <n v="211"/>
    <s v="DIRETORIA DE ENFERMAGEM HC"/>
    <s v="05-ENFERMAGEM-UMUARAMA"/>
    <m/>
    <x v="0"/>
    <x v="19"/>
    <x v="0"/>
    <m/>
    <s v="0//0"/>
    <m/>
    <m/>
    <n v="0"/>
    <m/>
    <n v="0"/>
    <m/>
    <m/>
    <m/>
    <x v="0"/>
    <x v="0"/>
    <d v="2003-11-17T00:00:00"/>
    <n v="11173.68"/>
  </r>
  <r>
    <s v="CASSIO AMANCIO PEREIRA"/>
    <x v="0"/>
    <n v="2236155"/>
    <n v="4980382622"/>
    <s v="03/08/1980"/>
    <x v="1"/>
    <s v="SILVARINA LUIZA AMANCIO PEREIRA"/>
    <x v="1"/>
    <s v="BRASILEIRO NATO"/>
    <m/>
    <s v="MG"/>
    <m/>
    <n v="1185"/>
    <s v="DIVISAO DE APOIO A LOGISTICA - PREFE"/>
    <s v="04-SANTA MONICA"/>
    <n v="59"/>
    <s v="PREFEITURA UNIVERSITARIA"/>
    <s v="04-SANTA MONICA"/>
    <m/>
    <x v="0"/>
    <x v="0"/>
    <x v="0"/>
    <m/>
    <s v="0//0"/>
    <m/>
    <m/>
    <n v="0"/>
    <m/>
    <n v="0"/>
    <m/>
    <m/>
    <m/>
    <x v="0"/>
    <x v="0"/>
    <d v="2015-06-25T00:00:00"/>
    <n v="5133.46"/>
  </r>
  <r>
    <s v="CASSIO LUCIANO FERNANDES DE OLIVEIRA"/>
    <x v="1"/>
    <n v="1123502"/>
    <n v="42681030668"/>
    <s v="17/11/1962"/>
    <x v="1"/>
    <s v="ELZA MARTINI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0"/>
    <d v="1995-01-16T00:00:00"/>
    <n v="38124.54"/>
  </r>
  <r>
    <s v="CASSIO RIBEIRO SILVA"/>
    <x v="0"/>
    <n v="1768965"/>
    <n v="8714569663"/>
    <s v="23/10/1987"/>
    <x v="1"/>
    <s v="HELENA MARIA RIBEIRO SILVA"/>
    <x v="1"/>
    <s v="BRASILEIRO NATO"/>
    <m/>
    <s v="MG"/>
    <m/>
    <n v="815"/>
    <s v="COORDENACAO DO CURSO DE MUSICA"/>
    <s v="04-SANTA MONICA"/>
    <n v="808"/>
    <s v="INSTITUTO DE ARTES"/>
    <s v="04-SANTA MONICA"/>
    <m/>
    <x v="2"/>
    <x v="87"/>
    <x v="0"/>
    <m/>
    <s v="0//0"/>
    <m/>
    <m/>
    <n v="0"/>
    <m/>
    <n v="0"/>
    <m/>
    <m/>
    <m/>
    <x v="0"/>
    <x v="0"/>
    <d v="2010-03-15T00:00:00"/>
    <n v="4153.96"/>
  </r>
  <r>
    <s v="CECILIA CAROLINA SIMEAO DE FREITAS"/>
    <x v="0"/>
    <n v="3313646"/>
    <n v="1390885631"/>
    <s v="23/06/1981"/>
    <x v="0"/>
    <s v="SONIA SIMEAO CARDOSO"/>
    <x v="0"/>
    <s v="BRASILEIRO NATO"/>
    <m/>
    <s v="MG"/>
    <m/>
    <n v="1370"/>
    <s v="Coordenação do Curso de Graduação em Estatística"/>
    <s v="04-SANTA MONICA"/>
    <n v="1370"/>
    <s v="Coordenação do Curso de Graduação em Estatística"/>
    <s v="04-SANTA MONICA"/>
    <m/>
    <x v="1"/>
    <x v="24"/>
    <x v="2"/>
    <m/>
    <s v="0//0"/>
    <m/>
    <m/>
    <n v="0"/>
    <m/>
    <n v="0"/>
    <m/>
    <m/>
    <m/>
    <x v="0"/>
    <x v="0"/>
    <d v="2022-10-24T00:00:00"/>
    <n v="5422.92"/>
  </r>
  <r>
    <s v="CECILIA MENDONCA TAVARES"/>
    <x v="0"/>
    <n v="1981518"/>
    <n v="6993743671"/>
    <s v="15/04/1982"/>
    <x v="0"/>
    <s v="ELEUSA MARTA MENDONCA TAVARES"/>
    <x v="1"/>
    <s v="BRASILEIRO NATO"/>
    <m/>
    <s v="MG"/>
    <m/>
    <n v="36"/>
    <s v="DIVISAO DE MOVIMENTACAO E REGISTRO"/>
    <s v="04-SANTA MONICA"/>
    <n v="29"/>
    <s v="PRO REITORIA DE GESTAO DE PESSOAS"/>
    <s v="04-SANTA MONICA"/>
    <m/>
    <x v="0"/>
    <x v="88"/>
    <x v="0"/>
    <m/>
    <s v="0//0"/>
    <m/>
    <m/>
    <n v="0"/>
    <m/>
    <n v="0"/>
    <m/>
    <m/>
    <m/>
    <x v="0"/>
    <x v="0"/>
    <d v="2012-11-30T00:00:00"/>
    <n v="4320.12"/>
  </r>
  <r>
    <s v="CEDI MOREIRA SOARES"/>
    <x v="1"/>
    <n v="3106339"/>
    <n v="88883558634"/>
    <s v="30/03/1973"/>
    <x v="0"/>
    <s v="LUIZA FERNANDES DE JESUS"/>
    <x v="1"/>
    <s v="BRASILEIRO NATO"/>
    <m/>
    <s v="MG"/>
    <m/>
    <n v="491"/>
    <s v="CENTRO CIRURGICO GEUNE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3-15T00:00:00"/>
    <n v="9861.4500000000007"/>
  </r>
  <r>
    <s v="CELESTE FRANCISCA DA SILVA"/>
    <x v="0"/>
    <n v="410859"/>
    <n v="35122072604"/>
    <s v="09/09/1958"/>
    <x v="0"/>
    <s v="MARIA CONC ALVES SILVA"/>
    <x v="0"/>
    <s v="BRASILEIRO NATO"/>
    <m/>
    <s v="MG"/>
    <s v="ABAETE"/>
    <n v="65"/>
    <s v="DIVISAO DE SERVICOS GERAIS"/>
    <s v="08-AREA ADMINISTR-UMUARAMA"/>
    <n v="59"/>
    <s v="PREFEITURA UNIVERSITARIA"/>
    <s v="04-SANTA MONICA"/>
    <m/>
    <x v="8"/>
    <x v="7"/>
    <x v="0"/>
    <m/>
    <s v="0//0"/>
    <m/>
    <m/>
    <n v="0"/>
    <m/>
    <n v="0"/>
    <m/>
    <m/>
    <m/>
    <x v="0"/>
    <x v="0"/>
    <d v="1979-04-03T00:00:00"/>
    <n v="4722.09"/>
  </r>
  <r>
    <s v="CELIA ALICE DE SOUZA JAROSZEWSKI"/>
    <x v="1"/>
    <n v="409980"/>
    <n v="44200013649"/>
    <s v="04/05/1960"/>
    <x v="0"/>
    <s v="ALICE BERNARDE RIBEIRO"/>
    <x v="1"/>
    <s v="BRASILEIRO NATO"/>
    <m/>
    <s v="MG"/>
    <s v="UBERLANDIA"/>
    <n v="471"/>
    <s v="GASTROENTEROLOGIA AMB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80-06-01T00:00:00"/>
    <n v="12529.87"/>
  </r>
  <r>
    <s v="CELIA APARECIDA DOS SANTOS ARAUJO"/>
    <x v="1"/>
    <n v="1123568"/>
    <n v="69133140600"/>
    <s v="23/04/1968"/>
    <x v="0"/>
    <s v="ELZA ALVES SANTOS"/>
    <x v="1"/>
    <s v="BRASILEIRO NATO"/>
    <m/>
    <s v="MG"/>
    <s v="UBERLANDIA"/>
    <n v="480"/>
    <s v="EMERGENCIA DA CLINICA MEDICA PS DIENF"/>
    <s v="05-ENFERMAGEM-UMUARAMA"/>
    <n v="211"/>
    <s v="DIRETORIA DE ENFERMAGEM HC"/>
    <s v="05-ENFERMAGEM-UMUARAMA"/>
    <m/>
    <x v="4"/>
    <x v="6"/>
    <x v="0"/>
    <m/>
    <s v="0//0"/>
    <m/>
    <m/>
    <n v="0"/>
    <m/>
    <n v="0"/>
    <m/>
    <m/>
    <m/>
    <x v="0"/>
    <x v="0"/>
    <d v="1995-01-16T00:00:00"/>
    <n v="10178.049999999999"/>
  </r>
  <r>
    <s v="CELIA APARECIDA DOS SANTOS PESSOA"/>
    <x v="0"/>
    <n v="1035327"/>
    <n v="75607735672"/>
    <s v="12/12/1969"/>
    <x v="0"/>
    <s v="FRANCISCA LOURENCO DOS SANTOS"/>
    <x v="0"/>
    <s v="BRASILEIRO NATO"/>
    <m/>
    <s v="MG"/>
    <s v="GURINHATA"/>
    <n v="264"/>
    <s v="DIRETORIA DA ESCOLA TECNICA DE SAUDE"/>
    <s v="07-AREA ACADEMICA-UMUARAMA"/>
    <n v="264"/>
    <s v="DIRETORIA DA ESCOLA TECNICA DE SAUDE"/>
    <s v="07-AREA ACADEMICA-UMUARAMA"/>
    <m/>
    <x v="8"/>
    <x v="70"/>
    <x v="0"/>
    <m/>
    <s v="0//0"/>
    <m/>
    <s v="LIC. TRATAMENTO DE SAUDE - EST"/>
    <n v="0"/>
    <m/>
    <n v="0"/>
    <m/>
    <s v="28/11/2022"/>
    <s v="23/02/2023"/>
    <x v="0"/>
    <x v="0"/>
    <d v="1993-12-27T00:00:00"/>
    <n v="4472.8"/>
  </r>
  <r>
    <s v="CELIA FABRICIO DE SOUZA REZENDE"/>
    <x v="1"/>
    <n v="2420575"/>
    <n v="5739911621"/>
    <s v="27/04/1973"/>
    <x v="0"/>
    <s v="ANA SERAFIM FABRICIO DE SOUZA"/>
    <x v="1"/>
    <s v="BRASILEIRO NATO"/>
    <m/>
    <s v="GO"/>
    <s v="IPAMERI"/>
    <n v="496"/>
    <s v="ONCOLOGIA QUIMIOTERAPIA GEUNE DIENF"/>
    <s v="05-ENFERMAGEM-UMUARAMA"/>
    <n v="211"/>
    <s v="DIRETORIA DE ENFERMAGEM HC"/>
    <s v="05-ENFERMAGEM-UMUARAMA"/>
    <m/>
    <x v="1"/>
    <x v="19"/>
    <x v="0"/>
    <m/>
    <s v="0//0"/>
    <m/>
    <m/>
    <n v="0"/>
    <m/>
    <n v="0"/>
    <m/>
    <m/>
    <m/>
    <x v="0"/>
    <x v="0"/>
    <d v="2003-11-14T00:00:00"/>
    <n v="22513.91"/>
  </r>
  <r>
    <s v="CELIA MARIA GRATAO DE CASTRO"/>
    <x v="1"/>
    <n v="412788"/>
    <n v="25500902687"/>
    <s v="10/08/1955"/>
    <x v="0"/>
    <s v="ANA ROSA JESUS GRATAO"/>
    <x v="1"/>
    <s v="BRASILEIRO NATO"/>
    <m/>
    <s v="GO"/>
    <s v="IPAMERI"/>
    <n v="479"/>
    <s v="CLINICA MEDICA E PEDIATRIA PS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87-02-18T00:00:00"/>
    <n v="12789.08"/>
  </r>
  <r>
    <s v="CELIA PEREIRA SOUZA"/>
    <x v="0"/>
    <n v="1035073"/>
    <n v="56087756604"/>
    <s v="17/10/1960"/>
    <x v="0"/>
    <s v="MARIA LUZIA PEREIRA"/>
    <x v="1"/>
    <s v="BRASILEIRO NATO"/>
    <m/>
    <s v="MG"/>
    <s v="UBERLANDIA"/>
    <n v="298"/>
    <s v="INSTITUTO DE BIOTECNOLOGIA"/>
    <s v="07-AREA ACADEMICA-UMUARAMA"/>
    <n v="298"/>
    <s v="INSTITUTO DE BIOTECNOLOGIA"/>
    <s v="07-AREA ACADEMICA-UMUARAMA"/>
    <m/>
    <x v="0"/>
    <x v="30"/>
    <x v="0"/>
    <m/>
    <s v="0//0"/>
    <m/>
    <m/>
    <n v="0"/>
    <m/>
    <n v="0"/>
    <m/>
    <m/>
    <m/>
    <x v="0"/>
    <x v="0"/>
    <d v="1992-05-14T00:00:00"/>
    <n v="4196.74"/>
  </r>
  <r>
    <s v="CELIA REGINA ABREU MIRANDA"/>
    <x v="1"/>
    <n v="2378259"/>
    <n v="86640453649"/>
    <s v="27/11/1966"/>
    <x v="0"/>
    <s v="MARIA DE ABREU SILVA"/>
    <x v="0"/>
    <s v="BRASILEIRO NATO"/>
    <m/>
    <s v="MT"/>
    <m/>
    <n v="496"/>
    <s v="ONCOLOGIA QUIMIOTERAPIA GEUNE DIENF"/>
    <s v="05-ENFERMAGEM-UMUARAMA"/>
    <n v="211"/>
    <s v="DIRETORIA DE ENFERMAGEM HC"/>
    <s v="05-ENFERMAGEM-UMUARAMA"/>
    <m/>
    <x v="0"/>
    <x v="89"/>
    <x v="0"/>
    <m/>
    <s v="0//0"/>
    <m/>
    <m/>
    <n v="0"/>
    <m/>
    <n v="0"/>
    <m/>
    <m/>
    <m/>
    <x v="0"/>
    <x v="0"/>
    <d v="2017-03-13T00:00:00"/>
    <n v="3992.25"/>
  </r>
  <r>
    <s v="CELIA REGINA DE OLIVEIRA MACEDO"/>
    <x v="0"/>
    <n v="410953"/>
    <n v="36166464649"/>
    <s v="23/05/1959"/>
    <x v="0"/>
    <s v="OLINDA M O MACEDO"/>
    <x v="1"/>
    <s v="BRASILEIRO NATO"/>
    <m/>
    <s v="MG"/>
    <s v="CAMPINA VERDE"/>
    <n v="418"/>
    <s v="COOR PROG POS GRAD CIENCIAS VETERINARIAS"/>
    <s v="07-AREA ACADEMICA-UMUARAMA"/>
    <n v="314"/>
    <s v="FACULDADE DE MEDICINA VETERINARIA"/>
    <s v="07-AREA ACADEMICA-UMUARAMA"/>
    <m/>
    <x v="0"/>
    <x v="6"/>
    <x v="0"/>
    <m/>
    <s v="0//0"/>
    <m/>
    <m/>
    <n v="0"/>
    <m/>
    <n v="0"/>
    <m/>
    <m/>
    <m/>
    <x v="0"/>
    <x v="0"/>
    <d v="1980-06-10T00:00:00"/>
    <n v="8242.2800000000007"/>
  </r>
  <r>
    <s v="CELIO FERREIRA VASCONCELOS"/>
    <x v="0"/>
    <n v="2103009"/>
    <n v="4713724637"/>
    <s v="02/08/1981"/>
    <x v="1"/>
    <s v="IRANDI DE VASCONCELOS FERREIRA"/>
    <x v="1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9"/>
    <x v="90"/>
    <x v="0"/>
    <m/>
    <s v="0//0"/>
    <m/>
    <m/>
    <n v="0"/>
    <m/>
    <n v="0"/>
    <m/>
    <m/>
    <m/>
    <x v="0"/>
    <x v="0"/>
    <d v="2014-03-24T00:00:00"/>
    <n v="3050.88"/>
  </r>
  <r>
    <s v="CELIO GOMES DE AMORIM"/>
    <x v="1"/>
    <n v="2295559"/>
    <n v="43765750115"/>
    <s v="22/07/1969"/>
    <x v="1"/>
    <s v="MARIA IZABEL DE AMORIM"/>
    <x v="0"/>
    <s v="BRASILEIRO NATO"/>
    <m/>
    <s v="GO"/>
    <m/>
    <n v="771"/>
    <s v="SERVICOS MEDICOS"/>
    <s v="06-HOSP CLINICAS-UMUARAMA"/>
    <n v="746"/>
    <s v="DIRETORIA DE SERVICOS CLINICOS"/>
    <s v="06-HOSP CLINICAS-UMUARAMA"/>
    <m/>
    <x v="3"/>
    <x v="91"/>
    <x v="0"/>
    <m/>
    <s v="0//0"/>
    <m/>
    <m/>
    <n v="0"/>
    <m/>
    <n v="0"/>
    <m/>
    <m/>
    <m/>
    <x v="0"/>
    <x v="0"/>
    <d v="2013-03-27T00:00:00"/>
    <n v="22220.57"/>
  </r>
  <r>
    <s v="CELIO MALAQUIAS DA SILVA"/>
    <x v="0"/>
    <n v="1476276"/>
    <n v="48110949649"/>
    <s v="10/12/1963"/>
    <x v="1"/>
    <s v="CANDIDA MALAQUIAS DA SILVA"/>
    <x v="1"/>
    <s v="BRASILEIRO NATO"/>
    <m/>
    <s v="MG"/>
    <s v="CAPINOPOLIS"/>
    <n v="723"/>
    <s v="DIVISAO DE ATENDIMENTO AO USUARIO"/>
    <s v="04-SANTA MONICA"/>
    <n v="585"/>
    <s v="DIRETORIA DO SISTEMA DE BIBLIOTECAS"/>
    <s v="04-SANTA MONICA"/>
    <m/>
    <x v="0"/>
    <x v="4"/>
    <x v="0"/>
    <m/>
    <s v="0//0"/>
    <m/>
    <m/>
    <n v="0"/>
    <m/>
    <n v="0"/>
    <m/>
    <m/>
    <m/>
    <x v="0"/>
    <x v="0"/>
    <d v="2004-10-27T00:00:00"/>
    <n v="5434.85"/>
  </r>
  <r>
    <s v="CELSO EDUARDO RIBEIRO GONCALVES SANTOS"/>
    <x v="1"/>
    <n v="1454696"/>
    <n v="2956565656"/>
    <s v="07/03/1974"/>
    <x v="1"/>
    <s v="VERA LUCIA RIBEIRO GONCALVES SANTOS"/>
    <x v="1"/>
    <s v="BRASILEIRO NATO"/>
    <m/>
    <s v="GO"/>
    <s v="ITUMBIARA"/>
    <n v="771"/>
    <s v="SERVICOS MEDICOS"/>
    <s v="06-HOSP CLINICAS-UMUARAMA"/>
    <n v="746"/>
    <s v="DIRETORIA DE SERVICOS CLINICOS"/>
    <s v="06-HOSP CLINICAS-UMUARAMA"/>
    <m/>
    <x v="0"/>
    <x v="23"/>
    <x v="0"/>
    <m/>
    <s v="0//0"/>
    <m/>
    <m/>
    <n v="0"/>
    <m/>
    <n v="0"/>
    <m/>
    <m/>
    <m/>
    <x v="0"/>
    <x v="0"/>
    <d v="2004-05-27T00:00:00"/>
    <n v="28023.01"/>
  </r>
  <r>
    <s v="CELSO RICARDO MENDES"/>
    <x v="1"/>
    <n v="1434248"/>
    <n v="2460023600"/>
    <s v="11/10/1975"/>
    <x v="1"/>
    <s v="ANA MIRANDA MENDES"/>
    <x v="1"/>
    <s v="BRASILEIRO NATO"/>
    <m/>
    <s v="MG"/>
    <s v="INDIANOPOLIS"/>
    <n v="216"/>
    <s v="SETOR DE MATERIAIS ESTERILIZACAO DIENF"/>
    <s v="05-ENFERMAGEM-UMUARAMA"/>
    <n v="211"/>
    <s v="DIRETORIA DE ENFERMAGEM HC"/>
    <s v="05-ENFERMAGEM-UMUARAMA"/>
    <m/>
    <x v="0"/>
    <x v="92"/>
    <x v="0"/>
    <m/>
    <s v="0//0"/>
    <m/>
    <m/>
    <n v="0"/>
    <m/>
    <n v="0"/>
    <m/>
    <m/>
    <m/>
    <x v="0"/>
    <x v="0"/>
    <d v="2003-11-10T00:00:00"/>
    <n v="10306.64"/>
  </r>
  <r>
    <s v="CELY CRISTIANE NERY SILVA PIRETT"/>
    <x v="0"/>
    <n v="1578565"/>
    <n v="6198143651"/>
    <s v="04/08/1967"/>
    <x v="0"/>
    <s v="CLEUZAIR NERY SILVA"/>
    <x v="1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m/>
    <x v="1"/>
    <x v="20"/>
    <x v="0"/>
    <m/>
    <s v="0//0"/>
    <m/>
    <m/>
    <n v="0"/>
    <m/>
    <n v="0"/>
    <m/>
    <m/>
    <m/>
    <x v="0"/>
    <x v="0"/>
    <d v="2007-08-14T00:00:00"/>
    <n v="11136.85"/>
  </r>
  <r>
    <s v="CHARLES MOREIRA MARTINS"/>
    <x v="1"/>
    <n v="1123394"/>
    <n v="56084668615"/>
    <s v="17/09/1966"/>
    <x v="1"/>
    <s v="SISLENE FATIMA MOREIRA"/>
    <x v="1"/>
    <s v="BRASILEIRO NATO"/>
    <m/>
    <s v="MG"/>
    <s v="UBERLANDIA"/>
    <n v="485"/>
    <s v="CLINICA MEDICA INTERNACAO DIENF"/>
    <s v="05-ENFERMAGEM-UMUARAMA"/>
    <n v="211"/>
    <s v="DIRETORIA DE ENFERMAGEM HC"/>
    <s v="05-ENFERMAGEM-UMUARAMA"/>
    <m/>
    <x v="6"/>
    <x v="30"/>
    <x v="0"/>
    <m/>
    <s v="0//0"/>
    <m/>
    <m/>
    <n v="0"/>
    <m/>
    <n v="0"/>
    <m/>
    <m/>
    <m/>
    <x v="0"/>
    <x v="0"/>
    <d v="1994-12-28T00:00:00"/>
    <n v="3275.51"/>
  </r>
  <r>
    <s v="CHARLOTTE CERQUEIRA SOARES"/>
    <x v="1"/>
    <n v="1929764"/>
    <n v="1991641184"/>
    <s v="24/12/1986"/>
    <x v="0"/>
    <s v="SANDRA REGINA CERQUEIRA SOARES"/>
    <x v="0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1"/>
    <x v="40"/>
    <x v="0"/>
    <m/>
    <s v="0//0"/>
    <m/>
    <m/>
    <n v="0"/>
    <m/>
    <n v="0"/>
    <m/>
    <m/>
    <m/>
    <x v="0"/>
    <x v="0"/>
    <d v="2017-03-13T00:00:00"/>
    <n v="4155.79"/>
  </r>
  <r>
    <s v="CHELIMAN ALVES RODRIGUES"/>
    <x v="0"/>
    <n v="3257904"/>
    <n v="41419003895"/>
    <s v="16/03/1993"/>
    <x v="0"/>
    <s v="ANDREA ALVES"/>
    <x v="3"/>
    <s v="BRASILEIRO NATO"/>
    <m/>
    <s v="SP"/>
    <m/>
    <n v="264"/>
    <s v="DIRETORIA DA ESCOLA TECNICA DE SAUDE"/>
    <s v="07-AREA ACADEMICA-UMUARAMA"/>
    <n v="264"/>
    <s v="DIRETORIA DA ESCOLA TECNICA DE SAUDE"/>
    <s v="07-AREA ACADEMICA-UMUARAMA"/>
    <m/>
    <x v="5"/>
    <x v="42"/>
    <x v="0"/>
    <m/>
    <s v="0//0"/>
    <m/>
    <m/>
    <n v="0"/>
    <m/>
    <n v="0"/>
    <m/>
    <m/>
    <m/>
    <x v="0"/>
    <x v="0"/>
    <d v="2021-11-18T00:00:00"/>
    <n v="4180.66"/>
  </r>
  <r>
    <s v="CHRISTIANE PEREIRA E SILVA AFONSO"/>
    <x v="1"/>
    <n v="1435429"/>
    <n v="9344616"/>
    <s v="07/09/1978"/>
    <x v="0"/>
    <s v="VERA LUCIA PEREIRA E SILVA"/>
    <x v="1"/>
    <s v="BRASILEIRO NATO"/>
    <m/>
    <s v="MG"/>
    <s v="UBERLANDIA"/>
    <n v="498"/>
    <s v="UTI ADULTO GEUNE DIENF"/>
    <s v="05-ENFERMAGEM-UMUARAMA"/>
    <n v="743"/>
    <s v="DIRETORIA DE SERVICOS ADMINISTRATIVOS"/>
    <s v="06-HOSP CLINICAS-UMUARAMA"/>
    <m/>
    <x v="1"/>
    <x v="1"/>
    <x v="0"/>
    <m/>
    <s v="0//0"/>
    <m/>
    <m/>
    <n v="0"/>
    <m/>
    <n v="0"/>
    <m/>
    <m/>
    <m/>
    <x v="0"/>
    <x v="0"/>
    <d v="2003-12-03T00:00:00"/>
    <n v="13988.92"/>
  </r>
  <r>
    <s v="CICERO GOMES COSTA"/>
    <x v="0"/>
    <n v="410974"/>
    <n v="21095965620"/>
    <s v="02/06/1953"/>
    <x v="1"/>
    <s v="MARIA GOMES COSTA"/>
    <x v="1"/>
    <s v="BRASILEIRO NATO"/>
    <m/>
    <s v="RN"/>
    <s v="OLHO D'AGUA DO BORGES"/>
    <n v="1263"/>
    <s v="SETOR VIG  SEG PATRIMONIAL TERCEIRIZADAS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80-02-01T00:00:00"/>
    <n v="8640"/>
  </r>
  <r>
    <s v="CIDAMAIA APARECIDA ARANTES DA FONSECA"/>
    <x v="1"/>
    <n v="2178767"/>
    <n v="98711075600"/>
    <s v="26/07/1968"/>
    <x v="0"/>
    <s v="VERA APARECIDA SILVA ARANTES"/>
    <x v="1"/>
    <s v="BRASILEIRO NATO"/>
    <m/>
    <s v="MG"/>
    <m/>
    <n v="750"/>
    <s v="FINANCAS"/>
    <s v="06-HOSP CLINICAS-UMUARAMA"/>
    <n v="743"/>
    <s v="DIRETORIA DE SERVICOS ADMINISTRATIVOS"/>
    <s v="06-HOSP CLINICAS-UMUARAMA"/>
    <m/>
    <x v="0"/>
    <x v="14"/>
    <x v="0"/>
    <m/>
    <s v="0//0"/>
    <m/>
    <m/>
    <n v="0"/>
    <m/>
    <n v="0"/>
    <m/>
    <m/>
    <m/>
    <x v="0"/>
    <x v="2"/>
    <d v="2011-03-15T00:00:00"/>
    <n v="7380.95"/>
  </r>
  <r>
    <s v="CILESIA APARECIDA PEREIRA"/>
    <x v="0"/>
    <n v="1916202"/>
    <n v="94079021615"/>
    <s v="20/04/1970"/>
    <x v="0"/>
    <s v="ALFA DE DEUS PEREIRA"/>
    <x v="2"/>
    <s v="BRASILEIRO NATO"/>
    <m/>
    <s v="MG"/>
    <m/>
    <n v="4"/>
    <s v="GABINETE DO REITOR"/>
    <s v="04-SANTA MONICA"/>
    <n v="262"/>
    <s v="PRO REITORIA DE GRADUACAO"/>
    <s v="04-SANTA MONICA"/>
    <m/>
    <x v="1"/>
    <x v="55"/>
    <x v="0"/>
    <m/>
    <s v="0//0"/>
    <m/>
    <m/>
    <n v="0"/>
    <m/>
    <n v="0"/>
    <m/>
    <m/>
    <m/>
    <x v="0"/>
    <x v="0"/>
    <d v="2012-02-09T00:00:00"/>
    <n v="9622.89"/>
  </r>
  <r>
    <s v="CILSON JOSE NUNES DE OLIVEIRA"/>
    <x v="0"/>
    <n v="1123299"/>
    <n v="57768161653"/>
    <s v="18/01/1969"/>
    <x v="1"/>
    <s v="MARIA SILVA N OLIVEIRA"/>
    <x v="1"/>
    <s v="BRASILEIRO NATO"/>
    <m/>
    <s v="MG"/>
    <s v="CAMPINA VERDE"/>
    <n v="97"/>
    <s v="DIVISAO SERVICOS AMBULATORIO CENTRAL"/>
    <s v="08-AREA ADMINISTR-UMUARAMA"/>
    <n v="92"/>
    <s v="HOSPITAL ODONTOLOGICO - DIRETORIA GERAL"/>
    <s v="08-AREA ADMINISTR-UMUARAMA"/>
    <m/>
    <x v="4"/>
    <x v="6"/>
    <x v="0"/>
    <m/>
    <s v="0//0"/>
    <m/>
    <m/>
    <n v="0"/>
    <m/>
    <n v="0"/>
    <m/>
    <m/>
    <m/>
    <x v="0"/>
    <x v="0"/>
    <d v="1994-08-16T00:00:00"/>
    <n v="6041.28"/>
  </r>
  <r>
    <s v="CINARA FAGUNDES"/>
    <x v="0"/>
    <n v="2035071"/>
    <n v="71064915604"/>
    <s v="03/08/1966"/>
    <x v="0"/>
    <s v="ALDA ALVES FAGUNDES"/>
    <x v="1"/>
    <s v="BRASILEIRO NATO"/>
    <m/>
    <s v="MG"/>
    <s v="UBERL NDIA"/>
    <n v="403"/>
    <s v="FACULDADE DE ENGENHARIA ELETRICA"/>
    <s v="04-SANTA MONICA"/>
    <n v="403"/>
    <s v="FACULDADE DE ENGENHARIA ELETRICA"/>
    <s v="04-SANTA MONICA"/>
    <m/>
    <x v="0"/>
    <x v="6"/>
    <x v="0"/>
    <m/>
    <s v="0//0"/>
    <m/>
    <m/>
    <n v="26262"/>
    <s v="UNIVERSIDADE FEDERAL DE SAO PAULO"/>
    <n v="0"/>
    <m/>
    <m/>
    <m/>
    <x v="0"/>
    <x v="0"/>
    <d v="2007-04-01T00:00:00"/>
    <n v="6787.06"/>
  </r>
  <r>
    <s v="CINARA KNYCHALA MUNIZ"/>
    <x v="1"/>
    <n v="1361273"/>
    <n v="69557039604"/>
    <s v="03/11/1968"/>
    <x v="0"/>
    <s v="ANA ALVES DE OLIVEIRA KNYCHALA"/>
    <x v="1"/>
    <s v="BRASILEIRO NATO"/>
    <m/>
    <s v="MG"/>
    <s v="UBERLANDIA"/>
    <n v="480"/>
    <s v="EMERGENCIA DA CLINICA MEDICA PS DIENF"/>
    <s v="05-ENFERMAGEM-UMUARAMA"/>
    <n v="743"/>
    <s v="DIRETORIA DE SERVICOS ADMINISTRATIVOS"/>
    <s v="06-HOSP CLINICAS-UMUARAMA"/>
    <m/>
    <x v="3"/>
    <x v="19"/>
    <x v="0"/>
    <m/>
    <s v="0//0"/>
    <m/>
    <m/>
    <n v="0"/>
    <m/>
    <n v="0"/>
    <m/>
    <m/>
    <m/>
    <x v="0"/>
    <x v="0"/>
    <d v="2002-09-11T00:00:00"/>
    <n v="14926.61"/>
  </r>
  <r>
    <s v="CINTIA NEUCELE ALVES"/>
    <x v="1"/>
    <n v="1365910"/>
    <n v="3406594670"/>
    <s v="25/06/1975"/>
    <x v="0"/>
    <s v="ISABEL ALVES FERREIRA"/>
    <x v="2"/>
    <s v="BRASILEIRO NATO"/>
    <m/>
    <s v="MG"/>
    <s v="UBERLANDIA"/>
    <n v="487"/>
    <s v="ENFERMAGEM MOL INFEC INTERNACAO DIENF"/>
    <s v="05-ENFERMAGEM-UMUARAMA"/>
    <n v="211"/>
    <s v="DIRETORIA DE ENFERMAGEM HC"/>
    <s v="05-ENFERMAGEM-UMUARAMA"/>
    <m/>
    <x v="4"/>
    <x v="93"/>
    <x v="0"/>
    <m/>
    <s v="0//0"/>
    <m/>
    <m/>
    <n v="0"/>
    <m/>
    <n v="0"/>
    <m/>
    <m/>
    <m/>
    <x v="0"/>
    <x v="0"/>
    <d v="2002-11-30T00:00:00"/>
    <n v="5580.41"/>
  </r>
  <r>
    <s v="CINVAL FILHO DOS REIS"/>
    <x v="0"/>
    <n v="1672581"/>
    <n v="88883930649"/>
    <s v="24/02/1976"/>
    <x v="1"/>
    <s v="IRENI INACIA DA SILVA"/>
    <x v="1"/>
    <s v="BRASILEIRO NATO"/>
    <m/>
    <s v="MG"/>
    <s v="ITURAMA"/>
    <n v="623"/>
    <s v="DIVISAO DE FORMACAO DISCENTE"/>
    <s v="04-SANTA MONICA"/>
    <n v="262"/>
    <s v="PRO REITORIA DE GRADUACAO"/>
    <s v="04-SANTA MONICA"/>
    <m/>
    <x v="3"/>
    <x v="17"/>
    <x v="0"/>
    <m/>
    <s v="0//0"/>
    <m/>
    <m/>
    <n v="0"/>
    <m/>
    <n v="0"/>
    <m/>
    <m/>
    <m/>
    <x v="0"/>
    <x v="0"/>
    <d v="2009-01-22T00:00:00"/>
    <n v="12554.49"/>
  </r>
  <r>
    <s v="CIRO AMARO FERNANDES NASCIMENTO"/>
    <x v="0"/>
    <n v="1672876"/>
    <n v="3499274647"/>
    <s v="30/09/1977"/>
    <x v="1"/>
    <s v="DEUSENY FERNANDES NASCIMENTO"/>
    <x v="1"/>
    <s v="BRASILEIRO NATO"/>
    <m/>
    <s v="SP"/>
    <s v="RIBEIRAO PRETO"/>
    <n v="386"/>
    <s v="COORDENACAO CUR BACH LICENC FILOSOFIA"/>
    <s v="04-SANTA MONICA"/>
    <n v="807"/>
    <s v="INSTITUTO DE FILOSOFIA"/>
    <s v="04-SANTA MONICA"/>
    <m/>
    <x v="0"/>
    <x v="94"/>
    <x v="0"/>
    <m/>
    <s v="0//0"/>
    <m/>
    <s v="Afast. no País (Com Ônus) Est/Dout/Mestrado - EST"/>
    <n v="0"/>
    <m/>
    <n v="0"/>
    <m/>
    <s v="1/02/2022"/>
    <s v="31/01/2023"/>
    <x v="0"/>
    <x v="0"/>
    <d v="2009-01-22T00:00:00"/>
    <n v="4845.54"/>
  </r>
  <r>
    <s v="CIRO BOTELHO ALVARES DA SILVA"/>
    <x v="0"/>
    <n v="3300109"/>
    <n v="9694857600"/>
    <s v="13/03/1989"/>
    <x v="1"/>
    <s v="SUELY BOTELHO ALVARES DA SILVA"/>
    <x v="3"/>
    <s v="BRASILEIRO NATO"/>
    <m/>
    <s v="MG"/>
    <m/>
    <n v="130"/>
    <s v="SETOR DE ASSUNTOS EDUCACIONAIS - DIRAC"/>
    <s v="04-SANTA MONICA"/>
    <n v="262"/>
    <s v="PRO REITORIA DE GRADUACAO"/>
    <s v="04-SANTA MONICA"/>
    <m/>
    <x v="2"/>
    <x v="24"/>
    <x v="0"/>
    <m/>
    <s v="0//0"/>
    <m/>
    <m/>
    <n v="0"/>
    <m/>
    <n v="0"/>
    <m/>
    <m/>
    <m/>
    <x v="0"/>
    <x v="0"/>
    <d v="2022-07-04T00:00:00"/>
    <n v="3058.7"/>
  </r>
  <r>
    <s v="CIRO VIEIRA DA SILVA JUNIOR"/>
    <x v="1"/>
    <n v="1878158"/>
    <n v="8485034651"/>
    <s v="11/08/1989"/>
    <x v="1"/>
    <s v="MARIA DO CARMO OLIVEIRA VIEIR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4"/>
    <x v="12"/>
    <x v="0"/>
    <m/>
    <s v="0//0"/>
    <m/>
    <m/>
    <n v="0"/>
    <m/>
    <n v="0"/>
    <m/>
    <m/>
    <m/>
    <x v="0"/>
    <x v="0"/>
    <d v="2011-07-19T00:00:00"/>
    <n v="7044.49"/>
  </r>
  <r>
    <s v="CLAITON MARTINS DA COSTA"/>
    <x v="1"/>
    <n v="1873217"/>
    <n v="1185200673"/>
    <s v="19/09/1978"/>
    <x v="1"/>
    <s v="EDIVALDA MARTINS COSTA"/>
    <x v="1"/>
    <s v="BRASILEIRO NATO"/>
    <m/>
    <s v="MG"/>
    <m/>
    <n v="549"/>
    <s v="SETOR DE TRANSPLANTE RENAL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20T00:00:00"/>
    <n v="9946.4699999999993"/>
  </r>
  <r>
    <s v="CLARA RODRIGUES DA CUNHA OLIVEIRA"/>
    <x v="0"/>
    <n v="1913947"/>
    <n v="8932048622"/>
    <s v="06/07/1988"/>
    <x v="0"/>
    <s v="ROSANGELA R DA CUNHA OLIVEIRA"/>
    <x v="1"/>
    <s v="BRASILEIRO NATO"/>
    <m/>
    <s v="MG"/>
    <m/>
    <n v="948"/>
    <s v="DIVISAO ASSIT E ORIENTACAO SOCIAL"/>
    <s v="04-SANTA MONICA"/>
    <n v="944"/>
    <s v="PRO REITORIA DE ASSISTENCIA ESTUDANTIL"/>
    <s v="04-SANTA MONICA"/>
    <m/>
    <x v="0"/>
    <x v="16"/>
    <x v="0"/>
    <m/>
    <s v="0//0"/>
    <m/>
    <m/>
    <n v="0"/>
    <m/>
    <n v="0"/>
    <m/>
    <m/>
    <m/>
    <x v="0"/>
    <x v="0"/>
    <d v="2012-02-06T00:00:00"/>
    <n v="7967.9"/>
  </r>
  <r>
    <s v="CLARICE COSTA FERREIRA"/>
    <x v="0"/>
    <n v="1939088"/>
    <n v="12419176120"/>
    <s v="01/01/1956"/>
    <x v="0"/>
    <s v="MARIA DA COSTA FARIA FERREIRA"/>
    <x v="2"/>
    <s v="BRASILEIRO NATO"/>
    <m/>
    <s v="MG"/>
    <m/>
    <n v="684"/>
    <s v="DIVISAO DE PROJETOS - PREFE"/>
    <s v="04-SANTA MONICA"/>
    <n v="59"/>
    <s v="PREFEITURA UNIVERSITARIA"/>
    <s v="04-SANTA MONICA"/>
    <m/>
    <x v="0"/>
    <x v="16"/>
    <x v="0"/>
    <m/>
    <s v="0//0"/>
    <m/>
    <m/>
    <n v="0"/>
    <m/>
    <n v="0"/>
    <m/>
    <m/>
    <m/>
    <x v="0"/>
    <x v="0"/>
    <d v="2012-05-02T00:00:00"/>
    <n v="9255.01"/>
  </r>
  <r>
    <s v="CLARICE MOREIRA DE OLIVEIRA GONCALVES"/>
    <x v="1"/>
    <n v="2103847"/>
    <n v="9005191694"/>
    <s v="04/05/1989"/>
    <x v="0"/>
    <s v="MARIA ANTONIA M DE OLIVEIRA"/>
    <x v="1"/>
    <s v="BRASILEIRO NATO"/>
    <m/>
    <s v="MG"/>
    <m/>
    <n v="488"/>
    <s v="ENFERMAGEM PEDIATRIA INTERNACAO DIENF"/>
    <s v="05-ENFERMAGEM-UMUARAMA"/>
    <n v="211"/>
    <s v="DIRETORIA DE ENFERMAGEM HC"/>
    <s v="05-ENFERMAGEM-UMUARAMA"/>
    <m/>
    <x v="0"/>
    <x v="18"/>
    <x v="0"/>
    <m/>
    <s v="0//0"/>
    <m/>
    <m/>
    <n v="0"/>
    <m/>
    <n v="0"/>
    <m/>
    <m/>
    <m/>
    <x v="0"/>
    <x v="0"/>
    <d v="2014-03-17T00:00:00"/>
    <n v="7315.63"/>
  </r>
  <r>
    <s v="CLARISSA EDWIGES DE SOUZA MELO"/>
    <x v="0"/>
    <n v="3244031"/>
    <n v="5803062677"/>
    <s v="29/04/1982"/>
    <x v="0"/>
    <s v="DYLSONIA DA PAIXAO E SOUZA"/>
    <x v="0"/>
    <s v="BRASILEIRO NATO"/>
    <m/>
    <s v="MG"/>
    <m/>
    <n v="251"/>
    <s v="DIVISAO DE PROMOCAO A CULTURA - DICUT"/>
    <s v="04-SANTA MONICA"/>
    <n v="247"/>
    <s v="PRO REITORIA EXTENSAO E CULTURA"/>
    <s v="04-SANTA MONICA"/>
    <s v="MONOPARESIA"/>
    <x v="0"/>
    <x v="24"/>
    <x v="0"/>
    <m/>
    <s v="0//0"/>
    <m/>
    <m/>
    <n v="0"/>
    <m/>
    <n v="0"/>
    <m/>
    <m/>
    <m/>
    <x v="0"/>
    <x v="0"/>
    <d v="2021-07-05T00:00:00"/>
    <n v="4156.55"/>
  </r>
  <r>
    <s v="CLARISSE MARQUES RAMOS DE MORAES"/>
    <x v="0"/>
    <n v="2357041"/>
    <n v="98697021634"/>
    <s v="29/05/1976"/>
    <x v="0"/>
    <s v="JANUA COELI MARQUES RAMOS"/>
    <x v="1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0"/>
    <x v="40"/>
    <x v="0"/>
    <m/>
    <s v="0//0"/>
    <m/>
    <m/>
    <n v="0"/>
    <m/>
    <n v="0"/>
    <m/>
    <m/>
    <m/>
    <x v="0"/>
    <x v="0"/>
    <d v="2017-01-27T00:00:00"/>
    <n v="4001.88"/>
  </r>
  <r>
    <s v="CLAUDELANIA GARCIA PIRES"/>
    <x v="0"/>
    <n v="1035129"/>
    <n v="48502600630"/>
    <s v="19/06/1966"/>
    <x v="0"/>
    <s v="ORIPIA GARCIA MOREIRA"/>
    <x v="1"/>
    <s v="BRASILEIRO NATO"/>
    <m/>
    <s v="MG"/>
    <s v="CENTRALINA"/>
    <n v="36"/>
    <s v="DIVISAO DE MOVIMENTACAO E REGISTRO"/>
    <s v="04-SANTA MONICA"/>
    <n v="29"/>
    <s v="PRO REITORIA DE GESTAO DE PESSOAS"/>
    <s v="04-SANTA MONICA"/>
    <m/>
    <x v="0"/>
    <x v="6"/>
    <x v="0"/>
    <m/>
    <s v="0//0"/>
    <m/>
    <m/>
    <n v="0"/>
    <m/>
    <n v="0"/>
    <m/>
    <m/>
    <m/>
    <x v="0"/>
    <x v="0"/>
    <d v="1993-04-01T00:00:00"/>
    <n v="6577.2"/>
  </r>
  <r>
    <s v="CLAUDEMIR JOSE ALVES"/>
    <x v="0"/>
    <n v="1827669"/>
    <n v="96544937649"/>
    <s v="18/03/1974"/>
    <x v="1"/>
    <s v="MARIA JOSE DE FREITAS"/>
    <x v="2"/>
    <s v="BRASILEIRO NATO"/>
    <m/>
    <s v="MG"/>
    <m/>
    <n v="403"/>
    <s v="FACULDADE DE ENGENHARIA ELETRICA"/>
    <s v="04-SANTA MONICA"/>
    <n v="403"/>
    <s v="FACULDADE DE ENGENHARIA ELETRICA"/>
    <s v="04-SANTA MONICA"/>
    <m/>
    <x v="2"/>
    <x v="12"/>
    <x v="0"/>
    <m/>
    <s v="0//0"/>
    <m/>
    <m/>
    <n v="0"/>
    <m/>
    <n v="0"/>
    <m/>
    <m/>
    <m/>
    <x v="0"/>
    <x v="0"/>
    <d v="2010-11-30T00:00:00"/>
    <n v="4484.28"/>
  </r>
  <r>
    <s v="CLAUDIA ADRIANA DA SILVA"/>
    <x v="1"/>
    <n v="1434216"/>
    <n v="3090750686"/>
    <s v="18/06/1972"/>
    <x v="0"/>
    <s v="LOURDES DA SILVA FRANCA"/>
    <x v="3"/>
    <s v="BRASILEIRO NATO"/>
    <m/>
    <s v="MG"/>
    <s v="UBERLANDIA"/>
    <n v="488"/>
    <s v="ENFERMAGEM PEDIATRIA INTERNACAO DIENF"/>
    <s v="05-ENFERMAGEM-UMUARAMA"/>
    <n v="211"/>
    <s v="DIRETORIA DE ENFERMAGEM HC"/>
    <s v="05-ENFERMAGEM-UMUARAMA"/>
    <m/>
    <x v="9"/>
    <x v="5"/>
    <x v="0"/>
    <m/>
    <s v="0//0"/>
    <m/>
    <m/>
    <n v="0"/>
    <m/>
    <n v="0"/>
    <m/>
    <m/>
    <m/>
    <x v="0"/>
    <x v="0"/>
    <d v="2003-11-08T00:00:00"/>
    <n v="10361.66"/>
  </r>
  <r>
    <s v="CLAUDIA APARECIDA DE PAIVA CARRIJO"/>
    <x v="1"/>
    <n v="2178866"/>
    <n v="84725524620"/>
    <s v="11/06/1969"/>
    <x v="0"/>
    <s v="STELA MARIA DE PAIVA CARRIJO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9"/>
    <x v="0"/>
    <m/>
    <s v="0//0"/>
    <m/>
    <m/>
    <n v="0"/>
    <m/>
    <n v="0"/>
    <m/>
    <m/>
    <m/>
    <x v="0"/>
    <x v="0"/>
    <d v="2004-05-26T00:00:00"/>
    <n v="26413.9"/>
  </r>
  <r>
    <s v="CLAUDIA APARECIDA PERES"/>
    <x v="1"/>
    <n v="1867637"/>
    <n v="15549693879"/>
    <s v="08/11/1971"/>
    <x v="0"/>
    <s v="NEUSA MARIA DIAS PERES"/>
    <x v="1"/>
    <s v="BRASILEIRO NATO"/>
    <m/>
    <s v="SP"/>
    <m/>
    <n v="486"/>
    <s v="ENFERMAGEM GINEC OBST INTERNACAO DIENF"/>
    <s v="05-ENFERMAGEM-UMUARAMA"/>
    <n v="211"/>
    <s v="DIRETORIA DE ENFERMAGEM HC"/>
    <s v="05-ENFERMAGEM-UMUARAMA"/>
    <m/>
    <x v="0"/>
    <x v="14"/>
    <x v="0"/>
    <m/>
    <s v="0//0"/>
    <m/>
    <m/>
    <n v="0"/>
    <m/>
    <n v="0"/>
    <m/>
    <m/>
    <m/>
    <x v="0"/>
    <x v="0"/>
    <d v="2011-05-30T00:00:00"/>
    <n v="7948.71"/>
  </r>
  <r>
    <s v="CLAUDIA CAROLINA LOPES MOURA"/>
    <x v="1"/>
    <n v="2922819"/>
    <n v="8955006632"/>
    <s v="10/11/1987"/>
    <x v="0"/>
    <s v="JOANA DARC LOPES MOUR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51"/>
    <x v="0"/>
    <m/>
    <s v="0//0"/>
    <m/>
    <m/>
    <n v="0"/>
    <m/>
    <n v="0"/>
    <m/>
    <m/>
    <m/>
    <x v="0"/>
    <x v="0"/>
    <d v="2019-03-01T00:00:00"/>
    <n v="14782.96"/>
  </r>
  <r>
    <s v="CLAUDIA DE FATIMA COSTA"/>
    <x v="0"/>
    <n v="1512092"/>
    <n v="71351604600"/>
    <s v="05/09/1970"/>
    <x v="0"/>
    <s v="LAIS OLIVEIRA COSTA"/>
    <x v="1"/>
    <s v="BRASILEIRO NATO"/>
    <m/>
    <s v="MG"/>
    <s v="ARAGUARI"/>
    <n v="871"/>
    <s v="DIVISAO ADMINISTRATIVA - EDUFU"/>
    <s v="04-SANTA MONICA"/>
    <n v="443"/>
    <s v="DIRETORIA DA EDITORA UFU"/>
    <s v="04-SANTA MONICA"/>
    <m/>
    <x v="0"/>
    <x v="4"/>
    <x v="0"/>
    <m/>
    <s v="0//0"/>
    <m/>
    <m/>
    <n v="0"/>
    <m/>
    <n v="0"/>
    <m/>
    <m/>
    <m/>
    <x v="0"/>
    <x v="0"/>
    <d v="2005-11-03T00:00:00"/>
    <n v="5868.87"/>
  </r>
  <r>
    <s v="CLAUDIA DE SOUSA RODRIGUES"/>
    <x v="0"/>
    <n v="413659"/>
    <n v="71359346600"/>
    <s v="13/08/1970"/>
    <x v="0"/>
    <s v="MARIA SOUSA RODRIGUES"/>
    <x v="1"/>
    <s v="BRASILEIRO NATO"/>
    <m/>
    <s v="SP"/>
    <s v="SAO PAULO"/>
    <n v="670"/>
    <s v="SETOR DE ATENCAO A DEPENDENCIA QUIMICA"/>
    <s v="08-AREA ADMINISTR-UMUARAMA"/>
    <n v="29"/>
    <s v="PRO REITORIA DE GESTAO DE PESSOAS"/>
    <s v="04-SANTA MONICA"/>
    <m/>
    <x v="0"/>
    <x v="6"/>
    <x v="0"/>
    <m/>
    <s v="0//0"/>
    <m/>
    <m/>
    <n v="0"/>
    <m/>
    <n v="0"/>
    <m/>
    <m/>
    <m/>
    <x v="0"/>
    <x v="0"/>
    <d v="1992-02-10T00:00:00"/>
    <n v="6733.14"/>
  </r>
  <r>
    <s v="CLAUDIA DUARTE PEREIRA BORGES"/>
    <x v="1"/>
    <n v="1123573"/>
    <n v="96518626615"/>
    <s v="12/06/1968"/>
    <x v="0"/>
    <s v="RAIMUNDA DUARTE PEREIRA"/>
    <x v="0"/>
    <s v="BRASILEIRO NATO"/>
    <m/>
    <s v="MG"/>
    <s v="UBERABA"/>
    <n v="491"/>
    <s v="CENTRO CIRURGICO GEUNE DIENF"/>
    <s v="05-ENFERMAGEM-UMUARAMA"/>
    <n v="211"/>
    <s v="DIRETORIA DE ENFERMAGEM HC"/>
    <s v="05-ENFERMAGEM-UMUARAMA"/>
    <m/>
    <x v="0"/>
    <x v="28"/>
    <x v="0"/>
    <m/>
    <s v="0//0"/>
    <m/>
    <m/>
    <n v="0"/>
    <m/>
    <n v="0"/>
    <m/>
    <m/>
    <m/>
    <x v="0"/>
    <x v="0"/>
    <d v="1995-01-17T00:00:00"/>
    <n v="15100.13"/>
  </r>
  <r>
    <s v="CLAUDIA FAGUNDES DUARTE"/>
    <x v="1"/>
    <n v="1035057"/>
    <n v="75650444668"/>
    <s v="18/09/1968"/>
    <x v="0"/>
    <s v="ROSALIA CANDIDA FAGUNDES"/>
    <x v="1"/>
    <s v="BRASILEIRO NATO"/>
    <m/>
    <s v="GO"/>
    <s v="ITUMBIARA"/>
    <n v="469"/>
    <s v="CENTRO SAUDE ESCOLA JARAGUA AMB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2-05-09T00:00:00"/>
    <n v="7876.92"/>
  </r>
  <r>
    <s v="CLAUDIA HELENA TAVARES"/>
    <x v="1"/>
    <n v="1364832"/>
    <n v="77093712649"/>
    <s v="17/12/1966"/>
    <x v="0"/>
    <s v="LAURA LUZIA LOPES TAVARE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61"/>
    <x v="0"/>
    <m/>
    <s v="0//0"/>
    <m/>
    <m/>
    <n v="0"/>
    <m/>
    <n v="0"/>
    <m/>
    <m/>
    <m/>
    <x v="0"/>
    <x v="0"/>
    <d v="2002-11-02T00:00:00"/>
    <n v="23343.66"/>
  </r>
  <r>
    <s v="CLAUDIA HELENA VIEIRA FREITAS"/>
    <x v="0"/>
    <n v="3316571"/>
    <n v="7282271690"/>
    <s v="29/10/1986"/>
    <x v="0"/>
    <s v="DERCI VIEIRA FREITAS"/>
    <x v="1"/>
    <s v="BRASILEIRO NATO"/>
    <m/>
    <s v="MG"/>
    <m/>
    <n v="559"/>
    <s v="OUVIDORIA GERAL"/>
    <s v="04-SANTA MONICA"/>
    <n v="559"/>
    <s v="OUVIDORIA GERAL"/>
    <s v="04-SANTA MONICA"/>
    <m/>
    <x v="5"/>
    <x v="24"/>
    <x v="0"/>
    <m/>
    <s v="0//0"/>
    <m/>
    <m/>
    <n v="0"/>
    <m/>
    <n v="0"/>
    <m/>
    <m/>
    <m/>
    <x v="0"/>
    <x v="0"/>
    <d v="2022-11-22T00:00:00"/>
    <n v="4135.3500000000004"/>
  </r>
  <r>
    <s v="CLAUDIA LEMOS DA SILVA"/>
    <x v="1"/>
    <n v="1455520"/>
    <n v="66638224620"/>
    <s v="02/04/1967"/>
    <x v="0"/>
    <s v="DILZA TAROZZO LEMOS DA SILVA"/>
    <x v="1"/>
    <s v="BRASILEIRO NATO"/>
    <m/>
    <s v="MG"/>
    <s v="ARAGUARI"/>
    <n v="769"/>
    <s v="PROPEDEUTICA"/>
    <s v="06-HOSP CLINICAS-UMUARAMA"/>
    <n v="746"/>
    <s v="DIRETORIA DE SERVICOS CLINICOS"/>
    <s v="06-HOSP CLINICAS-UMUARAMA"/>
    <m/>
    <x v="1"/>
    <x v="79"/>
    <x v="0"/>
    <m/>
    <s v="0//0"/>
    <m/>
    <m/>
    <n v="0"/>
    <m/>
    <n v="0"/>
    <m/>
    <m/>
    <m/>
    <x v="0"/>
    <x v="0"/>
    <d v="2004-06-09T00:00:00"/>
    <n v="21083.39"/>
  </r>
  <r>
    <s v="CLAUDIA LUCIA RIBEIRO DA SILVEIRA"/>
    <x v="0"/>
    <n v="2116116"/>
    <n v="67208673691"/>
    <s v="15/01/1971"/>
    <x v="0"/>
    <s v="MARIA IZOLINA RIBEIRO DA SILVEIRA"/>
    <x v="1"/>
    <s v="BRASILEIRO NATO"/>
    <m/>
    <s v="MG"/>
    <m/>
    <n v="293"/>
    <s v="COOR PROG POS GRAD IMUNO PARAS APLICADA"/>
    <s v="07-AREA ACADEMICA-UMUARAMA"/>
    <n v="288"/>
    <s v="INSTITUTO DE CIENCIAS BIOMEDICAS"/>
    <s v="07-AREA ACADEMICA-UMUARAMA"/>
    <m/>
    <x v="0"/>
    <x v="18"/>
    <x v="0"/>
    <m/>
    <s v="0//0"/>
    <m/>
    <m/>
    <n v="0"/>
    <m/>
    <n v="0"/>
    <m/>
    <m/>
    <m/>
    <x v="0"/>
    <x v="0"/>
    <d v="2014-05-05T00:00:00"/>
    <n v="4320.12"/>
  </r>
  <r>
    <s v="CLAUDIA LUCY DE LIMA"/>
    <x v="1"/>
    <n v="1879671"/>
    <n v="6854851610"/>
    <s v="18/04/1984"/>
    <x v="0"/>
    <s v="MARIA DE FATIMA LIMA"/>
    <x v="1"/>
    <s v="BRASILEIRO NATO"/>
    <m/>
    <s v="MG"/>
    <m/>
    <n v="495"/>
    <s v="NEFROLOGIA GEUNE DIENF"/>
    <s v="05-ENFERMAGEM-UMUARAMA"/>
    <n v="211"/>
    <s v="DIRETORIA DE ENFERMAGEM HC"/>
    <s v="05-ENFERMAGEM-UMUARAMA"/>
    <m/>
    <x v="2"/>
    <x v="95"/>
    <x v="0"/>
    <m/>
    <s v="0//0"/>
    <m/>
    <m/>
    <n v="0"/>
    <m/>
    <n v="0"/>
    <m/>
    <m/>
    <m/>
    <x v="0"/>
    <x v="0"/>
    <d v="2011-07-16T00:00:00"/>
    <n v="5610.19"/>
  </r>
  <r>
    <s v="CLAUDIA MARIA ALVES DA SILVA PEREIRA"/>
    <x v="1"/>
    <n v="1186386"/>
    <n v="96683236615"/>
    <s v="25/04/1966"/>
    <x v="0"/>
    <s v="MARIA DO CARMO DA SILVA ALVES"/>
    <x v="1"/>
    <s v="BRASILEIRO NATO"/>
    <m/>
    <s v="MG"/>
    <s v="UBERLÂNDIA"/>
    <n v="771"/>
    <s v="SERVICOS MEDICOS"/>
    <s v="06-HOSP CLINICAS-UMUARAMA"/>
    <n v="746"/>
    <s v="DIRETORIA DE SERVICOS CLINICOS"/>
    <s v="06-HOSP CLINICAS-UMUARAMA"/>
    <m/>
    <x v="3"/>
    <x v="13"/>
    <x v="0"/>
    <m/>
    <s v="0//0"/>
    <m/>
    <m/>
    <n v="0"/>
    <m/>
    <n v="0"/>
    <m/>
    <m/>
    <m/>
    <x v="0"/>
    <x v="0"/>
    <d v="1996-01-02T00:00:00"/>
    <n v="35879.14"/>
  </r>
  <r>
    <s v="CLAUDIA MARIA DA CUNHA"/>
    <x v="0"/>
    <n v="1035304"/>
    <n v="53952944653"/>
    <s v="04/06/1966"/>
    <x v="0"/>
    <s v="MIRTES ROCHA DA CUNHA"/>
    <x v="0"/>
    <s v="BRASILEIRO NATO"/>
    <m/>
    <s v="MG"/>
    <s v="UBERLANDIA"/>
    <n v="264"/>
    <s v="DIRETORIA DA ESCOLA TECNICA DE SAUDE"/>
    <s v="07-AREA ACADEMICA-UMUARAMA"/>
    <n v="264"/>
    <s v="DIRETORIA DA ESCOLA TECNICA DE SAUDE"/>
    <s v="07-AREA ACADEMICA-UMUARAMA"/>
    <m/>
    <x v="2"/>
    <x v="6"/>
    <x v="0"/>
    <m/>
    <s v="0//0"/>
    <m/>
    <m/>
    <n v="0"/>
    <m/>
    <n v="0"/>
    <m/>
    <m/>
    <m/>
    <x v="0"/>
    <x v="0"/>
    <d v="1993-11-22T00:00:00"/>
    <n v="7159.23"/>
  </r>
  <r>
    <s v="CLAUDIA MARIA DE OLIVEIRA"/>
    <x v="0"/>
    <n v="1755558"/>
    <n v="93192193620"/>
    <s v="03/05/1972"/>
    <x v="0"/>
    <s v="DINAIR FRANCISCA DE OLIVEIRA"/>
    <x v="0"/>
    <s v="BRASILEIRO NATO"/>
    <m/>
    <s v="MG"/>
    <m/>
    <n v="738"/>
    <s v="BIBLIOTECA SETORIAL PONTAL"/>
    <s v="09-CAMPUS PONTAL"/>
    <n v="585"/>
    <s v="DIRETORIA DO SISTEMA DE BIBLIOTECAS"/>
    <s v="04-SANTA MONICA"/>
    <s v="DEFORMIDADE CONGENITA OU ADQUIRIDA"/>
    <x v="9"/>
    <x v="25"/>
    <x v="0"/>
    <m/>
    <s v="0//0"/>
    <m/>
    <m/>
    <n v="0"/>
    <m/>
    <n v="0"/>
    <m/>
    <m/>
    <m/>
    <x v="0"/>
    <x v="0"/>
    <d v="2010-01-26T00:00:00"/>
    <n v="4100.07"/>
  </r>
  <r>
    <s v="CLAUDIA MARIA DE SOUZA TEIXEIRA"/>
    <x v="1"/>
    <n v="1123228"/>
    <n v="62987089600"/>
    <s v="09/04/1967"/>
    <x v="0"/>
    <s v="CLEUSA MARIA SOUSA REIS"/>
    <x v="3"/>
    <s v="BRASILEIRO NATO"/>
    <m/>
    <s v="MG"/>
    <s v="UBERLANDIA"/>
    <n v="499"/>
    <s v="UTI PEDIATRICO GEUNE DIENF"/>
    <s v="05-ENFERMAGEM-UMUARAMA"/>
    <n v="211"/>
    <s v="DIRETORIA DE ENFERMAGEM HC"/>
    <s v="05-ENFERMAGEM-UMUARAMA"/>
    <m/>
    <x v="0"/>
    <x v="96"/>
    <x v="0"/>
    <m/>
    <s v="0//0"/>
    <m/>
    <m/>
    <n v="0"/>
    <m/>
    <n v="0"/>
    <m/>
    <m/>
    <m/>
    <x v="0"/>
    <x v="0"/>
    <d v="1994-01-25T00:00:00"/>
    <n v="8236.73"/>
  </r>
  <r>
    <s v="CLAUDIA MARIA SEGALLA VAZ"/>
    <x v="1"/>
    <n v="1206313"/>
    <n v="3415896676"/>
    <s v="05/12/1973"/>
    <x v="0"/>
    <s v="MARIA LÍDIA SEGALL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97"/>
    <x v="0"/>
    <m/>
    <s v="0//0"/>
    <m/>
    <m/>
    <n v="0"/>
    <m/>
    <n v="0"/>
    <m/>
    <m/>
    <m/>
    <x v="0"/>
    <x v="0"/>
    <d v="1996-08-01T00:00:00"/>
    <n v="6408.62"/>
  </r>
  <r>
    <s v="CLAUDIA MARINA GONCALVES"/>
    <x v="1"/>
    <n v="1434607"/>
    <n v="91087627672"/>
    <s v="27/12/1971"/>
    <x v="0"/>
    <s v="SUELI MARINA GONCALVES"/>
    <x v="1"/>
    <s v="BRASILEIRO NATO"/>
    <m/>
    <s v="MG"/>
    <s v="UBERLANDIA"/>
    <n v="491"/>
    <s v="CENTRO CIRURGICO GEUNE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2T00:00:00"/>
    <n v="11141.79"/>
  </r>
  <r>
    <s v="CLAUDIA OLIVEIRA CURY VILELA"/>
    <x v="0"/>
    <n v="2059892"/>
    <n v="78355800630"/>
    <s v="11/09/1971"/>
    <x v="0"/>
    <s v="ALDA OLIVEIRA CURY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3"/>
    <x v="34"/>
    <x v="0"/>
    <m/>
    <s v="0//0"/>
    <m/>
    <m/>
    <n v="0"/>
    <m/>
    <n v="0"/>
    <m/>
    <m/>
    <m/>
    <x v="0"/>
    <x v="0"/>
    <d v="2013-10-03T00:00:00"/>
    <n v="10323.4"/>
  </r>
  <r>
    <s v="CLAUDIA REGINA PEREIRA"/>
    <x v="1"/>
    <n v="1455150"/>
    <n v="60523719604"/>
    <s v="03/08/1965"/>
    <x v="0"/>
    <s v="VICENTINA MARIA PEREIRA"/>
    <x v="1"/>
    <s v="BRASILEIRO NATO"/>
    <m/>
    <s v="MG"/>
    <s v="MONTE CARMELO"/>
    <n v="751"/>
    <s v="HOTELARIA HOSPITALAR"/>
    <s v="06-HOSP CLINICAS-UMUARAMA"/>
    <n v="743"/>
    <s v="DIRETORIA DE SERVICOS ADMINISTRATIVOS"/>
    <s v="06-HOSP CLINICAS-UMUARAMA"/>
    <m/>
    <x v="0"/>
    <x v="4"/>
    <x v="0"/>
    <m/>
    <s v="0//0"/>
    <m/>
    <m/>
    <n v="0"/>
    <m/>
    <n v="0"/>
    <m/>
    <m/>
    <m/>
    <x v="0"/>
    <x v="0"/>
    <d v="2004-06-01T00:00:00"/>
    <n v="5852.91"/>
  </r>
  <r>
    <s v="CLAUDIA VIEIRA DA SILVA"/>
    <x v="1"/>
    <n v="1434606"/>
    <n v="81509790691"/>
    <s v="29/09/1971"/>
    <x v="0"/>
    <s v="ALCIDIA TEREZA DA SILVA"/>
    <x v="1"/>
    <s v="BRASILEIRO NATO"/>
    <m/>
    <s v="MG"/>
    <s v="TUPACIGUARA"/>
    <n v="494"/>
    <s v="HEMODINAMICA GEUNE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2T00:00:00"/>
    <n v="6408.69"/>
  </r>
  <r>
    <s v="CLAUDIA XAVIER CARNEIRO NAZARENO"/>
    <x v="1"/>
    <n v="1365765"/>
    <n v="65029232672"/>
    <s v="20/08/1968"/>
    <x v="0"/>
    <s v="MARIA JOSE XAVIER  CARNEIRO"/>
    <x v="2"/>
    <s v="BRASILEIRO NATO"/>
    <m/>
    <s v="MG"/>
    <s v="GOVERNADOR VALADARES"/>
    <n v="771"/>
    <s v="SERVICOS MEDICOS"/>
    <s v="06-HOSP CLINICAS-UMUARAMA"/>
    <n v="746"/>
    <s v="DIRETORIA DE SERVICOS CLINICOS"/>
    <s v="06-HOSP CLINICAS-UMUARAMA"/>
    <m/>
    <x v="2"/>
    <x v="4"/>
    <x v="0"/>
    <m/>
    <s v="0//0"/>
    <m/>
    <s v="Lic. Tratar de Interesses Particulares - EST"/>
    <n v="0"/>
    <m/>
    <n v="0"/>
    <m/>
    <s v="3/10/2022"/>
    <s v="2/10/2025"/>
    <x v="0"/>
    <x v="0"/>
    <d v="2002-12-03T00:00:00"/>
    <n v="0"/>
  </r>
  <r>
    <s v="CLAUDIENE NASCENTES BORGES SOUSA"/>
    <x v="0"/>
    <n v="1974704"/>
    <n v="1222822644"/>
    <s v="21/03/1981"/>
    <x v="0"/>
    <s v="IRACI CAIXETA NASCENTE BORGES"/>
    <x v="1"/>
    <s v="BRASILEIRO NATO"/>
    <m/>
    <s v="MG"/>
    <m/>
    <n v="791"/>
    <s v="COOR CURSO GRAD ENG ELET TELEC DE PATOS"/>
    <s v="11-CAMPUS PATOS DE MINAS"/>
    <n v="403"/>
    <s v="FACULDADE DE ENGENHARIA ELETRICA"/>
    <s v="04-SANTA MONICA"/>
    <m/>
    <x v="0"/>
    <x v="8"/>
    <x v="0"/>
    <m/>
    <s v="0//0"/>
    <m/>
    <m/>
    <n v="0"/>
    <m/>
    <n v="0"/>
    <m/>
    <m/>
    <m/>
    <x v="0"/>
    <x v="0"/>
    <d v="2012-10-09T00:00:00"/>
    <n v="4591.3599999999997"/>
  </r>
  <r>
    <s v="CLAUDILANE MORAIS MENDES FERREIRA"/>
    <x v="1"/>
    <n v="1433640"/>
    <n v="88877493615"/>
    <s v="17/09/1972"/>
    <x v="0"/>
    <s v="REGINA CONCEICAO MORAIS MENDES"/>
    <x v="1"/>
    <s v="BRASILEIRO NATO"/>
    <m/>
    <s v="MG"/>
    <s v="PRATA"/>
    <n v="490"/>
    <s v="BERCARIO E UTI NEONATAL GEUNE DIENF"/>
    <s v="05-ENFERMAGEM-UMUARAMA"/>
    <n v="211"/>
    <s v="DIRETORIA DE ENFERMAGEM HC"/>
    <s v="05-ENFERMAGEM-UMUARAMA"/>
    <m/>
    <x v="2"/>
    <x v="4"/>
    <x v="0"/>
    <m/>
    <s v="0//0"/>
    <m/>
    <m/>
    <n v="0"/>
    <m/>
    <n v="0"/>
    <m/>
    <m/>
    <m/>
    <x v="0"/>
    <x v="0"/>
    <d v="2003-10-28T00:00:00"/>
    <n v="5643.88"/>
  </r>
  <r>
    <s v="CLAUDINEI TEIXEIRA DE MOURA"/>
    <x v="0"/>
    <n v="413423"/>
    <n v="58005781687"/>
    <s v="09/05/1966"/>
    <x v="1"/>
    <s v="ROSA MARIA MOURA"/>
    <x v="1"/>
    <s v="BRASILEIRO NATO"/>
    <m/>
    <s v="MG"/>
    <s v="UBERLANDIA"/>
    <n v="685"/>
    <s v="DIVISAO DE RECURSOS AUDIO-VISUAIS"/>
    <s v="04-SANTA MONICA"/>
    <n v="131"/>
    <s v="PRO REITORIA DE PLANEJAMEN ADMINISTRACAO"/>
    <s v="04-SANTA MONICA"/>
    <m/>
    <x v="4"/>
    <x v="6"/>
    <x v="0"/>
    <m/>
    <s v="0//0"/>
    <m/>
    <s v="LIC. TRATAMENTO DE SAUDE - EST"/>
    <n v="0"/>
    <m/>
    <n v="0"/>
    <m/>
    <s v="23/11/2022"/>
    <s v="8/01/2023"/>
    <x v="0"/>
    <x v="0"/>
    <d v="1988-01-25T00:00:00"/>
    <n v="5407.92"/>
  </r>
  <r>
    <s v="CLAUDINEIA ARAUJO MARTINS"/>
    <x v="1"/>
    <n v="1158542"/>
    <n v="6047897690"/>
    <s v="03/03/1982"/>
    <x v="0"/>
    <s v="SELMA ARAUJO MARTINS"/>
    <x v="1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2"/>
    <x v="40"/>
    <x v="0"/>
    <m/>
    <s v="0//0"/>
    <m/>
    <m/>
    <n v="0"/>
    <m/>
    <n v="0"/>
    <m/>
    <m/>
    <m/>
    <x v="0"/>
    <x v="0"/>
    <d v="2017-02-06T00:00:00"/>
    <n v="8746.4699999999993"/>
  </r>
  <r>
    <s v="CLAUDINETE FREITAS"/>
    <x v="1"/>
    <n v="1436902"/>
    <n v="14258052809"/>
    <s v="03/12/1969"/>
    <x v="0"/>
    <s v="BENEDITA RAIMUNDA DE FREITAS"/>
    <x v="1"/>
    <s v="BRASILEIRO NATO"/>
    <m/>
    <s v="SP"/>
    <s v="SAO PAULO"/>
    <n v="771"/>
    <s v="SERVICOS MEDICOS"/>
    <s v="06-HOSP CLINICAS-UMUARAMA"/>
    <n v="746"/>
    <s v="DIRETORIA DE SERVICOS CLINICOS"/>
    <s v="06-HOSP CLINICAS-UMUARAMA"/>
    <m/>
    <x v="4"/>
    <x v="4"/>
    <x v="0"/>
    <m/>
    <s v="0//0"/>
    <m/>
    <m/>
    <n v="0"/>
    <m/>
    <n v="0"/>
    <m/>
    <m/>
    <m/>
    <x v="0"/>
    <x v="0"/>
    <d v="2003-12-10T00:00:00"/>
    <n v="4598.72"/>
  </r>
  <r>
    <s v="CLAUDIO EDMAR MOREIRA"/>
    <x v="1"/>
    <n v="1027942"/>
    <n v="82848980630"/>
    <s v="21/06/1971"/>
    <x v="1"/>
    <s v="IZABEL LUIZA COLUCCI MOREIRA"/>
    <x v="0"/>
    <s v="BRASILEIRO NATO"/>
    <m/>
    <s v="SP"/>
    <m/>
    <n v="765"/>
    <s v="ASSISTENCIA SOCIAL"/>
    <s v="06-HOSP CLINICAS-UMUARAMA"/>
    <n v="746"/>
    <s v="DIRETORIA DE SERVICOS CLINICOS"/>
    <s v="06-HOSP CLINICAS-UMUARAMA"/>
    <m/>
    <x v="1"/>
    <x v="76"/>
    <x v="0"/>
    <m/>
    <s v="0//0"/>
    <m/>
    <m/>
    <n v="26254"/>
    <s v="UNIVERSIDADE FED.DO TRIANGULO MINEIRO"/>
    <n v="0"/>
    <m/>
    <m/>
    <m/>
    <x v="0"/>
    <x v="0"/>
    <d v="2016-03-09T00:00:00"/>
    <n v="13018.34"/>
  </r>
  <r>
    <s v="CLAUDIO FERREIRA DE MENDONCA"/>
    <x v="1"/>
    <n v="2189646"/>
    <n v="66560942600"/>
    <s v="04/06/1972"/>
    <x v="1"/>
    <s v="IRACI FERREIRA DE ARAUJO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1"/>
    <x v="0"/>
    <m/>
    <s v="0//0"/>
    <m/>
    <m/>
    <n v="0"/>
    <m/>
    <n v="0"/>
    <m/>
    <m/>
    <m/>
    <x v="0"/>
    <x v="0"/>
    <d v="2004-06-03T00:00:00"/>
    <n v="23142.37"/>
  </r>
  <r>
    <s v="CLAUDIO GOMES BARBOSA"/>
    <x v="0"/>
    <n v="1656420"/>
    <n v="7471067624"/>
    <s v="30/05/1985"/>
    <x v="1"/>
    <s v="MARIA DE FATIMA GOMES BARBOSA"/>
    <x v="0"/>
    <s v="BRASILEIRO NATO"/>
    <m/>
    <s v="MG"/>
    <s v="UBERLANDIA"/>
    <n v="950"/>
    <s v="DIR QUALIDADE VIDA DO ESTUDANTE"/>
    <s v="04-SANTA MONICA"/>
    <n v="944"/>
    <s v="PRO REITORIA DE ASSISTENCIA ESTUDANTIL"/>
    <s v="04-SANTA MONICA"/>
    <m/>
    <x v="3"/>
    <x v="17"/>
    <x v="0"/>
    <m/>
    <s v="0//0"/>
    <m/>
    <m/>
    <n v="0"/>
    <m/>
    <n v="0"/>
    <m/>
    <m/>
    <m/>
    <x v="0"/>
    <x v="0"/>
    <d v="2008-09-19T00:00:00"/>
    <n v="15431.74"/>
  </r>
  <r>
    <s v="CLAUDIO GOMES DO NASCIMENTO"/>
    <x v="0"/>
    <n v="409512"/>
    <n v="19028067191"/>
    <s v="10/06/1959"/>
    <x v="1"/>
    <s v="MARIA GOMES NASCIMENTO"/>
    <x v="0"/>
    <s v="BRASILEIRO NATO"/>
    <m/>
    <s v="MG"/>
    <s v="GOVERNADOR VALADARES"/>
    <n v="399"/>
    <s v="FACULDADE DE ENGENHARIA MECANICA"/>
    <s v="12-CAMPUS GLORIA"/>
    <n v="399"/>
    <s v="FACULDADE DE ENGENHARIA MECANICA"/>
    <s v="12-CAMPUS GLORIA"/>
    <m/>
    <x v="0"/>
    <x v="6"/>
    <x v="0"/>
    <m/>
    <s v="0//0"/>
    <m/>
    <m/>
    <n v="0"/>
    <m/>
    <n v="0"/>
    <m/>
    <m/>
    <m/>
    <x v="0"/>
    <x v="0"/>
    <d v="1980-05-01T00:00:00"/>
    <n v="8056.82"/>
  </r>
  <r>
    <s v="CLAUDIO HENRIQUE PEREIRA"/>
    <x v="0"/>
    <n v="412539"/>
    <n v="47316713615"/>
    <s v="01/01/1964"/>
    <x v="1"/>
    <s v="VICENTINA MARIA PEREIRA"/>
    <x v="1"/>
    <s v="BRASILEIRO NATO"/>
    <m/>
    <s v="MG"/>
    <s v="MONTE CARMELO"/>
    <n v="104"/>
    <s v="DIVISAO ADM HOSPITAL ODONTOLOGICO"/>
    <s v="08-AREA ADMINISTR-UMUARAMA"/>
    <n v="92"/>
    <s v="HOSPITAL ODONTOLOGICO - DIRETORIA GERAL"/>
    <s v="08-AREA ADMINISTR-UMUARAMA"/>
    <m/>
    <x v="0"/>
    <x v="6"/>
    <x v="0"/>
    <m/>
    <s v="0//0"/>
    <m/>
    <m/>
    <n v="0"/>
    <m/>
    <n v="0"/>
    <m/>
    <m/>
    <m/>
    <x v="0"/>
    <x v="0"/>
    <d v="1985-07-03T00:00:00"/>
    <n v="7778.51"/>
  </r>
  <r>
    <s v="CLAUDIO HIDALGO PETRAGLIA"/>
    <x v="0"/>
    <n v="1617244"/>
    <n v="93157134604"/>
    <s v="09/10/1971"/>
    <x v="1"/>
    <s v="JOANA DARC VILELA PETRAGLIA HIDALGO"/>
    <x v="1"/>
    <s v="BRASILEIRO NATO"/>
    <m/>
    <s v="MG"/>
    <s v="ITUIUTABA"/>
    <n v="133"/>
    <s v="DIRETORIA ADMINISTRACAO DE MATERIAIS"/>
    <s v="08-AREA ADMINISTR-UMUARAMA"/>
    <n v="131"/>
    <s v="PRO REITORIA DE PLANEJAMEN ADMINISTRACAO"/>
    <s v="04-SANTA MONICA"/>
    <m/>
    <x v="4"/>
    <x v="15"/>
    <x v="0"/>
    <m/>
    <s v="0//0"/>
    <m/>
    <m/>
    <n v="0"/>
    <m/>
    <n v="0"/>
    <m/>
    <m/>
    <m/>
    <x v="0"/>
    <x v="2"/>
    <d v="2008-03-31T00:00:00"/>
    <n v="1936.35"/>
  </r>
  <r>
    <s v="CLAUDIO REZENDE MENDONCA"/>
    <x v="1"/>
    <n v="2295603"/>
    <n v="75782774649"/>
    <s v="26/03/1971"/>
    <x v="1"/>
    <s v="CARMEM LUCIA REZENDE DE MENDONC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0"/>
    <x v="0"/>
    <m/>
    <s v="0//0"/>
    <m/>
    <m/>
    <n v="0"/>
    <m/>
    <n v="0"/>
    <m/>
    <m/>
    <m/>
    <x v="0"/>
    <x v="2"/>
    <d v="2002-11-04T00:00:00"/>
    <n v="10751.63"/>
  </r>
  <r>
    <s v="CLAUDIONOR ANTONIO SILVA"/>
    <x v="0"/>
    <n v="413264"/>
    <n v="34087583600"/>
    <s v="08/04/1959"/>
    <x v="1"/>
    <s v="AUTA MARIA MARQUES E SILVA"/>
    <x v="1"/>
    <s v="BRASILEIRO NATO"/>
    <m/>
    <s v="MG"/>
    <s v="CANAPOLIS"/>
    <n v="942"/>
    <s v="DIVISAO DE CONTROLE TECNICO"/>
    <s v="04-SANTA MONICA"/>
    <n v="29"/>
    <s v="PRO REITORIA DE GESTAO DE PESSOAS"/>
    <s v="04-SANTA MONICA"/>
    <m/>
    <x v="0"/>
    <x v="6"/>
    <x v="0"/>
    <m/>
    <s v="0//0"/>
    <m/>
    <m/>
    <n v="0"/>
    <m/>
    <n v="0"/>
    <m/>
    <m/>
    <m/>
    <x v="0"/>
    <x v="0"/>
    <d v="1988-01-25T00:00:00"/>
    <n v="7667.42"/>
  </r>
  <r>
    <s v="CLEBEN DE SOUSA ALVES"/>
    <x v="1"/>
    <n v="1123308"/>
    <n v="26272792620"/>
    <s v="28/09/1958"/>
    <x v="1"/>
    <s v="ERMINIA SOUSA ALVES"/>
    <x v="0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m/>
    <x v="0"/>
    <x v="6"/>
    <x v="0"/>
    <m/>
    <s v="0//0"/>
    <m/>
    <s v="Atraso ou Saída Antecipada - EST"/>
    <n v="0"/>
    <m/>
    <n v="0"/>
    <m/>
    <s v="11/10/2022"/>
    <s v="31/12/2999"/>
    <x v="0"/>
    <x v="0"/>
    <d v="1994-08-25T00:00:00"/>
    <n v="7296.65"/>
  </r>
  <r>
    <s v="CLEBER ANTONIO MARTINS"/>
    <x v="1"/>
    <n v="1812948"/>
    <n v="61000345653"/>
    <s v="25/11/1968"/>
    <x v="1"/>
    <s v="OZORAIDE DE DEUS PAIVA"/>
    <x v="1"/>
    <s v="BRASILEIRO NATO"/>
    <m/>
    <s v="MG"/>
    <m/>
    <n v="750"/>
    <s v="FINANCAS"/>
    <s v="06-HOSP CLINICAS-UMUARAMA"/>
    <n v="743"/>
    <s v="DIRETORIA DE SERVICOS ADMINISTRATIVOS"/>
    <s v="06-HOSP CLINICAS-UMUARAMA"/>
    <s v="MONOPARESIA"/>
    <x v="0"/>
    <x v="12"/>
    <x v="0"/>
    <m/>
    <s v="0//0"/>
    <m/>
    <m/>
    <n v="0"/>
    <m/>
    <n v="0"/>
    <m/>
    <m/>
    <m/>
    <x v="0"/>
    <x v="0"/>
    <d v="2011-02-22T00:00:00"/>
    <n v="4663.6499999999996"/>
  </r>
  <r>
    <s v="CLEBER FERNANDES DE SOUSA"/>
    <x v="1"/>
    <n v="1365762"/>
    <n v="86896733691"/>
    <s v="28/01/1973"/>
    <x v="1"/>
    <s v="TEREZINHA ALVES PEDROSA DE SOUZA"/>
    <x v="1"/>
    <s v="BRASILEIRO NATO"/>
    <m/>
    <s v="MG"/>
    <s v="MONTE CARMELO"/>
    <n v="494"/>
    <s v="HEMODINAMICA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1-30T00:00:00"/>
    <n v="11457.7"/>
  </r>
  <r>
    <s v="CLEBER JESUS PEREIRA"/>
    <x v="1"/>
    <n v="1123487"/>
    <n v="53964535672"/>
    <s v="14/10/1967"/>
    <x v="1"/>
    <s v="CUSTODIA V APA PEREIRA"/>
    <x v="1"/>
    <s v="BRASILEIRO NATO"/>
    <m/>
    <s v="MG"/>
    <s v="HONOROPOLIS"/>
    <n v="771"/>
    <s v="SERVICOS MEDICOS"/>
    <s v="06-HOSP CLINICAS-UMUARAMA"/>
    <n v="746"/>
    <s v="DIRETORIA DE SERVICOS CLINICOS"/>
    <s v="06-HOSP CLINICAS-UMUARAMA"/>
    <m/>
    <x v="0"/>
    <x v="54"/>
    <x v="0"/>
    <m/>
    <s v="0//0"/>
    <m/>
    <m/>
    <n v="0"/>
    <m/>
    <n v="0"/>
    <m/>
    <m/>
    <m/>
    <x v="0"/>
    <x v="0"/>
    <d v="1994-12-22T00:00:00"/>
    <n v="21353.33"/>
  </r>
  <r>
    <s v="CLEBER JOSE DA SILVA"/>
    <x v="1"/>
    <n v="1434865"/>
    <n v="114622647"/>
    <s v="27/11/1975"/>
    <x v="1"/>
    <s v="GUIOMAR MARIA DA SILVA"/>
    <x v="0"/>
    <s v="BRASILEIRO NATO"/>
    <m/>
    <s v="MG"/>
    <s v="PATROCINIO"/>
    <n v="481"/>
    <s v="CLINICA CIRURGICA 1 INTERNACAO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2T00:00:00"/>
    <n v="6155.86"/>
  </r>
  <r>
    <s v="CLEBER MARCOS RIBEIRO"/>
    <x v="1"/>
    <n v="1454687"/>
    <n v="96642726634"/>
    <s v="13/04/1977"/>
    <x v="1"/>
    <s v="MARLENE DE FATIMA LEMOS RIBEIRO"/>
    <x v="1"/>
    <s v="BRASILEIRO NATO"/>
    <m/>
    <s v="MG"/>
    <s v="ARAGUARI"/>
    <n v="749"/>
    <s v="FARMACIA"/>
    <s v="06-HOSP CLINICAS-UMUARAMA"/>
    <n v="743"/>
    <s v="DIRETORIA DE SERVICOS ADMINISTRATIVOS"/>
    <s v="06-HOSP CLINICAS-UMUARAMA"/>
    <m/>
    <x v="0"/>
    <x v="4"/>
    <x v="0"/>
    <m/>
    <s v="0//0"/>
    <m/>
    <m/>
    <n v="0"/>
    <m/>
    <n v="0"/>
    <m/>
    <m/>
    <m/>
    <x v="0"/>
    <x v="0"/>
    <d v="2004-06-01T00:00:00"/>
    <n v="5434.85"/>
  </r>
  <r>
    <s v="CLEBIA APARECIDA FERREIRA"/>
    <x v="0"/>
    <n v="2151050"/>
    <n v="8676346690"/>
    <s v="27/06/1987"/>
    <x v="0"/>
    <s v="EDLEUZA DE BRITO FERREIRA"/>
    <x v="1"/>
    <s v="BRASILEIRO NATO"/>
    <m/>
    <s v="PR"/>
    <m/>
    <n v="294"/>
    <s v="INSTITUTO DE BIOLOGIA"/>
    <s v="07-AREA ACADEMICA-UMUARAMA"/>
    <n v="294"/>
    <s v="INSTITUTO DE BIOLOGIA"/>
    <s v="07-AREA ACADEMICA-UMUARAMA"/>
    <m/>
    <x v="1"/>
    <x v="18"/>
    <x v="0"/>
    <m/>
    <s v="0//0"/>
    <m/>
    <m/>
    <n v="0"/>
    <m/>
    <n v="0"/>
    <m/>
    <m/>
    <m/>
    <x v="0"/>
    <x v="0"/>
    <d v="2014-08-18T00:00:00"/>
    <n v="5051.21"/>
  </r>
  <r>
    <s v="CLEIDE APARECIDA NUNES DA SILVA FRANCO"/>
    <x v="0"/>
    <n v="3271663"/>
    <n v="71325778672"/>
    <s v="20/05/1968"/>
    <x v="0"/>
    <s v="EURIPEDES NUNES DA SILVA"/>
    <x v="0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3"/>
    <x v="42"/>
    <x v="0"/>
    <m/>
    <s v="0//0"/>
    <m/>
    <m/>
    <n v="0"/>
    <m/>
    <n v="0"/>
    <m/>
    <m/>
    <m/>
    <x v="0"/>
    <x v="0"/>
    <d v="2022-02-03T00:00:00"/>
    <n v="7316.15"/>
  </r>
  <r>
    <s v="CLEIDE FATIMA CARVALHO"/>
    <x v="1"/>
    <n v="1035231"/>
    <n v="57812551687"/>
    <s v="26/12/1966"/>
    <x v="0"/>
    <s v="ZULMIRA LUIZA CARVALHO"/>
    <x v="1"/>
    <s v="BRASILEIRO NATO"/>
    <m/>
    <s v="GO"/>
    <s v="ITUMBIARA"/>
    <n v="771"/>
    <s v="SERVICOS MEDICOS"/>
    <s v="06-HOSP CLINICAS-UMUARAMA"/>
    <n v="746"/>
    <s v="DIRETORIA DE SERVICOS CLINICOS"/>
    <s v="06-HOSP CLINICAS-UMUARAMA"/>
    <m/>
    <x v="1"/>
    <x v="29"/>
    <x v="0"/>
    <m/>
    <s v="0//0"/>
    <m/>
    <m/>
    <n v="0"/>
    <m/>
    <n v="0"/>
    <m/>
    <m/>
    <m/>
    <x v="0"/>
    <x v="0"/>
    <d v="1993-08-01T00:00:00"/>
    <n v="6080.13"/>
  </r>
  <r>
    <s v="CLEIDE MARIA DE JESUS"/>
    <x v="0"/>
    <n v="413173"/>
    <n v="39512835649"/>
    <s v="16/11/1960"/>
    <x v="0"/>
    <s v="ALICE MARIA JESUS"/>
    <x v="0"/>
    <s v="BRASILEIRO NATO"/>
    <m/>
    <s v="MG"/>
    <s v="IPIAÇU"/>
    <n v="733"/>
    <s v="DIVISAO AQUISICAO PROCESSAMENTO TECNICO"/>
    <s v="04-SANTA MONICA"/>
    <n v="585"/>
    <s v="DIRETORIA DO SISTEMA DE BIBLIOTECAS"/>
    <s v="04-SANTA MONICA"/>
    <m/>
    <x v="0"/>
    <x v="7"/>
    <x v="0"/>
    <m/>
    <s v="0//0"/>
    <m/>
    <m/>
    <n v="0"/>
    <m/>
    <n v="0"/>
    <m/>
    <m/>
    <m/>
    <x v="0"/>
    <x v="0"/>
    <d v="1986-06-02T00:00:00"/>
    <n v="5013.78"/>
  </r>
  <r>
    <s v="CLEITON INACIO DA SILVA"/>
    <x v="1"/>
    <n v="1362640"/>
    <n v="59173696153"/>
    <s v="17/05/1976"/>
    <x v="1"/>
    <s v="ZILMA FRANCISCA DA SILVA"/>
    <x v="0"/>
    <s v="BRASILEIRO NATO"/>
    <m/>
    <s v="GO"/>
    <s v="ITUMBIARA"/>
    <n v="482"/>
    <s v="CLINICA CIRURGICA 2 INTERNACAO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2-10-01T00:00:00"/>
    <n v="8793.82"/>
  </r>
  <r>
    <s v="CLEITON RODRIGUES DE OLIVEIRA MARTINS"/>
    <x v="0"/>
    <n v="1617717"/>
    <n v="4661065646"/>
    <s v="21/04/1981"/>
    <x v="1"/>
    <s v="PAULICEA RODRIGUES DE OLIVEIRA MARTINS"/>
    <x v="0"/>
    <s v="BRASILEIRO NATO"/>
    <m/>
    <s v="MG"/>
    <s v="UBERLANDIA"/>
    <n v="169"/>
    <s v="DIRETORIA DE COMPRAS E LICITACOES"/>
    <s v="04-SANTA MONICA"/>
    <n v="131"/>
    <s v="PRO REITORIA DE PLANEJAMEN ADMINISTRACAO"/>
    <s v="04-SANTA MONICA"/>
    <m/>
    <x v="0"/>
    <x v="15"/>
    <x v="0"/>
    <m/>
    <s v="0//0"/>
    <m/>
    <m/>
    <n v="0"/>
    <m/>
    <n v="0"/>
    <m/>
    <m/>
    <m/>
    <x v="0"/>
    <x v="0"/>
    <d v="2008-03-31T00:00:00"/>
    <n v="8887.27"/>
  </r>
  <r>
    <s v="CLEMILDE CLARA DE SOUSA"/>
    <x v="1"/>
    <n v="1123630"/>
    <n v="91096316668"/>
    <s v="05/11/1972"/>
    <x v="0"/>
    <s v="MARIA FATIMA XAV SOUSA"/>
    <x v="1"/>
    <s v="BRASILEIRO NATO"/>
    <m/>
    <s v="MG"/>
    <s v="UBERL NDIA"/>
    <n v="488"/>
    <s v="ENFERMAGEM PEDIATRIA INTERNACAO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2-09T00:00:00"/>
    <n v="5204.8999999999996"/>
  </r>
  <r>
    <s v="CLEONICE ALVES DA CRUZ"/>
    <x v="1"/>
    <n v="1854130"/>
    <n v="25947718804"/>
    <s v="31/03/1977"/>
    <x v="0"/>
    <s v="ANALIA ALVES DA CRUZ"/>
    <x v="1"/>
    <s v="BRASILEIRO NATO"/>
    <m/>
    <s v="SP"/>
    <m/>
    <n v="498"/>
    <s v="UTI ADULTO GEUNE DIENF"/>
    <s v="05-ENFERMAGEM-UMUARAMA"/>
    <n v="211"/>
    <s v="DIRETORIA DE ENFERMAGEM HC"/>
    <s v="05-ENFERMAGEM-UMUARAMA"/>
    <m/>
    <x v="0"/>
    <x v="3"/>
    <x v="0"/>
    <m/>
    <s v="0//0"/>
    <m/>
    <s v="LIC. TRATAMENTO DE SAUDE - EST"/>
    <n v="0"/>
    <m/>
    <n v="0"/>
    <m/>
    <s v="1/12/2022"/>
    <s v="10/01/2023"/>
    <x v="0"/>
    <x v="0"/>
    <d v="2011-03-15T00:00:00"/>
    <n v="10156.65"/>
  </r>
  <r>
    <s v="CLEONICE BICALHO DO AMARAL"/>
    <x v="1"/>
    <n v="1854214"/>
    <n v="2816897680"/>
    <s v="07/04/1956"/>
    <x v="0"/>
    <s v="NOEMIA ALVES BICALHO"/>
    <x v="1"/>
    <s v="BRASILEIRO NATO"/>
    <m/>
    <s v="PR"/>
    <m/>
    <n v="498"/>
    <s v="UTI ADULTO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10225.219999999999"/>
  </r>
  <r>
    <s v="CLEONICE MARIA DE JESUS"/>
    <x v="1"/>
    <n v="412375"/>
    <n v="53967542653"/>
    <s v="24/09/1964"/>
    <x v="0"/>
    <s v="LUZIA MARIA DE JESUS"/>
    <x v="1"/>
    <s v="BRASILEIRO NATO"/>
    <m/>
    <s v="MG"/>
    <s v="CAPINOPOLIS"/>
    <n v="484"/>
    <s v="CLINICA CIRURGICA 5 INTERNACAO DIENF"/>
    <s v="05-ENFERMAGEM-UMUARAMA"/>
    <n v="211"/>
    <s v="DIRETORIA DE ENFERMAGEM HC"/>
    <s v="05-ENFERMAGEM-UMUARAMA"/>
    <m/>
    <x v="11"/>
    <x v="29"/>
    <x v="0"/>
    <m/>
    <s v="0//0"/>
    <m/>
    <m/>
    <n v="0"/>
    <m/>
    <n v="0"/>
    <m/>
    <m/>
    <m/>
    <x v="0"/>
    <x v="0"/>
    <d v="1984-09-03T00:00:00"/>
    <n v="12018.1"/>
  </r>
  <r>
    <s v="CLEONICE RESENDE DA SILVA"/>
    <x v="1"/>
    <n v="413505"/>
    <n v="67231420630"/>
    <s v="21/03/1967"/>
    <x v="0"/>
    <s v="MARIA CANDIDA R SILVA"/>
    <x v="3"/>
    <s v="BRASILEIRO NATO"/>
    <m/>
    <s v="MG"/>
    <s v="ARAGUARI"/>
    <n v="489"/>
    <s v="ENFERMAGEM PSQUIATRIA INTERNACAO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1-01-03T00:00:00"/>
    <n v="11413.66"/>
  </r>
  <r>
    <s v="CLEONICE ROSA DE MOURA OLIVEIRA"/>
    <x v="1"/>
    <n v="1035126"/>
    <n v="72659467668"/>
    <s v="21/07/1968"/>
    <x v="0"/>
    <s v="HELENA ROSA MOURA"/>
    <x v="1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m/>
    <x v="0"/>
    <x v="29"/>
    <x v="1"/>
    <m/>
    <s v="0//0"/>
    <m/>
    <s v="CESSAO (COM ONUS) PARA OUTROS ORGAOS - EST"/>
    <n v="0"/>
    <m/>
    <n v="26443"/>
    <s v="EMPRESA BRAS. SERVIÇOS HOSPITALARES"/>
    <s v="9/07/2020"/>
    <s v="0//0"/>
    <x v="0"/>
    <x v="0"/>
    <d v="1993-03-22T00:00:00"/>
    <n v="5228.1400000000003"/>
  </r>
  <r>
    <s v="CLESIO EUSTAQUIO DA SILVA"/>
    <x v="0"/>
    <n v="3135517"/>
    <n v="10039186628"/>
    <s v="10/05/1994"/>
    <x v="1"/>
    <s v="ANGELA MARIA DA SILVA"/>
    <x v="3"/>
    <s v="BRASILEIRO NATO"/>
    <m/>
    <s v="MG"/>
    <m/>
    <n v="332"/>
    <s v="FACULDADE DE EDUCACAO FISICA"/>
    <s v="03-EDUCACAO FISICA"/>
    <n v="332"/>
    <s v="FACULDADE DE EDUCACAO FISICA"/>
    <s v="03-EDUCACAO FISICA"/>
    <m/>
    <x v="0"/>
    <x v="27"/>
    <x v="0"/>
    <m/>
    <s v="0//0"/>
    <m/>
    <m/>
    <n v="0"/>
    <m/>
    <n v="0"/>
    <m/>
    <m/>
    <m/>
    <x v="0"/>
    <x v="0"/>
    <d v="2019-07-03T00:00:00"/>
    <n v="3707.09"/>
  </r>
  <r>
    <s v="CLEUBER BATISTA SOUZA"/>
    <x v="1"/>
    <n v="1878910"/>
    <n v="5199227602"/>
    <s v="04/07/1983"/>
    <x v="1"/>
    <s v="CLEUZIMAR BATISTA DE SOUZA"/>
    <x v="1"/>
    <s v="BRASILEIRO NATO"/>
    <m/>
    <s v="MG"/>
    <m/>
    <n v="776"/>
    <s v="DESENVOLVIMENTO HUMANO EM SAUDE"/>
    <s v="06-HOSP CLINICAS-UMUARAMA"/>
    <n v="179"/>
    <s v="DIRETORIA GERAL HOSP CLINICAS"/>
    <s v="06-HOSP CLINICAS-UMUARAMA"/>
    <m/>
    <x v="0"/>
    <x v="12"/>
    <x v="0"/>
    <m/>
    <s v="0//0"/>
    <m/>
    <m/>
    <n v="0"/>
    <m/>
    <n v="0"/>
    <m/>
    <m/>
    <m/>
    <x v="0"/>
    <x v="0"/>
    <d v="2011-07-22T00:00:00"/>
    <n v="4663.6499999999996"/>
  </r>
  <r>
    <s v="CLEUBER HONORATO PEREIRA"/>
    <x v="0"/>
    <n v="412997"/>
    <n v="51865262668"/>
    <s v="19/02/1963"/>
    <x v="1"/>
    <s v="MARIA ROSA LIMA"/>
    <x v="1"/>
    <s v="BRASILEIRO NATO"/>
    <m/>
    <s v="MG"/>
    <s v="COROMANDEL"/>
    <n v="298"/>
    <s v="INSTITUTO DE BIOTECNOLOGIA"/>
    <s v="07-AREA ACADEMICA-UMUARAMA"/>
    <n v="298"/>
    <s v="INSTITUTO DE BIOTECNOLOGIA"/>
    <s v="07-AREA ACADEMICA-UMUARAMA"/>
    <m/>
    <x v="2"/>
    <x v="6"/>
    <x v="0"/>
    <m/>
    <s v="0//0"/>
    <m/>
    <m/>
    <n v="0"/>
    <m/>
    <n v="0"/>
    <m/>
    <m/>
    <m/>
    <x v="0"/>
    <x v="0"/>
    <d v="1987-10-08T00:00:00"/>
    <n v="7113.12"/>
  </r>
  <r>
    <s v="CLEUBER RAFAEL DOS SANTOS"/>
    <x v="0"/>
    <n v="2644645"/>
    <n v="7324236600"/>
    <s v="08/01/1988"/>
    <x v="1"/>
    <s v="NILVA ALVES DOS SANTOS RAFAEL"/>
    <x v="0"/>
    <s v="BRASILEIRO NATO"/>
    <m/>
    <s v="MG"/>
    <s v="UBERLANDIA"/>
    <n v="371"/>
    <s v="COORDENACAO C GRAD EM ADMINISTRACAO"/>
    <s v="04-SANTA MONICA"/>
    <n v="369"/>
    <s v="FACULDADE DE GESTAO E NEGOCIOS"/>
    <s v="04-SANTA MONICA"/>
    <m/>
    <x v="0"/>
    <x v="22"/>
    <x v="0"/>
    <m/>
    <s v="0//0"/>
    <m/>
    <m/>
    <n v="0"/>
    <m/>
    <n v="0"/>
    <m/>
    <m/>
    <m/>
    <x v="0"/>
    <x v="0"/>
    <d v="2015-06-18T00:00:00"/>
    <n v="3466.26"/>
  </r>
  <r>
    <s v="CLEUDE MAR LOPES FERNANDES ASSUNCAO"/>
    <x v="0"/>
    <n v="1123323"/>
    <n v="71951105672"/>
    <s v="16/07/1970"/>
    <x v="0"/>
    <s v="GEROSINA SIRIACO LOPES"/>
    <x v="1"/>
    <s v="BRASILEIRO NATO"/>
    <m/>
    <s v="MG"/>
    <s v="RIO PARANAIBA"/>
    <n v="1217"/>
    <s v="DIVISAO DO SIASS PERICIA SAUD SERVIDOR"/>
    <s v="08-AREA ADMINISTR-UMUARAMA"/>
    <n v="29"/>
    <s v="PRO REITORIA DE GESTAO DE PESSOAS"/>
    <s v="04-SANTA MONICA"/>
    <m/>
    <x v="0"/>
    <x v="6"/>
    <x v="0"/>
    <m/>
    <s v="0//0"/>
    <m/>
    <m/>
    <n v="0"/>
    <m/>
    <n v="0"/>
    <m/>
    <m/>
    <m/>
    <x v="0"/>
    <x v="0"/>
    <d v="1994-11-28T00:00:00"/>
    <n v="6528.48"/>
  </r>
  <r>
    <s v="CLEUSA FRANCISCO DE FREITAS"/>
    <x v="1"/>
    <n v="1437492"/>
    <n v="51542854687"/>
    <s v="28/08/1965"/>
    <x v="0"/>
    <s v="ELZA MARIA FRANCISCO DA SILVA"/>
    <x v="3"/>
    <s v="BRASILEIRO NATO"/>
    <m/>
    <s v="SP"/>
    <s v="SAO PAULO"/>
    <n v="481"/>
    <s v="CLINICA CIRURGICA 1 INTERNACAO DIENF"/>
    <s v="05-ENFERMAGEM-UMUARAMA"/>
    <n v="211"/>
    <s v="DIRETORIA DE ENFERMAGEM HC"/>
    <s v="05-ENFERMAGEM-UMUARAMA"/>
    <m/>
    <x v="0"/>
    <x v="98"/>
    <x v="0"/>
    <m/>
    <s v="0//0"/>
    <m/>
    <m/>
    <n v="0"/>
    <m/>
    <n v="0"/>
    <m/>
    <m/>
    <m/>
    <x v="0"/>
    <x v="0"/>
    <d v="2003-12-18T00:00:00"/>
    <n v="4309.71"/>
  </r>
  <r>
    <s v="CLEUZA APARECIDA DE OLIVEIRA ALMEIDA"/>
    <x v="0"/>
    <n v="1874780"/>
    <n v="51523469668"/>
    <s v="11/04/1964"/>
    <x v="0"/>
    <s v="ABADIA APARECIDA NOGUEIRA DE OLIVEIRA"/>
    <x v="1"/>
    <s v="BRASILEIRO NATO"/>
    <m/>
    <s v="MG"/>
    <m/>
    <n v="738"/>
    <s v="BIBLIOTECA SETORIAL PONTAL"/>
    <s v="09-CAMPUS PONTAL"/>
    <n v="585"/>
    <s v="DIRETORIA DO SISTEMA DE BIBLIOTECAS"/>
    <s v="04-SANTA MONICA"/>
    <m/>
    <x v="0"/>
    <x v="16"/>
    <x v="0"/>
    <m/>
    <s v="0//0"/>
    <m/>
    <m/>
    <n v="0"/>
    <m/>
    <n v="0"/>
    <m/>
    <m/>
    <m/>
    <x v="0"/>
    <x v="0"/>
    <d v="2011-07-01T00:00:00"/>
    <n v="7967.9"/>
  </r>
  <r>
    <s v="CLEUZILENE VIEIRA DA SILVA"/>
    <x v="0"/>
    <n v="1672589"/>
    <n v="4123024629"/>
    <s v="23/07/1978"/>
    <x v="0"/>
    <s v="CREUSA VIEIRA DA SILVA"/>
    <x v="3"/>
    <s v="BRASILEIRO NATO"/>
    <m/>
    <s v="MG"/>
    <s v="TIMOTEO"/>
    <n v="963"/>
    <s v="DIRETORIA DE SUSTENTABILIDADE AMBIENTAL"/>
    <s v="04-SANTA MONICA"/>
    <n v="59"/>
    <s v="PREFEITURA UNIVERSITARIA"/>
    <s v="04-SANTA MONICA"/>
    <m/>
    <x v="3"/>
    <x v="15"/>
    <x v="0"/>
    <m/>
    <s v="0//0"/>
    <m/>
    <m/>
    <n v="0"/>
    <m/>
    <n v="0"/>
    <m/>
    <m/>
    <m/>
    <x v="0"/>
    <x v="0"/>
    <d v="2009-01-22T00:00:00"/>
    <n v="6777.22"/>
  </r>
  <r>
    <s v="CLEYTON CAIXETA ALVES"/>
    <x v="0"/>
    <n v="2220406"/>
    <n v="7047297685"/>
    <s v="14/05/1985"/>
    <x v="1"/>
    <s v="TEREZINHA CAIXETA ALVES"/>
    <x v="1"/>
    <s v="BRASILEIRO NATO"/>
    <m/>
    <s v="MG"/>
    <m/>
    <n v="71"/>
    <s v="DIVISAO VIGILANCIA SEGURANCA PATRIMONIAL"/>
    <s v="04-SANTA MONICA"/>
    <n v="59"/>
    <s v="PREFEITURA UNIVERSITARIA"/>
    <s v="04-SANTA MONICA"/>
    <m/>
    <x v="1"/>
    <x v="31"/>
    <x v="0"/>
    <m/>
    <s v="0//0"/>
    <m/>
    <m/>
    <n v="0"/>
    <m/>
    <n v="0"/>
    <m/>
    <m/>
    <m/>
    <x v="0"/>
    <x v="0"/>
    <d v="2015-04-16T00:00:00"/>
    <n v="4990.66"/>
  </r>
  <r>
    <s v="CLIVIA CHAGAS CABILLON TANNUS"/>
    <x v="1"/>
    <n v="1123577"/>
    <n v="55379052649"/>
    <s v="19/03/1965"/>
    <x v="0"/>
    <s v="MARIA AP CHAGAS CABILLON"/>
    <x v="1"/>
    <s v="BRASILEIRO NATO"/>
    <m/>
    <s v="RS"/>
    <s v="ROSÁRIO DO SUL"/>
    <n v="770"/>
    <s v="PSICOLOGIA CLINICA"/>
    <s v="06-HOSP CLINICAS-UMUARAMA"/>
    <n v="746"/>
    <s v="DIRETORIA DE SERVICOS CLINICOS"/>
    <s v="06-HOSP CLINICAS-UMUARAMA"/>
    <m/>
    <x v="0"/>
    <x v="43"/>
    <x v="0"/>
    <m/>
    <s v="0//0"/>
    <m/>
    <m/>
    <n v="0"/>
    <m/>
    <n v="0"/>
    <m/>
    <m/>
    <m/>
    <x v="0"/>
    <x v="0"/>
    <d v="1995-01-16T00:00:00"/>
    <n v="9944.51"/>
  </r>
  <r>
    <s v="CLOVIS ANTONIO DA FONSECA"/>
    <x v="0"/>
    <n v="413202"/>
    <n v="56088787600"/>
    <s v="21/10/1963"/>
    <x v="1"/>
    <s v="AUGUSTA MARIA DA FONSECA"/>
    <x v="1"/>
    <s v="BRASILEIRO NATO"/>
    <m/>
    <s v="MG"/>
    <s v="UBERABA"/>
    <n v="254"/>
    <s v="DIVISAO DE RESTAURANTES UNIVERSITARIOS"/>
    <s v="04-SANTA MONICA"/>
    <n v="944"/>
    <s v="PRO REITORIA DE ASSISTENCIA ESTUDANTIL"/>
    <s v="04-SANTA MONICA"/>
    <m/>
    <x v="8"/>
    <x v="29"/>
    <x v="0"/>
    <m/>
    <s v="0//0"/>
    <m/>
    <m/>
    <n v="0"/>
    <m/>
    <n v="0"/>
    <m/>
    <m/>
    <m/>
    <x v="0"/>
    <x v="0"/>
    <d v="1986-05-21T00:00:00"/>
    <n v="5957.03"/>
  </r>
  <r>
    <s v="CLOVIS VENANCIO DE CAMARGOS"/>
    <x v="0"/>
    <n v="413494"/>
    <n v="49381563691"/>
    <s v="04/11/1962"/>
    <x v="1"/>
    <s v="TEODORA ALVE TRIGUEIRO"/>
    <x v="1"/>
    <s v="BRASILEIRO NATO"/>
    <m/>
    <s v="MG"/>
    <s v="SÃO GONÇALO DO ABAETÉ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0-12-05T00:00:00"/>
    <n v="7210.56"/>
  </r>
  <r>
    <s v="CREUZA INACIA CAETANO"/>
    <x v="0"/>
    <n v="2314051"/>
    <n v="50610937634"/>
    <s v="10/08/1964"/>
    <x v="0"/>
    <s v="CARMELINDA INACIA CAETANO"/>
    <x v="0"/>
    <s v="BRASILEIRO NATO"/>
    <m/>
    <s v="MG"/>
    <m/>
    <n v="104"/>
    <s v="DIVISAO ADM HOSPITAL ODONTOLOGICO"/>
    <s v="08-AREA ADMINISTR-UMUARAMA"/>
    <n v="92"/>
    <s v="HOSPITAL ODONTOLOGICO - DIRETORIA GERAL"/>
    <s v="08-AREA ADMINISTR-UMUARAMA"/>
    <s v="PORTADOR DE SURDEZ BILATERAL"/>
    <x v="0"/>
    <x v="22"/>
    <x v="0"/>
    <m/>
    <s v="0//0"/>
    <m/>
    <m/>
    <n v="0"/>
    <m/>
    <n v="0"/>
    <m/>
    <m/>
    <m/>
    <x v="0"/>
    <x v="0"/>
    <d v="2016-05-11T00:00:00"/>
    <n v="3305.12"/>
  </r>
  <r>
    <s v="CRISLEI FERREIRA MELO"/>
    <x v="1"/>
    <n v="1532407"/>
    <n v="5978210624"/>
    <s v="15/06/1980"/>
    <x v="0"/>
    <s v="MARGARIDA OLIVEIRA MELO MARTINS"/>
    <x v="1"/>
    <s v="BRASILEIRO NATO"/>
    <m/>
    <s v="MG"/>
    <s v="ITURAMA"/>
    <n v="485"/>
    <s v="CLINICA MEDICA INTERNACAO DIENF"/>
    <s v="05-ENFERMAGEM-UMUARAMA"/>
    <n v="211"/>
    <s v="DIRETORIA DE ENFERMAGEM HC"/>
    <s v="05-ENFERMAGEM-UMUARAMA"/>
    <m/>
    <x v="9"/>
    <x v="99"/>
    <x v="0"/>
    <m/>
    <s v="0//0"/>
    <m/>
    <m/>
    <n v="0"/>
    <m/>
    <n v="0"/>
    <m/>
    <m/>
    <m/>
    <x v="0"/>
    <x v="0"/>
    <d v="2006-05-24T00:00:00"/>
    <n v="7505.32"/>
  </r>
  <r>
    <s v="CRISLER DOS ANJOS SILVA"/>
    <x v="1"/>
    <n v="1895405"/>
    <n v="49867806115"/>
    <s v="25/03/1970"/>
    <x v="1"/>
    <s v="GENI MARTINS"/>
    <x v="1"/>
    <s v="BRASILEIRO NATO"/>
    <m/>
    <s v="GO"/>
    <m/>
    <n v="498"/>
    <s v="UTI ADULTO GEUNE DIENF"/>
    <s v="05-ENFERMAGEM-UMUARAMA"/>
    <n v="211"/>
    <s v="DIRETORIA DE ENFERMAGEM HC"/>
    <s v="05-ENFERMAGEM-UMUARAMA"/>
    <m/>
    <x v="12"/>
    <x v="88"/>
    <x v="0"/>
    <m/>
    <s v="0//0"/>
    <m/>
    <m/>
    <n v="0"/>
    <m/>
    <n v="0"/>
    <m/>
    <m/>
    <m/>
    <x v="0"/>
    <x v="0"/>
    <d v="2011-10-13T00:00:00"/>
    <n v="9112.67"/>
  </r>
  <r>
    <s v="CRISTHIAN BASILIO SILVA GOMES"/>
    <x v="0"/>
    <n v="2361332"/>
    <n v="10707518636"/>
    <s v="06/04/1992"/>
    <x v="1"/>
    <s v="MARIA DA CONSOLACAO SILVA GOMES"/>
    <x v="0"/>
    <s v="BRASILEIRO NATO"/>
    <m/>
    <s v="MG"/>
    <m/>
    <n v="643"/>
    <s v="DIVISAO DE MANUTENCAO - DIRAM"/>
    <s v="08-AREA ADMINISTR-UMUARAMA"/>
    <n v="131"/>
    <s v="PRO REITORIA DE PLANEJAMEN ADMINISTRACAO"/>
    <s v="04-SANTA MONICA"/>
    <m/>
    <x v="4"/>
    <x v="40"/>
    <x v="0"/>
    <m/>
    <s v="0//0"/>
    <m/>
    <m/>
    <n v="0"/>
    <m/>
    <n v="0"/>
    <m/>
    <m/>
    <m/>
    <x v="0"/>
    <x v="0"/>
    <d v="2017-02-08T00:00:00"/>
    <n v="3078.37"/>
  </r>
  <r>
    <s v="CRISTIANE CARDOSO DE MELO MIRANDA"/>
    <x v="1"/>
    <n v="1258918"/>
    <n v="3029730603"/>
    <s v="01/01/1975"/>
    <x v="0"/>
    <s v="CLEUSA MELO DOS SANTO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35"/>
    <x v="0"/>
    <m/>
    <s v="0//0"/>
    <m/>
    <m/>
    <n v="0"/>
    <m/>
    <n v="0"/>
    <m/>
    <m/>
    <m/>
    <x v="0"/>
    <x v="0"/>
    <d v="1997-12-22T00:00:00"/>
    <n v="6666.7"/>
  </r>
  <r>
    <s v="CRISTIANE FERNANDES"/>
    <x v="1"/>
    <n v="1123434"/>
    <n v="68591985672"/>
    <s v="06/07/1968"/>
    <x v="0"/>
    <s v="MARIA GARCEZ FERNANDES"/>
    <x v="0"/>
    <s v="BRASILEIRO NATO"/>
    <m/>
    <s v="MG"/>
    <s v="UBERLANDIA"/>
    <n v="179"/>
    <s v="DIRETORIA GERAL HOSP CLINICAS"/>
    <s v="06-HOSP CLINICAS-UMUARAMA"/>
    <n v="179"/>
    <s v="DIRETORIA GERAL HOSP CLINICAS"/>
    <s v="06-HOSP CLINICAS-UMUARAMA"/>
    <m/>
    <x v="1"/>
    <x v="13"/>
    <x v="1"/>
    <m/>
    <s v="0//0"/>
    <m/>
    <s v="CESSAO (COM ONUS) PARA OUTROS ORGAOS - EST"/>
    <n v="0"/>
    <m/>
    <n v="26443"/>
    <s v="EMPRESA BRAS. SERVIÇOS HOSPITALARES"/>
    <s v="12/05/2021"/>
    <s v="0//0"/>
    <x v="0"/>
    <x v="0"/>
    <d v="1995-01-02T00:00:00"/>
    <n v="25970.46"/>
  </r>
  <r>
    <s v="CRISTIANE LANGE"/>
    <x v="0"/>
    <n v="2258542"/>
    <n v="3829565674"/>
    <s v="11/08/1978"/>
    <x v="0"/>
    <s v="NEIDE ALCINA LANGE"/>
    <x v="1"/>
    <s v="BRASILEIRO NATO"/>
    <m/>
    <s v="MG"/>
    <m/>
    <n v="560"/>
    <s v="CURSO DE GRADUACAO EM FISIOTERAPIA"/>
    <s v="03-EDUCACAO FISICA"/>
    <n v="332"/>
    <s v="FACULDADE DE EDUCACAO FISICA"/>
    <s v="03-EDUCACAO FISICA"/>
    <m/>
    <x v="0"/>
    <x v="38"/>
    <x v="0"/>
    <m/>
    <s v="0//0"/>
    <m/>
    <m/>
    <n v="0"/>
    <m/>
    <n v="0"/>
    <m/>
    <m/>
    <m/>
    <x v="0"/>
    <x v="3"/>
    <d v="2015-10-09T00:00:00"/>
    <n v="7650.36"/>
  </r>
  <r>
    <s v="CRISTIANE LELES MARTINS"/>
    <x v="1"/>
    <n v="1958282"/>
    <n v="98644734687"/>
    <s v="30/08/1972"/>
    <x v="0"/>
    <s v="HAIDEE LELES MARTINS"/>
    <x v="1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0"/>
    <x v="88"/>
    <x v="0"/>
    <m/>
    <s v="0//0"/>
    <m/>
    <m/>
    <n v="0"/>
    <m/>
    <n v="0"/>
    <m/>
    <m/>
    <m/>
    <x v="0"/>
    <x v="0"/>
    <d v="2012-07-24T00:00:00"/>
    <n v="6149.95"/>
  </r>
  <r>
    <s v="CRISTIANE MARIA DE OLIVEIRA SILVA"/>
    <x v="1"/>
    <n v="1123506"/>
    <n v="107227690"/>
    <s v="21/03/1972"/>
    <x v="0"/>
    <s v="HELENA OLIVEIRA SILVA"/>
    <x v="1"/>
    <s v="BRASILEIRO NATO"/>
    <m/>
    <s v="MG"/>
    <s v="UBERLÃNDIA"/>
    <n v="771"/>
    <s v="SERVICOS MEDICOS"/>
    <s v="06-HOSP CLINICAS-UMUARAMA"/>
    <n v="746"/>
    <s v="DIRETORIA DE SERVICOS CLINICOS"/>
    <s v="06-HOSP CLINICAS-UMUARAMA"/>
    <m/>
    <x v="2"/>
    <x v="6"/>
    <x v="0"/>
    <m/>
    <s v="0//0"/>
    <m/>
    <m/>
    <n v="0"/>
    <m/>
    <n v="0"/>
    <m/>
    <m/>
    <m/>
    <x v="0"/>
    <x v="0"/>
    <d v="1995-01-13T00:00:00"/>
    <n v="10687.24"/>
  </r>
  <r>
    <s v="CRISTIANE MARIA DE QUEIROZ"/>
    <x v="1"/>
    <n v="1123569"/>
    <n v="95193600697"/>
    <s v="28/04/1971"/>
    <x v="0"/>
    <s v="MARIA DORES QUEIROZ"/>
    <x v="3"/>
    <s v="BRASILEIRO NATO"/>
    <m/>
    <s v="MG"/>
    <s v="PATOS DE MINAS"/>
    <n v="485"/>
    <s v="CLINICA MEDICA INTERNACAO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1-14T00:00:00"/>
    <n v="11827.65"/>
  </r>
  <r>
    <s v="CRISTIANE MARTINS CUNHA"/>
    <x v="1"/>
    <n v="1455932"/>
    <n v="5020384623"/>
    <s v="18/04/1980"/>
    <x v="0"/>
    <s v="IZAURA MARTINS DA CUNHA"/>
    <x v="1"/>
    <s v="BRASILEIRO NATO"/>
    <m/>
    <s v="MG"/>
    <s v="UBERLANDIA"/>
    <n v="468"/>
    <s v="CENTRO PESQ EDUC PERMANENTE ENFERMAGEM"/>
    <s v="05-ENFERMAGEM-UMUARAMA"/>
    <n v="211"/>
    <s v="DIRETORIA DE ENFERMAGEM HC"/>
    <s v="05-ENFERMAGEM-UMUARAMA"/>
    <m/>
    <x v="3"/>
    <x v="1"/>
    <x v="0"/>
    <m/>
    <s v="0//0"/>
    <m/>
    <m/>
    <n v="0"/>
    <m/>
    <n v="0"/>
    <m/>
    <m/>
    <m/>
    <x v="0"/>
    <x v="0"/>
    <d v="2004-06-09T00:00:00"/>
    <n v="13214.01"/>
  </r>
  <r>
    <s v="CRISTIANE MOREIRA CAIXETA PICOSSE"/>
    <x v="0"/>
    <n v="1942219"/>
    <n v="5465878606"/>
    <s v="22/04/1983"/>
    <x v="0"/>
    <s v="DALVA MARIA MOREIRA CAIXETA"/>
    <x v="0"/>
    <s v="BRASILEIRO NATO"/>
    <m/>
    <s v="MG"/>
    <m/>
    <n v="399"/>
    <s v="FACULDADE DE ENGENHARIA MECANICA"/>
    <s v="12-CAMPUS GLORIA"/>
    <n v="399"/>
    <s v="FACULDADE DE ENGENHARIA MECANICA"/>
    <s v="12-CAMPUS GLORIA"/>
    <m/>
    <x v="0"/>
    <x v="8"/>
    <x v="0"/>
    <m/>
    <s v="0//0"/>
    <m/>
    <s v="Lic. Tratar de Interesses Particulares - EST"/>
    <n v="0"/>
    <m/>
    <n v="0"/>
    <m/>
    <s v="1/09/2022"/>
    <s v="27/02/2023"/>
    <x v="0"/>
    <x v="3"/>
    <d v="2012-05-11T00:00:00"/>
    <n v="0"/>
  </r>
  <r>
    <s v="CRISTIANE PADUA ALVES"/>
    <x v="1"/>
    <n v="2455541"/>
    <n v="422027600"/>
    <s v="19/05/1978"/>
    <x v="0"/>
    <s v="LENICE PADUA ALVES"/>
    <x v="1"/>
    <s v="BRASILEIRO NATO"/>
    <m/>
    <s v="MG"/>
    <s v="PRATA"/>
    <n v="496"/>
    <s v="ONCOLOGIA QUIMIOTERAPIA GEUNE DIENF"/>
    <s v="05-ENFERMAGEM-UMUARAMA"/>
    <n v="211"/>
    <s v="DIRETORIA DE ENFERMAGEM HC"/>
    <s v="05-ENFERMAGEM-UMUARAMA"/>
    <m/>
    <x v="5"/>
    <x v="1"/>
    <x v="0"/>
    <m/>
    <s v="0//0"/>
    <m/>
    <m/>
    <n v="0"/>
    <m/>
    <n v="0"/>
    <m/>
    <m/>
    <m/>
    <x v="0"/>
    <x v="0"/>
    <d v="2004-06-18T00:00:00"/>
    <n v="7856.98"/>
  </r>
  <r>
    <s v="CRISTIANE PIRES"/>
    <x v="0"/>
    <n v="1939180"/>
    <n v="8946126620"/>
    <s v="01/06/1987"/>
    <x v="0"/>
    <s v="SONIA PEREIRA PIRES"/>
    <x v="1"/>
    <s v="BRASILEIRO NATO"/>
    <m/>
    <s v="MG"/>
    <m/>
    <n v="407"/>
    <s v="FACULDADE DE ENGENHARIA CIVIL"/>
    <s v="04-SANTA MONICA"/>
    <n v="407"/>
    <s v="FACULDADE DE ENGENHARIA CIVIL"/>
    <s v="04-SANTA MONICA"/>
    <m/>
    <x v="1"/>
    <x v="12"/>
    <x v="0"/>
    <m/>
    <s v="0//0"/>
    <m/>
    <m/>
    <n v="0"/>
    <m/>
    <n v="0"/>
    <m/>
    <m/>
    <m/>
    <x v="0"/>
    <x v="0"/>
    <d v="2012-05-02T00:00:00"/>
    <n v="6022.49"/>
  </r>
  <r>
    <s v="CRISTIANE RIBEIRO DE QUEIROZ"/>
    <x v="1"/>
    <n v="1873220"/>
    <n v="4507557623"/>
    <s v="06/01/1979"/>
    <x v="0"/>
    <s v="ROSA MARIA RIBEIRO DE QUEIROZ"/>
    <x v="1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4"/>
    <x v="12"/>
    <x v="0"/>
    <m/>
    <s v="0//0"/>
    <m/>
    <m/>
    <n v="0"/>
    <m/>
    <n v="0"/>
    <m/>
    <m/>
    <m/>
    <x v="0"/>
    <x v="0"/>
    <d v="2011-06-21T00:00:00"/>
    <n v="9933.35"/>
  </r>
  <r>
    <s v="CRISTIANE SILVEIRA DE BRITO"/>
    <x v="0"/>
    <n v="2568577"/>
    <n v="4209224669"/>
    <s v="27/03/1980"/>
    <x v="0"/>
    <s v="MARIA INEZ DA SILVEIRA BRITO"/>
    <x v="1"/>
    <s v="BRASILEIRO NATO"/>
    <m/>
    <s v="MG"/>
    <s v="FRUTAL"/>
    <n v="288"/>
    <s v="INSTITUTO DE CIENCIAS BIOMEDICAS"/>
    <s v="07-AREA ACADEMICA-UMUARAMA"/>
    <n v="288"/>
    <s v="INSTITUTO DE CIENCIAS BIOMEDICAS"/>
    <s v="07-AREA ACADEMICA-UMUARAMA"/>
    <m/>
    <x v="3"/>
    <x v="25"/>
    <x v="0"/>
    <m/>
    <s v="0//0"/>
    <m/>
    <m/>
    <n v="0"/>
    <m/>
    <n v="0"/>
    <m/>
    <m/>
    <m/>
    <x v="0"/>
    <x v="0"/>
    <d v="2010-01-26T00:00:00"/>
    <n v="6895.57"/>
  </r>
  <r>
    <s v="CRISTIANE SOARES COELHO"/>
    <x v="0"/>
    <n v="2178390"/>
    <n v="9034119629"/>
    <s v="04/09/1989"/>
    <x v="0"/>
    <s v="CLAUDIA SOARES COELHO"/>
    <x v="2"/>
    <s v="BRASILEIRO NATO"/>
    <m/>
    <s v="MG"/>
    <m/>
    <n v="4"/>
    <s v="GABINETE DO REITOR"/>
    <s v="04-SANTA MONICA"/>
    <n v="4"/>
    <s v="GABINETE DO REITOR"/>
    <s v="04-SANTA MONICA"/>
    <m/>
    <x v="2"/>
    <x v="18"/>
    <x v="0"/>
    <m/>
    <s v="0//0"/>
    <m/>
    <m/>
    <n v="0"/>
    <m/>
    <n v="0"/>
    <m/>
    <m/>
    <m/>
    <x v="0"/>
    <x v="0"/>
    <d v="2014-11-04T00:00:00"/>
    <n v="4153.96"/>
  </r>
  <r>
    <s v="CRISTIANO ALVARENGA ALVES"/>
    <x v="0"/>
    <n v="1648429"/>
    <n v="1390766624"/>
    <s v="07/02/1980"/>
    <x v="1"/>
    <s v="LUCY DIVINA DE ALVARENGA"/>
    <x v="0"/>
    <s v="BRASILEIRO NATO"/>
    <m/>
    <s v="MG"/>
    <s v="UBERLANDIA"/>
    <n v="89"/>
    <s v="DIRETORIA DE COMUNICACAO SOCIAL"/>
    <s v="04-SANTA MONICA"/>
    <n v="89"/>
    <s v="DIRETORIA DE COMUNICACAO SOCIAL"/>
    <s v="04-SANTA MONICA"/>
    <m/>
    <x v="1"/>
    <x v="17"/>
    <x v="0"/>
    <m/>
    <s v="0//0"/>
    <m/>
    <m/>
    <n v="0"/>
    <m/>
    <n v="0"/>
    <m/>
    <m/>
    <m/>
    <x v="0"/>
    <x v="5"/>
    <d v="2008-08-20T00:00:00"/>
    <n v="10057.17"/>
  </r>
  <r>
    <s v="CRISTIANO CARLOS BORGES DE ASSIS"/>
    <x v="0"/>
    <n v="3138387"/>
    <n v="9308634614"/>
    <s v="07/04/1988"/>
    <x v="1"/>
    <s v="TEREZINHA BORGES DE ASSIS"/>
    <x v="0"/>
    <s v="BRASILEIRO NATO"/>
    <m/>
    <s v="MG"/>
    <m/>
    <n v="585"/>
    <s v="DIRETORIA DO SISTEMA DE BIBLIOTECAS"/>
    <s v="04-SANTA MONICA"/>
    <n v="585"/>
    <s v="DIRETORIA DO SISTEMA DE BIBLIOTECAS"/>
    <s v="04-SANTA MONICA"/>
    <m/>
    <x v="0"/>
    <x v="27"/>
    <x v="0"/>
    <m/>
    <s v="0//0"/>
    <m/>
    <m/>
    <n v="0"/>
    <m/>
    <n v="0"/>
    <m/>
    <m/>
    <m/>
    <x v="0"/>
    <x v="0"/>
    <d v="2019-07-12T00:00:00"/>
    <n v="3707.09"/>
  </r>
  <r>
    <s v="CRISTIANO VIEIRA SOBRINHO"/>
    <x v="1"/>
    <n v="2994461"/>
    <n v="1526734664"/>
    <s v="15/07/1986"/>
    <x v="1"/>
    <s v="MARIA DAS GRACAS VIEIRA"/>
    <x v="1"/>
    <s v="BRASILEIRO NATO"/>
    <m/>
    <s v="MG"/>
    <m/>
    <n v="211"/>
    <s v="DIRETORIA DE ENFERMAGEM HC"/>
    <s v="05-ENFERMAGEM-UMUARAMA"/>
    <n v="211"/>
    <s v="DIRETORIA DE ENFERMAGEM HC"/>
    <s v="05-ENFERMAGEM-UMUARAMA"/>
    <m/>
    <x v="1"/>
    <x v="26"/>
    <x v="1"/>
    <m/>
    <s v="0//0"/>
    <m/>
    <s v="CESSAO (COM ONUS) PARA OUTROS ORGAOS - EST"/>
    <n v="0"/>
    <m/>
    <n v="26443"/>
    <s v="EMPRESA BRAS. SERVIÇOS HOSPITALARES"/>
    <s v="15/03/2021"/>
    <s v="0//0"/>
    <x v="0"/>
    <x v="0"/>
    <d v="2017-11-06T00:00:00"/>
    <n v="4503.4799999999996"/>
  </r>
  <r>
    <s v="CRISTINA MARTINS CUNHA DA SILVA"/>
    <x v="0"/>
    <n v="1918260"/>
    <n v="1377105695"/>
    <s v="18/04/1980"/>
    <x v="0"/>
    <s v="IZAURA MARTINS DA CUNHA"/>
    <x v="0"/>
    <s v="BRASILEIRO NATO"/>
    <m/>
    <s v="MG"/>
    <m/>
    <n v="89"/>
    <s v="DIRETORIA DE COMUNICACAO SOCIAL"/>
    <s v="04-SANTA MONICA"/>
    <n v="89"/>
    <s v="DIRETORIA DE COMUNICACAO SOCIAL"/>
    <s v="04-SANTA MONICA"/>
    <m/>
    <x v="1"/>
    <x v="3"/>
    <x v="0"/>
    <m/>
    <s v="0//0"/>
    <m/>
    <m/>
    <n v="0"/>
    <m/>
    <n v="0"/>
    <m/>
    <m/>
    <m/>
    <x v="0"/>
    <x v="0"/>
    <d v="2012-02-17T00:00:00"/>
    <n v="4334.4399999999996"/>
  </r>
  <r>
    <s v="CRISTINA PALMER BARROS"/>
    <x v="1"/>
    <n v="2274895"/>
    <n v="98716670604"/>
    <s v="24/12/1972"/>
    <x v="0"/>
    <s v="ELIANI PALMER BARROS"/>
    <x v="1"/>
    <s v="BRASILEIRO NATO"/>
    <m/>
    <s v="RJ"/>
    <s v="RIO DE JANEIRO"/>
    <n v="769"/>
    <s v="PROPEDEUTICA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2"/>
    <d v="2003-12-22T00:00:00"/>
    <n v="13293.92"/>
  </r>
  <r>
    <s v="CUSTODIO MENDES DA SILVA"/>
    <x v="1"/>
    <n v="1440163"/>
    <n v="26143275653"/>
    <s v="01/02/1957"/>
    <x v="1"/>
    <s v="ANA MARIA DA SILVA"/>
    <x v="1"/>
    <s v="BRASILEIRO NATO"/>
    <m/>
    <s v="MG"/>
    <s v="SANTANA DO MANHUACU"/>
    <n v="489"/>
    <s v="ENFERMAGEM PSQUIATRIA INTERNACAO DIENF"/>
    <s v="05-ENFERMAGEM-UMUARAMA"/>
    <n v="211"/>
    <s v="DIRETORIA DE ENFERMAGEM HC"/>
    <s v="05-ENFERMAGEM-UMUARAMA"/>
    <m/>
    <x v="4"/>
    <x v="99"/>
    <x v="0"/>
    <m/>
    <s v="0//0"/>
    <m/>
    <m/>
    <n v="0"/>
    <m/>
    <n v="0"/>
    <m/>
    <m/>
    <m/>
    <x v="0"/>
    <x v="0"/>
    <d v="2004-01-20T00:00:00"/>
    <n v="9349.85"/>
  </r>
  <r>
    <s v="CYNARA DA COSTA MACHADO"/>
    <x v="0"/>
    <n v="409570"/>
    <n v="39415562668"/>
    <s v="23/07/1961"/>
    <x v="0"/>
    <s v="ELISA MARIA COSTA MACHADO"/>
    <x v="1"/>
    <s v="BRASILEIRO NATO"/>
    <m/>
    <s v="MG"/>
    <s v="UBERLANDIA"/>
    <n v="342"/>
    <s v="COORDENACAO CUR BAC LICENC. EM GEOGRAFIA"/>
    <s v="04-SANTA MONICA"/>
    <n v="340"/>
    <s v="INSTITUTO DE GEOGRAFIA"/>
    <s v="04-SANTA MONICA"/>
    <m/>
    <x v="0"/>
    <x v="6"/>
    <x v="0"/>
    <m/>
    <s v="0//0"/>
    <m/>
    <m/>
    <n v="0"/>
    <m/>
    <n v="0"/>
    <m/>
    <m/>
    <m/>
    <x v="0"/>
    <x v="0"/>
    <d v="1980-03-01T00:00:00"/>
    <n v="8179.59"/>
  </r>
  <r>
    <s v="DAIANE CARDOSO DA SILVA"/>
    <x v="0"/>
    <n v="2103327"/>
    <n v="1586689606"/>
    <s v="06/10/1987"/>
    <x v="0"/>
    <s v="SANDRA EURIPEDES DA SILVA"/>
    <x v="0"/>
    <s v="BRASILEIRO NATO"/>
    <m/>
    <s v="MG"/>
    <m/>
    <n v="665"/>
    <s v="SETOR INTEG ACOES PROM SAUDE SERVIDOR"/>
    <s v="08-AREA ADMINISTR-UMUARAMA"/>
    <n v="29"/>
    <s v="PRO REITORIA DE GESTAO DE PESSOAS"/>
    <s v="04-SANTA MONICA"/>
    <m/>
    <x v="1"/>
    <x v="18"/>
    <x v="0"/>
    <m/>
    <s v="0//0"/>
    <m/>
    <m/>
    <n v="0"/>
    <m/>
    <n v="0"/>
    <m/>
    <m/>
    <m/>
    <x v="0"/>
    <x v="0"/>
    <d v="2014-03-13T00:00:00"/>
    <n v="6632.24"/>
  </r>
  <r>
    <s v="DAIANE GABRIELA RIBEIRO"/>
    <x v="0"/>
    <n v="2199025"/>
    <n v="36219211847"/>
    <s v="24/01/1986"/>
    <x v="0"/>
    <s v="JUSSARA ABADIA RIBEIRO"/>
    <x v="1"/>
    <s v="BRASILEIRO NATO"/>
    <m/>
    <s v="MG"/>
    <m/>
    <n v="787"/>
    <s v="COOD CURSO AGRONOMIA MONTE CARMELO"/>
    <s v="10-CAMPUS MONTE CARMELO"/>
    <n v="301"/>
    <s v="INSTITUTO DE CIENCIAS AGRARIAS"/>
    <s v="12-CAMPUS GLORIA"/>
    <m/>
    <x v="2"/>
    <x v="18"/>
    <x v="0"/>
    <m/>
    <s v="0//0"/>
    <m/>
    <m/>
    <n v="0"/>
    <m/>
    <n v="0"/>
    <m/>
    <m/>
    <m/>
    <x v="0"/>
    <x v="0"/>
    <d v="2015-02-23T00:00:00"/>
    <n v="4153.96"/>
  </r>
  <r>
    <s v="DAIANE INACIO CLEMENTE"/>
    <x v="1"/>
    <n v="1861895"/>
    <n v="7536263651"/>
    <s v="29/04/1985"/>
    <x v="0"/>
    <s v="MARINA SANTOS OLIVEIRA"/>
    <x v="0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4-20T00:00:00"/>
    <n v="5273.52"/>
  </r>
  <r>
    <s v="DALILA CRISTINA DE ALMEIDA"/>
    <x v="1"/>
    <n v="1435410"/>
    <n v="78941733634"/>
    <s v="05/06/1969"/>
    <x v="0"/>
    <s v="MARTHA MORAES DE ALMEIDA"/>
    <x v="1"/>
    <s v="BRASILEIRO NATO"/>
    <m/>
    <s v="MG"/>
    <s v="QUINTINOS"/>
    <n v="754"/>
    <s v="NUTRICAO E DIETETICA"/>
    <s v="06-HOSP CLINICAS-UMUARAMA"/>
    <n v="743"/>
    <s v="DIRETORIA DE SERVICOS ADMINISTRATIVOS"/>
    <s v="06-HOSP CLINICAS-UMUARAMA"/>
    <m/>
    <x v="0"/>
    <x v="1"/>
    <x v="0"/>
    <m/>
    <s v="0//0"/>
    <m/>
    <m/>
    <n v="0"/>
    <m/>
    <n v="0"/>
    <m/>
    <m/>
    <m/>
    <x v="0"/>
    <x v="0"/>
    <d v="2003-12-03T00:00:00"/>
    <n v="15928.99"/>
  </r>
  <r>
    <s v="DALINE GERVASIO MENDONCA FALOURD"/>
    <x v="0"/>
    <n v="1827638"/>
    <n v="7864938604"/>
    <s v="09/06/1986"/>
    <x v="0"/>
    <s v="MARIA INES MENDONCA BERNARDES"/>
    <x v="1"/>
    <s v="BRASILEIRO NATO"/>
    <m/>
    <s v="MG"/>
    <m/>
    <n v="584"/>
    <s v="DIRETORIA REL INTERN INTERINSTITUCIONAIS"/>
    <s v="04-SANTA MONICA"/>
    <n v="4"/>
    <s v="GABINETE DO REITOR"/>
    <s v="04-SANTA MONICA"/>
    <m/>
    <x v="0"/>
    <x v="16"/>
    <x v="0"/>
    <m/>
    <s v="0//0"/>
    <m/>
    <m/>
    <n v="0"/>
    <m/>
    <n v="0"/>
    <m/>
    <m/>
    <m/>
    <x v="0"/>
    <x v="3"/>
    <d v="2010-11-30T00:00:00"/>
    <n v="5975.93"/>
  </r>
  <r>
    <s v="DALLYANA FLORENTINA BELCHIOR SILVA"/>
    <x v="0"/>
    <n v="1030621"/>
    <n v="7318900609"/>
    <s v="28/06/1985"/>
    <x v="0"/>
    <s v="LUCINEY FLORENTINA GOMES BELCHIOR"/>
    <x v="1"/>
    <s v="BRASILEIRO NATO"/>
    <m/>
    <s v="MG"/>
    <m/>
    <n v="902"/>
    <s v="COOD PROG POS-GRAD MEST PROF EM ARTES"/>
    <s v="04-SANTA MONICA"/>
    <n v="808"/>
    <s v="INSTITUTO DE ARTES"/>
    <s v="04-SANTA MONICA"/>
    <m/>
    <x v="0"/>
    <x v="8"/>
    <x v="0"/>
    <m/>
    <s v="0//0"/>
    <m/>
    <m/>
    <n v="26413"/>
    <s v="INSTITUTO FEDERAL DO TRIANGULO MINEIRO"/>
    <n v="0"/>
    <m/>
    <m/>
    <m/>
    <x v="0"/>
    <x v="0"/>
    <d v="2018-06-18T00:00:00"/>
    <n v="4488.6000000000004"/>
  </r>
  <r>
    <s v="DAMI DA SILVA"/>
    <x v="1"/>
    <n v="1123639"/>
    <n v="96630795687"/>
    <s v="17/03/1973"/>
    <x v="1"/>
    <s v="DOLARICE ROSA SILVA"/>
    <x v="0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3"/>
    <x v="6"/>
    <x v="0"/>
    <m/>
    <s v="0//0"/>
    <m/>
    <m/>
    <n v="0"/>
    <m/>
    <n v="0"/>
    <m/>
    <m/>
    <m/>
    <x v="0"/>
    <x v="0"/>
    <d v="1995-02-01T00:00:00"/>
    <n v="9208.08"/>
  </r>
  <r>
    <s v="DANIEL ALVES DE SOUSA"/>
    <x v="0"/>
    <n v="2237043"/>
    <n v="10631858660"/>
    <s v="18/04/1990"/>
    <x v="1"/>
    <s v="MARIA HELENA DE ANDRADE SOUSA"/>
    <x v="1"/>
    <s v="BRASILEIRO NATO"/>
    <m/>
    <s v="MG"/>
    <m/>
    <n v="718"/>
    <s v="DIVISAO DE WEBSITES - CTIC"/>
    <s v="08-AREA ADMINISTR-UMUARAMA"/>
    <n v="581"/>
    <s v="CENTRO DE TECNO DA INFOR E COMUNICACAO"/>
    <s v="08-AREA ADMINISTR-UMUARAMA"/>
    <m/>
    <x v="1"/>
    <x v="38"/>
    <x v="0"/>
    <m/>
    <s v="0//0"/>
    <m/>
    <m/>
    <n v="0"/>
    <m/>
    <n v="0"/>
    <m/>
    <m/>
    <m/>
    <x v="0"/>
    <x v="0"/>
    <d v="2015-07-01T00:00:00"/>
    <n v="9314.1299999999992"/>
  </r>
  <r>
    <s v="DANIEL ALVES RODRIGUES"/>
    <x v="1"/>
    <n v="2313974"/>
    <n v="9853505630"/>
    <s v="24/01/1996"/>
    <x v="1"/>
    <s v="MARGARETE ALVES RODRIGUES"/>
    <x v="0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0"/>
    <x v="22"/>
    <x v="0"/>
    <m/>
    <s v="0//0"/>
    <m/>
    <m/>
    <n v="0"/>
    <m/>
    <n v="0"/>
    <m/>
    <m/>
    <m/>
    <x v="0"/>
    <x v="0"/>
    <d v="2016-05-19T00:00:00"/>
    <n v="9461.26"/>
  </r>
  <r>
    <s v="DANIEL ARAUJO"/>
    <x v="0"/>
    <n v="1672596"/>
    <n v="45536007653"/>
    <s v="05/02/1960"/>
    <x v="1"/>
    <s v="VALDELICE CUSTODIO ARAUJO"/>
    <x v="1"/>
    <s v="BRASILEIRO NATO"/>
    <m/>
    <s v="MG"/>
    <s v="BELO HORIZONTE"/>
    <n v="395"/>
    <s v="INSTITUTO DE FISICA"/>
    <s v="04-SANTA MONICA"/>
    <n v="395"/>
    <s v="INSTITUTO DE FISICA"/>
    <s v="04-SANTA MONICA"/>
    <m/>
    <x v="2"/>
    <x v="15"/>
    <x v="0"/>
    <m/>
    <s v="0//0"/>
    <m/>
    <m/>
    <n v="0"/>
    <m/>
    <n v="0"/>
    <m/>
    <m/>
    <m/>
    <x v="0"/>
    <x v="0"/>
    <d v="2009-01-22T00:00:00"/>
    <n v="4840.87"/>
  </r>
  <r>
    <s v="DANIEL CHADUD MATOSO"/>
    <x v="1"/>
    <n v="2218922"/>
    <n v="98645919672"/>
    <s v="22/10/1973"/>
    <x v="1"/>
    <s v="AGUIDA PORTO CHADUD MATOSO"/>
    <x v="1"/>
    <s v="BRASILEIRO NATO"/>
    <m/>
    <s v="GO"/>
    <s v="ANAPOLIS"/>
    <n v="771"/>
    <s v="SERVICOS MEDICOS"/>
    <s v="06-HOSP CLINICAS-UMUARAMA"/>
    <n v="746"/>
    <s v="DIRETORIA DE SERVICOS CLINICOS"/>
    <s v="06-HOSP CLINICAS-UMUARAMA"/>
    <m/>
    <x v="0"/>
    <x v="10"/>
    <x v="0"/>
    <m/>
    <s v="0//0"/>
    <m/>
    <m/>
    <n v="0"/>
    <m/>
    <n v="0"/>
    <m/>
    <m/>
    <m/>
    <x v="0"/>
    <x v="0"/>
    <d v="2002-11-04T00:00:00"/>
    <n v="20180.39"/>
  </r>
  <r>
    <s v="DANIEL DE OLIVEIRA FERREIRA"/>
    <x v="0"/>
    <n v="3208778"/>
    <n v="10842564608"/>
    <s v="04/09/1995"/>
    <x v="1"/>
    <s v="JOANA BATISTA DE OLIVEIRA FERREIRA"/>
    <x v="0"/>
    <s v="BRASILEIRO NATO"/>
    <m/>
    <s v="MG"/>
    <m/>
    <n v="791"/>
    <s v="COOR CURSO GRAD ENG ELET TELEC DE PATOS"/>
    <s v="11-CAMPUS PATOS DE MINAS"/>
    <n v="403"/>
    <s v="FACULDADE DE ENGENHARIA ELETRICA"/>
    <s v="04-SANTA MONICA"/>
    <m/>
    <x v="1"/>
    <x v="53"/>
    <x v="0"/>
    <m/>
    <s v="0//0"/>
    <m/>
    <m/>
    <n v="0"/>
    <m/>
    <n v="0"/>
    <m/>
    <m/>
    <m/>
    <x v="0"/>
    <x v="0"/>
    <d v="2020-10-13T00:00:00"/>
    <n v="6859.94"/>
  </r>
  <r>
    <s v="DANIEL GONCALVES CURY"/>
    <x v="0"/>
    <n v="1916235"/>
    <n v="6722549640"/>
    <s v="19/01/1984"/>
    <x v="1"/>
    <s v="VERA LUCIA GONCALVES DE CASTRO"/>
    <x v="1"/>
    <s v="BRASILEIRO NATO"/>
    <m/>
    <s v="MG"/>
    <m/>
    <n v="1161"/>
    <s v="COORD CURSO GRAD EDU FISICA-LICENCIATURA"/>
    <s v="03-EDUCACAO FISICA"/>
    <n v="332"/>
    <s v="FACULDADE DE EDUCACAO FISICA"/>
    <s v="03-EDUCACAO FISICA"/>
    <m/>
    <x v="3"/>
    <x v="16"/>
    <x v="0"/>
    <m/>
    <s v="0//0"/>
    <m/>
    <m/>
    <n v="0"/>
    <m/>
    <n v="0"/>
    <m/>
    <m/>
    <m/>
    <x v="0"/>
    <x v="0"/>
    <d v="2012-02-10T00:00:00"/>
    <n v="10726.03"/>
  </r>
  <r>
    <s v="DANIEL GUSTAVO DE SOUSA CARLETO"/>
    <x v="0"/>
    <n v="1811610"/>
    <n v="6282581605"/>
    <s v="26/04/1983"/>
    <x v="1"/>
    <s v="MARIA CLARA DE SOUSA CARLETO"/>
    <x v="1"/>
    <s v="BRASILEIRO NATO"/>
    <m/>
    <s v="MG"/>
    <m/>
    <n v="670"/>
    <s v="SETOR DE ATENCAO A DEPENDENCIA QUIMICA"/>
    <s v="08-AREA ADMINISTR-UMUARAMA"/>
    <n v="663"/>
    <s v="DIRETORIA QUALIDADE VIDA SAUDE SERVIDOR"/>
    <s v="08-AREA ADMINISTR-UMUARAMA"/>
    <m/>
    <x v="1"/>
    <x v="51"/>
    <x v="0"/>
    <m/>
    <s v="0//0"/>
    <m/>
    <m/>
    <n v="0"/>
    <m/>
    <n v="0"/>
    <m/>
    <m/>
    <m/>
    <x v="0"/>
    <x v="3"/>
    <d v="2019-02-28T00:00:00"/>
    <n v="7405.44"/>
  </r>
  <r>
    <s v="DANIEL MACEDO BARROSO"/>
    <x v="0"/>
    <n v="3308742"/>
    <n v="11847836674"/>
    <s v="17/05/1994"/>
    <x v="1"/>
    <s v="ZULMIRA MACEDO BARROSO"/>
    <x v="1"/>
    <s v="BRASILEIRO NATO"/>
    <m/>
    <s v="MG"/>
    <m/>
    <n v="1225"/>
    <s v="DIVISAO DE APLICACAO - DIRPS"/>
    <s v="04-SANTA MONICA"/>
    <n v="262"/>
    <s v="PRO REITORIA DE GRADUACAO"/>
    <s v="04-SANTA MONICA"/>
    <m/>
    <x v="0"/>
    <x v="24"/>
    <x v="0"/>
    <m/>
    <s v="0//0"/>
    <m/>
    <m/>
    <n v="0"/>
    <m/>
    <n v="0"/>
    <m/>
    <m/>
    <m/>
    <x v="0"/>
    <x v="0"/>
    <d v="2022-09-06T00:00:00"/>
    <n v="3342.18"/>
  </r>
  <r>
    <s v="DANIEL MARTINS DA SILVA"/>
    <x v="0"/>
    <n v="2134540"/>
    <n v="11811662684"/>
    <s v="23/07/1992"/>
    <x v="1"/>
    <s v="ROSALINA MARTINS DA SILVA"/>
    <x v="3"/>
    <s v="BRASILEIRO NATO"/>
    <m/>
    <s v="MG"/>
    <m/>
    <n v="787"/>
    <s v="COOD CURSO AGRONOMIA MONTE CARMELO"/>
    <s v="10-CAMPUS MONTE CARMELO"/>
    <n v="301"/>
    <s v="INSTITUTO DE CIENCIAS AGRARIAS"/>
    <s v="12-CAMPUS GLORIA"/>
    <m/>
    <x v="2"/>
    <x v="18"/>
    <x v="0"/>
    <m/>
    <s v="0//0"/>
    <m/>
    <m/>
    <n v="0"/>
    <m/>
    <n v="0"/>
    <m/>
    <m/>
    <m/>
    <x v="0"/>
    <x v="0"/>
    <d v="2014-07-03T00:00:00"/>
    <n v="4153.96"/>
  </r>
  <r>
    <s v="DANIEL PEREIRA SILVA"/>
    <x v="0"/>
    <n v="2247516"/>
    <n v="1032335637"/>
    <s v="19/11/1977"/>
    <x v="1"/>
    <s v="HELENITA PEREIRA SILVA"/>
    <x v="1"/>
    <s v="BRASILEIRO NATO"/>
    <m/>
    <s v="GO"/>
    <m/>
    <n v="254"/>
    <s v="DIVISAO DE RESTAURANTES UNIVERSITARIOS"/>
    <s v="04-SANTA MONICA"/>
    <n v="944"/>
    <s v="PRO REITORIA DE ASSISTENCIA ESTUDANTIL"/>
    <s v="04-SANTA MONICA"/>
    <m/>
    <x v="2"/>
    <x v="69"/>
    <x v="0"/>
    <m/>
    <s v="0//0"/>
    <m/>
    <m/>
    <n v="0"/>
    <m/>
    <n v="0"/>
    <m/>
    <m/>
    <m/>
    <x v="0"/>
    <x v="0"/>
    <d v="2015-09-03T00:00:00"/>
    <n v="4118.79"/>
  </r>
  <r>
    <s v="DANIEL SAMESINA"/>
    <x v="0"/>
    <n v="2864675"/>
    <n v="6127196698"/>
    <s v="04/09/1982"/>
    <x v="1"/>
    <s v="IONE SUEKO NAKAO SAMESINA"/>
    <x v="4"/>
    <s v="BRASILEIRO NATO"/>
    <m/>
    <s v="MG"/>
    <m/>
    <n v="414"/>
    <s v="FACULDADE DE CIENCIA DA COMPUTACAO"/>
    <s v="04-SANTA MONICA"/>
    <n v="414"/>
    <s v="FACULDADE DE CIENCIA DA COMPUTACAO"/>
    <s v="04-SANTA MONICA"/>
    <m/>
    <x v="2"/>
    <x v="18"/>
    <x v="0"/>
    <m/>
    <s v="0//0"/>
    <m/>
    <m/>
    <n v="0"/>
    <m/>
    <n v="0"/>
    <m/>
    <m/>
    <m/>
    <x v="0"/>
    <x v="0"/>
    <d v="2014-06-10T00:00:00"/>
    <n v="4153.96"/>
  </r>
  <r>
    <s v="DANIELA APARECIDA DE SOUSA MOREIRA RAMOS"/>
    <x v="0"/>
    <n v="1656611"/>
    <n v="7610667641"/>
    <s v="12/10/1985"/>
    <x v="0"/>
    <s v="HILEIA FERREIRA DE SOUSA MOREIRA"/>
    <x v="1"/>
    <s v="BRASILEIRO NATO"/>
    <m/>
    <s v="MG"/>
    <s v="UBERLANDIA"/>
    <n v="41"/>
    <s v="DIVISAO  PROV E ACOMP TEC ADMINISTRATIVO"/>
    <s v="04-SANTA MONICA"/>
    <n v="29"/>
    <s v="PRO REITORIA DE GESTAO DE PESSOAS"/>
    <s v="04-SANTA MONICA"/>
    <m/>
    <x v="1"/>
    <x v="17"/>
    <x v="0"/>
    <m/>
    <s v="0//0"/>
    <m/>
    <m/>
    <n v="0"/>
    <m/>
    <n v="0"/>
    <m/>
    <m/>
    <m/>
    <x v="0"/>
    <x v="0"/>
    <d v="2008-09-19T00:00:00"/>
    <n v="10057.17"/>
  </r>
  <r>
    <s v="DANIELA BASTOS SOARES"/>
    <x v="0"/>
    <n v="2997234"/>
    <n v="9429096664"/>
    <s v="01/07/1989"/>
    <x v="0"/>
    <s v="SILENE MARIA BASTOS SOARES"/>
    <x v="1"/>
    <s v="BRASILEIRO NATO"/>
    <m/>
    <s v="MG"/>
    <m/>
    <n v="325"/>
    <s v="COORDENACAO CUR.GRAD.ODONTOLOGIA FOUFU"/>
    <s v="07-AREA ACADEMICA-UMUARAMA"/>
    <n v="319"/>
    <s v="FACULDADE DE ODONTOLOGIA"/>
    <s v="07-AREA ACADEMICA-UMUARAMA"/>
    <m/>
    <x v="5"/>
    <x v="26"/>
    <x v="0"/>
    <m/>
    <s v="0//0"/>
    <m/>
    <m/>
    <n v="0"/>
    <m/>
    <n v="0"/>
    <m/>
    <m/>
    <m/>
    <x v="0"/>
    <x v="0"/>
    <d v="2017-11-16T00:00:00"/>
    <n v="3703.52"/>
  </r>
  <r>
    <s v="DANIELA CARVALHO SILVA"/>
    <x v="1"/>
    <n v="1557084"/>
    <n v="4579616600"/>
    <s v="21/06/1981"/>
    <x v="0"/>
    <s v="MARILDA ROSA DE CARVALHO SILV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2"/>
    <x v="0"/>
    <m/>
    <s v="0//0"/>
    <m/>
    <m/>
    <n v="0"/>
    <m/>
    <n v="0"/>
    <m/>
    <m/>
    <m/>
    <x v="0"/>
    <x v="1"/>
    <d v="2006-11-30T00:00:00"/>
    <n v="7323.19"/>
  </r>
  <r>
    <s v="DANIELA CONTRI FRAGA ALVES"/>
    <x v="1"/>
    <n v="2489020"/>
    <n v="1325546666"/>
    <s v="17/08/1978"/>
    <x v="0"/>
    <s v="CLEUSA APARECIDA FRAGA ALVES"/>
    <x v="1"/>
    <s v="BRASILEIRO NATO"/>
    <m/>
    <s v="GO"/>
    <m/>
    <n v="771"/>
    <s v="SERVICOS MEDICOS"/>
    <s v="06-HOSP CLINICAS-UMUARAMA"/>
    <n v="746"/>
    <s v="DIRETORIA DE SERVICOS CLINICOS"/>
    <s v="06-HOSP CLINICAS-UMUARAMA"/>
    <m/>
    <x v="0"/>
    <x v="100"/>
    <x v="0"/>
    <m/>
    <s v="0//0"/>
    <m/>
    <m/>
    <n v="0"/>
    <m/>
    <n v="0"/>
    <m/>
    <m/>
    <m/>
    <x v="0"/>
    <x v="2"/>
    <d v="2015-05-15T00:00:00"/>
    <n v="7803.49"/>
  </r>
  <r>
    <s v="DANIELA CRISTINA DA SILVA"/>
    <x v="1"/>
    <n v="1435062"/>
    <n v="4945752630"/>
    <s v="08/01/1983"/>
    <x v="0"/>
    <s v="ANA LUCIA DA SILVA"/>
    <x v="3"/>
    <s v="BRASILEIRO NATO"/>
    <m/>
    <s v="MG"/>
    <s v="PATROCINIO"/>
    <n v="499"/>
    <s v="UTI PEDIATRICO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25T00:00:00"/>
    <n v="11402.3"/>
  </r>
  <r>
    <s v="DANIELA DA CUNHA LOPES ALMEIDA"/>
    <x v="0"/>
    <n v="1193769"/>
    <n v="8612415683"/>
    <s v="12/06/1988"/>
    <x v="0"/>
    <s v="CLEUNICE APARECIDA TERTULIANO DA CUNHA LOPES"/>
    <x v="1"/>
    <s v="BRASILEIRO NATO"/>
    <m/>
    <s v="MG"/>
    <m/>
    <n v="1173"/>
    <s v="ASSESSORIA ADMINISTRATIVA UFU PT MINAS"/>
    <s v="11-CAMPUS PATOS DE MINAS"/>
    <n v="944"/>
    <s v="PRO REITORIA DE ASSISTENCIA ESTUDANTIL"/>
    <s v="04-SANTA MONICA"/>
    <m/>
    <x v="1"/>
    <x v="58"/>
    <x v="0"/>
    <m/>
    <s v="0//0"/>
    <m/>
    <m/>
    <n v="0"/>
    <m/>
    <n v="0"/>
    <m/>
    <m/>
    <m/>
    <x v="0"/>
    <x v="0"/>
    <d v="2018-04-02T00:00:00"/>
    <n v="7994.33"/>
  </r>
  <r>
    <s v="DANIELA DA SILVA NUNES"/>
    <x v="1"/>
    <n v="1330402"/>
    <n v="2349446174"/>
    <s v="30/12/1986"/>
    <x v="0"/>
    <s v="IVA LUCIA PEREIRA DA SILVA NUNES"/>
    <x v="1"/>
    <s v="BRASILEIRO NATO"/>
    <m/>
    <s v="GO"/>
    <m/>
    <n v="771"/>
    <s v="SERVICOS MEDICOS"/>
    <s v="06-HOSP CLINICAS-UMUARAMA"/>
    <n v="746"/>
    <s v="DIRETORIA DE SERVICOS CLINICOS"/>
    <s v="06-HOSP CLINICAS-UMUARAMA"/>
    <m/>
    <x v="3"/>
    <x v="69"/>
    <x v="0"/>
    <m/>
    <s v="0//0"/>
    <m/>
    <m/>
    <n v="26283"/>
    <s v="UNIV. FEDERAL DE MATO GROSSO DO SUL"/>
    <n v="0"/>
    <m/>
    <m/>
    <m/>
    <x v="0"/>
    <x v="0"/>
    <d v="2017-07-24T00:00:00"/>
    <n v="5694.97"/>
  </r>
  <r>
    <s v="DANIELA FARAH DE LIMA"/>
    <x v="0"/>
    <n v="2160772"/>
    <n v="5435045657"/>
    <s v="25/01/1982"/>
    <x v="0"/>
    <s v="NEIDE FARAH DE AZEREDO LIMA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1"/>
    <x v="31"/>
    <x v="0"/>
    <m/>
    <s v="0//0"/>
    <m/>
    <m/>
    <n v="0"/>
    <m/>
    <n v="0"/>
    <m/>
    <m/>
    <m/>
    <x v="0"/>
    <x v="0"/>
    <d v="2014-09-22T00:00:00"/>
    <n v="4015.15"/>
  </r>
  <r>
    <s v="DANIELA FATIMA MENDONCA MELO"/>
    <x v="0"/>
    <n v="1369042"/>
    <n v="6747089626"/>
    <s v="03/12/1983"/>
    <x v="0"/>
    <s v="LUCIA MARIA MENDONCA MELO"/>
    <x v="1"/>
    <s v="BRASILEIRO NATO"/>
    <m/>
    <s v="MG"/>
    <m/>
    <n v="886"/>
    <s v="DIVISAO DE INFORMATIZACAO DA DIRBI"/>
    <s v="04-SANTA MONICA"/>
    <n v="585"/>
    <s v="DIRETORIA DO SISTEMA DE BIBLIOTECAS"/>
    <s v="04-SANTA MONICA"/>
    <m/>
    <x v="0"/>
    <x v="58"/>
    <x v="0"/>
    <m/>
    <s v="0//0"/>
    <m/>
    <m/>
    <n v="0"/>
    <m/>
    <n v="0"/>
    <m/>
    <m/>
    <m/>
    <x v="0"/>
    <x v="0"/>
    <d v="2017-04-04T00:00:00"/>
    <n v="7812.76"/>
  </r>
  <r>
    <s v="DANIELA GIRALDI MARYAMA OKANO"/>
    <x v="1"/>
    <n v="1870265"/>
    <n v="26841416813"/>
    <s v="12/11/1978"/>
    <x v="0"/>
    <s v="VERA LUCIA GIRALDI MARYAMA"/>
    <x v="1"/>
    <s v="BRASILEIRO NATO"/>
    <m/>
    <s v="SP"/>
    <m/>
    <n v="771"/>
    <s v="SERVICOS MEDICOS"/>
    <s v="06-HOSP CLINICAS-UMUARAMA"/>
    <n v="746"/>
    <s v="DIRETORIA DE SERVICOS CLINICOS"/>
    <s v="06-HOSP CLINICAS-UMUARAMA"/>
    <m/>
    <x v="1"/>
    <x v="16"/>
    <x v="0"/>
    <m/>
    <s v="0//0"/>
    <m/>
    <m/>
    <n v="26254"/>
    <s v="UNIVERSIDADE FED.DO TRIANGULO MINEIRO"/>
    <n v="0"/>
    <m/>
    <m/>
    <m/>
    <x v="0"/>
    <x v="0"/>
    <d v="2017-09-14T00:00:00"/>
    <n v="21259.98"/>
  </r>
  <r>
    <s v="DANIELA IMOLESI CRUZ"/>
    <x v="0"/>
    <n v="1361462"/>
    <n v="8701086626"/>
    <s v="09/12/1991"/>
    <x v="0"/>
    <s v="MARINA RIBEIRO IMOLESI CRUZ"/>
    <x v="1"/>
    <s v="BRASILEIRO NATO"/>
    <m/>
    <s v="MG"/>
    <m/>
    <n v="4"/>
    <s v="GABINETE DO REITOR"/>
    <s v="04-SANTA MONICA"/>
    <n v="4"/>
    <s v="GABINETE DO REITOR"/>
    <s v="04-SANTA MONICA"/>
    <m/>
    <x v="1"/>
    <x v="58"/>
    <x v="0"/>
    <m/>
    <s v="0//0"/>
    <m/>
    <m/>
    <n v="26254"/>
    <s v="UNIVERSIDADE FED.DO TRIANGULO MINEIRO"/>
    <n v="0"/>
    <m/>
    <m/>
    <m/>
    <x v="0"/>
    <x v="0"/>
    <d v="2022-03-11T00:00:00"/>
    <n v="7994.33"/>
  </r>
  <r>
    <s v="DANIELA LEMOS BORGES"/>
    <x v="1"/>
    <n v="1365839"/>
    <n v="4061595644"/>
    <s v="14/11/1979"/>
    <x v="0"/>
    <s v="MARLENE BORGES DE LEMOS"/>
    <x v="0"/>
    <s v="BRASILEIRO NATO"/>
    <m/>
    <s v="GO"/>
    <s v="SAO SIMAO"/>
    <n v="491"/>
    <s v="CENTRO CIRURGICO GEUNE DIENF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2-12-01T00:00:00"/>
    <n v="12187.19"/>
  </r>
  <r>
    <s v="DANIELA MARQUES DE LIMA MOTA FERREIRA"/>
    <x v="1"/>
    <n v="2274949"/>
    <n v="95195823634"/>
    <s v="12/08/1974"/>
    <x v="0"/>
    <s v="VICENTINA MARQUES DE LIMA MOTA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2"/>
    <d v="2003-12-01T00:00:00"/>
    <n v="13214.01"/>
  </r>
  <r>
    <s v="DANIELA NAME CHAUL"/>
    <x v="1"/>
    <n v="1440180"/>
    <n v="86082868153"/>
    <s v="03/02/1978"/>
    <x v="0"/>
    <s v="MARIA HELENA NAME CHAUL"/>
    <x v="1"/>
    <s v="BRASILEIRO NATO"/>
    <m/>
    <s v="GO"/>
    <s v="GOIANIA"/>
    <n v="754"/>
    <s v="NUTRICAO E DIETETICA"/>
    <s v="06-HOSP CLINICAS-UMUARAMA"/>
    <n v="743"/>
    <s v="DIRETORIA DE SERVICOS ADMINISTRATIVOS"/>
    <s v="06-HOSP CLINICAS-UMUARAMA"/>
    <m/>
    <x v="0"/>
    <x v="1"/>
    <x v="0"/>
    <m/>
    <s v="0//0"/>
    <m/>
    <m/>
    <n v="0"/>
    <m/>
    <n v="0"/>
    <m/>
    <m/>
    <m/>
    <x v="0"/>
    <x v="2"/>
    <d v="2004-01-16T00:00:00"/>
    <n v="4999.88"/>
  </r>
  <r>
    <s v="DANIELA NOGUEIRA PRADO DE SOUZA"/>
    <x v="1"/>
    <n v="1365352"/>
    <n v="4945777624"/>
    <s v="28/02/1981"/>
    <x v="0"/>
    <s v="KATIA ENOE DE NOGUEIRA PRADO"/>
    <x v="1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m/>
    <x v="1"/>
    <x v="61"/>
    <x v="0"/>
    <m/>
    <s v="0//0"/>
    <m/>
    <m/>
    <n v="0"/>
    <m/>
    <n v="0"/>
    <m/>
    <m/>
    <m/>
    <x v="0"/>
    <x v="0"/>
    <d v="2002-12-02T00:00:00"/>
    <n v="13626.54"/>
  </r>
  <r>
    <s v="DANIELA PERES DE SOUZA"/>
    <x v="0"/>
    <n v="1444352"/>
    <n v="4283390690"/>
    <s v="07/09/1976"/>
    <x v="0"/>
    <s v="MARIA TEREZA DE SOUZA PERES"/>
    <x v="1"/>
    <s v="BRASILEIRO NATO"/>
    <m/>
    <s v="MG"/>
    <m/>
    <n v="1216"/>
    <s v="DIV PROMOCAO ASSIS SAUDE DO SERVIDOR"/>
    <s v="08-AREA ADMINISTR-UMUARAMA"/>
    <n v="29"/>
    <s v="PRO REITORIA DE GESTAO DE PESSOAS"/>
    <s v="04-SANTA MONICA"/>
    <m/>
    <x v="0"/>
    <x v="53"/>
    <x v="0"/>
    <m/>
    <s v="0//0"/>
    <m/>
    <m/>
    <n v="0"/>
    <m/>
    <n v="0"/>
    <m/>
    <m/>
    <m/>
    <x v="0"/>
    <x v="2"/>
    <d v="2020-10-01T00:00:00"/>
    <n v="5867.05"/>
  </r>
  <r>
    <s v="DANIELA SILVA RODRIGUES DA COSTA"/>
    <x v="1"/>
    <n v="1434751"/>
    <n v="5091371648"/>
    <s v="19/06/1981"/>
    <x v="0"/>
    <s v="SUELI SILVA RODRIGUES DA COSTA"/>
    <x v="1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1"/>
    <x v="61"/>
    <x v="0"/>
    <m/>
    <s v="0//0"/>
    <m/>
    <m/>
    <n v="0"/>
    <m/>
    <n v="0"/>
    <m/>
    <m/>
    <m/>
    <x v="0"/>
    <x v="0"/>
    <d v="2003-11-13T00:00:00"/>
    <n v="16755.88"/>
  </r>
  <r>
    <s v="DANIELA SOUSA COSTA"/>
    <x v="0"/>
    <n v="2611583"/>
    <n v="8059960601"/>
    <s v="14/08/1989"/>
    <x v="0"/>
    <s v="MARIA DA GLORIA ALBINO COSTA"/>
    <x v="1"/>
    <s v="BRASILEIRO NATO"/>
    <m/>
    <s v="MG"/>
    <s v="UBERLANDIA"/>
    <n v="532"/>
    <s v="CURSO DE ENGENHARIA BIOMEDICA"/>
    <s v="04-SANTA MONICA"/>
    <n v="403"/>
    <s v="FACULDADE DE ENGENHARIA ELETRICA"/>
    <s v="04-SANTA MONICA"/>
    <m/>
    <x v="2"/>
    <x v="0"/>
    <x v="0"/>
    <m/>
    <s v="0//0"/>
    <m/>
    <m/>
    <n v="0"/>
    <m/>
    <n v="0"/>
    <m/>
    <m/>
    <m/>
    <x v="0"/>
    <x v="0"/>
    <d v="2016-08-17T00:00:00"/>
    <n v="4159.17"/>
  </r>
  <r>
    <s v="DANIELE DA SILVA VIDAL"/>
    <x v="0"/>
    <n v="2066149"/>
    <n v="5159039651"/>
    <s v="11/08/1981"/>
    <x v="0"/>
    <s v="SONIA MARIA DA SILVA VIDAL"/>
    <x v="1"/>
    <s v="BRASILEIRO NATO"/>
    <m/>
    <s v="SP"/>
    <m/>
    <n v="97"/>
    <s v="DIVISAO SERVICOS AMBULATORIO CENTRAL"/>
    <s v="08-AREA ADMINISTR-UMUARAMA"/>
    <n v="92"/>
    <s v="HOSPITAL ODONTOLOGICO - DIRETORIA GERAL"/>
    <s v="08-AREA ADMINISTR-UMUARAMA"/>
    <m/>
    <x v="0"/>
    <x v="8"/>
    <x v="0"/>
    <m/>
    <s v="0//0"/>
    <m/>
    <m/>
    <n v="0"/>
    <m/>
    <n v="0"/>
    <m/>
    <m/>
    <m/>
    <x v="0"/>
    <x v="0"/>
    <d v="2013-10-29T00:00:00"/>
    <n v="4833.87"/>
  </r>
  <r>
    <s v="DANIELLA RODRIGUES CAMARGOS"/>
    <x v="0"/>
    <n v="1874791"/>
    <n v="5632074692"/>
    <s v="14/04/1981"/>
    <x v="0"/>
    <s v="MARIA SELMA RODRIGUES GUEDES"/>
    <x v="1"/>
    <s v="BRASILEIRO NATO"/>
    <m/>
    <s v="MG"/>
    <m/>
    <n v="130"/>
    <s v="SETOR DE ASSUNTOS EDUCACIONAIS - DIRAC"/>
    <s v="04-SANTA MONICA"/>
    <n v="262"/>
    <s v="PRO REITORIA DE GRADUACAO"/>
    <s v="04-SANTA MONICA"/>
    <m/>
    <x v="2"/>
    <x v="12"/>
    <x v="0"/>
    <m/>
    <s v="0//0"/>
    <m/>
    <m/>
    <n v="0"/>
    <m/>
    <n v="0"/>
    <m/>
    <m/>
    <m/>
    <x v="0"/>
    <x v="0"/>
    <d v="2011-07-04T00:00:00"/>
    <n v="4484.28"/>
  </r>
  <r>
    <s v="DANIELLA STORTI CARATTA"/>
    <x v="0"/>
    <n v="3251568"/>
    <n v="95226770600"/>
    <s v="10/01/1974"/>
    <x v="0"/>
    <s v="VERA STORTI CARATTA"/>
    <x v="1"/>
    <s v="BRASILEIRO NATO"/>
    <m/>
    <s v="DF"/>
    <m/>
    <n v="1145"/>
    <s v="COM PERM_ACUM CARG EMPREGOS E SALARIOS"/>
    <s v="04-SANTA MONICA"/>
    <n v="29"/>
    <s v="PRO REITORIA DE GESTAO DE PESSOAS"/>
    <s v="04-SANTA MONICA"/>
    <m/>
    <x v="0"/>
    <x v="42"/>
    <x v="0"/>
    <m/>
    <s v="0//0"/>
    <m/>
    <m/>
    <n v="0"/>
    <m/>
    <n v="0"/>
    <m/>
    <m/>
    <m/>
    <x v="0"/>
    <x v="0"/>
    <d v="2021-08-17T00:00:00"/>
    <n v="5434.85"/>
  </r>
  <r>
    <s v="DANIELLE BRIGIDA CARVALHO"/>
    <x v="0"/>
    <n v="2236112"/>
    <n v="9398100690"/>
    <s v="16/02/1990"/>
    <x v="0"/>
    <s v="MARIA ABADIA BRIGIDA CARVALHO"/>
    <x v="1"/>
    <s v="BRASILEIRO NATO"/>
    <m/>
    <s v="MG"/>
    <m/>
    <n v="319"/>
    <s v="FACULDADE DE ODONTOLOGIA"/>
    <s v="07-AREA ACADEMICA-UMUARAMA"/>
    <n v="319"/>
    <s v="FACULDADE DE ODONTOLOGIA"/>
    <s v="07-AREA ACADEMICA-UMUARAMA"/>
    <m/>
    <x v="0"/>
    <x v="0"/>
    <x v="0"/>
    <m/>
    <s v="0//0"/>
    <m/>
    <m/>
    <n v="0"/>
    <m/>
    <n v="0"/>
    <m/>
    <m/>
    <m/>
    <x v="0"/>
    <x v="0"/>
    <d v="2015-06-29T00:00:00"/>
    <n v="4157.95"/>
  </r>
  <r>
    <s v="DANIELLE FRANCIANE MARQUES DE OLIVEIRA BUIATTI"/>
    <x v="0"/>
    <n v="1838738"/>
    <n v="2827682621"/>
    <s v="11/10/1976"/>
    <x v="0"/>
    <s v="ELIANE MARIA MARQUES DE OLIVEIRA"/>
    <x v="4"/>
    <s v="BRASILEIRO NATO"/>
    <m/>
    <s v="PE"/>
    <m/>
    <n v="561"/>
    <s v="COORD CURSO DE GRADUACAO EM JORNALISMO"/>
    <s v="04-SANTA MONICA"/>
    <n v="363"/>
    <s v="FACULDADE DE EDUCACAO"/>
    <s v="04-SANTA MONICA"/>
    <m/>
    <x v="0"/>
    <x v="12"/>
    <x v="0"/>
    <m/>
    <s v="0//0"/>
    <m/>
    <m/>
    <n v="0"/>
    <m/>
    <n v="0"/>
    <m/>
    <m/>
    <m/>
    <x v="0"/>
    <x v="0"/>
    <d v="2011-01-20T00:00:00"/>
    <n v="4663.6499999999996"/>
  </r>
  <r>
    <s v="DANIELLE OLIVEIRA BORGES"/>
    <x v="0"/>
    <n v="2266265"/>
    <n v="8951739643"/>
    <s v="11/01/1988"/>
    <x v="0"/>
    <s v="JOENI DE OLIVEIRA LIMA BORGES"/>
    <x v="1"/>
    <s v="BRASILEIRO NATO"/>
    <m/>
    <s v="MG"/>
    <m/>
    <n v="562"/>
    <s v="CURSO DE GRADUACAO EM NUTRICAO"/>
    <s v="07-AREA ACADEMICA-UMUARAMA"/>
    <n v="305"/>
    <s v="FACULDADE DE MEDICINA"/>
    <s v="07-AREA ACADEMICA-UMUARAMA"/>
    <m/>
    <x v="1"/>
    <x v="38"/>
    <x v="0"/>
    <m/>
    <s v="0//0"/>
    <m/>
    <m/>
    <n v="0"/>
    <m/>
    <n v="0"/>
    <m/>
    <m/>
    <m/>
    <x v="0"/>
    <x v="0"/>
    <d v="2015-11-24T00:00:00"/>
    <n v="8306.11"/>
  </r>
  <r>
    <s v="DANIELLE REIS NAPOLITANO"/>
    <x v="0"/>
    <n v="3323365"/>
    <n v="109234626"/>
    <s v="14/03/1974"/>
    <x v="0"/>
    <s v="BEATRIZ LELIS DA SILVA REIS"/>
    <x v="1"/>
    <s v="BRASILEIRO NATO"/>
    <m/>
    <s v="MG"/>
    <s v="UBERLANDIA"/>
    <n v="288"/>
    <s v="INSTITUTO DE CIENCIAS BIOMEDICAS"/>
    <s v="07-AREA ACADEMICA-UMUARAMA"/>
    <n v="288"/>
    <s v="INSTITUTO DE CIENCIAS BIOMEDICAS"/>
    <s v="07-AREA ACADEMICA-UMUARAMA"/>
    <m/>
    <x v="3"/>
    <x v="17"/>
    <x v="0"/>
    <m/>
    <s v="0//0"/>
    <m/>
    <m/>
    <n v="0"/>
    <m/>
    <n v="0"/>
    <m/>
    <m/>
    <m/>
    <x v="0"/>
    <x v="0"/>
    <d v="2008-08-20T00:00:00"/>
    <n v="12240.63"/>
  </r>
  <r>
    <s v="DANIELLE SOUZA VIEIRA"/>
    <x v="0"/>
    <n v="1918099"/>
    <n v="10114438641"/>
    <s v="16/07/1989"/>
    <x v="0"/>
    <s v="SYRLEI SOUZA DE OLIVEIRA"/>
    <x v="2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1"/>
    <x v="3"/>
    <x v="0"/>
    <m/>
    <s v="0//0"/>
    <m/>
    <s v="Lic. Tratar de Interesses Particulares - EST"/>
    <n v="0"/>
    <m/>
    <n v="0"/>
    <m/>
    <s v="2/10/2022"/>
    <s v="1/10/2025"/>
    <x v="0"/>
    <x v="0"/>
    <d v="2012-02-17T00:00:00"/>
    <n v="0"/>
  </r>
  <r>
    <s v="DANIELO GARCIA DE FREITAS"/>
    <x v="1"/>
    <n v="2178847"/>
    <n v="93140010672"/>
    <s v="26/03/1972"/>
    <x v="1"/>
    <s v="CONSUELO MARIA GARCIA DE FREITA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3"/>
    <x v="79"/>
    <x v="0"/>
    <m/>
    <s v="0//0"/>
    <m/>
    <m/>
    <n v="0"/>
    <m/>
    <n v="0"/>
    <m/>
    <m/>
    <m/>
    <x v="0"/>
    <x v="2"/>
    <d v="2004-06-09T00:00:00"/>
    <n v="12762.77"/>
  </r>
  <r>
    <s v="DANILO CARDOSO DO NASCIMENTO"/>
    <x v="0"/>
    <n v="1822303"/>
    <n v="5144748660"/>
    <s v="18/03/1979"/>
    <x v="1"/>
    <s v="LINDALVA CARDOSO DO NASCIMENTO"/>
    <x v="4"/>
    <s v="BRASILEIRO NATO"/>
    <m/>
    <s v="SP"/>
    <m/>
    <n v="808"/>
    <s v="INSTITUTO DE ARTES"/>
    <s v="04-SANTA MONICA"/>
    <n v="808"/>
    <s v="INSTITUTO DE ARTES"/>
    <s v="04-SANTA MONICA"/>
    <m/>
    <x v="2"/>
    <x v="25"/>
    <x v="0"/>
    <m/>
    <s v="0//0"/>
    <m/>
    <m/>
    <n v="0"/>
    <m/>
    <n v="0"/>
    <m/>
    <m/>
    <m/>
    <x v="0"/>
    <x v="0"/>
    <d v="2010-10-19T00:00:00"/>
    <n v="4659.17"/>
  </r>
  <r>
    <s v="DANILO DE SOUZA"/>
    <x v="0"/>
    <n v="2997967"/>
    <n v="7422198605"/>
    <s v="21/01/1985"/>
    <x v="1"/>
    <s v="ANA DOURADO DE SOUZA"/>
    <x v="0"/>
    <s v="BRASILEIRO NATO"/>
    <m/>
    <s v="SP"/>
    <m/>
    <n v="955"/>
    <s v="PROAE - CAMPUS PONTAL"/>
    <s v="09-CAMPUS PONTAL"/>
    <n v="944"/>
    <s v="PRO REITORIA DE ASSISTENCIA ESTUDANTIL"/>
    <s v="04-SANTA MONICA"/>
    <m/>
    <x v="0"/>
    <x v="58"/>
    <x v="0"/>
    <m/>
    <s v="0//0"/>
    <m/>
    <m/>
    <n v="0"/>
    <m/>
    <n v="0"/>
    <m/>
    <m/>
    <m/>
    <x v="0"/>
    <x v="0"/>
    <d v="2017-11-13T00:00:00"/>
    <n v="6837.25"/>
  </r>
  <r>
    <s v="DANILO JOSE DE CARVALHO"/>
    <x v="1"/>
    <n v="1434968"/>
    <n v="930780647"/>
    <s v="19/04/1977"/>
    <x v="1"/>
    <s v="ANDRELINA MARIA DE CARVALHO"/>
    <x v="1"/>
    <s v="BRASILEIRO NATO"/>
    <m/>
    <s v="MG"/>
    <s v="PATROCINIO"/>
    <n v="471"/>
    <s v="GASTROENTEROLOGIA AMB DIENF"/>
    <s v="05-ENFERMAGEM-UMUARAMA"/>
    <n v="211"/>
    <s v="DIRETORIA DE ENFERMAGEM HC"/>
    <s v="05-ENFERMAGEM-UMUARAMA"/>
    <m/>
    <x v="0"/>
    <x v="36"/>
    <x v="0"/>
    <m/>
    <s v="0//0"/>
    <m/>
    <s v="LIC. TRATAMENTO DE SAUDE - EST"/>
    <n v="0"/>
    <m/>
    <n v="0"/>
    <m/>
    <s v="27/11/2022"/>
    <s v="23/01/2023"/>
    <x v="0"/>
    <x v="0"/>
    <d v="2003-11-17T00:00:00"/>
    <n v="6613.38"/>
  </r>
  <r>
    <s v="DANUBIA EUGENIA RODRIGUES CAMPOS"/>
    <x v="1"/>
    <n v="2281753"/>
    <n v="7018656605"/>
    <s v="14/05/1984"/>
    <x v="0"/>
    <s v="NAMIR CLARINDA RODRIGUES CAMPOS"/>
    <x v="1"/>
    <s v="BRASILEIRO NATO"/>
    <m/>
    <s v="MG"/>
    <m/>
    <n v="499"/>
    <s v="UTI PEDIATRICO GEUNE DIENF"/>
    <s v="05-ENFERMAGEM-UMUARAMA"/>
    <n v="211"/>
    <s v="DIRETORIA DE ENFERMAGEM HC"/>
    <s v="05-ENFERMAGEM-UMUARAMA"/>
    <m/>
    <x v="2"/>
    <x v="101"/>
    <x v="0"/>
    <m/>
    <s v="0//0"/>
    <m/>
    <m/>
    <n v="0"/>
    <m/>
    <n v="0"/>
    <m/>
    <m/>
    <m/>
    <x v="0"/>
    <x v="0"/>
    <d v="2016-02-24T00:00:00"/>
    <n v="6503.44"/>
  </r>
  <r>
    <s v="DARCIUS FERREIRA LISBOA OLIVEIRA"/>
    <x v="0"/>
    <n v="2397595"/>
    <n v="1332097685"/>
    <s v="11/02/1981"/>
    <x v="1"/>
    <s v="SANDRA MARA FERREIRA LISBOA OLIVEIRA"/>
    <x v="1"/>
    <s v="BRASILEIRO NATO"/>
    <m/>
    <s v="MG"/>
    <m/>
    <n v="580"/>
    <s v="CENTRO DE EDUCACAO DISTANCIA - DIRETORIA"/>
    <s v="04-SANTA MONICA"/>
    <n v="580"/>
    <s v="CENTRO DE EDUCACAO DISTANCIA - DIRETORIA"/>
    <s v="04-SANTA MONICA"/>
    <m/>
    <x v="0"/>
    <x v="26"/>
    <x v="0"/>
    <m/>
    <s v="0//0"/>
    <m/>
    <m/>
    <n v="0"/>
    <m/>
    <n v="0"/>
    <m/>
    <m/>
    <m/>
    <x v="0"/>
    <x v="0"/>
    <d v="2017-05-15T00:00:00"/>
    <n v="4012.8"/>
  </r>
  <r>
    <s v="DARIO JUNQUEIRA DE MORAES"/>
    <x v="0"/>
    <n v="2044343"/>
    <n v="706910613"/>
    <s v="02/02/1976"/>
    <x v="1"/>
    <s v="LUCIANA VILELA JUNQUEIRA DE MORAES"/>
    <x v="1"/>
    <s v="BRASILEIRO NATO"/>
    <m/>
    <s v="MG"/>
    <m/>
    <n v="738"/>
    <s v="BIBLIOTECA SETORIAL PONTAL"/>
    <s v="09-CAMPUS PONTAL"/>
    <n v="585"/>
    <s v="DIRETORIA DO SISTEMA DE BIBLIOTECAS"/>
    <s v="04-SANTA MONICA"/>
    <m/>
    <x v="0"/>
    <x v="8"/>
    <x v="0"/>
    <m/>
    <s v="0//0"/>
    <m/>
    <m/>
    <n v="0"/>
    <m/>
    <n v="0"/>
    <m/>
    <m/>
    <m/>
    <x v="0"/>
    <x v="0"/>
    <d v="2013-07-15T00:00:00"/>
    <n v="4143.32"/>
  </r>
  <r>
    <s v="DARLENE GONCALVES DORNELAS CONSTANTINO"/>
    <x v="1"/>
    <n v="1434867"/>
    <n v="86067010682"/>
    <s v="09/06/1971"/>
    <x v="0"/>
    <s v="MARIA DAS GRACAS GONCALVES"/>
    <x v="0"/>
    <s v="BRASILEIRO NATO"/>
    <m/>
    <s v="MG"/>
    <s v="PATROCINIO"/>
    <n v="490"/>
    <s v="BERCARIO E UTI NEONATAL GEUNE DIENF"/>
    <s v="05-ENFERMAGEM-UMUARAMA"/>
    <n v="211"/>
    <s v="DIRETORIA DE ENFERMAGEM HC"/>
    <s v="05-ENFERMAGEM-UMUARAMA"/>
    <m/>
    <x v="0"/>
    <x v="4"/>
    <x v="0"/>
    <m/>
    <s v="0//0"/>
    <m/>
    <m/>
    <n v="0"/>
    <m/>
    <n v="0"/>
    <m/>
    <m/>
    <m/>
    <x v="0"/>
    <x v="0"/>
    <d v="2003-11-18T00:00:00"/>
    <n v="10530.82"/>
  </r>
  <r>
    <s v="DARLENE GONCALVES MOTA"/>
    <x v="1"/>
    <n v="1854538"/>
    <n v="6336145646"/>
    <s v="15/03/1985"/>
    <x v="0"/>
    <s v="JESUITA GONÇALVES MACHADO MOTA"/>
    <x v="0"/>
    <s v="BRASILEIRO NATO"/>
    <m/>
    <s v="MG"/>
    <m/>
    <n v="482"/>
    <s v="CLINICA CIRURGICA 2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3992.25"/>
  </r>
  <r>
    <s v="DAYANA PEREIRA DE ASSIS"/>
    <x v="0"/>
    <n v="1749669"/>
    <n v="6555444614"/>
    <s v="14/12/1983"/>
    <x v="0"/>
    <s v="EROTIDES CLARA PEREIRA DE ASSIS"/>
    <x v="0"/>
    <s v="BRASILEIRO NATO"/>
    <m/>
    <s v="SP"/>
    <m/>
    <n v="369"/>
    <s v="FACULDADE DE GESTAO E NEGOCIOS"/>
    <s v="04-SANTA MONICA"/>
    <n v="369"/>
    <s v="FACULDADE DE GESTAO E NEGOCIOS"/>
    <s v="04-SANTA MONICA"/>
    <m/>
    <x v="0"/>
    <x v="18"/>
    <x v="0"/>
    <m/>
    <s v="0//0"/>
    <m/>
    <m/>
    <n v="0"/>
    <m/>
    <n v="0"/>
    <m/>
    <m/>
    <m/>
    <x v="0"/>
    <x v="0"/>
    <d v="2015-05-25T00:00:00"/>
    <n v="4455.3"/>
  </r>
  <r>
    <s v="DAYANA RUBIA CARNEIRO"/>
    <x v="1"/>
    <n v="1167598"/>
    <n v="5997360628"/>
    <s v="07/04/1986"/>
    <x v="0"/>
    <s v="ANA ESTER PEREIRA CARNEIRO"/>
    <x v="0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1"/>
    <x v="22"/>
    <x v="0"/>
    <m/>
    <s v="0//0"/>
    <m/>
    <m/>
    <n v="0"/>
    <m/>
    <n v="0"/>
    <m/>
    <m/>
    <m/>
    <x v="0"/>
    <x v="0"/>
    <d v="2016-09-05T00:00:00"/>
    <n v="3864.44"/>
  </r>
  <r>
    <s v="DAYANE HEVELYN GOMES SILVA"/>
    <x v="1"/>
    <n v="3309163"/>
    <n v="10203180666"/>
    <s v="30/12/1991"/>
    <x v="0"/>
    <s v="ELIETE PEREIRA GOMES E SILV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24"/>
    <x v="0"/>
    <m/>
    <s v="0//0"/>
    <m/>
    <m/>
    <n v="0"/>
    <m/>
    <n v="0"/>
    <m/>
    <m/>
    <m/>
    <x v="0"/>
    <x v="0"/>
    <d v="2022-08-16T00:00:00"/>
    <n v="7421.85"/>
  </r>
  <r>
    <s v="DAYANE LELES DOS REIS"/>
    <x v="0"/>
    <n v="2392209"/>
    <n v="6178619600"/>
    <s v="08/08/1981"/>
    <x v="0"/>
    <s v="SANDRA SOUSA LELES DOS REIS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0"/>
    <x v="40"/>
    <x v="0"/>
    <m/>
    <s v="0//0"/>
    <m/>
    <m/>
    <n v="0"/>
    <m/>
    <n v="0"/>
    <m/>
    <m/>
    <m/>
    <x v="0"/>
    <x v="0"/>
    <d v="2017-05-05T00:00:00"/>
    <n v="4617.55"/>
  </r>
  <r>
    <s v="DAYENE DO CARMO CARVALHO"/>
    <x v="0"/>
    <n v="1964497"/>
    <n v="8230387699"/>
    <s v="15/03/1988"/>
    <x v="0"/>
    <s v="EVERALDA DO CARMO CARVALHO"/>
    <x v="0"/>
    <s v="BRASILEIRO NATO"/>
    <m/>
    <s v="MG"/>
    <m/>
    <n v="789"/>
    <s v="COOR CURSO GRAD ENG ALIMENTOS DE PATOS"/>
    <s v="11-CAMPUS PATOS DE MINAS"/>
    <n v="410"/>
    <s v="FACULDADE DE ENGENHARIA QUIMICA"/>
    <s v="04-SANTA MONICA"/>
    <m/>
    <x v="3"/>
    <x v="8"/>
    <x v="0"/>
    <m/>
    <s v="0//0"/>
    <m/>
    <m/>
    <n v="0"/>
    <m/>
    <n v="0"/>
    <m/>
    <m/>
    <m/>
    <x v="0"/>
    <x v="0"/>
    <d v="2012-09-03T00:00:00"/>
    <n v="6732.89"/>
  </r>
  <r>
    <s v="DAYNIE FRANCIELE TEIXEIRA"/>
    <x v="1"/>
    <n v="2066101"/>
    <n v="4583641699"/>
    <s v="29/07/1980"/>
    <x v="0"/>
    <s v="REGINA MARCIA DE OLIVEIRA TEIXEIRA"/>
    <x v="1"/>
    <s v="BRASILEIRO NATO"/>
    <m/>
    <s v="MG"/>
    <m/>
    <n v="499"/>
    <s v="UTI PEDIATRICO GEUNE DIENF"/>
    <s v="05-ENFERMAGEM-UMUARAMA"/>
    <n v="211"/>
    <s v="DIRETORIA DE ENFERMAGEM HC"/>
    <s v="05-ENFERMAGEM-UMUARAMA"/>
    <m/>
    <x v="9"/>
    <x v="102"/>
    <x v="0"/>
    <m/>
    <s v="0//0"/>
    <m/>
    <m/>
    <n v="0"/>
    <m/>
    <n v="0"/>
    <m/>
    <m/>
    <m/>
    <x v="0"/>
    <x v="0"/>
    <d v="2013-10-18T00:00:00"/>
    <n v="3305.12"/>
  </r>
  <r>
    <s v="DEBORA CRISTIANE GOMES"/>
    <x v="1"/>
    <n v="1123505"/>
    <n v="80764746634"/>
    <s v="15/01/1967"/>
    <x v="0"/>
    <s v="JAIRA JUSTINO GOME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3"/>
    <x v="13"/>
    <x v="0"/>
    <m/>
    <s v="0//0"/>
    <m/>
    <m/>
    <n v="0"/>
    <m/>
    <n v="0"/>
    <m/>
    <m/>
    <m/>
    <x v="0"/>
    <x v="0"/>
    <d v="1995-01-12T00:00:00"/>
    <n v="31464.21"/>
  </r>
  <r>
    <s v="DEBORA CRISTINA SANTOS"/>
    <x v="1"/>
    <n v="2906381"/>
    <n v="7553955655"/>
    <s v="06/03/1987"/>
    <x v="0"/>
    <s v="ELIZETE MARIA DE FATIMA SANTOS"/>
    <x v="3"/>
    <s v="BRASILEIRO NATO"/>
    <m/>
    <s v="MG"/>
    <m/>
    <n v="491"/>
    <s v="CENTRO CIRURGICO GEUNE DIENF"/>
    <s v="05-ENFERMAGEM-UMUARAMA"/>
    <n v="211"/>
    <s v="DIRETORIA DE ENFERMAGEM HC"/>
    <s v="05-ENFERMAGEM-UMUARAMA"/>
    <m/>
    <x v="0"/>
    <x v="12"/>
    <x v="0"/>
    <m/>
    <s v="0//0"/>
    <m/>
    <s v="Lic. Gestante  ( Concedida Administrat.) - EST"/>
    <n v="0"/>
    <m/>
    <n v="0"/>
    <m/>
    <s v="6/10/2022"/>
    <s v="2/02/2023"/>
    <x v="0"/>
    <x v="0"/>
    <d v="2012-04-10T00:00:00"/>
    <n v="5381.13"/>
  </r>
  <r>
    <s v="DEBORA DE OLIVEIRA SANTOS"/>
    <x v="0"/>
    <n v="1052228"/>
    <n v="9759044692"/>
    <s v="12/09/1988"/>
    <x v="0"/>
    <s v="MARLENE AMELIA DE OLIVEIRA SANTOS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3"/>
    <x v="59"/>
    <x v="0"/>
    <m/>
    <s v="0//0"/>
    <m/>
    <m/>
    <n v="0"/>
    <m/>
    <n v="0"/>
    <m/>
    <m/>
    <m/>
    <x v="0"/>
    <x v="0"/>
    <d v="2013-08-13T00:00:00"/>
    <n v="9143.7900000000009"/>
  </r>
  <r>
    <s v="DEBORA HELENA APARECIDA DE SOUZA"/>
    <x v="0"/>
    <n v="3304414"/>
    <n v="9556920676"/>
    <s v="25/07/1988"/>
    <x v="0"/>
    <s v="MAGALY DE SOUZA"/>
    <x v="1"/>
    <s v="BRASILEIRO NATO"/>
    <m/>
    <s v="MG"/>
    <m/>
    <n v="1173"/>
    <s v="ASSESSORIA ADMINISTRATIVA UFU PT MINAS"/>
    <s v="11-CAMPUS PATOS DE MINAS"/>
    <n v="4"/>
    <s v="GABINETE DO REITOR"/>
    <s v="04-SANTA MONICA"/>
    <m/>
    <x v="0"/>
    <x v="42"/>
    <x v="0"/>
    <m/>
    <s v="0//0"/>
    <m/>
    <m/>
    <n v="0"/>
    <m/>
    <n v="0"/>
    <m/>
    <m/>
    <m/>
    <x v="0"/>
    <x v="0"/>
    <d v="2022-08-08T00:00:00"/>
    <n v="5434.85"/>
  </r>
  <r>
    <s v="DEBORA JAEL DE SOUZA RESENDE"/>
    <x v="0"/>
    <n v="1173448"/>
    <n v="7832108681"/>
    <s v="04/09/1985"/>
    <x v="0"/>
    <s v="CELIA DA SILVA FERREIRA DE SOUZA"/>
    <x v="3"/>
    <s v="BRASILEIRO NATO"/>
    <m/>
    <s v="PR"/>
    <m/>
    <n v="372"/>
    <s v="FACULDADE ARQUITETURA URBANISMO E DESIGN"/>
    <s v="04-SANTA MONICA"/>
    <n v="372"/>
    <s v="FACULDADE ARQUITETURA URBANISMO E DESIGN"/>
    <s v="04-SANTA MONICA"/>
    <m/>
    <x v="0"/>
    <x v="69"/>
    <x v="0"/>
    <m/>
    <s v="0//0"/>
    <m/>
    <m/>
    <n v="0"/>
    <m/>
    <n v="0"/>
    <m/>
    <m/>
    <m/>
    <x v="0"/>
    <x v="0"/>
    <d v="2015-06-18T00:00:00"/>
    <n v="4001.88"/>
  </r>
  <r>
    <s v="DEBORA MOEMA PIRES FERREIRA"/>
    <x v="1"/>
    <n v="1434777"/>
    <n v="34943609104"/>
    <s v="18/09/1966"/>
    <x v="0"/>
    <s v="WASTI PIRES FERREIRA"/>
    <x v="0"/>
    <s v="BRASILEIRO NATO"/>
    <m/>
    <s v="TO"/>
    <s v="GURUPI"/>
    <n v="480"/>
    <s v="EMERGENCIA DA CLINICA MEDICA PS DIENF"/>
    <s v="05-ENFERMAGEM-UMUARAMA"/>
    <n v="179"/>
    <s v="DIRETORIA GERAL HOSP CLINICAS"/>
    <s v="06-HOSP CLINICAS-UMUARAMA"/>
    <m/>
    <x v="0"/>
    <x v="36"/>
    <x v="0"/>
    <m/>
    <s v="0//0"/>
    <m/>
    <m/>
    <n v="0"/>
    <m/>
    <n v="0"/>
    <m/>
    <m/>
    <m/>
    <x v="0"/>
    <x v="0"/>
    <d v="2003-11-14T00:00:00"/>
    <n v="12618.47"/>
  </r>
  <r>
    <s v="DEIRIENE RODRIGUES DE OLIVEIRA CAMPOS"/>
    <x v="1"/>
    <n v="2127305"/>
    <n v="304679690"/>
    <s v="14/05/1977"/>
    <x v="0"/>
    <s v="MARLI DE FATIMA RODRIGUES ROSA"/>
    <x v="1"/>
    <s v="BRASILEIRO NATO"/>
    <m/>
    <s v="MG"/>
    <m/>
    <n v="771"/>
    <s v="SERVICOS MEDICOS"/>
    <s v="06-HOSP CLINICAS-UMUARAMA"/>
    <n v="769"/>
    <s v="PROPEDEUTICA"/>
    <s v="06-HOSP CLINICAS-UMUARAMA"/>
    <m/>
    <x v="0"/>
    <x v="18"/>
    <x v="0"/>
    <m/>
    <s v="0//0"/>
    <m/>
    <m/>
    <n v="0"/>
    <m/>
    <n v="0"/>
    <m/>
    <m/>
    <m/>
    <x v="0"/>
    <x v="0"/>
    <d v="2014-06-09T00:00:00"/>
    <n v="4652.43"/>
  </r>
  <r>
    <s v="DEISIANE MARIA MOREIRA CABRAL"/>
    <x v="0"/>
    <n v="2346434"/>
    <n v="10012340650"/>
    <s v="19/10/1991"/>
    <x v="0"/>
    <s v="JUCELINA MOREIRA DOS SANTOS"/>
    <x v="1"/>
    <s v="BRASILEIRO NATO"/>
    <m/>
    <s v="MG"/>
    <m/>
    <n v="648"/>
    <s v="DIVISAO DE CONTRATOS - DIRCL"/>
    <s v="04-SANTA MONICA"/>
    <n v="131"/>
    <s v="PRO REITORIA DE PLANEJAMEN ADMINISTRACAO"/>
    <s v="04-SANTA MONICA"/>
    <m/>
    <x v="1"/>
    <x v="0"/>
    <x v="0"/>
    <m/>
    <s v="0//0"/>
    <m/>
    <m/>
    <n v="0"/>
    <m/>
    <n v="0"/>
    <m/>
    <m/>
    <m/>
    <x v="0"/>
    <x v="0"/>
    <d v="2016-11-29T00:00:00"/>
    <n v="4873.7700000000004"/>
  </r>
  <r>
    <s v="DEIVISSON SILVA"/>
    <x v="1"/>
    <n v="1123472"/>
    <n v="71341870634"/>
    <s v="16/08/1968"/>
    <x v="1"/>
    <s v="IOLANDA FERREIRA SILVA"/>
    <x v="3"/>
    <s v="BRASILEIRO NATO"/>
    <m/>
    <s v="MG"/>
    <s v="UBERLANDIA"/>
    <n v="470"/>
    <s v="ECOCARDIOGRAFIA AMB DIENF"/>
    <s v="05-ENFERMAGEM-UMUARAMA"/>
    <n v="211"/>
    <s v="DIRETORIA DE ENFERMAGEM HC"/>
    <s v="05-ENFERMAGEM-UMUARAMA"/>
    <m/>
    <x v="2"/>
    <x v="29"/>
    <x v="0"/>
    <m/>
    <s v="0//0"/>
    <m/>
    <m/>
    <n v="0"/>
    <m/>
    <n v="0"/>
    <m/>
    <m/>
    <m/>
    <x v="0"/>
    <x v="0"/>
    <d v="1995-01-09T00:00:00"/>
    <n v="5383.04"/>
  </r>
  <r>
    <s v="DELIVALDA DE OLIVEIRA"/>
    <x v="1"/>
    <n v="412322"/>
    <n v="19096976649"/>
    <s v="15/07/1949"/>
    <x v="0"/>
    <s v="CARMELINA A MIRANDA"/>
    <x v="0"/>
    <s v="BRASILEIRO NATO"/>
    <m/>
    <s v="MG"/>
    <s v="NOVA PONTE"/>
    <n v="754"/>
    <s v="NUTRICAO E DIETETICA"/>
    <s v="06-HOSP CLINICAS-UMUARAMA"/>
    <n v="743"/>
    <s v="DIRETORIA DE SERVICOS ADMINISTRATIVOS"/>
    <s v="06-HOSP CLINICAS-UMUARAMA"/>
    <m/>
    <x v="8"/>
    <x v="7"/>
    <x v="0"/>
    <m/>
    <s v="0//0"/>
    <m/>
    <s v="LIC. TRATAMENTO DE SAUDE - EST"/>
    <n v="0"/>
    <m/>
    <n v="0"/>
    <m/>
    <s v="31/10/2022"/>
    <s v="28/01/2023"/>
    <x v="0"/>
    <x v="0"/>
    <d v="1984-05-01T00:00:00"/>
    <n v="4539.78"/>
  </r>
  <r>
    <s v="DELMA MARTINS NAVES"/>
    <x v="1"/>
    <n v="1123510"/>
    <n v="72664568604"/>
    <s v="18/03/1969"/>
    <x v="0"/>
    <s v="IVONE MARTINS NAVES"/>
    <x v="1"/>
    <s v="BRASILEIRO NATO"/>
    <m/>
    <s v="MG"/>
    <s v="UBERLANDIA"/>
    <n v="216"/>
    <s v="SETOR DE MATERIAIS ESTERILIZACAO DIENF"/>
    <s v="05-ENFERMAGEM-UMUARAMA"/>
    <n v="211"/>
    <s v="DIRETORIA DE ENFERMAGEM HC"/>
    <s v="05-ENFERMAGEM-UMUARAMA"/>
    <m/>
    <x v="2"/>
    <x v="29"/>
    <x v="0"/>
    <m/>
    <s v="0//0"/>
    <m/>
    <m/>
    <n v="0"/>
    <m/>
    <n v="0"/>
    <m/>
    <m/>
    <m/>
    <x v="0"/>
    <x v="0"/>
    <d v="1995-01-16T00:00:00"/>
    <n v="9334.31"/>
  </r>
  <r>
    <s v="DELMINDA REIS"/>
    <x v="0"/>
    <n v="1035278"/>
    <n v="35068540625"/>
    <s v="31/10/1955"/>
    <x v="0"/>
    <s v="OLINDA REIS SILVA"/>
    <x v="0"/>
    <s v="BRASILEIRO NATO"/>
    <m/>
    <s v="MG"/>
    <s v="TUPACIGUARA"/>
    <n v="332"/>
    <s v="FACULDADE DE EDUCACAO FISICA"/>
    <s v="03-EDUCACAO FISICA"/>
    <n v="332"/>
    <s v="FACULDADE DE EDUCACAO FISICA"/>
    <s v="03-EDUCACAO FISICA"/>
    <m/>
    <x v="0"/>
    <x v="97"/>
    <x v="0"/>
    <m/>
    <s v="0//0"/>
    <m/>
    <m/>
    <n v="0"/>
    <m/>
    <n v="0"/>
    <m/>
    <m/>
    <m/>
    <x v="0"/>
    <x v="0"/>
    <d v="1993-09-29T00:00:00"/>
    <n v="6942.99"/>
  </r>
  <r>
    <s v="DENIA CAETANO MELO"/>
    <x v="0"/>
    <n v="1961695"/>
    <n v="7574910650"/>
    <s v="11/02/1984"/>
    <x v="0"/>
    <s v="DORCAS COSTA MELO CAETANO"/>
    <x v="1"/>
    <s v="BRASILEIRO NATO"/>
    <m/>
    <s v="MG"/>
    <m/>
    <n v="1182"/>
    <s v="DIVISAO DE ORCAMENTOS - PREFE"/>
    <s v="04-SANTA MONICA"/>
    <n v="59"/>
    <s v="PREFEITURA UNIVERSITARIA"/>
    <s v="04-SANTA MONICA"/>
    <m/>
    <x v="0"/>
    <x v="34"/>
    <x v="0"/>
    <m/>
    <s v="0//0"/>
    <m/>
    <m/>
    <n v="0"/>
    <m/>
    <n v="0"/>
    <m/>
    <m/>
    <m/>
    <x v="0"/>
    <x v="0"/>
    <d v="2012-08-13T00:00:00"/>
    <n v="7668.81"/>
  </r>
  <r>
    <s v="DENILDE GONCALVES DA SILVA"/>
    <x v="1"/>
    <n v="2279797"/>
    <n v="7288040690"/>
    <s v="14/08/1984"/>
    <x v="0"/>
    <s v="MARLENE GONCALVES DA SILVA"/>
    <x v="0"/>
    <s v="BRASILEIRO NATO"/>
    <m/>
    <s v="MG"/>
    <m/>
    <n v="482"/>
    <s v="CLINICA CIRURGICA 2 INTERNACAO DIENF"/>
    <s v="05-ENFERMAGEM-UMUARAMA"/>
    <n v="211"/>
    <s v="DIRETORIA DE ENFERMAGEM HC"/>
    <s v="05-ENFERMAGEM-UMUARAMA"/>
    <m/>
    <x v="0"/>
    <x v="103"/>
    <x v="0"/>
    <m/>
    <s v="0//0"/>
    <m/>
    <m/>
    <n v="0"/>
    <m/>
    <n v="0"/>
    <m/>
    <m/>
    <m/>
    <x v="0"/>
    <x v="0"/>
    <d v="2016-02-24T00:00:00"/>
    <n v="8928.5300000000007"/>
  </r>
  <r>
    <s v="DENILSON CARRIJO FERREIRA"/>
    <x v="0"/>
    <n v="2611819"/>
    <n v="8956761680"/>
    <s v="30/08/1988"/>
    <x v="1"/>
    <s v="CRISTINA MARIA CARRIJO DA MOTTA FERREIRA"/>
    <x v="1"/>
    <s v="BRASILEIRO NATO"/>
    <m/>
    <s v="MG"/>
    <s v="UBERLANDIA"/>
    <n v="249"/>
    <s v="CENTRO DE INCUBACAO EMPR POP SOLIDARIOS"/>
    <s v="04-SANTA MONICA"/>
    <n v="249"/>
    <s v="CENTRO DE INCUBACAO EMPR POP SOLIDARIOS"/>
    <s v="04-SANTA MONICA"/>
    <m/>
    <x v="1"/>
    <x v="25"/>
    <x v="1"/>
    <m/>
    <s v="0//0"/>
    <m/>
    <s v="CESSAO (COM ONUS) PARA OUTROS ORGAOS - EST"/>
    <n v="0"/>
    <m/>
    <n v="26443"/>
    <s v="EMPRESA BRAS. SERVIÇOS HOSPITALARES"/>
    <s v="19/10/2021"/>
    <s v="0//0"/>
    <x v="0"/>
    <x v="0"/>
    <d v="2010-01-26T00:00:00"/>
    <n v="5665.55"/>
  </r>
  <r>
    <s v="DENILSON DE FREITAS MARQUEZ"/>
    <x v="0"/>
    <n v="413054"/>
    <n v="67156371649"/>
    <s v="17/07/1969"/>
    <x v="1"/>
    <s v="ALBERTINA DE FREITAS MARQUEZ"/>
    <x v="0"/>
    <s v="BRASILEIRO NATO"/>
    <m/>
    <s v="MG"/>
    <s v="UBERLANDIA"/>
    <n v="424"/>
    <s v="DIVISAO DE PESSOAL"/>
    <s v="08-AREA ADMINISTR-UMUARAMA"/>
    <n v="29"/>
    <s v="PRO REITORIA DE GESTAO DE PESSOAS"/>
    <s v="04-SANTA MONICA"/>
    <m/>
    <x v="0"/>
    <x v="6"/>
    <x v="0"/>
    <m/>
    <s v="0//0"/>
    <m/>
    <m/>
    <n v="0"/>
    <m/>
    <n v="0"/>
    <m/>
    <m/>
    <m/>
    <x v="0"/>
    <x v="0"/>
    <d v="1988-01-19T00:00:00"/>
    <n v="6869.52"/>
  </r>
  <r>
    <s v="DENIS ALVES MATEUS"/>
    <x v="1"/>
    <n v="2408133"/>
    <n v="5095283689"/>
    <s v="27/05/1981"/>
    <x v="1"/>
    <s v="MARIA ALVES COSTA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0"/>
    <x v="40"/>
    <x v="0"/>
    <m/>
    <s v="0//0"/>
    <m/>
    <m/>
    <n v="0"/>
    <m/>
    <n v="0"/>
    <m/>
    <m/>
    <m/>
    <x v="0"/>
    <x v="1"/>
    <d v="2017-07-10T00:00:00"/>
    <n v="5130.1899999999996"/>
  </r>
  <r>
    <s v="DENIS CARVALHO SOARES CAVALCANTE"/>
    <x v="1"/>
    <n v="1123492"/>
    <n v="98674420672"/>
    <s v="03/06/1976"/>
    <x v="1"/>
    <s v="FRANCISCA FRANCILENE MOTA"/>
    <x v="1"/>
    <s v="BRASILEIRO NATO"/>
    <m/>
    <s v="CE"/>
    <s v="NOVO ASSIS"/>
    <n v="494"/>
    <s v="HEMODINAMICA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1-16T00:00:00"/>
    <n v="11399.26"/>
  </r>
  <r>
    <s v="DENIS CEZAR FONSECA"/>
    <x v="0"/>
    <n v="2223156"/>
    <n v="1450044654"/>
    <s v="31/08/1982"/>
    <x v="1"/>
    <s v="ANA MARIA FONSECA"/>
    <x v="1"/>
    <s v="BRASILEIRO NATO"/>
    <m/>
    <s v="MG"/>
    <m/>
    <n v="74"/>
    <s v="DIVISAO DE DOCUMENTACAO - SEPRO"/>
    <s v="04-SANTA MONICA"/>
    <n v="59"/>
    <s v="PREFEITURA UNIVERSITARIA"/>
    <s v="04-SANTA MONICA"/>
    <m/>
    <x v="0"/>
    <x v="31"/>
    <x v="0"/>
    <m/>
    <s v="0//0"/>
    <m/>
    <s v="Afast. no País (Com Ônus) Est/Dout/Mestrado - EST"/>
    <n v="0"/>
    <m/>
    <n v="0"/>
    <m/>
    <s v="1/12/2022"/>
    <s v="1/12/2023"/>
    <x v="0"/>
    <x v="0"/>
    <d v="2015-04-15T00:00:00"/>
    <n v="3434.01"/>
  </r>
  <r>
    <s v="DENIS DOUGLAS PESSOA"/>
    <x v="0"/>
    <n v="3154746"/>
    <n v="6364723616"/>
    <s v="12/12/1983"/>
    <x v="1"/>
    <s v="MARLENE FERNANDES DA SILVA"/>
    <x v="1"/>
    <s v="BRASILEIRO NATO"/>
    <m/>
    <s v="MG"/>
    <m/>
    <n v="112"/>
    <s v="DIR DE EXPERIMENTACAO PRODUCAO ANIMAL"/>
    <s v="08-AREA ADMINISTR-UMUARAMA"/>
    <n v="112"/>
    <s v="DIR DE EXPERIMENTACAO PRODUCAO ANIMAL"/>
    <s v="08-AREA ADMINISTR-UMUARAMA"/>
    <m/>
    <x v="1"/>
    <x v="51"/>
    <x v="0"/>
    <m/>
    <s v="0//0"/>
    <m/>
    <m/>
    <n v="0"/>
    <m/>
    <n v="0"/>
    <m/>
    <m/>
    <m/>
    <x v="0"/>
    <x v="0"/>
    <d v="2019-11-05T00:00:00"/>
    <n v="8396.48"/>
  </r>
  <r>
    <s v="DENIS JOSE ALMEIDA"/>
    <x v="0"/>
    <n v="2617251"/>
    <n v="6582596608"/>
    <s v="18/10/1985"/>
    <x v="1"/>
    <s v="NILZA MARIA DE ALMEIDA"/>
    <x v="1"/>
    <s v="BRASILEIRO NATO"/>
    <m/>
    <s v="MG"/>
    <s v="ITUIUTABA"/>
    <n v="930"/>
    <s v="SETOR DE SUPORTE PONTAL_- CTIC"/>
    <s v="09-CAMPUS PONTAL"/>
    <n v="581"/>
    <s v="CENTRO DE TECNO DA INFOR E COMUNICACAO"/>
    <s v="08-AREA ADMINISTR-UMUARAMA"/>
    <m/>
    <x v="0"/>
    <x v="9"/>
    <x v="0"/>
    <m/>
    <s v="0//0"/>
    <m/>
    <m/>
    <n v="0"/>
    <m/>
    <n v="0"/>
    <m/>
    <m/>
    <m/>
    <x v="0"/>
    <x v="0"/>
    <d v="2010-05-31T00:00:00"/>
    <n v="8278.66"/>
  </r>
  <r>
    <s v="DENIS SEBASTIAO RAMOS FIRMINO"/>
    <x v="0"/>
    <n v="1525448"/>
    <n v="5910332678"/>
    <s v="20/01/1984"/>
    <x v="1"/>
    <s v="LINDALVA DE FATIMA RAMOS FIRMINO"/>
    <x v="1"/>
    <s v="BRASILEIRO NATO"/>
    <m/>
    <s v="MG"/>
    <s v="ARAGUARI"/>
    <n v="572"/>
    <s v="COORD DO CURSO DE GRAD EM SAUDE COLETIVA"/>
    <s v="04-SANTA MONICA"/>
    <n v="340"/>
    <s v="INSTITUTO DE GEOGRAFIA"/>
    <s v="04-SANTA MONICA"/>
    <m/>
    <x v="1"/>
    <x v="2"/>
    <x v="0"/>
    <m/>
    <s v="0//0"/>
    <m/>
    <m/>
    <n v="0"/>
    <m/>
    <n v="0"/>
    <m/>
    <m/>
    <m/>
    <x v="0"/>
    <x v="0"/>
    <d v="2006-03-17T00:00:00"/>
    <n v="6218.84"/>
  </r>
  <r>
    <s v="DENIS SEBASTIAO SANTOS"/>
    <x v="1"/>
    <n v="411403"/>
    <n v="28937597691"/>
    <s v="30/12/1958"/>
    <x v="1"/>
    <s v="ODILIA CAROLINA DE ALMEIDA SANTOS"/>
    <x v="0"/>
    <s v="BRASILEIRO NATO"/>
    <m/>
    <s v="MG"/>
    <s v="SAO FRANCISCO SALES"/>
    <n v="213"/>
    <s v="GESTAO DO PRONTO SOCORRO DIENF"/>
    <s v="05-ENFERMAGEM-UMUARAMA"/>
    <n v="743"/>
    <s v="DIRETORIA DE SERVICOS ADMINISTRATIVOS"/>
    <s v="06-HOSP CLINICAS-UMUARAMA"/>
    <m/>
    <x v="0"/>
    <x v="6"/>
    <x v="0"/>
    <m/>
    <s v="0//0"/>
    <m/>
    <m/>
    <n v="0"/>
    <m/>
    <n v="0"/>
    <m/>
    <m/>
    <m/>
    <x v="0"/>
    <x v="0"/>
    <d v="1982-06-01T00:00:00"/>
    <n v="8537.25"/>
  </r>
  <r>
    <s v="DENISE DE OLIVEIRA BENTO"/>
    <x v="0"/>
    <n v="2247949"/>
    <n v="8665838660"/>
    <s v="24/04/1988"/>
    <x v="0"/>
    <s v="MARIA APARECIDA DE OLIVEIRA BENTO"/>
    <x v="3"/>
    <s v="BRASILEIRO NATO"/>
    <m/>
    <s v="MG"/>
    <m/>
    <n v="29"/>
    <s v="PRO REITORIA DE GESTAO DE PESSOAS"/>
    <s v="04-SANTA MONICA"/>
    <n v="29"/>
    <s v="PRO REITORIA DE GESTAO DE PESSOAS"/>
    <s v="04-SANTA MONICA"/>
    <m/>
    <x v="0"/>
    <x v="0"/>
    <x v="0"/>
    <m/>
    <s v="0//0"/>
    <m/>
    <m/>
    <n v="0"/>
    <m/>
    <n v="0"/>
    <m/>
    <m/>
    <m/>
    <x v="0"/>
    <x v="0"/>
    <d v="2015-09-08T00:00:00"/>
    <n v="5133.46"/>
  </r>
  <r>
    <s v="DENISE GONCALVES DA SILVA"/>
    <x v="1"/>
    <n v="1722412"/>
    <n v="4996019638"/>
    <s v="03/09/1981"/>
    <x v="0"/>
    <s v="MARLENE GONCALVES DA SILVA"/>
    <x v="1"/>
    <s v="BRASILEIRO NATO"/>
    <m/>
    <s v="MG"/>
    <m/>
    <n v="488"/>
    <s v="ENFERMAGEM PEDIATRIA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2-05-04T00:00:00"/>
    <n v="6622.51"/>
  </r>
  <r>
    <s v="DENISE MARQUES DOS SANTOS"/>
    <x v="1"/>
    <n v="1854089"/>
    <n v="6482009816"/>
    <s v="19/08/1964"/>
    <x v="0"/>
    <s v="SECUNDINA MARQUES DOS SANTOS"/>
    <x v="0"/>
    <s v="BRASILEIRO NATO"/>
    <m/>
    <s v="SP"/>
    <m/>
    <n v="481"/>
    <s v="CLINICA CIRURGICA 1 INTERNACAO DIENF"/>
    <s v="05-ENFERMAGEM-UMUARAMA"/>
    <n v="211"/>
    <s v="DIRETORIA DE ENFERMAGEM HC"/>
    <s v="05-ENFERMAGEM-UMUARAMA"/>
    <m/>
    <x v="2"/>
    <x v="104"/>
    <x v="0"/>
    <m/>
    <s v="0//0"/>
    <m/>
    <m/>
    <n v="0"/>
    <m/>
    <n v="0"/>
    <m/>
    <m/>
    <m/>
    <x v="0"/>
    <x v="0"/>
    <d v="2011-03-15T00:00:00"/>
    <n v="8520.44"/>
  </r>
  <r>
    <s v="DENISE MARTINS REIS"/>
    <x v="1"/>
    <n v="2178187"/>
    <n v="1355336600"/>
    <s v="20/03/1981"/>
    <x v="0"/>
    <s v="VANI MARIA MARTINS REI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8"/>
    <x v="0"/>
    <m/>
    <s v="0//0"/>
    <m/>
    <m/>
    <n v="0"/>
    <m/>
    <n v="0"/>
    <m/>
    <m/>
    <m/>
    <x v="0"/>
    <x v="0"/>
    <d v="2014-11-04T00:00:00"/>
    <n v="9322.7000000000007"/>
  </r>
  <r>
    <s v="DENISE MORAES DE ALMEIDA QUEIROZ"/>
    <x v="1"/>
    <n v="1512433"/>
    <n v="29268249120"/>
    <s v="05/06/1963"/>
    <x v="0"/>
    <s v="MARTHA MORAES DE ALMEIDA"/>
    <x v="1"/>
    <s v="BRASILEIRO NATO"/>
    <m/>
    <s v="MG"/>
    <s v="CARMO DO PARANAIBA"/>
    <n v="179"/>
    <s v="DIRETORIA GERAL HOSP CLINICAS"/>
    <s v="06-HOSP CLINICAS-UMUARAMA"/>
    <n v="179"/>
    <s v="DIRETORIA GERAL HOSP CLINICAS"/>
    <s v="06-HOSP CLINICAS-UMUARAMA"/>
    <m/>
    <x v="0"/>
    <x v="4"/>
    <x v="0"/>
    <m/>
    <s v="0//0"/>
    <m/>
    <m/>
    <n v="0"/>
    <m/>
    <n v="0"/>
    <m/>
    <m/>
    <m/>
    <x v="0"/>
    <x v="0"/>
    <d v="2005-11-03T00:00:00"/>
    <n v="5591.24"/>
  </r>
  <r>
    <s v="DENISE PETRONILHA DE MELLO MASIERO"/>
    <x v="1"/>
    <n v="1434406"/>
    <n v="7354481831"/>
    <s v="15/01/1965"/>
    <x v="0"/>
    <s v="ONEIDE PETRONILHA DE MELLO"/>
    <x v="3"/>
    <s v="BRASILEIRO NATO"/>
    <m/>
    <s v="SP"/>
    <s v="SAO PAULO"/>
    <n v="479"/>
    <s v="CLINICA MEDICA E PEDIATRIA PS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6T00:00:00"/>
    <n v="7036.67"/>
  </r>
  <r>
    <s v="DENISE RAMOS DINIZ"/>
    <x v="1"/>
    <n v="1434779"/>
    <n v="613557638"/>
    <s v="25/01/1974"/>
    <x v="0"/>
    <s v="ALDA MARIA DINIZ"/>
    <x v="1"/>
    <s v="BRASILEIRO NATO"/>
    <m/>
    <s v="MG"/>
    <s v="ABADIA DOS DOURADOS"/>
    <n v="485"/>
    <s v="CLINICA MEDICA INTERNACA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3T00:00:00"/>
    <n v="7920.77"/>
  </r>
  <r>
    <s v="DENISE REJANE DE ALMEIDA ANDRADE"/>
    <x v="1"/>
    <n v="1856332"/>
    <n v="6130301685"/>
    <s v="10/11/1984"/>
    <x v="0"/>
    <s v="JANE MARTINS DE ALMEIDA"/>
    <x v="1"/>
    <s v="BRASILEIRO NATO"/>
    <m/>
    <s v="MG"/>
    <m/>
    <n v="486"/>
    <s v="ENFERMAGEM GINEC OBST INTERNACAO DIENF"/>
    <s v="05-ENFERMAGEM-UMUARAMA"/>
    <n v="211"/>
    <s v="DIRETORIA DE ENFERMAGEM HC"/>
    <s v="05-ENFERMAGEM-UMUARAMA"/>
    <m/>
    <x v="2"/>
    <x v="3"/>
    <x v="0"/>
    <m/>
    <s v="0//0"/>
    <m/>
    <m/>
    <n v="0"/>
    <m/>
    <n v="0"/>
    <m/>
    <m/>
    <m/>
    <x v="0"/>
    <x v="0"/>
    <d v="2011-03-15T00:00:00"/>
    <n v="7128.71"/>
  </r>
  <r>
    <s v="DENISY APARECIDA SILVA"/>
    <x v="0"/>
    <n v="1834174"/>
    <n v="46396543672"/>
    <s v="06/12/1963"/>
    <x v="0"/>
    <s v="DIVINA APARECIDA DA SILVA"/>
    <x v="1"/>
    <s v="BRASILEIRO NATO"/>
    <m/>
    <s v="MG"/>
    <m/>
    <n v="738"/>
    <s v="BIBLIOTECA SETORIAL PONTAL"/>
    <s v="09-CAMPUS PONTAL"/>
    <n v="585"/>
    <s v="DIRETORIA DO SISTEMA DE BIBLIOTECAS"/>
    <s v="04-SANTA MONICA"/>
    <m/>
    <x v="0"/>
    <x v="12"/>
    <x v="0"/>
    <m/>
    <s v="0//0"/>
    <m/>
    <m/>
    <n v="26413"/>
    <s v="INSTITUTO FEDERAL DO TRIANGULO MINEIRO"/>
    <n v="0"/>
    <m/>
    <m/>
    <m/>
    <x v="0"/>
    <x v="0"/>
    <d v="2015-04-07T00:00:00"/>
    <n v="4663.6499999999996"/>
  </r>
  <r>
    <s v="DENIZE LEMOS DUARTE"/>
    <x v="0"/>
    <n v="1066248"/>
    <n v="1032174609"/>
    <s v="10/08/1975"/>
    <x v="0"/>
    <s v="DIRCE LEMOS DUARTE"/>
    <x v="0"/>
    <s v="BRASILEIRO NATO"/>
    <m/>
    <s v="MG"/>
    <m/>
    <n v="673"/>
    <s v="DIRETORIA DE OBRAS"/>
    <s v="04-SANTA MONICA"/>
    <n v="59"/>
    <s v="PREFEITURA UNIVERSITARIA"/>
    <s v="04-SANTA MONICA"/>
    <m/>
    <x v="1"/>
    <x v="24"/>
    <x v="0"/>
    <m/>
    <s v="0//0"/>
    <m/>
    <m/>
    <n v="0"/>
    <m/>
    <n v="0"/>
    <m/>
    <m/>
    <m/>
    <x v="0"/>
    <x v="0"/>
    <d v="2022-09-12T00:00:00"/>
    <n v="3719.37"/>
  </r>
  <r>
    <s v="DERCIVAL OLIVEIRA HORTENCIO"/>
    <x v="0"/>
    <n v="1035054"/>
    <n v="52633993672"/>
    <s v="06/06/1963"/>
    <x v="1"/>
    <s v="DIVINA OLIVEIRA HORTENCIO"/>
    <x v="1"/>
    <s v="BRASILEIRO NATO"/>
    <m/>
    <s v="GO"/>
    <s v="GOIATUBA"/>
    <n v="685"/>
    <s v="DIVISAO DE RECURSOS AUDIO-VISUAIS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2-05-04T00:00:00"/>
    <n v="6625.92"/>
  </r>
  <r>
    <s v="DERLEY JUNIOR MIRANDA SILVA"/>
    <x v="0"/>
    <n v="3138728"/>
    <n v="7006512689"/>
    <s v="15/02/1989"/>
    <x v="1"/>
    <s v="LEIDIMAR ROSA DE MIRANDA SILVA"/>
    <x v="1"/>
    <s v="BRASILEIRO NATO"/>
    <m/>
    <s v="MG"/>
    <m/>
    <n v="944"/>
    <s v="PRO REITORIA DE ASSISTENCIA ESTUDANTIL"/>
    <s v="04-SANTA MONICA"/>
    <n v="944"/>
    <s v="PRO REITORIA DE ASSISTENCIA ESTUDANTIL"/>
    <s v="04-SANTA MONICA"/>
    <m/>
    <x v="1"/>
    <x v="27"/>
    <x v="0"/>
    <m/>
    <s v="0//0"/>
    <m/>
    <m/>
    <n v="0"/>
    <m/>
    <n v="0"/>
    <m/>
    <m/>
    <m/>
    <x v="0"/>
    <x v="0"/>
    <d v="2019-07-17T00:00:00"/>
    <n v="4495.58"/>
  </r>
  <r>
    <s v="DEUSDELIA DIAS MAGALHAES RODRIGUES"/>
    <x v="1"/>
    <n v="1434871"/>
    <n v="84378638649"/>
    <s v="22/02/1969"/>
    <x v="0"/>
    <s v="VILMA TEODORO DA SILVA"/>
    <x v="1"/>
    <s v="BRASILEIRO NATO"/>
    <m/>
    <s v="MG"/>
    <s v="BRASILANDIA DE MINAS"/>
    <n v="211"/>
    <s v="DIRETORIA DE ENFERMAGEM HC"/>
    <s v="05-ENFERMAGEM-UMUARAMA"/>
    <n v="211"/>
    <s v="DIRETORIA DE ENFERMAGEM HC"/>
    <s v="05-ENFERMAGEM-UMUARAMA"/>
    <m/>
    <x v="1"/>
    <x v="19"/>
    <x v="1"/>
    <m/>
    <s v="0//0"/>
    <m/>
    <s v="CESSAO (COM ONUS) PARA OUTROS ORGAOS - EST"/>
    <n v="0"/>
    <m/>
    <n v="26443"/>
    <s v="EMPRESA BRAS. SERVIÇOS HOSPITALARES"/>
    <s v="8/09/2021"/>
    <s v="0//0"/>
    <x v="0"/>
    <x v="0"/>
    <d v="2003-11-17T00:00:00"/>
    <n v="11576.28"/>
  </r>
  <r>
    <s v="DEUSELIA MARIA ALVES SILVA"/>
    <x v="0"/>
    <n v="413425"/>
    <n v="56070870697"/>
    <s v="21/12/1962"/>
    <x v="0"/>
    <s v="MARIA ALVES MUNIZ"/>
    <x v="0"/>
    <s v="BRASILEIRO NATO"/>
    <m/>
    <s v="PI"/>
    <s v="SAO MIGUEL DO CAPUIO"/>
    <n v="60"/>
    <s v="DIVISAO DE CONSERVACAO E LIMPEZA"/>
    <s v="04-SANTA MONICA"/>
    <n v="59"/>
    <s v="PREFEITURA UNIVERSITARIA"/>
    <s v="04-SANTA MONICA"/>
    <m/>
    <x v="8"/>
    <x v="30"/>
    <x v="0"/>
    <m/>
    <s v="0//0"/>
    <m/>
    <m/>
    <n v="0"/>
    <m/>
    <n v="0"/>
    <m/>
    <m/>
    <m/>
    <x v="0"/>
    <x v="0"/>
    <d v="1989-12-19T00:00:00"/>
    <n v="4617.55"/>
  </r>
  <r>
    <s v="DEUZELY CORDEIRO DO PRADO"/>
    <x v="1"/>
    <n v="2408538"/>
    <n v="49888234153"/>
    <s v="20/03/1970"/>
    <x v="0"/>
    <s v="MARIA CORDEIRO DO PRADO"/>
    <x v="0"/>
    <s v="BRASILEIRO NATO"/>
    <m/>
    <s v="TO"/>
    <m/>
    <n v="179"/>
    <s v="DIRETORIA GERAL HOSP CLINICAS"/>
    <s v="06-HOSP CLINICAS-UMUARAMA"/>
    <n v="179"/>
    <s v="DIRETORIA GERAL HOSP CLINICAS"/>
    <s v="06-HOSP CLINICAS-UMUARAMA"/>
    <m/>
    <x v="0"/>
    <x v="105"/>
    <x v="0"/>
    <m/>
    <s v="0//0"/>
    <m/>
    <m/>
    <n v="0"/>
    <m/>
    <n v="0"/>
    <m/>
    <m/>
    <m/>
    <x v="0"/>
    <x v="0"/>
    <d v="2017-07-10T00:00:00"/>
    <n v="3061.65"/>
  </r>
  <r>
    <s v="DEYVID WILLIAM LEITE"/>
    <x v="0"/>
    <n v="3249437"/>
    <n v="39457229851"/>
    <s v="01/04/1991"/>
    <x v="1"/>
    <s v="CRISTIANA ROBERTA LEITE"/>
    <x v="0"/>
    <s v="BRASILEIRO NATO"/>
    <m/>
    <s v="SP"/>
    <m/>
    <n v="651"/>
    <s v="DIVISAO DE CONTROLE ORCAMENTARIO - DIROR"/>
    <s v="04-SANTA MONICA"/>
    <n v="131"/>
    <s v="PRO REITORIA DE PLANEJAMEN ADMINISTRACAO"/>
    <s v="04-SANTA MONICA"/>
    <m/>
    <x v="1"/>
    <x v="42"/>
    <x v="0"/>
    <m/>
    <s v="0//0"/>
    <m/>
    <m/>
    <n v="0"/>
    <m/>
    <n v="0"/>
    <m/>
    <m/>
    <m/>
    <x v="0"/>
    <x v="0"/>
    <d v="2021-08-16T00:00:00"/>
    <n v="6354.6"/>
  </r>
  <r>
    <s v="DHIANCARLO ROCHA MACEDO"/>
    <x v="0"/>
    <n v="1901371"/>
    <n v="1360179674"/>
    <s v="05/03/1981"/>
    <x v="1"/>
    <s v="ZILDA ROCHA DE OLIVEIRA MACEDO"/>
    <x v="1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1"/>
    <x v="16"/>
    <x v="0"/>
    <m/>
    <s v="0//0"/>
    <m/>
    <m/>
    <n v="0"/>
    <m/>
    <n v="0"/>
    <m/>
    <m/>
    <m/>
    <x v="0"/>
    <x v="0"/>
    <d v="2011-12-01T00:00:00"/>
    <n v="15441.2"/>
  </r>
  <r>
    <s v="DIANA DE ABREU COSTA BRAGA"/>
    <x v="0"/>
    <n v="1131399"/>
    <n v="10079765602"/>
    <s v="26/08/1989"/>
    <x v="0"/>
    <s v="SUELY DE ABREU COSTA"/>
    <x v="1"/>
    <s v="BRASILEIRO NATO"/>
    <m/>
    <s v="MG"/>
    <m/>
    <n v="1033"/>
    <s v="Sec Coord do curso de Enfermagem"/>
    <s v="07-AREA ACADEMICA-UMUARAMA"/>
    <n v="305"/>
    <s v="FACULDADE DE MEDICINA"/>
    <s v="07-AREA ACADEMICA-UMUARAMA"/>
    <m/>
    <x v="1"/>
    <x v="40"/>
    <x v="0"/>
    <m/>
    <s v="0//0"/>
    <m/>
    <s v="Afast. no País (Com Ônus) Est/Dout/Mestrado - EST"/>
    <n v="0"/>
    <m/>
    <n v="0"/>
    <m/>
    <s v="8/08/2022"/>
    <s v="8/08/2023"/>
    <x v="0"/>
    <x v="0"/>
    <d v="2014-06-11T00:00:00"/>
    <n v="4679.12"/>
  </r>
  <r>
    <s v="DIEFERSON PAIVA DE SOUZA"/>
    <x v="0"/>
    <n v="3901182"/>
    <n v="9270103641"/>
    <s v="14/04/1988"/>
    <x v="1"/>
    <s v="ANGELA MARIA DE PAIVA FERREIRA DE SOUZA"/>
    <x v="0"/>
    <s v="BRASILEIRO NATO"/>
    <m/>
    <s v="MG"/>
    <m/>
    <n v="113"/>
    <s v="DIVISAO DE APOIO ADMINISTRATIVO - DIREP"/>
    <s v="08-AREA ADMINISTR-UMUARAMA"/>
    <n v="117"/>
    <s v="DIRET DE EXPERIMENTACAO E PROD VEGETAL"/>
    <s v="08-AREA ADMINISTR-UMUARAMA"/>
    <m/>
    <x v="2"/>
    <x v="0"/>
    <x v="0"/>
    <m/>
    <s v="0//0"/>
    <m/>
    <m/>
    <n v="0"/>
    <m/>
    <n v="0"/>
    <m/>
    <m/>
    <m/>
    <x v="0"/>
    <x v="0"/>
    <d v="2015-09-03T00:00:00"/>
    <n v="5253.11"/>
  </r>
  <r>
    <s v="DIEGO ALVES DA SILVA"/>
    <x v="0"/>
    <n v="2735884"/>
    <n v="7440311680"/>
    <s v="10/12/1990"/>
    <x v="1"/>
    <s v="WELBIA MARIA ALVES DA SILVA"/>
    <x v="0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1"/>
    <x v="34"/>
    <x v="0"/>
    <m/>
    <s v="0//0"/>
    <m/>
    <m/>
    <n v="0"/>
    <m/>
    <n v="0"/>
    <m/>
    <m/>
    <m/>
    <x v="0"/>
    <x v="0"/>
    <d v="2012-08-27T00:00:00"/>
    <n v="8966.61"/>
  </r>
  <r>
    <s v="DIEGO AUGUSTO COSTA ALVES"/>
    <x v="0"/>
    <n v="2268893"/>
    <n v="9369047638"/>
    <s v="17/11/1989"/>
    <x v="1"/>
    <s v="MARIA APARECIDA DA COSTA ALVES"/>
    <x v="0"/>
    <s v="BRASILEIRO NATO"/>
    <m/>
    <s v="MG"/>
    <m/>
    <n v="399"/>
    <s v="FACULDADE DE ENGENHARIA MECANICA"/>
    <s v="12-CAMPUS GLORIA"/>
    <n v="399"/>
    <s v="FACULDADE DE ENGENHARIA MECANICA"/>
    <s v="12-CAMPUS GLORIA"/>
    <m/>
    <x v="2"/>
    <x v="103"/>
    <x v="0"/>
    <m/>
    <s v="0//0"/>
    <m/>
    <m/>
    <n v="0"/>
    <m/>
    <n v="0"/>
    <m/>
    <m/>
    <m/>
    <x v="0"/>
    <x v="0"/>
    <d v="2015-12-14T00:00:00"/>
    <n v="3058.7"/>
  </r>
  <r>
    <s v="DIEGO BARBOSA DOS REIS"/>
    <x v="0"/>
    <n v="1974548"/>
    <n v="9111562676"/>
    <s v="13/07/1986"/>
    <x v="1"/>
    <s v="SIRLEI NUNES BARBOSA DOS REIS"/>
    <x v="1"/>
    <s v="BRASILEIRO NATO"/>
    <m/>
    <s v="MG"/>
    <m/>
    <n v="716"/>
    <s v="DIVISAO DE SUPORTE AO USUARIO - CTIC"/>
    <s v="04-SANTA MONICA"/>
    <n v="581"/>
    <s v="CENTRO DE TECNO DA INFOR E COMUNICACAO"/>
    <s v="08-AREA ADMINISTR-UMUARAMA"/>
    <m/>
    <x v="0"/>
    <x v="8"/>
    <x v="0"/>
    <m/>
    <s v="0//0"/>
    <m/>
    <m/>
    <n v="0"/>
    <m/>
    <n v="0"/>
    <m/>
    <m/>
    <m/>
    <x v="0"/>
    <x v="0"/>
    <d v="2012-10-15T00:00:00"/>
    <n v="4488.6000000000004"/>
  </r>
  <r>
    <s v="DIEGO DE SOUSA BERNARDES"/>
    <x v="0"/>
    <n v="2162707"/>
    <n v="7964422669"/>
    <s v="14/09/1986"/>
    <x v="1"/>
    <s v="EULI DA CRUZ SOUSA BERNARDES"/>
    <x v="1"/>
    <s v="BRASILEIRO NATO"/>
    <m/>
    <s v="MG"/>
    <m/>
    <n v="789"/>
    <s v="COOR CURSO GRAD ENG ALIMENTOS DE PATOS"/>
    <s v="11-CAMPUS PATOS DE MINAS"/>
    <n v="410"/>
    <s v="FACULDADE DE ENGENHARIA QUIMICA"/>
    <s v="04-SANTA MONICA"/>
    <m/>
    <x v="1"/>
    <x v="18"/>
    <x v="0"/>
    <m/>
    <s v="0//0"/>
    <m/>
    <m/>
    <n v="0"/>
    <m/>
    <n v="0"/>
    <m/>
    <m/>
    <m/>
    <x v="0"/>
    <x v="0"/>
    <d v="2014-09-29T00:00:00"/>
    <n v="5153.97"/>
  </r>
  <r>
    <s v="DIEGO JARDIM MALVASIO FREIRE"/>
    <x v="0"/>
    <n v="1831331"/>
    <n v="6186230600"/>
    <s v="02/09/1982"/>
    <x v="1"/>
    <s v="ROSANA CARLA MALVASIO"/>
    <x v="1"/>
    <s v="BRASILEIRO NATO"/>
    <m/>
    <s v="MG"/>
    <m/>
    <n v="340"/>
    <s v="INSTITUTO DE GEOGRAFIA"/>
    <s v="04-SANTA MONICA"/>
    <n v="340"/>
    <s v="INSTITUTO DE GEOGRAFIA"/>
    <s v="04-SANTA MONICA"/>
    <m/>
    <x v="2"/>
    <x v="33"/>
    <x v="0"/>
    <m/>
    <s v="0//0"/>
    <m/>
    <m/>
    <n v="0"/>
    <m/>
    <n v="0"/>
    <m/>
    <m/>
    <m/>
    <x v="0"/>
    <x v="0"/>
    <d v="2010-12-03T00:00:00"/>
    <n v="4315.96"/>
  </r>
  <r>
    <s v="DIEGO MARCOS SILVA LEAO"/>
    <x v="0"/>
    <n v="3765322"/>
    <n v="7793102681"/>
    <s v="19/03/1984"/>
    <x v="1"/>
    <s v="MARIA APARECIDA SILVA LEAO"/>
    <x v="0"/>
    <s v="BRASILEIRO NATO"/>
    <m/>
    <s v="MG"/>
    <m/>
    <n v="1257"/>
    <s v="COORDENACAO DO 2  CICLO"/>
    <s v="03-EDUCACAO FISICA"/>
    <n v="271"/>
    <s v="DIRETORIA ESCOLA DE EDUCACAO BASICA"/>
    <s v="03-EDUCACAO FISICA"/>
    <m/>
    <x v="1"/>
    <x v="27"/>
    <x v="0"/>
    <m/>
    <s v="0//0"/>
    <m/>
    <m/>
    <n v="0"/>
    <m/>
    <n v="0"/>
    <m/>
    <m/>
    <m/>
    <x v="0"/>
    <x v="0"/>
    <d v="2019-07-03T00:00:00"/>
    <n v="5309.95"/>
  </r>
  <r>
    <s v="DIELEN DOS REIS BORGES ALMEIDA"/>
    <x v="0"/>
    <n v="2061722"/>
    <n v="6634841624"/>
    <s v="04/03/1984"/>
    <x v="0"/>
    <s v="VALDA BORGES DOS REIS"/>
    <x v="1"/>
    <s v="BRASILEIRO NATO"/>
    <m/>
    <s v="MG"/>
    <m/>
    <n v="89"/>
    <s v="DIRETORIA DE COMUNICACAO SOCIAL"/>
    <s v="04-SANTA MONICA"/>
    <n v="89"/>
    <s v="DIRETORIA DE COMUNICACAO SOCIAL"/>
    <s v="04-SANTA MONICA"/>
    <m/>
    <x v="1"/>
    <x v="34"/>
    <x v="0"/>
    <m/>
    <s v="0//0"/>
    <m/>
    <m/>
    <n v="0"/>
    <m/>
    <n v="0"/>
    <m/>
    <m/>
    <m/>
    <x v="0"/>
    <x v="5"/>
    <d v="2013-10-10T00:00:00"/>
    <n v="8966.61"/>
  </r>
  <r>
    <s v="DILMA APARECIDA BATISTA FERREIRA"/>
    <x v="1"/>
    <n v="409983"/>
    <n v="49164643620"/>
    <s v="29/08/1961"/>
    <x v="0"/>
    <s v="ODERCINA B FERREIRA"/>
    <x v="1"/>
    <s v="BRASILEIRO NATO"/>
    <m/>
    <s v="MG"/>
    <s v="CARNEIRINHOS"/>
    <n v="216"/>
    <s v="SETOR DE MATERIAIS ESTERILIZACAO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79-12-01T00:00:00"/>
    <n v="12976.08"/>
  </r>
  <r>
    <s v="DILMA CORTES RAMOS"/>
    <x v="0"/>
    <n v="1035271"/>
    <n v="82636451668"/>
    <s v="23/01/1971"/>
    <x v="0"/>
    <s v="CLEUSA RAMOS CORTES"/>
    <x v="1"/>
    <s v="BRASILEIRO NATO"/>
    <m/>
    <s v="MG"/>
    <s v="ABADIA DOS DOURADOS"/>
    <n v="46"/>
    <s v="DIVISAO DE ENG SEG MEDICINA TRABALHO"/>
    <s v="08-AREA ADMINISTR-UMUARAMA"/>
    <n v="29"/>
    <s v="PRO REITORIA DE GESTAO DE PESSOAS"/>
    <s v="04-SANTA MONICA"/>
    <m/>
    <x v="0"/>
    <x v="29"/>
    <x v="0"/>
    <m/>
    <s v="0//0"/>
    <m/>
    <m/>
    <n v="0"/>
    <m/>
    <n v="0"/>
    <m/>
    <m/>
    <m/>
    <x v="0"/>
    <x v="0"/>
    <d v="1993-09-02T00:00:00"/>
    <n v="5228.1400000000003"/>
  </r>
  <r>
    <s v="DILZA CORTES RAMOS"/>
    <x v="0"/>
    <n v="1476720"/>
    <n v="92320813691"/>
    <s v="12/11/1975"/>
    <x v="0"/>
    <s v="CLEUSA RAMOS CORTES"/>
    <x v="1"/>
    <s v="BRASILEIRO NATO"/>
    <m/>
    <s v="MG"/>
    <s v="PARACATU"/>
    <n v="571"/>
    <s v="COORD CURSO GRADUACAO FISICA MEDICA"/>
    <s v="04-SANTA MONICA"/>
    <n v="395"/>
    <s v="INSTITUTO DE FISICA"/>
    <s v="04-SANTA MONICA"/>
    <m/>
    <x v="0"/>
    <x v="4"/>
    <x v="0"/>
    <m/>
    <s v="0//0"/>
    <m/>
    <m/>
    <n v="0"/>
    <m/>
    <n v="0"/>
    <m/>
    <m/>
    <m/>
    <x v="0"/>
    <x v="0"/>
    <d v="2004-10-28T00:00:00"/>
    <n v="5537.61"/>
  </r>
  <r>
    <s v="DINAMAR LUZIA SILVA"/>
    <x v="1"/>
    <n v="1434347"/>
    <n v="59968877620"/>
    <s v="14/10/1960"/>
    <x v="0"/>
    <s v="MARIA VITORIA DA SILVA"/>
    <x v="1"/>
    <s v="BRASILEIRO NATO"/>
    <m/>
    <s v="MG"/>
    <s v="CASSIA"/>
    <n v="482"/>
    <s v="CLINICA CIRURGICA 2 INTERNACAO DIENF"/>
    <s v="05-ENFERMAGEM-UMUARAMA"/>
    <n v="211"/>
    <s v="DIRETORIA DE ENFERMAGEM HC"/>
    <s v="05-ENFERMAGEM-UMUARAMA"/>
    <m/>
    <x v="9"/>
    <x v="5"/>
    <x v="0"/>
    <m/>
    <s v="0//0"/>
    <m/>
    <m/>
    <n v="0"/>
    <m/>
    <n v="0"/>
    <m/>
    <m/>
    <m/>
    <x v="0"/>
    <x v="0"/>
    <d v="2003-11-10T00:00:00"/>
    <n v="10310.92"/>
  </r>
  <r>
    <s v="DIOGO SILVA NAVES"/>
    <x v="0"/>
    <n v="2344949"/>
    <n v="9963325610"/>
    <s v="08/10/1988"/>
    <x v="1"/>
    <s v="MARIA CELIDA SILVA NAVES"/>
    <x v="0"/>
    <s v="BRASILEIRO NATO"/>
    <m/>
    <s v="MG"/>
    <m/>
    <n v="555"/>
    <s v="COMISSAO SINDICANCIA INQ ADMINISTRATIVO"/>
    <s v="01-REITORIA MARTINS"/>
    <n v="4"/>
    <s v="GABINETE DO REITOR"/>
    <s v="04-SANTA MONICA"/>
    <m/>
    <x v="0"/>
    <x v="0"/>
    <x v="0"/>
    <m/>
    <s v="0//0"/>
    <m/>
    <m/>
    <n v="0"/>
    <m/>
    <n v="0"/>
    <m/>
    <m/>
    <m/>
    <x v="0"/>
    <x v="0"/>
    <d v="2016-11-09T00:00:00"/>
    <n v="4272.3999999999996"/>
  </r>
  <r>
    <s v="DIRCE ALQUATI"/>
    <x v="0"/>
    <n v="1435104"/>
    <n v="36589870659"/>
    <s v="04/10/1958"/>
    <x v="0"/>
    <s v="IRENE DE CASTRO"/>
    <x v="1"/>
    <s v="BRASILEIRO NATO"/>
    <m/>
    <s v="SP"/>
    <s v="PRESIDENTE PRUDENTE"/>
    <n v="808"/>
    <s v="INSTITUTO DE ARTES"/>
    <s v="04-SANTA MONICA"/>
    <n v="808"/>
    <s v="INSTITUTO DE ARTES"/>
    <s v="04-SANTA MONICA"/>
    <m/>
    <x v="6"/>
    <x v="92"/>
    <x v="0"/>
    <m/>
    <s v="0//0"/>
    <m/>
    <m/>
    <n v="0"/>
    <m/>
    <n v="0"/>
    <m/>
    <m/>
    <m/>
    <x v="0"/>
    <x v="0"/>
    <d v="2003-11-26T00:00:00"/>
    <n v="3649.57"/>
  </r>
  <r>
    <s v="DIRCEU NOGUEIRA DE SALES DUARTE JUNIOR"/>
    <x v="0"/>
    <n v="1786428"/>
    <n v="7248600881"/>
    <s v="10/11/1969"/>
    <x v="1"/>
    <s v="MARIA ALICE LEITE FRANCA DUARTE"/>
    <x v="1"/>
    <s v="BRASILEIRO NATO"/>
    <m/>
    <s v="SP"/>
    <m/>
    <n v="580"/>
    <s v="CENTRO DE EDUCACAO DISTANCIA - DIRETORIA"/>
    <s v="04-SANTA MONICA"/>
    <n v="580"/>
    <s v="CENTRO DE EDUCACAO DISTANCIA - DIRETORIA"/>
    <s v="04-SANTA MONICA"/>
    <m/>
    <x v="1"/>
    <x v="25"/>
    <x v="0"/>
    <m/>
    <s v="0//0"/>
    <m/>
    <m/>
    <n v="0"/>
    <m/>
    <n v="0"/>
    <m/>
    <m/>
    <m/>
    <x v="0"/>
    <x v="0"/>
    <d v="2010-05-06T00:00:00"/>
    <n v="5665.55"/>
  </r>
  <r>
    <s v="DIVANIA APARECIDA SANTOS EUGENIO"/>
    <x v="1"/>
    <n v="1362641"/>
    <n v="96149892620"/>
    <s v="27/01/1973"/>
    <x v="0"/>
    <s v="ODILIA DOS SANTOS"/>
    <x v="1"/>
    <s v="BRASILEIRO NATO"/>
    <m/>
    <s v="MG"/>
    <s v="PATROCINIO"/>
    <n v="498"/>
    <s v="UTI ADULTO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0-01T00:00:00"/>
    <n v="9367.92"/>
  </r>
  <r>
    <s v="DIVINA MARIA DE JESUS"/>
    <x v="1"/>
    <n v="1862633"/>
    <n v="43296432604"/>
    <s v="15/08/1957"/>
    <x v="0"/>
    <s v="CANDIDA MARIA DE JESUS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4-27T00:00:00"/>
    <n v="9980.69"/>
  </r>
  <r>
    <s v="DIVINO DUTRA DA SILVA"/>
    <x v="0"/>
    <n v="1035045"/>
    <n v="35207230697"/>
    <s v="29/06/1962"/>
    <x v="1"/>
    <s v="ANTONIA JOAQUINA SILVA"/>
    <x v="1"/>
    <s v="BRASILEIRO NATO"/>
    <m/>
    <s v="MG"/>
    <s v="ITUIUTABA"/>
    <n v="71"/>
    <s v="DIVISAO VIGILANCIA SEGURANCA PATRIMONIAL"/>
    <s v="04-SANTA MONICA"/>
    <n v="59"/>
    <s v="PREFEITURA UNIVERSITARIA"/>
    <s v="04-SANTA MONICA"/>
    <m/>
    <x v="7"/>
    <x v="7"/>
    <x v="0"/>
    <m/>
    <s v="0//0"/>
    <m/>
    <m/>
    <n v="0"/>
    <m/>
    <n v="0"/>
    <m/>
    <m/>
    <m/>
    <x v="0"/>
    <x v="0"/>
    <d v="1992-04-30T00:00:00"/>
    <n v="3390.33"/>
  </r>
  <r>
    <s v="DIVINO RIBEIRO DOS SANTOS"/>
    <x v="0"/>
    <n v="413897"/>
    <n v="91086647653"/>
    <s v="04/05/1959"/>
    <x v="1"/>
    <s v="JORDINA BARBOSA SANTOS"/>
    <x v="3"/>
    <s v="BRASILEIRO NATO"/>
    <m/>
    <s v="GO"/>
    <s v="RUBIATABA"/>
    <n v="112"/>
    <s v="DIR DE EXPERIMENTACAO PRODUCAO ANIMAL"/>
    <s v="08-AREA ADMINISTR-UMUARAMA"/>
    <n v="117"/>
    <s v="DIRET DE EXPERIMENTACAO E PROD VEGETAL"/>
    <s v="08-AREA ADMINISTR-UMUARAMA"/>
    <m/>
    <x v="13"/>
    <x v="7"/>
    <x v="0"/>
    <m/>
    <s v="0//0"/>
    <m/>
    <m/>
    <n v="0"/>
    <m/>
    <n v="0"/>
    <m/>
    <m/>
    <m/>
    <x v="0"/>
    <x v="0"/>
    <d v="1992-02-10T00:00:00"/>
    <n v="3903.3"/>
  </r>
  <r>
    <s v="DIVINO SEBASTIAO DA SILVA"/>
    <x v="0"/>
    <n v="1035159"/>
    <n v="45809577687"/>
    <s v="11/09/1961"/>
    <x v="1"/>
    <s v="LUIZA MARGARIDA SILVA"/>
    <x v="1"/>
    <s v="BRASILEIRO NATO"/>
    <m/>
    <s v="GO"/>
    <s v="CACHOEIRA ALTA"/>
    <n v="97"/>
    <s v="DIVISAO SERVICOS AMBULATORIO CENTRAL"/>
    <s v="08-AREA ADMINISTR-UMUARAMA"/>
    <n v="92"/>
    <s v="HOSPITAL ODONTOLOGICO - DIRETORIA GERAL"/>
    <s v="08-AREA ADMINISTR-UMUARAMA"/>
    <m/>
    <x v="0"/>
    <x v="6"/>
    <x v="0"/>
    <m/>
    <s v="0//0"/>
    <m/>
    <m/>
    <n v="0"/>
    <m/>
    <n v="0"/>
    <m/>
    <m/>
    <m/>
    <x v="0"/>
    <x v="1"/>
    <d v="1993-04-14T00:00:00"/>
    <n v="8795.7800000000007"/>
  </r>
  <r>
    <s v="DJALMA GONCALVES"/>
    <x v="0"/>
    <n v="413184"/>
    <n v="55379494668"/>
    <s v="12/01/1964"/>
    <x v="1"/>
    <s v="MARIA DE LOURDES GONCALVES"/>
    <x v="0"/>
    <s v="BRASILEIRO NATO"/>
    <m/>
    <s v="MG"/>
    <s v="UBERLANDIA"/>
    <n v="254"/>
    <s v="DIVISAO DE RESTAURANTES UNIVERSITARIOS"/>
    <s v="04-SANTA MONICA"/>
    <n v="944"/>
    <s v="PRO REITORIA DE ASSISTENCIA ESTUDANTIL"/>
    <s v="04-SANTA MONICA"/>
    <m/>
    <x v="8"/>
    <x v="7"/>
    <x v="0"/>
    <m/>
    <s v="0//0"/>
    <m/>
    <m/>
    <n v="0"/>
    <m/>
    <n v="0"/>
    <m/>
    <m/>
    <m/>
    <x v="0"/>
    <x v="0"/>
    <d v="1986-07-08T00:00:00"/>
    <n v="4062"/>
  </r>
  <r>
    <s v="DJALMA TELES DA FONSECA"/>
    <x v="1"/>
    <n v="1435512"/>
    <n v="24995231668"/>
    <s v="08/05/1951"/>
    <x v="0"/>
    <s v="TEOFILA GOMES FONSECA"/>
    <x v="1"/>
    <s v="BRASILEIRO NATO"/>
    <m/>
    <s v="MG"/>
    <s v="NOVA PONTE"/>
    <n v="212"/>
    <s v="AMBULATORIO DIENF"/>
    <s v="05-ENFERMAGEM-UMUARAMA"/>
    <n v="211"/>
    <s v="DIRETORIA DE ENFERMAGEM HC"/>
    <s v="05-ENFERMAGEM-UMUARAMA"/>
    <m/>
    <x v="0"/>
    <x v="99"/>
    <x v="0"/>
    <m/>
    <s v="0//0"/>
    <m/>
    <m/>
    <n v="0"/>
    <m/>
    <n v="0"/>
    <m/>
    <m/>
    <m/>
    <x v="0"/>
    <x v="0"/>
    <d v="2003-12-03T00:00:00"/>
    <n v="5093.42"/>
  </r>
  <r>
    <s v="DJESSYCA MIRANDA E PAULO"/>
    <x v="0"/>
    <n v="1103095"/>
    <n v="10603738664"/>
    <s v="23/04/1991"/>
    <x v="0"/>
    <s v="NILZA FERNANDES DE MIRANDA PAULO"/>
    <x v="1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1"/>
    <x v="38"/>
    <x v="0"/>
    <m/>
    <s v="0//0"/>
    <m/>
    <m/>
    <n v="0"/>
    <m/>
    <n v="0"/>
    <m/>
    <m/>
    <m/>
    <x v="0"/>
    <x v="0"/>
    <d v="2016-04-01T00:00:00"/>
    <n v="8852.56"/>
  </r>
  <r>
    <s v="DOMINGOS ALEXANDRE BRAGA PEREIRA"/>
    <x v="0"/>
    <n v="1756677"/>
    <n v="7413516683"/>
    <s v="27/07/1983"/>
    <x v="1"/>
    <s v="ABADIA BRAGA PEREIRA"/>
    <x v="1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0"/>
    <x v="25"/>
    <x v="0"/>
    <m/>
    <s v="0//0"/>
    <m/>
    <m/>
    <n v="0"/>
    <m/>
    <n v="0"/>
    <m/>
    <m/>
    <m/>
    <x v="0"/>
    <x v="0"/>
    <d v="2010-01-26T00:00:00"/>
    <n v="5006.68"/>
  </r>
  <r>
    <s v="DONIZETE TADEU LEITE"/>
    <x v="0"/>
    <n v="2234806"/>
    <n v="57798419691"/>
    <s v="31/08/1965"/>
    <x v="1"/>
    <s v="NAIR MELO DA SILVA"/>
    <x v="1"/>
    <s v="BRASILEIRO NATO"/>
    <m/>
    <s v="MG"/>
    <m/>
    <n v="621"/>
    <s v="DIV ENS PESQ EXT ATEND ATEN EDU ESPECIAL"/>
    <s v="04-SANTA MONICA"/>
    <n v="262"/>
    <s v="PRO REITORIA DE GRADUACAO"/>
    <s v="04-SANTA MONICA"/>
    <m/>
    <x v="3"/>
    <x v="38"/>
    <x v="0"/>
    <m/>
    <s v="0//0"/>
    <m/>
    <m/>
    <n v="0"/>
    <m/>
    <n v="0"/>
    <m/>
    <m/>
    <m/>
    <x v="0"/>
    <x v="0"/>
    <d v="2015-06-19T00:00:00"/>
    <n v="9562.9599999999991"/>
  </r>
  <r>
    <s v="DONIZETH DE FATIMA CARVALHO"/>
    <x v="1"/>
    <n v="1123376"/>
    <n v="41483421104"/>
    <s v="09/12/1965"/>
    <x v="0"/>
    <s v="EVA LUCIANA DIAS"/>
    <x v="0"/>
    <s v="BRASILEIRO NATO"/>
    <m/>
    <s v="GO"/>
    <s v="ITARUMA"/>
    <n v="471"/>
    <s v="GASTROENTEROLOGIA AMB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4-12-15T00:00:00"/>
    <n v="5963.95"/>
  </r>
  <r>
    <s v="DONIZETI WILLIAN SANTOS"/>
    <x v="1"/>
    <n v="2312967"/>
    <n v="81959915134"/>
    <s v="23/09/1975"/>
    <x v="1"/>
    <s v="MARIA ABADIA DOS SANTOS"/>
    <x v="4"/>
    <s v="BRASILEIRO NATO"/>
    <m/>
    <s v="MG"/>
    <s v="ITUIUTABA"/>
    <n v="771"/>
    <s v="SERVICOS MEDICOS"/>
    <s v="06-HOSP CLINICAS-UMUARAMA"/>
    <n v="746"/>
    <s v="DIRETORIA DE SERVICOS CLINICOS"/>
    <s v="06-HOSP CLINICAS-UMUARAMA"/>
    <m/>
    <x v="1"/>
    <x v="19"/>
    <x v="0"/>
    <m/>
    <s v="0//0"/>
    <m/>
    <m/>
    <n v="0"/>
    <m/>
    <n v="0"/>
    <m/>
    <m/>
    <m/>
    <x v="0"/>
    <x v="0"/>
    <d v="2002-12-30T00:00:00"/>
    <n v="29382.95"/>
  </r>
  <r>
    <s v="DORALICE MARIA DE ANDRADE"/>
    <x v="0"/>
    <n v="412923"/>
    <n v="39486621691"/>
    <s v="01/01/1961"/>
    <x v="0"/>
    <s v="ANAUITA MARIA ANDRADE"/>
    <x v="1"/>
    <s v="BRASILEIRO NATO"/>
    <m/>
    <s v="MG"/>
    <s v="ARAGUARI"/>
    <n v="319"/>
    <s v="FACULDADE DE ODONTOLOGIA"/>
    <s v="07-AREA ACADEMICA-UMUARAMA"/>
    <n v="319"/>
    <s v="FACULDADE DE ODONTOLOGIA"/>
    <s v="07-AREA ACADEMICA-UMUARAMA"/>
    <m/>
    <x v="8"/>
    <x v="7"/>
    <x v="0"/>
    <m/>
    <s v="0//0"/>
    <m/>
    <m/>
    <n v="0"/>
    <m/>
    <n v="0"/>
    <m/>
    <m/>
    <m/>
    <x v="0"/>
    <x v="0"/>
    <d v="1987-07-17T00:00:00"/>
    <n v="4803.07"/>
  </r>
  <r>
    <s v="DOUGLAS DA SILVA SANTOS"/>
    <x v="0"/>
    <n v="3300632"/>
    <n v="4583780621"/>
    <s v="04/03/1980"/>
    <x v="1"/>
    <s v="MARIA DE LOURDES DA SILVA SANTOS"/>
    <x v="3"/>
    <s v="BRASILEIRO NATO"/>
    <m/>
    <s v="MG"/>
    <m/>
    <n v="787"/>
    <s v="COOD CURSO AGRONOMIA MONTE CARMELO"/>
    <s v="10-CAMPUS MONTE CARMELO"/>
    <n v="301"/>
    <s v="INSTITUTO DE CIENCIAS AGRARIAS"/>
    <s v="12-CAMPUS GLORIA"/>
    <m/>
    <x v="3"/>
    <x v="24"/>
    <x v="0"/>
    <m/>
    <s v="0//0"/>
    <m/>
    <m/>
    <n v="0"/>
    <m/>
    <n v="0"/>
    <m/>
    <m/>
    <m/>
    <x v="0"/>
    <x v="0"/>
    <d v="2022-07-08T00:00:00"/>
    <n v="4282.18"/>
  </r>
  <r>
    <s v="DOUGLAS ROSA CORREA"/>
    <x v="0"/>
    <n v="2139749"/>
    <n v="9574124606"/>
    <s v="11/11/1988"/>
    <x v="1"/>
    <s v="DIVINA MARIA CORREA"/>
    <x v="1"/>
    <s v="BRASILEIRO NATO"/>
    <m/>
    <s v="MG"/>
    <m/>
    <n v="791"/>
    <s v="COOR CURSO GRAD ENG ELET TELEC DE PATOS"/>
    <s v="11-CAMPUS PATOS DE MINAS"/>
    <n v="403"/>
    <s v="FACULDADE DE ENGENHARIA ELETRICA"/>
    <s v="04-SANTA MONICA"/>
    <m/>
    <x v="1"/>
    <x v="18"/>
    <x v="0"/>
    <m/>
    <s v="0//0"/>
    <m/>
    <m/>
    <n v="0"/>
    <m/>
    <n v="0"/>
    <m/>
    <m/>
    <m/>
    <x v="0"/>
    <x v="0"/>
    <d v="2014-07-14T00:00:00"/>
    <n v="5051.21"/>
  </r>
  <r>
    <s v="DOUGLAS SANTANA SERATO"/>
    <x v="0"/>
    <n v="2151077"/>
    <n v="8369131670"/>
    <s v="29/05/1986"/>
    <x v="1"/>
    <s v="NADIA SARAIVA SANTANA SERATO"/>
    <x v="1"/>
    <s v="BRASILEIRO NATO"/>
    <m/>
    <s v="MG"/>
    <m/>
    <n v="407"/>
    <s v="FACULDADE DE ENGENHARIA CIVIL"/>
    <s v="04-SANTA MONICA"/>
    <n v="407"/>
    <s v="FACULDADE DE ENGENHARIA CIVIL"/>
    <s v="04-SANTA MONICA"/>
    <m/>
    <x v="1"/>
    <x v="18"/>
    <x v="0"/>
    <m/>
    <s v="0//0"/>
    <m/>
    <m/>
    <n v="0"/>
    <m/>
    <n v="0"/>
    <m/>
    <m/>
    <m/>
    <x v="0"/>
    <x v="0"/>
    <d v="2014-08-11T00:00:00"/>
    <n v="5051.21"/>
  </r>
  <r>
    <s v="DOUGLAS STUHLER PINHEIRO"/>
    <x v="0"/>
    <n v="3309003"/>
    <n v="15007158674"/>
    <s v="22/10/2002"/>
    <x v="1"/>
    <s v="MARIA ROSELI STUHLER PINHEIRO"/>
    <x v="1"/>
    <s v="BRASILEIRO NATO"/>
    <m/>
    <s v="MG"/>
    <m/>
    <n v="629"/>
    <s v="DIVISAO PROCTO INFORMACOES - DIRPS"/>
    <s v="04-SANTA MONICA"/>
    <n v="262"/>
    <s v="PRO REITORIA DE GRADUACAO"/>
    <s v="04-SANTA MONICA"/>
    <m/>
    <x v="4"/>
    <x v="24"/>
    <x v="0"/>
    <m/>
    <s v="0//0"/>
    <m/>
    <m/>
    <n v="0"/>
    <m/>
    <n v="0"/>
    <m/>
    <m/>
    <m/>
    <x v="0"/>
    <x v="0"/>
    <d v="2022-08-12T00:00:00"/>
    <n v="2446.96"/>
  </r>
  <r>
    <s v="DOUGLAS TRINDADE MAZER"/>
    <x v="0"/>
    <n v="2388714"/>
    <n v="6791737654"/>
    <s v="18/01/1986"/>
    <x v="1"/>
    <s v="NEDMA TRINDADE DA SILVA MAZER"/>
    <x v="1"/>
    <s v="BRASILEIRO NATO"/>
    <m/>
    <s v="PR"/>
    <m/>
    <n v="399"/>
    <s v="FACULDADE DE ENGENHARIA MECANICA"/>
    <s v="12-CAMPUS GLORIA"/>
    <n v="399"/>
    <s v="FACULDADE DE ENGENHARIA MECANICA"/>
    <s v="12-CAMPUS GLORIA"/>
    <m/>
    <x v="9"/>
    <x v="49"/>
    <x v="0"/>
    <m/>
    <s v="0//0"/>
    <m/>
    <s v="Lic. Tratar de Interesses Particulares - EST"/>
    <n v="0"/>
    <m/>
    <n v="0"/>
    <m/>
    <s v="15/03/2022"/>
    <s v="15/05/2023"/>
    <x v="0"/>
    <x v="0"/>
    <d v="2017-04-06T00:00:00"/>
    <n v="0"/>
  </r>
  <r>
    <s v="DUILIO JULIO OLIVEIRA SANTOS"/>
    <x v="0"/>
    <n v="1672449"/>
    <n v="5723326619"/>
    <s v="08/12/1983"/>
    <x v="1"/>
    <s v="LOURDES APARECIDA DE OLIVEIRA SANTOS"/>
    <x v="0"/>
    <s v="BRASILEIRO NATO"/>
    <m/>
    <s v="MG"/>
    <s v="GURINHATA"/>
    <n v="262"/>
    <s v="PRO REITORIA DE GRADUACAO"/>
    <s v="04-SANTA MONICA"/>
    <n v="262"/>
    <s v="PRO REITORIA DE GRADUACAO"/>
    <s v="04-SANTA MONICA"/>
    <m/>
    <x v="3"/>
    <x v="17"/>
    <x v="0"/>
    <m/>
    <s v="0//0"/>
    <m/>
    <m/>
    <n v="0"/>
    <m/>
    <n v="0"/>
    <m/>
    <m/>
    <m/>
    <x v="0"/>
    <x v="0"/>
    <d v="2009-01-22T00:00:00"/>
    <n v="12519.65"/>
  </r>
  <r>
    <s v="DULCINEA DE OLIVEIRA BERNARDES DE SOUZA"/>
    <x v="1"/>
    <n v="1364488"/>
    <n v="79962718600"/>
    <s v="05/04/1969"/>
    <x v="0"/>
    <s v="CONCEICAO MARIA DE OLIVEIRA"/>
    <x v="1"/>
    <s v="BRASILEIRO NATO"/>
    <m/>
    <s v="MG"/>
    <s v="ALFENAS"/>
    <n v="469"/>
    <s v="CENTRO SAUDE ESCOLA JARAGUA AMB DIENF"/>
    <s v="05-ENFERMAGEM-UMUARAMA"/>
    <n v="211"/>
    <s v="DIRETORIA DE ENFERMAGEM HC"/>
    <s v="05-ENFERMAGEM-UMUARAMA"/>
    <m/>
    <x v="0"/>
    <x v="19"/>
    <x v="0"/>
    <m/>
    <s v="0//0"/>
    <m/>
    <m/>
    <n v="0"/>
    <m/>
    <n v="0"/>
    <m/>
    <m/>
    <m/>
    <x v="0"/>
    <x v="0"/>
    <d v="2002-11-01T00:00:00"/>
    <n v="10389.780000000001"/>
  </r>
  <r>
    <s v="EDEN VILARINHO COSTA JUNIOR"/>
    <x v="0"/>
    <n v="2972708"/>
    <n v="11262520690"/>
    <s v="08/10/1993"/>
    <x v="1"/>
    <s v="KELLEN LUCIA FERREIRA"/>
    <x v="1"/>
    <s v="BRASILEIRO NATO"/>
    <m/>
    <s v="MG"/>
    <m/>
    <n v="807"/>
    <s v="INSTITUTO DE FILOSOFIA"/>
    <s v="04-SANTA MONICA"/>
    <n v="807"/>
    <s v="INSTITUTO DE FILOSOFIA"/>
    <s v="04-SANTA MONICA"/>
    <m/>
    <x v="0"/>
    <x v="24"/>
    <x v="0"/>
    <m/>
    <s v="0//0"/>
    <m/>
    <m/>
    <n v="0"/>
    <m/>
    <n v="0"/>
    <m/>
    <m/>
    <m/>
    <x v="0"/>
    <x v="0"/>
    <d v="2022-07-04T00:00:00"/>
    <n v="3181.04"/>
  </r>
  <r>
    <s v="EDER SILVA COSTA"/>
    <x v="0"/>
    <n v="2150637"/>
    <n v="48503045672"/>
    <s v="09/08/1965"/>
    <x v="1"/>
    <s v="ZILAH BARBOSA COSTA"/>
    <x v="1"/>
    <s v="BRASILEIRO NATO"/>
    <m/>
    <s v="MG"/>
    <m/>
    <n v="264"/>
    <s v="DIRETORIA DA ESCOLA TECNICA DE SAUDE"/>
    <s v="07-AREA ACADEMICA-UMUARAMA"/>
    <n v="0"/>
    <m/>
    <m/>
    <m/>
    <x v="5"/>
    <x v="46"/>
    <x v="3"/>
    <m/>
    <s v="0//0"/>
    <m/>
    <m/>
    <n v="0"/>
    <m/>
    <n v="0"/>
    <m/>
    <m/>
    <m/>
    <x v="0"/>
    <x v="4"/>
    <d v="2009-01-31T00:00:00"/>
    <n v="0"/>
  </r>
  <r>
    <s v="EDER VIEIRA FLOR"/>
    <x v="0"/>
    <n v="1907259"/>
    <n v="5075883630"/>
    <s v="17/01/1980"/>
    <x v="1"/>
    <s v="ROSA MARIA VIEIRA FLOR"/>
    <x v="0"/>
    <s v="BRASILEIRO NATO"/>
    <m/>
    <s v="MG"/>
    <m/>
    <n v="1152"/>
    <s v="INSTITUTO CIENCIAS EXATA NATURAIS PONTAL"/>
    <s v="09-CAMPUS PONTAL"/>
    <n v="1152"/>
    <s v="INSTITUTO CIENCIAS EXATA NATURAIS PONTAL"/>
    <s v="09-CAMPUS PONTAL"/>
    <m/>
    <x v="0"/>
    <x v="12"/>
    <x v="0"/>
    <m/>
    <s v="0//0"/>
    <m/>
    <m/>
    <n v="0"/>
    <m/>
    <n v="0"/>
    <m/>
    <m/>
    <m/>
    <x v="0"/>
    <x v="0"/>
    <d v="2012-01-02T00:00:00"/>
    <n v="4766.41"/>
  </r>
  <r>
    <s v="EDGAR JOSE PEREIRA"/>
    <x v="1"/>
    <n v="1454428"/>
    <n v="86279017672"/>
    <s v="12/12/1972"/>
    <x v="1"/>
    <s v="FLAUSINA CANDIDA PEREIRA"/>
    <x v="0"/>
    <s v="BRASILEIRO NATO"/>
    <m/>
    <s v="MG"/>
    <s v="TIROS"/>
    <n v="743"/>
    <s v="DIRETORIA DE SERVICOS ADMINISTRATIVOS"/>
    <s v="06-HOSP CLINICAS-UMUARAMA"/>
    <n v="743"/>
    <s v="DIRETORIA DE SERVICOS ADMINISTRATIVOS"/>
    <s v="06-HOSP CLINICAS-UMUARAMA"/>
    <m/>
    <x v="0"/>
    <x v="36"/>
    <x v="1"/>
    <m/>
    <s v="0//0"/>
    <m/>
    <s v="CESSAO (COM ONUS) PARA OUTROS ORGAOS - EST"/>
    <n v="0"/>
    <m/>
    <n v="26443"/>
    <s v="EMPRESA BRAS. SERVIÇOS HOSPITALARES"/>
    <s v="24/04/2020"/>
    <s v="0//0"/>
    <x v="0"/>
    <x v="0"/>
    <d v="2004-05-27T00:00:00"/>
    <n v="5675.08"/>
  </r>
  <r>
    <s v="EDIANA RIBEIRO DA SILVA"/>
    <x v="1"/>
    <n v="1873368"/>
    <n v="28379491831"/>
    <s v="11/04/1980"/>
    <x v="0"/>
    <s v="HILDENE RIBEIRO DA SILVA"/>
    <x v="2"/>
    <s v="BRASILEIRO NATO"/>
    <m/>
    <s v="PI"/>
    <m/>
    <n v="490"/>
    <s v="BERCARIO E UTI NEONATAL GEUNE DIENF"/>
    <s v="05-ENFERMAGEM-UMUARAMA"/>
    <n v="211"/>
    <s v="DIRETORIA DE ENFERMAGEM HC"/>
    <s v="05-ENFERMAGEM-UMUARAMA"/>
    <m/>
    <x v="12"/>
    <x v="95"/>
    <x v="0"/>
    <m/>
    <s v="0//0"/>
    <m/>
    <m/>
    <n v="0"/>
    <m/>
    <n v="0"/>
    <m/>
    <m/>
    <m/>
    <x v="0"/>
    <x v="0"/>
    <d v="2011-06-20T00:00:00"/>
    <n v="3987.8"/>
  </r>
  <r>
    <s v="EDIANE DA SILVA"/>
    <x v="1"/>
    <n v="1460208"/>
    <n v="88387003549"/>
    <s v="12/07/1973"/>
    <x v="0"/>
    <s v="MARIA HELENA DA SILVA"/>
    <x v="0"/>
    <s v="BRASILEIRO NATO"/>
    <m/>
    <s v="BA"/>
    <s v="PINDOBAÇU"/>
    <n v="496"/>
    <s v="ONCOLOGIA QUIMIOTERAPIA GEUNE DIENF"/>
    <s v="05-ENFERMAGEM-UMUARAMA"/>
    <n v="211"/>
    <s v="DIRETORIA DE ENFERMAGEM HC"/>
    <s v="05-ENFERMAGEM-UMUARAMA"/>
    <m/>
    <x v="1"/>
    <x v="1"/>
    <x v="0"/>
    <m/>
    <s v="0//0"/>
    <m/>
    <m/>
    <n v="0"/>
    <m/>
    <n v="0"/>
    <m/>
    <m/>
    <m/>
    <x v="0"/>
    <x v="0"/>
    <d v="2004-07-28T00:00:00"/>
    <n v="21698.77"/>
  </r>
  <r>
    <s v="EDILA MARIA DE REZENDE"/>
    <x v="0"/>
    <n v="3208784"/>
    <n v="8631587656"/>
    <s v="10/03/1987"/>
    <x v="0"/>
    <s v="LUZIA LUCIA DA SILVA DE REZENDE"/>
    <x v="1"/>
    <s v="BRASILEIRO NATO"/>
    <m/>
    <s v="MG"/>
    <m/>
    <n v="786"/>
    <s v="CURSO GRAD EM AGRONOMIA DE MONTE CARMELO"/>
    <s v="10-CAMPUS MONTE CARMELO"/>
    <n v="301"/>
    <s v="INSTITUTO DE CIENCIAS AGRARIAS"/>
    <s v="12-CAMPUS GLORIA"/>
    <m/>
    <x v="3"/>
    <x v="45"/>
    <x v="0"/>
    <m/>
    <s v="0//0"/>
    <m/>
    <m/>
    <n v="0"/>
    <m/>
    <n v="0"/>
    <m/>
    <m/>
    <m/>
    <x v="0"/>
    <x v="0"/>
    <d v="2020-10-02T00:00:00"/>
    <n v="4622.71"/>
  </r>
  <r>
    <s v="EDILAMAR APARECIDA SOARES"/>
    <x v="1"/>
    <n v="1872123"/>
    <n v="2930362685"/>
    <s v="07/07/1974"/>
    <x v="0"/>
    <s v="MARIA PIEDADE SOARES"/>
    <x v="1"/>
    <s v="BRASILEIRO NATO"/>
    <m/>
    <s v="MG"/>
    <m/>
    <n v="757"/>
    <s v="AMBULATORIOS PERIFERICOS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17T00:00:00"/>
    <n v="5022.3900000000003"/>
  </r>
  <r>
    <s v="EDILAMAR MARCELINA CRUVINEL GUSMAO"/>
    <x v="0"/>
    <n v="2073545"/>
    <n v="68226373620"/>
    <s v="22/03/1969"/>
    <x v="0"/>
    <s v="LENI MARCELINA CRUVINEL"/>
    <x v="1"/>
    <s v="BRASILEIRO NATO"/>
    <m/>
    <s v="MG"/>
    <m/>
    <n v="783"/>
    <s v="COOR CURSO GRAD SIST INFOR MONTE CARMELO"/>
    <s v="10-CAMPUS MONTE CARMELO"/>
    <n v="414"/>
    <s v="FACULDADE DE CIENCIA DA COMPUTACAO"/>
    <s v="04-SANTA MONICA"/>
    <m/>
    <x v="0"/>
    <x v="78"/>
    <x v="0"/>
    <m/>
    <s v="0//0"/>
    <m/>
    <m/>
    <n v="0"/>
    <m/>
    <n v="0"/>
    <m/>
    <m/>
    <m/>
    <x v="0"/>
    <x v="0"/>
    <d v="2013-11-18T00:00:00"/>
    <n v="3728.73"/>
  </r>
  <r>
    <s v="EDILGE MARIA DE GOUVEIA CUNHA"/>
    <x v="0"/>
    <n v="1672599"/>
    <n v="49148575615"/>
    <s v="21/05/1963"/>
    <x v="0"/>
    <s v="MARIA SEBATIANA DE GOUVEIA"/>
    <x v="1"/>
    <s v="BRASILEIRO NATO"/>
    <m/>
    <s v="MG"/>
    <s v="ITUIUTABA"/>
    <n v="288"/>
    <s v="INSTITUTO DE CIENCIAS BIOMEDICAS"/>
    <s v="07-AREA ACADEMICA-UMUARAMA"/>
    <n v="288"/>
    <s v="INSTITUTO DE CIENCIAS BIOMEDICAS"/>
    <s v="07-AREA ACADEMICA-UMUARAMA"/>
    <m/>
    <x v="1"/>
    <x v="17"/>
    <x v="0"/>
    <m/>
    <s v="0//0"/>
    <m/>
    <s v="Lic. por Motivo de Doença em Pessoa da Família - EST"/>
    <n v="0"/>
    <m/>
    <n v="0"/>
    <m/>
    <s v="6/12/2022"/>
    <s v="4/01/2023"/>
    <x v="0"/>
    <x v="0"/>
    <d v="2009-01-22T00:00:00"/>
    <n v="10057.17"/>
  </r>
  <r>
    <s v="EDILSON ROCHA"/>
    <x v="1"/>
    <n v="1035200"/>
    <n v="48510807604"/>
    <s v="02/01/1967"/>
    <x v="1"/>
    <s v="ROSELI LUIZA MUNDIM"/>
    <x v="0"/>
    <s v="BRASILEIRO NATO"/>
    <m/>
    <s v="MG"/>
    <s v="MONTE CARMELO"/>
    <n v="771"/>
    <s v="SERVICOS MEDICOS"/>
    <s v="06-HOSP CLINICAS-UMUARAMA"/>
    <n v="746"/>
    <s v="DIRETORIA DE SERVICOS CLINICOS"/>
    <s v="06-HOSP CLINICAS-UMUARAMA"/>
    <m/>
    <x v="2"/>
    <x v="6"/>
    <x v="0"/>
    <m/>
    <s v="0//0"/>
    <m/>
    <m/>
    <n v="0"/>
    <m/>
    <n v="0"/>
    <m/>
    <m/>
    <m/>
    <x v="0"/>
    <x v="0"/>
    <d v="1993-04-12T00:00:00"/>
    <n v="7941.27"/>
  </r>
  <r>
    <s v="EDILSON VIEIRA DA FONSECA"/>
    <x v="1"/>
    <n v="1854144"/>
    <n v="8659985664"/>
    <s v="12/12/1988"/>
    <x v="1"/>
    <s v="ANA FERREIRA DA FONSECA"/>
    <x v="0"/>
    <s v="BRASILEIRO NATO"/>
    <m/>
    <s v="MG"/>
    <m/>
    <n v="487"/>
    <s v="ENFERMAGEM MOL INFEC INTERNACAO DIENF"/>
    <s v="05-ENFERMAGEM-UMUARAMA"/>
    <n v="211"/>
    <s v="DIRETORIA DE ENFERMAGEM HC"/>
    <s v="05-ENFERMAGEM-UMUARAMA"/>
    <m/>
    <x v="9"/>
    <x v="3"/>
    <x v="0"/>
    <m/>
    <s v="0//0"/>
    <m/>
    <m/>
    <n v="0"/>
    <m/>
    <n v="0"/>
    <m/>
    <m/>
    <m/>
    <x v="0"/>
    <x v="0"/>
    <d v="2011-03-15T00:00:00"/>
    <n v="7973.95"/>
  </r>
  <r>
    <s v="EDIMILSON BORGES DA SILVA"/>
    <x v="0"/>
    <n v="413484"/>
    <n v="42996040910"/>
    <s v="26/05/1960"/>
    <x v="1"/>
    <s v="ANA JARDIM DA SILVA"/>
    <x v="3"/>
    <s v="BRASILEIRO NATO"/>
    <m/>
    <s v="PR"/>
    <s v="JATAIZINHO"/>
    <n v="1264"/>
    <s v="SETOR DE FISCALIZACAO E MONITORAMENTO"/>
    <s v="04-SANTA MONICA"/>
    <n v="59"/>
    <s v="PREFEITURA UNIVERSITARIA"/>
    <s v="04-SANTA MONICA"/>
    <m/>
    <x v="8"/>
    <x v="6"/>
    <x v="0"/>
    <m/>
    <s v="0//0"/>
    <m/>
    <m/>
    <n v="0"/>
    <m/>
    <n v="0"/>
    <m/>
    <m/>
    <m/>
    <x v="0"/>
    <x v="0"/>
    <d v="1990-11-05T00:00:00"/>
    <n v="7933.86"/>
  </r>
  <r>
    <s v="EDINAMAR DE ASSIS MATOS"/>
    <x v="0"/>
    <n v="409803"/>
    <n v="27363600600"/>
    <s v="28/11/1957"/>
    <x v="0"/>
    <s v="MARIA LUZIA DE MATOS"/>
    <x v="0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m/>
    <x v="0"/>
    <x v="6"/>
    <x v="0"/>
    <m/>
    <s v="0//0"/>
    <m/>
    <m/>
    <n v="0"/>
    <m/>
    <n v="0"/>
    <m/>
    <m/>
    <m/>
    <x v="0"/>
    <x v="0"/>
    <d v="1976-12-01T00:00:00"/>
    <n v="8279.9599999999991"/>
  </r>
  <r>
    <s v="EDIO JOSE ALVES"/>
    <x v="0"/>
    <n v="413345"/>
    <n v="59484365604"/>
    <s v="28/01/1962"/>
    <x v="1"/>
    <s v="MARIA IZABEL ALVES"/>
    <x v="0"/>
    <s v="BRASILEIRO NATO"/>
    <m/>
    <s v="MG"/>
    <s v="CAPINÓPOLIS"/>
    <n v="410"/>
    <s v="FACULDADE DE ENGENHARIA QUIMICA"/>
    <s v="04-SANTA MONICA"/>
    <n v="410"/>
    <s v="FACULDADE DE ENGENHARIA QUIMICA"/>
    <s v="04-SANTA MONICA"/>
    <m/>
    <x v="1"/>
    <x v="28"/>
    <x v="0"/>
    <m/>
    <s v="0//0"/>
    <m/>
    <m/>
    <n v="0"/>
    <m/>
    <n v="0"/>
    <m/>
    <m/>
    <m/>
    <x v="0"/>
    <x v="0"/>
    <d v="1989-10-03T00:00:00"/>
    <n v="13633.4"/>
  </r>
  <r>
    <s v="EDMA ALVES MEDEIROS"/>
    <x v="0"/>
    <n v="410976"/>
    <n v="30276608615"/>
    <s v="09/04/1959"/>
    <x v="0"/>
    <s v="IOLANDA ALVES MEDEIROS"/>
    <x v="1"/>
    <s v="BRASILEIRO NATO"/>
    <m/>
    <s v="MG"/>
    <s v="UBERLANDIA"/>
    <n v="71"/>
    <s v="DIVISAO VIGILANCIA SEGURANCA PATRIMONIAL"/>
    <s v="04-SANTA MONICA"/>
    <n v="59"/>
    <s v="PREFEITURA UNIVERSITARIA"/>
    <s v="04-SANTA MONICA"/>
    <m/>
    <x v="8"/>
    <x v="73"/>
    <x v="0"/>
    <m/>
    <s v="0//0"/>
    <m/>
    <m/>
    <n v="0"/>
    <m/>
    <n v="0"/>
    <m/>
    <m/>
    <m/>
    <x v="0"/>
    <x v="0"/>
    <d v="1980-02-02T00:00:00"/>
    <n v="7468.18"/>
  </r>
  <r>
    <s v="EDMAR EUSTAQUIO DE SOUZA"/>
    <x v="0"/>
    <n v="1123268"/>
    <n v="79635229615"/>
    <s v="20/12/1967"/>
    <x v="1"/>
    <s v="EUNICE SILVA SOUZA"/>
    <x v="3"/>
    <s v="BRASILEIRO NATO"/>
    <m/>
    <s v="MG"/>
    <s v="IPATINGA"/>
    <n v="356"/>
    <s v="INSTITUTO DE QUIMICA"/>
    <s v="04-SANTA MONICA"/>
    <n v="356"/>
    <s v="INSTITUTO DE QUIMICA"/>
    <s v="04-SANTA MONICA"/>
    <m/>
    <x v="1"/>
    <x v="6"/>
    <x v="0"/>
    <m/>
    <s v="0//0"/>
    <m/>
    <m/>
    <n v="0"/>
    <m/>
    <n v="0"/>
    <m/>
    <m/>
    <m/>
    <x v="0"/>
    <x v="0"/>
    <d v="1994-04-11T00:00:00"/>
    <n v="8574.7199999999993"/>
  </r>
  <r>
    <s v="EDMAR VIEIRA DE OLIVEIRA"/>
    <x v="0"/>
    <n v="2044317"/>
    <n v="77632672672"/>
    <s v="06/06/1971"/>
    <x v="1"/>
    <s v="ARACIDES ROSA DOS SANTOS"/>
    <x v="1"/>
    <s v="BRASILEIRO NATO"/>
    <m/>
    <s v="MG"/>
    <m/>
    <n v="340"/>
    <s v="INSTITUTO DE GEOGRAFIA"/>
    <s v="04-SANTA MONICA"/>
    <n v="340"/>
    <s v="INSTITUTO DE GEOGRAFIA"/>
    <s v="04-SANTA MONICA"/>
    <m/>
    <x v="0"/>
    <x v="8"/>
    <x v="0"/>
    <m/>
    <s v="0//0"/>
    <m/>
    <m/>
    <n v="0"/>
    <m/>
    <n v="0"/>
    <m/>
    <m/>
    <m/>
    <x v="0"/>
    <x v="0"/>
    <d v="2013-07-22T00:00:00"/>
    <n v="4488.6000000000004"/>
  </r>
  <r>
    <s v="EDMILSON DE OLIVEIRA ROCHA"/>
    <x v="0"/>
    <n v="1473933"/>
    <n v="99159775653"/>
    <s v="03/04/1975"/>
    <x v="1"/>
    <s v="LOURDES BREGUES ROCHA"/>
    <x v="1"/>
    <s v="BRASILEIRO NATO"/>
    <m/>
    <s v="MG"/>
    <s v="TIMOTEO"/>
    <n v="356"/>
    <s v="INSTITUTO DE QUIMICA"/>
    <s v="04-SANTA MONICA"/>
    <n v="356"/>
    <s v="INSTITUTO DE QUIMICA"/>
    <s v="04-SANTA MONICA"/>
    <m/>
    <x v="3"/>
    <x v="4"/>
    <x v="0"/>
    <m/>
    <s v="0//0"/>
    <m/>
    <m/>
    <n v="0"/>
    <m/>
    <n v="0"/>
    <m/>
    <m/>
    <m/>
    <x v="0"/>
    <x v="0"/>
    <d v="2004-09-20T00:00:00"/>
    <n v="8152.28"/>
  </r>
  <r>
    <s v="EDMILSON RIBEIRO"/>
    <x v="0"/>
    <n v="412967"/>
    <n v="40264009134"/>
    <s v="17/03/1965"/>
    <x v="1"/>
    <s v="LUZIA CAMARGO RIBEIRO"/>
    <x v="0"/>
    <s v="BRASILEIRO NATO"/>
    <m/>
    <s v="GO"/>
    <s v="CATALAO"/>
    <n v="412"/>
    <s v="COORDENACAO CUR GRAD ENGENHARIA QUIMICA"/>
    <s v="04-SANTA MONICA"/>
    <n v="410"/>
    <s v="FACULDADE DE ENGENHARIA QUIMICA"/>
    <s v="04-SANTA MONICA"/>
    <m/>
    <x v="0"/>
    <x v="6"/>
    <x v="0"/>
    <m/>
    <s v="0//0"/>
    <m/>
    <m/>
    <n v="0"/>
    <m/>
    <n v="0"/>
    <m/>
    <m/>
    <m/>
    <x v="0"/>
    <x v="0"/>
    <d v="1987-08-28T00:00:00"/>
    <n v="7030.78"/>
  </r>
  <r>
    <s v="EDMO BATISTA DE OLIVEIRA"/>
    <x v="0"/>
    <n v="412913"/>
    <n v="49819968615"/>
    <s v="14/09/1962"/>
    <x v="1"/>
    <s v="ANA MARIA OLIVEIRA"/>
    <x v="0"/>
    <s v="BRASILEIRO NATO"/>
    <m/>
    <s v="MG"/>
    <s v="MONTE ALEGRE DE MINAS"/>
    <n v="694"/>
    <s v="DIVISAO DE TRANSPORTES"/>
    <s v="08-AREA ADMINISTR-UMUARAMA"/>
    <n v="59"/>
    <s v="PREFEITURA UNIVERSITARIA"/>
    <s v="04-SANTA MONICA"/>
    <m/>
    <x v="6"/>
    <x v="7"/>
    <x v="0"/>
    <m/>
    <s v="0//0"/>
    <m/>
    <m/>
    <n v="0"/>
    <m/>
    <n v="0"/>
    <m/>
    <m/>
    <m/>
    <x v="0"/>
    <x v="0"/>
    <d v="1987-07-20T00:00:00"/>
    <n v="9871.93"/>
  </r>
  <r>
    <s v="EDMUNDO DIAS JUNIOR"/>
    <x v="0"/>
    <n v="1552194"/>
    <n v="3780669609"/>
    <s v="15/01/1974"/>
    <x v="1"/>
    <s v="GENY MARQUES DA SILVA DIAS"/>
    <x v="0"/>
    <s v="BRASILEIRO NATO"/>
    <m/>
    <s v="MG"/>
    <s v="UBERLANDIA"/>
    <n v="715"/>
    <s v="DIVISAO DE REDES_- CTIC"/>
    <s v="08-AREA ADMINISTR-UMUARAMA"/>
    <n v="581"/>
    <s v="CENTRO DE TECNO DA INFOR E COMUNICACAO"/>
    <s v="08-AREA ADMINISTR-UMUARAMA"/>
    <m/>
    <x v="0"/>
    <x v="106"/>
    <x v="0"/>
    <m/>
    <s v="0//0"/>
    <m/>
    <m/>
    <n v="0"/>
    <m/>
    <n v="0"/>
    <m/>
    <m/>
    <m/>
    <x v="0"/>
    <x v="0"/>
    <d v="2006-09-28T00:00:00"/>
    <n v="9577.0300000000007"/>
  </r>
  <r>
    <s v="EDNA MARIA BARDELI CARVALHO"/>
    <x v="1"/>
    <n v="410040"/>
    <n v="59554487649"/>
    <s v="27/07/1958"/>
    <x v="0"/>
    <s v="APARECIDA MOTA BARDELI"/>
    <x v="1"/>
    <s v="BRASILEIRO NATO"/>
    <m/>
    <s v="SP"/>
    <s v="ITUVERAVA"/>
    <n v="491"/>
    <s v="CENTRO CIRURGICO GEUNE DIENF"/>
    <s v="05-ENFERMAGEM-UMUARAMA"/>
    <n v="211"/>
    <s v="DIRETORIA DE ENFERMAGEM HC"/>
    <s v="05-ENFERMAGEM-UMUARAMA"/>
    <m/>
    <x v="7"/>
    <x v="107"/>
    <x v="0"/>
    <m/>
    <s v="0//0"/>
    <m/>
    <m/>
    <n v="0"/>
    <m/>
    <n v="0"/>
    <m/>
    <m/>
    <m/>
    <x v="0"/>
    <x v="0"/>
    <d v="1979-11-07T00:00:00"/>
    <n v="5173.49"/>
  </r>
  <r>
    <s v="EDNA PEREIRA DA COSTA"/>
    <x v="0"/>
    <n v="409657"/>
    <n v="35052902620"/>
    <s v="09/10/1958"/>
    <x v="0"/>
    <s v="JUVENTINA TEODORO DA COSTA"/>
    <x v="1"/>
    <s v="BRASILEIRO NATO"/>
    <m/>
    <s v="MG"/>
    <s v="LAGOA DA PRATA"/>
    <n v="733"/>
    <s v="DIVISAO AQUISICAO PROCESSAMENTO TECNICO"/>
    <s v="04-SANTA MONICA"/>
    <n v="585"/>
    <s v="DIRETORIA DO SISTEMA DE BIBLIOTECAS"/>
    <s v="04-SANTA MONICA"/>
    <m/>
    <x v="6"/>
    <x v="6"/>
    <x v="0"/>
    <m/>
    <s v="0//0"/>
    <m/>
    <m/>
    <n v="0"/>
    <m/>
    <n v="0"/>
    <m/>
    <m/>
    <m/>
    <x v="0"/>
    <x v="0"/>
    <d v="1977-03-05T00:00:00"/>
    <n v="6684.2"/>
  </r>
  <r>
    <s v="EDNA RIBEIRO DE MOURA"/>
    <x v="0"/>
    <n v="1434776"/>
    <n v="81519800606"/>
    <s v="02/06/1962"/>
    <x v="0"/>
    <s v="IRANI RODRIGUES DE MOURA"/>
    <x v="1"/>
    <s v="BRASILEIRO NATO"/>
    <m/>
    <s v="MG"/>
    <s v="UBERLANDIA"/>
    <n v="268"/>
    <s v="COOR CURSO TECNICO DE ENFERMAGEM"/>
    <s v="07-AREA ACADEMICA-UMUARAMA"/>
    <n v="264"/>
    <s v="DIRETORIA DA ESCOLA TECNICA DE SAUDE"/>
    <s v="07-AREA ACADEMICA-UMUARAMA"/>
    <m/>
    <x v="0"/>
    <x v="36"/>
    <x v="0"/>
    <m/>
    <s v="0//0"/>
    <m/>
    <m/>
    <n v="0"/>
    <m/>
    <n v="0"/>
    <m/>
    <m/>
    <m/>
    <x v="0"/>
    <x v="0"/>
    <d v="2003-11-13T00:00:00"/>
    <n v="5745.73"/>
  </r>
  <r>
    <s v="EDNAIR PEREIRA DA SILVA"/>
    <x v="1"/>
    <n v="410526"/>
    <n v="35216557687"/>
    <s v="24/07/1960"/>
    <x v="0"/>
    <s v="MARIA ROSA DA SILVA"/>
    <x v="1"/>
    <s v="BRASILEIRO NATO"/>
    <m/>
    <s v="MG"/>
    <s v="INDIANOPOLIS"/>
    <n v="754"/>
    <s v="NUTRICAO E DIETETICA"/>
    <s v="06-HOSP CLINICAS-UMUARAMA"/>
    <n v="743"/>
    <s v="DIRETORIA DE SERVICOS ADMINISTRATIVOS"/>
    <s v="06-HOSP CLINICAS-UMUARAMA"/>
    <m/>
    <x v="0"/>
    <x v="29"/>
    <x v="0"/>
    <m/>
    <s v="0//0"/>
    <m/>
    <m/>
    <n v="0"/>
    <m/>
    <n v="0"/>
    <m/>
    <m/>
    <m/>
    <x v="0"/>
    <x v="0"/>
    <d v="1980-02-02T00:00:00"/>
    <n v="6432.35"/>
  </r>
  <r>
    <s v="EDSON ALVES JUNIOR"/>
    <x v="1"/>
    <n v="1882356"/>
    <n v="74482467634"/>
    <s v="28/05/1972"/>
    <x v="1"/>
    <s v="MARIA DE LOURDES ALVES"/>
    <x v="3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2"/>
    <x v="12"/>
    <x v="0"/>
    <m/>
    <s v="0//0"/>
    <m/>
    <m/>
    <n v="0"/>
    <m/>
    <n v="0"/>
    <m/>
    <m/>
    <m/>
    <x v="0"/>
    <x v="0"/>
    <d v="2011-07-19T00:00:00"/>
    <n v="10551.35"/>
  </r>
  <r>
    <s v="EDSON ELTON DE SOUSA PINTO"/>
    <x v="1"/>
    <n v="1362194"/>
    <n v="3097141685"/>
    <s v="30/03/1978"/>
    <x v="1"/>
    <s v="ODETE ALVES DE SOUSA PINTO"/>
    <x v="1"/>
    <s v="BRASILEIRO NATO"/>
    <m/>
    <s v="MG"/>
    <s v="UBERABA"/>
    <n v="482"/>
    <s v="CLINICA CIRURGICA 2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09-18T00:00:00"/>
    <n v="10254.629999999999"/>
  </r>
  <r>
    <s v="EDSON MONTES MUNDIM FILHO"/>
    <x v="0"/>
    <n v="1672452"/>
    <n v="82743509600"/>
    <s v="26/09/1974"/>
    <x v="1"/>
    <s v="MARIA VITORIA DA SILVA MONTES"/>
    <x v="1"/>
    <s v="BRASILEIRO NATO"/>
    <m/>
    <s v="MG"/>
    <s v="MONTE CARMELO"/>
    <n v="887"/>
    <s v="COORD PROG POS GRADUACAO ENG BIOMEDICA"/>
    <s v="04-SANTA MONICA"/>
    <n v="403"/>
    <s v="FACULDADE DE ENGENHARIA ELETRICA"/>
    <s v="04-SANTA MONICA"/>
    <m/>
    <x v="0"/>
    <x v="15"/>
    <x v="0"/>
    <m/>
    <s v="0//0"/>
    <m/>
    <m/>
    <n v="0"/>
    <m/>
    <n v="0"/>
    <m/>
    <m/>
    <m/>
    <x v="0"/>
    <x v="0"/>
    <d v="2009-01-22T00:00:00"/>
    <n v="5137.2700000000004"/>
  </r>
  <r>
    <s v="EDSON SILVA DE LIMA"/>
    <x v="0"/>
    <n v="2362255"/>
    <n v="4850368603"/>
    <s v="17/08/1979"/>
    <x v="1"/>
    <s v="MARIA SALETE SILVA DE LIMA"/>
    <x v="0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0"/>
    <x v="40"/>
    <x v="0"/>
    <m/>
    <s v="0//0"/>
    <m/>
    <m/>
    <n v="0"/>
    <m/>
    <n v="0"/>
    <m/>
    <m/>
    <m/>
    <x v="0"/>
    <x v="0"/>
    <d v="2017-02-24T00:00:00"/>
    <n v="4001.88"/>
  </r>
  <r>
    <s v="EDUARDO ALVES CUNHA"/>
    <x v="0"/>
    <n v="1965641"/>
    <n v="5415105689"/>
    <s v="17/12/1982"/>
    <x v="1"/>
    <s v="DEINA LUCIA ALVES CUNHA"/>
    <x v="1"/>
    <s v="BRASILEIRO NATO"/>
    <m/>
    <s v="MG"/>
    <m/>
    <n v="414"/>
    <s v="FACULDADE DE CIENCIA DA COMPUTACAO"/>
    <s v="04-SANTA MONICA"/>
    <n v="414"/>
    <s v="FACULDADE DE CIENCIA DA COMPUTACAO"/>
    <s v="04-SANTA MONICA"/>
    <m/>
    <x v="0"/>
    <x v="8"/>
    <x v="0"/>
    <m/>
    <s v="0//0"/>
    <m/>
    <m/>
    <n v="0"/>
    <m/>
    <n v="0"/>
    <m/>
    <m/>
    <m/>
    <x v="0"/>
    <x v="0"/>
    <d v="2012-08-27T00:00:00"/>
    <n v="4488.6000000000004"/>
  </r>
  <r>
    <s v="EDUARDO CROSARA GUSTIN"/>
    <x v="1"/>
    <n v="3274104"/>
    <n v="78379008634"/>
    <s v="08/02/1970"/>
    <x v="1"/>
    <s v="GLEIDE MARIA CROSARA GUSTIN"/>
    <x v="1"/>
    <s v="BRASILEIRO NATO"/>
    <m/>
    <s v="MG"/>
    <s v="UBERLANDIA"/>
    <n v="773"/>
    <s v="URGENCIA E EMERGENCIA"/>
    <s v="06-HOSP CLINICAS-UMUARAMA"/>
    <n v="746"/>
    <s v="DIRETORIA DE SERVICOS CLINICOS"/>
    <s v="06-HOSP CLINICAS-UMUARAMA"/>
    <m/>
    <x v="0"/>
    <x v="108"/>
    <x v="0"/>
    <m/>
    <s v="0//0"/>
    <m/>
    <m/>
    <n v="0"/>
    <m/>
    <n v="0"/>
    <m/>
    <m/>
    <m/>
    <x v="0"/>
    <x v="2"/>
    <d v="2003-12-01T00:00:00"/>
    <n v="9263.17"/>
  </r>
  <r>
    <s v="EDUARDO DE OLIVEIRA CHAGAS"/>
    <x v="0"/>
    <n v="413208"/>
    <n v="60527072672"/>
    <s v="19/07/1966"/>
    <x v="1"/>
    <s v="EURIPEDES MARIA CHAGAS"/>
    <x v="0"/>
    <s v="BRASILEIRO NATO"/>
    <m/>
    <s v="MG"/>
    <s v="UBERLANDIA"/>
    <n v="301"/>
    <s v="INSTITUTO DE CIENCIAS AGRARIAS"/>
    <s v="12-CAMPUS GLORIA"/>
    <n v="301"/>
    <s v="INSTITUTO DE CIENCIAS AGRARIAS"/>
    <s v="12-CAMPUS GLORIA"/>
    <m/>
    <x v="8"/>
    <x v="7"/>
    <x v="0"/>
    <m/>
    <s v="0//0"/>
    <m/>
    <m/>
    <n v="0"/>
    <m/>
    <n v="0"/>
    <m/>
    <m/>
    <m/>
    <x v="0"/>
    <x v="0"/>
    <d v="1986-12-01T00:00:00"/>
    <n v="4388.8599999999997"/>
  </r>
  <r>
    <s v="EDUARDO DO CARMO"/>
    <x v="0"/>
    <n v="1938742"/>
    <n v="7407162638"/>
    <s v="19/05/1985"/>
    <x v="1"/>
    <s v="DAGMAR IMACULADA PEREIRA DO CARMO"/>
    <x v="0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m/>
    <x v="1"/>
    <x v="12"/>
    <x v="0"/>
    <m/>
    <s v="0//0"/>
    <m/>
    <m/>
    <n v="0"/>
    <m/>
    <n v="0"/>
    <m/>
    <m/>
    <m/>
    <x v="0"/>
    <x v="0"/>
    <d v="2012-04-26T00:00:00"/>
    <n v="5723.72"/>
  </r>
  <r>
    <s v="EDUARDO HENRIQUE SANTOS"/>
    <x v="0"/>
    <n v="2247144"/>
    <n v="65570545620"/>
    <s v="12/04/1981"/>
    <x v="1"/>
    <s v="APARECIDA CONCEICAO FERREIRA SANTOS"/>
    <x v="1"/>
    <s v="BRASILEIRO NATO"/>
    <m/>
    <s v="MG"/>
    <m/>
    <n v="942"/>
    <s v="DIVISAO DE CONTROLE TECNICO"/>
    <s v="04-SANTA MONICA"/>
    <n v="29"/>
    <s v="PRO REITORIA DE GESTAO DE PESSOAS"/>
    <s v="04-SANTA MONICA"/>
    <s v="MOBILIDADE REDUZIDA, PERMANENTE OU TEMPORÁRIA"/>
    <x v="1"/>
    <x v="0"/>
    <x v="0"/>
    <m/>
    <s v="0//0"/>
    <m/>
    <s v="LIC. TRATAMENTO DE SAUDE - EST"/>
    <n v="0"/>
    <m/>
    <n v="0"/>
    <m/>
    <s v="20/11/2022"/>
    <s v="26/02/2023"/>
    <x v="0"/>
    <x v="0"/>
    <d v="2015-09-02T00:00:00"/>
    <n v="4861.6099999999997"/>
  </r>
  <r>
    <s v="EDUARDO ISAAC RODRIGUES"/>
    <x v="0"/>
    <n v="1531988"/>
    <n v="1462785697"/>
    <s v="01/03/1986"/>
    <x v="1"/>
    <s v="DILMA BORGES RODRIGUES"/>
    <x v="1"/>
    <s v="BRASILEIRO NATO"/>
    <m/>
    <s v="GO"/>
    <s v="GOIATUBA"/>
    <n v="723"/>
    <s v="DIVISAO DE ATENDIMENTO AO USUARIO"/>
    <s v="04-SANTA MONICA"/>
    <n v="585"/>
    <s v="DIRETORIA DO SISTEMA DE BIBLIOTECAS"/>
    <s v="04-SANTA MONICA"/>
    <m/>
    <x v="0"/>
    <x v="4"/>
    <x v="0"/>
    <m/>
    <s v="0//0"/>
    <m/>
    <m/>
    <n v="0"/>
    <m/>
    <n v="0"/>
    <m/>
    <m/>
    <m/>
    <x v="0"/>
    <x v="0"/>
    <d v="2006-05-24T00:00:00"/>
    <n v="5465.44"/>
  </r>
  <r>
    <s v="EDUARDO LACERDA FERREIRA"/>
    <x v="0"/>
    <n v="1512095"/>
    <n v="6134581682"/>
    <s v="29/04/1983"/>
    <x v="1"/>
    <s v="HOSANA MARIA LACERDA FERREIRA"/>
    <x v="0"/>
    <s v="BRASILEIRO NATO"/>
    <m/>
    <s v="MG"/>
    <s v="CONCEICAO DAS ALAGOAS"/>
    <n v="1259"/>
    <s v="SETOR DE SAUDE SUPLEMENTAR"/>
    <s v="08-AREA ADMINISTR-UMUARAMA"/>
    <n v="29"/>
    <s v="PRO REITORIA DE GESTAO DE PESSOAS"/>
    <s v="04-SANTA MONICA"/>
    <m/>
    <x v="0"/>
    <x v="4"/>
    <x v="0"/>
    <m/>
    <s v="0//0"/>
    <m/>
    <m/>
    <n v="0"/>
    <m/>
    <n v="0"/>
    <m/>
    <m/>
    <m/>
    <x v="0"/>
    <x v="0"/>
    <d v="2005-11-03T00:00:00"/>
    <n v="6274.71"/>
  </r>
  <r>
    <s v="EDUARDO MORAES WARPECHOWSKI"/>
    <x v="0"/>
    <n v="1476997"/>
    <n v="3829984642"/>
    <s v="06/11/1977"/>
    <x v="1"/>
    <s v="SUELI MORAES WARPECHOWSHI"/>
    <x v="0"/>
    <s v="BRASILEIRO NATO"/>
    <m/>
    <s v="RS"/>
    <s v="PORTO ALEGRE"/>
    <n v="165"/>
    <s v="DIVISAO DE EDITORACAO ELETRONICA"/>
    <s v="04-SANTA MONICA"/>
    <n v="131"/>
    <s v="PRO REITORIA DE PLANEJAMEN ADMINISTRACAO"/>
    <s v="04-SANTA MONICA"/>
    <m/>
    <x v="1"/>
    <x v="109"/>
    <x v="0"/>
    <m/>
    <s v="0//0"/>
    <m/>
    <m/>
    <n v="0"/>
    <m/>
    <n v="0"/>
    <m/>
    <m/>
    <m/>
    <x v="0"/>
    <x v="0"/>
    <d v="2004-11-10T00:00:00"/>
    <n v="6648.15"/>
  </r>
  <r>
    <s v="EDUARDO SOUZA ALVES"/>
    <x v="0"/>
    <n v="3300629"/>
    <n v="5901123174"/>
    <s v="09/10/1997"/>
    <x v="1"/>
    <s v="ELIETE BATISTA DE SOUZA ALVES"/>
    <x v="1"/>
    <s v="BRASILEIRO NATO"/>
    <m/>
    <s v="MT"/>
    <m/>
    <n v="1152"/>
    <s v="INSTITUTO CIENCIAS EXATA NATURAIS PONTAL"/>
    <s v="09-CAMPUS PONTAL"/>
    <n v="410"/>
    <s v="FACULDADE DE ENGENHARIA QUIMICA"/>
    <s v="04-SANTA MONICA"/>
    <m/>
    <x v="2"/>
    <x v="24"/>
    <x v="0"/>
    <m/>
    <s v="0//0"/>
    <m/>
    <m/>
    <n v="0"/>
    <m/>
    <n v="0"/>
    <m/>
    <m/>
    <m/>
    <x v="0"/>
    <x v="0"/>
    <d v="2022-07-11T00:00:00"/>
    <n v="3058.7"/>
  </r>
  <r>
    <s v="EDVANDO SOUZA TELES"/>
    <x v="0"/>
    <n v="1360726"/>
    <n v="97114146515"/>
    <s v="08/10/1976"/>
    <x v="1"/>
    <s v="MARIA DE LOURDES SOUZA TELES"/>
    <x v="1"/>
    <s v="BRASILEIRO NATO"/>
    <m/>
    <s v="BA"/>
    <m/>
    <n v="356"/>
    <s v="INSTITUTO DE QUIMICA"/>
    <s v="04-SANTA MONICA"/>
    <n v="356"/>
    <s v="INSTITUTO DE QUIMICA"/>
    <s v="04-SANTA MONICA"/>
    <m/>
    <x v="1"/>
    <x v="25"/>
    <x v="0"/>
    <m/>
    <s v="0//0"/>
    <m/>
    <m/>
    <n v="0"/>
    <m/>
    <n v="0"/>
    <m/>
    <m/>
    <m/>
    <x v="0"/>
    <x v="0"/>
    <d v="2010-01-26T00:00:00"/>
    <n v="6411.01"/>
  </r>
  <r>
    <s v="ELAINE AMELIA ARAUJO"/>
    <x v="1"/>
    <n v="1434782"/>
    <n v="57302278687"/>
    <s v="05/06/1965"/>
    <x v="0"/>
    <s v="OSLEINDA AMELIA FRANCO"/>
    <x v="1"/>
    <s v="BRASILEIRO NATO"/>
    <m/>
    <s v="MG"/>
    <s v="ITUIUTABA"/>
    <n v="212"/>
    <s v="AMBULATORIO DIENF"/>
    <s v="05-ENFERMAGEM-UMUARAMA"/>
    <n v="211"/>
    <s v="DIRETORIA DE ENFERMAGEM HC"/>
    <s v="05-ENFERMAGEM-UMUARAMA"/>
    <m/>
    <x v="0"/>
    <x v="4"/>
    <x v="0"/>
    <m/>
    <s v="0//0"/>
    <m/>
    <m/>
    <n v="0"/>
    <m/>
    <n v="0"/>
    <m/>
    <m/>
    <m/>
    <x v="0"/>
    <x v="0"/>
    <d v="2003-11-14T00:00:00"/>
    <n v="5852.91"/>
  </r>
  <r>
    <s v="ELAINE APARECIDA DE SOUZA MENDES NUNES"/>
    <x v="0"/>
    <n v="413427"/>
    <n v="74026070620"/>
    <s v="12/08/1967"/>
    <x v="0"/>
    <s v="TEREZINHA FERREI SOUZA"/>
    <x v="0"/>
    <s v="BRASILEIRO NATO"/>
    <m/>
    <s v="MG"/>
    <s v="UBERLANDIA"/>
    <n v="694"/>
    <s v="DIVISAO DE TRANSPORTES"/>
    <s v="08-AREA ADMINISTR-UMUARAMA"/>
    <n v="59"/>
    <s v="PREFEITURA UNIVERSITARIA"/>
    <s v="04-SANTA MONICA"/>
    <m/>
    <x v="8"/>
    <x v="30"/>
    <x v="0"/>
    <m/>
    <s v="0//0"/>
    <m/>
    <m/>
    <n v="0"/>
    <m/>
    <n v="0"/>
    <m/>
    <m/>
    <m/>
    <x v="0"/>
    <x v="0"/>
    <d v="1989-12-20T00:00:00"/>
    <n v="3275.51"/>
  </r>
  <r>
    <s v="ELAINE DA SILVEIRA MAGALI"/>
    <x v="0"/>
    <n v="409399"/>
    <n v="35187697668"/>
    <s v="27/09/1956"/>
    <x v="0"/>
    <s v="MAUZILIA DA CUNHA CHAVES"/>
    <x v="1"/>
    <s v="BRASILEIRO NATO"/>
    <m/>
    <s v="MG"/>
    <s v="UBERLANDIA"/>
    <n v="2"/>
    <s v="SECRETARIA GERAL"/>
    <s v="04-SANTA MONICA"/>
    <n v="4"/>
    <s v="GABINETE DO REITOR"/>
    <s v="04-SANTA MONICA"/>
    <m/>
    <x v="0"/>
    <x v="13"/>
    <x v="0"/>
    <m/>
    <s v="0//0"/>
    <m/>
    <m/>
    <n v="0"/>
    <m/>
    <n v="0"/>
    <m/>
    <m/>
    <m/>
    <x v="0"/>
    <x v="0"/>
    <d v="1978-02-01T00:00:00"/>
    <n v="21509.11"/>
  </r>
  <r>
    <s v="ELAINE GOMES DO AMARAL"/>
    <x v="1"/>
    <n v="1362643"/>
    <n v="92383033472"/>
    <s v="20/11/1975"/>
    <x v="0"/>
    <s v="EFIGENIA MARIA GOMES"/>
    <x v="0"/>
    <s v="BRASILEIRO NATO"/>
    <m/>
    <s v="SP"/>
    <s v="SAO PAULO"/>
    <n v="498"/>
    <s v="UTI ADULTO GEUNE DIENF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2-10-01T00:00:00"/>
    <n v="11180.83"/>
  </r>
  <r>
    <s v="ELAINE MORAES SIQUEIRA"/>
    <x v="1"/>
    <n v="1362645"/>
    <n v="2678400638"/>
    <s v="08/02/1977"/>
    <x v="0"/>
    <s v="DARLI TEREZINHA DE MORAES SIQUEIRA"/>
    <x v="0"/>
    <s v="BRASILEIRO NATO"/>
    <m/>
    <s v="MG"/>
    <s v="ITUIUTABA"/>
    <n v="486"/>
    <s v="ENFERMAGEM GINEC OBST INTERNACA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09-25T00:00:00"/>
    <n v="6081.19"/>
  </r>
  <r>
    <s v="ELAINE SARAIVA CALDERARI"/>
    <x v="0"/>
    <n v="2577877"/>
    <n v="28969051899"/>
    <s v="03/12/1981"/>
    <x v="0"/>
    <s v="NEUSA MARGARIDA SARAIVA"/>
    <x v="1"/>
    <s v="BRASILEIRO NATO"/>
    <m/>
    <s v="SP"/>
    <s v="RIBEIRAO PRETO"/>
    <n v="944"/>
    <s v="PRO REITORIA DE ASSISTENCIA ESTUDANTIL"/>
    <s v="04-SANTA MONICA"/>
    <n v="80"/>
    <s v="DIRETORIA DE OBRAS - ANTIGA-"/>
    <s v="04-SANTA MONICA"/>
    <m/>
    <x v="3"/>
    <x v="17"/>
    <x v="0"/>
    <m/>
    <s v="0//0"/>
    <m/>
    <m/>
    <n v="0"/>
    <m/>
    <n v="0"/>
    <m/>
    <m/>
    <m/>
    <x v="0"/>
    <x v="0"/>
    <d v="2009-01-22T00:00:00"/>
    <n v="18337.099999999999"/>
  </r>
  <r>
    <s v="ELCIO EDUARDO DA SILVA"/>
    <x v="0"/>
    <n v="3066750"/>
    <n v="5373367613"/>
    <s v="24/11/1980"/>
    <x v="1"/>
    <s v="SANDRA MARIA DA SILVA"/>
    <x v="0"/>
    <s v="BRASILEIRO NATO"/>
    <m/>
    <s v="MG"/>
    <m/>
    <n v="74"/>
    <s v="DIVISAO DE DOCUMENTACAO - SEPRO"/>
    <s v="04-SANTA MONICA"/>
    <n v="59"/>
    <s v="PREFEITURA UNIVERSITARIA"/>
    <s v="04-SANTA MONICA"/>
    <m/>
    <x v="2"/>
    <x v="27"/>
    <x v="0"/>
    <m/>
    <s v="0//0"/>
    <m/>
    <m/>
    <n v="0"/>
    <m/>
    <n v="0"/>
    <m/>
    <m/>
    <m/>
    <x v="0"/>
    <x v="0"/>
    <d v="2018-09-05T00:00:00"/>
    <n v="3564.51"/>
  </r>
  <r>
    <s v="ELCIONE APARECIDA BORGES MORAIS"/>
    <x v="1"/>
    <n v="1546514"/>
    <n v="4142633678"/>
    <s v="22/03/1980"/>
    <x v="0"/>
    <s v="FARAILDES APARECIDA MARTINS BORGES"/>
    <x v="3"/>
    <s v="BRASILEIRO NATO"/>
    <m/>
    <s v="MG"/>
    <s v="UBERLANDIA"/>
    <n v="486"/>
    <s v="ENFERMAGEM GINEC OBST INTERNACAO DIENF"/>
    <s v="05-ENFERMAGEM-UMUARAMA"/>
    <n v="211"/>
    <s v="DIRETORIA DE ENFERMAGEM HC"/>
    <s v="05-ENFERMAGEM-UMUARAMA"/>
    <m/>
    <x v="1"/>
    <x v="81"/>
    <x v="0"/>
    <m/>
    <s v="0//0"/>
    <m/>
    <m/>
    <n v="0"/>
    <m/>
    <n v="0"/>
    <m/>
    <m/>
    <m/>
    <x v="0"/>
    <x v="0"/>
    <d v="2006-08-16T00:00:00"/>
    <n v="7601.71"/>
  </r>
  <r>
    <s v="ELDA MOREIRA MARCELINO DA COSTA"/>
    <x v="0"/>
    <n v="1672563"/>
    <n v="43267963168"/>
    <s v="12/09/1964"/>
    <x v="0"/>
    <s v="BENEDITA MOREIRA DE MORAES"/>
    <x v="0"/>
    <s v="BRASILEIRO NATO"/>
    <m/>
    <s v="MG"/>
    <s v="ITUIUTABA"/>
    <n v="1152"/>
    <s v="INSTITUTO CIENCIAS EXATA NATURAIS PONTAL"/>
    <s v="09-CAMPUS PONTAL"/>
    <n v="1152"/>
    <s v="INSTITUTO CIENCIAS EXATA NATURAIS PONTAL"/>
    <s v="09-CAMPUS PONTAL"/>
    <m/>
    <x v="2"/>
    <x v="15"/>
    <x v="0"/>
    <m/>
    <s v="0//0"/>
    <m/>
    <m/>
    <n v="0"/>
    <m/>
    <n v="0"/>
    <m/>
    <m/>
    <m/>
    <x v="0"/>
    <x v="0"/>
    <d v="2009-01-22T00:00:00"/>
    <n v="5002.01"/>
  </r>
  <r>
    <s v="ELEIDA APARECIDA MOREIRA DA SILVA"/>
    <x v="1"/>
    <n v="1873251"/>
    <n v="6709363678"/>
    <s v="13/07/1985"/>
    <x v="0"/>
    <s v="AUTA FRANCISCA MOREIRA"/>
    <x v="1"/>
    <s v="BRASILEIRO NATO"/>
    <m/>
    <s v="MG"/>
    <m/>
    <n v="486"/>
    <s v="ENFERMAGEM GINEC OBST INTERNACAO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28T00:00:00"/>
    <n v="5022.3900000000003"/>
  </r>
  <r>
    <s v="ELEN CRISTINA GONCALVES RUFINO"/>
    <x v="0"/>
    <n v="2862709"/>
    <n v="6739715629"/>
    <s v="09/04/1985"/>
    <x v="0"/>
    <s v="MARIA RITA GONCALVES RUFINO"/>
    <x v="1"/>
    <s v="BRASILEIRO NATO"/>
    <m/>
    <s v="MG"/>
    <m/>
    <n v="410"/>
    <s v="FACULDADE DE ENGENHARIA QUIMICA"/>
    <s v="04-SANTA MONICA"/>
    <n v="410"/>
    <s v="FACULDADE DE ENGENHARIA QUIMICA"/>
    <s v="04-SANTA MONICA"/>
    <m/>
    <x v="3"/>
    <x v="12"/>
    <x v="0"/>
    <m/>
    <s v="0//0"/>
    <m/>
    <m/>
    <n v="0"/>
    <m/>
    <n v="0"/>
    <m/>
    <m/>
    <m/>
    <x v="0"/>
    <x v="0"/>
    <d v="2012-01-12T00:00:00"/>
    <n v="6995.48"/>
  </r>
  <r>
    <s v="ELENA YARA DE OLIVEIRA NASCIMENTO"/>
    <x v="1"/>
    <n v="413872"/>
    <n v="43161227620"/>
    <s v="30/09/1958"/>
    <x v="0"/>
    <s v="MARIA ABADIA OLIVEIRA"/>
    <x v="3"/>
    <s v="BRASILEIRO NATO"/>
    <m/>
    <s v="SP"/>
    <s v="PERDIZES"/>
    <n v="179"/>
    <s v="DIRETORIA GERAL HOSP CLINICAS"/>
    <s v="06-HOSP CLINICAS-UMUARAMA"/>
    <n v="179"/>
    <s v="DIRETORIA GERAL HOSP CLINICAS"/>
    <s v="06-HOSP CLINICAS-UMUARAMA"/>
    <m/>
    <x v="0"/>
    <x v="30"/>
    <x v="0"/>
    <m/>
    <s v="0//0"/>
    <m/>
    <m/>
    <n v="0"/>
    <m/>
    <n v="0"/>
    <m/>
    <m/>
    <m/>
    <x v="0"/>
    <x v="0"/>
    <d v="1991-09-02T00:00:00"/>
    <n v="3962.17"/>
  </r>
  <r>
    <s v="ELENIR XAVIER DA SILVA"/>
    <x v="1"/>
    <n v="410041"/>
    <n v="35038454615"/>
    <s v="19/12/1955"/>
    <x v="0"/>
    <s v="ETELVINA XAVIER SILVA"/>
    <x v="1"/>
    <s v="BRASILEIRO NATO"/>
    <m/>
    <s v="GO"/>
    <s v="ITUMBIARA"/>
    <n v="216"/>
    <s v="SETOR DE MATERIAIS ESTERILIZACAO DIENF"/>
    <s v="05-ENFERMAGEM-UMUARAMA"/>
    <n v="211"/>
    <s v="DIRETORIA DE ENFERMAGEM HC"/>
    <s v="05-ENFERMAGEM-UMUARAMA"/>
    <m/>
    <x v="6"/>
    <x v="29"/>
    <x v="0"/>
    <m/>
    <s v="0//0"/>
    <m/>
    <m/>
    <n v="0"/>
    <m/>
    <n v="0"/>
    <m/>
    <m/>
    <m/>
    <x v="0"/>
    <x v="0"/>
    <d v="1979-02-05T00:00:00"/>
    <n v="12160.37"/>
  </r>
  <r>
    <s v="ELENO JOSE DE SANTANA"/>
    <x v="1"/>
    <n v="413381"/>
    <n v="55564240634"/>
    <s v="07/08/1966"/>
    <x v="1"/>
    <s v="AMERICA AUGUSTA SANTANA"/>
    <x v="0"/>
    <s v="BRASILEIRO NATO"/>
    <m/>
    <s v="MG"/>
    <s v="LAGAMAR"/>
    <n v="749"/>
    <s v="FARMACIA"/>
    <s v="06-HOSP CLINICAS-UMUARAMA"/>
    <n v="743"/>
    <s v="DIRETORIA DE SERVICOS ADMINISTRATIVOS"/>
    <s v="06-HOSP CLINICAS-UMUARAMA"/>
    <m/>
    <x v="0"/>
    <x v="6"/>
    <x v="0"/>
    <m/>
    <s v="0//0"/>
    <m/>
    <m/>
    <n v="0"/>
    <m/>
    <n v="0"/>
    <m/>
    <m/>
    <m/>
    <x v="0"/>
    <x v="0"/>
    <d v="1989-10-19T00:00:00"/>
    <n v="10271.43"/>
  </r>
  <r>
    <s v="ELEUSA FATIMA DE LIMA"/>
    <x v="0"/>
    <n v="413642"/>
    <n v="58856862620"/>
    <s v="18/08/1967"/>
    <x v="0"/>
    <s v="OSVALINA CANDIDA DE LIMA"/>
    <x v="1"/>
    <s v="BRASILEIRO NATO"/>
    <m/>
    <s v="MG"/>
    <s v="ITUIUTABA"/>
    <n v="340"/>
    <s v="INSTITUTO DE GEOGRAFIA"/>
    <s v="04-SANTA MONICA"/>
    <n v="340"/>
    <s v="INSTITUTO DE GEOGRAFIA"/>
    <s v="04-SANTA MONICA"/>
    <m/>
    <x v="1"/>
    <x v="6"/>
    <x v="0"/>
    <m/>
    <s v="0//0"/>
    <m/>
    <m/>
    <n v="0"/>
    <m/>
    <n v="0"/>
    <m/>
    <m/>
    <m/>
    <x v="0"/>
    <x v="0"/>
    <d v="1992-01-27T00:00:00"/>
    <n v="8670.4500000000007"/>
  </r>
  <r>
    <s v="ELIANA BORGES SILVA PEREIRA"/>
    <x v="1"/>
    <n v="3532727"/>
    <n v="72495898653"/>
    <s v="23/07/1973"/>
    <x v="0"/>
    <s v="MARIA DE OLIVEIRA BORGES SILVA"/>
    <x v="1"/>
    <s v="BRASILEIRO NATO"/>
    <m/>
    <s v="MG"/>
    <s v="CAMPINA VERDE"/>
    <n v="211"/>
    <s v="DIRETORIA DE ENFERMAGEM HC"/>
    <s v="05-ENFERMAGEM-UMUARAMA"/>
    <n v="211"/>
    <s v="DIRETORIA DE ENFERMAGEM HC"/>
    <s v="05-ENFERMAGEM-UMUARAMA"/>
    <m/>
    <x v="3"/>
    <x v="18"/>
    <x v="0"/>
    <m/>
    <s v="0//0"/>
    <m/>
    <m/>
    <n v="0"/>
    <m/>
    <n v="0"/>
    <m/>
    <m/>
    <m/>
    <x v="0"/>
    <x v="0"/>
    <d v="2014-09-17T00:00:00"/>
    <n v="9088.3700000000008"/>
  </r>
  <r>
    <s v="ELIANE APARECIDA DOS REIS"/>
    <x v="0"/>
    <n v="2170294"/>
    <n v="8614095660"/>
    <s v="20/02/1987"/>
    <x v="0"/>
    <s v="MARIA DA CONCEICAO DOS REIS"/>
    <x v="0"/>
    <s v="BRASILEIRO NATO"/>
    <m/>
    <s v="MG"/>
    <m/>
    <n v="44"/>
    <s v="DIVISAO DE APOIO AO DOCENTE"/>
    <s v="04-SANTA MONICA"/>
    <n v="29"/>
    <s v="PRO REITORIA DE GESTAO DE PESSOAS"/>
    <s v="04-SANTA MONICA"/>
    <m/>
    <x v="0"/>
    <x v="18"/>
    <x v="0"/>
    <m/>
    <s v="0//0"/>
    <m/>
    <m/>
    <n v="0"/>
    <m/>
    <n v="0"/>
    <m/>
    <m/>
    <m/>
    <x v="0"/>
    <x v="0"/>
    <d v="2014-10-16T00:00:00"/>
    <n v="4481.26"/>
  </r>
  <r>
    <s v="ELIANE DE CASSIA NOGUEIRA SIMAO"/>
    <x v="0"/>
    <n v="3035062"/>
    <n v="71361294604"/>
    <s v="04/04/1971"/>
    <x v="0"/>
    <s v="ROSELI GUIMARAES NOGUEIRA"/>
    <x v="0"/>
    <s v="BRASILEIRO NATO"/>
    <m/>
    <s v="MG"/>
    <m/>
    <n v="585"/>
    <s v="DIRETORIA DO SISTEMA DE BIBLIOTECAS"/>
    <s v="04-SANTA MONICA"/>
    <n v="585"/>
    <s v="DIRETORIA DO SISTEMA DE BIBLIOTECAS"/>
    <s v="04-SANTA MONICA"/>
    <m/>
    <x v="0"/>
    <x v="29"/>
    <x v="0"/>
    <m/>
    <s v="0//0"/>
    <m/>
    <m/>
    <n v="26271"/>
    <s v="FUNDACAO UNIVERSIDADE DE BRASILIA"/>
    <n v="0"/>
    <m/>
    <m/>
    <m/>
    <x v="0"/>
    <x v="0"/>
    <d v="2018-03-09T00:00:00"/>
    <n v="5389.28"/>
  </r>
  <r>
    <s v="ELIANE DE FATIMA ALVES"/>
    <x v="1"/>
    <n v="412617"/>
    <n v="81517220610"/>
    <s v="11/08/1966"/>
    <x v="0"/>
    <s v="VICENTINA ALVES MARTINS"/>
    <x v="1"/>
    <s v="BRASILEIRO NATO"/>
    <m/>
    <s v="MG"/>
    <s v="MATUTINA"/>
    <n v="216"/>
    <s v="SETOR DE MATERIAIS ESTERILIZACAO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85-11-20T00:00:00"/>
    <n v="12464.93"/>
  </r>
  <r>
    <s v="ELIANE DE SOUZA"/>
    <x v="0"/>
    <n v="1434870"/>
    <n v="3030114678"/>
    <s v="20/11/1976"/>
    <x v="0"/>
    <s v="GENI AUGUSTA DE OLIVEIRA SOUZA"/>
    <x v="0"/>
    <s v="BRASILEIRO NATO"/>
    <m/>
    <s v="MG"/>
    <s v="PATOS DE MINAS"/>
    <n v="97"/>
    <s v="DIVISAO SERVICOS AMBULATORIO CENTRAL"/>
    <s v="08-AREA ADMINISTR-UMUARAMA"/>
    <n v="92"/>
    <s v="HOSPITAL ODONTOLOGICO - DIRETORIA GERAL"/>
    <s v="08-AREA ADMINISTR-UMUARAMA"/>
    <m/>
    <x v="0"/>
    <x v="5"/>
    <x v="0"/>
    <m/>
    <s v="0//0"/>
    <m/>
    <m/>
    <n v="0"/>
    <m/>
    <n v="0"/>
    <m/>
    <m/>
    <m/>
    <x v="0"/>
    <x v="0"/>
    <d v="2003-11-19T00:00:00"/>
    <n v="8533.2000000000007"/>
  </r>
  <r>
    <s v="ELIANE DO CARMO SANTANA"/>
    <x v="1"/>
    <n v="1367065"/>
    <n v="94164827653"/>
    <s v="17/07/1975"/>
    <x v="0"/>
    <s v="MARIA CONCEICAO DO CARMO"/>
    <x v="1"/>
    <s v="BRASILEIRO NATO"/>
    <m/>
    <s v="MG"/>
    <s v="UBERLANDIA"/>
    <n v="487"/>
    <s v="ENFERMAGEM MOL INFEC INTERNACAO DIENF"/>
    <s v="05-ENFERMAGEM-UMUARAMA"/>
    <n v="211"/>
    <s v="DIRETORIA DE ENFERMAGEM HC"/>
    <s v="05-ENFERMAGEM-UMUARAMA"/>
    <m/>
    <x v="4"/>
    <x v="36"/>
    <x v="0"/>
    <m/>
    <s v="0//0"/>
    <m/>
    <m/>
    <n v="0"/>
    <m/>
    <n v="0"/>
    <m/>
    <m/>
    <m/>
    <x v="0"/>
    <x v="0"/>
    <d v="2002-12-23T00:00:00"/>
    <n v="8437.58"/>
  </r>
  <r>
    <s v="ELIANE JUNE MAIA"/>
    <x v="1"/>
    <n v="1123345"/>
    <n v="75356066600"/>
    <s v="25/03/1962"/>
    <x v="0"/>
    <s v="CATARINA MARIA MAIA"/>
    <x v="1"/>
    <s v="BRASILEIRO NATO"/>
    <m/>
    <s v="GO"/>
    <s v="JATAI"/>
    <n v="498"/>
    <s v="UTI ADULTO GEUNE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11109.81"/>
  </r>
  <r>
    <s v="ELIANE LINDA AGOSTINHO FERNANDES AMARAL"/>
    <x v="1"/>
    <n v="1123553"/>
    <n v="75782685620"/>
    <s v="03/03/1970"/>
    <x v="0"/>
    <s v="IRENE FERNANDES RODRIGUES"/>
    <x v="1"/>
    <s v="BRASILEIRO NATO"/>
    <m/>
    <s v="MG"/>
    <s v="UBERLANDIA"/>
    <n v="486"/>
    <s v="ENFERMAGEM GINEC OBST INTERNACAO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5-01-17T00:00:00"/>
    <n v="6328.41"/>
  </r>
  <r>
    <s v="ELIANE MARGARIDA XAVIER DA SILVA"/>
    <x v="1"/>
    <n v="2323185"/>
    <n v="79396445649"/>
    <s v="29/06/1969"/>
    <x v="0"/>
    <s v="HELENA MACEDO XAVIER DA SILVA"/>
    <x v="1"/>
    <s v="BRASILEIRO NATO"/>
    <m/>
    <s v="MG"/>
    <s v="PARACATU"/>
    <n v="482"/>
    <s v="CLINICA CIRURGICA 2 INTERNACAO DIENF"/>
    <s v="05-ENFERMAGEM-UMUARAMA"/>
    <n v="211"/>
    <s v="DIRETORIA DE ENFERMAGEM HC"/>
    <s v="05-ENFERMAGEM-UMUARAMA"/>
    <m/>
    <x v="0"/>
    <x v="19"/>
    <x v="0"/>
    <m/>
    <s v="0//0"/>
    <m/>
    <m/>
    <n v="0"/>
    <m/>
    <n v="0"/>
    <m/>
    <m/>
    <m/>
    <x v="0"/>
    <x v="0"/>
    <d v="2002-12-10T00:00:00"/>
    <n v="12272.43"/>
  </r>
  <r>
    <s v="ELIANE MARTINS SIMAO CECILIO"/>
    <x v="0"/>
    <n v="412748"/>
    <n v="58617507691"/>
    <s v="23/08/1967"/>
    <x v="0"/>
    <s v="EDITE MARTINS SIMAO"/>
    <x v="3"/>
    <s v="BRASILEIRO NATO"/>
    <m/>
    <s v="MG"/>
    <s v="UBERLANDIA"/>
    <n v="159"/>
    <s v="DIVISAO DE GRAFICA"/>
    <s v="04-SANTA MONICA"/>
    <n v="443"/>
    <s v="DIRETORIA DA EDITORA UFU"/>
    <s v="04-SANTA MONICA"/>
    <m/>
    <x v="0"/>
    <x v="29"/>
    <x v="0"/>
    <m/>
    <s v="0//0"/>
    <m/>
    <m/>
    <n v="0"/>
    <m/>
    <n v="0"/>
    <m/>
    <m/>
    <m/>
    <x v="0"/>
    <x v="0"/>
    <d v="1987-01-19T00:00:00"/>
    <n v="6030.15"/>
  </r>
  <r>
    <s v="ELIANE MOREIRA DE SOUZA"/>
    <x v="0"/>
    <n v="1649191"/>
    <n v="42233534468"/>
    <s v="04/04/1965"/>
    <x v="0"/>
    <s v="AMELIA MOREIRA SILVA SOUZA"/>
    <x v="1"/>
    <s v="BRASILEIRO NATO"/>
    <m/>
    <s v="SP"/>
    <s v="CUBATAO"/>
    <n v="89"/>
    <s v="DIRETORIA DE COMUNICACAO SOCIAL"/>
    <s v="04-SANTA MONICA"/>
    <n v="89"/>
    <s v="DIRETORIA DE COMUNICACAO SOCIAL"/>
    <s v="04-SANTA MONICA"/>
    <m/>
    <x v="1"/>
    <x v="17"/>
    <x v="0"/>
    <m/>
    <s v="0//0"/>
    <m/>
    <m/>
    <n v="0"/>
    <m/>
    <n v="0"/>
    <m/>
    <m/>
    <m/>
    <x v="0"/>
    <x v="5"/>
    <d v="2008-08-20T00:00:00"/>
    <n v="10057.17"/>
  </r>
  <r>
    <s v="ELIANE NOGUEIRA DE SOUZA SOUTO"/>
    <x v="1"/>
    <n v="1873357"/>
    <n v="93495226672"/>
    <s v="22/03/1976"/>
    <x v="0"/>
    <s v="GLORIA NOGUEIRA DE SOUZA"/>
    <x v="2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17T00:00:00"/>
    <n v="5022.3900000000003"/>
  </r>
  <r>
    <s v="ELIANE PEREIRA"/>
    <x v="0"/>
    <n v="1459457"/>
    <n v="106904680"/>
    <s v="20/07/1971"/>
    <x v="0"/>
    <s v="JOANA DARC PEREIRA"/>
    <x v="1"/>
    <s v="BRASILEIRO NATO"/>
    <m/>
    <s v="MG"/>
    <s v="PATROCINIO"/>
    <n v="665"/>
    <s v="SETOR INTEG ACOES PROM SAUDE SERVIDOR"/>
    <s v="08-AREA ADMINISTR-UMUARAMA"/>
    <n v="663"/>
    <s v="DIRETORIA QUALIDADE VIDA SAUDE SERVIDOR"/>
    <s v="08-AREA ADMINISTR-UMUARAMA"/>
    <m/>
    <x v="0"/>
    <x v="1"/>
    <x v="0"/>
    <m/>
    <s v="0//0"/>
    <m/>
    <m/>
    <n v="26251"/>
    <s v="FUNDACAO UNIVERSIDADE FED. DO TOCANTINS"/>
    <n v="0"/>
    <m/>
    <m/>
    <m/>
    <x v="0"/>
    <x v="0"/>
    <d v="2008-08-01T00:00:00"/>
    <n v="9285.52"/>
  </r>
  <r>
    <s v="ELIAS GONCALVES DA SILVA JUNIOR"/>
    <x v="0"/>
    <n v="2248387"/>
    <n v="5878505665"/>
    <s v="30/09/1984"/>
    <x v="1"/>
    <s v="ELIZABETH DE FATIMA FERREIRA SILVA"/>
    <x v="1"/>
    <s v="BRASILEIRO NATO"/>
    <m/>
    <s v="MG"/>
    <m/>
    <n v="74"/>
    <s v="DIVISAO DE DOCUMENTACAO - SEPRO"/>
    <s v="04-SANTA MONICA"/>
    <n v="59"/>
    <s v="PREFEITURA UNIVERSITARIA"/>
    <s v="04-SANTA MONICA"/>
    <m/>
    <x v="0"/>
    <x v="0"/>
    <x v="0"/>
    <m/>
    <s v="0//0"/>
    <m/>
    <m/>
    <n v="0"/>
    <m/>
    <n v="0"/>
    <m/>
    <m/>
    <m/>
    <x v="0"/>
    <x v="0"/>
    <d v="2015-09-10T00:00:00"/>
    <n v="4157.95"/>
  </r>
  <r>
    <s v="ELICIO LAZARO SOUZA SILVA"/>
    <x v="0"/>
    <n v="410958"/>
    <n v="30194776620"/>
    <s v="28/11/1954"/>
    <x v="1"/>
    <s v="ANTONIA SOUZA MACEDO"/>
    <x v="1"/>
    <s v="BRASILEIRO NATO"/>
    <m/>
    <s v="MG"/>
    <s v="ITAPAGIPE"/>
    <n v="71"/>
    <s v="DIVISAO VIGILANCIA SEGURANCA PATRIMONIAL"/>
    <s v="04-SANTA MONICA"/>
    <n v="59"/>
    <s v="PREFEITURA UNIVERSITARIA"/>
    <s v="04-SANTA MONICA"/>
    <m/>
    <x v="8"/>
    <x v="6"/>
    <x v="0"/>
    <m/>
    <s v="0//0"/>
    <m/>
    <m/>
    <n v="0"/>
    <m/>
    <n v="0"/>
    <m/>
    <m/>
    <m/>
    <x v="0"/>
    <x v="0"/>
    <d v="1980-05-06T00:00:00"/>
    <n v="7710.3"/>
  </r>
  <r>
    <s v="ELIENE APARECIDA DA CRUZ"/>
    <x v="1"/>
    <n v="3149455"/>
    <n v="2530152608"/>
    <s v="24/10/1975"/>
    <x v="0"/>
    <s v="NELCILDA ROSA DA CRUZ"/>
    <x v="1"/>
    <s v="BRASILEIRO NATO"/>
    <m/>
    <s v="MG"/>
    <m/>
    <n v="485"/>
    <s v="CLINICA MEDICA INTERNACAO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9-16T00:00:00"/>
    <n v="6400.45"/>
  </r>
  <r>
    <s v="ELIENE BATISTA RODRIGUES"/>
    <x v="1"/>
    <n v="1434249"/>
    <n v="65198697672"/>
    <s v="04/06/1970"/>
    <x v="0"/>
    <s v="GERCINA CONCEICAO BATISTA"/>
    <x v="0"/>
    <s v="BRASILEIRO NATO"/>
    <m/>
    <s v="MG"/>
    <s v="PIRAPORA"/>
    <n v="490"/>
    <s v="BERCARIO E UTI NEONATAL GEUNE DIENF"/>
    <s v="05-ENFERMAGEM-UMUARAMA"/>
    <n v="211"/>
    <s v="DIRETORIA DE ENFERMAGEM HC"/>
    <s v="05-ENFERMAGEM-UMUARAMA"/>
    <m/>
    <x v="9"/>
    <x v="99"/>
    <x v="0"/>
    <m/>
    <s v="0//0"/>
    <m/>
    <m/>
    <n v="0"/>
    <m/>
    <n v="0"/>
    <m/>
    <m/>
    <m/>
    <x v="0"/>
    <x v="0"/>
    <d v="2003-11-06T00:00:00"/>
    <n v="7096.58"/>
  </r>
  <r>
    <s v="ELIENICE SANTANA DA SILVA OLIVEIRA"/>
    <x v="1"/>
    <n v="1434482"/>
    <n v="56661746149"/>
    <s v="29/01/1968"/>
    <x v="0"/>
    <s v="MIRNA SANTANA DA SILVA"/>
    <x v="3"/>
    <s v="BRASILEIRO NATO"/>
    <m/>
    <s v="GO"/>
    <s v="RIO VERDE"/>
    <n v="470"/>
    <s v="ECOCARDIOGRAFIA AMB DIENF"/>
    <s v="05-ENFERMAGEM-UMUARAMA"/>
    <n v="211"/>
    <s v="DIRETORIA DE ENFERMAGEM HC"/>
    <s v="05-ENFERMAGEM-UMUARAMA"/>
    <m/>
    <x v="9"/>
    <x v="92"/>
    <x v="0"/>
    <m/>
    <s v="0//0"/>
    <m/>
    <m/>
    <n v="0"/>
    <m/>
    <n v="0"/>
    <m/>
    <m/>
    <m/>
    <x v="0"/>
    <x v="0"/>
    <d v="2003-11-05T00:00:00"/>
    <n v="8984.1299999999992"/>
  </r>
  <r>
    <s v="ELIETE LUIZ COSTA"/>
    <x v="0"/>
    <n v="1672620"/>
    <n v="53654706649"/>
    <s v="05/10/1963"/>
    <x v="0"/>
    <s v="LAURA SOARES COSTA"/>
    <x v="0"/>
    <s v="BRASILEIRO NATO"/>
    <m/>
    <s v="MG"/>
    <s v="TRES MARIAS"/>
    <n v="319"/>
    <s v="FACULDADE DE ODONTOLOGIA"/>
    <s v="07-AREA ACADEMICA-UMUARAMA"/>
    <n v="92"/>
    <s v="HOSPITAL ODONTOLOGICO - DIRETORIA GERAL"/>
    <s v="08-AREA ADMINISTR-UMUARAMA"/>
    <m/>
    <x v="0"/>
    <x v="17"/>
    <x v="0"/>
    <m/>
    <s v="0//0"/>
    <m/>
    <m/>
    <n v="0"/>
    <m/>
    <n v="0"/>
    <m/>
    <m/>
    <m/>
    <x v="0"/>
    <x v="0"/>
    <d v="2009-01-22T00:00:00"/>
    <n v="9263.17"/>
  </r>
  <r>
    <s v="ELIETE RUFINA DE CASTRO"/>
    <x v="0"/>
    <n v="2115118"/>
    <n v="3245739605"/>
    <s v="02/01/1978"/>
    <x v="0"/>
    <s v="RITA RUFINA DE CASTRO"/>
    <x v="1"/>
    <s v="BRASILEIRO NATO"/>
    <m/>
    <s v="MG"/>
    <m/>
    <n v="827"/>
    <s v="BIBLIOTECA SETORIAL MONTE CARMELO"/>
    <s v="10-CAMPUS MONTE CARMELO"/>
    <n v="585"/>
    <s v="DIRETORIA DO SISTEMA DE BIBLIOTECAS"/>
    <s v="04-SANTA MONICA"/>
    <m/>
    <x v="0"/>
    <x v="31"/>
    <x v="0"/>
    <m/>
    <s v="0//0"/>
    <m/>
    <m/>
    <n v="0"/>
    <m/>
    <n v="0"/>
    <m/>
    <m/>
    <m/>
    <x v="0"/>
    <x v="0"/>
    <d v="2014-04-25T00:00:00"/>
    <n v="3434.01"/>
  </r>
  <r>
    <s v="ELIS MARESSA GONCALVES DA SILVA"/>
    <x v="0"/>
    <n v="1193761"/>
    <n v="3035004170"/>
    <s v="27/02/1990"/>
    <x v="0"/>
    <s v="VANILDA APARECIDA NUNES SILVA"/>
    <x v="0"/>
    <s v="BRASILEIRO NATO"/>
    <m/>
    <s v="GO"/>
    <m/>
    <n v="111"/>
    <s v="DIVISAO APOIO ADM HOSPITAL VETERINARIO"/>
    <s v="08-AREA ADMINISTR-UMUARAMA"/>
    <n v="109"/>
    <s v="HOSPITAL VETERINARIO - DIRETORIA GERAL"/>
    <s v="08-AREA ADMINISTR-UMUARAMA"/>
    <m/>
    <x v="0"/>
    <x v="27"/>
    <x v="0"/>
    <m/>
    <s v="0//0"/>
    <m/>
    <m/>
    <n v="0"/>
    <m/>
    <n v="0"/>
    <m/>
    <m/>
    <m/>
    <x v="0"/>
    <x v="0"/>
    <d v="2018-06-11T00:00:00"/>
    <n v="3992.25"/>
  </r>
  <r>
    <s v="ELIS REGINA GARCIA DA SILVA"/>
    <x v="0"/>
    <n v="1332294"/>
    <n v="8159338600"/>
    <s v="01/02/1988"/>
    <x v="0"/>
    <s v="ELISA GARCIA DANTAS"/>
    <x v="1"/>
    <s v="BRASILEIRO NATO"/>
    <m/>
    <s v="MG"/>
    <m/>
    <n v="4"/>
    <s v="GABINETE DO REITOR"/>
    <s v="04-SANTA MONICA"/>
    <n v="626"/>
    <s v="DIRETORIA DE PROCESSOS SELETIVOS"/>
    <s v="04-SANTA MONICA"/>
    <m/>
    <x v="1"/>
    <x v="0"/>
    <x v="0"/>
    <m/>
    <s v="0//0"/>
    <m/>
    <m/>
    <n v="26413"/>
    <s v="INSTITUTO FEDERAL DO TRIANGULO MINEIRO"/>
    <n v="0"/>
    <m/>
    <m/>
    <m/>
    <x v="0"/>
    <x v="0"/>
    <d v="2017-09-15T00:00:00"/>
    <n v="5837.12"/>
  </r>
  <r>
    <s v="ELIS VANIA MARQUES DE MATOS"/>
    <x v="1"/>
    <n v="1434872"/>
    <n v="77587375600"/>
    <s v="28/09/1972"/>
    <x v="0"/>
    <s v="TEREZINHA MARQUES DE MATOS"/>
    <x v="1"/>
    <s v="BRASILEIRO NATO"/>
    <m/>
    <s v="MG"/>
    <s v="SAO FRANCISCO"/>
    <n v="476"/>
    <s v="PEDIATRIA AMB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17T00:00:00"/>
    <n v="4900.38"/>
  </r>
  <r>
    <s v="ELISA HELENA VILLELA"/>
    <x v="0"/>
    <n v="2380712"/>
    <n v="15843854809"/>
    <s v="09/03/1968"/>
    <x v="0"/>
    <s v="ELIZABETH ESPIR ABIB VILLELA"/>
    <x v="1"/>
    <s v="BRASILEIRO NATO"/>
    <m/>
    <s v="MG"/>
    <s v="UBERLANDIA"/>
    <n v="816"/>
    <s v="COORDENACAO DO CURSO DE TEATRO"/>
    <s v="04-SANTA MONICA"/>
    <n v="808"/>
    <s v="INSTITUTO DE ARTES"/>
    <s v="04-SANTA MONICA"/>
    <m/>
    <x v="3"/>
    <x v="9"/>
    <x v="0"/>
    <m/>
    <s v="0//0"/>
    <m/>
    <m/>
    <n v="0"/>
    <m/>
    <n v="0"/>
    <m/>
    <m/>
    <m/>
    <x v="0"/>
    <x v="0"/>
    <d v="2010-01-26T00:00:00"/>
    <n v="11144.35"/>
  </r>
  <r>
    <s v="ELISANGELA APARECIDA DE OLIVEIRA TUNDISI"/>
    <x v="1"/>
    <n v="1365749"/>
    <n v="4160598641"/>
    <s v="15/09/1979"/>
    <x v="0"/>
    <s v="MARIA SELMA FERREIRA MENDES"/>
    <x v="4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2-02T00:00:00"/>
    <n v="6081.19"/>
  </r>
  <r>
    <s v="ELISANGELA RODRIGUES"/>
    <x v="0"/>
    <n v="1854094"/>
    <n v="99923700682"/>
    <s v="20/03/1975"/>
    <x v="0"/>
    <s v="JULIA HELENA RODRIGUES"/>
    <x v="3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0"/>
    <x v="110"/>
    <x v="0"/>
    <m/>
    <s v="0//0"/>
    <m/>
    <m/>
    <n v="0"/>
    <m/>
    <n v="0"/>
    <m/>
    <m/>
    <m/>
    <x v="0"/>
    <x v="0"/>
    <d v="2011-03-15T00:00:00"/>
    <n v="8737.33"/>
  </r>
  <r>
    <s v="ELISMAR APARECIDA SANTOS SILVA"/>
    <x v="1"/>
    <n v="1035130"/>
    <n v="54661463668"/>
    <s v="27/10/1966"/>
    <x v="0"/>
    <s v="MARIA LOURDES A SANTOS"/>
    <x v="0"/>
    <s v="BRASILEIRO NATO"/>
    <m/>
    <s v="MG"/>
    <s v="UBERLÃNDIA"/>
    <n v="498"/>
    <s v="UTI ADULTO GEUNE DIENF"/>
    <s v="05-ENFERMAGEM-UMUARAMA"/>
    <n v="211"/>
    <s v="DIRETORIA DE ENFERMAGEM HC"/>
    <s v="05-ENFERMAGEM-UMUARAMA"/>
    <m/>
    <x v="2"/>
    <x v="29"/>
    <x v="0"/>
    <m/>
    <s v="0//0"/>
    <m/>
    <m/>
    <n v="0"/>
    <m/>
    <n v="0"/>
    <m/>
    <m/>
    <m/>
    <x v="0"/>
    <x v="0"/>
    <d v="1993-03-22T00:00:00"/>
    <n v="6300.5"/>
  </r>
  <r>
    <s v="ELIVANIA GONCALVES SILVA"/>
    <x v="1"/>
    <n v="1434453"/>
    <n v="87175495153"/>
    <s v="13/03/1976"/>
    <x v="0"/>
    <s v="JOANA DE FATIMA SILVA"/>
    <x v="3"/>
    <s v="BRASILEIRO NATO"/>
    <m/>
    <s v="GO"/>
    <s v="RIO VERDE"/>
    <n v="479"/>
    <s v="CLINICA MEDICA E PEDIATRIA PS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6T00:00:00"/>
    <n v="8897.82"/>
  </r>
  <r>
    <s v="ELIZA VIEIRA DAVI"/>
    <x v="1"/>
    <n v="2222472"/>
    <n v="8733487618"/>
    <s v="03/02/1989"/>
    <x v="0"/>
    <s v="ELIZAMAR APARECIDA VIEIRA DOS SANTOS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8"/>
    <x v="0"/>
    <m/>
    <s v="0//0"/>
    <m/>
    <m/>
    <n v="0"/>
    <m/>
    <n v="0"/>
    <m/>
    <m/>
    <m/>
    <x v="0"/>
    <x v="0"/>
    <d v="2015-04-20T00:00:00"/>
    <n v="5383.52"/>
  </r>
  <r>
    <s v="ELIZABETE ALVES GARCIA"/>
    <x v="0"/>
    <n v="409444"/>
    <n v="49295373634"/>
    <s v="04/03/1959"/>
    <x v="0"/>
    <s v="LEOPOLDINA ALVES DE ALMEIDA"/>
    <x v="1"/>
    <s v="BRASILEIRO NATO"/>
    <m/>
    <s v="MG"/>
    <s v="UBERLANDIA"/>
    <n v="274"/>
    <s v="DIRETORIA DE ADM CONTROLE ACADEMICO"/>
    <s v="04-SANTA MONICA"/>
    <n v="262"/>
    <s v="PRO REITORIA DE GRADUACAO"/>
    <s v="04-SANTA MONICA"/>
    <m/>
    <x v="0"/>
    <x v="6"/>
    <x v="0"/>
    <m/>
    <s v="0//0"/>
    <m/>
    <m/>
    <n v="0"/>
    <m/>
    <n v="0"/>
    <m/>
    <m/>
    <m/>
    <x v="0"/>
    <x v="0"/>
    <d v="1978-05-11T00:00:00"/>
    <n v="8369.7199999999993"/>
  </r>
  <r>
    <s v="ELIZABETH DE CASTRO PATRICIO RIBEIRO"/>
    <x v="0"/>
    <n v="1849296"/>
    <n v="58330810682"/>
    <s v="19/02/1966"/>
    <x v="0"/>
    <s v="WANDA LUZIA DE CASTRO PATRICIO"/>
    <x v="1"/>
    <s v="BRASILEIRO NATO"/>
    <m/>
    <s v="MG"/>
    <m/>
    <n v="284"/>
    <s v="DIVISAO DE CONTROLE ACADEMICO"/>
    <s v="04-SANTA MONICA"/>
    <n v="262"/>
    <s v="PRO REITORIA DE GRADUACAO"/>
    <s v="04-SANTA MONICA"/>
    <s v="PARCIALMENTE SURDO"/>
    <x v="0"/>
    <x v="12"/>
    <x v="0"/>
    <m/>
    <s v="0//0"/>
    <m/>
    <m/>
    <n v="0"/>
    <m/>
    <n v="0"/>
    <m/>
    <m/>
    <m/>
    <x v="0"/>
    <x v="0"/>
    <d v="2011-03-04T00:00:00"/>
    <n v="4663.6499999999996"/>
  </r>
  <r>
    <s v="ELIZABETH KIMIE MORITA GRANDE"/>
    <x v="1"/>
    <n v="1434256"/>
    <n v="76004317853"/>
    <s v="01/10/1951"/>
    <x v="0"/>
    <s v="MATSUE MORITA"/>
    <x v="4"/>
    <s v="BRASILEIRO NATO"/>
    <m/>
    <s v="SP"/>
    <s v="ALVARES MACHADO"/>
    <n v="488"/>
    <s v="ENFERMAGEM PEDIATRIA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6T00:00:00"/>
    <n v="5325.87"/>
  </r>
  <r>
    <s v="ELIZABETH SILVEIRA"/>
    <x v="1"/>
    <n v="2327318"/>
    <n v="8529674626"/>
    <s v="03/07/1988"/>
    <x v="0"/>
    <s v="MARIA CONCEBIDA JOSE SILVEIRA"/>
    <x v="1"/>
    <s v="BRASILEIRO NATO"/>
    <m/>
    <s v="MG"/>
    <m/>
    <n v="480"/>
    <s v="EMERGENCIA DA CLINICA MEDICA PS DIENF"/>
    <s v="05-ENFERMAGEM-UMUARAMA"/>
    <n v="211"/>
    <s v="DIRETORIA DE ENFERMAGEM HC"/>
    <s v="05-ENFERMAGEM-UMUARAMA"/>
    <m/>
    <x v="2"/>
    <x v="22"/>
    <x v="0"/>
    <m/>
    <s v="0//0"/>
    <m/>
    <m/>
    <n v="0"/>
    <m/>
    <n v="0"/>
    <m/>
    <m/>
    <m/>
    <x v="0"/>
    <x v="0"/>
    <d v="2016-07-18T00:00:00"/>
    <n v="7058.24"/>
  </r>
  <r>
    <s v="ELIZETE ALVES PIMENTA DOS ANJOS"/>
    <x v="0"/>
    <n v="2236146"/>
    <n v="82843902649"/>
    <s v="11/10/1971"/>
    <x v="0"/>
    <s v="EVA MARIA BORATT ALVES"/>
    <x v="1"/>
    <s v="BRASILEIRO NATO"/>
    <m/>
    <s v="MG"/>
    <m/>
    <n v="41"/>
    <s v="DIVISAO  PROV E ACOMP TEC ADMINISTRATIVO"/>
    <s v="04-SANTA MONICA"/>
    <n v="29"/>
    <s v="PRO REITORIA DE GESTAO DE PESSOAS"/>
    <s v="04-SANTA MONICA"/>
    <m/>
    <x v="0"/>
    <x v="0"/>
    <x v="0"/>
    <m/>
    <s v="0//0"/>
    <m/>
    <m/>
    <n v="0"/>
    <m/>
    <n v="0"/>
    <m/>
    <m/>
    <m/>
    <x v="0"/>
    <x v="0"/>
    <d v="2015-06-22T00:00:00"/>
    <n v="4319.09"/>
  </r>
  <r>
    <s v="ELLEN ALVIM NASCIMENTO"/>
    <x v="0"/>
    <n v="1521754"/>
    <n v="98706870678"/>
    <s v="22/02/1976"/>
    <x v="0"/>
    <s v="MARLENE ALVIM NASCIMENTO"/>
    <x v="1"/>
    <s v="BRASILEIRO NATO"/>
    <m/>
    <s v="MG"/>
    <s v="UBERLANDIA"/>
    <n v="271"/>
    <s v="DIRETORIA ESCOLA DE EDUCACAO BASICA"/>
    <s v="03-EDUCACAO FISICA"/>
    <n v="271"/>
    <s v="DIRETORIA ESCOLA DE EDUCACAO BASICA"/>
    <s v="03-EDUCACAO FISICA"/>
    <m/>
    <x v="0"/>
    <x v="20"/>
    <x v="0"/>
    <m/>
    <s v="0//0"/>
    <m/>
    <m/>
    <n v="0"/>
    <m/>
    <n v="0"/>
    <m/>
    <m/>
    <m/>
    <x v="0"/>
    <x v="0"/>
    <d v="2006-02-13T00:00:00"/>
    <n v="20366.349999999999"/>
  </r>
  <r>
    <s v="ELOAINY ALVES EUSTAQUIO"/>
    <x v="0"/>
    <n v="1473966"/>
    <n v="2868968694"/>
    <s v="23/06/1975"/>
    <x v="0"/>
    <s v="APARECIDA MARIA EUSTAQUIO"/>
    <x v="1"/>
    <s v="BRASILEIRO NATO"/>
    <m/>
    <s v="MG"/>
    <s v="ITUIUTABA"/>
    <n v="147"/>
    <s v="DIVISAO FINANCEIRA - DIRAF"/>
    <s v="04-SANTA MONICA"/>
    <n v="131"/>
    <s v="PRO REITORIA DE PLANEJAMEN ADMINISTRACAO"/>
    <s v="04-SANTA MONICA"/>
    <m/>
    <x v="1"/>
    <x v="1"/>
    <x v="0"/>
    <m/>
    <s v="0//0"/>
    <m/>
    <m/>
    <n v="0"/>
    <m/>
    <n v="0"/>
    <m/>
    <m/>
    <m/>
    <x v="0"/>
    <x v="0"/>
    <d v="2004-10-01T00:00:00"/>
    <n v="13028.32"/>
  </r>
  <r>
    <s v="ELOINA DE FREITAS ANDRADE"/>
    <x v="1"/>
    <n v="410066"/>
    <n v="28836952615"/>
    <s v="10/01/1959"/>
    <x v="0"/>
    <s v="MARIA OLIVEIRA FREITAS"/>
    <x v="1"/>
    <s v="BRASILEIRO NATO"/>
    <m/>
    <s v="PR"/>
    <s v="CONGONHINHAS"/>
    <n v="492"/>
    <s v="CENTRO OBSTETRICO GEUNE DIENF"/>
    <s v="05-ENFERMAGEM-UMUARAMA"/>
    <n v="211"/>
    <s v="DIRETORIA DE ENFERMAGEM HC"/>
    <s v="05-ENFERMAGEM-UMUARAMA"/>
    <m/>
    <x v="6"/>
    <x v="111"/>
    <x v="0"/>
    <m/>
    <s v="0//0"/>
    <m/>
    <m/>
    <n v="0"/>
    <m/>
    <n v="0"/>
    <m/>
    <m/>
    <m/>
    <x v="0"/>
    <x v="0"/>
    <d v="1978-04-10T00:00:00"/>
    <n v="8467.34"/>
  </r>
  <r>
    <s v="ELTON DA SILVA NEGRETO"/>
    <x v="0"/>
    <n v="2427147"/>
    <n v="5684567690"/>
    <s v="14/11/1983"/>
    <x v="1"/>
    <s v="MARIA JOSE DA SILVA NEGRETO"/>
    <x v="1"/>
    <s v="BRASILEIRO NATO"/>
    <m/>
    <s v="MG"/>
    <m/>
    <n v="340"/>
    <s v="INSTITUTO DE GEOGRAFIA"/>
    <s v="04-SANTA MONICA"/>
    <n v="340"/>
    <s v="INSTITUTO DE GEOGRAFIA"/>
    <s v="04-SANTA MONICA"/>
    <m/>
    <x v="0"/>
    <x v="40"/>
    <x v="2"/>
    <m/>
    <s v="0//0"/>
    <m/>
    <m/>
    <n v="0"/>
    <m/>
    <n v="0"/>
    <m/>
    <m/>
    <m/>
    <x v="0"/>
    <x v="0"/>
    <d v="2017-10-23T00:00:00"/>
    <n v="4163.0200000000004"/>
  </r>
  <r>
    <s v="ELZA DE MELO MARTINS NUNES"/>
    <x v="1"/>
    <n v="1123375"/>
    <n v="47960892172"/>
    <s v="25/05/1961"/>
    <x v="0"/>
    <s v="MARCIONILIA ALSINA DE MELO MARTINS"/>
    <x v="1"/>
    <s v="BRASILEIRO NATO"/>
    <m/>
    <s v="GO"/>
    <s v="MINEIROS"/>
    <n v="485"/>
    <s v="CLINICA MEDICA INTERN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14541.38"/>
  </r>
  <r>
    <s v="EMERSON GOMES DE OLIVEIRA"/>
    <x v="1"/>
    <n v="3091343"/>
    <n v="5156051669"/>
    <s v="01/04/1981"/>
    <x v="1"/>
    <s v="CLAUDIA GOMES DE OLIVEIR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2-13T00:00:00"/>
    <n v="5328.97"/>
  </r>
  <r>
    <s v="EMERSON LUIS DE OLIVEIRA"/>
    <x v="0"/>
    <n v="1035312"/>
    <n v="58295470663"/>
    <s v="24/10/1966"/>
    <x v="1"/>
    <s v="ROSALINA MORELIO DE OLIVEIRA"/>
    <x v="0"/>
    <s v="BRASILEIRO NATO"/>
    <m/>
    <s v="MG"/>
    <s v="UBERLANDIA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3-12-22T00:00:00"/>
    <n v="7828.71"/>
  </r>
  <r>
    <s v="EMERSON RICARDO SOUZA"/>
    <x v="1"/>
    <n v="1454369"/>
    <n v="12837831859"/>
    <s v="07/08/1972"/>
    <x v="1"/>
    <s v="EURIPEDES RICARDO SOUZA"/>
    <x v="1"/>
    <s v="BRASILEIRO NATO"/>
    <m/>
    <s v="SP"/>
    <s v="SAO PAULO"/>
    <n v="749"/>
    <s v="FARMACIA"/>
    <s v="06-HOSP CLINICAS-UMUARAMA"/>
    <n v="743"/>
    <s v="DIRETORIA DE SERVICOS ADMINISTRATIVOS"/>
    <s v="06-HOSP CLINICAS-UMUARAMA"/>
    <m/>
    <x v="0"/>
    <x v="36"/>
    <x v="0"/>
    <m/>
    <s v="0//0"/>
    <m/>
    <m/>
    <n v="0"/>
    <m/>
    <n v="0"/>
    <m/>
    <m/>
    <m/>
    <x v="0"/>
    <x v="0"/>
    <d v="2004-05-27T00:00:00"/>
    <n v="6052.75"/>
  </r>
  <r>
    <s v="EMILIA DE FATIMA ANTUNES DA SILVA"/>
    <x v="1"/>
    <n v="410042"/>
    <n v="30187320659"/>
    <s v="12/06/1957"/>
    <x v="0"/>
    <s v="ALAIDE CHAVES"/>
    <x v="0"/>
    <s v="BRASILEIRO NATO"/>
    <m/>
    <s v="SP"/>
    <s v="GUARÁ"/>
    <n v="496"/>
    <s v="ONCOLOGIA QUIMIOTERAPIA GEUNE DIENF"/>
    <s v="05-ENFERMAGEM-UMUARAMA"/>
    <n v="211"/>
    <s v="DIRETORIA DE ENFERMAGEM HC"/>
    <s v="05-ENFERMAGEM-UMUARAMA"/>
    <m/>
    <x v="6"/>
    <x v="29"/>
    <x v="0"/>
    <m/>
    <s v="0//0"/>
    <m/>
    <m/>
    <n v="0"/>
    <m/>
    <n v="0"/>
    <m/>
    <m/>
    <m/>
    <x v="0"/>
    <x v="0"/>
    <d v="1977-07-12T00:00:00"/>
    <n v="5565.44"/>
  </r>
  <r>
    <s v="EMILIA HISSAMI TOYAMA"/>
    <x v="1"/>
    <n v="412315"/>
    <n v="3051287873"/>
    <s v="08/07/1956"/>
    <x v="0"/>
    <s v="TAKIE TOYAMA"/>
    <x v="4"/>
    <s v="BRASILEIRO NATO"/>
    <m/>
    <s v="SP"/>
    <s v="RIBEIRÃO PRETO"/>
    <n v="492"/>
    <s v="CENTRO OBSTETRICO GEUNE DIENF"/>
    <s v="05-ENFERMAGEM-UMUARAMA"/>
    <n v="211"/>
    <s v="DIRETORIA DE ENFERMAGEM HC"/>
    <s v="05-ENFERMAGEM-UMUARAMA"/>
    <m/>
    <x v="0"/>
    <x v="13"/>
    <x v="0"/>
    <m/>
    <s v="0//0"/>
    <m/>
    <m/>
    <n v="0"/>
    <m/>
    <n v="0"/>
    <m/>
    <m/>
    <m/>
    <x v="0"/>
    <x v="0"/>
    <d v="1984-04-17T00:00:00"/>
    <n v="21309.05"/>
  </r>
  <r>
    <s v="EMILIANA DOS SANTOS VALADARES"/>
    <x v="1"/>
    <n v="2328299"/>
    <n v="68918283172"/>
    <s v="12/09/1976"/>
    <x v="0"/>
    <s v="ALENE MARIA DOS SANTOS VALADARES"/>
    <x v="0"/>
    <s v="BRASILEIRO NATO"/>
    <m/>
    <s v="GO"/>
    <m/>
    <n v="771"/>
    <s v="SERVICOS MEDICOS"/>
    <s v="06-HOSP CLINICAS-UMUARAMA"/>
    <n v="746"/>
    <s v="DIRETORIA DE SERVICOS CLINICOS"/>
    <s v="06-HOSP CLINICAS-UMUARAMA"/>
    <m/>
    <x v="1"/>
    <x v="16"/>
    <x v="0"/>
    <m/>
    <s v="0//0"/>
    <m/>
    <m/>
    <n v="0"/>
    <m/>
    <n v="0"/>
    <m/>
    <m/>
    <m/>
    <x v="0"/>
    <x v="2"/>
    <d v="2012-01-02T00:00:00"/>
    <n v="9929.23"/>
  </r>
  <r>
    <s v="EMINEA APARECIDA VINHAIS LIMA"/>
    <x v="0"/>
    <n v="1454657"/>
    <n v="98660683668"/>
    <s v="12/12/1974"/>
    <x v="0"/>
    <s v="MARIA DE FATIMA AZEVEDO VINHAIS"/>
    <x v="1"/>
    <s v="BRASILEIRO NATO"/>
    <m/>
    <s v="MG"/>
    <s v="UBERLANDIA"/>
    <n v="1216"/>
    <s v="DIV PROMOCAO ASSIS SAUDE DO SERVIDOR"/>
    <s v="08-AREA ADMINISTR-UMUARAMA"/>
    <n v="29"/>
    <s v="PRO REITORIA DE GESTAO DE PESSOAS"/>
    <s v="04-SANTA MONICA"/>
    <m/>
    <x v="1"/>
    <x v="19"/>
    <x v="0"/>
    <m/>
    <s v="0//0"/>
    <m/>
    <m/>
    <n v="0"/>
    <m/>
    <n v="0"/>
    <m/>
    <m/>
    <m/>
    <x v="0"/>
    <x v="0"/>
    <d v="2004-05-27T00:00:00"/>
    <n v="12357.29"/>
  </r>
  <r>
    <s v="EMMANUEL REZENDE NAVES"/>
    <x v="0"/>
    <n v="3300547"/>
    <n v="9569261692"/>
    <s v="02/09/1988"/>
    <x v="1"/>
    <s v="IVONETE NEVES REZENDE NAVES"/>
    <x v="1"/>
    <s v="BRASILEIRO NATO"/>
    <m/>
    <s v="MG"/>
    <m/>
    <n v="908"/>
    <s v="COOR CUR GRAD ENG FLORESTAL MTE CARMELO"/>
    <s v="10-CAMPUS MONTE CARMELO"/>
    <n v="301"/>
    <s v="INSTITUTO DE CIENCIAS AGRARIAS"/>
    <s v="12-CAMPUS GLORIA"/>
    <m/>
    <x v="3"/>
    <x v="24"/>
    <x v="0"/>
    <m/>
    <s v="0//0"/>
    <m/>
    <m/>
    <n v="0"/>
    <m/>
    <n v="0"/>
    <m/>
    <m/>
    <m/>
    <x v="0"/>
    <x v="0"/>
    <d v="2022-07-05T00:00:00"/>
    <n v="4282.18"/>
  </r>
  <r>
    <s v="ENI MARIA DA LUZ BRAGA"/>
    <x v="1"/>
    <n v="1439961"/>
    <n v="65411269687"/>
    <s v="10/07/1964"/>
    <x v="0"/>
    <s v="MARIA RAULINA LOPES"/>
    <x v="1"/>
    <s v="BRASILEIRO NATO"/>
    <m/>
    <s v="MG"/>
    <s v="VILA DO CHUMBO"/>
    <n v="476"/>
    <s v="PEDIATRIA AMB DIENF"/>
    <s v="05-ENFERMAGEM-UMUARAMA"/>
    <n v="211"/>
    <s v="DIRETORIA DE ENFERMAGEM HC"/>
    <s v="05-ENFERMAGEM-UMUARAMA"/>
    <m/>
    <x v="2"/>
    <x v="99"/>
    <x v="0"/>
    <m/>
    <s v="0//0"/>
    <m/>
    <m/>
    <n v="0"/>
    <m/>
    <n v="0"/>
    <m/>
    <m/>
    <m/>
    <x v="0"/>
    <x v="0"/>
    <d v="2004-01-16T00:00:00"/>
    <n v="4904"/>
  </r>
  <r>
    <s v="ENILTON ROSADO DE OLIVEIRA JUNIOR"/>
    <x v="0"/>
    <n v="2974389"/>
    <n v="8615155607"/>
    <s v="31/03/1989"/>
    <x v="1"/>
    <s v="ZELMA APARECIDA DE OLIVEIRA"/>
    <x v="0"/>
    <s v="BRASILEIRO NATO"/>
    <m/>
    <s v="GO"/>
    <m/>
    <n v="719"/>
    <s v="DIVISAO DE SISTEMA_- CTIC"/>
    <s v="08-AREA ADMINISTR-UMUARAMA"/>
    <n v="131"/>
    <s v="PRO REITORIA DE PLANEJAMEN ADMINISTRACAO"/>
    <s v="04-SANTA MONICA"/>
    <s v="DEFORMIDADE CONGENITA OU ADQUIRIDA"/>
    <x v="0"/>
    <x v="51"/>
    <x v="0"/>
    <m/>
    <s v="0//0"/>
    <m/>
    <m/>
    <n v="0"/>
    <m/>
    <n v="0"/>
    <m/>
    <m/>
    <m/>
    <x v="0"/>
    <x v="0"/>
    <d v="2012-10-10T00:00:00"/>
    <n v="6333.6"/>
  </r>
  <r>
    <s v="ENILZA MARIA VINHAIS"/>
    <x v="0"/>
    <n v="413450"/>
    <n v="35058030659"/>
    <s v="02/02/1960"/>
    <x v="0"/>
    <s v="MARIA LOURDES SILVA"/>
    <x v="0"/>
    <s v="BRASILEIRO NATO"/>
    <m/>
    <s v="MG"/>
    <s v="COMENDADOR GOMES"/>
    <n v="733"/>
    <s v="DIVISAO AQUISICAO PROCESSAMENTO TECNICO"/>
    <s v="04-SANTA MONICA"/>
    <n v="585"/>
    <s v="DIRETORIA DO SISTEMA DE BIBLIOTECAS"/>
    <s v="04-SANTA MONICA"/>
    <m/>
    <x v="2"/>
    <x v="6"/>
    <x v="0"/>
    <m/>
    <s v="0//0"/>
    <m/>
    <m/>
    <n v="0"/>
    <m/>
    <n v="0"/>
    <m/>
    <m/>
    <m/>
    <x v="0"/>
    <x v="0"/>
    <d v="1989-12-29T00:00:00"/>
    <n v="7265.28"/>
  </r>
  <r>
    <s v="ENIO MARCOS DA SILVA MIRANDA"/>
    <x v="1"/>
    <n v="1531995"/>
    <n v="419361677"/>
    <s v="05/09/1976"/>
    <x v="1"/>
    <s v="NERCILIA DA SILVA MIRANDA"/>
    <x v="1"/>
    <s v="BRASILEIRO NATO"/>
    <m/>
    <s v="MG"/>
    <s v="UBERLANDIA"/>
    <n v="179"/>
    <s v="DIRETORIA GERAL HOSP CLINICAS"/>
    <s v="06-HOSP CLINICAS-UMUARAMA"/>
    <n v="179"/>
    <s v="DIRETORIA GERAL HOSP CLINICAS"/>
    <s v="06-HOSP CLINICAS-UMUARAMA"/>
    <m/>
    <x v="0"/>
    <x v="4"/>
    <x v="0"/>
    <m/>
    <s v="0//0"/>
    <m/>
    <m/>
    <n v="0"/>
    <m/>
    <n v="0"/>
    <m/>
    <m/>
    <m/>
    <x v="0"/>
    <x v="0"/>
    <d v="2006-05-24T00:00:00"/>
    <n v="5482.44"/>
  </r>
  <r>
    <s v="EQUIZIO MACHADO DE OLIVEIRA"/>
    <x v="0"/>
    <n v="1829305"/>
    <n v="5803085618"/>
    <s v="06/08/1979"/>
    <x v="1"/>
    <s v="APARECIDA MACHADO DE MACEDO"/>
    <x v="0"/>
    <s v="BRASILEIRO NATO"/>
    <m/>
    <s v="GO"/>
    <m/>
    <n v="869"/>
    <s v="DIVISAO DE EXECUCAO FISICA - DIROB"/>
    <s v="04-SANTA MONICA"/>
    <n v="80"/>
    <s v="DIRETORIA DE OBRAS - ANTIGA-"/>
    <s v="04-SANTA MONICA"/>
    <m/>
    <x v="0"/>
    <x v="33"/>
    <x v="0"/>
    <m/>
    <s v="0//0"/>
    <m/>
    <m/>
    <n v="0"/>
    <m/>
    <n v="0"/>
    <m/>
    <m/>
    <m/>
    <x v="0"/>
    <x v="0"/>
    <d v="2010-11-30T00:00:00"/>
    <n v="4488.6000000000004"/>
  </r>
  <r>
    <s v="ERICA DE CASTRO BARBOSA"/>
    <x v="0"/>
    <n v="1751732"/>
    <n v="96641010600"/>
    <s v="30/10/1971"/>
    <x v="0"/>
    <s v="CLELIA DE CASTRO BARBOSA"/>
    <x v="1"/>
    <s v="BRASILEIRO NATO"/>
    <m/>
    <s v="MG"/>
    <m/>
    <n v="269"/>
    <s v="COOR CURSO TECNICO PROTESE DENTARIA"/>
    <s v="07-AREA ACADEMICA-UMUARAMA"/>
    <n v="264"/>
    <s v="DIRETORIA DA ESCOLA TECNICA DE SAUDE"/>
    <s v="07-AREA ACADEMICA-UMUARAMA"/>
    <m/>
    <x v="0"/>
    <x v="25"/>
    <x v="0"/>
    <m/>
    <s v="0//0"/>
    <m/>
    <m/>
    <n v="0"/>
    <m/>
    <n v="0"/>
    <m/>
    <m/>
    <m/>
    <x v="0"/>
    <x v="0"/>
    <d v="2010-01-18T00:00:00"/>
    <n v="5218.2700000000004"/>
  </r>
  <r>
    <s v="ERICA JUVERCINA SOBRINHO"/>
    <x v="0"/>
    <n v="1874637"/>
    <n v="5480459686"/>
    <s v="11/02/1982"/>
    <x v="0"/>
    <s v="LEONIDIA JUVERCINA SOBRINHO"/>
    <x v="0"/>
    <s v="BRASILEIRO NATO"/>
    <m/>
    <s v="MG"/>
    <m/>
    <n v="44"/>
    <s v="DIVISAO DE APOIO AO DOCENTE"/>
    <s v="04-SANTA MONICA"/>
    <n v="44"/>
    <s v="DIVISAO DE APOIO AO DOCENTE"/>
    <s v="04-SANTA MONICA"/>
    <m/>
    <x v="1"/>
    <x v="12"/>
    <x v="0"/>
    <m/>
    <s v="0//0"/>
    <m/>
    <m/>
    <n v="0"/>
    <m/>
    <n v="0"/>
    <m/>
    <m/>
    <m/>
    <x v="0"/>
    <x v="0"/>
    <d v="2011-07-01T00:00:00"/>
    <n v="6428.4"/>
  </r>
  <r>
    <s v="ERICA RODRIGUES MARIANO DE ALMEIDA REZENDE"/>
    <x v="1"/>
    <n v="2179352"/>
    <n v="99924250672"/>
    <s v="19/03/1970"/>
    <x v="0"/>
    <s v="AMERICA RODRIGUES MARIANO"/>
    <x v="1"/>
    <s v="BRASILEIRO NATO"/>
    <m/>
    <s v="MG"/>
    <s v="UBERABA"/>
    <n v="771"/>
    <s v="SERVICOS MEDICOS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2"/>
    <d v="2003-12-22T00:00:00"/>
    <n v="13268.77"/>
  </r>
  <r>
    <s v="ERICA SOUZA DA SILVA"/>
    <x v="0"/>
    <n v="2954523"/>
    <n v="1624103103"/>
    <s v="31/10/1987"/>
    <x v="0"/>
    <s v="LUCINDA DIAS DE SOUZA"/>
    <x v="0"/>
    <s v="BRASILEIRO NATO"/>
    <m/>
    <s v="GO"/>
    <m/>
    <n v="791"/>
    <s v="COOR CURSO GRAD ENG ELET TELEC DE PATOS"/>
    <s v="11-CAMPUS PATOS DE MINAS"/>
    <n v="403"/>
    <s v="FACULDADE DE ENGENHARIA ELETRICA"/>
    <s v="04-SANTA MONICA"/>
    <m/>
    <x v="0"/>
    <x v="31"/>
    <x v="0"/>
    <m/>
    <s v="0//0"/>
    <m/>
    <s v="Lic. Tratar de Interesses Particulares - EST"/>
    <n v="0"/>
    <m/>
    <n v="0"/>
    <m/>
    <s v="21/10/2022"/>
    <s v="20/06/2023"/>
    <x v="0"/>
    <x v="0"/>
    <d v="2013-11-18T00:00:00"/>
    <n v="0"/>
  </r>
  <r>
    <s v="ERICKSEN DE OLIVEIRA DIAS"/>
    <x v="0"/>
    <n v="1672604"/>
    <n v="8253801629"/>
    <s v="23/01/1987"/>
    <x v="1"/>
    <s v="ELIDA MARCIA RODRIGUES DE OLIVEIRA DIAS"/>
    <x v="1"/>
    <s v="BRASILEIRO NATO"/>
    <m/>
    <s v="MG"/>
    <s v="UBERLANDIA"/>
    <n v="386"/>
    <s v="COORDENACAO CUR BACH LICENC FILOSOFIA"/>
    <s v="04-SANTA MONICA"/>
    <n v="807"/>
    <s v="INSTITUTO DE FILOSOFIA"/>
    <s v="04-SANTA MONICA"/>
    <m/>
    <x v="0"/>
    <x v="15"/>
    <x v="0"/>
    <m/>
    <s v="0//0"/>
    <m/>
    <m/>
    <n v="0"/>
    <m/>
    <n v="0"/>
    <m/>
    <m/>
    <m/>
    <x v="0"/>
    <x v="0"/>
    <d v="2009-01-22T00:00:00"/>
    <n v="5137.2700000000004"/>
  </r>
  <r>
    <s v="ERIKA FINOTTI WUTKE"/>
    <x v="1"/>
    <n v="1123440"/>
    <n v="52496821620"/>
    <s v="04/08/1964"/>
    <x v="0"/>
    <s v="INESVALDA FINOTTI WUTKE"/>
    <x v="1"/>
    <s v="BRASILEIRO NATO"/>
    <m/>
    <s v="MG"/>
    <s v="UBERLANDIA"/>
    <n v="770"/>
    <s v="PSICOLOGIA CLINICA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5-01-09T00:00:00"/>
    <n v="13020.63"/>
  </r>
  <r>
    <s v="ERIKA GONCALVES BORGES"/>
    <x v="0"/>
    <n v="1559869"/>
    <n v="6374110641"/>
    <s v="22/02/1983"/>
    <x v="0"/>
    <s v="ELIANA MARIA GONCALVES BORGES"/>
    <x v="1"/>
    <s v="BRASILEIRO NATO"/>
    <m/>
    <s v="MG"/>
    <s v="UBERLANDIA"/>
    <n v="584"/>
    <s v="DIRETORIA REL INTERN INTERINSTITUCIONAIS"/>
    <s v="04-SANTA MONICA"/>
    <n v="4"/>
    <s v="GABINETE DO REITOR"/>
    <s v="04-SANTA MONICA"/>
    <m/>
    <x v="1"/>
    <x v="20"/>
    <x v="0"/>
    <m/>
    <s v="0//0"/>
    <m/>
    <m/>
    <n v="0"/>
    <m/>
    <n v="0"/>
    <m/>
    <m/>
    <m/>
    <x v="0"/>
    <x v="3"/>
    <d v="2007-01-08T00:00:00"/>
    <n v="7837.04"/>
  </r>
  <r>
    <s v="ERIKA LUZIA LARA PERINI"/>
    <x v="0"/>
    <n v="2327520"/>
    <n v="4898580661"/>
    <s v="13/12/1982"/>
    <x v="0"/>
    <s v="MARIA TEREZINHA LARA PERINI"/>
    <x v="1"/>
    <s v="BRASILEIRO NATO"/>
    <m/>
    <s v="MG"/>
    <m/>
    <n v="374"/>
    <s v="COORDENACAO CURSO GRADUACAO EM DESIGN"/>
    <s v="04-SANTA MONICA"/>
    <n v="372"/>
    <s v="FACULDADE ARQUITETURA URBANISMO E DESIGN"/>
    <s v="04-SANTA MONICA"/>
    <m/>
    <x v="0"/>
    <x v="0"/>
    <x v="0"/>
    <m/>
    <s v="0//0"/>
    <m/>
    <m/>
    <n v="0"/>
    <m/>
    <n v="0"/>
    <m/>
    <m/>
    <m/>
    <x v="0"/>
    <x v="0"/>
    <d v="2016-07-25T00:00:00"/>
    <n v="4319.09"/>
  </r>
  <r>
    <s v="ERIKA PINHEIRO DE SIQUEIRA"/>
    <x v="0"/>
    <n v="2170604"/>
    <n v="933173601"/>
    <s v="11/03/1978"/>
    <x v="0"/>
    <s v="ELZA PINHEIRO DE SIQUEIRA"/>
    <x v="0"/>
    <s v="BRASILEIRO NATO"/>
    <m/>
    <s v="MG"/>
    <m/>
    <n v="32"/>
    <s v="DIVISAO DE FOLHA DE PAGAMENTO"/>
    <s v="04-SANTA MONICA"/>
    <n v="29"/>
    <s v="PRO REITORIA DE GESTAO DE PESSOAS"/>
    <s v="04-SANTA MONICA"/>
    <m/>
    <x v="0"/>
    <x v="31"/>
    <x v="0"/>
    <m/>
    <s v="0//0"/>
    <m/>
    <m/>
    <n v="0"/>
    <m/>
    <n v="0"/>
    <m/>
    <m/>
    <m/>
    <x v="0"/>
    <x v="0"/>
    <d v="2014-10-20T00:00:00"/>
    <n v="3434.01"/>
  </r>
  <r>
    <s v="ERIKA REZENDE GARCIA"/>
    <x v="0"/>
    <n v="2403201"/>
    <n v="6616405664"/>
    <s v="08/05/1981"/>
    <x v="0"/>
    <s v="MARGARETH MARIA REZENDE GARCIA"/>
    <x v="1"/>
    <s v="BRASILEIRO NATO"/>
    <m/>
    <s v="MG"/>
    <m/>
    <n v="284"/>
    <s v="DIVISAO DE CONTROLE ACADEMICO"/>
    <s v="04-SANTA MONICA"/>
    <n v="262"/>
    <s v="PRO REITORIA DE GRADUACAO"/>
    <s v="04-SANTA MONICA"/>
    <m/>
    <x v="0"/>
    <x v="40"/>
    <x v="0"/>
    <m/>
    <s v="0//0"/>
    <m/>
    <m/>
    <n v="0"/>
    <m/>
    <n v="0"/>
    <m/>
    <m/>
    <m/>
    <x v="0"/>
    <x v="3"/>
    <d v="2017-06-12T00:00:00"/>
    <n v="3001.4"/>
  </r>
  <r>
    <s v="ERIKA ROSA RIBEIRO"/>
    <x v="0"/>
    <n v="1355796"/>
    <n v="7977804670"/>
    <s v="07/02/1986"/>
    <x v="0"/>
    <s v="DÓRICA ROSA RIBEIRO"/>
    <x v="1"/>
    <s v="BRASILEIRO NATO"/>
    <m/>
    <s v="MG"/>
    <m/>
    <n v="1173"/>
    <s v="ASSESSORIA ADMINISTRATIVA UFU PT MINAS"/>
    <s v="11-CAMPUS PATOS DE MINAS"/>
    <n v="1173"/>
    <s v="ASSESSORIA ADMINISTRATIVA UFU PT MINAS"/>
    <s v="11-CAMPUS PATOS DE MINAS"/>
    <m/>
    <x v="0"/>
    <x v="105"/>
    <x v="0"/>
    <m/>
    <s v="0//0"/>
    <m/>
    <m/>
    <n v="26439"/>
    <s v="INSTITUTO FEDERAL DE SAO PAULO"/>
    <n v="0"/>
    <m/>
    <m/>
    <m/>
    <x v="0"/>
    <x v="0"/>
    <d v="2020-09-25T00:00:00"/>
    <n v="3061.65"/>
  </r>
  <r>
    <s v="ERILDA DE FATIMA TEIXEIRA"/>
    <x v="0"/>
    <n v="412475"/>
    <n v="46918450620"/>
    <s v="17/11/1956"/>
    <x v="0"/>
    <s v="MARIA LEMES S TEIXEIRA"/>
    <x v="1"/>
    <s v="BRASILEIRO NATO"/>
    <m/>
    <s v="MG"/>
    <s v="ESTRELA DO SUL"/>
    <n v="60"/>
    <s v="DIVISAO DE CONSERVACAO E LIMPEZA"/>
    <s v="04-SANTA MONICA"/>
    <n v="59"/>
    <s v="PREFEITURA UNIVERSITARIA"/>
    <s v="04-SANTA MONICA"/>
    <m/>
    <x v="8"/>
    <x v="30"/>
    <x v="0"/>
    <m/>
    <s v="0//0"/>
    <m/>
    <m/>
    <n v="0"/>
    <m/>
    <n v="0"/>
    <m/>
    <m/>
    <m/>
    <x v="0"/>
    <x v="0"/>
    <d v="1985-04-08T00:00:00"/>
    <n v="3695.91"/>
  </r>
  <r>
    <s v="ERISVALDO ARAUJO FIALHO"/>
    <x v="0"/>
    <n v="1481675"/>
    <n v="70964416115"/>
    <s v="01/03/1982"/>
    <x v="1"/>
    <s v="MARIA DAS DORES ARAUJO FIALHO"/>
    <x v="0"/>
    <s v="BRASILEIRO NATO"/>
    <m/>
    <s v="PA"/>
    <s v="XINGUARA"/>
    <n v="417"/>
    <s v="COORDENACAO P P G CIENCIA DA COMPUTACAO"/>
    <s v="04-SANTA MONICA"/>
    <n v="414"/>
    <s v="FACULDADE DE CIENCIA DA COMPUTACAO"/>
    <s v="04-SANTA MONICA"/>
    <m/>
    <x v="0"/>
    <x v="15"/>
    <x v="0"/>
    <m/>
    <s v="0//0"/>
    <m/>
    <m/>
    <n v="0"/>
    <m/>
    <n v="0"/>
    <m/>
    <m/>
    <m/>
    <x v="0"/>
    <x v="0"/>
    <d v="2009-01-22T00:00:00"/>
    <n v="5137.2700000000004"/>
  </r>
  <r>
    <s v="ERLONES DE MOURA CIMAO"/>
    <x v="0"/>
    <n v="1983059"/>
    <n v="95135880682"/>
    <s v="10/01/1972"/>
    <x v="1"/>
    <s v="MARIA ANGELA DE MOURA CIMAO"/>
    <x v="1"/>
    <s v="BRASILEIRO NATO"/>
    <m/>
    <s v="MG"/>
    <m/>
    <n v="173"/>
    <s v="DIVISAO DE COMPRAS - DIRCL"/>
    <s v="04-SANTA MONICA"/>
    <n v="131"/>
    <s v="PRO REITORIA DE PLANEJAMEN ADMINISTRACAO"/>
    <s v="04-SANTA MONICA"/>
    <m/>
    <x v="0"/>
    <x v="78"/>
    <x v="0"/>
    <m/>
    <s v="0//0"/>
    <m/>
    <m/>
    <n v="0"/>
    <m/>
    <n v="0"/>
    <m/>
    <m/>
    <m/>
    <x v="0"/>
    <x v="0"/>
    <d v="2012-12-06T00:00:00"/>
    <n v="3838.77"/>
  </r>
  <r>
    <s v="ERLYLIAN ADRIANA MARTINS DOS SANTOS"/>
    <x v="1"/>
    <n v="1532415"/>
    <n v="2587641632"/>
    <s v="17/01/1976"/>
    <x v="0"/>
    <s v="MARIA ERLY DE FATIMA MARTINS"/>
    <x v="0"/>
    <s v="BRASILEIRO NATO"/>
    <m/>
    <s v="MG"/>
    <s v="PATROCINIO"/>
    <n v="492"/>
    <s v="CENTRO OBSTETRICO GEUNE DIENF"/>
    <s v="05-ENFERMAGEM-UMUARAMA"/>
    <n v="211"/>
    <s v="DIRETORIA DE ENFERMAGEM HC"/>
    <s v="05-ENFERMAGEM-UMUARAMA"/>
    <m/>
    <x v="2"/>
    <x v="2"/>
    <x v="0"/>
    <m/>
    <s v="0//0"/>
    <m/>
    <m/>
    <n v="0"/>
    <m/>
    <n v="0"/>
    <m/>
    <m/>
    <m/>
    <x v="0"/>
    <x v="0"/>
    <d v="2006-05-24T00:00:00"/>
    <n v="5432.04"/>
  </r>
  <r>
    <s v="ERNALDO SAMUEL DE ALCANTARA"/>
    <x v="0"/>
    <n v="409430"/>
    <n v="32052650687"/>
    <s v="13/10/1959"/>
    <x v="1"/>
    <s v="ISAURA BORGES DA SILVA"/>
    <x v="1"/>
    <s v="BRASILEIRO NATO"/>
    <m/>
    <s v="MG"/>
    <s v="INDIANOPOLIS"/>
    <n v="65"/>
    <s v="DIVISAO DE SERVICOS GERAIS"/>
    <s v="08-AREA ADMINISTR-UMUARAMA"/>
    <n v="59"/>
    <s v="PREFEITURA UNIVERSITARIA"/>
    <s v="04-SANTA MONICA"/>
    <m/>
    <x v="4"/>
    <x v="6"/>
    <x v="0"/>
    <m/>
    <s v="0//0"/>
    <m/>
    <m/>
    <n v="0"/>
    <m/>
    <n v="0"/>
    <m/>
    <m/>
    <m/>
    <x v="0"/>
    <x v="0"/>
    <d v="1978-04-18T00:00:00"/>
    <n v="7566.65"/>
  </r>
  <r>
    <s v="ERNANE JUNIOR FERREIRA MACHADO"/>
    <x v="0"/>
    <n v="2275744"/>
    <n v="7014275666"/>
    <s v="01/07/1985"/>
    <x v="1"/>
    <s v="SIMONE MACHADO"/>
    <x v="1"/>
    <s v="BRASILEIRO NATO"/>
    <m/>
    <s v="MG"/>
    <m/>
    <n v="815"/>
    <s v="COORDENACAO DO CURSO DE MUSICA"/>
    <s v="04-SANTA MONICA"/>
    <n v="808"/>
    <s v="INSTITUTO DE ARTES"/>
    <s v="04-SANTA MONICA"/>
    <m/>
    <x v="5"/>
    <x v="112"/>
    <x v="0"/>
    <m/>
    <s v="0//0"/>
    <m/>
    <m/>
    <n v="0"/>
    <m/>
    <n v="0"/>
    <m/>
    <m/>
    <m/>
    <x v="0"/>
    <x v="5"/>
    <d v="2016-01-28T00:00:00"/>
    <n v="5062.01"/>
  </r>
  <r>
    <s v="ESIO MORAES DE OLIVEIRA"/>
    <x v="0"/>
    <n v="1123237"/>
    <n v="75607689620"/>
    <s v="02/12/1969"/>
    <x v="1"/>
    <s v="MARLENE FARIA MORAES"/>
    <x v="1"/>
    <s v="BRASILEIRO NATO"/>
    <m/>
    <s v="MG"/>
    <s v="UBERLANDIA"/>
    <n v="65"/>
    <s v="DIVISAO DE SERVICOS GERAIS"/>
    <s v="08-AREA ADMINISTR-UMUARAMA"/>
    <n v="59"/>
    <s v="PREFEITURA UNIVERSITARIA"/>
    <s v="04-SANTA MONICA"/>
    <m/>
    <x v="2"/>
    <x v="30"/>
    <x v="0"/>
    <m/>
    <s v="0//0"/>
    <m/>
    <m/>
    <n v="0"/>
    <m/>
    <n v="0"/>
    <m/>
    <m/>
    <m/>
    <x v="0"/>
    <x v="0"/>
    <d v="1994-01-28T00:00:00"/>
    <n v="3704.83"/>
  </r>
  <r>
    <s v="ESTER CRISTINA BORGES ARAUJO"/>
    <x v="0"/>
    <n v="1854526"/>
    <n v="5859539614"/>
    <s v="26/02/1987"/>
    <x v="0"/>
    <s v="VANILDA DE OLIVEIRA BORGES ARAUJO"/>
    <x v="1"/>
    <s v="BRASILEIRO NATO"/>
    <m/>
    <s v="MG"/>
    <m/>
    <n v="340"/>
    <s v="INSTITUTO DE GEOGRAFIA"/>
    <s v="04-SANTA MONICA"/>
    <n v="340"/>
    <s v="INSTITUTO DE GEOGRAFIA"/>
    <s v="04-SANTA MONICA"/>
    <m/>
    <x v="3"/>
    <x v="12"/>
    <x v="0"/>
    <m/>
    <s v="0//0"/>
    <m/>
    <m/>
    <n v="0"/>
    <m/>
    <n v="0"/>
    <m/>
    <m/>
    <m/>
    <x v="0"/>
    <x v="0"/>
    <d v="2011-03-15T00:00:00"/>
    <n v="6278"/>
  </r>
  <r>
    <s v="ESTER ELIAS MODESTO DE PAULA"/>
    <x v="1"/>
    <n v="1854446"/>
    <n v="3774491640"/>
    <s v="07/09/1978"/>
    <x v="0"/>
    <s v="HOUDA ELIAS DE PAULA"/>
    <x v="1"/>
    <s v="BRASILEIRO NATO"/>
    <m/>
    <s v="SP"/>
    <m/>
    <n v="498"/>
    <s v="UTI ADULTO GEUNE DIENF"/>
    <s v="05-ENFERMAGEM-UMUARAMA"/>
    <n v="211"/>
    <s v="DIRETORIA DE ENFERMAGEM HC"/>
    <s v="05-ENFERMAGEM-UMUARAMA"/>
    <m/>
    <x v="12"/>
    <x v="113"/>
    <x v="0"/>
    <m/>
    <s v="0//0"/>
    <m/>
    <m/>
    <n v="0"/>
    <m/>
    <n v="0"/>
    <m/>
    <m/>
    <m/>
    <x v="0"/>
    <x v="0"/>
    <d v="2011-03-15T00:00:00"/>
    <n v="2796.64"/>
  </r>
  <r>
    <s v="ESTER WILLIAM FERREIRA"/>
    <x v="0"/>
    <n v="1123289"/>
    <n v="75357933634"/>
    <s v="12/11/1969"/>
    <x v="0"/>
    <s v="MARIA ABADIA FERREIRA"/>
    <x v="1"/>
    <s v="BRASILEIRO NATO"/>
    <m/>
    <s v="MG"/>
    <s v="UBERLANDIA"/>
    <n v="1244"/>
    <s v="CENTRO ESTUDOS, PESQ E PROJ ECON-SOCIAIS"/>
    <s v="04-SANTA MONICA"/>
    <n v="344"/>
    <s v="INST DE ECONOMIA RELACOES INTERNACIONAIS"/>
    <s v="04-SANTA MONICA"/>
    <m/>
    <x v="3"/>
    <x v="13"/>
    <x v="0"/>
    <m/>
    <s v="0//0"/>
    <m/>
    <m/>
    <n v="0"/>
    <m/>
    <n v="0"/>
    <m/>
    <m/>
    <m/>
    <x v="0"/>
    <x v="0"/>
    <d v="1994-07-25T00:00:00"/>
    <n v="15017.53"/>
  </r>
  <r>
    <s v="ESTHER ALVES SOUZA"/>
    <x v="1"/>
    <n v="409930"/>
    <n v="32055820630"/>
    <s v="04/09/1949"/>
    <x v="0"/>
    <s v="DORCELINA ALVES DE LIMA"/>
    <x v="0"/>
    <s v="BRASILEIRO NATO"/>
    <m/>
    <s v="RJ"/>
    <s v="BARRA MANSA"/>
    <n v="216"/>
    <s v="SETOR DE MATERIAIS ESTERILIZ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72-04-01T00:00:00"/>
    <n v="8990.2900000000009"/>
  </r>
  <r>
    <s v="ESTHER FARIA RODRIGUES"/>
    <x v="0"/>
    <n v="3315339"/>
    <n v="12964262624"/>
    <s v="09/10/1995"/>
    <x v="0"/>
    <s v="GILCA APARECIDA FARIA RODRIGUES"/>
    <x v="1"/>
    <s v="BRASILEIRO NATO"/>
    <m/>
    <s v="MG"/>
    <m/>
    <n v="564"/>
    <s v="COORDENACAO CURSO SISTEMAS DE INFORMACAO"/>
    <s v="04-SANTA MONICA"/>
    <n v="414"/>
    <s v="FACULDADE DE CIENCIA DA COMPUTACAO"/>
    <s v="04-SANTA MONICA"/>
    <m/>
    <x v="1"/>
    <x v="24"/>
    <x v="0"/>
    <m/>
    <s v="0//0"/>
    <m/>
    <m/>
    <n v="0"/>
    <m/>
    <n v="0"/>
    <m/>
    <m/>
    <m/>
    <x v="0"/>
    <x v="0"/>
    <d v="2022-10-31T00:00:00"/>
    <n v="5193.97"/>
  </r>
  <r>
    <s v="EUCLIDES ANTONIO RODRIGUES"/>
    <x v="1"/>
    <n v="409833"/>
    <n v="21159963649"/>
    <s v="30/09/1953"/>
    <x v="1"/>
    <s v="DIOLINDA DIAS RODRIGUES"/>
    <x v="1"/>
    <s v="BRASILEIRO NATO"/>
    <m/>
    <s v="MG"/>
    <s v="UBERLANDIA"/>
    <n v="752"/>
    <s v="INFORMACOES HOSPITALARES"/>
    <s v="06-HOSP CLINICAS-UMUARAMA"/>
    <n v="743"/>
    <s v="DIRETORIA DE SERVICOS ADMINISTRATIVOS"/>
    <s v="06-HOSP CLINICAS-UMUARAMA"/>
    <m/>
    <x v="8"/>
    <x v="29"/>
    <x v="0"/>
    <m/>
    <s v="0//0"/>
    <m/>
    <m/>
    <n v="0"/>
    <m/>
    <n v="0"/>
    <m/>
    <m/>
    <m/>
    <x v="0"/>
    <x v="0"/>
    <d v="1976-04-01T00:00:00"/>
    <n v="5884.54"/>
  </r>
  <r>
    <s v="EUDENICE LUIZA DA COSTA MEZENCIO"/>
    <x v="0"/>
    <n v="1673535"/>
    <n v="24187763104"/>
    <s v="17/07/1962"/>
    <x v="0"/>
    <s v="JOANA AGRIPINA DA COSTA"/>
    <x v="1"/>
    <s v="BRASILEIRO NATO"/>
    <m/>
    <s v="MG"/>
    <s v="ITAPAGIPE"/>
    <n v="667"/>
    <s v="SETOR DE SAUDE SUPLEMENTAR"/>
    <s v="08-AREA ADMINISTR-UMUARAMA"/>
    <n v="29"/>
    <s v="PRO REITORIA DE GESTAO DE PESSOAS"/>
    <s v="04-SANTA MONICA"/>
    <m/>
    <x v="0"/>
    <x v="15"/>
    <x v="0"/>
    <m/>
    <s v="0//0"/>
    <m/>
    <m/>
    <n v="0"/>
    <m/>
    <n v="0"/>
    <m/>
    <m/>
    <m/>
    <x v="0"/>
    <x v="0"/>
    <d v="2009-01-22T00:00:00"/>
    <n v="5838.02"/>
  </r>
  <r>
    <s v="EUGENIA ALVES DA SILVA ALMEIDA"/>
    <x v="1"/>
    <n v="1434219"/>
    <n v="54855527653"/>
    <s v="05/08/1966"/>
    <x v="0"/>
    <s v="ELETRA FRANCISCA ALVES SILVA"/>
    <x v="0"/>
    <s v="BRASILEIRO NATO"/>
    <m/>
    <s v="MG"/>
    <s v="ITURAMA"/>
    <n v="488"/>
    <s v="ENFERMAGEM PEDIATRIA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7T00:00:00"/>
    <n v="4900.38"/>
  </r>
  <r>
    <s v="EUNICE DE SOUZA LEAL"/>
    <x v="1"/>
    <n v="1362209"/>
    <n v="67982590659"/>
    <s v="06/09/1967"/>
    <x v="0"/>
    <s v="AMELIA MARIA LEAL"/>
    <x v="0"/>
    <s v="BRASILEIRO NATO"/>
    <m/>
    <s v="MG"/>
    <s v="UBERLANDIA"/>
    <n v="478"/>
    <s v="CIRURGIA PS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09-19T00:00:00"/>
    <n v="8964.0400000000009"/>
  </r>
  <r>
    <s v="EUNICE JULIANA DE PAULA"/>
    <x v="1"/>
    <n v="1434341"/>
    <n v="14879859168"/>
    <s v="26/06/1955"/>
    <x v="0"/>
    <s v="INACIA FABIANO CARDOSO"/>
    <x v="0"/>
    <s v="BRASILEIRO NATO"/>
    <m/>
    <s v="MG"/>
    <s v="ARAGUARI"/>
    <n v="478"/>
    <s v="CIRURGIA PS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11T00:00:00"/>
    <n v="6908.75"/>
  </r>
  <r>
    <s v="EUNIR AUGUSTO REIS GONZAGA"/>
    <x v="0"/>
    <n v="1749589"/>
    <n v="4751118692"/>
    <s v="02/10/1980"/>
    <x v="1"/>
    <s v="MARCIA MACIEL REIS GONZAGA"/>
    <x v="1"/>
    <s v="BRASILEIRO NATO"/>
    <m/>
    <s v="MG"/>
    <m/>
    <n v="1184"/>
    <s v="DIV PLANEJAMENTO SOCIOAMBIENTAL - PREFE"/>
    <s v="04-SANTA MONICA"/>
    <n v="59"/>
    <s v="PREFEITURA UNIVERSITARIA"/>
    <s v="04-SANTA MONICA"/>
    <m/>
    <x v="3"/>
    <x v="25"/>
    <x v="0"/>
    <m/>
    <s v="0//0"/>
    <m/>
    <m/>
    <n v="26413"/>
    <s v="INSTITUTO FEDERAL DO TRIANGULO MINEIRO"/>
    <n v="0"/>
    <m/>
    <m/>
    <m/>
    <x v="0"/>
    <x v="0"/>
    <d v="2011-03-23T00:00:00"/>
    <n v="7498.35"/>
  </r>
  <r>
    <s v="EURICO MARQUES SALGADO"/>
    <x v="0"/>
    <n v="412396"/>
    <n v="46097619634"/>
    <s v="22/03/1963"/>
    <x v="1"/>
    <s v="MARIA AUGUSTA SALGADO"/>
    <x v="1"/>
    <s v="BRASILEIRO NATO"/>
    <m/>
    <s v="MG"/>
    <s v="MONTE CARMELO"/>
    <n v="399"/>
    <s v="FACULDADE DE ENGENHARIA MECANICA"/>
    <s v="12-CAMPUS GLORIA"/>
    <n v="399"/>
    <s v="FACULDADE DE ENGENHARIA MECANICA"/>
    <s v="12-CAMPUS GLORIA"/>
    <m/>
    <x v="0"/>
    <x v="6"/>
    <x v="0"/>
    <m/>
    <s v="0//0"/>
    <m/>
    <m/>
    <n v="0"/>
    <m/>
    <n v="0"/>
    <m/>
    <m/>
    <m/>
    <x v="0"/>
    <x v="0"/>
    <d v="1984-10-01T00:00:00"/>
    <n v="7015.68"/>
  </r>
  <r>
    <s v="EURIPEDES BARSANULFO DA SILVA"/>
    <x v="0"/>
    <n v="1123467"/>
    <n v="48182788668"/>
    <s v="15/08/1966"/>
    <x v="1"/>
    <s v="JULIETA BERNARDES DE ALMEIDA"/>
    <x v="0"/>
    <s v="BRASILEIRO NATO"/>
    <m/>
    <s v="MG"/>
    <s v="UBERLANDIA"/>
    <n v="881"/>
    <s v="COORD CURSO TECNICO EM ANALISE CLINICAS"/>
    <s v="07-AREA ACADEMICA-UMUARAMA"/>
    <n v="264"/>
    <s v="DIRETORIA DA ESCOLA TECNICA DE SAUDE"/>
    <s v="07-AREA ACADEMICA-UMUARAMA"/>
    <m/>
    <x v="2"/>
    <x v="6"/>
    <x v="0"/>
    <m/>
    <s v="0//0"/>
    <m/>
    <m/>
    <n v="0"/>
    <m/>
    <n v="0"/>
    <m/>
    <m/>
    <m/>
    <x v="0"/>
    <x v="0"/>
    <d v="1995-01-09T00:00:00"/>
    <n v="6772.08"/>
  </r>
  <r>
    <s v="EURIPEDES BORGES COSTA"/>
    <x v="0"/>
    <n v="1035046"/>
    <n v="48181528620"/>
    <s v="08/04/1962"/>
    <x v="1"/>
    <s v="MANOELA BORGES COSTA"/>
    <x v="0"/>
    <s v="BRASILEIRO NATO"/>
    <m/>
    <s v="MG"/>
    <s v="UBERLANDIA"/>
    <n v="118"/>
    <s v="DIVISAO FAZENDAS EXPERIMENTAIS - DIEPV"/>
    <s v="08-AREA ADMINISTR-UMUARAMA"/>
    <n v="117"/>
    <s v="DIRET DE EXPERIMENTACAO E PROD VEGETAL"/>
    <s v="08-AREA ADMINISTR-UMUARAMA"/>
    <m/>
    <x v="0"/>
    <x v="6"/>
    <x v="0"/>
    <m/>
    <s v="0//0"/>
    <m/>
    <m/>
    <n v="0"/>
    <m/>
    <n v="0"/>
    <m/>
    <m/>
    <m/>
    <x v="0"/>
    <x v="0"/>
    <d v="1992-04-30T00:00:00"/>
    <n v="8376.77"/>
  </r>
  <r>
    <s v="EURIPEDES PIO FIRMIANO"/>
    <x v="0"/>
    <n v="413126"/>
    <n v="49834843615"/>
    <s v="14/08/1962"/>
    <x v="1"/>
    <s v="IRACEMA PINTO FIRMIANO"/>
    <x v="3"/>
    <s v="BRASILEIRO NATO"/>
    <m/>
    <s v="GO"/>
    <s v="RIO VERDE"/>
    <n v="694"/>
    <s v="DIVISAO DE TRANSPORTES"/>
    <s v="08-AREA ADMINISTR-UMUARAMA"/>
    <n v="59"/>
    <s v="PREFEITURA UNIVERSITARIA"/>
    <s v="04-SANTA MONICA"/>
    <m/>
    <x v="8"/>
    <x v="30"/>
    <x v="0"/>
    <m/>
    <s v="0//0"/>
    <m/>
    <m/>
    <n v="0"/>
    <m/>
    <n v="0"/>
    <m/>
    <m/>
    <m/>
    <x v="0"/>
    <x v="0"/>
    <d v="1985-10-24T00:00:00"/>
    <n v="5118.9799999999996"/>
  </r>
  <r>
    <s v="EUSXINALIA DE OLIVEIRA MACHADO"/>
    <x v="0"/>
    <n v="3300502"/>
    <n v="5867751619"/>
    <s v="10/10/1983"/>
    <x v="0"/>
    <s v="HELENA GONCALVES"/>
    <x v="0"/>
    <s v="BRASILEIRO NATO"/>
    <m/>
    <s v="MG"/>
    <m/>
    <n v="1185"/>
    <s v="DIVISAO DE APOIO A LOGISTICA - PREFE"/>
    <s v="04-SANTA MONICA"/>
    <n v="59"/>
    <s v="PREFEITURA UNIVERSITARIA"/>
    <s v="04-SANTA MONICA"/>
    <s v="MOBILIDADE REDUZIDA, PERMANENTE OU TEMPORÁRIA"/>
    <x v="2"/>
    <x v="24"/>
    <x v="0"/>
    <m/>
    <s v="0//0"/>
    <m/>
    <m/>
    <n v="0"/>
    <m/>
    <n v="0"/>
    <m/>
    <m/>
    <m/>
    <x v="0"/>
    <x v="0"/>
    <d v="2022-07-04T00:00:00"/>
    <n v="3219.84"/>
  </r>
  <r>
    <s v="EUVANETE VIEIRA ALVES"/>
    <x v="1"/>
    <n v="1035121"/>
    <n v="54863708653"/>
    <s v="31/10/1956"/>
    <x v="0"/>
    <s v="MARINA ALVES OLIVEIRA"/>
    <x v="0"/>
    <s v="BRASILEIRO NATO"/>
    <m/>
    <s v="MG"/>
    <s v="CARNEIRINHOS"/>
    <n v="499"/>
    <s v="UTI PEDIATRICO GEUNE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93-03-17T00:00:00"/>
    <n v="12115.46"/>
  </r>
  <r>
    <s v="EUZEBIO ALVES DA COSTA"/>
    <x v="0"/>
    <n v="2026186"/>
    <n v="94503575600"/>
    <s v="01/10/1971"/>
    <x v="1"/>
    <s v="EUNICE DE PAULA COSTA"/>
    <x v="0"/>
    <s v="BRASILEIRO NATO"/>
    <m/>
    <s v="MG"/>
    <m/>
    <n v="421"/>
    <s v="COORDENACAO PROG POS GRAD EM FISICA"/>
    <s v="04-SANTA MONICA"/>
    <n v="395"/>
    <s v="INSTITUTO DE FISICA"/>
    <s v="04-SANTA MONICA"/>
    <m/>
    <x v="2"/>
    <x v="8"/>
    <x v="0"/>
    <m/>
    <s v="0//0"/>
    <m/>
    <m/>
    <n v="0"/>
    <m/>
    <n v="0"/>
    <m/>
    <m/>
    <m/>
    <x v="0"/>
    <x v="0"/>
    <d v="2013-05-15T00:00:00"/>
    <n v="4418.72"/>
  </r>
  <r>
    <s v="EVA MARIA DE LIMA"/>
    <x v="0"/>
    <n v="2120843"/>
    <n v="3911751656"/>
    <s v="20/12/1978"/>
    <x v="0"/>
    <s v="AVANI FERNANDES DE LIMA"/>
    <x v="1"/>
    <s v="BRASILEIRO NATO"/>
    <m/>
    <s v="MG"/>
    <m/>
    <n v="562"/>
    <s v="CURSO DE GRADUACAO EM NUTRICAO"/>
    <s v="07-AREA ACADEMICA-UMUARAMA"/>
    <n v="305"/>
    <s v="FACULDADE DE MEDICINA"/>
    <s v="07-AREA ACADEMICA-UMUARAMA"/>
    <m/>
    <x v="2"/>
    <x v="41"/>
    <x v="0"/>
    <m/>
    <s v="0//0"/>
    <m/>
    <m/>
    <n v="0"/>
    <m/>
    <n v="0"/>
    <m/>
    <m/>
    <m/>
    <x v="0"/>
    <x v="0"/>
    <d v="2014-04-25T00:00:00"/>
    <n v="3058.7"/>
  </r>
  <r>
    <s v="EVALDO LUIZ RAMOS"/>
    <x v="0"/>
    <n v="412646"/>
    <n v="52923835620"/>
    <s v="23/11/1963"/>
    <x v="1"/>
    <s v="MARIA HELENA SOA RAMOS"/>
    <x v="0"/>
    <s v="BRASILEIRO NATO"/>
    <m/>
    <s v="MG"/>
    <s v="UBERLANDIA"/>
    <n v="159"/>
    <s v="DIVISAO DE GRAFICA"/>
    <s v="04-SANTA MONICA"/>
    <n v="443"/>
    <s v="DIRETORIA DA EDITORA UFU"/>
    <s v="04-SANTA MONICA"/>
    <m/>
    <x v="8"/>
    <x v="29"/>
    <x v="0"/>
    <m/>
    <s v="0//0"/>
    <m/>
    <m/>
    <n v="0"/>
    <m/>
    <n v="0"/>
    <m/>
    <m/>
    <m/>
    <x v="0"/>
    <x v="0"/>
    <d v="1986-02-12T00:00:00"/>
    <n v="5794.06"/>
  </r>
  <r>
    <s v="EVANDRO MONTEIRO JORGE JUNIOR"/>
    <x v="0"/>
    <n v="3208752"/>
    <n v="8585398612"/>
    <s v="31/01/1989"/>
    <x v="1"/>
    <s v="MARTA ANSELMO JORGE"/>
    <x v="0"/>
    <s v="BRASILEIRO NATO"/>
    <m/>
    <s v="MG"/>
    <m/>
    <n v="723"/>
    <s v="DIVISAO DE ATENDIMENTO AO USUARIO"/>
    <s v="04-SANTA MONICA"/>
    <n v="585"/>
    <s v="DIRETORIA DO SISTEMA DE BIBLIOTECAS"/>
    <s v="04-SANTA MONICA"/>
    <m/>
    <x v="1"/>
    <x v="45"/>
    <x v="0"/>
    <m/>
    <s v="0//0"/>
    <m/>
    <m/>
    <n v="0"/>
    <m/>
    <n v="0"/>
    <m/>
    <m/>
    <m/>
    <x v="0"/>
    <x v="0"/>
    <d v="2020-10-01T00:00:00"/>
    <n v="4015.15"/>
  </r>
  <r>
    <s v="EVARISTO BIASI"/>
    <x v="0"/>
    <n v="412725"/>
    <n v="52716287600"/>
    <s v="23/11/1963"/>
    <x v="1"/>
    <s v="TERESINA MORAIS BIASI"/>
    <x v="1"/>
    <s v="BRASILEIRO NATO"/>
    <m/>
    <s v="MG"/>
    <s v="UBERLANDIA"/>
    <n v="716"/>
    <s v="DIVISAO DE SUPORTE AO USUARIO - CTIC"/>
    <s v="04-SANTA MONICA"/>
    <n v="581"/>
    <s v="CENTRO DE TECNO DA INFOR E COMUNICACAO"/>
    <s v="08-AREA ADMINISTR-UMUARAMA"/>
    <m/>
    <x v="0"/>
    <x v="29"/>
    <x v="0"/>
    <m/>
    <s v="0//0"/>
    <m/>
    <m/>
    <n v="0"/>
    <m/>
    <n v="0"/>
    <m/>
    <m/>
    <m/>
    <x v="0"/>
    <x v="0"/>
    <d v="1987-01-01T00:00:00"/>
    <n v="5794.44"/>
  </r>
  <r>
    <s v="EVERSON FREITAS GIACOMELLI JUNIOR"/>
    <x v="0"/>
    <n v="3086576"/>
    <n v="7538067620"/>
    <s v="22/04/1985"/>
    <x v="1"/>
    <s v="MARIA APARECIDA FERREIRA GIACOMELLI"/>
    <x v="1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1"/>
    <x v="51"/>
    <x v="0"/>
    <m/>
    <s v="0//0"/>
    <m/>
    <m/>
    <n v="0"/>
    <m/>
    <n v="0"/>
    <m/>
    <m/>
    <m/>
    <x v="0"/>
    <x v="0"/>
    <d v="2019-01-31T00:00:00"/>
    <n v="7405.44"/>
  </r>
  <r>
    <s v="EVERTON NASSAU OLIVEIRA"/>
    <x v="0"/>
    <n v="2170984"/>
    <n v="8755018696"/>
    <s v="07/11/1986"/>
    <x v="1"/>
    <s v="ODETE COSTA DE OLIVEIRA SILVA"/>
    <x v="1"/>
    <s v="BRASILEIRO NATO"/>
    <m/>
    <s v="MG"/>
    <m/>
    <n v="254"/>
    <s v="DIVISAO DE RESTAURANTES UNIVERSITARIOS"/>
    <s v="04-SANTA MONICA"/>
    <n v="944"/>
    <s v="PRO REITORIA DE ASSISTENCIA ESTUDANTIL"/>
    <s v="04-SANTA MONICA"/>
    <m/>
    <x v="0"/>
    <x v="18"/>
    <x v="0"/>
    <m/>
    <s v="0//0"/>
    <m/>
    <m/>
    <n v="0"/>
    <m/>
    <n v="0"/>
    <m/>
    <m/>
    <m/>
    <x v="0"/>
    <x v="0"/>
    <d v="2014-10-17T00:00:00"/>
    <n v="4320.12"/>
  </r>
  <r>
    <s v="EZIMAR OLIVEIRA DOS SANTOS SOBRINHO"/>
    <x v="1"/>
    <n v="1871820"/>
    <n v="9285028640"/>
    <s v="21/10/1988"/>
    <x v="1"/>
    <s v="NEIVA NATALICE DOS SANTOS"/>
    <x v="1"/>
    <s v="BRASILEIRO NATO"/>
    <m/>
    <s v="MG"/>
    <m/>
    <n v="485"/>
    <s v="CLINICA MEDICA INTERNACAO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15T00:00:00"/>
    <n v="5381.13"/>
  </r>
  <r>
    <s v="EZIVANE CARDOSO DA SILVA"/>
    <x v="1"/>
    <n v="1123377"/>
    <n v="80761607668"/>
    <s v="13/03/1972"/>
    <x v="0"/>
    <s v="ANA CAROLINA JESUS"/>
    <x v="0"/>
    <s v="BRASILEIRO NATO"/>
    <m/>
    <s v="MG"/>
    <s v="INDIANÓPOLIS"/>
    <n v="212"/>
    <s v="AMBULATORI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11874.64"/>
  </r>
  <r>
    <s v="FABIA FARIA DA SILVA"/>
    <x v="0"/>
    <n v="1532721"/>
    <n v="5037740657"/>
    <s v="18/02/1978"/>
    <x v="0"/>
    <s v="VANDA FARIA DA SILVA"/>
    <x v="1"/>
    <s v="BRASILEIRO NATO"/>
    <m/>
    <s v="MG"/>
    <s v="MONTE ALEGRE DE MINAS"/>
    <n v="312"/>
    <s v="COOR CURSO BACHAREL LIC ENFERMAGEM"/>
    <s v="07-AREA ACADEMICA-UMUARAMA"/>
    <n v="211"/>
    <s v="DIRETORIA DE ENFERMAGEM HC"/>
    <s v="05-ENFERMAGEM-UMUARAMA"/>
    <m/>
    <x v="1"/>
    <x v="4"/>
    <x v="0"/>
    <m/>
    <s v="0//0"/>
    <m/>
    <m/>
    <n v="0"/>
    <m/>
    <n v="0"/>
    <m/>
    <m/>
    <m/>
    <x v="0"/>
    <x v="0"/>
    <d v="2006-05-24T00:00:00"/>
    <n v="9278.56"/>
  </r>
  <r>
    <s v="FABIA RIZA DE ANDRADE OLIVEIRA"/>
    <x v="0"/>
    <n v="1619894"/>
    <n v="1439649685"/>
    <s v="25/10/1981"/>
    <x v="0"/>
    <s v="NEIDE APARECIDA RIZA ANDRADE"/>
    <x v="1"/>
    <s v="BRASILEIRO NATO"/>
    <m/>
    <s v="MG"/>
    <s v="ITUIUTABA"/>
    <n v="738"/>
    <s v="BIBLIOTECA SETORIAL PONTAL"/>
    <s v="09-CAMPUS PONTAL"/>
    <n v="585"/>
    <s v="DIRETORIA DO SISTEMA DE BIBLIOTECAS"/>
    <s v="04-SANTA MONICA"/>
    <m/>
    <x v="0"/>
    <x v="15"/>
    <x v="0"/>
    <m/>
    <s v="0//0"/>
    <m/>
    <m/>
    <n v="0"/>
    <m/>
    <n v="0"/>
    <m/>
    <m/>
    <m/>
    <x v="0"/>
    <x v="0"/>
    <d v="2008-03-31T00:00:00"/>
    <n v="5034.51"/>
  </r>
  <r>
    <s v="FABIANA BARBOZA VIEIRA DINIZ"/>
    <x v="1"/>
    <n v="1924716"/>
    <n v="5093638650"/>
    <s v="13/08/1982"/>
    <x v="0"/>
    <s v="EUNICE MARIA BARBOZA VIEIRA"/>
    <x v="1"/>
    <s v="BRASILEIRO NATO"/>
    <m/>
    <s v="MG"/>
    <m/>
    <n v="212"/>
    <s v="AMBULATORIO DIENF"/>
    <s v="05-ENFERMAGEM-UMUARAMA"/>
    <n v="211"/>
    <s v="DIRETORIA DE ENFERMAGEM HC"/>
    <s v="05-ENFERMAGEM-UMUARAMA"/>
    <m/>
    <x v="9"/>
    <x v="110"/>
    <x v="0"/>
    <m/>
    <s v="0//0"/>
    <m/>
    <m/>
    <n v="0"/>
    <m/>
    <n v="0"/>
    <m/>
    <m/>
    <m/>
    <x v="0"/>
    <x v="0"/>
    <d v="2012-03-08T00:00:00"/>
    <n v="3567.93"/>
  </r>
  <r>
    <s v="FABIANA CARLA DA SILVA SANTOS"/>
    <x v="1"/>
    <n v="1434784"/>
    <n v="305953630"/>
    <s v="03/02/1977"/>
    <x v="0"/>
    <s v="ANA MARIA DOS SANTOS"/>
    <x v="1"/>
    <s v="BRASILEIRO NATO"/>
    <m/>
    <s v="MG"/>
    <s v="MONTE ALEGRE DE MINAS"/>
    <n v="490"/>
    <s v="BERCARIO E UTI NEONATAL GEUNE DIENF"/>
    <s v="05-ENFERMAGEM-UMUARAMA"/>
    <n v="211"/>
    <s v="DIRETORIA DE ENFERMAGEM HC"/>
    <s v="05-ENFERMAGEM-UMUARAMA"/>
    <m/>
    <x v="2"/>
    <x v="114"/>
    <x v="0"/>
    <m/>
    <s v="0//0"/>
    <m/>
    <m/>
    <n v="0"/>
    <m/>
    <n v="0"/>
    <m/>
    <m/>
    <m/>
    <x v="0"/>
    <x v="0"/>
    <d v="2003-11-14T00:00:00"/>
    <n v="12378.13"/>
  </r>
  <r>
    <s v="FABIANA COSTA CALLEGARI MACEDO"/>
    <x v="1"/>
    <n v="1521884"/>
    <n v="5741534627"/>
    <s v="19/03/1982"/>
    <x v="0"/>
    <s v="VIRGINIA DOLORES COSTA CALLEGARI"/>
    <x v="1"/>
    <s v="BRASILEIRO NATO"/>
    <m/>
    <s v="MG"/>
    <s v="UBERLANDIA"/>
    <n v="491"/>
    <s v="CENTRO CIRURGICO GEUNE DIENF"/>
    <s v="05-ENFERMAGEM-UMUARAMA"/>
    <n v="211"/>
    <s v="DIRETORIA DE ENFERMAGEM HC"/>
    <s v="05-ENFERMAGEM-UMUARAMA"/>
    <m/>
    <x v="0"/>
    <x v="20"/>
    <x v="0"/>
    <m/>
    <s v="0//0"/>
    <m/>
    <m/>
    <n v="0"/>
    <m/>
    <n v="0"/>
    <m/>
    <m/>
    <m/>
    <x v="0"/>
    <x v="0"/>
    <d v="2006-02-13T00:00:00"/>
    <n v="19377.61"/>
  </r>
  <r>
    <s v="FABIANA CRISTINA RODRIGUES ROSA CEDRO"/>
    <x v="1"/>
    <n v="2512532"/>
    <n v="91083184687"/>
    <s v="26/12/1971"/>
    <x v="0"/>
    <s v="ANILVA RODRIGUES ROSA"/>
    <x v="3"/>
    <s v="BRASILEIRO NATO"/>
    <m/>
    <s v="GO"/>
    <s v="ITUMBIARA"/>
    <n v="179"/>
    <s v="DIRETORIA GERAL HOSP CLINICAS"/>
    <s v="06-HOSP CLINICAS-UMUARAMA"/>
    <n v="211"/>
    <s v="DIRETORIA DE ENFERMAGEM HC"/>
    <s v="05-ENFERMAGEM-UMUARAMA"/>
    <m/>
    <x v="0"/>
    <x v="20"/>
    <x v="0"/>
    <m/>
    <s v="0//0"/>
    <m/>
    <m/>
    <n v="0"/>
    <m/>
    <n v="0"/>
    <m/>
    <m/>
    <m/>
    <x v="0"/>
    <x v="0"/>
    <d v="2006-02-13T00:00:00"/>
    <n v="17023.64"/>
  </r>
  <r>
    <s v="FABIANA DE FATIMA BRITO"/>
    <x v="0"/>
    <n v="2296052"/>
    <n v="66638054600"/>
    <s v="13/05/1968"/>
    <x v="0"/>
    <s v="FABIA DE FATIMA SANTOS BRITO"/>
    <x v="1"/>
    <s v="BRASILEIRO NATO"/>
    <m/>
    <s v="SP"/>
    <s v="SAO PAULO"/>
    <n v="665"/>
    <s v="SETOR INTEG ACOES PROM SAUDE SERVIDOR"/>
    <s v="08-AREA ADMINISTR-UMUARAMA"/>
    <n v="29"/>
    <s v="PRO REITORIA DE GESTAO DE PESSOAS"/>
    <s v="04-SANTA MONICA"/>
    <m/>
    <x v="0"/>
    <x v="1"/>
    <x v="0"/>
    <m/>
    <s v="0//0"/>
    <m/>
    <s v="LIC. TRATAMENTO DE SAUDE - EST"/>
    <n v="0"/>
    <m/>
    <n v="0"/>
    <m/>
    <s v="22/11/2022"/>
    <s v="2/01/2023"/>
    <x v="0"/>
    <x v="0"/>
    <d v="2003-12-02T00:00:00"/>
    <n v="23247.200000000001"/>
  </r>
  <r>
    <s v="FABIANA DE OLIVEIRA SILVA"/>
    <x v="0"/>
    <n v="1648960"/>
    <n v="3097371680"/>
    <s v="05/05/1978"/>
    <x v="0"/>
    <s v="CREUSA MARIA DA SILVA OLIVEIRA"/>
    <x v="4"/>
    <s v="BRASILEIRO NATO"/>
    <m/>
    <s v="MG"/>
    <s v="FORMIGA"/>
    <n v="723"/>
    <s v="DIVISAO DE ATENDIMENTO AO USUARIO"/>
    <s v="04-SANTA MONICA"/>
    <n v="585"/>
    <s v="DIRETORIA DO SISTEMA DE BIBLIOTECAS"/>
    <s v="04-SANTA MONICA"/>
    <m/>
    <x v="0"/>
    <x v="17"/>
    <x v="0"/>
    <m/>
    <s v="0//0"/>
    <m/>
    <m/>
    <n v="0"/>
    <m/>
    <n v="0"/>
    <m/>
    <m/>
    <m/>
    <x v="0"/>
    <x v="0"/>
    <d v="2008-08-20T00:00:00"/>
    <n v="8601.52"/>
  </r>
  <r>
    <s v="FABIANA FARIAS CALADO RODRIGUES DA SILVA"/>
    <x v="1"/>
    <n v="1829171"/>
    <n v="71262687187"/>
    <s v="20/10/1980"/>
    <x v="0"/>
    <s v="MARIA LUZINETE FARIAS CALADO"/>
    <x v="3"/>
    <s v="BRASILEIRO NATO"/>
    <m/>
    <s v="DF"/>
    <m/>
    <n v="493"/>
    <s v="CIRURGIA PLASTICA QUEIMADOS GEUNE DIENF"/>
    <s v="05-ENFERMAGEM-UMUARAMA"/>
    <n v="211"/>
    <s v="DIRETORIA DE ENFERMAGEM HC"/>
    <s v="05-ENFERMAGEM-UMUARAMA"/>
    <m/>
    <x v="4"/>
    <x v="75"/>
    <x v="0"/>
    <m/>
    <s v="0//0"/>
    <m/>
    <m/>
    <n v="0"/>
    <m/>
    <n v="0"/>
    <m/>
    <m/>
    <m/>
    <x v="0"/>
    <x v="0"/>
    <d v="2010-11-30T00:00:00"/>
    <n v="5890.91"/>
  </r>
  <r>
    <s v="FABIANA NOGUEIRA DE ALMEIDA"/>
    <x v="0"/>
    <n v="2683140"/>
    <n v="7010444625"/>
    <s v="22/04/1985"/>
    <x v="0"/>
    <s v="MARIA APARECIDA NOGUEIRA DE ALMEIDA"/>
    <x v="1"/>
    <s v="BRASILEIRO NATO"/>
    <m/>
    <s v="MG"/>
    <s v="UBERLANDIA"/>
    <n v="89"/>
    <s v="DIRETORIA DE COMUNICACAO SOCIAL"/>
    <s v="04-SANTA MONICA"/>
    <n v="89"/>
    <s v="DIRETORIA DE COMUNICACAO SOCIAL"/>
    <s v="04-SANTA MONICA"/>
    <m/>
    <x v="0"/>
    <x v="22"/>
    <x v="0"/>
    <m/>
    <s v="0//0"/>
    <m/>
    <m/>
    <n v="0"/>
    <m/>
    <n v="0"/>
    <m/>
    <m/>
    <m/>
    <x v="0"/>
    <x v="0"/>
    <d v="2016-05-11T00:00:00"/>
    <n v="4280.63"/>
  </r>
  <r>
    <s v="FABIANA PADUA DE URZEDO MANZAN"/>
    <x v="0"/>
    <n v="1905054"/>
    <n v="2771027666"/>
    <s v="30/10/1977"/>
    <x v="0"/>
    <s v="ELIZABETH PADUA DE URZEDO"/>
    <x v="0"/>
    <s v="BRASILEIRO NATO"/>
    <m/>
    <s v="MG"/>
    <m/>
    <n v="622"/>
    <s v="DIVISAO DE FORMACAO DOCENTE"/>
    <s v="04-SANTA MONICA"/>
    <n v="262"/>
    <s v="PRO REITORIA DE GRADUACAO"/>
    <s v="04-SANTA MONICA"/>
    <m/>
    <x v="3"/>
    <x v="3"/>
    <x v="0"/>
    <m/>
    <s v="0//0"/>
    <m/>
    <m/>
    <n v="0"/>
    <m/>
    <n v="0"/>
    <m/>
    <m/>
    <m/>
    <x v="0"/>
    <x v="0"/>
    <d v="2011-12-20T00:00:00"/>
    <n v="5152.8900000000003"/>
  </r>
  <r>
    <s v="FABIANA SILVA"/>
    <x v="1"/>
    <n v="1454995"/>
    <n v="5202637667"/>
    <s v="14/02/1980"/>
    <x v="0"/>
    <s v="MARLETE DAS GRACAS SILVA"/>
    <x v="1"/>
    <s v="BRASILEIRO NATO"/>
    <m/>
    <s v="MG"/>
    <s v="UBERLANDIA"/>
    <n v="549"/>
    <s v="SETOR DE TRANSPLANTE RENAL"/>
    <s v="05-ENFERMAGEM-UMUARAMA"/>
    <n v="211"/>
    <s v="DIRETORIA DE ENFERMAGEM HC"/>
    <s v="05-ENFERMAGEM-UMUARAMA"/>
    <m/>
    <x v="1"/>
    <x v="1"/>
    <x v="0"/>
    <m/>
    <s v="0//0"/>
    <m/>
    <m/>
    <n v="0"/>
    <m/>
    <n v="0"/>
    <m/>
    <m/>
    <m/>
    <x v="0"/>
    <x v="0"/>
    <d v="2004-06-01T00:00:00"/>
    <n v="19256.73"/>
  </r>
  <r>
    <s v="FABIANE CRISTINA DE SOUZA"/>
    <x v="1"/>
    <n v="1434015"/>
    <n v="1167973631"/>
    <s v="03/01/1977"/>
    <x v="0"/>
    <s v="VANIA LUCIA BERNARDES DE SOUZA"/>
    <x v="1"/>
    <s v="BRASILEIRO NATO"/>
    <m/>
    <s v="MG"/>
    <s v="UBERLANDIA"/>
    <n v="485"/>
    <s v="CLINICA MEDICA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6T00:00:00"/>
    <n v="4906.43"/>
  </r>
  <r>
    <s v="FABIANE DE DEUS TEIXEIRA"/>
    <x v="0"/>
    <n v="1756676"/>
    <n v="7588066636"/>
    <s v="07/06/1987"/>
    <x v="0"/>
    <s v="SONIA APARECIDA DE DEUS TEIXEIRA"/>
    <x v="1"/>
    <s v="BRASILEIRO NATO"/>
    <m/>
    <s v="SP"/>
    <m/>
    <n v="2"/>
    <s v="SECRETARIA GERAL"/>
    <s v="04-SANTA MONICA"/>
    <n v="2"/>
    <s v="SECRETARIA GERAL"/>
    <s v="04-SANTA MONICA"/>
    <m/>
    <x v="1"/>
    <x v="9"/>
    <x v="0"/>
    <m/>
    <s v="0//0"/>
    <m/>
    <m/>
    <n v="0"/>
    <m/>
    <n v="0"/>
    <m/>
    <m/>
    <m/>
    <x v="0"/>
    <x v="0"/>
    <d v="2010-01-26T00:00:00"/>
    <n v="12412.94"/>
  </r>
  <r>
    <s v="FABIANO DE MOURA GOULART"/>
    <x v="0"/>
    <n v="1095836"/>
    <n v="67568670678"/>
    <s v="01/02/1969"/>
    <x v="1"/>
    <s v="SABINA MARIA GOULART"/>
    <x v="1"/>
    <s v="BRASILEIRO NATO"/>
    <m/>
    <s v="MG"/>
    <s v="COROMANDEL"/>
    <n v="89"/>
    <s v="DIRETORIA DE COMUNICACAO SOCIAL"/>
    <s v="04-SANTA MONICA"/>
    <n v="89"/>
    <s v="DIRETORIA DE COMUNICACAO SOCIAL"/>
    <s v="04-SANTA MONICA"/>
    <m/>
    <x v="3"/>
    <x v="6"/>
    <x v="0"/>
    <m/>
    <s v="0//0"/>
    <m/>
    <m/>
    <n v="26263"/>
    <s v="UNIVERSIDADE FEDERAL DE LAVRAS"/>
    <n v="0"/>
    <m/>
    <m/>
    <m/>
    <x v="0"/>
    <x v="0"/>
    <d v="2003-06-26T00:00:00"/>
    <n v="8720.8799999999992"/>
  </r>
  <r>
    <s v="FABIANO KAPPEL MARZOLA"/>
    <x v="1"/>
    <n v="2084328"/>
    <n v="5331350607"/>
    <s v="30/03/1979"/>
    <x v="1"/>
    <s v="AUREA KAPPEL MARZOLA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0"/>
    <x v="18"/>
    <x v="0"/>
    <m/>
    <s v="0//0"/>
    <m/>
    <m/>
    <n v="0"/>
    <m/>
    <n v="0"/>
    <m/>
    <m/>
    <m/>
    <x v="0"/>
    <x v="1"/>
    <d v="2014-01-20T00:00:00"/>
    <n v="5317.06"/>
  </r>
  <r>
    <s v="FABIANO KRESTON DE PAIVA ASSIS"/>
    <x v="0"/>
    <n v="1959630"/>
    <n v="3927242608"/>
    <s v="06/08/1979"/>
    <x v="1"/>
    <s v="ESTER DE PAIVA ASSIS"/>
    <x v="1"/>
    <s v="BRASILEIRO NATO"/>
    <m/>
    <s v="SP"/>
    <m/>
    <n v="122"/>
    <s v="PRO REITORIA PESQUISA E POS GRADUACAO"/>
    <s v="04-SANTA MONICA"/>
    <n v="122"/>
    <s v="PRO REITORIA PESQUISA E POS GRADUACAO"/>
    <s v="04-SANTA MONICA"/>
    <m/>
    <x v="0"/>
    <x v="8"/>
    <x v="0"/>
    <m/>
    <s v="0//0"/>
    <m/>
    <m/>
    <n v="0"/>
    <m/>
    <n v="0"/>
    <m/>
    <m/>
    <m/>
    <x v="0"/>
    <x v="0"/>
    <d v="2012-08-03T00:00:00"/>
    <n v="4833.87"/>
  </r>
  <r>
    <s v="FABIANO SILVERIO RIBEIRO ALVES"/>
    <x v="0"/>
    <n v="2118102"/>
    <n v="130658669"/>
    <s v="26/03/1976"/>
    <x v="1"/>
    <s v="WANIA RIBEIRO ALVES"/>
    <x v="2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1"/>
    <x v="65"/>
    <x v="0"/>
    <m/>
    <s v="0//0"/>
    <m/>
    <m/>
    <n v="0"/>
    <m/>
    <n v="0"/>
    <m/>
    <m/>
    <m/>
    <x v="0"/>
    <x v="0"/>
    <d v="2014-05-08T00:00:00"/>
    <n v="9605.5499999999993"/>
  </r>
  <r>
    <s v="FABIO CLEMENTE GREGORIO"/>
    <x v="1"/>
    <n v="1877861"/>
    <n v="6269386608"/>
    <s v="16/08/1983"/>
    <x v="1"/>
    <s v="CLEUZA MARIA DOS SANTOS LIMA"/>
    <x v="0"/>
    <s v="BRASILEIRO NATO"/>
    <m/>
    <s v="MG"/>
    <m/>
    <n v="491"/>
    <s v="CENTRO CIRURGICO GEUNE DIENF"/>
    <s v="05-ENFERMAGEM-UMUARAMA"/>
    <n v="211"/>
    <s v="DIRETORIA DE ENFERMAGEM HC"/>
    <s v="05-ENFERMAGEM-UMUARAMA"/>
    <m/>
    <x v="1"/>
    <x v="33"/>
    <x v="0"/>
    <m/>
    <s v="0//0"/>
    <m/>
    <m/>
    <n v="0"/>
    <m/>
    <n v="0"/>
    <m/>
    <m/>
    <m/>
    <x v="0"/>
    <x v="0"/>
    <d v="2011-07-18T00:00:00"/>
    <n v="8283.08"/>
  </r>
  <r>
    <s v="FABIO EDUARDO DE OLIVEIRA"/>
    <x v="0"/>
    <n v="412893"/>
    <n v="75023253600"/>
    <s v="16/11/1967"/>
    <x v="1"/>
    <s v="MARIA ROSARIA OLIVEIRA"/>
    <x v="0"/>
    <s v="BRASILEIRO NATO"/>
    <m/>
    <s v="MG"/>
    <s v="UBERLANDIA"/>
    <n v="685"/>
    <s v="DIVISAO DE RECURSOS AUDIO-VISUAIS"/>
    <s v="04-SANTA MONICA"/>
    <n v="59"/>
    <s v="PREFEITURA UNIVERSITARIA"/>
    <s v="04-SANTA MONICA"/>
    <m/>
    <x v="2"/>
    <x v="6"/>
    <x v="0"/>
    <m/>
    <s v="0//0"/>
    <m/>
    <m/>
    <n v="0"/>
    <m/>
    <n v="0"/>
    <m/>
    <m/>
    <m/>
    <x v="0"/>
    <x v="0"/>
    <d v="1987-06-16T00:00:00"/>
    <n v="7601.43"/>
  </r>
  <r>
    <s v="FABIO LEMOS DA CUNHA"/>
    <x v="0"/>
    <n v="410827"/>
    <n v="43881114653"/>
    <s v="27/02/1956"/>
    <x v="1"/>
    <s v="IRENE DA CUNHA LEMOS"/>
    <x v="1"/>
    <s v="BRASILEIRO NATO"/>
    <m/>
    <s v="MG"/>
    <s v="UBERLANDIA"/>
    <n v="719"/>
    <s v="DIVISAO DE SISTEMA_- CTIC"/>
    <s v="08-AREA ADMINISTR-UMUARAMA"/>
    <n v="581"/>
    <s v="CENTRO DE TECNO DA INFOR E COMUNICACAO"/>
    <s v="08-AREA ADMINISTR-UMUARAMA"/>
    <m/>
    <x v="0"/>
    <x v="13"/>
    <x v="0"/>
    <m/>
    <s v="0//0"/>
    <m/>
    <m/>
    <n v="0"/>
    <m/>
    <n v="0"/>
    <m/>
    <m/>
    <m/>
    <x v="0"/>
    <x v="0"/>
    <d v="1977-03-01T00:00:00"/>
    <n v="17373.12"/>
  </r>
  <r>
    <s v="FABIO REIS DE SOUZA"/>
    <x v="0"/>
    <n v="2745860"/>
    <n v="7171205622"/>
    <s v="12/07/1985"/>
    <x v="1"/>
    <s v="CLEIDE REIS DE SOUZA"/>
    <x v="1"/>
    <s v="BRASILEIRO NATO"/>
    <m/>
    <s v="MG"/>
    <m/>
    <n v="372"/>
    <s v="FACULDADE ARQUITETURA URBANISMO E DESIGN"/>
    <s v="04-SANTA MONICA"/>
    <n v="372"/>
    <s v="FACULDADE ARQUITETURA URBANISMO E DESIGN"/>
    <s v="04-SANTA MONICA"/>
    <m/>
    <x v="0"/>
    <x v="40"/>
    <x v="0"/>
    <m/>
    <s v="0//0"/>
    <m/>
    <m/>
    <n v="0"/>
    <m/>
    <n v="0"/>
    <m/>
    <m/>
    <m/>
    <x v="0"/>
    <x v="0"/>
    <d v="2017-11-21T00:00:00"/>
    <n v="4001.88"/>
  </r>
  <r>
    <s v="FABIOLA ALVES GOMES"/>
    <x v="1"/>
    <n v="2424253"/>
    <n v="4360387652"/>
    <s v="13/05/1979"/>
    <x v="0"/>
    <s v="MARIA ALVES GOMES"/>
    <x v="1"/>
    <s v="BRASILEIRO NATO"/>
    <m/>
    <s v="MG"/>
    <s v="UBERLANDIA"/>
    <n v="494"/>
    <s v="HEMODINAMICA GEUNE DIENF"/>
    <s v="05-ENFERMAGEM-UMUARAMA"/>
    <n v="211"/>
    <s v="DIRETORIA DE ENFERMAGEM HC"/>
    <s v="05-ENFERMAGEM-UMUARAMA"/>
    <m/>
    <x v="3"/>
    <x v="19"/>
    <x v="0"/>
    <m/>
    <s v="0//0"/>
    <m/>
    <m/>
    <n v="0"/>
    <m/>
    <n v="0"/>
    <m/>
    <m/>
    <m/>
    <x v="0"/>
    <x v="0"/>
    <d v="2004-05-27T00:00:00"/>
    <n v="14543.9"/>
  </r>
  <r>
    <s v="FABIOLA BERNARDES DE SOUSA DIAS"/>
    <x v="1"/>
    <n v="1435510"/>
    <n v="1505584655"/>
    <s v="04/04/1982"/>
    <x v="0"/>
    <s v="ERNESTINA CAETANO DE SOUSA BERNARDES"/>
    <x v="1"/>
    <s v="BRASILEIRO NATO"/>
    <m/>
    <s v="MG"/>
    <s v="BOM DESPACHO"/>
    <n v="492"/>
    <s v="CENTRO OBSTETRICO GEUNE DIENF"/>
    <s v="05-ENFERMAGEM-UMUARAMA"/>
    <n v="211"/>
    <s v="DIRETORIA DE ENFERMAGEM HC"/>
    <s v="05-ENFERMAGEM-UMUARAMA"/>
    <m/>
    <x v="2"/>
    <x v="99"/>
    <x v="0"/>
    <m/>
    <s v="0//0"/>
    <m/>
    <m/>
    <n v="0"/>
    <m/>
    <n v="0"/>
    <m/>
    <m/>
    <m/>
    <x v="0"/>
    <x v="0"/>
    <d v="2003-12-03T00:00:00"/>
    <n v="8857.15"/>
  </r>
  <r>
    <s v="FABIOLA DUTRA AMARAL"/>
    <x v="0"/>
    <n v="1922365"/>
    <n v="83455353649"/>
    <s v="05/12/1971"/>
    <x v="0"/>
    <s v="OLGA DUTRA DE OLIVEIRA AMARAL"/>
    <x v="1"/>
    <s v="BRASILEIRO NATO"/>
    <m/>
    <s v="MG"/>
    <m/>
    <n v="247"/>
    <s v="PRO REITORIA EXTENSAO E CULTURA"/>
    <s v="04-SANTA MONICA"/>
    <n v="591"/>
    <s v="DIRETORIA DE EXTENSAO"/>
    <s v="04-SANTA MONICA"/>
    <m/>
    <x v="1"/>
    <x v="12"/>
    <x v="0"/>
    <m/>
    <s v="0//0"/>
    <m/>
    <m/>
    <n v="0"/>
    <m/>
    <n v="0"/>
    <m/>
    <m/>
    <m/>
    <x v="0"/>
    <x v="0"/>
    <d v="2012-03-07T00:00:00"/>
    <n v="6109.17"/>
  </r>
  <r>
    <s v="FABISA DA SILVA CALDAS CARVALHO"/>
    <x v="1"/>
    <n v="1455253"/>
    <n v="53987039604"/>
    <s v="15/07/1965"/>
    <x v="0"/>
    <s v="ZILDETH SILVA CALDAS"/>
    <x v="1"/>
    <s v="BRASILEIRO NATO"/>
    <m/>
    <s v="MG"/>
    <s v="MATIAS BARBOSA"/>
    <n v="771"/>
    <s v="SERVICOS MEDICOS"/>
    <s v="06-HOSP CLINICAS-UMUARAMA"/>
    <n v="746"/>
    <s v="DIRETORIA DE SERVICOS CLINICOS"/>
    <s v="06-HOSP CLINICAS-UMUARAMA"/>
    <m/>
    <x v="0"/>
    <x v="19"/>
    <x v="0"/>
    <m/>
    <s v="0//0"/>
    <m/>
    <m/>
    <n v="0"/>
    <m/>
    <n v="0"/>
    <m/>
    <m/>
    <m/>
    <x v="0"/>
    <x v="0"/>
    <d v="2004-05-26T00:00:00"/>
    <n v="24019.42"/>
  </r>
  <r>
    <s v="FABIULA NATIELE SANTOS"/>
    <x v="1"/>
    <n v="3032206"/>
    <n v="12599083648"/>
    <s v="02/06/1995"/>
    <x v="0"/>
    <s v="MARIA DA CONCEICAO SANTOS"/>
    <x v="0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0"/>
    <x v="40"/>
    <x v="0"/>
    <m/>
    <s v="0//0"/>
    <m/>
    <m/>
    <n v="0"/>
    <m/>
    <n v="0"/>
    <m/>
    <m/>
    <m/>
    <x v="0"/>
    <x v="0"/>
    <d v="2018-03-09T00:00:00"/>
    <n v="4001.88"/>
  </r>
  <r>
    <s v="FABRICIO FARIA ARAUJO"/>
    <x v="0"/>
    <n v="1366817"/>
    <n v="3986372610"/>
    <s v="14/01/1980"/>
    <x v="1"/>
    <s v="MARIA LUIZA FARIA ARAUJO"/>
    <x v="0"/>
    <s v="BRASILEIRO NATO"/>
    <m/>
    <s v="MG"/>
    <s v="UBERLANDIA"/>
    <n v="288"/>
    <s v="INSTITUTO DE CIENCIAS BIOMEDICAS"/>
    <s v="07-AREA ACADEMICA-UMUARAMA"/>
    <n v="288"/>
    <s v="INSTITUTO DE CIENCIAS BIOMEDICAS"/>
    <s v="07-AREA ACADEMICA-UMUARAMA"/>
    <m/>
    <x v="0"/>
    <x v="5"/>
    <x v="0"/>
    <m/>
    <s v="0//0"/>
    <m/>
    <m/>
    <n v="0"/>
    <m/>
    <n v="0"/>
    <m/>
    <m/>
    <m/>
    <x v="0"/>
    <x v="0"/>
    <d v="2002-12-30T00:00:00"/>
    <n v="5179.1499999999996"/>
  </r>
  <r>
    <s v="FABRICIO HAYASHI NEY"/>
    <x v="0"/>
    <n v="1656774"/>
    <n v="21551526808"/>
    <s v="11/04/1981"/>
    <x v="1"/>
    <s v="MARIA LUCIA HAYASHI NEY"/>
    <x v="4"/>
    <s v="BRASILEIRO NATO"/>
    <m/>
    <s v="SP"/>
    <s v="ITUVERAVA"/>
    <n v="718"/>
    <s v="DIVISAO DE WEBSITES - CTIC"/>
    <s v="08-AREA ADMINISTR-UMUARAMA"/>
    <n v="581"/>
    <s v="CENTRO DE TECNO DA INFOR E COMUNICACAO"/>
    <s v="08-AREA ADMINISTR-UMUARAMA"/>
    <m/>
    <x v="0"/>
    <x v="17"/>
    <x v="0"/>
    <m/>
    <s v="0//0"/>
    <m/>
    <m/>
    <n v="0"/>
    <m/>
    <n v="0"/>
    <m/>
    <m/>
    <m/>
    <x v="0"/>
    <x v="0"/>
    <d v="2008-09-19T00:00:00"/>
    <n v="8601.52"/>
  </r>
  <r>
    <s v="FABRICIO NEVES CONDE"/>
    <x v="0"/>
    <n v="2160966"/>
    <n v="76594777149"/>
    <s v="13/04/1975"/>
    <x v="1"/>
    <s v="MARIA LEA NEVES CONDE"/>
    <x v="1"/>
    <s v="BRASILEIRO NATO"/>
    <m/>
    <s v="RJ"/>
    <m/>
    <n v="245"/>
    <s v="AUDITORIA GERAL"/>
    <s v="04-SANTA MONICA"/>
    <n v="4"/>
    <s v="GABINETE DO REITOR"/>
    <s v="04-SANTA MONICA"/>
    <m/>
    <x v="0"/>
    <x v="65"/>
    <x v="0"/>
    <m/>
    <s v="0//0"/>
    <m/>
    <m/>
    <n v="0"/>
    <m/>
    <n v="0"/>
    <m/>
    <m/>
    <m/>
    <x v="0"/>
    <x v="0"/>
    <d v="2014-09-19T00:00:00"/>
    <n v="7380.95"/>
  </r>
  <r>
    <s v="FARLEY JULIO SILVA"/>
    <x v="1"/>
    <n v="1123541"/>
    <n v="23962712615"/>
    <s v="01/06/1953"/>
    <x v="1"/>
    <s v="ESPERANCA BARTHA SILVA"/>
    <x v="1"/>
    <s v="BRASILEIRO NATO"/>
    <m/>
    <s v="MG"/>
    <s v="CENTRALINA"/>
    <n v="499"/>
    <s v="UTI PEDIATRICO GEUNE DIENF"/>
    <s v="05-ENFERMAGEM-UMUARAMA"/>
    <n v="211"/>
    <s v="DIRETORIA DE ENFERMAGEM HC"/>
    <s v="05-ENFERMAGEM-UMUARAMA"/>
    <m/>
    <x v="8"/>
    <x v="30"/>
    <x v="0"/>
    <m/>
    <s v="0//0"/>
    <m/>
    <m/>
    <n v="0"/>
    <m/>
    <n v="0"/>
    <m/>
    <m/>
    <m/>
    <x v="0"/>
    <x v="0"/>
    <d v="1995-01-17T00:00:00"/>
    <n v="3693.8"/>
  </r>
  <r>
    <s v="FATIMA MARINA DE OLIVEIRA"/>
    <x v="0"/>
    <n v="1873257"/>
    <n v="4548980610"/>
    <s v="05/12/1980"/>
    <x v="0"/>
    <s v="VILMA MARINA ELIAS DE OLIVEIRA"/>
    <x v="1"/>
    <s v="BRASILEIRO NATO"/>
    <m/>
    <s v="MG"/>
    <m/>
    <n v="817"/>
    <s v="COORDENACAO DO CURSO DE DANCA"/>
    <s v="04-SANTA MONICA"/>
    <n v="808"/>
    <s v="INSTITUTO DE ARTES"/>
    <s v="04-SANTA MONICA"/>
    <m/>
    <x v="0"/>
    <x v="12"/>
    <x v="0"/>
    <m/>
    <s v="0//0"/>
    <m/>
    <m/>
    <n v="0"/>
    <m/>
    <n v="0"/>
    <m/>
    <m/>
    <m/>
    <x v="0"/>
    <x v="0"/>
    <d v="2011-06-15T00:00:00"/>
    <n v="4766.41"/>
  </r>
  <r>
    <s v="FELIPE CESAR GONCALVES"/>
    <x v="0"/>
    <n v="1531993"/>
    <n v="93765649791"/>
    <s v="28/12/1966"/>
    <x v="1"/>
    <s v="MARIA DO CARMO GONCALVES"/>
    <x v="1"/>
    <s v="BRASILEIRO NATO"/>
    <m/>
    <s v="RJ"/>
    <s v="RIO DE JANEIRO"/>
    <n v="111"/>
    <s v="DIVISAO APOIO ADM HOSPITAL VETERINARIO"/>
    <s v="08-AREA ADMINISTR-UMUARAMA"/>
    <n v="109"/>
    <s v="HOSPITAL VETERINARIO - DIRETORIA GERAL"/>
    <s v="08-AREA ADMINISTR-UMUARAMA"/>
    <m/>
    <x v="4"/>
    <x v="4"/>
    <x v="0"/>
    <m/>
    <s v="0//0"/>
    <m/>
    <m/>
    <n v="0"/>
    <m/>
    <n v="0"/>
    <m/>
    <m/>
    <m/>
    <x v="0"/>
    <x v="0"/>
    <d v="2006-05-24T00:00:00"/>
    <n v="4633.2299999999996"/>
  </r>
  <r>
    <s v="FELIPE GOMES GONCALVES PERES LIMA"/>
    <x v="0"/>
    <n v="1193588"/>
    <n v="8053231632"/>
    <s v="08/02/1986"/>
    <x v="1"/>
    <s v="ANDREA LUIZA GOMES GONCALVES PERES"/>
    <x v="2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1"/>
    <x v="59"/>
    <x v="0"/>
    <m/>
    <s v="0//0"/>
    <m/>
    <m/>
    <n v="0"/>
    <m/>
    <n v="0"/>
    <m/>
    <m/>
    <m/>
    <x v="0"/>
    <x v="0"/>
    <d v="2018-07-23T00:00:00"/>
    <n v="15471.97"/>
  </r>
  <r>
    <s v="FELIPE GOMIDE OLIVEIRA SANTANA"/>
    <x v="0"/>
    <n v="3042776"/>
    <n v="6275903651"/>
    <s v="26/02/1989"/>
    <x v="1"/>
    <s v="MARIA APARECIDA GOMIDE DE OLIVEIRA SANTANA"/>
    <x v="1"/>
    <s v="BRASILEIRO NATO"/>
    <m/>
    <s v="MG"/>
    <m/>
    <n v="667"/>
    <s v="SETOR DE SAUDE SUPLEMENTAR"/>
    <s v="08-AREA ADMINISTR-UMUARAMA"/>
    <n v="29"/>
    <s v="PRO REITORIA DE GESTAO DE PESSOAS"/>
    <s v="04-SANTA MONICA"/>
    <m/>
    <x v="2"/>
    <x v="40"/>
    <x v="0"/>
    <m/>
    <s v="0//0"/>
    <m/>
    <m/>
    <n v="0"/>
    <m/>
    <n v="0"/>
    <m/>
    <m/>
    <m/>
    <x v="0"/>
    <x v="0"/>
    <d v="2018-04-16T00:00:00"/>
    <n v="3847.96"/>
  </r>
  <r>
    <s v="FELIPE MAGELA MEDEIROS ALVES"/>
    <x v="1"/>
    <n v="3042613"/>
    <n v="8029631618"/>
    <s v="15/12/1990"/>
    <x v="1"/>
    <s v="MARIA CONCEICAO MEDEIROS ALVES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8-04-10T00:00:00"/>
    <n v="6682.35"/>
  </r>
  <r>
    <s v="FELIPE SILVA DINIZ LINHARES"/>
    <x v="0"/>
    <n v="2328327"/>
    <n v="11261228669"/>
    <s v="11/11/1993"/>
    <x v="1"/>
    <s v="NELCI DE LOURDES SILVA LINHARES"/>
    <x v="1"/>
    <s v="BRASILEIRO NATO"/>
    <m/>
    <s v="MG"/>
    <m/>
    <n v="371"/>
    <s v="COORDENACAO C GRAD EM ADMINISTRACAO"/>
    <s v="04-SANTA MONICA"/>
    <n v="369"/>
    <s v="FACULDADE DE GESTAO E NEGOCIOS"/>
    <s v="04-SANTA MONICA"/>
    <m/>
    <x v="0"/>
    <x v="0"/>
    <x v="0"/>
    <m/>
    <s v="0//0"/>
    <m/>
    <m/>
    <n v="0"/>
    <m/>
    <n v="0"/>
    <m/>
    <m/>
    <m/>
    <x v="0"/>
    <x v="0"/>
    <d v="2016-07-18T00:00:00"/>
    <n v="4260.71"/>
  </r>
  <r>
    <s v="FERNANDA BARBOSA COELHO MENDES"/>
    <x v="0"/>
    <n v="2568406"/>
    <n v="6365278675"/>
    <s v="23/10/1980"/>
    <x v="0"/>
    <s v="VERA LUCIA DE MOURA BARBOSA COELHO"/>
    <x v="0"/>
    <s v="BRASILEIRO NATO"/>
    <m/>
    <s v="MG"/>
    <s v="ARAGUARI"/>
    <n v="715"/>
    <s v="DIVISAO DE REDES_- CTIC"/>
    <s v="08-AREA ADMINISTR-UMUARAMA"/>
    <n v="581"/>
    <s v="CENTRO DE TECNO DA INFOR E COMUNICACAO"/>
    <s v="08-AREA ADMINISTR-UMUARAMA"/>
    <m/>
    <x v="1"/>
    <x v="56"/>
    <x v="0"/>
    <m/>
    <s v="0//0"/>
    <m/>
    <m/>
    <n v="0"/>
    <m/>
    <n v="0"/>
    <m/>
    <m/>
    <m/>
    <x v="0"/>
    <x v="0"/>
    <d v="2009-11-24T00:00:00"/>
    <n v="9316.32"/>
  </r>
  <r>
    <s v="FERNANDA DE MAGALHAES"/>
    <x v="0"/>
    <n v="2058643"/>
    <n v="4124042655"/>
    <s v="08/01/1978"/>
    <x v="0"/>
    <s v="REGINA FATIMA DE MAGALHAES"/>
    <x v="1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0"/>
    <x v="34"/>
    <x v="0"/>
    <m/>
    <s v="0//0"/>
    <m/>
    <m/>
    <n v="0"/>
    <m/>
    <n v="0"/>
    <m/>
    <m/>
    <m/>
    <x v="0"/>
    <x v="0"/>
    <d v="2013-09-13T00:00:00"/>
    <n v="7668.81"/>
  </r>
  <r>
    <s v="FERNANDA DE OLIVEIRA COELHO CASTILHO"/>
    <x v="1"/>
    <n v="1454439"/>
    <n v="4714026640"/>
    <s v="28/10/1976"/>
    <x v="0"/>
    <s v="MARIA APARECIDA DE OLIVEIRA COELHO"/>
    <x v="1"/>
    <s v="BRASILEIRO NATO"/>
    <m/>
    <s v="SP"/>
    <s v="RIBEIRAO PRETO"/>
    <n v="496"/>
    <s v="ONCOLOGIA QUIMIOTERAPIA GEUNE DIENF"/>
    <s v="05-ENFERMAGEM-UMUARAMA"/>
    <n v="211"/>
    <s v="DIRETORIA DE ENFERMAGEM HC"/>
    <s v="05-ENFERMAGEM-UMUARAMA"/>
    <m/>
    <x v="5"/>
    <x v="79"/>
    <x v="0"/>
    <m/>
    <s v="0//0"/>
    <m/>
    <m/>
    <n v="0"/>
    <m/>
    <n v="0"/>
    <m/>
    <m/>
    <m/>
    <x v="0"/>
    <x v="0"/>
    <d v="2004-05-27T00:00:00"/>
    <n v="7005.02"/>
  </r>
  <r>
    <s v="FERNANDA DE SOUSA EVANGELISTA"/>
    <x v="1"/>
    <n v="3000540"/>
    <n v="9522741671"/>
    <s v="22/06/1990"/>
    <x v="0"/>
    <s v="LUCIA VANDA DE SOUSA"/>
    <x v="0"/>
    <s v="BRASILEIRO NATO"/>
    <m/>
    <s v="MG"/>
    <m/>
    <n v="549"/>
    <s v="SETOR DE TRANSPLANTE RENAL"/>
    <s v="05-ENFERMAGEM-UMUARAMA"/>
    <n v="211"/>
    <s v="DIRETORIA DE ENFERMAGEM HC"/>
    <s v="05-ENFERMAGEM-UMUARAMA"/>
    <m/>
    <x v="2"/>
    <x v="82"/>
    <x v="0"/>
    <m/>
    <s v="0//0"/>
    <m/>
    <m/>
    <n v="0"/>
    <m/>
    <n v="0"/>
    <m/>
    <m/>
    <m/>
    <x v="0"/>
    <x v="0"/>
    <d v="2017-12-19T00:00:00"/>
    <n v="3566.08"/>
  </r>
  <r>
    <s v="FERNANDA DOS SANTOS ABREU"/>
    <x v="0"/>
    <n v="2326907"/>
    <n v="4983150617"/>
    <s v="28/04/1980"/>
    <x v="0"/>
    <s v="CARMELITA DOS SANTOS"/>
    <x v="3"/>
    <s v="BRASILEIRO NATO"/>
    <m/>
    <s v="MG"/>
    <m/>
    <n v="305"/>
    <s v="FACULDADE DE MEDICINA"/>
    <s v="07-AREA ACADEMICA-UMUARAMA"/>
    <n v="305"/>
    <s v="FACULDADE DE MEDICINA"/>
    <s v="07-AREA ACADEMICA-UMUARAMA"/>
    <m/>
    <x v="0"/>
    <x v="0"/>
    <x v="0"/>
    <m/>
    <s v="0//0"/>
    <m/>
    <m/>
    <n v="0"/>
    <m/>
    <n v="0"/>
    <m/>
    <m/>
    <m/>
    <x v="0"/>
    <x v="0"/>
    <d v="2016-07-25T00:00:00"/>
    <n v="3999.25"/>
  </r>
  <r>
    <s v="FERNANDA FERNANDES DE FREITAS"/>
    <x v="1"/>
    <n v="1559307"/>
    <n v="71344713653"/>
    <s v="11/04/1971"/>
    <x v="0"/>
    <s v="ANESIA FREITAS FERNANDES DE FARIA"/>
    <x v="1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m/>
    <x v="0"/>
    <x v="20"/>
    <x v="1"/>
    <m/>
    <s v="0//0"/>
    <m/>
    <s v="CESSAO (COM ONUS) PARA OUTROS ORGAOS - EST"/>
    <n v="26262"/>
    <s v="UNIVERSIDADE FEDERAL DE SAO PAULO"/>
    <n v="26443"/>
    <s v="EMPRESA BRAS. SERVIÇOS HOSPITALARES"/>
    <s v="26/03/2020"/>
    <s v="0//0"/>
    <x v="0"/>
    <x v="0"/>
    <d v="2010-11-19T00:00:00"/>
    <n v="8936.98"/>
  </r>
  <r>
    <s v="FERNANDA FERREIRA DE RESENDE"/>
    <x v="1"/>
    <n v="1434891"/>
    <n v="4245682680"/>
    <s v="19/12/1980"/>
    <x v="0"/>
    <s v="APARECIDA DO CARMO FERREIRA DE RESENDE"/>
    <x v="1"/>
    <s v="BRASILEIRO NATO"/>
    <m/>
    <s v="MG"/>
    <s v="UBERLANDIA"/>
    <n v="494"/>
    <s v="HEMODINAMICA GEUNE DIENF"/>
    <s v="05-ENFERMAGEM-UMUARAMA"/>
    <n v="211"/>
    <s v="DIRETORIA DE ENFERMAGEM HC"/>
    <s v="05-ENFERMAGEM-UMUARAMA"/>
    <m/>
    <x v="0"/>
    <x v="23"/>
    <x v="0"/>
    <m/>
    <s v="0//0"/>
    <m/>
    <m/>
    <n v="0"/>
    <m/>
    <n v="0"/>
    <m/>
    <m/>
    <m/>
    <x v="0"/>
    <x v="0"/>
    <d v="2003-11-17T00:00:00"/>
    <n v="10440.91"/>
  </r>
  <r>
    <s v="FERNANDA FERREIRA GENARO"/>
    <x v="0"/>
    <n v="1947418"/>
    <n v="89059298187"/>
    <s v="23/02/1980"/>
    <x v="0"/>
    <s v="MARLENE FERREIRA GENARO"/>
    <x v="1"/>
    <s v="BRASILEIRO NATO"/>
    <m/>
    <s v="GO"/>
    <m/>
    <n v="250"/>
    <s v="DIVISAO DE RELACOES COMUNITARIAS"/>
    <s v="04-SANTA MONICA"/>
    <n v="247"/>
    <s v="PRO REITORIA EXTENSAO E CULTURA"/>
    <s v="04-SANTA MONICA"/>
    <m/>
    <x v="1"/>
    <x v="8"/>
    <x v="0"/>
    <m/>
    <s v="0//0"/>
    <m/>
    <m/>
    <n v="0"/>
    <m/>
    <n v="0"/>
    <m/>
    <m/>
    <m/>
    <x v="0"/>
    <x v="0"/>
    <d v="2012-06-06T00:00:00"/>
    <n v="5636.74"/>
  </r>
  <r>
    <s v="FERNANDA GODOI MELO"/>
    <x v="1"/>
    <n v="2759837"/>
    <n v="8717521661"/>
    <s v="06/05/1987"/>
    <x v="0"/>
    <s v="DELTA MONTEIRO DE GODOI MELO"/>
    <x v="1"/>
    <s v="BRASILEIRO NATO"/>
    <m/>
    <s v="MG"/>
    <m/>
    <n v="754"/>
    <s v="NUTRICAO E DIETETICA"/>
    <s v="06-HOSP CLINICAS-UMUARAMA"/>
    <n v="743"/>
    <s v="DIRETORIA DE SERVICOS ADMINISTRATIVOS"/>
    <s v="06-HOSP CLINICAS-UMUARAMA"/>
    <m/>
    <x v="1"/>
    <x v="16"/>
    <x v="0"/>
    <m/>
    <s v="0//0"/>
    <m/>
    <m/>
    <n v="0"/>
    <m/>
    <n v="0"/>
    <m/>
    <m/>
    <m/>
    <x v="0"/>
    <x v="0"/>
    <d v="2012-04-23T00:00:00"/>
    <n v="14039.95"/>
  </r>
  <r>
    <s v="FERNANDA GONCALVES CORREIA"/>
    <x v="1"/>
    <n v="1981921"/>
    <n v="6903701648"/>
    <s v="05/05/1984"/>
    <x v="0"/>
    <s v="TEREZINHA GONCALVES CORREIA"/>
    <x v="1"/>
    <s v="BRASILEIRO NATO"/>
    <m/>
    <s v="MG"/>
    <m/>
    <n v="770"/>
    <s v="PSICOLOGIA CLINICA"/>
    <s v="06-HOSP CLINICAS-UMUARAMA"/>
    <n v="746"/>
    <s v="DIRETORIA DE SERVICOS CLINICOS"/>
    <s v="06-HOSP CLINICAS-UMUARAMA"/>
    <m/>
    <x v="0"/>
    <x v="34"/>
    <x v="0"/>
    <m/>
    <s v="0//0"/>
    <m/>
    <m/>
    <n v="0"/>
    <m/>
    <n v="0"/>
    <m/>
    <m/>
    <m/>
    <x v="0"/>
    <x v="0"/>
    <d v="2012-11-29T00:00:00"/>
    <n v="7668.81"/>
  </r>
  <r>
    <s v="FERNANDA GONCALVES DO NASCIMENTO"/>
    <x v="1"/>
    <n v="1536065"/>
    <n v="3722421624"/>
    <s v="29/04/1977"/>
    <x v="0"/>
    <s v="IZILDINHA DA SILVA"/>
    <x v="0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0"/>
    <x v="115"/>
    <x v="0"/>
    <m/>
    <s v="0//0"/>
    <m/>
    <m/>
    <n v="0"/>
    <m/>
    <n v="0"/>
    <m/>
    <m/>
    <m/>
    <x v="0"/>
    <x v="0"/>
    <d v="2006-06-12T00:00:00"/>
    <n v="5421.78"/>
  </r>
  <r>
    <s v="FERNANDA LEMES BORGES"/>
    <x v="0"/>
    <n v="2405363"/>
    <n v="11198688661"/>
    <s v="19/09/1992"/>
    <x v="0"/>
    <s v="NEUSA HELENA LEMES BORGES"/>
    <x v="1"/>
    <s v="BRASILEIRO NATO"/>
    <m/>
    <s v="MG"/>
    <m/>
    <n v="648"/>
    <s v="DIVISAO DE CONTRATOS - DIRCL"/>
    <s v="04-SANTA MONICA"/>
    <n v="131"/>
    <s v="PRO REITORIA DE PLANEJAMEN ADMINISTRACAO"/>
    <s v="04-SANTA MONICA"/>
    <m/>
    <x v="0"/>
    <x v="40"/>
    <x v="0"/>
    <m/>
    <s v="0//0"/>
    <m/>
    <m/>
    <n v="0"/>
    <m/>
    <n v="0"/>
    <m/>
    <m/>
    <m/>
    <x v="0"/>
    <x v="0"/>
    <d v="2017-06-26T00:00:00"/>
    <n v="4001.88"/>
  </r>
  <r>
    <s v="FERNANDA MACHADO FERREIRA"/>
    <x v="0"/>
    <n v="1771785"/>
    <n v="8886552661"/>
    <s v="17/11/1987"/>
    <x v="0"/>
    <s v="MARIA REGINA MACHADO FERREIRA"/>
    <x v="1"/>
    <s v="BRASILEIRO NATO"/>
    <m/>
    <s v="MG"/>
    <m/>
    <n v="425"/>
    <s v="DIVISAO DE APOSENTADORIA E PENSAO"/>
    <s v="04-SANTA MONICA"/>
    <n v="29"/>
    <s v="PRO REITORIA DE GESTAO DE PESSOAS"/>
    <s v="04-SANTA MONICA"/>
    <m/>
    <x v="1"/>
    <x v="25"/>
    <x v="0"/>
    <m/>
    <s v="0//0"/>
    <m/>
    <m/>
    <n v="26235"/>
    <s v="UNIVERSIDADE FEDERAL DE GOIAS"/>
    <n v="0"/>
    <m/>
    <m/>
    <m/>
    <x v="0"/>
    <x v="0"/>
    <d v="2022-04-27T00:00:00"/>
    <n v="5665.55"/>
  </r>
  <r>
    <s v="FERNANDA NUNES RODRIGUES ZOCCOLI"/>
    <x v="0"/>
    <n v="3077351"/>
    <n v="3805924607"/>
    <s v="14/05/1978"/>
    <x v="0"/>
    <s v="MARCIA HELENA NUNES RODRIGUES"/>
    <x v="0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m/>
    <x v="0"/>
    <x v="27"/>
    <x v="0"/>
    <m/>
    <s v="0//0"/>
    <m/>
    <m/>
    <n v="0"/>
    <m/>
    <n v="0"/>
    <m/>
    <m/>
    <m/>
    <x v="0"/>
    <x v="0"/>
    <d v="2018-11-12T00:00:00"/>
    <n v="3707.09"/>
  </r>
  <r>
    <s v="FERNANDA RIBEIRO ARANTES DOS SANTOS"/>
    <x v="1"/>
    <n v="1123600"/>
    <n v="84744596649"/>
    <s v="21/02/1970"/>
    <x v="0"/>
    <s v="DARLI RIBEIRO ARANTES"/>
    <x v="1"/>
    <s v="BRASILEIRO NATO"/>
    <m/>
    <s v="MG"/>
    <s v="UBERLÃNDIA"/>
    <n v="771"/>
    <s v="SERVICOS MEDICOS"/>
    <s v="06-HOSP CLINICAS-UMUARAMA"/>
    <n v="746"/>
    <s v="DIRETORIA DE SERVICOS CLINICOS"/>
    <s v="06-HOSP CLINICAS-UMUARAMA"/>
    <m/>
    <x v="2"/>
    <x v="6"/>
    <x v="0"/>
    <m/>
    <s v="0//0"/>
    <m/>
    <m/>
    <n v="0"/>
    <m/>
    <n v="0"/>
    <m/>
    <m/>
    <m/>
    <x v="0"/>
    <x v="0"/>
    <d v="1995-02-01T00:00:00"/>
    <n v="6772.08"/>
  </r>
  <r>
    <s v="FERNANDA SILVA MAZZUTTI NUNES"/>
    <x v="0"/>
    <n v="3307671"/>
    <n v="12426228610"/>
    <s v="04/09/1995"/>
    <x v="0"/>
    <s v="ELIZABETH NUNES DA SILVA MAZZUTTI"/>
    <x v="1"/>
    <s v="BRASILEIRO NATO"/>
    <m/>
    <s v="MG"/>
    <m/>
    <n v="562"/>
    <s v="CURSO DE GRADUACAO EM NUTRICAO"/>
    <s v="07-AREA ACADEMICA-UMUARAMA"/>
    <n v="305"/>
    <s v="FACULDADE DE MEDICINA"/>
    <s v="07-AREA ACADEMICA-UMUARAMA"/>
    <m/>
    <x v="1"/>
    <x v="42"/>
    <x v="0"/>
    <m/>
    <s v="0//0"/>
    <m/>
    <m/>
    <n v="0"/>
    <m/>
    <n v="0"/>
    <m/>
    <m/>
    <m/>
    <x v="0"/>
    <x v="0"/>
    <d v="2022-09-06T00:00:00"/>
    <n v="6354.6"/>
  </r>
  <r>
    <s v="FERNANDA SOUZA AQUINO"/>
    <x v="1"/>
    <n v="2361806"/>
    <n v="3584158613"/>
    <s v="19/11/1979"/>
    <x v="0"/>
    <s v="MARIA CONDE DE SOUZA AQUINO"/>
    <x v="1"/>
    <s v="BRASILEIRO NATO"/>
    <m/>
    <s v="MG"/>
    <s v="UBERLANDIA"/>
    <n v="483"/>
    <s v="CLINICA CIRURGICA 3 INTERNACAO DIENF"/>
    <s v="05-ENFERMAGEM-UMUARAMA"/>
    <n v="211"/>
    <s v="DIRETORIA DE ENFERMAGEM HC"/>
    <s v="05-ENFERMAGEM-UMUARAMA"/>
    <m/>
    <x v="2"/>
    <x v="22"/>
    <x v="0"/>
    <m/>
    <s v="0//0"/>
    <m/>
    <m/>
    <n v="0"/>
    <m/>
    <n v="0"/>
    <m/>
    <m/>
    <m/>
    <x v="0"/>
    <x v="0"/>
    <d v="2016-04-01T00:00:00"/>
    <n v="6270.06"/>
  </r>
  <r>
    <s v="FERNANDO ABRAO GARCIA"/>
    <x v="0"/>
    <n v="1194741"/>
    <n v="74026771687"/>
    <s v="03/07/1972"/>
    <x v="1"/>
    <s v="MALVINA ABRAO GARCIA"/>
    <x v="1"/>
    <s v="BRASILEIRO NATO"/>
    <m/>
    <s v="MG"/>
    <s v="UBERLANDIA"/>
    <n v="665"/>
    <s v="SETOR INTEG ACOES PROM SAUDE SERVIDOR"/>
    <s v="08-AREA ADMINISTR-UMUARAMA"/>
    <n v="45"/>
    <s v="DIRETORIA ADM DESENV PROGR SOCIAIS"/>
    <s v="08-AREA ADMINISTR-UMUARAMA"/>
    <m/>
    <x v="1"/>
    <x v="1"/>
    <x v="0"/>
    <m/>
    <s v="0//0"/>
    <m/>
    <m/>
    <n v="0"/>
    <m/>
    <n v="0"/>
    <m/>
    <m/>
    <m/>
    <x v="0"/>
    <x v="2"/>
    <d v="2003-12-02T00:00:00"/>
    <n v="11619.14"/>
  </r>
  <r>
    <s v="FERNANDO AUGUSTO CUNHA MELO"/>
    <x v="0"/>
    <n v="1827905"/>
    <n v="1262698669"/>
    <s v="08/05/1980"/>
    <x v="1"/>
    <s v="BENI VIEIRA DA CUNHA"/>
    <x v="1"/>
    <s v="BRASILEIRO NATO"/>
    <m/>
    <s v="MG"/>
    <m/>
    <n v="561"/>
    <s v="COORD CURSO DE GRADUACAO EM JORNALISMO"/>
    <s v="04-SANTA MONICA"/>
    <n v="363"/>
    <s v="FACULDADE DE EDUCACAO"/>
    <s v="04-SANTA MONICA"/>
    <m/>
    <x v="2"/>
    <x v="12"/>
    <x v="0"/>
    <m/>
    <s v="0//0"/>
    <m/>
    <m/>
    <n v="0"/>
    <m/>
    <n v="0"/>
    <m/>
    <m/>
    <m/>
    <x v="0"/>
    <x v="0"/>
    <d v="2010-11-30T00:00:00"/>
    <n v="4484.28"/>
  </r>
  <r>
    <s v="FERNANDO DA CUNHA FREITAS"/>
    <x v="0"/>
    <n v="1143279"/>
    <n v="8308386601"/>
    <s v="28/07/1986"/>
    <x v="1"/>
    <s v="MARIA APARECIDA DE FREITAS"/>
    <x v="1"/>
    <s v="BRASILEIRO NATO"/>
    <m/>
    <s v="MG"/>
    <m/>
    <n v="814"/>
    <s v="COORDENACAO DO CURSO DE ARTES VISUAIS"/>
    <s v="04-SANTA MONICA"/>
    <n v="808"/>
    <s v="INSTITUTO DE ARTES"/>
    <s v="04-SANTA MONICA"/>
    <m/>
    <x v="0"/>
    <x v="18"/>
    <x v="0"/>
    <m/>
    <s v="0//0"/>
    <m/>
    <m/>
    <n v="0"/>
    <m/>
    <n v="0"/>
    <m/>
    <m/>
    <m/>
    <x v="0"/>
    <x v="0"/>
    <d v="2014-09-18T00:00:00"/>
    <n v="4481.26"/>
  </r>
  <r>
    <s v="FERNANDO DE OLIVEIRA SILVA"/>
    <x v="0"/>
    <n v="1752505"/>
    <n v="5734476676"/>
    <s v="21/05/1982"/>
    <x v="1"/>
    <s v="DEVANIR DE OLIVEIRA SILVA"/>
    <x v="3"/>
    <s v="BRASILEIRO NATO"/>
    <m/>
    <s v="MG"/>
    <m/>
    <n v="574"/>
    <s v="COORD CURSO DE GRADUACAO EM TRADUCAO"/>
    <s v="04-SANTA MONICA"/>
    <n v="349"/>
    <s v="INSTITUTO DE LETRAS E LINGUISTICA"/>
    <s v="04-SANTA MONICA"/>
    <m/>
    <x v="0"/>
    <x v="25"/>
    <x v="0"/>
    <m/>
    <s v="0//0"/>
    <m/>
    <m/>
    <n v="0"/>
    <m/>
    <n v="0"/>
    <m/>
    <m/>
    <m/>
    <x v="0"/>
    <x v="0"/>
    <d v="2010-01-26T00:00:00"/>
    <n v="4948.3"/>
  </r>
  <r>
    <s v="FERNANDO DIAS DA CUNHA"/>
    <x v="0"/>
    <n v="1656879"/>
    <n v="86653296687"/>
    <s v="27/06/1971"/>
    <x v="1"/>
    <s v="LAURENTINA DA CUNHA DIAS"/>
    <x v="1"/>
    <s v="BRASILEIRO NATO"/>
    <m/>
    <s v="GO"/>
    <s v="CATALAO"/>
    <n v="683"/>
    <s v="DIVISAO DE FISCALIZACAO - DIROB"/>
    <s v="04-SANTA MONICA"/>
    <n v="59"/>
    <s v="PREFEITURA UNIVERSITARIA"/>
    <s v="04-SANTA MONICA"/>
    <m/>
    <x v="0"/>
    <x v="17"/>
    <x v="0"/>
    <m/>
    <s v="0//0"/>
    <m/>
    <m/>
    <n v="0"/>
    <m/>
    <n v="0"/>
    <m/>
    <m/>
    <m/>
    <x v="0"/>
    <x v="0"/>
    <d v="2008-09-19T00:00:00"/>
    <n v="8601.52"/>
  </r>
  <r>
    <s v="FERNANDO FARIA DE LIMA"/>
    <x v="0"/>
    <n v="2532910"/>
    <n v="4090348609"/>
    <s v="16/09/1980"/>
    <x v="1"/>
    <s v="GERALDA MAGELA DE LIMA FARIA"/>
    <x v="1"/>
    <s v="BRASILEIRO NATO"/>
    <m/>
    <s v="MG"/>
    <s v="PATOS DE MINAS"/>
    <n v="648"/>
    <s v="DIVISAO DE CONTRATOS - DIRCL"/>
    <s v="04-SANTA MONICA"/>
    <n v="131"/>
    <s v="PRO REITORIA DE PLANEJAMEN ADMINISTRACAO"/>
    <s v="04-SANTA MONICA"/>
    <m/>
    <x v="0"/>
    <x v="16"/>
    <x v="0"/>
    <m/>
    <s v="0//0"/>
    <m/>
    <m/>
    <n v="0"/>
    <m/>
    <n v="0"/>
    <m/>
    <m/>
    <m/>
    <x v="0"/>
    <x v="0"/>
    <d v="2010-11-04T00:00:00"/>
    <n v="8129.04"/>
  </r>
  <r>
    <s v="FERNANDO FRANCISCO DE ALMEIDA"/>
    <x v="0"/>
    <n v="1906341"/>
    <n v="1635309638"/>
    <s v="28/09/1989"/>
    <x v="1"/>
    <s v="CLEONICE MARIA FRANCISCO ALMEIDA"/>
    <x v="0"/>
    <s v="BRASILEIRO NATO"/>
    <m/>
    <s v="MG"/>
    <m/>
    <n v="74"/>
    <s v="DIVISAO DE DOCUMENTACAO - SEPRO"/>
    <s v="04-SANTA MONICA"/>
    <n v="59"/>
    <s v="PREFEITURA UNIVERSITARIA"/>
    <s v="04-SANTA MONICA"/>
    <m/>
    <x v="2"/>
    <x v="3"/>
    <x v="0"/>
    <m/>
    <s v="0//0"/>
    <m/>
    <m/>
    <n v="0"/>
    <m/>
    <n v="0"/>
    <m/>
    <m/>
    <m/>
    <x v="0"/>
    <x v="0"/>
    <d v="2012-01-03T00:00:00"/>
    <n v="3564.51"/>
  </r>
  <r>
    <s v="FERNANDO HENRIQUE"/>
    <x v="0"/>
    <n v="3300347"/>
    <n v="8931165641"/>
    <s v="20/10/1994"/>
    <x v="1"/>
    <s v="FABIANA RODRIGUES ENRIQUE"/>
    <x v="1"/>
    <s v="BRASILEIRO NATO"/>
    <m/>
    <s v="MG"/>
    <m/>
    <n v="1224"/>
    <s v="DIVISAO DE ELABORACAO E IMPRESSAO -DIRPS"/>
    <s v="04-SANTA MONICA"/>
    <n v="262"/>
    <s v="PRO REITORIA DE GRADUACAO"/>
    <s v="04-SANTA MONICA"/>
    <m/>
    <x v="2"/>
    <x v="24"/>
    <x v="0"/>
    <m/>
    <s v="0//0"/>
    <m/>
    <m/>
    <n v="0"/>
    <m/>
    <n v="0"/>
    <m/>
    <m/>
    <m/>
    <x v="0"/>
    <x v="0"/>
    <d v="2022-07-05T00:00:00"/>
    <n v="3329.53"/>
  </r>
  <r>
    <s v="FERNANDO JOSE RESENDE CAETANO"/>
    <x v="1"/>
    <n v="2346763"/>
    <n v="8166327660"/>
    <s v="24/05/1995"/>
    <x v="1"/>
    <s v="IOLANDA DE OLIVEIRA RESENDE CAETANO"/>
    <x v="1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0"/>
    <x v="0"/>
    <x v="0"/>
    <m/>
    <s v="0//0"/>
    <m/>
    <s v="Afast. no País (Com Ônus) Est/Dout/Mestrado - EST"/>
    <n v="0"/>
    <m/>
    <n v="0"/>
    <m/>
    <s v="2/03/2022"/>
    <s v="2/03/2023"/>
    <x v="0"/>
    <x v="2"/>
    <d v="2016-11-30T00:00:00"/>
    <n v="2081.5700000000002"/>
  </r>
  <r>
    <s v="FERNANDO MARIANO FERREIRA"/>
    <x v="0"/>
    <n v="1624884"/>
    <n v="8447779602"/>
    <s v="07/08/1987"/>
    <x v="1"/>
    <s v="MARIA JOSE VILARINHO FERREIRA"/>
    <x v="0"/>
    <s v="BRASILEIRO NATO"/>
    <m/>
    <s v="MG"/>
    <m/>
    <n v="245"/>
    <s v="AUDITORIA GERAL"/>
    <s v="04-SANTA MONICA"/>
    <n v="245"/>
    <s v="AUDITORIA GERAL"/>
    <s v="04-SANTA MONICA"/>
    <m/>
    <x v="1"/>
    <x v="65"/>
    <x v="0"/>
    <m/>
    <s v="0//0"/>
    <m/>
    <m/>
    <n v="0"/>
    <m/>
    <n v="0"/>
    <m/>
    <m/>
    <m/>
    <x v="0"/>
    <x v="0"/>
    <d v="2014-11-05T00:00:00"/>
    <n v="8630.0400000000009"/>
  </r>
  <r>
    <s v="FERNANDO PAULINO DE OLIVEIRA"/>
    <x v="0"/>
    <n v="1474509"/>
    <n v="5199730622"/>
    <s v="15/02/1981"/>
    <x v="1"/>
    <s v="ERILDA MARIA DE FATIMA"/>
    <x v="1"/>
    <s v="BRASILEIRO NATO"/>
    <m/>
    <s v="MG"/>
    <s v="UBERLANDIA"/>
    <n v="349"/>
    <s v="INSTITUTO DE LETRAS E LINGUISTICA"/>
    <s v="04-SANTA MONICA"/>
    <n v="349"/>
    <s v="INSTITUTO DE LETRAS E LINGUISTICA"/>
    <s v="04-SANTA MONICA"/>
    <m/>
    <x v="1"/>
    <x v="4"/>
    <x v="0"/>
    <m/>
    <s v="0//0"/>
    <m/>
    <m/>
    <n v="0"/>
    <m/>
    <n v="0"/>
    <m/>
    <m/>
    <m/>
    <x v="0"/>
    <x v="0"/>
    <d v="2004-10-05T00:00:00"/>
    <n v="6354.6"/>
  </r>
  <r>
    <s v="FERNANDO PEREIRA DE SOUSA"/>
    <x v="0"/>
    <n v="1739380"/>
    <n v="1308539681"/>
    <s v="17/11/1980"/>
    <x v="1"/>
    <s v="SIRLEY PEREIRA DE SOUSA"/>
    <x v="2"/>
    <s v="BRASILEIRO NATO"/>
    <m/>
    <s v="MG"/>
    <m/>
    <n v="1244"/>
    <s v="CENTRO ESTUDOS, PESQ E PROJ ECON-SOCIAIS"/>
    <s v="04-SANTA MONICA"/>
    <n v="344"/>
    <s v="INST DE ECONOMIA RELACOES INTERNACIONAIS"/>
    <s v="04-SANTA MONICA"/>
    <m/>
    <x v="0"/>
    <x v="25"/>
    <x v="0"/>
    <m/>
    <s v="0//0"/>
    <m/>
    <m/>
    <n v="0"/>
    <m/>
    <n v="0"/>
    <m/>
    <m/>
    <m/>
    <x v="0"/>
    <x v="0"/>
    <d v="2009-11-24T00:00:00"/>
    <n v="4845.54"/>
  </r>
  <r>
    <s v="FERNANDO ROCHA MARTINEZ"/>
    <x v="0"/>
    <n v="1256657"/>
    <n v="390443190"/>
    <s v="09/01/1984"/>
    <x v="1"/>
    <s v="ZARA LUCIA LIMA BRENTAN"/>
    <x v="1"/>
    <s v="BRASILEIRO NATO"/>
    <m/>
    <s v="SP"/>
    <m/>
    <n v="1242"/>
    <s v="SETOR ESPEC ENG SEGURANCA TRABALHO"/>
    <s v="08-AREA ADMINISTR-UMUARAMA"/>
    <n v="29"/>
    <s v="PRO REITORIA DE GESTAO DE PESSOAS"/>
    <s v="04-SANTA MONICA"/>
    <m/>
    <x v="5"/>
    <x v="38"/>
    <x v="0"/>
    <m/>
    <s v="0//0"/>
    <m/>
    <m/>
    <n v="26350"/>
    <s v="FUND. UNIV FEDERAL DA GRANDE DOURADOS"/>
    <n v="0"/>
    <m/>
    <m/>
    <m/>
    <x v="0"/>
    <x v="0"/>
    <d v="2018-04-20T00:00:00"/>
    <n v="6120.83"/>
  </r>
  <r>
    <s v="FERNANDO RUIZ PEREIRA"/>
    <x v="1"/>
    <n v="1456027"/>
    <n v="35046686600"/>
    <s v="04/01/1961"/>
    <x v="1"/>
    <s v="HAYDEE BATISTA PEREIRA"/>
    <x v="1"/>
    <s v="BRASILEIRO NATO"/>
    <m/>
    <s v="MG"/>
    <s v="CASSIA"/>
    <n v="771"/>
    <s v="SERVICOS MEDICOS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2"/>
    <d v="2004-06-09T00:00:00"/>
    <n v="9999.7900000000009"/>
  </r>
  <r>
    <s v="FERNANDO SOUSA DOS SANTOS"/>
    <x v="0"/>
    <n v="2351641"/>
    <n v="10747232601"/>
    <s v="22/02/1992"/>
    <x v="1"/>
    <s v="VAUDA RUFINA DE SOUSA SANTOS"/>
    <x v="0"/>
    <s v="BRASILEIRO NATO"/>
    <m/>
    <s v="MG"/>
    <m/>
    <n v="399"/>
    <s v="FACULDADE DE ENGENHARIA MECANICA"/>
    <s v="12-CAMPUS GLORIA"/>
    <n v="399"/>
    <s v="FACULDADE DE ENGENHARIA MECANICA"/>
    <s v="12-CAMPUS GLORIA"/>
    <m/>
    <x v="0"/>
    <x v="40"/>
    <x v="0"/>
    <m/>
    <s v="0//0"/>
    <m/>
    <m/>
    <n v="0"/>
    <m/>
    <n v="0"/>
    <m/>
    <m/>
    <m/>
    <x v="0"/>
    <x v="0"/>
    <d v="2016-12-20T00:00:00"/>
    <n v="4272.71"/>
  </r>
  <r>
    <s v="FERNANDO SOUSA MARQUES"/>
    <x v="0"/>
    <n v="1941979"/>
    <n v="6677617645"/>
    <s v="01/05/1984"/>
    <x v="1"/>
    <s v="MARIA DE FATIMA MARQUES DE SOUSA"/>
    <x v="3"/>
    <s v="BRASILEIRO NATO"/>
    <m/>
    <s v="MG"/>
    <m/>
    <n v="694"/>
    <s v="DIVISAO DE TRANSPORTES"/>
    <s v="08-AREA ADMINISTR-UMUARAMA"/>
    <n v="59"/>
    <s v="PREFEITURA UNIVERSITARIA"/>
    <s v="04-SANTA MONICA"/>
    <m/>
    <x v="0"/>
    <x v="12"/>
    <x v="0"/>
    <m/>
    <s v="0//0"/>
    <m/>
    <m/>
    <n v="0"/>
    <m/>
    <n v="0"/>
    <m/>
    <m/>
    <m/>
    <x v="0"/>
    <x v="0"/>
    <d v="2012-05-08T00:00:00"/>
    <n v="4797.8500000000004"/>
  </r>
  <r>
    <s v="FERNANDO VIANA GONCALVES DA SILVA"/>
    <x v="0"/>
    <n v="3300563"/>
    <n v="737373130"/>
    <s v="14/02/1986"/>
    <x v="1"/>
    <s v="ELISABETH DE QUEIROZ VIANA GONCALVEZ DA SILVA"/>
    <x v="0"/>
    <s v="BRASILEIRO NATO"/>
    <m/>
    <s v="GO"/>
    <m/>
    <n v="369"/>
    <s v="FACULDADE DE GESTAO E NEGOCIOS"/>
    <s v="04-SANTA MONICA"/>
    <n v="369"/>
    <s v="FACULDADE DE GESTAO E NEGOCIOS"/>
    <s v="04-SANTA MONICA"/>
    <m/>
    <x v="4"/>
    <x v="24"/>
    <x v="0"/>
    <m/>
    <s v="0//0"/>
    <m/>
    <m/>
    <n v="0"/>
    <m/>
    <n v="0"/>
    <m/>
    <m/>
    <m/>
    <x v="0"/>
    <x v="0"/>
    <d v="2022-07-06T00:00:00"/>
    <n v="2446.96"/>
  </r>
  <r>
    <s v="FILIPE CESAR ALVES"/>
    <x v="0"/>
    <n v="2918064"/>
    <n v="8071895610"/>
    <s v="22/06/1986"/>
    <x v="1"/>
    <s v="GENILDA APARECIDA SILVA ALVES"/>
    <x v="0"/>
    <s v="BRASILEIRO NATO"/>
    <m/>
    <s v="MG"/>
    <m/>
    <n v="781"/>
    <s v="DIVISAO DE APOIO OPERACIONAL"/>
    <s v="04-SANTA MONICA"/>
    <n v="29"/>
    <s v="PRO REITORIA DE GESTAO DE PESSOAS"/>
    <s v="04-SANTA MONICA"/>
    <m/>
    <x v="0"/>
    <x v="42"/>
    <x v="0"/>
    <m/>
    <s v="0//0"/>
    <m/>
    <m/>
    <n v="0"/>
    <m/>
    <n v="0"/>
    <m/>
    <m/>
    <m/>
    <x v="0"/>
    <x v="0"/>
    <d v="2012-02-16T00:00:00"/>
    <n v="5434.85"/>
  </r>
  <r>
    <s v="FILIPE PALMEIRA SANTOS"/>
    <x v="1"/>
    <n v="1363213"/>
    <n v="3835955500"/>
    <s v="15/07/1992"/>
    <x v="1"/>
    <s v="MARIA APARECIDA DA COSTA PALMEIRA"/>
    <x v="0"/>
    <s v="BRASILEIRO NATO"/>
    <m/>
    <s v="BA"/>
    <m/>
    <n v="749"/>
    <s v="FARMACIA"/>
    <s v="06-HOSP CLINICAS-UMUARAMA"/>
    <n v="743"/>
    <s v="DIRETORIA DE SERVICOS ADMINISTRATIVOS"/>
    <s v="06-HOSP CLINICAS-UMUARAMA"/>
    <m/>
    <x v="0"/>
    <x v="51"/>
    <x v="0"/>
    <m/>
    <s v="0//0"/>
    <m/>
    <m/>
    <n v="0"/>
    <m/>
    <n v="0"/>
    <m/>
    <m/>
    <m/>
    <x v="0"/>
    <x v="0"/>
    <d v="2019-11-28T00:00:00"/>
    <n v="11883.53"/>
  </r>
  <r>
    <s v="FLAVIA BORGES DUARTE MANZAN"/>
    <x v="0"/>
    <n v="1669069"/>
    <n v="5202696671"/>
    <s v="26/02/1980"/>
    <x v="0"/>
    <s v="CLEUSA ROSA BORGES DUARTE"/>
    <x v="1"/>
    <s v="BRASILEIRO NATO"/>
    <m/>
    <s v="MG"/>
    <s v="UBERLANDIA"/>
    <n v="347"/>
    <s v="COORDENACAO CUR GRAD CIENCIAS ECONOMICAS"/>
    <s v="04-SANTA MONICA"/>
    <n v="344"/>
    <s v="INST DE ECONOMIA RELACOES INTERNACIONAIS"/>
    <s v="04-SANTA MONICA"/>
    <m/>
    <x v="0"/>
    <x v="15"/>
    <x v="0"/>
    <m/>
    <s v="0//0"/>
    <m/>
    <m/>
    <n v="0"/>
    <m/>
    <n v="0"/>
    <m/>
    <m/>
    <m/>
    <x v="0"/>
    <x v="0"/>
    <d v="2009-01-13T00:00:00"/>
    <n v="5034.51"/>
  </r>
  <r>
    <s v="FLAVIA DUARTE DOS SANTOS BUSO"/>
    <x v="1"/>
    <n v="1521823"/>
    <n v="5993560657"/>
    <s v="03/10/1981"/>
    <x v="0"/>
    <s v="SOLANGE APARECIDA PEIXOTO DUARTE DOS SANTOS"/>
    <x v="0"/>
    <s v="BRASILEIRO NATO"/>
    <m/>
    <s v="MG"/>
    <s v="ARAGUARI"/>
    <n v="491"/>
    <s v="CENTRO CIRURGICO GEUNE DIENF"/>
    <s v="05-ENFERMAGEM-UMUARAMA"/>
    <n v="211"/>
    <s v="DIRETORIA DE ENFERMAGEM HC"/>
    <s v="05-ENFERMAGEM-UMUARAMA"/>
    <m/>
    <x v="1"/>
    <x v="20"/>
    <x v="0"/>
    <m/>
    <s v="0//0"/>
    <m/>
    <m/>
    <n v="0"/>
    <m/>
    <n v="0"/>
    <m/>
    <m/>
    <m/>
    <x v="0"/>
    <x v="0"/>
    <d v="2006-02-13T00:00:00"/>
    <n v="17297.84"/>
  </r>
  <r>
    <s v="FLAVIA FERNANDES CARVALHO"/>
    <x v="0"/>
    <n v="1657459"/>
    <n v="69150885120"/>
    <s v="09/04/1977"/>
    <x v="0"/>
    <s v="MARILEUZA FERNANDES LUCAS"/>
    <x v="0"/>
    <s v="BRASILEIRO NATO"/>
    <m/>
    <s v="GO"/>
    <s v="JATAI"/>
    <n v="1183"/>
    <s v="DIVISAO CADASTRO INTEGRADO ESPACO FISICO"/>
    <s v="04-SANTA MONICA"/>
    <n v="59"/>
    <s v="PREFEITURA UNIVERSITARIA"/>
    <s v="04-SANTA MONICA"/>
    <m/>
    <x v="1"/>
    <x v="17"/>
    <x v="0"/>
    <m/>
    <s v="0//0"/>
    <m/>
    <m/>
    <n v="0"/>
    <m/>
    <n v="0"/>
    <m/>
    <m/>
    <m/>
    <x v="0"/>
    <x v="0"/>
    <d v="2008-09-19T00:00:00"/>
    <n v="11032.68"/>
  </r>
  <r>
    <s v="FLAVIA KARINE NUNES"/>
    <x v="0"/>
    <n v="1923973"/>
    <n v="8930781667"/>
    <s v="25/07/1988"/>
    <x v="0"/>
    <s v="MARIA APARECIDA CAIXETA NUNES"/>
    <x v="1"/>
    <s v="BRASILEIRO NATO"/>
    <m/>
    <s v="MG"/>
    <m/>
    <n v="274"/>
    <s v="DIRETORIA DE ADM CONTROLE ACADEMICO"/>
    <s v="04-SANTA MONICA"/>
    <n v="262"/>
    <s v="PRO REITORIA DE GRADUACAO"/>
    <s v="04-SANTA MONICA"/>
    <m/>
    <x v="0"/>
    <x v="12"/>
    <x v="0"/>
    <m/>
    <s v="0//0"/>
    <m/>
    <m/>
    <n v="0"/>
    <m/>
    <n v="0"/>
    <m/>
    <m/>
    <m/>
    <x v="0"/>
    <x v="0"/>
    <d v="2012-03-12T00:00:00"/>
    <n v="4824.79"/>
  </r>
  <r>
    <s v="FLAVIA MARIA DA SILVA SANTANA"/>
    <x v="0"/>
    <n v="1648859"/>
    <n v="22654090817"/>
    <s v="25/05/1982"/>
    <x v="0"/>
    <s v="TEREZA FERRAO DA SILVA"/>
    <x v="0"/>
    <s v="BRASILEIRO NATO"/>
    <m/>
    <s v="SP"/>
    <s v="SERRANA"/>
    <n v="948"/>
    <s v="DIVISAO ASSIT E ORIENTACAO SOCIAL"/>
    <s v="04-SANTA MONICA"/>
    <n v="944"/>
    <s v="PRO REITORIA DE ASSISTENCIA ESTUDANTIL"/>
    <s v="04-SANTA MONICA"/>
    <m/>
    <x v="0"/>
    <x v="17"/>
    <x v="0"/>
    <m/>
    <s v="0//0"/>
    <m/>
    <m/>
    <n v="0"/>
    <m/>
    <n v="0"/>
    <m/>
    <m/>
    <m/>
    <x v="0"/>
    <x v="0"/>
    <d v="2008-08-20T00:00:00"/>
    <n v="8601.52"/>
  </r>
  <r>
    <s v="FLAVIA MARIA LINO"/>
    <x v="1"/>
    <n v="1434854"/>
    <n v="84725290610"/>
    <s v="04/08/1973"/>
    <x v="0"/>
    <s v="LUZIA ROSALINA JESUS LINO"/>
    <x v="0"/>
    <s v="BRASILEIRO NATO"/>
    <m/>
    <s v="GO"/>
    <s v="GOIANIA"/>
    <n v="490"/>
    <s v="BERCARIO E UTI NEONATAL GEUNE DIENF"/>
    <s v="05-ENFERMAGEM-UMUARAMA"/>
    <n v="211"/>
    <s v="DIRETORIA DE ENFERMAGEM HC"/>
    <s v="05-ENFERMAGEM-UMUARAMA"/>
    <m/>
    <x v="2"/>
    <x v="4"/>
    <x v="0"/>
    <m/>
    <s v="0//0"/>
    <m/>
    <m/>
    <n v="0"/>
    <m/>
    <n v="0"/>
    <m/>
    <m/>
    <m/>
    <x v="0"/>
    <x v="0"/>
    <d v="2003-11-13T00:00:00"/>
    <n v="8735.0300000000007"/>
  </r>
  <r>
    <s v="FLAVIA MARIA PINTO MONTEIRO ANTONIETI"/>
    <x v="1"/>
    <n v="1518179"/>
    <n v="865585601"/>
    <s v="20/01/1976"/>
    <x v="0"/>
    <s v="EMILDA PINTO MONTEIRO"/>
    <x v="1"/>
    <s v="BRASILEIRO NATO"/>
    <m/>
    <s v="MG"/>
    <s v="UBERLANDIA"/>
    <n v="749"/>
    <s v="FARMACIA"/>
    <s v="06-HOSP CLINICAS-UMUARAMA"/>
    <n v="743"/>
    <s v="DIRETORIA DE SERVICOS ADMINISTRATIVOS"/>
    <s v="06-HOSP CLINICAS-UMUARAMA"/>
    <m/>
    <x v="0"/>
    <x v="20"/>
    <x v="0"/>
    <m/>
    <s v="0//0"/>
    <m/>
    <m/>
    <n v="0"/>
    <m/>
    <n v="0"/>
    <m/>
    <m/>
    <m/>
    <x v="0"/>
    <x v="0"/>
    <d v="2006-01-16T00:00:00"/>
    <n v="15515.7"/>
  </r>
  <r>
    <s v="FLAVIA PEREIRA LAUREANO"/>
    <x v="0"/>
    <n v="2189212"/>
    <n v="80958800600"/>
    <s v="04/02/1976"/>
    <x v="0"/>
    <s v="ANITA PEREIRA LAUREANO"/>
    <x v="1"/>
    <s v="BRASILEIRO NATO"/>
    <m/>
    <s v="MG"/>
    <s v="UBERLANDIA"/>
    <n v="1217"/>
    <s v="DIVISAO DO SIASS PERICIA SAUD SERVIDOR"/>
    <s v="08-AREA ADMINISTR-UMUARAMA"/>
    <n v="29"/>
    <s v="PRO REITORIA DE GESTAO DE PESSOAS"/>
    <s v="04-SANTA MONICA"/>
    <m/>
    <x v="0"/>
    <x v="13"/>
    <x v="0"/>
    <m/>
    <s v="0//0"/>
    <m/>
    <m/>
    <n v="0"/>
    <m/>
    <n v="0"/>
    <m/>
    <m/>
    <m/>
    <x v="0"/>
    <x v="0"/>
    <d v="2003-11-12T00:00:00"/>
    <n v="11903.12"/>
  </r>
  <r>
    <s v="FLAVIA RIBEIRO SANTANA"/>
    <x v="0"/>
    <n v="1962926"/>
    <n v="1138893137"/>
    <s v="19/02/1985"/>
    <x v="0"/>
    <s v="MARGARETH RIBEIRO SANTANA"/>
    <x v="1"/>
    <s v="BRASILEIRO NATO"/>
    <m/>
    <s v="GO"/>
    <m/>
    <n v="590"/>
    <s v="DIVISAO DE FOMENTOS A CULTURA"/>
    <s v="04-SANTA MONICA"/>
    <n v="247"/>
    <s v="PRO REITORIA EXTENSAO E CULTURA"/>
    <s v="04-SANTA MONICA"/>
    <m/>
    <x v="1"/>
    <x v="78"/>
    <x v="0"/>
    <m/>
    <s v="0//0"/>
    <m/>
    <m/>
    <n v="0"/>
    <m/>
    <n v="0"/>
    <m/>
    <m/>
    <m/>
    <x v="0"/>
    <x v="0"/>
    <d v="2012-08-14T00:00:00"/>
    <n v="4171.74"/>
  </r>
  <r>
    <s v="FLAVIA ROBERTA DIAMANTINO DUTRA"/>
    <x v="0"/>
    <n v="1947383"/>
    <n v="6358963627"/>
    <s v="02/08/1987"/>
    <x v="0"/>
    <s v="EUDES JANE DIAMANTINO PEREIRA DUTRA"/>
    <x v="1"/>
    <s v="BRASILEIRO NATO"/>
    <m/>
    <s v="MG"/>
    <m/>
    <n v="410"/>
    <s v="FACULDADE DE ENGENHARIA QUIMICA"/>
    <s v="04-SANTA MONICA"/>
    <n v="410"/>
    <s v="FACULDADE DE ENGENHARIA QUIMICA"/>
    <s v="04-SANTA MONICA"/>
    <m/>
    <x v="2"/>
    <x v="88"/>
    <x v="0"/>
    <m/>
    <s v="0//0"/>
    <m/>
    <m/>
    <n v="0"/>
    <m/>
    <n v="0"/>
    <m/>
    <m/>
    <m/>
    <x v="0"/>
    <x v="0"/>
    <d v="2012-06-05T00:00:00"/>
    <n v="4315.1000000000004"/>
  </r>
  <r>
    <s v="FLAVIA TATIANA DE BORBA"/>
    <x v="0"/>
    <n v="2313022"/>
    <n v="6557725610"/>
    <s v="06/04/1984"/>
    <x v="0"/>
    <s v="WALDETE DAS GRACAS DE OLIVEIRA"/>
    <x v="1"/>
    <s v="BRASILEIRO NATO"/>
    <m/>
    <s v="MG"/>
    <m/>
    <n v="607"/>
    <s v="DIVISAO DE ADMINISTRACAO - DIRAC"/>
    <s v="04-SANTA MONICA"/>
    <n v="262"/>
    <s v="PRO REITORIA DE GRADUACAO"/>
    <s v="04-SANTA MONICA"/>
    <m/>
    <x v="0"/>
    <x v="22"/>
    <x v="0"/>
    <m/>
    <s v="0//0"/>
    <m/>
    <m/>
    <n v="0"/>
    <m/>
    <n v="0"/>
    <m/>
    <m/>
    <m/>
    <x v="0"/>
    <x v="3"/>
    <d v="2016-05-10T00:00:00"/>
    <n v="2478.84"/>
  </r>
  <r>
    <s v="FLAVIANA FERREIRA GOMES"/>
    <x v="1"/>
    <n v="2052498"/>
    <n v="6197577607"/>
    <s v="15/05/1984"/>
    <x v="0"/>
    <s v="GERALDA FERREIRA GOMES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8"/>
    <x v="0"/>
    <m/>
    <s v="0//0"/>
    <m/>
    <m/>
    <n v="0"/>
    <m/>
    <n v="0"/>
    <m/>
    <m/>
    <m/>
    <x v="0"/>
    <x v="0"/>
    <d v="2013-08-26T00:00:00"/>
    <n v="5593.48"/>
  </r>
  <r>
    <s v="FLAVIANA PEREIRA DE OLIVEIRA MARTINS"/>
    <x v="1"/>
    <n v="1123511"/>
    <n v="93183453649"/>
    <s v="20/06/1975"/>
    <x v="0"/>
    <s v="MARIA DAS NEVES OLIVEIRA"/>
    <x v="1"/>
    <s v="BRASILEIRO NATO"/>
    <m/>
    <s v="GO"/>
    <s v="SANTA FÉ"/>
    <n v="754"/>
    <s v="NUTRICAO E DIETETICA"/>
    <s v="06-HOSP CLINICAS-UMUARAMA"/>
    <n v="743"/>
    <s v="DIRETORIA DE SERVICOS ADMINISTRATIVOS"/>
    <s v="06-HOSP CLINICAS-UMUARAMA"/>
    <m/>
    <x v="1"/>
    <x v="29"/>
    <x v="0"/>
    <m/>
    <s v="0//0"/>
    <m/>
    <m/>
    <n v="0"/>
    <m/>
    <n v="0"/>
    <m/>
    <m/>
    <m/>
    <x v="0"/>
    <x v="0"/>
    <d v="1995-01-16T00:00:00"/>
    <n v="6041.4"/>
  </r>
  <r>
    <s v="FLAVIANE APARECIDA DOS SANTOS"/>
    <x v="0"/>
    <n v="3271290"/>
    <n v="8560567666"/>
    <s v="22/12/1987"/>
    <x v="0"/>
    <s v="ANGELA MARIA FERREIRA DOS SANTOS"/>
    <x v="3"/>
    <s v="BRASILEIRO NATO"/>
    <m/>
    <s v="MG"/>
    <m/>
    <n v="562"/>
    <s v="CURSO DE GRADUACAO EM NUTRICAO"/>
    <s v="07-AREA ACADEMICA-UMUARAMA"/>
    <n v="305"/>
    <s v="FACULDADE DE MEDICINA"/>
    <s v="07-AREA ACADEMICA-UMUARAMA"/>
    <m/>
    <x v="0"/>
    <x v="42"/>
    <x v="0"/>
    <m/>
    <s v="0//0"/>
    <m/>
    <m/>
    <n v="0"/>
    <m/>
    <n v="0"/>
    <m/>
    <m/>
    <m/>
    <x v="0"/>
    <x v="0"/>
    <d v="2022-01-26T00:00:00"/>
    <n v="5434.85"/>
  </r>
  <r>
    <s v="FLAVIO CARDOSO TEIXEIRA"/>
    <x v="0"/>
    <n v="2090349"/>
    <n v="2916318607"/>
    <s v="06/10/1977"/>
    <x v="1"/>
    <s v="ELIANE HELENA CARDOSO"/>
    <x v="0"/>
    <s v="BRASILEIRO NATO"/>
    <m/>
    <s v="MG"/>
    <m/>
    <n v="555"/>
    <s v="COMISSAO SINDICANCIA INQ ADMINISTRATIVO"/>
    <s v="01-REITORIA MARTINS"/>
    <n v="4"/>
    <s v="GABINETE DO REITOR"/>
    <s v="04-SANTA MONICA"/>
    <m/>
    <x v="1"/>
    <x v="18"/>
    <x v="0"/>
    <m/>
    <s v="0//0"/>
    <m/>
    <m/>
    <n v="0"/>
    <m/>
    <n v="0"/>
    <m/>
    <m/>
    <m/>
    <x v="0"/>
    <x v="0"/>
    <d v="2014-02-21T00:00:00"/>
    <n v="5051.21"/>
  </r>
  <r>
    <s v="FLAVIO FERNANDES DA PAZ"/>
    <x v="1"/>
    <n v="1434012"/>
    <n v="65220544691"/>
    <s v="26/02/1970"/>
    <x v="1"/>
    <s v="GERALDA SOARES FERNANDES"/>
    <x v="0"/>
    <s v="BRASILEIRO NATO"/>
    <m/>
    <s v="MG"/>
    <s v="UBERLANDIA"/>
    <n v="484"/>
    <s v="CLINICA CIRURGICA 5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6T00:00:00"/>
    <n v="5382.3"/>
  </r>
  <r>
    <s v="FLAVIO GOMES CARDOSO"/>
    <x v="0"/>
    <n v="3135531"/>
    <n v="84634383691"/>
    <s v="19/11/1972"/>
    <x v="1"/>
    <s v="MARIA DAS GRACAS GOMES CARDOSO"/>
    <x v="0"/>
    <s v="BRASILEIRO NATO"/>
    <m/>
    <s v="MG"/>
    <m/>
    <n v="262"/>
    <s v="PRO REITORIA DE GRADUACAO"/>
    <s v="04-SANTA MONICA"/>
    <n v="262"/>
    <s v="PRO REITORIA DE GRADUACAO"/>
    <s v="04-SANTA MONICA"/>
    <m/>
    <x v="2"/>
    <x v="27"/>
    <x v="0"/>
    <m/>
    <s v="0//0"/>
    <m/>
    <m/>
    <n v="0"/>
    <m/>
    <n v="0"/>
    <m/>
    <m/>
    <m/>
    <x v="0"/>
    <x v="0"/>
    <d v="2019-07-03T00:00:00"/>
    <n v="3935.63"/>
  </r>
  <r>
    <s v="FLAVIO MARTINS DE FREITAS"/>
    <x v="0"/>
    <n v="412734"/>
    <n v="58004408672"/>
    <s v="14/12/1967"/>
    <x v="1"/>
    <s v="DARCI FREITAS MARTINS"/>
    <x v="1"/>
    <s v="BRASILEIRO NATO"/>
    <m/>
    <s v="MG"/>
    <s v="UBERLANDIA"/>
    <n v="675"/>
    <s v="DIRETORIA DE LOGISTICA"/>
    <s v="04-SANTA MONICA"/>
    <n v="247"/>
    <s v="PRO REITORIA EXTENSAO E CULTURA"/>
    <s v="04-SANTA MONICA"/>
    <m/>
    <x v="0"/>
    <x v="6"/>
    <x v="0"/>
    <m/>
    <s v="0//0"/>
    <m/>
    <m/>
    <n v="0"/>
    <m/>
    <n v="0"/>
    <m/>
    <m/>
    <m/>
    <x v="0"/>
    <x v="0"/>
    <d v="1987-01-05T00:00:00"/>
    <n v="12302.68"/>
  </r>
  <r>
    <s v="FLAVIO PEREIRA DA COSTA"/>
    <x v="0"/>
    <n v="413898"/>
    <n v="99932920606"/>
    <s v="18/04/1966"/>
    <x v="1"/>
    <s v="LEIDA ALVES COSTA"/>
    <x v="0"/>
    <s v="BRASILEIRO NATO"/>
    <m/>
    <s v="GO"/>
    <s v="UBERLANDIA"/>
    <n v="118"/>
    <s v="DIVISAO FAZENDAS EXPERIMENTAIS - DIEPV"/>
    <s v="08-AREA ADMINISTR-UMUARAMA"/>
    <n v="117"/>
    <s v="DIRET DE EXPERIMENTACAO E PROD VEGETAL"/>
    <s v="08-AREA ADMINISTR-UMUARAMA"/>
    <m/>
    <x v="7"/>
    <x v="7"/>
    <x v="0"/>
    <m/>
    <s v="0//0"/>
    <m/>
    <m/>
    <n v="0"/>
    <m/>
    <n v="0"/>
    <m/>
    <m/>
    <m/>
    <x v="0"/>
    <x v="0"/>
    <d v="1992-02-05T00:00:00"/>
    <n v="3742.16"/>
  </r>
  <r>
    <s v="FLAVIO RIBEIRO COSTA"/>
    <x v="0"/>
    <n v="413580"/>
    <n v="51110849672"/>
    <s v="16/10/1964"/>
    <x v="1"/>
    <s v="GEORGETA RIBEIRO COSTA"/>
    <x v="1"/>
    <s v="BRASILEIRO NATO"/>
    <m/>
    <s v="MG"/>
    <s v="UBERLANDIA"/>
    <n v="685"/>
    <s v="DIVISAO DE RECURSOS AUDIO-VISUAIS"/>
    <s v="04-SANTA MONICA"/>
    <n v="59"/>
    <s v="PREFEITURA UNIVERSITARIA"/>
    <s v="04-SANTA MONICA"/>
    <m/>
    <x v="0"/>
    <x v="73"/>
    <x v="0"/>
    <m/>
    <s v="0//0"/>
    <m/>
    <m/>
    <n v="0"/>
    <m/>
    <n v="0"/>
    <m/>
    <m/>
    <m/>
    <x v="0"/>
    <x v="0"/>
    <d v="1991-10-28T00:00:00"/>
    <n v="6424.09"/>
  </r>
  <r>
    <s v="FLAVIO SERGIO HENRIQUES SILVA"/>
    <x v="0"/>
    <n v="1874679"/>
    <n v="4098884607"/>
    <s v="28/02/1978"/>
    <x v="1"/>
    <s v="NORMA DENISE FERREIRA HENRIQUES SILVA"/>
    <x v="3"/>
    <s v="BRASILEIRO NATO"/>
    <m/>
    <s v="SP"/>
    <m/>
    <n v="816"/>
    <s v="COORDENACAO DO CURSO DE TEATRO"/>
    <s v="04-SANTA MONICA"/>
    <n v="808"/>
    <s v="INSTITUTO DE ARTES"/>
    <s v="04-SANTA MONICA"/>
    <m/>
    <x v="12"/>
    <x v="75"/>
    <x v="0"/>
    <m/>
    <s v="0//0"/>
    <m/>
    <m/>
    <n v="0"/>
    <m/>
    <n v="0"/>
    <m/>
    <m/>
    <m/>
    <x v="0"/>
    <x v="0"/>
    <d v="2011-07-04T00:00:00"/>
    <n v="3301.19"/>
  </r>
  <r>
    <s v="FLAYSNER MAGAYVER PORTELA"/>
    <x v="0"/>
    <n v="1935941"/>
    <n v="1524012610"/>
    <s v="28/06/1986"/>
    <x v="1"/>
    <s v="MARIA DIVINA PEREIRA PORTELA"/>
    <x v="1"/>
    <s v="BRASILEIRO NATO"/>
    <m/>
    <s v="MG"/>
    <m/>
    <n v="356"/>
    <s v="INSTITUTO DE QUIMICA"/>
    <s v="04-SANTA MONICA"/>
    <n v="356"/>
    <s v="INSTITUTO DE QUIMICA"/>
    <s v="04-SANTA MONICA"/>
    <m/>
    <x v="3"/>
    <x v="33"/>
    <x v="0"/>
    <m/>
    <s v="0//0"/>
    <m/>
    <m/>
    <n v="0"/>
    <m/>
    <n v="0"/>
    <m/>
    <m/>
    <m/>
    <x v="0"/>
    <x v="0"/>
    <d v="2012-04-12T00:00:00"/>
    <n v="6042.34"/>
  </r>
  <r>
    <s v="FLORIPES INACIO DA SILVA"/>
    <x v="1"/>
    <n v="1434246"/>
    <n v="88269116815"/>
    <s v="14/11/1954"/>
    <x v="0"/>
    <s v="CANDIDA BENEDITA INACIO"/>
    <x v="1"/>
    <s v="BRASILEIRO NATO"/>
    <m/>
    <s v="MG"/>
    <s v="SANTA JULIANA"/>
    <n v="490"/>
    <s v="BERCARIO E UTI NEONATAL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5T00:00:00"/>
    <n v="8265.24"/>
  </r>
  <r>
    <s v="FLORIZA VIEIRA DA SILVA"/>
    <x v="1"/>
    <n v="1434919"/>
    <n v="32231903687"/>
    <s v="21/10/1951"/>
    <x v="0"/>
    <s v="MARIA DE LOURDES VIEIRA"/>
    <x v="0"/>
    <s v="BRASILEIRO NATO"/>
    <m/>
    <s v="MG"/>
    <s v="MIRABELA"/>
    <n v="474"/>
    <s v="ULTRASSONOGRAFIA AMB DIENF"/>
    <s v="05-ENFERMAGEM-UMUARAMA"/>
    <n v="211"/>
    <s v="DIRETORIA DE ENFERMAGEM HC"/>
    <s v="05-ENFERMAGEM-UMUARAMA"/>
    <m/>
    <x v="0"/>
    <x v="5"/>
    <x v="0"/>
    <m/>
    <s v="0//0"/>
    <m/>
    <s v="LIC. TRATAMENTO DE SAUDE - EST"/>
    <n v="0"/>
    <m/>
    <n v="0"/>
    <m/>
    <s v="23/11/2022"/>
    <s v="21/01/2023"/>
    <x v="0"/>
    <x v="0"/>
    <d v="2003-11-18T00:00:00"/>
    <n v="5346.26"/>
  </r>
  <r>
    <s v="FRANCESCO LUIGI DE FARIA TROTTA"/>
    <x v="0"/>
    <n v="1660097"/>
    <n v="5641689718"/>
    <s v="25/02/1983"/>
    <x v="1"/>
    <s v="CELIA MARIA DE FARIA TROTTA"/>
    <x v="2"/>
    <s v="BRASILEIRO NATO"/>
    <m/>
    <s v="MG"/>
    <s v="RIO DE JANEIRO"/>
    <n v="247"/>
    <s v="PRO REITORIA EXTENSAO E CULTURA"/>
    <s v="04-SANTA MONICA"/>
    <n v="247"/>
    <s v="PRO REITORIA EXTENSAO E CULTURA"/>
    <s v="04-SANTA MONICA"/>
    <m/>
    <x v="0"/>
    <x v="17"/>
    <x v="1"/>
    <m/>
    <s v="0//0"/>
    <m/>
    <s v="REQUISICAO (IBRAM)  LEI N  11.906/2009"/>
    <n v="0"/>
    <m/>
    <n v="42207"/>
    <s v="INSTITUTO BRASILEIRO DE MUSEUS"/>
    <s v="6/10/2021"/>
    <s v="0//0"/>
    <x v="0"/>
    <x v="0"/>
    <d v="2008-10-03T00:00:00"/>
    <n v="8601.52"/>
  </r>
  <r>
    <s v="FRANCIEL PIRES ESPINDULA"/>
    <x v="0"/>
    <n v="1937861"/>
    <n v="7675077628"/>
    <s v="13/04/1987"/>
    <x v="1"/>
    <s v="TEREZINHA ESPINDULA DE OLIVEIRA"/>
    <x v="1"/>
    <s v="BRASILEIRO NATO"/>
    <m/>
    <s v="MG"/>
    <m/>
    <n v="131"/>
    <s v="PRO REITORIA DE PLANEJAMEN ADMINISTRACAO"/>
    <s v="04-SANTA MONICA"/>
    <n v="131"/>
    <s v="PRO REITORIA DE PLANEJAMEN ADMINISTRACAO"/>
    <s v="04-SANTA MONICA"/>
    <m/>
    <x v="0"/>
    <x v="16"/>
    <x v="1"/>
    <m/>
    <s v="0//0"/>
    <m/>
    <s v="CESSAO (COM ONUS) PARA OUTROS ORGAOS - EST"/>
    <n v="0"/>
    <m/>
    <n v="26443"/>
    <s v="EMPRESA BRAS. SERVIÇOS HOSPITALARES"/>
    <s v="11/05/2020"/>
    <s v="0//0"/>
    <x v="0"/>
    <x v="0"/>
    <d v="2012-04-19T00:00:00"/>
    <n v="7967.9"/>
  </r>
  <r>
    <s v="FRANCIELE APARECIDA DE MOURA SAGARIO"/>
    <x v="0"/>
    <n v="1919821"/>
    <n v="5053410690"/>
    <s v="15/03/1979"/>
    <x v="0"/>
    <s v="NEIRA APARECIDA DE MOURA"/>
    <x v="1"/>
    <s v="BRASILEIRO NATO"/>
    <m/>
    <s v="MG"/>
    <m/>
    <n v="665"/>
    <s v="SETOR INTEG ACOES PROM SAUDE SERVIDOR"/>
    <s v="08-AREA ADMINISTR-UMUARAMA"/>
    <n v="663"/>
    <s v="DIRETORIA QUALIDADE VIDA SAUDE SERVIDOR"/>
    <s v="08-AREA ADMINISTR-UMUARAMA"/>
    <m/>
    <x v="0"/>
    <x v="12"/>
    <x v="0"/>
    <m/>
    <s v="0//0"/>
    <m/>
    <m/>
    <n v="0"/>
    <m/>
    <n v="0"/>
    <m/>
    <m/>
    <m/>
    <x v="0"/>
    <x v="0"/>
    <d v="2012-02-13T00:00:00"/>
    <n v="5022.3900000000003"/>
  </r>
  <r>
    <s v="FRANCIELE FATIMA DA SILVA"/>
    <x v="1"/>
    <n v="1433983"/>
    <n v="5683014638"/>
    <s v="29/01/1983"/>
    <x v="0"/>
    <s v="SANDRA DE FATIMA CARDOSO DA SILVA"/>
    <x v="1"/>
    <s v="BRASILEIRO NATO"/>
    <m/>
    <s v="MG"/>
    <s v="UBERLANDIA"/>
    <n v="498"/>
    <s v="UTI ADULTO GEUNE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3-11-06T00:00:00"/>
    <n v="8507.16"/>
  </r>
  <r>
    <s v="FRANCIELE PEIXOTO"/>
    <x v="0"/>
    <n v="2236139"/>
    <n v="8723716622"/>
    <s v="31/12/1988"/>
    <x v="0"/>
    <s v="VERA LUCIA PEIXOTO"/>
    <x v="1"/>
    <s v="BRASILEIRO NATO"/>
    <m/>
    <s v="MG"/>
    <m/>
    <n v="369"/>
    <s v="FACULDADE DE GESTAO E NEGOCIOS"/>
    <s v="04-SANTA MONICA"/>
    <n v="369"/>
    <s v="FACULDADE DE GESTAO E NEGOCIOS"/>
    <s v="04-SANTA MONICA"/>
    <m/>
    <x v="2"/>
    <x v="0"/>
    <x v="0"/>
    <m/>
    <s v="0//0"/>
    <m/>
    <m/>
    <n v="0"/>
    <m/>
    <n v="0"/>
    <m/>
    <m/>
    <m/>
    <x v="0"/>
    <x v="3"/>
    <d v="2015-07-02T00:00:00"/>
    <n v="2998.52"/>
  </r>
  <r>
    <s v="FRANCIELE RESENDE AMARAL DE ASSIS"/>
    <x v="1"/>
    <n v="2905105"/>
    <n v="8685364663"/>
    <s v="24/04/1988"/>
    <x v="0"/>
    <s v="CLEIDA DE FATIMA RESENDE AMARAL"/>
    <x v="2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0"/>
    <x v="0"/>
    <x v="0"/>
    <m/>
    <s v="0//0"/>
    <m/>
    <m/>
    <n v="0"/>
    <m/>
    <n v="0"/>
    <m/>
    <m/>
    <m/>
    <x v="0"/>
    <x v="0"/>
    <d v="2015-06-18T00:00:00"/>
    <n v="8214.2099999999991"/>
  </r>
  <r>
    <s v="FRANCIELLE APARECIDA CARVALHO DOS SANTOS"/>
    <x v="0"/>
    <n v="3141346"/>
    <n v="10652730612"/>
    <s v="07/03/1992"/>
    <x v="0"/>
    <s v="MARIA APARECIDA DE CARVALHO"/>
    <x v="0"/>
    <s v="BRASILEIRO NATO"/>
    <m/>
    <s v="MG"/>
    <m/>
    <n v="312"/>
    <s v="COOR CURSO BACHAREL LIC ENFERMAGEM"/>
    <s v="07-AREA ACADEMICA-UMUARAMA"/>
    <n v="305"/>
    <s v="FACULDADE DE MEDICINA"/>
    <s v="07-AREA ACADEMICA-UMUARAMA"/>
    <m/>
    <x v="4"/>
    <x v="82"/>
    <x v="0"/>
    <m/>
    <s v="0//0"/>
    <m/>
    <m/>
    <n v="0"/>
    <m/>
    <n v="0"/>
    <m/>
    <m/>
    <m/>
    <x v="0"/>
    <x v="0"/>
    <d v="2019-07-17T00:00:00"/>
    <n v="2641.55"/>
  </r>
  <r>
    <s v="FRANCIELLE BATISTA DA SILVA"/>
    <x v="0"/>
    <n v="1898685"/>
    <n v="7537035644"/>
    <s v="04/05/1986"/>
    <x v="0"/>
    <s v="MARIA MADALENA DA SILVA"/>
    <x v="1"/>
    <s v="BRASILEIRO NATO"/>
    <m/>
    <s v="MG"/>
    <m/>
    <n v="410"/>
    <s v="FACULDADE DE ENGENHARIA QUIMICA"/>
    <s v="04-SANTA MONICA"/>
    <n v="410"/>
    <s v="FACULDADE DE ENGENHARIA QUIMICA"/>
    <s v="04-SANTA MONICA"/>
    <m/>
    <x v="3"/>
    <x v="12"/>
    <x v="0"/>
    <m/>
    <s v="0//0"/>
    <m/>
    <m/>
    <n v="0"/>
    <m/>
    <n v="0"/>
    <m/>
    <m/>
    <m/>
    <x v="0"/>
    <x v="0"/>
    <d v="2011-11-09T00:00:00"/>
    <n v="6995.48"/>
  </r>
  <r>
    <s v="FRANCIELLE ROSA NOBREGA"/>
    <x v="1"/>
    <n v="1288088"/>
    <n v="10615714676"/>
    <s v="21/12/1992"/>
    <x v="0"/>
    <s v="MARIA IZABEL ROSA NOBREGA"/>
    <x v="1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0"/>
    <x v="44"/>
    <x v="0"/>
    <m/>
    <s v="0//0"/>
    <m/>
    <m/>
    <n v="0"/>
    <m/>
    <n v="0"/>
    <m/>
    <m/>
    <m/>
    <x v="0"/>
    <x v="0"/>
    <d v="2016-03-01T00:00:00"/>
    <n v="3842.39"/>
  </r>
  <r>
    <s v="FRANCIS ECKERSON GALVAO"/>
    <x v="0"/>
    <n v="3249422"/>
    <n v="40293817820"/>
    <s v="19/08/1991"/>
    <x v="1"/>
    <s v="GLERY ALVES DE ALMEIDA GALVAO"/>
    <x v="1"/>
    <s v="BRASILEIRO NATO"/>
    <m/>
    <s v="MG"/>
    <m/>
    <n v="246"/>
    <s v="PROCURADORIA GERAL"/>
    <s v="04-SANTA MONICA"/>
    <n v="246"/>
    <s v="PROCURADORIA GERAL"/>
    <s v="04-SANTA MONICA"/>
    <m/>
    <x v="0"/>
    <x v="24"/>
    <x v="0"/>
    <m/>
    <s v="0//0"/>
    <m/>
    <m/>
    <n v="0"/>
    <m/>
    <n v="0"/>
    <m/>
    <m/>
    <m/>
    <x v="0"/>
    <x v="0"/>
    <d v="2021-08-17T00:00:00"/>
    <n v="3078.98"/>
  </r>
  <r>
    <s v="FRANCISCA DE ORLEANS OLIVEIRA"/>
    <x v="0"/>
    <n v="410977"/>
    <n v="15574920344"/>
    <s v="14/04/1958"/>
    <x v="0"/>
    <s v="MARIA FERREIRA LIMA"/>
    <x v="1"/>
    <s v="BRASILEIRO NATO"/>
    <m/>
    <s v="CE"/>
    <s v="QUIXERI"/>
    <n v="104"/>
    <s v="DIVISAO ADM HOSPITAL ODONTOLOGICO"/>
    <s v="08-AREA ADMINISTR-UMUARAMA"/>
    <n v="92"/>
    <s v="HOSPITAL ODONTOLOGICO - DIRETORIA GERAL"/>
    <s v="08-AREA ADMINISTR-UMUARAMA"/>
    <m/>
    <x v="0"/>
    <x v="6"/>
    <x v="0"/>
    <m/>
    <s v="0//0"/>
    <m/>
    <m/>
    <n v="0"/>
    <m/>
    <n v="0"/>
    <m/>
    <m/>
    <m/>
    <x v="0"/>
    <x v="0"/>
    <d v="1980-05-01T00:00:00"/>
    <n v="8056.82"/>
  </r>
  <r>
    <s v="FRANCISCA RODRIGUES DE JESUS"/>
    <x v="1"/>
    <n v="409955"/>
    <n v="30185122604"/>
    <s v="14/11/1958"/>
    <x v="0"/>
    <s v="MARIA ALMEIDA DE JESUS"/>
    <x v="1"/>
    <s v="BRASILEIRO NATO"/>
    <m/>
    <s v="MG"/>
    <s v="TUPACIGUARA"/>
    <n v="488"/>
    <s v="ENFERMAGEM PEDIATRIA INTERN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77-07-18T00:00:00"/>
    <n v="10141.16"/>
  </r>
  <r>
    <s v="FRANCISCO CARLOS DOS SANTOS"/>
    <x v="1"/>
    <n v="1123396"/>
    <n v="52626172634"/>
    <s v="16/01/1965"/>
    <x v="1"/>
    <s v="ODETE MARIA SANTOS"/>
    <x v="3"/>
    <s v="BRASILEIRO NATO"/>
    <m/>
    <s v="MG"/>
    <s v="CAPINOPOLIS"/>
    <n v="751"/>
    <s v="HOTELARIA HOSPITALAR"/>
    <s v="06-HOSP CLINICAS-UMUARAMA"/>
    <n v="743"/>
    <s v="DIRETORIA DE SERVICOS ADMINISTRATIVOS"/>
    <s v="06-HOSP CLINICAS-UMUARAMA"/>
    <m/>
    <x v="6"/>
    <x v="30"/>
    <x v="0"/>
    <m/>
    <s v="0//0"/>
    <m/>
    <m/>
    <n v="0"/>
    <m/>
    <n v="0"/>
    <m/>
    <m/>
    <m/>
    <x v="0"/>
    <x v="0"/>
    <d v="1994-12-23T00:00:00"/>
    <n v="3011.51"/>
  </r>
  <r>
    <s v="FRANCISCO CELIO ASSIS"/>
    <x v="0"/>
    <n v="413099"/>
    <n v="27364887687"/>
    <s v="06/10/1954"/>
    <x v="1"/>
    <s v="ANA MARIA DE OLIVEIRA"/>
    <x v="1"/>
    <s v="BRASILEIRO NATO"/>
    <m/>
    <s v="MG"/>
    <s v="ITUIUTABA"/>
    <n v="893"/>
    <s v="DIVISAO FAZENDAS EXPERIMENTAIS (ANIMAL)"/>
    <s v="08-AREA ADMINISTR-UMUARAMA"/>
    <n v="112"/>
    <s v="DIR DE EXPERIMENTACAO PRODUCAO ANIMAL"/>
    <s v="08-AREA ADMINISTR-UMUARAMA"/>
    <m/>
    <x v="8"/>
    <x v="116"/>
    <x v="0"/>
    <m/>
    <s v="0//0"/>
    <m/>
    <m/>
    <n v="0"/>
    <m/>
    <n v="0"/>
    <m/>
    <m/>
    <m/>
    <x v="0"/>
    <x v="0"/>
    <d v="1982-10-14T00:00:00"/>
    <n v="5763.48"/>
  </r>
  <r>
    <s v="FRANCISCO DE PAULA"/>
    <x v="0"/>
    <n v="413060"/>
    <n v="32060840678"/>
    <s v="06/01/1956"/>
    <x v="1"/>
    <s v="MARIA DORES"/>
    <x v="2"/>
    <s v="BRASILEIRO NATO"/>
    <m/>
    <s v="MG"/>
    <s v="UBERLANDIA"/>
    <n v="694"/>
    <s v="DIVISAO DE TRANSPORTES"/>
    <s v="08-AREA ADMINISTR-UMUARAMA"/>
    <n v="59"/>
    <s v="PREFEITURA UNIVERSITARIA"/>
    <s v="04-SANTA MONICA"/>
    <m/>
    <x v="2"/>
    <x v="6"/>
    <x v="0"/>
    <m/>
    <s v="0//0"/>
    <m/>
    <m/>
    <n v="0"/>
    <m/>
    <n v="0"/>
    <m/>
    <m/>
    <m/>
    <x v="0"/>
    <x v="0"/>
    <d v="1988-01-25T00:00:00"/>
    <n v="9275.4500000000007"/>
  </r>
  <r>
    <s v="FRANCISCO EDUARDO CAPPARELLI"/>
    <x v="0"/>
    <n v="1752643"/>
    <n v="39417778668"/>
    <s v="18/03/1957"/>
    <x v="1"/>
    <s v="TEREZINHA CAPPARELLI"/>
    <x v="1"/>
    <s v="BRASILEIRO NATO"/>
    <m/>
    <s v="MG"/>
    <m/>
    <n v="372"/>
    <s v="FACULDADE ARQUITETURA URBANISMO E DESIGN"/>
    <s v="04-SANTA MONICA"/>
    <n v="372"/>
    <s v="FACULDADE ARQUITETURA URBANISMO E DESIGN"/>
    <s v="04-SANTA MONICA"/>
    <m/>
    <x v="4"/>
    <x v="87"/>
    <x v="0"/>
    <m/>
    <s v="0//0"/>
    <m/>
    <m/>
    <n v="0"/>
    <m/>
    <n v="0"/>
    <m/>
    <m/>
    <m/>
    <x v="0"/>
    <x v="0"/>
    <d v="2010-01-26T00:00:00"/>
    <n v="3484.31"/>
  </r>
  <r>
    <s v="FRANCISCO EUSTAQUIO DE ARAUJO"/>
    <x v="0"/>
    <n v="409486"/>
    <n v="18226132649"/>
    <s v="19/04/1953"/>
    <x v="1"/>
    <s v="MARIA MATIAS"/>
    <x v="1"/>
    <s v="BRASILEIRO NATO"/>
    <m/>
    <s v="MG"/>
    <s v="ALGENITA"/>
    <n v="399"/>
    <s v="FACULDADE DE ENGENHARIA MECANICA"/>
    <s v="12-CAMPUS GLORIA"/>
    <n v="399"/>
    <s v="FACULDADE DE ENGENHARIA MECANICA"/>
    <s v="12-CAMPUS GLORIA"/>
    <m/>
    <x v="7"/>
    <x v="85"/>
    <x v="0"/>
    <m/>
    <s v="0//0"/>
    <m/>
    <m/>
    <n v="0"/>
    <m/>
    <n v="0"/>
    <m/>
    <m/>
    <m/>
    <x v="0"/>
    <x v="0"/>
    <d v="1974-03-01T00:00:00"/>
    <n v="12585.47"/>
  </r>
  <r>
    <s v="FRANCISCO JOSE DE ARAUJO CASTRO"/>
    <x v="0"/>
    <n v="3270471"/>
    <n v="96684488391"/>
    <s v="27/01/1984"/>
    <x v="1"/>
    <s v="ANA COUTO DE ARAUJO"/>
    <x v="0"/>
    <s v="BRASILEIRO NATO"/>
    <m/>
    <s v="PI"/>
    <m/>
    <n v="372"/>
    <s v="FACULDADE ARQUITETURA URBANISMO E DESIGN"/>
    <s v="04-SANTA MONICA"/>
    <n v="372"/>
    <s v="FACULDADE ARQUITETURA URBANISMO E DESIGN"/>
    <s v="04-SANTA MONICA"/>
    <m/>
    <x v="0"/>
    <x v="24"/>
    <x v="0"/>
    <m/>
    <s v="0//0"/>
    <m/>
    <m/>
    <n v="0"/>
    <m/>
    <n v="0"/>
    <m/>
    <m/>
    <m/>
    <x v="0"/>
    <x v="0"/>
    <d v="2022-01-27T00:00:00"/>
    <n v="3181.04"/>
  </r>
  <r>
    <s v="FRANCISCO WAGNER BALBINO DE OLIVEIRA"/>
    <x v="1"/>
    <n v="2135925"/>
    <n v="2011721350"/>
    <s v="11/09/1986"/>
    <x v="1"/>
    <s v="RITA DE CASSIA BALBINO DE OLIVEIRA"/>
    <x v="1"/>
    <s v="BRASILEIRO NATO"/>
    <m/>
    <s v="CE"/>
    <m/>
    <n v="769"/>
    <s v="PROPEDEUTICA"/>
    <s v="06-HOSP CLINICAS-UMUARAMA"/>
    <n v="746"/>
    <s v="DIRETORIA DE SERVICOS CLINICOS"/>
    <s v="06-HOSP CLINICAS-UMUARAMA"/>
    <m/>
    <x v="0"/>
    <x v="18"/>
    <x v="0"/>
    <m/>
    <s v="0//0"/>
    <m/>
    <m/>
    <n v="0"/>
    <m/>
    <n v="0"/>
    <m/>
    <m/>
    <m/>
    <x v="0"/>
    <x v="1"/>
    <d v="2014-07-07T00:00:00"/>
    <n v="5399.95"/>
  </r>
  <r>
    <s v="FRANCISVANIA RODRIGUES SILVA"/>
    <x v="0"/>
    <n v="1649864"/>
    <n v="5362002627"/>
    <s v="28/12/1981"/>
    <x v="0"/>
    <s v="SILVANIA RODRIGUES DA SILVA"/>
    <x v="0"/>
    <s v="BRASILEIRO NATO"/>
    <m/>
    <s v="MG"/>
    <s v="PRATA"/>
    <n v="955"/>
    <s v="PROAE - CAMPUS PONTAL"/>
    <s v="09-CAMPUS PONTAL"/>
    <n v="944"/>
    <s v="PRO REITORIA DE ASSISTENCIA ESTUDANTIL"/>
    <s v="04-SANTA MONICA"/>
    <m/>
    <x v="0"/>
    <x v="17"/>
    <x v="0"/>
    <m/>
    <s v="0//0"/>
    <m/>
    <m/>
    <n v="0"/>
    <m/>
    <n v="0"/>
    <m/>
    <m/>
    <m/>
    <x v="0"/>
    <x v="0"/>
    <d v="2008-08-20T00:00:00"/>
    <n v="8601.52"/>
  </r>
  <r>
    <s v="FRANKLLIN RODRIGO RODRIGUES"/>
    <x v="0"/>
    <n v="2058700"/>
    <n v="6330139601"/>
    <s v="05/03/1979"/>
    <x v="1"/>
    <s v="ZILDA MARIA RODRIGUES"/>
    <x v="1"/>
    <s v="BRASILEIRO NATO"/>
    <m/>
    <s v="GO"/>
    <m/>
    <n v="391"/>
    <s v="FACULDADE DE MATEMATICA"/>
    <s v="04-SANTA MONICA"/>
    <n v="391"/>
    <s v="FACULDADE DE MATEMATICA"/>
    <s v="04-SANTA MONICA"/>
    <m/>
    <x v="2"/>
    <x v="117"/>
    <x v="0"/>
    <m/>
    <s v="0//0"/>
    <m/>
    <m/>
    <n v="0"/>
    <m/>
    <n v="0"/>
    <m/>
    <m/>
    <m/>
    <x v="0"/>
    <x v="0"/>
    <d v="2013-09-16T00:00:00"/>
    <n v="3998.03"/>
  </r>
  <r>
    <s v="FREDERICO AZEVEDO CORTICIONI"/>
    <x v="0"/>
    <n v="3304323"/>
    <n v="1196054657"/>
    <s v="02/09/1980"/>
    <x v="1"/>
    <s v="MIRIAN DE AZEVEDO CORTICIONI"/>
    <x v="1"/>
    <s v="BRASILEIRO NATO"/>
    <m/>
    <s v="MG"/>
    <m/>
    <n v="673"/>
    <s v="DIRETORIA DE OBRAS"/>
    <s v="04-SANTA MONICA"/>
    <n v="59"/>
    <s v="PREFEITURA UNIVERSITARIA"/>
    <s v="04-SANTA MONICA"/>
    <m/>
    <x v="2"/>
    <x v="24"/>
    <x v="0"/>
    <m/>
    <s v="0//0"/>
    <m/>
    <m/>
    <n v="0"/>
    <m/>
    <n v="0"/>
    <m/>
    <m/>
    <m/>
    <x v="0"/>
    <x v="0"/>
    <d v="2022-08-11T00:00:00"/>
    <n v="3058.7"/>
  </r>
  <r>
    <s v="FREDERICO DE MATOS SOUSA"/>
    <x v="0"/>
    <n v="2102926"/>
    <n v="74475746604"/>
    <s v="23/11/1970"/>
    <x v="1"/>
    <s v="DORALICE DE MELO MATOS SOUSA"/>
    <x v="1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9"/>
    <x v="41"/>
    <x v="0"/>
    <m/>
    <s v="0//0"/>
    <m/>
    <m/>
    <n v="0"/>
    <m/>
    <n v="0"/>
    <m/>
    <m/>
    <m/>
    <x v="0"/>
    <x v="0"/>
    <d v="2014-03-24T00:00:00"/>
    <n v="3156.1"/>
  </r>
  <r>
    <s v="FREDERICO HOMEM DA SILVA"/>
    <x v="1"/>
    <n v="2678636"/>
    <n v="1455530603"/>
    <s v="08/06/1983"/>
    <x v="1"/>
    <s v="NORMA SEBASTIANA SILVA E SILV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18"/>
    <x v="0"/>
    <m/>
    <s v="0//0"/>
    <m/>
    <m/>
    <n v="0"/>
    <m/>
    <n v="0"/>
    <m/>
    <m/>
    <m/>
    <x v="0"/>
    <x v="0"/>
    <d v="2015-10-17T00:00:00"/>
    <n v="12667.2"/>
  </r>
  <r>
    <s v="GABRIEL FIRME DA FONSECA"/>
    <x v="0"/>
    <n v="1512093"/>
    <n v="1435529618"/>
    <s v="17/02/1985"/>
    <x v="1"/>
    <s v="MARIA APARECIDA FIRME DA FONSECA"/>
    <x v="1"/>
    <s v="BRASILEIRO NATO"/>
    <m/>
    <s v="DF"/>
    <s v="BRASILIA"/>
    <n v="414"/>
    <s v="FACULDADE DE CIENCIA DA COMPUTACAO"/>
    <s v="04-SANTA MONICA"/>
    <n v="414"/>
    <s v="FACULDADE DE CIENCIA DA COMPUTACAO"/>
    <s v="04-SANTA MONICA"/>
    <m/>
    <x v="0"/>
    <x v="4"/>
    <x v="0"/>
    <m/>
    <s v="0//0"/>
    <m/>
    <m/>
    <n v="0"/>
    <m/>
    <n v="0"/>
    <m/>
    <m/>
    <m/>
    <x v="0"/>
    <x v="0"/>
    <d v="2005-11-03T00:00:00"/>
    <n v="5618.43"/>
  </r>
  <r>
    <s v="GABRIEL FONSECA REZENDE"/>
    <x v="0"/>
    <n v="1621980"/>
    <n v="8041056695"/>
    <s v="27/04/1987"/>
    <x v="1"/>
    <s v="ELIZABETE DAS GRACAS FONSECA REZENDE"/>
    <x v="0"/>
    <s v="BRASILEIRO NATO"/>
    <m/>
    <s v="MG"/>
    <s v="UBERLANDIA"/>
    <n v="356"/>
    <s v="INSTITUTO DE QUIMICA"/>
    <s v="04-SANTA MONICA"/>
    <n v="356"/>
    <s v="INSTITUTO DE QUIMICA"/>
    <s v="04-SANTA MONICA"/>
    <m/>
    <x v="1"/>
    <x v="15"/>
    <x v="0"/>
    <m/>
    <s v="0//0"/>
    <m/>
    <m/>
    <n v="0"/>
    <m/>
    <n v="0"/>
    <m/>
    <m/>
    <m/>
    <x v="0"/>
    <x v="0"/>
    <d v="2008-03-31T00:00:00"/>
    <n v="6047.64"/>
  </r>
  <r>
    <s v="GABRIEL SENA ALVES"/>
    <x v="0"/>
    <n v="1232521"/>
    <n v="5976834175"/>
    <s v="08/03/1999"/>
    <x v="1"/>
    <s v="FRANCIMARA DOS SANTOS SENA"/>
    <x v="3"/>
    <s v="BRASILEIRO NATO"/>
    <m/>
    <s v="DF"/>
    <m/>
    <n v="789"/>
    <s v="COOR CURSO GRAD ENG ALIMENTOS DE PATOS"/>
    <s v="11-CAMPUS PATOS DE MINAS"/>
    <n v="410"/>
    <s v="FACULDADE DE ENGENHARIA QUIMICA"/>
    <s v="04-SANTA MONICA"/>
    <m/>
    <x v="2"/>
    <x v="24"/>
    <x v="0"/>
    <m/>
    <s v="0//0"/>
    <m/>
    <m/>
    <n v="0"/>
    <m/>
    <n v="0"/>
    <m/>
    <m/>
    <m/>
    <x v="0"/>
    <x v="0"/>
    <d v="2022-02-16T00:00:00"/>
    <n v="3266.68"/>
  </r>
  <r>
    <s v="GABRIEL TRONCONI"/>
    <x v="0"/>
    <n v="2154875"/>
    <n v="6176807603"/>
    <s v="29/12/1983"/>
    <x v="1"/>
    <s v="NILZA MARIA TRONCONI"/>
    <x v="1"/>
    <s v="BRASILEIRO NATO"/>
    <m/>
    <s v="MG"/>
    <m/>
    <n v="672"/>
    <s v="SETOR ESPEC EM ENG DE SEG NO TRABALHO"/>
    <s v="08-AREA ADMINISTR-UMUARAMA"/>
    <n v="29"/>
    <s v="PRO REITORIA DE GESTAO DE PESSOAS"/>
    <s v="04-SANTA MONICA"/>
    <m/>
    <x v="0"/>
    <x v="18"/>
    <x v="0"/>
    <m/>
    <s v="0//0"/>
    <m/>
    <m/>
    <n v="0"/>
    <m/>
    <n v="0"/>
    <m/>
    <m/>
    <m/>
    <x v="0"/>
    <x v="0"/>
    <d v="2014-08-14T00:00:00"/>
    <n v="4320.12"/>
  </r>
  <r>
    <s v="GABRIELA APARECIDA DOS REIS"/>
    <x v="0"/>
    <n v="3040141"/>
    <n v="8028752624"/>
    <s v="15/09/1987"/>
    <x v="0"/>
    <s v="ANERLI DE FATIMA FREITAS DOS REIS"/>
    <x v="1"/>
    <s v="BRASILEIRO NATO"/>
    <m/>
    <s v="MG"/>
    <m/>
    <n v="55"/>
    <s v="DIVISAO CARREIRA DOS TEC ADMINISTRATIVOS"/>
    <s v="04-SANTA MONICA"/>
    <n v="29"/>
    <s v="PRO REITORIA DE GESTAO DE PESSOAS"/>
    <s v="04-SANTA MONICA"/>
    <m/>
    <x v="3"/>
    <x v="40"/>
    <x v="0"/>
    <m/>
    <s v="0//0"/>
    <m/>
    <m/>
    <n v="0"/>
    <m/>
    <n v="0"/>
    <m/>
    <m/>
    <m/>
    <x v="0"/>
    <x v="0"/>
    <d v="2018-04-16T00:00:00"/>
    <n v="5387.14"/>
  </r>
  <r>
    <s v="GABRIELA LUIZA DA SILVA"/>
    <x v="0"/>
    <n v="1459623"/>
    <n v="4472455625"/>
    <s v="28/11/1979"/>
    <x v="0"/>
    <s v="ONIRA MARIA SILVA"/>
    <x v="1"/>
    <s v="BRASILEIRO NATO"/>
    <m/>
    <s v="DF"/>
    <s v="TAGUATINGA"/>
    <n v="312"/>
    <s v="COOR CURSO BACHAREL LIC ENFERMAGEM"/>
    <s v="07-AREA ACADEMICA-UMUARAMA"/>
    <n v="211"/>
    <s v="DIRETORIA DE ENFERMAGEM HC"/>
    <s v="05-ENFERMAGEM-UMUARAMA"/>
    <m/>
    <x v="1"/>
    <x v="1"/>
    <x v="0"/>
    <m/>
    <s v="0//0"/>
    <m/>
    <m/>
    <n v="0"/>
    <m/>
    <n v="0"/>
    <m/>
    <m/>
    <m/>
    <x v="0"/>
    <x v="0"/>
    <d v="2004-07-14T00:00:00"/>
    <n v="11571.18"/>
  </r>
  <r>
    <s v="GABRIELA MARQUES DE OLIVEIRA"/>
    <x v="0"/>
    <n v="3153876"/>
    <n v="8126337680"/>
    <s v="27/05/1992"/>
    <x v="0"/>
    <s v="MARINA MARQUES RIBEIRO OLIVEIRA"/>
    <x v="1"/>
    <s v="BRASILEIRO NATO"/>
    <m/>
    <s v="MG"/>
    <m/>
    <n v="29"/>
    <s v="PRO REITORIA DE GESTAO DE PESSOAS"/>
    <s v="04-SANTA MONICA"/>
    <n v="29"/>
    <s v="PRO REITORIA DE GESTAO DE PESSOAS"/>
    <s v="04-SANTA MONICA"/>
    <m/>
    <x v="0"/>
    <x v="27"/>
    <x v="0"/>
    <m/>
    <s v="0//0"/>
    <m/>
    <m/>
    <n v="0"/>
    <m/>
    <n v="0"/>
    <m/>
    <m/>
    <m/>
    <x v="0"/>
    <x v="0"/>
    <d v="2019-11-06T00:00:00"/>
    <n v="4590.8999999999996"/>
  </r>
  <r>
    <s v="GABRIELA RIBEIRO FREITAS"/>
    <x v="0"/>
    <n v="2735973"/>
    <n v="9411329608"/>
    <s v="09/08/1989"/>
    <x v="0"/>
    <s v="ROSANA MARIA RIBEIRO COSTA"/>
    <x v="0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8"/>
    <x v="52"/>
    <x v="0"/>
    <m/>
    <s v="0//0"/>
    <m/>
    <m/>
    <n v="0"/>
    <m/>
    <n v="0"/>
    <m/>
    <m/>
    <m/>
    <x v="0"/>
    <x v="0"/>
    <d v="2017-07-19T00:00:00"/>
    <n v="2814"/>
  </r>
  <r>
    <s v="GABRIELA SILVA GARCIA"/>
    <x v="0"/>
    <n v="2683166"/>
    <n v="9757809640"/>
    <s v="22/07/1988"/>
    <x v="0"/>
    <s v="SIRLETE CONCEICAO DA SILVA GARCIA"/>
    <x v="1"/>
    <s v="BRASILEIRO NATO"/>
    <m/>
    <s v="MG"/>
    <s v="ARAGUARI"/>
    <n v="403"/>
    <s v="FACULDADE DE ENGENHARIA ELETRICA"/>
    <s v="04-SANTA MONICA"/>
    <n v="403"/>
    <s v="FACULDADE DE ENGENHARIA ELETRICA"/>
    <s v="04-SANTA MONICA"/>
    <m/>
    <x v="1"/>
    <x v="45"/>
    <x v="0"/>
    <m/>
    <s v="0//0"/>
    <m/>
    <m/>
    <n v="0"/>
    <m/>
    <n v="0"/>
    <m/>
    <m/>
    <m/>
    <x v="0"/>
    <x v="0"/>
    <d v="2020-10-16T00:00:00"/>
    <n v="3566.09"/>
  </r>
  <r>
    <s v="GABRIELA TOME MENDES TORGA"/>
    <x v="1"/>
    <n v="2485839"/>
    <n v="5237600603"/>
    <s v="01/05/1979"/>
    <x v="0"/>
    <s v="ELISABETH TOME MENDES TORGA"/>
    <x v="1"/>
    <s v="BRASILEIRO NATO"/>
    <m/>
    <s v="DF"/>
    <m/>
    <n v="771"/>
    <s v="SERVICOS MEDICOS"/>
    <s v="06-HOSP CLINICAS-UMUARAMA"/>
    <n v="746"/>
    <s v="DIRETORIA DE SERVICOS CLINICOS"/>
    <s v="06-HOSP CLINICAS-UMUARAMA"/>
    <m/>
    <x v="0"/>
    <x v="55"/>
    <x v="0"/>
    <m/>
    <s v="0//0"/>
    <m/>
    <m/>
    <n v="0"/>
    <m/>
    <n v="0"/>
    <m/>
    <m/>
    <m/>
    <x v="0"/>
    <x v="0"/>
    <d v="2011-03-15T00:00:00"/>
    <n v="16517.439999999999"/>
  </r>
  <r>
    <s v="GABRIELLE CAROLINA SILVA CASSIANO"/>
    <x v="0"/>
    <n v="2997527"/>
    <n v="8675322623"/>
    <s v="14/03/1987"/>
    <x v="0"/>
    <s v="JOANA DARC MARIA SILVA"/>
    <x v="0"/>
    <s v="BRASILEIRO NATO"/>
    <m/>
    <s v="MG"/>
    <m/>
    <n v="130"/>
    <s v="SETOR DE ASSUNTOS EDUCACIONAIS - DIRAC"/>
    <s v="04-SANTA MONICA"/>
    <n v="262"/>
    <s v="PRO REITORIA DE GRADUACAO"/>
    <s v="04-SANTA MONICA"/>
    <m/>
    <x v="1"/>
    <x v="40"/>
    <x v="0"/>
    <m/>
    <s v="0//0"/>
    <m/>
    <m/>
    <n v="0"/>
    <m/>
    <n v="0"/>
    <m/>
    <m/>
    <m/>
    <x v="0"/>
    <x v="0"/>
    <d v="2017-11-14T00:00:00"/>
    <n v="4679.12"/>
  </r>
  <r>
    <s v="GABRIELLE SILVA VINHAL BOTELHO"/>
    <x v="0"/>
    <n v="2913196"/>
    <n v="9402399658"/>
    <s v="07/04/1990"/>
    <x v="0"/>
    <s v="GIANE MARIA DA SILVA VINHAL"/>
    <x v="1"/>
    <s v="BRASILEIRO NATO"/>
    <m/>
    <s v="MG"/>
    <m/>
    <n v="560"/>
    <s v="CURSO DE GRADUACAO EM FISIOTERAPIA"/>
    <s v="03-EDUCACAO FISICA"/>
    <n v="332"/>
    <s v="FACULDADE DE EDUCACAO FISICA"/>
    <s v="03-EDUCACAO FISICA"/>
    <m/>
    <x v="3"/>
    <x v="65"/>
    <x v="0"/>
    <m/>
    <s v="0//0"/>
    <m/>
    <m/>
    <n v="0"/>
    <m/>
    <n v="0"/>
    <m/>
    <m/>
    <m/>
    <x v="0"/>
    <x v="3"/>
    <d v="2014-01-22T00:00:00"/>
    <n v="10503.66"/>
  </r>
  <r>
    <s v="GALENO VIEIRA DE OLIVEIRA JUNIOR"/>
    <x v="1"/>
    <n v="1363231"/>
    <n v="1033016667"/>
    <s v="15/01/1978"/>
    <x v="1"/>
    <s v="ELZA MARIA DAS GRAÇAS VIEIRA"/>
    <x v="1"/>
    <s v="BRASILEIRO NATO"/>
    <m/>
    <s v="MG"/>
    <m/>
    <n v="485"/>
    <s v="CLINICA MEDICA INTERNACAO DIENF"/>
    <s v="05-ENFERMAGEM-UMUARAMA"/>
    <n v="211"/>
    <s v="DIRETORIA DE ENFERMAGEM HC"/>
    <s v="05-ENFERMAGEM-UMUARAMA"/>
    <s v="MONOPARESIA"/>
    <x v="0"/>
    <x v="51"/>
    <x v="0"/>
    <m/>
    <s v="0//0"/>
    <m/>
    <m/>
    <n v="0"/>
    <m/>
    <n v="0"/>
    <m/>
    <m/>
    <m/>
    <x v="0"/>
    <x v="0"/>
    <d v="2017-03-02T00:00:00"/>
    <n v="15734.88"/>
  </r>
  <r>
    <s v="GASPAR BELCHIOR FRANCISCO DA CUNHA"/>
    <x v="0"/>
    <n v="1035122"/>
    <n v="57788790672"/>
    <s v="12/05/1966"/>
    <x v="1"/>
    <s v="MARIA ROSA CELES CUNHA"/>
    <x v="1"/>
    <s v="BRASILEIRO NATO"/>
    <m/>
    <s v="MG"/>
    <s v="UBERLANDIA"/>
    <n v="59"/>
    <s v="PREFEITURA UNIVERSITARIA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3-04-02T00:00:00"/>
    <n v="6738.34"/>
  </r>
  <r>
    <s v="GASPARINA DAS GRACAS REIS"/>
    <x v="1"/>
    <n v="412648"/>
    <n v="46092382687"/>
    <s v="18/08/1950"/>
    <x v="0"/>
    <s v="ANA PEREIRA LUZ"/>
    <x v="0"/>
    <s v="BRASILEIRO NATO"/>
    <m/>
    <s v="MG"/>
    <s v="SANTANA"/>
    <n v="751"/>
    <s v="HOTELARIA HOSPITALAR"/>
    <s v="06-HOSP CLINICAS-UMUARAMA"/>
    <n v="743"/>
    <s v="DIRETORIA DE SERVICOS ADMINISTRATIVOS"/>
    <s v="06-HOSP CLINICAS-UMUARAMA"/>
    <m/>
    <x v="7"/>
    <x v="30"/>
    <x v="0"/>
    <m/>
    <s v="0//0"/>
    <m/>
    <m/>
    <n v="0"/>
    <m/>
    <n v="0"/>
    <m/>
    <m/>
    <m/>
    <x v="0"/>
    <x v="0"/>
    <d v="1986-02-10T00:00:00"/>
    <n v="3252.14"/>
  </r>
  <r>
    <s v="GEISA CANDIDA DA SILVA GONCALVES"/>
    <x v="0"/>
    <n v="1617260"/>
    <n v="422276669"/>
    <s v="21/02/1976"/>
    <x v="0"/>
    <s v="MARIA CANDIDA DA SILVA"/>
    <x v="1"/>
    <s v="BRASILEIRO NATO"/>
    <m/>
    <s v="MG"/>
    <s v="ITUIUTABA"/>
    <n v="29"/>
    <s v="PRO REITORIA DE GESTAO DE PESSOAS"/>
    <s v="04-SANTA MONICA"/>
    <n v="29"/>
    <s v="PRO REITORIA DE GESTAO DE PESSOAS"/>
    <s v="04-SANTA MONICA"/>
    <m/>
    <x v="1"/>
    <x v="15"/>
    <x v="0"/>
    <m/>
    <s v="0//0"/>
    <m/>
    <m/>
    <n v="0"/>
    <m/>
    <n v="0"/>
    <m/>
    <m/>
    <m/>
    <x v="0"/>
    <x v="0"/>
    <d v="2008-03-31T00:00:00"/>
    <n v="6542.78"/>
  </r>
  <r>
    <s v="GEISA NEUZA DE MIRANDA"/>
    <x v="1"/>
    <n v="1123441"/>
    <n v="79634664687"/>
    <s v="20/08/1965"/>
    <x v="0"/>
    <s v="NEUZA CARNEIRO MIRANDA"/>
    <x v="1"/>
    <s v="BRASILEIRO NATO"/>
    <m/>
    <s v="MG"/>
    <s v="ITUIUTABA"/>
    <n v="771"/>
    <s v="SERVICOS MEDICOS"/>
    <s v="06-HOSP CLINICAS-UMUARAMA"/>
    <n v="746"/>
    <s v="DIRETORIA DE SERVICOS CLINICOS"/>
    <s v="06-HOSP CLINICAS-UMUARAMA"/>
    <m/>
    <x v="5"/>
    <x v="43"/>
    <x v="0"/>
    <m/>
    <s v="0//0"/>
    <m/>
    <m/>
    <n v="0"/>
    <m/>
    <n v="0"/>
    <m/>
    <m/>
    <m/>
    <x v="0"/>
    <x v="0"/>
    <d v="1995-01-05T00:00:00"/>
    <n v="18404.77"/>
  </r>
  <r>
    <s v="GEISEL OLIVEIRA DA COSTA"/>
    <x v="1"/>
    <n v="1435024"/>
    <n v="6130307616"/>
    <s v="24/06/1979"/>
    <x v="1"/>
    <s v="MARIA DAS GRACAS OLIVEIRA DA COSTA"/>
    <x v="1"/>
    <s v="BRASILEIRO NATO"/>
    <m/>
    <s v="DF"/>
    <s v="TAGUATINGA"/>
    <n v="549"/>
    <s v="SETOR DE TRANSPLANTE RENAL"/>
    <s v="05-ENFERMAGEM-UMUARAMA"/>
    <n v="211"/>
    <s v="DIRETORIA DE ENFERMAGEM HC"/>
    <s v="05-ENFERMAGEM-UMUARAMA"/>
    <m/>
    <x v="4"/>
    <x v="36"/>
    <x v="0"/>
    <m/>
    <s v="0//0"/>
    <m/>
    <m/>
    <n v="0"/>
    <m/>
    <n v="0"/>
    <m/>
    <m/>
    <m/>
    <x v="0"/>
    <x v="0"/>
    <d v="2003-11-13T00:00:00"/>
    <n v="5303.75"/>
  </r>
  <r>
    <s v="GEIZA GRACIELE DE JESUS TEIXEIRA"/>
    <x v="0"/>
    <n v="1253688"/>
    <n v="7987443670"/>
    <s v="12/11/1987"/>
    <x v="0"/>
    <s v="MARIA JANETE DE JESUS"/>
    <x v="0"/>
    <s v="BRASILEIRO NATO"/>
    <m/>
    <s v="MG"/>
    <m/>
    <n v="247"/>
    <s v="PRO REITORIA EXTENSAO E CULTURA"/>
    <s v="04-SANTA MONICA"/>
    <n v="247"/>
    <s v="PRO REITORIA EXTENSAO E CULTURA"/>
    <s v="04-SANTA MONICA"/>
    <m/>
    <x v="2"/>
    <x v="24"/>
    <x v="0"/>
    <m/>
    <s v="0//0"/>
    <m/>
    <m/>
    <n v="0"/>
    <m/>
    <n v="0"/>
    <m/>
    <m/>
    <m/>
    <x v="0"/>
    <x v="0"/>
    <d v="2022-03-16T00:00:00"/>
    <n v="3058.7"/>
  </r>
  <r>
    <s v="GELIA CRISTINA FARIAS DE SOUZA"/>
    <x v="1"/>
    <n v="1901797"/>
    <n v="84199989153"/>
    <s v="15/01/1978"/>
    <x v="0"/>
    <s v="ANTONIA LUCIA DE SOUZA"/>
    <x v="0"/>
    <s v="BRASILEIRO NATO"/>
    <m/>
    <s v="GO"/>
    <m/>
    <n v="492"/>
    <s v="CENTRO OBSTETRICO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1-30T00:00:00"/>
    <n v="9552"/>
  </r>
  <r>
    <s v="GENIVALDO EUGENIO GONCALVES"/>
    <x v="1"/>
    <n v="1361820"/>
    <n v="26161338149"/>
    <s v="11/08/1959"/>
    <x v="1"/>
    <s v="ATAIDES AUGUSTA DE OLIVEIRA"/>
    <x v="3"/>
    <s v="BRASILEIRO NATO"/>
    <m/>
    <s v="GO"/>
    <s v="SANTA HELENA DE GOIAS"/>
    <n v="498"/>
    <s v="UTI ADULTO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09-11T00:00:00"/>
    <n v="11541.11"/>
  </r>
  <r>
    <s v="GENIVALDO ROCHA DA SILVA"/>
    <x v="0"/>
    <n v="410979"/>
    <n v="44364709620"/>
    <s v="25/09/1961"/>
    <x v="1"/>
    <s v="FATIMA MARIA ROCHA"/>
    <x v="1"/>
    <s v="BRASILEIRO NATO"/>
    <m/>
    <s v="MG"/>
    <s v="UBERLANDIA"/>
    <n v="71"/>
    <s v="DIVISAO VIGILANCIA SEGURANCA PATRIMONIAL"/>
    <s v="04-SANTA MONICA"/>
    <n v="59"/>
    <s v="PREFEITURA UNIVERSITARIA"/>
    <s v="04-SANTA MONICA"/>
    <m/>
    <x v="8"/>
    <x v="6"/>
    <x v="0"/>
    <m/>
    <s v="0//0"/>
    <m/>
    <m/>
    <n v="0"/>
    <m/>
    <n v="0"/>
    <m/>
    <m/>
    <m/>
    <x v="0"/>
    <x v="0"/>
    <d v="1981-02-17T00:00:00"/>
    <n v="7750.32"/>
  </r>
  <r>
    <s v="GEOVANA MENDONCA CURCINO"/>
    <x v="0"/>
    <n v="1380591"/>
    <n v="9144671660"/>
    <s v="08/07/1990"/>
    <x v="0"/>
    <s v="SILVANA APARECIDA MENDONCA CURCINO"/>
    <x v="1"/>
    <s v="BRASILEIRO NATO"/>
    <m/>
    <s v="MG"/>
    <m/>
    <n v="147"/>
    <s v="DIVISAO FINANCEIRA - DIRAF"/>
    <s v="04-SANTA MONICA"/>
    <n v="131"/>
    <s v="PRO REITORIA DE PLANEJAMEN ADMINISTRACAO"/>
    <s v="04-SANTA MONICA"/>
    <s v="PORTADOR DE SURDEZ BILATERAL"/>
    <x v="0"/>
    <x v="40"/>
    <x v="0"/>
    <m/>
    <s v="0//0"/>
    <m/>
    <m/>
    <n v="0"/>
    <m/>
    <n v="0"/>
    <m/>
    <m/>
    <m/>
    <x v="0"/>
    <x v="0"/>
    <d v="2017-12-18T00:00:00"/>
    <n v="4001.88"/>
  </r>
  <r>
    <s v="GEOVANE SOUZA MELO JUNIOR"/>
    <x v="0"/>
    <n v="2119849"/>
    <n v="9438763627"/>
    <s v="14/01/1989"/>
    <x v="1"/>
    <s v="MARGARETE ANGELICA MELO"/>
    <x v="0"/>
    <s v="BRASILEIRO NATO"/>
    <m/>
    <s v="MG"/>
    <m/>
    <n v="127"/>
    <s v="DIRETORIA DE PESQUISA - PROPP"/>
    <s v="04-SANTA MONICA"/>
    <n v="122"/>
    <s v="PRO REITORIA PESQUISA E POS GRADUACAO"/>
    <s v="04-SANTA MONICA"/>
    <m/>
    <x v="3"/>
    <x v="18"/>
    <x v="0"/>
    <m/>
    <s v="0//0"/>
    <m/>
    <m/>
    <n v="0"/>
    <m/>
    <n v="0"/>
    <m/>
    <m/>
    <m/>
    <x v="0"/>
    <x v="0"/>
    <d v="2014-04-30T00:00:00"/>
    <n v="5815.54"/>
  </r>
  <r>
    <s v="GEOVANIA GERALDA DE ARAUJO"/>
    <x v="0"/>
    <n v="1189179"/>
    <n v="98661086604"/>
    <s v="16/11/1973"/>
    <x v="0"/>
    <s v="IVANDIRA GERALDA DE ARAUJO"/>
    <x v="1"/>
    <s v="BRASILEIRO NATO"/>
    <m/>
    <s v="MG"/>
    <s v="LAGAMAR"/>
    <n v="268"/>
    <s v="COOR CURSO TECNICO DE ENFERMAGEM"/>
    <s v="07-AREA ACADEMICA-UMUARAMA"/>
    <n v="264"/>
    <s v="DIRETORIA DA ESCOLA TECNICA DE SAUDE"/>
    <s v="07-AREA ACADEMICA-UMUARAMA"/>
    <m/>
    <x v="0"/>
    <x v="29"/>
    <x v="0"/>
    <m/>
    <s v="0//0"/>
    <m/>
    <m/>
    <n v="0"/>
    <m/>
    <n v="0"/>
    <m/>
    <m/>
    <m/>
    <x v="0"/>
    <x v="0"/>
    <d v="1996-02-08T00:00:00"/>
    <n v="5150.6899999999996"/>
  </r>
  <r>
    <s v="GERALDA NEIDE ROSA SILVA"/>
    <x v="1"/>
    <n v="1854355"/>
    <n v="70997233672"/>
    <s v="22/06/1968"/>
    <x v="0"/>
    <s v="MARIA ROSA DA SILV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2"/>
    <x v="0"/>
    <m/>
    <s v="0//0"/>
    <m/>
    <m/>
    <n v="0"/>
    <m/>
    <n v="0"/>
    <m/>
    <m/>
    <m/>
    <x v="0"/>
    <x v="0"/>
    <d v="2011-03-15T00:00:00"/>
    <n v="9386.85"/>
  </r>
  <r>
    <s v="GERALDO AFONSO BATISTA"/>
    <x v="1"/>
    <n v="410462"/>
    <n v="44601905672"/>
    <s v="13/04/1961"/>
    <x v="1"/>
    <s v="MARIA FRANCISCA SANTOS"/>
    <x v="1"/>
    <s v="BRASILEIRO NATO"/>
    <m/>
    <s v="MG"/>
    <s v="CARMO DO PARANAIBA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81-05-01T00:00:00"/>
    <n v="8488.23"/>
  </r>
  <r>
    <s v="GERALDO DE ASSIS"/>
    <x v="0"/>
    <n v="412037"/>
    <n v="36558915634"/>
    <s v="09/09/1955"/>
    <x v="1"/>
    <s v="BENEDITA AFONSO PAIVA"/>
    <x v="0"/>
    <s v="BRASILEIRO NATO"/>
    <m/>
    <s v="MG"/>
    <s v="SAO FRANCISCO DE OLIVEIRA"/>
    <n v="673"/>
    <s v="DIRETORIA DE OBRAS"/>
    <s v="04-SANTA MONICA"/>
    <n v="80"/>
    <s v="DIRETORIA DE OBRAS - ANTIGA-"/>
    <s v="04-SANTA MONICA"/>
    <m/>
    <x v="13"/>
    <x v="7"/>
    <x v="0"/>
    <m/>
    <s v="0//0"/>
    <m/>
    <m/>
    <n v="0"/>
    <m/>
    <n v="0"/>
    <m/>
    <m/>
    <m/>
    <x v="0"/>
    <x v="0"/>
    <d v="1978-07-26T00:00:00"/>
    <n v="4607.47"/>
  </r>
  <r>
    <s v="GERALDO JUNIOR REZENDE"/>
    <x v="1"/>
    <n v="2434797"/>
    <n v="95200169615"/>
    <s v="02/07/1976"/>
    <x v="1"/>
    <s v="LUZIA PIRES DE REZENDE"/>
    <x v="1"/>
    <s v="BRASILEIRO NATO"/>
    <m/>
    <s v="MG"/>
    <s v="IRAI DE MINAS"/>
    <n v="211"/>
    <s v="DIRETORIA DE ENFERMAGEM HC"/>
    <s v="05-ENFERMAGEM-UMUARAMA"/>
    <n v="211"/>
    <s v="DIRETORIA DE ENFERMAGEM HC"/>
    <s v="05-ENFERMAGEM-UMUARAMA"/>
    <m/>
    <x v="0"/>
    <x v="16"/>
    <x v="1"/>
    <m/>
    <s v="0//0"/>
    <m/>
    <s v="CESSAO (COM ONUS) PARA OUTROS ORGAOS - EST"/>
    <n v="0"/>
    <m/>
    <n v="26443"/>
    <s v="EMPRESA BRAS. SERVIÇOS HOSPITALARES"/>
    <s v="29/03/2021"/>
    <s v="0//0"/>
    <x v="0"/>
    <x v="0"/>
    <d v="2011-03-15T00:00:00"/>
    <n v="7967.9"/>
  </r>
  <r>
    <s v="GERALDO LOURENCO DA SILVA"/>
    <x v="0"/>
    <n v="412038"/>
    <n v="28806972634"/>
    <s v="10/07/1955"/>
    <x v="1"/>
    <s v="MARCELINA BORBA"/>
    <x v="1"/>
    <s v="BRASILEIRO NATO"/>
    <m/>
    <s v="MG"/>
    <s v="ARAGUARI"/>
    <n v="869"/>
    <s v="DIVISAO DE EXECUCAO FISICA - DIROB"/>
    <s v="04-SANTA MONICA"/>
    <n v="80"/>
    <s v="DIRETORIA DE OBRAS - ANTIGA-"/>
    <s v="04-SANTA MONICA"/>
    <m/>
    <x v="7"/>
    <x v="29"/>
    <x v="0"/>
    <m/>
    <s v="0//0"/>
    <m/>
    <m/>
    <n v="0"/>
    <m/>
    <n v="0"/>
    <m/>
    <m/>
    <m/>
    <x v="0"/>
    <x v="0"/>
    <d v="1978-06-07T00:00:00"/>
    <n v="5259.39"/>
  </r>
  <r>
    <s v="GERALDO TOSHIO MATUMOTO"/>
    <x v="0"/>
    <n v="1494265"/>
    <n v="16466649814"/>
    <s v="05/10/1974"/>
    <x v="1"/>
    <s v="YOSHICO MATUMOTO"/>
    <x v="4"/>
    <s v="BRASILEIRO NATO"/>
    <m/>
    <s v="SP"/>
    <s v="PIRAPOZINHO"/>
    <n v="869"/>
    <s v="DIVISAO DE EXECUCAO FISICA - DIROB"/>
    <s v="04-SANTA MONICA"/>
    <n v="59"/>
    <s v="PREFEITURA UNIVERSITARIA"/>
    <s v="04-SANTA MONICA"/>
    <m/>
    <x v="0"/>
    <x v="1"/>
    <x v="0"/>
    <m/>
    <s v="0//0"/>
    <m/>
    <m/>
    <n v="0"/>
    <m/>
    <n v="0"/>
    <m/>
    <m/>
    <m/>
    <x v="0"/>
    <x v="0"/>
    <d v="2005-04-28T00:00:00"/>
    <n v="9999.7900000000009"/>
  </r>
  <r>
    <s v="GERCIMARA MARIA HELOISA OLIVEIRA"/>
    <x v="0"/>
    <n v="2052662"/>
    <n v="4035885614"/>
    <s v="22/06/1976"/>
    <x v="0"/>
    <s v="MARIA ROSA DE OLIVEIRA"/>
    <x v="1"/>
    <s v="BRASILEIRO NATO"/>
    <m/>
    <s v="MG"/>
    <m/>
    <n v="672"/>
    <s v="SETOR ESPEC EM ENG DE SEG NO TRABALHO"/>
    <s v="08-AREA ADMINISTR-UMUARAMA"/>
    <n v="29"/>
    <s v="PRO REITORIA DE GESTAO DE PESSOAS"/>
    <s v="04-SANTA MONICA"/>
    <m/>
    <x v="5"/>
    <x v="34"/>
    <x v="0"/>
    <m/>
    <s v="0//0"/>
    <m/>
    <m/>
    <n v="0"/>
    <m/>
    <n v="0"/>
    <m/>
    <m/>
    <m/>
    <x v="0"/>
    <x v="0"/>
    <d v="2013-08-13T00:00:00"/>
    <n v="5899.09"/>
  </r>
  <r>
    <s v="GERLE MARQUES DE OLIVEIRA"/>
    <x v="1"/>
    <n v="1434306"/>
    <n v="51138557668"/>
    <s v="04/12/1967"/>
    <x v="1"/>
    <s v="ORESTINA MARQUES DE OLIVEIRA"/>
    <x v="1"/>
    <s v="BRASILEIRO NATO"/>
    <m/>
    <s v="GO"/>
    <s v="PARANAIGUARA"/>
    <n v="478"/>
    <s v="CIRURGIA PS DIENF"/>
    <s v="05-ENFERMAGEM-UMUARAMA"/>
    <n v="211"/>
    <s v="DIRETORIA DE ENFERMAGEM HC"/>
    <s v="05-ENFERMAGEM-UMUARAMA"/>
    <m/>
    <x v="9"/>
    <x v="71"/>
    <x v="0"/>
    <m/>
    <s v="0//0"/>
    <m/>
    <m/>
    <n v="0"/>
    <m/>
    <n v="0"/>
    <m/>
    <m/>
    <m/>
    <x v="0"/>
    <x v="0"/>
    <d v="2003-11-07T00:00:00"/>
    <n v="8976.74"/>
  </r>
  <r>
    <s v="GESSIMEIRE DE ALMEIDA BESSA"/>
    <x v="0"/>
    <n v="2258540"/>
    <n v="1587365677"/>
    <s v="06/10/1986"/>
    <x v="0"/>
    <s v="FRANCISCA GESSILENE VIEIRA DE ALMEIDA"/>
    <x v="1"/>
    <s v="BRASILEIRO NATO"/>
    <m/>
    <s v="PA"/>
    <m/>
    <n v="648"/>
    <s v="DIVISAO DE CONTRATOS - DIRCL"/>
    <s v="04-SANTA MONICA"/>
    <n v="131"/>
    <s v="PRO REITORIA DE PLANEJAMEN ADMINISTRACAO"/>
    <s v="04-SANTA MONICA"/>
    <m/>
    <x v="0"/>
    <x v="0"/>
    <x v="0"/>
    <m/>
    <s v="0//0"/>
    <m/>
    <m/>
    <n v="0"/>
    <m/>
    <n v="0"/>
    <m/>
    <m/>
    <m/>
    <x v="0"/>
    <x v="0"/>
    <d v="2015-10-13T00:00:00"/>
    <n v="4157.95"/>
  </r>
  <r>
    <s v="GIANCARLO VITTORIO LUIS VANITELLI"/>
    <x v="0"/>
    <n v="2222185"/>
    <n v="12220568601"/>
    <s v="06/09/1993"/>
    <x v="1"/>
    <s v="LUZIA DE ARAUJO"/>
    <x v="0"/>
    <s v="BRASILEIRO NATZ"/>
    <s v="ITALIA"/>
    <m/>
    <m/>
    <n v="74"/>
    <s v="DIVISAO DE DOCUMENTACAO - SEPRO"/>
    <s v="04-SANTA MONICA"/>
    <n v="59"/>
    <s v="PREFEITURA UNIVERSITARIA"/>
    <s v="04-SANTA MONICA"/>
    <m/>
    <x v="2"/>
    <x v="31"/>
    <x v="0"/>
    <m/>
    <s v="0//0"/>
    <m/>
    <m/>
    <n v="0"/>
    <m/>
    <n v="0"/>
    <m/>
    <m/>
    <m/>
    <x v="0"/>
    <x v="0"/>
    <d v="2015-04-22T00:00:00"/>
    <n v="3301.93"/>
  </r>
  <r>
    <s v="GIANNY CARLOS FREITAS BARBOSA"/>
    <x v="0"/>
    <n v="1513635"/>
    <n v="3464804690"/>
    <s v="30/03/1978"/>
    <x v="0"/>
    <s v="CELEIDA REGINA CARLOS BARBOSA"/>
    <x v="1"/>
    <s v="BRASILEIRO NATO"/>
    <m/>
    <s v="GO"/>
    <s v="CACU"/>
    <n v="55"/>
    <s v="DIVISAO CARREIRA DOS TEC ADMINISTRATIVOS"/>
    <s v="04-SANTA MONICA"/>
    <n v="29"/>
    <s v="PRO REITORIA DE GESTAO DE PESSOAS"/>
    <s v="04-SANTA MONICA"/>
    <m/>
    <x v="0"/>
    <x v="4"/>
    <x v="0"/>
    <m/>
    <s v="0//0"/>
    <m/>
    <m/>
    <n v="0"/>
    <m/>
    <n v="0"/>
    <m/>
    <m/>
    <m/>
    <x v="0"/>
    <x v="0"/>
    <d v="2005-11-11T00:00:00"/>
    <n v="5570.84"/>
  </r>
  <r>
    <s v="GIANNY SILVERIO MENDES"/>
    <x v="0"/>
    <n v="1966709"/>
    <n v="3172214699"/>
    <s v="05/09/1975"/>
    <x v="1"/>
    <s v="SEBASTIANA SILVERIO PIMENTA"/>
    <x v="1"/>
    <s v="BRASILEIRO NATO"/>
    <m/>
    <s v="MG"/>
    <m/>
    <n v="869"/>
    <s v="DIVISAO DE EXECUCAO FISICA - DIROB"/>
    <s v="04-SANTA MONICA"/>
    <n v="59"/>
    <s v="PREFEITURA UNIVERSITARIA"/>
    <s v="04-SANTA MONICA"/>
    <m/>
    <x v="0"/>
    <x v="38"/>
    <x v="0"/>
    <m/>
    <s v="0//0"/>
    <m/>
    <m/>
    <n v="26280"/>
    <s v="UNIVERSIDADE FEDERAL DE SAO CARLOS"/>
    <n v="0"/>
    <m/>
    <m/>
    <m/>
    <x v="0"/>
    <x v="0"/>
    <d v="2017-01-26T00:00:00"/>
    <n v="7103.91"/>
  </r>
  <r>
    <s v="GILBERTA MARIA PIRES DE OLIVEIRA E SOUSA"/>
    <x v="0"/>
    <n v="2905867"/>
    <n v="46067205653"/>
    <s v="10/04/1964"/>
    <x v="0"/>
    <s v="JOSELIA PIRES DE OLIVEIRA E SOUSA"/>
    <x v="1"/>
    <s v="BRASILEIRO NATO"/>
    <m/>
    <s v="MG"/>
    <m/>
    <n v="1175"/>
    <s v="COORD CURSO TECNICO SEGURANCA TRABALHO"/>
    <s v="08-AREA ADMINISTR-UMUARAMA"/>
    <n v="211"/>
    <s v="DIRETORIA DE ENFERMAGEM HC"/>
    <s v="05-ENFERMAGEM-UMUARAMA"/>
    <s v="MOBILIDADE REDUZIDA, PERMANENTE OU TEMPORÁRIA"/>
    <x v="1"/>
    <x v="12"/>
    <x v="0"/>
    <m/>
    <s v="0//0"/>
    <m/>
    <m/>
    <n v="0"/>
    <m/>
    <n v="0"/>
    <m/>
    <m/>
    <m/>
    <x v="0"/>
    <x v="0"/>
    <d v="2012-05-02T00:00:00"/>
    <n v="5650.74"/>
  </r>
  <r>
    <s v="GILBERTO DOS REIS MACHADO"/>
    <x v="1"/>
    <n v="1434890"/>
    <n v="3619941688"/>
    <s v="06/01/1978"/>
    <x v="1"/>
    <s v="SEBASTIANA DE OLIVEIRA MACHADO"/>
    <x v="1"/>
    <s v="BRASILEIRO NATO"/>
    <m/>
    <s v="MG"/>
    <s v="VAZANTE"/>
    <n v="491"/>
    <s v="CENTRO CIRURGICO GEUNE DIENF"/>
    <s v="05-ENFERMAGEM-UMUARAMA"/>
    <n v="211"/>
    <s v="DIRETORIA DE ENFERMAGEM HC"/>
    <s v="05-ENFERMAGEM-UMUARAMA"/>
    <m/>
    <x v="3"/>
    <x v="19"/>
    <x v="0"/>
    <m/>
    <s v="0//0"/>
    <m/>
    <m/>
    <n v="0"/>
    <m/>
    <n v="0"/>
    <m/>
    <m/>
    <m/>
    <x v="0"/>
    <x v="0"/>
    <d v="2003-11-13T00:00:00"/>
    <n v="24596.47"/>
  </r>
  <r>
    <s v="GILBERTO FERNANDES"/>
    <x v="1"/>
    <n v="412437"/>
    <n v="49631845672"/>
    <s v="08/10/1963"/>
    <x v="1"/>
    <s v="OLGA OLIVEIRA FERNANDES"/>
    <x v="1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85-02-27T00:00:00"/>
    <n v="6696.17"/>
  </r>
  <r>
    <s v="GILBERTO FIRMINO DA SILVA"/>
    <x v="0"/>
    <n v="411933"/>
    <n v="23965894668"/>
    <s v="21/04/1956"/>
    <x v="1"/>
    <s v="MARIA ABADIA JESUS"/>
    <x v="0"/>
    <s v="BRASILEIRO NATO"/>
    <m/>
    <s v="MG"/>
    <s v="UBERLANDIA"/>
    <n v="694"/>
    <s v="DIVISAO DE TRANSPORTES"/>
    <s v="08-AREA ADMINISTR-UMUARAMA"/>
    <n v="59"/>
    <s v="PREFEITURA UNIVERSITARIA"/>
    <s v="04-SANTA MONICA"/>
    <s v="PORTADOR DE BAIXA VISÃO"/>
    <x v="8"/>
    <x v="29"/>
    <x v="0"/>
    <m/>
    <s v="0//0"/>
    <m/>
    <m/>
    <n v="0"/>
    <m/>
    <n v="0"/>
    <m/>
    <m/>
    <m/>
    <x v="0"/>
    <x v="0"/>
    <d v="1980-03-18T00:00:00"/>
    <n v="5707.95"/>
  </r>
  <r>
    <s v="GILBERTO LUIS PEREIRA"/>
    <x v="0"/>
    <n v="409694"/>
    <n v="43153291691"/>
    <s v="25/03/1955"/>
    <x v="1"/>
    <s v="HERMANTINA E PEREIRA"/>
    <x v="1"/>
    <s v="BRASILEIRO NATO"/>
    <m/>
    <s v="MG"/>
    <s v="MONTE CARMELO"/>
    <n v="395"/>
    <s v="INSTITUTO DE FISICA"/>
    <s v="04-SANTA MONICA"/>
    <n v="395"/>
    <s v="INSTITUTO DE FISICA"/>
    <s v="04-SANTA MONICA"/>
    <m/>
    <x v="2"/>
    <x v="6"/>
    <x v="0"/>
    <m/>
    <s v="0//0"/>
    <m/>
    <m/>
    <n v="0"/>
    <m/>
    <n v="0"/>
    <m/>
    <m/>
    <m/>
    <x v="0"/>
    <x v="0"/>
    <d v="1980-04-01T00:00:00"/>
    <n v="7778.51"/>
  </r>
  <r>
    <s v="GILBERTO TEIXEIRA DE ALMEIDA"/>
    <x v="0"/>
    <n v="1453103"/>
    <n v="48073172615"/>
    <s v="10/08/1956"/>
    <x v="1"/>
    <s v="SIRIA DE ALMEIDA TEIXEIRA"/>
    <x v="1"/>
    <s v="BRASILEIRO NATO"/>
    <m/>
    <s v="MG"/>
    <s v="UBERLANDIA"/>
    <n v="46"/>
    <s v="DIVISAO DE ENG SEG MEDICINA TRABALHO"/>
    <s v="08-AREA ADMINISTR-UMUARAMA"/>
    <n v="29"/>
    <s v="PRO REITORIA DE GESTAO DE PESSOAS"/>
    <s v="04-SANTA MONICA"/>
    <m/>
    <x v="1"/>
    <x v="19"/>
    <x v="0"/>
    <m/>
    <s v="0//0"/>
    <m/>
    <m/>
    <n v="0"/>
    <m/>
    <n v="0"/>
    <m/>
    <m/>
    <m/>
    <x v="0"/>
    <x v="0"/>
    <d v="2004-05-10T00:00:00"/>
    <n v="24676.71"/>
  </r>
  <r>
    <s v="GILSON VITAL DE OLIVEIRA SOUZA"/>
    <x v="0"/>
    <n v="412821"/>
    <n v="54661820606"/>
    <s v="16/06/1966"/>
    <x v="1"/>
    <s v="NEUZA VITAL SOUZA"/>
    <x v="1"/>
    <s v="BRASILEIRO NATO"/>
    <m/>
    <s v="MG"/>
    <s v="ITUIUTABA"/>
    <n v="1244"/>
    <s v="CENTRO ESTUDOS, PESQ E PROJ ECON-SOCIAIS"/>
    <s v="04-SANTA MONICA"/>
    <n v="344"/>
    <s v="INST DE ECONOMIA RELACOES INTERNACIONAIS"/>
    <s v="04-SANTA MONICA"/>
    <m/>
    <x v="8"/>
    <x v="7"/>
    <x v="0"/>
    <m/>
    <s v="0//0"/>
    <m/>
    <m/>
    <n v="0"/>
    <m/>
    <n v="0"/>
    <m/>
    <m/>
    <m/>
    <x v="0"/>
    <x v="0"/>
    <d v="1987-03-12T00:00:00"/>
    <n v="4030.01"/>
  </r>
  <r>
    <s v="GILVA NUNES DE AZEVEDO LEMES"/>
    <x v="0"/>
    <n v="1905298"/>
    <n v="7702658630"/>
    <s v="15/04/1988"/>
    <x v="0"/>
    <s v="ERUSDALVA APARECIDA NUNES"/>
    <x v="0"/>
    <s v="BRASILEIRO NATO"/>
    <m/>
    <s v="MG"/>
    <m/>
    <n v="134"/>
    <s v="DIVISAO DE PATRIMONIO"/>
    <s v="08-AREA ADMINISTR-UMUARAMA"/>
    <n v="131"/>
    <s v="PRO REITORIA DE PLANEJAMEN ADMINISTRACAO"/>
    <s v="04-SANTA MONICA"/>
    <m/>
    <x v="0"/>
    <x v="3"/>
    <x v="0"/>
    <m/>
    <s v="0//0"/>
    <m/>
    <m/>
    <n v="0"/>
    <m/>
    <n v="0"/>
    <m/>
    <m/>
    <m/>
    <x v="0"/>
    <x v="0"/>
    <d v="2011-12-26T00:00:00"/>
    <n v="4355.84"/>
  </r>
  <r>
    <s v="GILVANE GONCALVES CORREA"/>
    <x v="0"/>
    <n v="3220300"/>
    <n v="60079029604"/>
    <s v="30/07/1966"/>
    <x v="0"/>
    <s v="CONCEICAO MAGNA CORREA"/>
    <x v="1"/>
    <s v="BRASILEIRO NATO"/>
    <m/>
    <s v="MG"/>
    <s v="DIVINOPOLIS"/>
    <n v="296"/>
    <s v="COORDENACAO DO CURSO DE BIOLOGIA"/>
    <s v="07-AREA ACADEMICA-UMUARAMA"/>
    <n v="294"/>
    <s v="INSTITUTO DE BIOLOGIA"/>
    <s v="07-AREA ACADEMICA-UMUARAMA"/>
    <m/>
    <x v="3"/>
    <x v="17"/>
    <x v="0"/>
    <m/>
    <s v="0//0"/>
    <m/>
    <s v="Afas. Cargo Efetivo Art. 120 Lei 8.112/1990 - EST"/>
    <n v="0"/>
    <m/>
    <n v="0"/>
    <m/>
    <s v="1/06/2020"/>
    <s v="31/12/2999"/>
    <x v="0"/>
    <x v="0"/>
    <d v="2009-01-22T00:00:00"/>
    <n v="11578.98"/>
  </r>
  <r>
    <s v="GINA MARA CANDIDO DA SILVA"/>
    <x v="1"/>
    <n v="1434478"/>
    <n v="4615326629"/>
    <s v="20/09/1977"/>
    <x v="0"/>
    <s v="MARIA ANTONIA SANTOS SILVA"/>
    <x v="3"/>
    <s v="BRASILEIRO NATO"/>
    <m/>
    <s v="MG"/>
    <s v="UBERLANDIA"/>
    <n v="492"/>
    <s v="CENTRO OBSTETRICO GEUNE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3-11-10T00:00:00"/>
    <n v="9482.66"/>
  </r>
  <r>
    <s v="GISEIA MARTINS BORGES MATOS"/>
    <x v="1"/>
    <n v="1455284"/>
    <n v="4765590658"/>
    <s v="07/12/1980"/>
    <x v="0"/>
    <s v="ENI MARTA MARTINS BORGES"/>
    <x v="1"/>
    <s v="BRASILEIRO NATO"/>
    <m/>
    <s v="SP"/>
    <s v="SAO PAULO"/>
    <n v="211"/>
    <s v="DIRETORIA DE ENFERMAGEM HC"/>
    <s v="05-ENFERMAGEM-UMUARAMA"/>
    <n v="211"/>
    <s v="DIRETORIA DE ENFERMAGEM HC"/>
    <s v="05-ENFERMAGEM-UMUARAMA"/>
    <m/>
    <x v="0"/>
    <x v="1"/>
    <x v="1"/>
    <m/>
    <s v="0//0"/>
    <m/>
    <s v="CESSAO (COM ONUS) PARA OUTROS ORGAOS - EST"/>
    <n v="0"/>
    <m/>
    <n v="26443"/>
    <s v="EMPRESA BRAS. SERVIÇOS HOSPITALARES"/>
    <s v="1/10/2021"/>
    <s v="0//0"/>
    <x v="0"/>
    <x v="0"/>
    <d v="2004-06-07T00:00:00"/>
    <n v="9324"/>
  </r>
  <r>
    <s v="GISELE DE MELO RODRIGUES"/>
    <x v="0"/>
    <n v="1752506"/>
    <n v="4859745680"/>
    <s v="02/11/1980"/>
    <x v="0"/>
    <s v="FRANCISCA DE MELO NEVES"/>
    <x v="0"/>
    <s v="BRASILEIRO NATO"/>
    <m/>
    <s v="MG"/>
    <m/>
    <n v="313"/>
    <s v="COORD CUR PROG POS GRAD CIENCIAS SAUDE"/>
    <s v="07-AREA ACADEMICA-UMUARAMA"/>
    <n v="313"/>
    <s v="COORD CUR PROG POS GRAD CIENCIAS SAUDE"/>
    <s v="07-AREA ACADEMICA-UMUARAMA"/>
    <m/>
    <x v="2"/>
    <x v="25"/>
    <x v="0"/>
    <m/>
    <s v="0//0"/>
    <m/>
    <m/>
    <n v="0"/>
    <m/>
    <n v="0"/>
    <m/>
    <m/>
    <m/>
    <x v="0"/>
    <x v="0"/>
    <d v="2010-01-26T00:00:00"/>
    <n v="4761.93"/>
  </r>
  <r>
    <s v="GISELE TAVARES GONCALVES"/>
    <x v="0"/>
    <n v="3305050"/>
    <n v="3145073613"/>
    <s v="30/10/1978"/>
    <x v="0"/>
    <s v="CLEUSA MARIA TAVARES GONCALVES"/>
    <x v="1"/>
    <s v="BRASILEIRO NATO"/>
    <m/>
    <s v="GO"/>
    <m/>
    <n v="360"/>
    <s v="FACULDADE DE CIENCIAS CONTABEIS"/>
    <s v="04-SANTA MONICA"/>
    <n v="360"/>
    <s v="FACULDADE DE CIENCIAS CONTABEIS"/>
    <s v="04-SANTA MONICA"/>
    <m/>
    <x v="0"/>
    <x v="24"/>
    <x v="0"/>
    <m/>
    <s v="0//0"/>
    <m/>
    <m/>
    <n v="0"/>
    <m/>
    <n v="0"/>
    <m/>
    <m/>
    <m/>
    <x v="0"/>
    <x v="0"/>
    <d v="2022-08-22T00:00:00"/>
    <n v="3181.04"/>
  </r>
  <r>
    <s v="GISELE VISSOCI MARQUINI"/>
    <x v="0"/>
    <n v="2312988"/>
    <n v="98706837620"/>
    <s v="17/01/1976"/>
    <x v="0"/>
    <s v="STERINA DIJOVANI VISSOCI"/>
    <x v="1"/>
    <s v="BRASILEIRO NATO"/>
    <m/>
    <s v="PR"/>
    <s v="ARAPONGAS"/>
    <n v="665"/>
    <s v="SETOR INTEG ACOES PROM SAUDE SERVIDOR"/>
    <s v="08-AREA ADMINISTR-UMUARAMA"/>
    <n v="29"/>
    <s v="PRO REITORIA DE GESTAO DE PESSOAS"/>
    <s v="04-SANTA MONICA"/>
    <m/>
    <x v="3"/>
    <x v="1"/>
    <x v="0"/>
    <m/>
    <s v="0//0"/>
    <m/>
    <m/>
    <n v="0"/>
    <m/>
    <n v="0"/>
    <m/>
    <m/>
    <m/>
    <x v="0"/>
    <x v="2"/>
    <d v="2004-01-29T00:00:00"/>
    <n v="13323.53"/>
  </r>
  <r>
    <s v="GISELLE JANONES BORGES"/>
    <x v="0"/>
    <n v="1126123"/>
    <n v="92850510653"/>
    <s v="13/10/1972"/>
    <x v="0"/>
    <s v="HONORATA APARECIDA JANONES BORGES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0"/>
    <x v="6"/>
    <x v="0"/>
    <m/>
    <s v="0//0"/>
    <m/>
    <m/>
    <n v="26254"/>
    <s v="UNIVERSIDADE FED.DO TRIANGULO MINEIRO"/>
    <n v="0"/>
    <m/>
    <m/>
    <m/>
    <x v="0"/>
    <x v="0"/>
    <d v="2012-02-02T00:00:00"/>
    <n v="6528.48"/>
  </r>
  <r>
    <s v="GISELLE MENDES FERREIRA"/>
    <x v="1"/>
    <n v="1362119"/>
    <n v="4969182655"/>
    <s v="11/04/1981"/>
    <x v="0"/>
    <s v="WANY THOMAZ DE AQUINO MENDES"/>
    <x v="1"/>
    <s v="BRASILEIRO NATO"/>
    <m/>
    <s v="MG"/>
    <s v="UBERLANDIA"/>
    <n v="498"/>
    <s v="UTI ADULTO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09-18T00:00:00"/>
    <n v="5236.2700000000004"/>
  </r>
  <r>
    <s v="GISELLY TIAGO RIBEIRO AMADO"/>
    <x v="0"/>
    <n v="2523033"/>
    <n v="3612127632"/>
    <s v="22/04/1978"/>
    <x v="0"/>
    <s v="ERONITA TIAGO RIBEIRO"/>
    <x v="1"/>
    <s v="BRASILEIRO NATO"/>
    <m/>
    <s v="MG"/>
    <s v="ARAXA"/>
    <n v="900"/>
    <s v="COOD CURSO GRAD LETRAS HAB LIG PORTUGUES"/>
    <s v="04-SANTA MONICA"/>
    <n v="349"/>
    <s v="INSTITUTO DE LETRAS E LINGUISTICA"/>
    <s v="04-SANTA MONICA"/>
    <m/>
    <x v="1"/>
    <x v="2"/>
    <x v="0"/>
    <m/>
    <s v="0//0"/>
    <m/>
    <s v="LIC. TRATAMENTO DE SAUDE - EST"/>
    <n v="26234"/>
    <s v="UNIVERSIDADE FEDERAL DO ESPIRITO SANTO"/>
    <n v="0"/>
    <m/>
    <s v="31/08/2022"/>
    <s v="26/02/2023"/>
    <x v="0"/>
    <x v="0"/>
    <d v="2011-03-04T00:00:00"/>
    <n v="6218.84"/>
  </r>
  <r>
    <s v="GISLAINE FERRARESI BONELLA"/>
    <x v="1"/>
    <n v="1454441"/>
    <n v="13860552805"/>
    <s v="13/07/1969"/>
    <x v="0"/>
    <s v="MARIA DE LOURDES BUTARELO FERRARESI"/>
    <x v="1"/>
    <s v="BRASILEIRO NATO"/>
    <m/>
    <s v="SP"/>
    <s v="JARDINOPOLIS"/>
    <n v="749"/>
    <s v="FARMACIA"/>
    <s v="06-HOSP CLINICAS-UMUARAMA"/>
    <n v="743"/>
    <s v="DIRETORIA DE SERVICOS ADMINISTRATIVOS"/>
    <s v="06-HOSP CLINICAS-UMUARAMA"/>
    <m/>
    <x v="3"/>
    <x v="20"/>
    <x v="0"/>
    <m/>
    <s v="0//0"/>
    <m/>
    <m/>
    <n v="0"/>
    <m/>
    <n v="0"/>
    <m/>
    <m/>
    <m/>
    <x v="0"/>
    <x v="0"/>
    <d v="2004-05-27T00:00:00"/>
    <n v="13532.83"/>
  </r>
  <r>
    <s v="GISLEY GOMES"/>
    <x v="1"/>
    <n v="1434775"/>
    <n v="2488587699"/>
    <s v="19/06/1967"/>
    <x v="0"/>
    <s v="MARIA MONICA GOMES"/>
    <x v="0"/>
    <s v="BRASILEIRO NATO"/>
    <m/>
    <s v="MG"/>
    <s v="MARTINHO CAMPOS"/>
    <n v="486"/>
    <s v="ENFERMAGEM GINEC OBST INTERNACAO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3-11-13T00:00:00"/>
    <n v="4858.04"/>
  </r>
  <r>
    <s v="GIZELE CRISTINE NUNES DO COUTO"/>
    <x v="0"/>
    <n v="1672903"/>
    <n v="4188821698"/>
    <s v="29/05/1979"/>
    <x v="0"/>
    <s v="VERA LUCIA DE ALVARENGA NUNES"/>
    <x v="0"/>
    <s v="BRASILEIRO NATO"/>
    <m/>
    <s v="MG"/>
    <s v="FORMIGA"/>
    <n v="886"/>
    <s v="DIVISAO DE INFORMATIZACAO DA DIRBI"/>
    <s v="04-SANTA MONICA"/>
    <n v="585"/>
    <s v="DIRETORIA DO SISTEMA DE BIBLIOTECAS"/>
    <s v="04-SANTA MONICA"/>
    <m/>
    <x v="0"/>
    <x v="17"/>
    <x v="0"/>
    <m/>
    <s v="0//0"/>
    <m/>
    <m/>
    <n v="0"/>
    <m/>
    <n v="0"/>
    <m/>
    <m/>
    <m/>
    <x v="0"/>
    <x v="0"/>
    <d v="2009-01-22T00:00:00"/>
    <n v="8601.52"/>
  </r>
  <r>
    <s v="GIZELE MARTINS RODOVALHO"/>
    <x v="0"/>
    <n v="2350451"/>
    <n v="7653539629"/>
    <s v="24/03/1985"/>
    <x v="0"/>
    <s v="MARIA MARTINS RODOVALHO"/>
    <x v="1"/>
    <s v="BRASILEIRO NATO"/>
    <m/>
    <s v="MG"/>
    <m/>
    <n v="130"/>
    <s v="SETOR DE ASSUNTOS EDUCACIONAIS - DIRAC"/>
    <s v="04-SANTA MONICA"/>
    <n v="262"/>
    <s v="PRO REITORIA DE GRADUACAO"/>
    <s v="04-SANTA MONICA"/>
    <m/>
    <x v="5"/>
    <x v="40"/>
    <x v="0"/>
    <m/>
    <s v="0//0"/>
    <m/>
    <m/>
    <n v="0"/>
    <m/>
    <n v="0"/>
    <m/>
    <m/>
    <m/>
    <x v="0"/>
    <x v="0"/>
    <d v="2016-12-09T00:00:00"/>
    <n v="4001.88"/>
  </r>
  <r>
    <s v="GIZELE MEDEIROS DE SOUZA"/>
    <x v="0"/>
    <n v="3135143"/>
    <n v="7541728640"/>
    <s v="11/11/1985"/>
    <x v="0"/>
    <s v="TEREZINHA ALDA DE SOUZA"/>
    <x v="1"/>
    <s v="BRASILEIRO NATO"/>
    <m/>
    <s v="MG"/>
    <m/>
    <n v="296"/>
    <s v="COORDENACAO DO CURSO DE BIOLOGIA"/>
    <s v="07-AREA ACADEMICA-UMUARAMA"/>
    <n v="294"/>
    <s v="INSTITUTO DE BIOLOGIA"/>
    <s v="07-AREA ACADEMICA-UMUARAMA"/>
    <m/>
    <x v="5"/>
    <x v="27"/>
    <x v="0"/>
    <m/>
    <s v="0//0"/>
    <m/>
    <m/>
    <n v="0"/>
    <m/>
    <n v="0"/>
    <m/>
    <m/>
    <m/>
    <x v="0"/>
    <x v="0"/>
    <d v="2019-07-02T00:00:00"/>
    <n v="3851.59"/>
  </r>
  <r>
    <s v="GIZELI DE FATIMA RIBEIRO DOS ANJOS"/>
    <x v="1"/>
    <n v="2178827"/>
    <n v="65235479653"/>
    <s v="10/12/1967"/>
    <x v="0"/>
    <s v="ERY RIBEIRO DOS ANJOS"/>
    <x v="1"/>
    <s v="BRASILEIRO NATO"/>
    <m/>
    <s v="MG"/>
    <s v="ABADIA DOS DOURADOS"/>
    <n v="771"/>
    <s v="SERVICOS MEDICOS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0"/>
    <d v="2003-12-22T00:00:00"/>
    <n v="31319.63"/>
  </r>
  <r>
    <s v="GIZELLE MENDES BORGES CUNHA"/>
    <x v="1"/>
    <n v="2759918"/>
    <n v="1496257669"/>
    <s v="21/02/1983"/>
    <x v="0"/>
    <s v="ROSELI ALVARENGA MENDES DE ALMEIDA"/>
    <x v="1"/>
    <s v="BRASILEIRO NATO"/>
    <m/>
    <s v="MG"/>
    <m/>
    <n v="770"/>
    <s v="PSICOLOGIA CLINICA"/>
    <s v="06-HOSP CLINICAS-UMUARAMA"/>
    <n v="746"/>
    <s v="DIRETORIA DE SERVICOS CLINICOS"/>
    <s v="06-HOSP CLINICAS-UMUARAMA"/>
    <m/>
    <x v="1"/>
    <x v="65"/>
    <x v="0"/>
    <m/>
    <s v="0//0"/>
    <m/>
    <m/>
    <n v="0"/>
    <m/>
    <n v="0"/>
    <m/>
    <m/>
    <m/>
    <x v="0"/>
    <x v="0"/>
    <d v="2014-02-20T00:00:00"/>
    <n v="9197.7999999999993"/>
  </r>
  <r>
    <s v="GIZELY RHOSE DE SOUSA"/>
    <x v="1"/>
    <n v="3133085"/>
    <n v="8010037680"/>
    <s v="16/11/1987"/>
    <x v="0"/>
    <s v="NEILDE TANIA FERREIRA DE SOUS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6-24T00:00:00"/>
    <n v="8113.17"/>
  </r>
  <r>
    <s v="GLAICON FLORISBELO ALVES"/>
    <x v="0"/>
    <n v="1764096"/>
    <n v="4805368640"/>
    <s v="04/06/1980"/>
    <x v="1"/>
    <s v="ABADIA APARECIDA BELO ALVES"/>
    <x v="1"/>
    <s v="BRASILEIRO NATO"/>
    <m/>
    <s v="MG"/>
    <m/>
    <n v="569"/>
    <s v="COORD CURSO GRADUACAO ENG AMBIENTAL"/>
    <s v="12-CAMPUS GLORIA"/>
    <n v="301"/>
    <s v="INSTITUTO DE CIENCIAS AGRARIAS"/>
    <s v="12-CAMPUS GLORIA"/>
    <m/>
    <x v="1"/>
    <x v="25"/>
    <x v="0"/>
    <m/>
    <s v="0//0"/>
    <m/>
    <m/>
    <n v="0"/>
    <m/>
    <n v="0"/>
    <m/>
    <m/>
    <m/>
    <x v="0"/>
    <x v="0"/>
    <d v="2010-02-26T00:00:00"/>
    <n v="6038.28"/>
  </r>
  <r>
    <s v="GLAUBER ARAUJO OLIVEIRA"/>
    <x v="0"/>
    <n v="1002752"/>
    <n v="9012412617"/>
    <s v="05/07/1989"/>
    <x v="1"/>
    <s v="CELENE DOS REIS ARAUJO OLIVEIRA"/>
    <x v="1"/>
    <s v="BRASILEIRO NATO"/>
    <m/>
    <s v="MG"/>
    <m/>
    <n v="665"/>
    <s v="SETOR INTEG ACOES PROM SAUDE SERVIDOR"/>
    <s v="08-AREA ADMINISTR-UMUARAMA"/>
    <n v="29"/>
    <s v="PRO REITORIA DE GESTAO DE PESSOAS"/>
    <s v="04-SANTA MONICA"/>
    <m/>
    <x v="0"/>
    <x v="42"/>
    <x v="0"/>
    <m/>
    <s v="0//0"/>
    <m/>
    <m/>
    <n v="0"/>
    <m/>
    <n v="0"/>
    <m/>
    <m/>
    <m/>
    <x v="0"/>
    <x v="2"/>
    <d v="2021-07-01T00:00:00"/>
    <n v="5852.91"/>
  </r>
  <r>
    <s v="GLAUBERT HENRIQUE DA SILVA"/>
    <x v="0"/>
    <n v="3222038"/>
    <n v="9964795629"/>
    <s v="17/11/1991"/>
    <x v="1"/>
    <s v="LUCIA MARIA SILVA"/>
    <x v="0"/>
    <s v="BRASILEIRO NATO"/>
    <m/>
    <s v="MG"/>
    <m/>
    <n v="134"/>
    <s v="DIVISAO DE PATRIMONIO"/>
    <s v="08-AREA ADMINISTR-UMUARAMA"/>
    <n v="131"/>
    <s v="PRO REITORIA DE PLANEJAMEN ADMINISTRACAO"/>
    <s v="04-SANTA MONICA"/>
    <m/>
    <x v="2"/>
    <x v="45"/>
    <x v="0"/>
    <m/>
    <s v="0//0"/>
    <m/>
    <m/>
    <n v="0"/>
    <m/>
    <n v="0"/>
    <m/>
    <m/>
    <m/>
    <x v="0"/>
    <x v="0"/>
    <d v="2021-01-13T00:00:00"/>
    <n v="3301.93"/>
  </r>
  <r>
    <s v="GLAUCIA ADRIANA NUNES ARAUJO"/>
    <x v="1"/>
    <n v="1854103"/>
    <n v="4111307655"/>
    <s v="05/06/1978"/>
    <x v="0"/>
    <s v="MARIA NUNES ARAUJO"/>
    <x v="1"/>
    <s v="BRASILEIRO NATO"/>
    <m/>
    <s v="MG"/>
    <m/>
    <n v="494"/>
    <s v="HEMODINAMICA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9838.84"/>
  </r>
  <r>
    <s v="GLAUCIA GUIMARAES DE SOUZA"/>
    <x v="0"/>
    <n v="2328628"/>
    <n v="79269770125"/>
    <s v="27/10/1975"/>
    <x v="0"/>
    <s v="MARIA JOSE GUIMARAES DE SOUZA"/>
    <x v="1"/>
    <s v="BRASILEIRO NATO"/>
    <m/>
    <s v="GO"/>
    <m/>
    <n v="46"/>
    <s v="DIVISAO DE ENG SEG MEDICINA TRABALHO"/>
    <s v="08-AREA ADMINISTR-UMUARAMA"/>
    <n v="29"/>
    <s v="PRO REITORIA DE GESTAO DE PESSOAS"/>
    <s v="04-SANTA MONICA"/>
    <m/>
    <x v="1"/>
    <x v="16"/>
    <x v="0"/>
    <m/>
    <s v="0//0"/>
    <m/>
    <m/>
    <n v="0"/>
    <m/>
    <n v="0"/>
    <m/>
    <m/>
    <m/>
    <x v="0"/>
    <x v="2"/>
    <d v="2012-02-01T00:00:00"/>
    <n v="14039.95"/>
  </r>
  <r>
    <s v="GLAUCIA TRINDADE PEREIRA"/>
    <x v="0"/>
    <n v="1657022"/>
    <n v="4253813666"/>
    <s v="30/07/1979"/>
    <x v="0"/>
    <s v="IRENE MARILIA DA TRINDADE PEREIRA"/>
    <x v="1"/>
    <s v="BRASILEIRO NATO"/>
    <m/>
    <s v="MG"/>
    <s v="BELO HORIZONTE"/>
    <n v="1181"/>
    <s v="DIRETORIA DE PROJETOS E ORCAMENTOS-PREFE"/>
    <s v="04-SANTA MONICA"/>
    <n v="59"/>
    <s v="PREFEITURA UNIVERSITARIA"/>
    <s v="04-SANTA MONICA"/>
    <m/>
    <x v="0"/>
    <x v="17"/>
    <x v="0"/>
    <m/>
    <s v="0//0"/>
    <m/>
    <m/>
    <n v="0"/>
    <m/>
    <n v="0"/>
    <m/>
    <m/>
    <m/>
    <x v="0"/>
    <x v="0"/>
    <d v="2008-09-19T00:00:00"/>
    <n v="12454.28"/>
  </r>
  <r>
    <s v="GLAUCIMAR DE PAULO CAIXETA"/>
    <x v="1"/>
    <n v="1123381"/>
    <n v="78948924672"/>
    <s v="31/03/1970"/>
    <x v="0"/>
    <s v="MARIA DE PAULO CAIXETA"/>
    <x v="1"/>
    <s v="BRASILEIRO NATO"/>
    <m/>
    <s v="MG"/>
    <s v="COROMANDEL"/>
    <n v="488"/>
    <s v="ENFERMAGEM PEDIATRIA INTERNACAO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4-12-15T00:00:00"/>
    <n v="8699.26"/>
  </r>
  <r>
    <s v="GLAUCIMEIRE RODRIGUES DE ANDRADE"/>
    <x v="1"/>
    <n v="1364937"/>
    <n v="26658895600"/>
    <s v="06/07/1957"/>
    <x v="0"/>
    <s v="FLORIANA RODRIGUES ANDRADE"/>
    <x v="2"/>
    <s v="BRASILEIRO NATO"/>
    <m/>
    <s v="MG"/>
    <s v="UBERLANDIA"/>
    <n v="765"/>
    <s v="ASSISTENCIA SOCIAL"/>
    <s v="06-HOSP CLINICAS-UMUARAMA"/>
    <n v="746"/>
    <s v="DIRETORIA DE SERVICOS CLINICOS"/>
    <s v="06-HOSP CLINICAS-UMUARAMA"/>
    <m/>
    <x v="3"/>
    <x v="19"/>
    <x v="0"/>
    <m/>
    <s v="0//0"/>
    <m/>
    <m/>
    <n v="0"/>
    <m/>
    <n v="0"/>
    <m/>
    <m/>
    <m/>
    <x v="0"/>
    <x v="0"/>
    <d v="2002-11-14T00:00:00"/>
    <n v="12987.24"/>
  </r>
  <r>
    <s v="GLAUCIONE COIMBRA MARTINS"/>
    <x v="1"/>
    <n v="1434801"/>
    <n v="302968628"/>
    <s v="15/11/1973"/>
    <x v="0"/>
    <s v="MARIA ABADIA COIMBRA MARTINS"/>
    <x v="1"/>
    <s v="BRASILEIRO NATO"/>
    <m/>
    <s v="MG"/>
    <s v="UBERLANDIA"/>
    <n v="494"/>
    <s v="HEMODINAMICA GEUNE DIENF"/>
    <s v="05-ENFERMAGEM-UMUARAMA"/>
    <n v="211"/>
    <s v="DIRETORIA DE ENFERMAGEM HC"/>
    <s v="05-ENFERMAGEM-UMUARAMA"/>
    <m/>
    <x v="4"/>
    <x v="36"/>
    <x v="0"/>
    <m/>
    <s v="0//0"/>
    <m/>
    <m/>
    <n v="0"/>
    <m/>
    <n v="0"/>
    <m/>
    <m/>
    <m/>
    <x v="0"/>
    <x v="0"/>
    <d v="2003-11-13T00:00:00"/>
    <n v="6440.21"/>
  </r>
  <r>
    <s v="GLAUCO COSTA SILVEIRA"/>
    <x v="1"/>
    <n v="2445339"/>
    <n v="3590155655"/>
    <s v="24/04/1978"/>
    <x v="1"/>
    <s v="NILMA CELIA DA COSTA SILVEIRA"/>
    <x v="1"/>
    <s v="BRASILEIRO NATO"/>
    <m/>
    <s v="MG"/>
    <m/>
    <n v="746"/>
    <s v="DIRETORIA DE SERVICOS CLINICOS"/>
    <s v="06-HOSP CLINICAS-UMUARAMA"/>
    <n v="746"/>
    <s v="DIRETORIA DE SERVICOS CLINICOS"/>
    <s v="06-HOSP CLINICAS-UMUARAMA"/>
    <m/>
    <x v="0"/>
    <x v="91"/>
    <x v="1"/>
    <m/>
    <s v="0//0"/>
    <m/>
    <s v="CESSAO (COM ONUS) PARA OUTROS ORGAOS - EST"/>
    <n v="0"/>
    <m/>
    <n v="26443"/>
    <s v="EMPRESA BRAS. SERVIÇOS HOSPITALARES"/>
    <s v="27/05/2022"/>
    <s v="0//0"/>
    <x v="0"/>
    <x v="2"/>
    <d v="2012-10-15T00:00:00"/>
    <n v="6837.25"/>
  </r>
  <r>
    <s v="GLEICILENE DA SILVA GUIMARAES"/>
    <x v="1"/>
    <n v="1854666"/>
    <n v="5652682604"/>
    <s v="17/03/1982"/>
    <x v="0"/>
    <s v="IVONE JOSE DA SILVA"/>
    <x v="3"/>
    <s v="BRASILEIRO NATO"/>
    <m/>
    <s v="MG"/>
    <m/>
    <n v="491"/>
    <s v="CENTRO CIRURGICO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4277.41"/>
  </r>
  <r>
    <s v="GLEIDIANE LIMA MONTEIRO FERREIRA"/>
    <x v="1"/>
    <n v="2265119"/>
    <n v="99150441191"/>
    <s v="06/10/1983"/>
    <x v="0"/>
    <s v="RACHEL LIMA MONTEIRO"/>
    <x v="1"/>
    <s v="BRASILEIRO NATO"/>
    <m/>
    <s v="MT"/>
    <m/>
    <n v="480"/>
    <s v="EMERGENCIA DA CLINICA MEDICA PS DIENF"/>
    <s v="05-ENFERMAGEM-UMUARAMA"/>
    <n v="211"/>
    <s v="DIRETORIA DE ENFERMAGEM HC"/>
    <s v="05-ENFERMAGEM-UMUARAMA"/>
    <m/>
    <x v="2"/>
    <x v="0"/>
    <x v="0"/>
    <m/>
    <s v="0//0"/>
    <m/>
    <m/>
    <n v="0"/>
    <m/>
    <n v="0"/>
    <m/>
    <m/>
    <m/>
    <x v="0"/>
    <x v="0"/>
    <d v="2015-11-13T00:00:00"/>
    <n v="7367.1"/>
  </r>
  <r>
    <s v="GLEISSEL FLORISBELO ALVES"/>
    <x v="0"/>
    <n v="1984294"/>
    <n v="3998764640"/>
    <s v="05/04/1979"/>
    <x v="1"/>
    <s v="ABADIA APARECIDA BELO ALVES"/>
    <x v="1"/>
    <s v="BRASILEIRO NATO"/>
    <m/>
    <s v="GO"/>
    <m/>
    <n v="349"/>
    <s v="INSTITUTO DE LETRAS E LINGUISTICA"/>
    <s v="04-SANTA MONICA"/>
    <n v="349"/>
    <s v="INSTITUTO DE LETRAS E LINGUISTICA"/>
    <s v="04-SANTA MONICA"/>
    <m/>
    <x v="1"/>
    <x v="8"/>
    <x v="0"/>
    <m/>
    <s v="0//0"/>
    <m/>
    <m/>
    <n v="0"/>
    <m/>
    <n v="0"/>
    <m/>
    <m/>
    <m/>
    <x v="0"/>
    <x v="0"/>
    <d v="2012-12-11T00:00:00"/>
    <n v="5248.21"/>
  </r>
  <r>
    <s v="GLENIO OLIVEIRA DA SILVA"/>
    <x v="0"/>
    <n v="1501026"/>
    <n v="67194923653"/>
    <s v="24/02/1972"/>
    <x v="1"/>
    <s v="MARIA HELENA SABINO DE OLIVEIRA SILVA"/>
    <x v="3"/>
    <s v="BRASILEIRO NATO"/>
    <m/>
    <s v="MG"/>
    <s v="UBERLANDIA"/>
    <n v="167"/>
    <s v="DIVISAO CONC DIARIAS E PASSAGENS - DIROR"/>
    <s v="04-SANTA MONICA"/>
    <n v="131"/>
    <s v="PRO REITORIA DE PLANEJAMEN ADMINISTRACAO"/>
    <s v="04-SANTA MONICA"/>
    <s v="PARAPARESIA"/>
    <x v="1"/>
    <x v="4"/>
    <x v="0"/>
    <m/>
    <s v="0//0"/>
    <m/>
    <m/>
    <n v="0"/>
    <m/>
    <n v="0"/>
    <m/>
    <m/>
    <m/>
    <x v="0"/>
    <x v="0"/>
    <d v="2005-06-24T00:00:00"/>
    <n v="6354.6"/>
  </r>
  <r>
    <s v="GLORIA APARECIDA"/>
    <x v="0"/>
    <n v="1995904"/>
    <n v="454476671"/>
    <s v="29/08/1967"/>
    <x v="0"/>
    <s v="ALICE PIRES CONCEICAO"/>
    <x v="1"/>
    <s v="BRASILEIRO NATO"/>
    <m/>
    <s v="MG"/>
    <m/>
    <n v="733"/>
    <s v="DIVISAO AQUISICAO PROCESSAMENTO TECNICO"/>
    <s v="04-SANTA MONICA"/>
    <n v="585"/>
    <s v="DIRETORIA DO SISTEMA DE BIBLIOTECAS"/>
    <s v="04-SANTA MONICA"/>
    <m/>
    <x v="0"/>
    <x v="34"/>
    <x v="0"/>
    <m/>
    <s v="0//0"/>
    <m/>
    <m/>
    <n v="0"/>
    <m/>
    <n v="0"/>
    <m/>
    <m/>
    <m/>
    <x v="0"/>
    <x v="0"/>
    <d v="2013-02-07T00:00:00"/>
    <n v="7668.81"/>
  </r>
  <r>
    <s v="GLORIA TEREZINHA CARRIJO"/>
    <x v="0"/>
    <n v="1992936"/>
    <n v="3686447665"/>
    <s v="16/09/1979"/>
    <x v="0"/>
    <s v="MARIA DE LOURDES CARRIJO"/>
    <x v="1"/>
    <s v="BRASILEIRO NATO"/>
    <m/>
    <s v="MG"/>
    <m/>
    <n v="312"/>
    <s v="COOR CURSO BACHAREL LIC ENFERMAGEM"/>
    <s v="07-AREA ACADEMICA-UMUARAMA"/>
    <n v="305"/>
    <s v="FACULDADE DE MEDICINA"/>
    <s v="07-AREA ACADEMICA-UMUARAMA"/>
    <m/>
    <x v="2"/>
    <x v="8"/>
    <x v="0"/>
    <m/>
    <s v="0//0"/>
    <m/>
    <m/>
    <n v="0"/>
    <m/>
    <n v="0"/>
    <m/>
    <m/>
    <m/>
    <x v="0"/>
    <x v="0"/>
    <d v="2013-01-18T00:00:00"/>
    <n v="4418.72"/>
  </r>
  <r>
    <s v="GLYCON MESSIAS LOUREIRO DE ARAUJO"/>
    <x v="1"/>
    <n v="1123499"/>
    <n v="39412210604"/>
    <s v="03/09/1958"/>
    <x v="1"/>
    <s v="GLICIA APARECIDA LOUREIRO DE ARAUJO"/>
    <x v="0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5-01-06T00:00:00"/>
    <n v="27211.53"/>
  </r>
  <r>
    <s v="GONCALO OLIVEIRA LUZ"/>
    <x v="0"/>
    <n v="1090370"/>
    <n v="39511910663"/>
    <s v="10/03/1960"/>
    <x v="1"/>
    <s v="MARIA ANGELICA DE OLIVEIRA"/>
    <x v="3"/>
    <s v="BRASILEIRO NATO"/>
    <m/>
    <s v="BA"/>
    <s v="AGUA QUENTE"/>
    <n v="723"/>
    <s v="DIVISAO DE ATENDIMENTO AO USUARIO"/>
    <s v="04-SANTA MONICA"/>
    <n v="585"/>
    <s v="DIRETORIA DO SISTEMA DE BIBLIOTECAS"/>
    <s v="04-SANTA MONICA"/>
    <m/>
    <x v="6"/>
    <x v="107"/>
    <x v="0"/>
    <m/>
    <s v="0//0"/>
    <m/>
    <m/>
    <n v="15000"/>
    <s v="MINISTERIO DA EDUCACAO"/>
    <n v="0"/>
    <m/>
    <m/>
    <m/>
    <x v="0"/>
    <x v="0"/>
    <d v="1997-09-01T00:00:00"/>
    <n v="3590.88"/>
  </r>
  <r>
    <s v="GRACIELE DE FATIMA SOUSA"/>
    <x v="0"/>
    <n v="2340352"/>
    <n v="9655330699"/>
    <s v="03/01/1989"/>
    <x v="0"/>
    <s v="MARLI DE FATIMA MARTINS SOUSA"/>
    <x v="1"/>
    <s v="BRASILEIRO NATO"/>
    <m/>
    <s v="MG"/>
    <m/>
    <n v="1244"/>
    <s v="CENTRO ESTUDOS, PESQ E PROJ ECON-SOCIAIS"/>
    <s v="04-SANTA MONICA"/>
    <n v="344"/>
    <s v="INST DE ECONOMIA RELACOES INTERNACIONAIS"/>
    <s v="04-SANTA MONICA"/>
    <m/>
    <x v="3"/>
    <x v="38"/>
    <x v="0"/>
    <m/>
    <s v="0//0"/>
    <m/>
    <m/>
    <n v="0"/>
    <m/>
    <n v="0"/>
    <m/>
    <m/>
    <m/>
    <x v="0"/>
    <x v="0"/>
    <d v="2016-10-17T00:00:00"/>
    <n v="9562.9599999999991"/>
  </r>
  <r>
    <s v="GRACIELE DE JESUS CARVALHO"/>
    <x v="1"/>
    <n v="1280001"/>
    <n v="4124440626"/>
    <s v="16/05/1979"/>
    <x v="0"/>
    <s v="MARIA DAS GRACAS DE JESUS CARVALHO"/>
    <x v="0"/>
    <s v="BRASILEIRO NATO"/>
    <m/>
    <s v="MG"/>
    <m/>
    <n v="487"/>
    <s v="ENFERMAGEM MOL INFEC INTERNACAO DIENF"/>
    <s v="05-ENFERMAGEM-UMUARAMA"/>
    <n v="211"/>
    <s v="DIRETORIA DE ENFERMAGEM HC"/>
    <s v="05-ENFERMAGEM-UMUARAMA"/>
    <m/>
    <x v="0"/>
    <x v="89"/>
    <x v="0"/>
    <m/>
    <s v="0//0"/>
    <m/>
    <m/>
    <n v="0"/>
    <m/>
    <n v="0"/>
    <m/>
    <m/>
    <m/>
    <x v="0"/>
    <x v="0"/>
    <d v="2017-01-30T00:00:00"/>
    <n v="7765.45"/>
  </r>
  <r>
    <s v="GRACIELE FREITAS CARDOSO"/>
    <x v="0"/>
    <n v="1956522"/>
    <n v="838961126"/>
    <s v="19/10/1984"/>
    <x v="0"/>
    <s v="DIVINA ETERNA DE FREITAS"/>
    <x v="3"/>
    <s v="BRASILEIRO NATO"/>
    <m/>
    <s v="GO"/>
    <m/>
    <n v="314"/>
    <s v="FACULDADE DE MEDICINA VETERINARIA"/>
    <s v="07-AREA ACADEMICA-UMUARAMA"/>
    <n v="314"/>
    <s v="FACULDADE DE MEDICINA VETERINARIA"/>
    <s v="07-AREA ACADEMICA-UMUARAMA"/>
    <m/>
    <x v="1"/>
    <x v="78"/>
    <x v="0"/>
    <m/>
    <s v="0//0"/>
    <m/>
    <m/>
    <n v="0"/>
    <m/>
    <n v="0"/>
    <m/>
    <m/>
    <m/>
    <x v="0"/>
    <x v="0"/>
    <d v="2012-07-16T00:00:00"/>
    <n v="4171.74"/>
  </r>
  <r>
    <s v="GREICE HELLEN DE JESUS MOURAO"/>
    <x v="1"/>
    <n v="1434874"/>
    <n v="1392600642"/>
    <s v="13/03/1982"/>
    <x v="0"/>
    <s v="ADAUTA DE JESUS MOURAO"/>
    <x v="0"/>
    <s v="BRASILEIRO NATO"/>
    <m/>
    <s v="MG"/>
    <s v="UBERLANDIA"/>
    <n v="211"/>
    <s v="DIRETORIA DE ENFERMAGEM HC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7T00:00:00"/>
    <n v="6180.09"/>
  </r>
  <r>
    <s v="GREZIO FERNANDES"/>
    <x v="0"/>
    <n v="410828"/>
    <n v="19128061691"/>
    <s v="27/06/1954"/>
    <x v="1"/>
    <s v="MARIA ANTONIA FERNANDES"/>
    <x v="1"/>
    <s v="BRASILEIRO NATO"/>
    <m/>
    <s v="MG"/>
    <s v="PATROCINIO"/>
    <n v="716"/>
    <s v="DIVISAO DE SUPORTE AO USUARIO - CTIC"/>
    <s v="04-SANTA MONICA"/>
    <n v="581"/>
    <s v="CENTRO DE TECNO DA INFOR E COMUNICACAO"/>
    <s v="08-AREA ADMINISTR-UMUARAMA"/>
    <m/>
    <x v="0"/>
    <x v="6"/>
    <x v="0"/>
    <m/>
    <s v="0//0"/>
    <m/>
    <m/>
    <n v="0"/>
    <m/>
    <n v="0"/>
    <m/>
    <m/>
    <m/>
    <x v="0"/>
    <x v="0"/>
    <d v="1978-05-01T00:00:00"/>
    <n v="8168.39"/>
  </r>
  <r>
    <s v="GUALTER AURELIO ALVES DE SOUZA"/>
    <x v="0"/>
    <n v="413296"/>
    <n v="35731567972"/>
    <s v="30/03/1960"/>
    <x v="1"/>
    <s v="ZAIDA ALVES SOUZA"/>
    <x v="1"/>
    <s v="BRASILEIRO NATO"/>
    <m/>
    <s v="PR"/>
    <s v="CURITIBA"/>
    <n v="399"/>
    <s v="FACULDADE DE ENGENHARIA MECANICA"/>
    <s v="12-CAMPUS GLORIA"/>
    <n v="399"/>
    <s v="FACULDADE DE ENGENHARIA MECANICA"/>
    <s v="12-CAMPUS GLORIA"/>
    <m/>
    <x v="1"/>
    <x v="28"/>
    <x v="0"/>
    <m/>
    <s v="0//0"/>
    <m/>
    <m/>
    <n v="0"/>
    <m/>
    <n v="0"/>
    <m/>
    <m/>
    <m/>
    <x v="0"/>
    <x v="0"/>
    <d v="1989-01-01T00:00:00"/>
    <n v="16582.07"/>
  </r>
  <r>
    <s v="GUENIA MARA VIEIRA LADEIRA"/>
    <x v="0"/>
    <n v="1570421"/>
    <n v="53657977600"/>
    <s v="14/04/1966"/>
    <x v="0"/>
    <s v="ELZA VIEIRA LADEIRA"/>
    <x v="1"/>
    <s v="BRASILEIRO NATO"/>
    <m/>
    <s v="MG"/>
    <s v="PRATA"/>
    <n v="399"/>
    <s v="FACULDADE DE ENGENHARIA MECANICA"/>
    <s v="12-CAMPUS GLORIA"/>
    <n v="399"/>
    <s v="FACULDADE DE ENGENHARIA MECANICA"/>
    <s v="12-CAMPUS GLORIA"/>
    <m/>
    <x v="3"/>
    <x v="2"/>
    <x v="0"/>
    <m/>
    <s v="0//0"/>
    <m/>
    <m/>
    <n v="0"/>
    <m/>
    <n v="0"/>
    <m/>
    <m/>
    <m/>
    <x v="0"/>
    <x v="0"/>
    <d v="2007-04-23T00:00:00"/>
    <n v="7041.54"/>
  </r>
  <r>
    <s v="GUILHEMAR CAMPOS"/>
    <x v="1"/>
    <n v="2123269"/>
    <n v="54671868687"/>
    <s v="27/07/1966"/>
    <x v="1"/>
    <s v="MARIA DA SILVA CAMPOS"/>
    <x v="0"/>
    <s v="BRASILEIRO NATO"/>
    <m/>
    <s v="MG"/>
    <s v="MONTE CARMELO"/>
    <n v="771"/>
    <s v="SERVICOS MEDICOS"/>
    <s v="06-HOSP CLINICAS-UMUARAMA"/>
    <n v="746"/>
    <s v="DIRETORIA DE SERVICOS CLINICOS"/>
    <s v="06-HOSP CLINICAS-UMUARAMA"/>
    <m/>
    <x v="0"/>
    <x v="62"/>
    <x v="0"/>
    <m/>
    <s v="0//0"/>
    <m/>
    <m/>
    <n v="0"/>
    <m/>
    <n v="0"/>
    <m/>
    <m/>
    <m/>
    <x v="0"/>
    <x v="0"/>
    <d v="2004-05-26T00:00:00"/>
    <n v="19289.39"/>
  </r>
  <r>
    <s v="GUILHERMA ETERNA DOS SANTOS ROSARIO NASCIMENTO"/>
    <x v="1"/>
    <n v="412445"/>
    <n v="34090894620"/>
    <s v="26/11/1957"/>
    <x v="0"/>
    <s v="AMELIA FERNANDES DOS SANTOS ROSARIO"/>
    <x v="3"/>
    <s v="BRASILEIRO NATO"/>
    <m/>
    <s v="MG"/>
    <s v="ITAPAJIPE"/>
    <n v="490"/>
    <s v="BERCARIO E UTI NEONATAL GEUNE DIENF"/>
    <s v="05-ENFERMAGEM-UMUARAMA"/>
    <n v="211"/>
    <s v="DIRETORIA DE ENFERMAGEM HC"/>
    <s v="05-ENFERMAGEM-UMUARAMA"/>
    <m/>
    <x v="8"/>
    <x v="29"/>
    <x v="0"/>
    <m/>
    <s v="0//0"/>
    <m/>
    <m/>
    <n v="0"/>
    <m/>
    <n v="0"/>
    <m/>
    <m/>
    <m/>
    <x v="0"/>
    <x v="0"/>
    <d v="1985-03-21T00:00:00"/>
    <n v="9458.2999999999993"/>
  </r>
  <r>
    <s v="GUILHERME ANTONIO COELHO NETO"/>
    <x v="0"/>
    <n v="1974483"/>
    <n v="9060374681"/>
    <s v="30/11/1988"/>
    <x v="1"/>
    <s v="APARECIDA ALVES NETO COELHO"/>
    <x v="0"/>
    <s v="BRASILEIRO NATO"/>
    <m/>
    <s v="MG"/>
    <m/>
    <n v="1173"/>
    <s v="ASSESSORIA ADMINISTRATIVA UFU PT MINAS"/>
    <s v="11-CAMPUS PATOS DE MINAS"/>
    <n v="581"/>
    <s v="CENTRO DE TECNO DA INFOR E COMUNICACAO"/>
    <s v="08-AREA ADMINISTR-UMUARAMA"/>
    <m/>
    <x v="0"/>
    <x v="8"/>
    <x v="0"/>
    <m/>
    <s v="0//0"/>
    <m/>
    <m/>
    <n v="0"/>
    <m/>
    <n v="0"/>
    <m/>
    <m/>
    <m/>
    <x v="0"/>
    <x v="0"/>
    <d v="2012-10-15T00:00:00"/>
    <n v="4488.6000000000004"/>
  </r>
  <r>
    <s v="GUILHERME AUGUSTO DA SILVA GOMES"/>
    <x v="0"/>
    <n v="1948488"/>
    <n v="9181268602"/>
    <s v="24/10/1989"/>
    <x v="1"/>
    <s v="ROSILENE APARECIDA DA SILVA"/>
    <x v="1"/>
    <s v="BRASILEIRO NATO"/>
    <m/>
    <s v="MG"/>
    <m/>
    <n v="823"/>
    <s v="PROG DE POS GRAD EM ESTUDOS LITERARIOS"/>
    <s v="04-SANTA MONICA"/>
    <n v="349"/>
    <s v="INSTITUTO DE LETRAS E LINGUISTICA"/>
    <s v="04-SANTA MONICA"/>
    <m/>
    <x v="1"/>
    <x v="78"/>
    <x v="0"/>
    <m/>
    <s v="0//0"/>
    <m/>
    <s v="LIC. TRATAMENTO DE SAUDE - EST"/>
    <n v="0"/>
    <m/>
    <n v="0"/>
    <m/>
    <s v="23/11/2022"/>
    <s v="21/01/2023"/>
    <x v="0"/>
    <x v="0"/>
    <d v="2012-06-06T00:00:00"/>
    <n v="4171.74"/>
  </r>
  <r>
    <s v="GUILHERME CARNAVAL DE SOUZA PEREIRA"/>
    <x v="1"/>
    <n v="2312903"/>
    <n v="2849025607"/>
    <s v="10/10/1975"/>
    <x v="1"/>
    <s v="SONIA MARIA CARNAVAL DE SOUSA PEREIR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4"/>
    <x v="0"/>
    <m/>
    <s v="0//0"/>
    <m/>
    <m/>
    <n v="0"/>
    <m/>
    <n v="0"/>
    <m/>
    <m/>
    <m/>
    <x v="0"/>
    <x v="2"/>
    <d v="2011-12-20T00:00:00"/>
    <n v="7948.71"/>
  </r>
  <r>
    <s v="GUILHERME DE LIMA FERNANDES"/>
    <x v="0"/>
    <n v="1827506"/>
    <n v="4899639600"/>
    <s v="27/03/1980"/>
    <x v="1"/>
    <s v="ARTEMISIA PEREIRA DE LIMA FERNANDES"/>
    <x v="0"/>
    <s v="BRASILEIRO NATO"/>
    <m/>
    <s v="MG"/>
    <m/>
    <n v="395"/>
    <s v="INSTITUTO DE FISICA"/>
    <s v="04-SANTA MONICA"/>
    <n v="395"/>
    <s v="INSTITUTO DE FISICA"/>
    <s v="04-SANTA MONICA"/>
    <m/>
    <x v="1"/>
    <x v="12"/>
    <x v="0"/>
    <m/>
    <s v="0//0"/>
    <m/>
    <m/>
    <n v="0"/>
    <m/>
    <n v="0"/>
    <m/>
    <m/>
    <m/>
    <x v="0"/>
    <x v="0"/>
    <d v="2010-11-30T00:00:00"/>
    <n v="5811.63"/>
  </r>
  <r>
    <s v="GUILHERME GONCALVES DE OLIVEIRA"/>
    <x v="1"/>
    <n v="1435044"/>
    <n v="76598500672"/>
    <s v="13/01/1974"/>
    <x v="1"/>
    <s v="HELENA GONCALVES DE OLIVEIRA"/>
    <x v="1"/>
    <s v="BRASILEIRO NATO"/>
    <m/>
    <s v="MG"/>
    <s v="PATROCINIO"/>
    <n v="494"/>
    <s v="HEMODINAMICA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24T00:00:00"/>
    <n v="7452.55"/>
  </r>
  <r>
    <s v="GUILHERME HENRIQUE CASTILHO"/>
    <x v="0"/>
    <n v="1332678"/>
    <n v="5740246628"/>
    <s v="15/11/1981"/>
    <x v="1"/>
    <s v="HELOISA JARDIM ANDRADE"/>
    <x v="1"/>
    <s v="BRASILEIRO NATO"/>
    <m/>
    <s v="MG"/>
    <m/>
    <n v="563"/>
    <s v="CURSO GRAD EM RELACOES INTERNACIONAIS"/>
    <s v="04-SANTA MONICA"/>
    <n v="344"/>
    <s v="INST DE ECONOMIA RELACOES INTERNACIONAIS"/>
    <s v="04-SANTA MONICA"/>
    <m/>
    <x v="0"/>
    <x v="40"/>
    <x v="0"/>
    <m/>
    <s v="0//0"/>
    <m/>
    <m/>
    <n v="0"/>
    <m/>
    <n v="0"/>
    <m/>
    <m/>
    <m/>
    <x v="0"/>
    <x v="0"/>
    <d v="2016-08-19T00:00:00"/>
    <n v="4104.6400000000003"/>
  </r>
  <r>
    <s v="GUILHERME HENRIQUE SILVEIRA COSTA"/>
    <x v="0"/>
    <n v="3305658"/>
    <n v="12976421633"/>
    <s v="18/05/1997"/>
    <x v="1"/>
    <s v="MARINA ROSA SILVEIRA"/>
    <x v="1"/>
    <s v="BRASILEIRO NATO"/>
    <m/>
    <s v="MG"/>
    <m/>
    <n v="403"/>
    <s v="FACULDADE DE ENGENHARIA ELETRICA"/>
    <s v="04-SANTA MONICA"/>
    <n v="403"/>
    <s v="FACULDADE DE ENGENHARIA ELETRICA"/>
    <s v="04-SANTA MONICA"/>
    <m/>
    <x v="4"/>
    <x v="24"/>
    <x v="0"/>
    <m/>
    <s v="0//0"/>
    <m/>
    <m/>
    <n v="0"/>
    <m/>
    <n v="0"/>
    <m/>
    <m/>
    <m/>
    <x v="0"/>
    <x v="0"/>
    <d v="2022-08-26T00:00:00"/>
    <n v="2446.96"/>
  </r>
  <r>
    <s v="GUILHERME LEAL DIAS"/>
    <x v="0"/>
    <n v="1979762"/>
    <n v="10080700683"/>
    <s v="20/05/1989"/>
    <x v="1"/>
    <s v="ROSANE LEAL DIAS"/>
    <x v="1"/>
    <s v="BRASILEIRO NATO"/>
    <m/>
    <s v="MG"/>
    <m/>
    <n v="665"/>
    <s v="SETOR INTEG ACOES PROM SAUDE SERVIDOR"/>
    <s v="08-AREA ADMINISTR-UMUARAMA"/>
    <n v="29"/>
    <s v="PRO REITORIA DE GESTAO DE PESSOAS"/>
    <s v="04-SANTA MONICA"/>
    <m/>
    <x v="0"/>
    <x v="34"/>
    <x v="0"/>
    <m/>
    <s v="0//0"/>
    <m/>
    <m/>
    <n v="0"/>
    <m/>
    <n v="0"/>
    <m/>
    <m/>
    <m/>
    <x v="0"/>
    <x v="0"/>
    <d v="2012-11-09T00:00:00"/>
    <n v="7668.81"/>
  </r>
  <r>
    <s v="GUILHERME MAFFA FEITOZA"/>
    <x v="0"/>
    <n v="2870990"/>
    <n v="10528513630"/>
    <s v="17/01/1990"/>
    <x v="1"/>
    <s v="SUZAN ANDREIA MAFFA FEITOZA"/>
    <x v="1"/>
    <s v="BRASILEIRO NATO"/>
    <m/>
    <s v="SP"/>
    <m/>
    <n v="426"/>
    <s v="SETOR DE APOSENTADORIA E PENSAO"/>
    <s v="04-SANTA MONICA"/>
    <n v="29"/>
    <s v="PRO REITORIA DE GESTAO DE PESSOAS"/>
    <s v="04-SANTA MONICA"/>
    <m/>
    <x v="2"/>
    <x v="24"/>
    <x v="0"/>
    <m/>
    <s v="0//0"/>
    <m/>
    <m/>
    <n v="0"/>
    <m/>
    <n v="0"/>
    <m/>
    <m/>
    <m/>
    <x v="0"/>
    <x v="0"/>
    <d v="2022-07-05T00:00:00"/>
    <n v="3058.7"/>
  </r>
  <r>
    <s v="GUILHERME MIRANDA DE ABREU"/>
    <x v="0"/>
    <n v="2033693"/>
    <n v="7032990690"/>
    <s v="13/10/1984"/>
    <x v="1"/>
    <s v="WILMA MIRANDA DE ABREU"/>
    <x v="1"/>
    <s v="BRASILEIRO NATO"/>
    <m/>
    <s v="MG"/>
    <m/>
    <n v="785"/>
    <s v="COORD CURSO ENG AGRI CART MONTE CARMELO"/>
    <s v="10-CAMPUS MONTE CARMELO"/>
    <n v="340"/>
    <s v="INSTITUTO DE GEOGRAFIA"/>
    <s v="04-SANTA MONICA"/>
    <m/>
    <x v="2"/>
    <x v="8"/>
    <x v="0"/>
    <m/>
    <s v="0//0"/>
    <m/>
    <m/>
    <n v="0"/>
    <m/>
    <n v="0"/>
    <m/>
    <m/>
    <m/>
    <x v="0"/>
    <x v="0"/>
    <d v="2013-06-12T00:00:00"/>
    <n v="4418.72"/>
  </r>
  <r>
    <s v="GUILHERME NUNES MOREIRA COSTA"/>
    <x v="0"/>
    <n v="2281172"/>
    <n v="10021542600"/>
    <s v="05/04/1990"/>
    <x v="1"/>
    <s v="DENISE NUNES MOREIRA"/>
    <x v="1"/>
    <s v="BRASILEIRO NATO"/>
    <m/>
    <s v="MG"/>
    <m/>
    <n v="301"/>
    <s v="INSTITUTO DE CIENCIAS AGRARIAS"/>
    <s v="12-CAMPUS GLORIA"/>
    <n v="301"/>
    <s v="INSTITUTO DE CIENCIAS AGRARIAS"/>
    <s v="12-CAMPUS GLORIA"/>
    <m/>
    <x v="1"/>
    <x v="0"/>
    <x v="0"/>
    <m/>
    <s v="0//0"/>
    <m/>
    <m/>
    <n v="0"/>
    <m/>
    <n v="0"/>
    <m/>
    <m/>
    <m/>
    <x v="0"/>
    <x v="0"/>
    <d v="2016-02-01T00:00:00"/>
    <n v="4861.6099999999997"/>
  </r>
  <r>
    <s v="GUILHERME PALHARES THEODORO"/>
    <x v="0"/>
    <n v="3611383"/>
    <n v="73168548120"/>
    <s v="09/06/1987"/>
    <x v="1"/>
    <s v="MARIA LENES DE OLIVEIRA THEODORO"/>
    <x v="0"/>
    <s v="BRASILEIRO NATO"/>
    <m/>
    <s v="GO"/>
    <s v="ITUMBIARA"/>
    <n v="719"/>
    <s v="DIVISAO DE SISTEMA_- CTIC"/>
    <s v="08-AREA ADMINISTR-UMUARAMA"/>
    <n v="581"/>
    <s v="CENTRO DE TECNO DA INFOR E COMUNICACAO"/>
    <s v="08-AREA ADMINISTR-UMUARAMA"/>
    <m/>
    <x v="1"/>
    <x v="34"/>
    <x v="0"/>
    <m/>
    <s v="0//0"/>
    <m/>
    <m/>
    <n v="0"/>
    <m/>
    <n v="0"/>
    <m/>
    <m/>
    <m/>
    <x v="0"/>
    <x v="0"/>
    <d v="2013-02-19T00:00:00"/>
    <n v="8966.61"/>
  </r>
  <r>
    <s v="GUILHERME REIS DOS SANTOS"/>
    <x v="0"/>
    <n v="2271461"/>
    <n v="6332841656"/>
    <s v="22/09/1994"/>
    <x v="1"/>
    <s v="CLAUDIA DOS REIS MALAQUIAS SANTOS"/>
    <x v="0"/>
    <s v="BRASILEIRO NATO"/>
    <m/>
    <s v="MG"/>
    <m/>
    <n v="560"/>
    <s v="CURSO DE GRADUACAO EM FISIOTERAPIA"/>
    <s v="03-EDUCACAO FISICA"/>
    <n v="332"/>
    <s v="FACULDADE DE EDUCACAO FISICA"/>
    <s v="03-EDUCACAO FISICA"/>
    <m/>
    <x v="0"/>
    <x v="0"/>
    <x v="0"/>
    <m/>
    <s v="0//0"/>
    <m/>
    <m/>
    <n v="0"/>
    <m/>
    <n v="0"/>
    <m/>
    <m/>
    <m/>
    <x v="0"/>
    <x v="3"/>
    <d v="2016-01-12T00:00:00"/>
    <n v="3118.46"/>
  </r>
  <r>
    <s v="GUSTAVO BRUNO DO VALE"/>
    <x v="0"/>
    <n v="2637861"/>
    <n v="7126031661"/>
    <s v="07/03/1986"/>
    <x v="1"/>
    <s v="VILMA ROSA BRUNO FERREIRA"/>
    <x v="1"/>
    <s v="BRASILEIRO NATO"/>
    <m/>
    <s v="MG"/>
    <s v="UBERLANDIA"/>
    <n v="580"/>
    <s v="CENTRO DE EDUCACAO DISTANCIA - DIRETORIA"/>
    <s v="04-SANTA MONICA"/>
    <n v="580"/>
    <s v="CENTRO DE EDUCACAO DISTANCIA - DIRETORIA"/>
    <s v="04-SANTA MONICA"/>
    <m/>
    <x v="1"/>
    <x v="12"/>
    <x v="0"/>
    <m/>
    <s v="0//0"/>
    <m/>
    <m/>
    <n v="0"/>
    <m/>
    <n v="0"/>
    <m/>
    <m/>
    <m/>
    <x v="0"/>
    <x v="0"/>
    <d v="2010-11-30T00:00:00"/>
    <n v="5452.89"/>
  </r>
  <r>
    <s v="GUSTAVO CAMARGO LOPES"/>
    <x v="1"/>
    <n v="1443606"/>
    <n v="1697040926"/>
    <s v="20/01/1977"/>
    <x v="1"/>
    <s v="MARIA DE LOURDES CAMARGO LOPES"/>
    <x v="2"/>
    <s v="BRASILEIRO NATO"/>
    <m/>
    <s v="PR"/>
    <m/>
    <n v="771"/>
    <s v="SERVICOS MEDICOS"/>
    <s v="06-HOSP CLINICAS-UMUARAMA"/>
    <n v="746"/>
    <s v="DIRETORIA DE SERVICOS CLINICOS"/>
    <s v="06-HOSP CLINICAS-UMUARAMA"/>
    <m/>
    <x v="0"/>
    <x v="119"/>
    <x v="0"/>
    <m/>
    <s v="0//0"/>
    <m/>
    <m/>
    <n v="0"/>
    <m/>
    <n v="0"/>
    <m/>
    <m/>
    <m/>
    <x v="0"/>
    <x v="2"/>
    <d v="2011-09-01T00:00:00"/>
    <n v="8469.94"/>
  </r>
  <r>
    <s v="GUSTAVO CARRIJO GUIMARAES"/>
    <x v="0"/>
    <n v="3299484"/>
    <n v="12307179607"/>
    <s v="13/02/1996"/>
    <x v="1"/>
    <s v="MARISLENE DE FATIMA CARRIJO"/>
    <x v="1"/>
    <s v="BRASILEIRO NATO"/>
    <m/>
    <s v="MG"/>
    <m/>
    <n v="816"/>
    <s v="COORDENACAO DO CURSO DE TEATRO"/>
    <s v="04-SANTA MONICA"/>
    <n v="808"/>
    <s v="INSTITUTO DE ARTES"/>
    <s v="04-SANTA MONICA"/>
    <m/>
    <x v="2"/>
    <x v="24"/>
    <x v="0"/>
    <m/>
    <s v="0//0"/>
    <m/>
    <m/>
    <n v="0"/>
    <m/>
    <n v="0"/>
    <m/>
    <m/>
    <m/>
    <x v="0"/>
    <x v="0"/>
    <d v="2022-07-07T00:00:00"/>
    <n v="3058.7"/>
  </r>
  <r>
    <s v="GUSTAVO CAVINATO HERRERA"/>
    <x v="0"/>
    <n v="1981228"/>
    <n v="30375084851"/>
    <s v="11/02/1978"/>
    <x v="1"/>
    <s v="MARIA ANTONIETA CAVINATO HERRERA"/>
    <x v="1"/>
    <s v="BRASILEIRO NATO"/>
    <m/>
    <s v="SP"/>
    <m/>
    <n v="111"/>
    <s v="DIVISAO APOIO ADM HOSPITAL VETERINARIO"/>
    <s v="08-AREA ADMINISTR-UMUARAMA"/>
    <n v="109"/>
    <s v="HOSPITAL VETERINARIO - DIRETORIA GERAL"/>
    <s v="08-AREA ADMINISTR-UMUARAMA"/>
    <m/>
    <x v="1"/>
    <x v="8"/>
    <x v="0"/>
    <m/>
    <s v="0//0"/>
    <m/>
    <m/>
    <n v="0"/>
    <m/>
    <n v="0"/>
    <m/>
    <m/>
    <m/>
    <x v="0"/>
    <x v="0"/>
    <d v="2012-11-29T00:00:00"/>
    <n v="5558.95"/>
  </r>
  <r>
    <s v="GUSTAVO GONTIJO DOMINGOS"/>
    <x v="1"/>
    <n v="2445455"/>
    <n v="4601943647"/>
    <s v="18/02/1979"/>
    <x v="1"/>
    <s v="ANA BEATRIZ GONTIJO DOMINGO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51"/>
    <x v="0"/>
    <m/>
    <s v="0//0"/>
    <m/>
    <m/>
    <n v="0"/>
    <m/>
    <n v="0"/>
    <m/>
    <m/>
    <m/>
    <x v="0"/>
    <x v="2"/>
    <d v="2019-11-18T00:00:00"/>
    <n v="7038.5"/>
  </r>
  <r>
    <s v="GUSTAVO HENRIQUE RIBEIRO MAGALHAES"/>
    <x v="0"/>
    <n v="1964021"/>
    <n v="9549534600"/>
    <s v="03/04/1989"/>
    <x v="1"/>
    <s v="GISLANE DE FATIMA RIBEIRO MAGALHAES"/>
    <x v="1"/>
    <s v="BRASILEIRO NATO"/>
    <m/>
    <s v="MG"/>
    <m/>
    <n v="1172"/>
    <s v="ASSESSORIA ADMINISTRATIVA UFU MT CARMELO"/>
    <s v="10-CAMPUS MONTE CARMELO"/>
    <n v="581"/>
    <s v="CENTRO DE TECNO DA INFOR E COMUNICACAO"/>
    <s v="08-AREA ADMINISTR-UMUARAMA"/>
    <m/>
    <x v="2"/>
    <x v="8"/>
    <x v="0"/>
    <m/>
    <s v="0//0"/>
    <m/>
    <m/>
    <n v="0"/>
    <m/>
    <n v="0"/>
    <m/>
    <m/>
    <m/>
    <x v="0"/>
    <x v="0"/>
    <d v="2012-08-27T00:00:00"/>
    <n v="4586.79"/>
  </r>
  <r>
    <s v="GUSTAVO MAESTRI MACHADO COSTA"/>
    <x v="0"/>
    <n v="1947374"/>
    <n v="7147806697"/>
    <s v="18/09/1984"/>
    <x v="1"/>
    <s v="VANIA MAESTRI COSTA"/>
    <x v="2"/>
    <s v="BRASILEIRO NATO"/>
    <m/>
    <s v="MG"/>
    <m/>
    <n v="135"/>
    <s v="DIVISAO DE ALMOXARIFADO"/>
    <s v="08-AREA ADMINISTR-UMUARAMA"/>
    <n v="131"/>
    <s v="PRO REITORIA DE PLANEJAMEN ADMINISTRACAO"/>
    <s v="04-SANTA MONICA"/>
    <m/>
    <x v="0"/>
    <x v="8"/>
    <x v="0"/>
    <m/>
    <s v="0//0"/>
    <m/>
    <m/>
    <n v="0"/>
    <m/>
    <n v="0"/>
    <m/>
    <m/>
    <m/>
    <x v="0"/>
    <x v="0"/>
    <d v="2012-06-06T00:00:00"/>
    <n v="4488.6000000000004"/>
  </r>
  <r>
    <s v="GUSTAVO MARTINS SALGADO"/>
    <x v="0"/>
    <n v="3304435"/>
    <n v="1509483101"/>
    <s v="07/09/1989"/>
    <x v="1"/>
    <s v="JOANA DARC MARTINS COSTA"/>
    <x v="0"/>
    <s v="BRASILEIRO NATO"/>
    <m/>
    <s v="GO"/>
    <m/>
    <n v="716"/>
    <s v="DIVISAO DE SUPORTE AO USUARIO - CTIC"/>
    <s v="04-SANTA MONICA"/>
    <n v="581"/>
    <s v="CENTRO DE TECNO DA INFOR E COMUNICACAO"/>
    <s v="08-AREA ADMINISTR-UMUARAMA"/>
    <m/>
    <x v="2"/>
    <x v="24"/>
    <x v="0"/>
    <m/>
    <s v="0//0"/>
    <m/>
    <m/>
    <n v="0"/>
    <m/>
    <n v="0"/>
    <m/>
    <m/>
    <m/>
    <x v="0"/>
    <x v="0"/>
    <d v="2022-08-11T00:00:00"/>
    <n v="3058.7"/>
  </r>
  <r>
    <s v="GUSTAVO MOREIRA RIBEIRO"/>
    <x v="0"/>
    <n v="3300635"/>
    <n v="11507283610"/>
    <s v="06/03/1997"/>
    <x v="1"/>
    <s v="BEATRIZ BRAZ MOREIRA"/>
    <x v="0"/>
    <s v="BRASILEIRO NATO"/>
    <m/>
    <s v="MG"/>
    <m/>
    <n v="787"/>
    <s v="COOD CURSO AGRONOMIA MONTE CARMELO"/>
    <s v="10-CAMPUS MONTE CARMELO"/>
    <n v="301"/>
    <s v="INSTITUTO DE CIENCIAS AGRARIAS"/>
    <s v="12-CAMPUS GLORIA"/>
    <m/>
    <x v="2"/>
    <x v="24"/>
    <x v="0"/>
    <m/>
    <s v="0//0"/>
    <m/>
    <m/>
    <n v="0"/>
    <m/>
    <n v="0"/>
    <m/>
    <m/>
    <m/>
    <x v="0"/>
    <x v="0"/>
    <d v="2022-07-04T00:00:00"/>
    <n v="3058.7"/>
  </r>
  <r>
    <s v="GUSTAVO OLIVEIRA MENDES"/>
    <x v="0"/>
    <n v="1649859"/>
    <n v="6938640793"/>
    <s v="01/09/1977"/>
    <x v="1"/>
    <s v="SIMONE SOARES DE OLIVEIRA MENDES"/>
    <x v="1"/>
    <s v="BRASILEIRO NATO"/>
    <m/>
    <s v="MG"/>
    <s v="MONTE ALEGRE DE MINAS"/>
    <n v="1155"/>
    <s v="INSTITUTO DE CIENCIAS HUMANAS DO PONTAL"/>
    <s v="09-CAMPUS PONTAL"/>
    <n v="1155"/>
    <s v="INSTITUTO DE CIENCIAS HUMANAS DO PONTAL"/>
    <s v="09-CAMPUS PONTAL"/>
    <m/>
    <x v="1"/>
    <x v="15"/>
    <x v="0"/>
    <m/>
    <s v="0//0"/>
    <m/>
    <m/>
    <n v="0"/>
    <m/>
    <n v="0"/>
    <m/>
    <m/>
    <m/>
    <x v="0"/>
    <x v="0"/>
    <d v="2008-08-20T00:00:00"/>
    <n v="5886.5"/>
  </r>
  <r>
    <s v="HABNNER RODRIGUES AMARO"/>
    <x v="0"/>
    <n v="1861561"/>
    <n v="7898667654"/>
    <s v="10/08/1987"/>
    <x v="1"/>
    <s v="NAIR RODRIGUES AMARO"/>
    <x v="3"/>
    <s v="BRASILEIRO NATO"/>
    <m/>
    <s v="MG"/>
    <m/>
    <n v="159"/>
    <s v="DIVISAO DE GRAFICA"/>
    <s v="04-SANTA MONICA"/>
    <n v="59"/>
    <s v="PREFEITURA UNIVERSITARIA"/>
    <s v="04-SANTA MONICA"/>
    <m/>
    <x v="2"/>
    <x v="0"/>
    <x v="0"/>
    <m/>
    <s v="0//0"/>
    <m/>
    <m/>
    <n v="0"/>
    <m/>
    <n v="0"/>
    <m/>
    <m/>
    <m/>
    <x v="0"/>
    <x v="0"/>
    <d v="2016-01-08T00:00:00"/>
    <n v="4973.54"/>
  </r>
  <r>
    <s v="HALISSON FERREIRA DOS SANTOS SILVA"/>
    <x v="0"/>
    <n v="1987560"/>
    <n v="7996952620"/>
    <s v="09/12/1987"/>
    <x v="1"/>
    <s v="VANILDE DOS SANTOS SILVA"/>
    <x v="3"/>
    <s v="BRASILEIRO NATO"/>
    <m/>
    <s v="MG"/>
    <m/>
    <n v="59"/>
    <s v="PREFEITURA UNIVERSITARIA"/>
    <s v="04-SANTA MONICA"/>
    <n v="59"/>
    <s v="PREFEITURA UNIVERSITARIA"/>
    <s v="04-SANTA MONICA"/>
    <m/>
    <x v="0"/>
    <x v="8"/>
    <x v="1"/>
    <m/>
    <s v="0//0"/>
    <m/>
    <s v="CESSAO (COM ONUS) PARA OUTROS ORGAOS - EST"/>
    <n v="0"/>
    <m/>
    <n v="26443"/>
    <s v="EMPRESA BRAS. SERVIÇOS HOSPITALARES"/>
    <s v="23/04/2021"/>
    <s v="0//0"/>
    <x v="0"/>
    <x v="0"/>
    <d v="2013-01-10T00:00:00"/>
    <n v="4488.6000000000004"/>
  </r>
  <r>
    <s v="HAROLDO LUIS OLIVA GOMES ROCHA"/>
    <x v="1"/>
    <n v="2483809"/>
    <n v="4501382678"/>
    <s v="17/12/1979"/>
    <x v="1"/>
    <s v="LEDA OLIVA GOMES ROCH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6"/>
    <x v="0"/>
    <m/>
    <s v="0//0"/>
    <m/>
    <m/>
    <n v="0"/>
    <m/>
    <n v="0"/>
    <m/>
    <m/>
    <m/>
    <x v="0"/>
    <x v="2"/>
    <d v="2012-04-02T00:00:00"/>
    <n v="12116.63"/>
  </r>
  <r>
    <s v="HEBER SILVEIRA COIMBRA"/>
    <x v="0"/>
    <n v="3271650"/>
    <n v="76772365020"/>
    <s v="26/10/1974"/>
    <x v="1"/>
    <s v="CILEDA MARIA SILVEIRA COIMBRA"/>
    <x v="1"/>
    <s v="BRASILEIRO NATO"/>
    <m/>
    <s v="RS"/>
    <m/>
    <n v="165"/>
    <s v="DIVISAO DE EDITORACAO ELETRONICA"/>
    <s v="04-SANTA MONICA"/>
    <n v="443"/>
    <s v="DIRETORIA DA EDITORA UFU"/>
    <s v="04-SANTA MONICA"/>
    <m/>
    <x v="0"/>
    <x v="24"/>
    <x v="0"/>
    <m/>
    <s v="0//0"/>
    <m/>
    <m/>
    <n v="0"/>
    <m/>
    <n v="0"/>
    <m/>
    <m/>
    <m/>
    <x v="0"/>
    <x v="0"/>
    <d v="2022-02-03T00:00:00"/>
    <n v="3181.04"/>
  </r>
  <r>
    <s v="HEITOR CARVALHO DE ALMEIDA NETO"/>
    <x v="0"/>
    <n v="2230318"/>
    <n v="6463776637"/>
    <s v="02/10/1984"/>
    <x v="1"/>
    <s v="MARIA DE LOURDES RODRIGUES CARVALHO"/>
    <x v="1"/>
    <s v="BRASILEIRO NATO"/>
    <m/>
    <s v="MG"/>
    <m/>
    <n v="349"/>
    <s v="INSTITUTO DE LETRAS E LINGUISTICA"/>
    <s v="04-SANTA MONICA"/>
    <n v="349"/>
    <s v="INSTITUTO DE LETRAS E LINGUISTICA"/>
    <s v="04-SANTA MONICA"/>
    <m/>
    <x v="0"/>
    <x v="18"/>
    <x v="1"/>
    <m/>
    <s v="0//0"/>
    <m/>
    <s v="CESSAO (COM ONUS) PARA OUTROS ORGAOS - EST"/>
    <n v="0"/>
    <m/>
    <n v="17000"/>
    <s v="MINISTERIO DA FAZENDA"/>
    <s v="28/10/2021"/>
    <s v="0//0"/>
    <x v="0"/>
    <x v="0"/>
    <d v="2015-05-19T00:00:00"/>
    <n v="4384.97"/>
  </r>
  <r>
    <s v="HEITOR SANTOS CUNHA"/>
    <x v="0"/>
    <n v="1969625"/>
    <n v="6958314611"/>
    <s v="08/04/1986"/>
    <x v="1"/>
    <s v="ANTONIA MARIA DOS SANTOS CUNHA"/>
    <x v="1"/>
    <s v="BRASILEIRO NATO"/>
    <m/>
    <s v="MG"/>
    <m/>
    <n v="332"/>
    <s v="FACULDADE DE EDUCACAO FISICA"/>
    <s v="03-EDUCACAO FISICA"/>
    <n v="332"/>
    <s v="FACULDADE DE EDUCACAO FISICA"/>
    <s v="03-EDUCACAO FISICA"/>
    <m/>
    <x v="1"/>
    <x v="34"/>
    <x v="0"/>
    <m/>
    <s v="0//0"/>
    <m/>
    <m/>
    <n v="0"/>
    <m/>
    <n v="0"/>
    <m/>
    <m/>
    <m/>
    <x v="0"/>
    <x v="0"/>
    <d v="2012-09-11T00:00:00"/>
    <n v="8966.61"/>
  </r>
  <r>
    <s v="HELEN APARECIDA DE OLIVEIRA FERREIRA"/>
    <x v="1"/>
    <n v="2106349"/>
    <n v="4692295600"/>
    <s v="15/05/1982"/>
    <x v="0"/>
    <s v="MARIA JURACI DE OLIVEIRA"/>
    <x v="1"/>
    <s v="BRASILEIRO NATO"/>
    <m/>
    <s v="MG"/>
    <m/>
    <n v="488"/>
    <s v="ENFERMAGEM PEDIATRIA INTERNACAO DIENF"/>
    <s v="05-ENFERMAGEM-UMUARAMA"/>
    <n v="211"/>
    <s v="DIRETORIA DE ENFERMAGEM HC"/>
    <s v="05-ENFERMAGEM-UMUARAMA"/>
    <m/>
    <x v="9"/>
    <x v="41"/>
    <x v="0"/>
    <m/>
    <s v="0//0"/>
    <m/>
    <m/>
    <n v="0"/>
    <m/>
    <n v="0"/>
    <m/>
    <m/>
    <m/>
    <x v="0"/>
    <x v="0"/>
    <d v="2014-03-24T00:00:00"/>
    <n v="7065.2"/>
  </r>
  <r>
    <s v="HELENA VILELA DA CUNHA"/>
    <x v="1"/>
    <n v="2309041"/>
    <n v="3940135658"/>
    <s v="16/12/1958"/>
    <x v="0"/>
    <s v="MARIA ROSA VILELA"/>
    <x v="1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0"/>
    <x v="22"/>
    <x v="0"/>
    <m/>
    <s v="0//0"/>
    <m/>
    <m/>
    <n v="0"/>
    <m/>
    <n v="0"/>
    <m/>
    <m/>
    <m/>
    <x v="0"/>
    <x v="0"/>
    <d v="2016-04-25T00:00:00"/>
    <n v="7538.72"/>
  </r>
  <r>
    <s v="HELENICE BATISTA MALAQUIA CAZUZA"/>
    <x v="1"/>
    <n v="1123608"/>
    <n v="78378940659"/>
    <s v="06/12/1968"/>
    <x v="0"/>
    <s v="NEUSA BATISTA MALAQUIA"/>
    <x v="3"/>
    <s v="BRASILEIRO NATO"/>
    <m/>
    <s v="MG"/>
    <s v="SANTA ROSA DA SERRA"/>
    <n v="491"/>
    <s v="CENTRO CIRURGICO GEUNE DIENF"/>
    <s v="05-ENFERMAGEM-UMUARAMA"/>
    <n v="211"/>
    <s v="DIRETORIA DE ENFERMAGEM HC"/>
    <s v="05-ENFERMAGEM-UMUARAMA"/>
    <m/>
    <x v="9"/>
    <x v="116"/>
    <x v="0"/>
    <m/>
    <s v="0//0"/>
    <m/>
    <m/>
    <n v="0"/>
    <m/>
    <n v="0"/>
    <m/>
    <m/>
    <m/>
    <x v="0"/>
    <x v="0"/>
    <d v="1995-02-15T00:00:00"/>
    <n v="9272.0499999999993"/>
  </r>
  <r>
    <s v="HELENITTA MELO DA SILVA ALVES MORAIS"/>
    <x v="1"/>
    <n v="1313971"/>
    <n v="7322745671"/>
    <s v="31/07/1985"/>
    <x v="0"/>
    <s v="FRANCISCA MELO DA SILVA ALVES"/>
    <x v="1"/>
    <s v="BRASILEIRO NATO"/>
    <m/>
    <s v="MA"/>
    <m/>
    <n v="491"/>
    <s v="CENTRO CIRURGICO GEUNE DIENF"/>
    <s v="05-ENFERMAGEM-UMUARAMA"/>
    <n v="211"/>
    <s v="DIRETORIA DE ENFERMAGEM HC"/>
    <s v="05-ENFERMAGEM-UMUARAMA"/>
    <m/>
    <x v="0"/>
    <x v="64"/>
    <x v="0"/>
    <m/>
    <s v="0//0"/>
    <m/>
    <m/>
    <n v="0"/>
    <m/>
    <n v="0"/>
    <m/>
    <m/>
    <m/>
    <x v="0"/>
    <x v="0"/>
    <d v="2016-05-24T00:00:00"/>
    <n v="4116.8500000000004"/>
  </r>
  <r>
    <s v="HELENO ALVES DE OLIVEIRA"/>
    <x v="0"/>
    <n v="1752517"/>
    <n v="18340067400"/>
    <s v="22/02/1959"/>
    <x v="1"/>
    <s v="MARIA DE LOURDES SILVA DE OLIVEIRA"/>
    <x v="0"/>
    <s v="BRASILEIRO NATO"/>
    <m/>
    <s v="PE"/>
    <m/>
    <n v="683"/>
    <s v="DIVISAO DE FISCALIZACAO - DIROB"/>
    <s v="04-SANTA MONICA"/>
    <n v="80"/>
    <s v="DIRETORIA DE OBRAS - ANTIGA-"/>
    <s v="04-SANTA MONICA"/>
    <m/>
    <x v="4"/>
    <x v="25"/>
    <x v="0"/>
    <m/>
    <s v="0//0"/>
    <m/>
    <m/>
    <n v="0"/>
    <m/>
    <n v="0"/>
    <m/>
    <m/>
    <m/>
    <x v="0"/>
    <x v="0"/>
    <d v="2010-01-26T00:00:00"/>
    <n v="3727.34"/>
  </r>
  <r>
    <s v="HELENO BATISTA DE OLIVEIRA"/>
    <x v="1"/>
    <n v="2218921"/>
    <n v="67702902604"/>
    <s v="27/08/1969"/>
    <x v="1"/>
    <s v="HELENA SILVA DE OLIVEIRA"/>
    <x v="1"/>
    <s v="BRASILEIRO NATO"/>
    <m/>
    <s v="MG"/>
    <s v="PASSOS"/>
    <n v="771"/>
    <s v="SERVICOS MEDICOS"/>
    <s v="06-HOSP CLINICAS-UMUARAMA"/>
    <n v="746"/>
    <s v="DIRETORIA DE SERVICOS CLINICOS"/>
    <s v="06-HOSP CLINICAS-UMUARAMA"/>
    <m/>
    <x v="0"/>
    <x v="79"/>
    <x v="0"/>
    <m/>
    <s v="0//0"/>
    <m/>
    <m/>
    <n v="0"/>
    <m/>
    <n v="0"/>
    <m/>
    <m/>
    <m/>
    <x v="0"/>
    <x v="0"/>
    <d v="2004-05-27T00:00:00"/>
    <n v="18276.64"/>
  </r>
  <r>
    <s v="HELIADA VIVIANE ALVES LOURENCO NEVES"/>
    <x v="1"/>
    <n v="1123496"/>
    <n v="98716824687"/>
    <s v="28/10/1972"/>
    <x v="0"/>
    <s v="TEREZINHA A S LOURENCO"/>
    <x v="1"/>
    <s v="BRASILEIRO NATO"/>
    <m/>
    <s v="MG"/>
    <s v="UBERABA"/>
    <n v="771"/>
    <s v="SERVICOS MEDICOS"/>
    <s v="06-HOSP CLINICAS-UMUARAMA"/>
    <n v="746"/>
    <s v="DIRETORIA DE SERVICOS CLINICOS"/>
    <s v="06-HOSP CLINICAS-UMUARAMA"/>
    <m/>
    <x v="4"/>
    <x v="120"/>
    <x v="0"/>
    <m/>
    <s v="0//0"/>
    <m/>
    <m/>
    <n v="0"/>
    <m/>
    <n v="0"/>
    <m/>
    <m/>
    <m/>
    <x v="0"/>
    <x v="2"/>
    <d v="1995-01-13T00:00:00"/>
    <n v="5061.93"/>
  </r>
  <r>
    <s v="HELIO CARDOSO JUNIOR"/>
    <x v="0"/>
    <n v="413404"/>
    <n v="57118680630"/>
    <s v="15/08/1970"/>
    <x v="1"/>
    <s v="DEOLINA PIRE A CARDOSO"/>
    <x v="0"/>
    <s v="BRASILEIRO NATO"/>
    <m/>
    <s v="MG"/>
    <s v="UBERLANDIA"/>
    <n v="403"/>
    <s v="FACULDADE DE ENGENHARIA ELETRICA"/>
    <s v="04-SANTA MONICA"/>
    <n v="403"/>
    <s v="FACULDADE DE ENGENHARIA ELETRICA"/>
    <s v="04-SANTA MONICA"/>
    <m/>
    <x v="2"/>
    <x v="6"/>
    <x v="0"/>
    <m/>
    <s v="0//0"/>
    <m/>
    <m/>
    <n v="0"/>
    <m/>
    <n v="0"/>
    <m/>
    <m/>
    <m/>
    <x v="0"/>
    <x v="0"/>
    <d v="1989-11-27T00:00:00"/>
    <n v="6528.48"/>
  </r>
  <r>
    <s v="HELIO LANGONI SOBRINHO"/>
    <x v="0"/>
    <n v="2044617"/>
    <n v="48100170606"/>
    <s v="14/01/1963"/>
    <x v="1"/>
    <s v="NAIR FERREIRA LANGONI"/>
    <x v="1"/>
    <s v="BRASILEIRO NATO"/>
    <m/>
    <s v="MG"/>
    <m/>
    <n v="787"/>
    <s v="COOD CURSO AGRONOMIA MONTE CARMELO"/>
    <s v="10-CAMPUS MONTE CARMELO"/>
    <n v="301"/>
    <s v="INSTITUTO DE CIENCIAS AGRARIAS"/>
    <s v="12-CAMPUS GLORIA"/>
    <m/>
    <x v="0"/>
    <x v="8"/>
    <x v="0"/>
    <m/>
    <s v="0//0"/>
    <m/>
    <m/>
    <n v="0"/>
    <m/>
    <n v="0"/>
    <m/>
    <m/>
    <m/>
    <x v="0"/>
    <x v="0"/>
    <d v="2013-07-15T00:00:00"/>
    <n v="4488.6000000000004"/>
  </r>
  <r>
    <s v="HELIO LUIS SANTOS"/>
    <x v="0"/>
    <n v="413111"/>
    <n v="51118335600"/>
    <s v="01/07/1961"/>
    <x v="1"/>
    <s v="MAGALI CANDIDA SANTOS"/>
    <x v="0"/>
    <s v="BRASILEIRO NATO"/>
    <m/>
    <s v="MG"/>
    <s v="UBERLANDIA"/>
    <n v="118"/>
    <s v="DIVISAO FAZENDAS EXPERIMENTAIS - DIEPV"/>
    <s v="08-AREA ADMINISTR-UMUARAMA"/>
    <n v="117"/>
    <s v="DIRET DE EXPERIMENTACAO E PROD VEGETAL"/>
    <s v="08-AREA ADMINISTR-UMUARAMA"/>
    <m/>
    <x v="7"/>
    <x v="7"/>
    <x v="0"/>
    <m/>
    <s v="0//0"/>
    <m/>
    <m/>
    <n v="0"/>
    <m/>
    <n v="0"/>
    <m/>
    <m/>
    <m/>
    <x v="0"/>
    <x v="0"/>
    <d v="1987-01-21T00:00:00"/>
    <n v="4419.78"/>
  </r>
  <r>
    <s v="HELIO PEDRO DOS SANTOS RIBEIRO"/>
    <x v="1"/>
    <n v="1435395"/>
    <n v="53545265668"/>
    <s v="07/05/1967"/>
    <x v="1"/>
    <s v="LOURDES PEREIRA DOS SANTOS RIBEIRO"/>
    <x v="0"/>
    <s v="BRASILEIRO NATO"/>
    <m/>
    <s v="MG"/>
    <s v="PATROCINIO"/>
    <n v="769"/>
    <s v="PROPEDEUTICA"/>
    <s v="06-HOSP CLINICAS-UMUARAMA"/>
    <n v="746"/>
    <s v="DIRETORIA DE SERVICOS CLINICOS"/>
    <s v="06-HOSP CLINICAS-UMUARAMA"/>
    <m/>
    <x v="0"/>
    <x v="36"/>
    <x v="0"/>
    <m/>
    <s v="0//0"/>
    <m/>
    <m/>
    <n v="0"/>
    <m/>
    <n v="0"/>
    <m/>
    <m/>
    <m/>
    <x v="0"/>
    <x v="1"/>
    <d v="2003-12-03T00:00:00"/>
    <n v="7528.81"/>
  </r>
  <r>
    <s v="HELOISA VERZOLA CALABRIA"/>
    <x v="0"/>
    <n v="2028055"/>
    <n v="9154637686"/>
    <s v="04/09/1989"/>
    <x v="0"/>
    <s v="LUCIA HELENA VERZOLA CALABRIA"/>
    <x v="1"/>
    <s v="BRASILEIRO NATO"/>
    <m/>
    <s v="MG"/>
    <m/>
    <n v="376"/>
    <s v="FACULDADE DE DIREITO"/>
    <s v="04-SANTA MONICA"/>
    <n v="376"/>
    <s v="FACULDADE DE DIREITO"/>
    <s v="04-SANTA MONICA"/>
    <m/>
    <x v="0"/>
    <x v="8"/>
    <x v="0"/>
    <m/>
    <s v="0//0"/>
    <m/>
    <m/>
    <n v="0"/>
    <m/>
    <n v="0"/>
    <m/>
    <m/>
    <m/>
    <x v="0"/>
    <x v="0"/>
    <d v="2013-05-27T00:00:00"/>
    <n v="4488.6000000000004"/>
  </r>
  <r>
    <s v="HELOISIO DOS REIS"/>
    <x v="1"/>
    <n v="2189560"/>
    <n v="98696440668"/>
    <s v="23/10/1970"/>
    <x v="1"/>
    <s v="ELIZABETE MELO DOS REIS"/>
    <x v="1"/>
    <s v="BRASILEIRO NATO"/>
    <m/>
    <s v="MG"/>
    <s v="PATROCINIO"/>
    <n v="771"/>
    <s v="SERVICOS MEDICOS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0"/>
    <d v="2003-12-01T00:00:00"/>
    <n v="22188.04"/>
  </r>
  <r>
    <s v="HELTON LUIZ DE OLIVEIRA"/>
    <x v="0"/>
    <n v="2034999"/>
    <n v="48177407600"/>
    <s v="28/03/1965"/>
    <x v="1"/>
    <s v="BELCHIOLINA M OLIVEIRA"/>
    <x v="3"/>
    <s v="BRASILEIRO NATO"/>
    <m/>
    <s v="MG"/>
    <s v="UBERLANDIA"/>
    <n v="631"/>
    <s v="DIRETORIA INOVACAO TRANSF DE TECNOLOGIA"/>
    <s v="04-SANTA MONICA"/>
    <n v="122"/>
    <s v="PRO REITORIA PESQUISA E POS GRADUACAO"/>
    <s v="04-SANTA MONICA"/>
    <m/>
    <x v="0"/>
    <x v="29"/>
    <x v="0"/>
    <m/>
    <s v="0//0"/>
    <m/>
    <m/>
    <n v="26280"/>
    <s v="UNIVERSIDADE FEDERAL DE SAO CARLOS"/>
    <n v="0"/>
    <m/>
    <m/>
    <m/>
    <x v="0"/>
    <x v="0"/>
    <d v="2006-05-01T00:00:00"/>
    <n v="5518.68"/>
  </r>
  <r>
    <s v="HENRIQUE ALVES CANUTO"/>
    <x v="0"/>
    <n v="1844195"/>
    <n v="6076448695"/>
    <s v="11/05/1986"/>
    <x v="1"/>
    <s v="ELZA MARIA ALVES CANUTO"/>
    <x v="0"/>
    <s v="BRASILEIRO NATO"/>
    <m/>
    <s v="MG"/>
    <m/>
    <n v="871"/>
    <s v="DIVISAO ADMINISTRATIVA - EDUFU"/>
    <s v="04-SANTA MONICA"/>
    <n v="871"/>
    <s v="DIVISAO ADMINISTRATIVA - EDUFU"/>
    <s v="04-SANTA MONICA"/>
    <m/>
    <x v="2"/>
    <x v="12"/>
    <x v="0"/>
    <m/>
    <s v="0//0"/>
    <m/>
    <m/>
    <n v="0"/>
    <m/>
    <n v="0"/>
    <m/>
    <m/>
    <m/>
    <x v="0"/>
    <x v="0"/>
    <d v="2011-02-03T00:00:00"/>
    <n v="5459.79"/>
  </r>
  <r>
    <s v="HENRIQUE BORGES DA SILVA"/>
    <x v="1"/>
    <n v="2312901"/>
    <n v="421178604"/>
    <s v="11/05/1975"/>
    <x v="1"/>
    <s v="CORDOVILA BORGES NEVES SILVA"/>
    <x v="1"/>
    <s v="BRASILEIRO NATO"/>
    <m/>
    <s v="GO"/>
    <s v="ITUMBIARA"/>
    <n v="771"/>
    <s v="SERVICOS MEDICOS"/>
    <s v="06-HOSP CLINICAS-UMUARAMA"/>
    <n v="769"/>
    <s v="PROPEDEUTICA"/>
    <s v="06-HOSP CLINICAS-UMUARAMA"/>
    <m/>
    <x v="0"/>
    <x v="19"/>
    <x v="0"/>
    <m/>
    <s v="0//0"/>
    <m/>
    <m/>
    <n v="0"/>
    <m/>
    <n v="0"/>
    <m/>
    <m/>
    <m/>
    <x v="0"/>
    <x v="0"/>
    <d v="2004-05-26T00:00:00"/>
    <n v="28306.07"/>
  </r>
  <r>
    <s v="HENRIQUE CARDOSO MARCENE"/>
    <x v="0"/>
    <n v="1106198"/>
    <n v="6640920638"/>
    <s v="19/09/1985"/>
    <x v="1"/>
    <s v="EDMEA REGINA CARDOSO MARCENE"/>
    <x v="1"/>
    <s v="BRASILEIRO NATO"/>
    <m/>
    <s v="MG"/>
    <m/>
    <n v="665"/>
    <s v="SETOR INTEG ACOES PROM SAUDE SERVIDOR"/>
    <s v="08-AREA ADMINISTR-UMUARAMA"/>
    <n v="663"/>
    <s v="DIRETORIA QUALIDADE VIDA SAUDE SERVIDOR"/>
    <s v="08-AREA ADMINISTR-UMUARAMA"/>
    <m/>
    <x v="5"/>
    <x v="53"/>
    <x v="0"/>
    <m/>
    <s v="0//0"/>
    <m/>
    <m/>
    <n v="0"/>
    <m/>
    <n v="0"/>
    <m/>
    <m/>
    <m/>
    <x v="0"/>
    <x v="2"/>
    <d v="2020-12-09T00:00:00"/>
    <n v="4964.43"/>
  </r>
  <r>
    <s v="HENRIQUE DANIEL LEITE BARROS PEREIRA"/>
    <x v="0"/>
    <n v="1649390"/>
    <n v="64259234315"/>
    <s v="02/09/1983"/>
    <x v="1"/>
    <s v="MARIA LEITE BARROS PEREIRA"/>
    <x v="0"/>
    <s v="BRASILEIRO NATO"/>
    <m/>
    <s v="CE"/>
    <s v="FORTALEZA"/>
    <n v="1244"/>
    <s v="CENTRO ESTUDOS, PESQ E PROJ ECON-SOCIAIS"/>
    <s v="04-SANTA MONICA"/>
    <n v="344"/>
    <s v="INST DE ECONOMIA RELACOES INTERNACIONAIS"/>
    <s v="04-SANTA MONICA"/>
    <m/>
    <x v="1"/>
    <x v="17"/>
    <x v="0"/>
    <m/>
    <s v="0//0"/>
    <m/>
    <m/>
    <n v="0"/>
    <m/>
    <n v="0"/>
    <m/>
    <m/>
    <m/>
    <x v="0"/>
    <x v="0"/>
    <d v="2008-08-20T00:00:00"/>
    <n v="11032.68"/>
  </r>
  <r>
    <s v="HENRIQUE DANTAS DE MENEZES"/>
    <x v="1"/>
    <n v="3035631"/>
    <n v="6693380603"/>
    <s v="29/04/1985"/>
    <x v="1"/>
    <s v="ELEUSA DE MEDEIROS DANTAS MENEZES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3"/>
    <x v="40"/>
    <x v="0"/>
    <m/>
    <s v="0//0"/>
    <m/>
    <m/>
    <n v="0"/>
    <m/>
    <n v="0"/>
    <m/>
    <m/>
    <m/>
    <x v="0"/>
    <x v="0"/>
    <d v="2018-03-08T00:00:00"/>
    <n v="6002.81"/>
  </r>
  <r>
    <s v="HENRIQUE DE VILLA ALVES"/>
    <x v="1"/>
    <n v="2923677"/>
    <n v="9080157635"/>
    <s v="18/01/1989"/>
    <x v="1"/>
    <s v="SANDRA MARA DE VILLA ALVE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65"/>
    <x v="0"/>
    <m/>
    <s v="0//0"/>
    <m/>
    <m/>
    <n v="0"/>
    <m/>
    <n v="0"/>
    <m/>
    <m/>
    <m/>
    <x v="0"/>
    <x v="0"/>
    <d v="2015-05-25T00:00:00"/>
    <n v="15993.76"/>
  </r>
  <r>
    <s v="HENRIQUE DEFENSOR"/>
    <x v="0"/>
    <n v="412565"/>
    <n v="52633454615"/>
    <s v="07/04/1965"/>
    <x v="1"/>
    <s v="TEREZINHA F P DEFENSOR"/>
    <x v="1"/>
    <s v="BRASILEIRO NATO"/>
    <m/>
    <s v="MG"/>
    <s v="UBERLANDIA"/>
    <n v="806"/>
    <s v="INSTITUTO DE CIENCIAS SOCIAIS"/>
    <s v="04-SANTA MONICA"/>
    <n v="806"/>
    <s v="INSTITUTO DE CIENCIAS SOCIAIS"/>
    <s v="04-SANTA MONICA"/>
    <m/>
    <x v="4"/>
    <x v="6"/>
    <x v="0"/>
    <m/>
    <s v="0//0"/>
    <m/>
    <m/>
    <n v="0"/>
    <m/>
    <n v="0"/>
    <m/>
    <m/>
    <m/>
    <x v="0"/>
    <x v="0"/>
    <d v="1985-07-02T00:00:00"/>
    <n v="5552.76"/>
  </r>
  <r>
    <s v="HENRIQUE FERREIRA DE SOUZA"/>
    <x v="0"/>
    <n v="1055994"/>
    <n v="8824555675"/>
    <s v="26/04/1992"/>
    <x v="1"/>
    <s v="MARCIA FERREIRA DE SOUZA"/>
    <x v="1"/>
    <s v="BRASILEIRO NATO"/>
    <m/>
    <s v="MG"/>
    <m/>
    <n v="1261"/>
    <s v="DIV PESQ DO CENTRO  EST, PESQ DO CEPES"/>
    <s v="04-SANTA MONICA"/>
    <n v="344"/>
    <s v="INST DE ECONOMIA RELACOES INTERNACIONAIS"/>
    <s v="04-SANTA MONICA"/>
    <m/>
    <x v="3"/>
    <x v="121"/>
    <x v="0"/>
    <m/>
    <s v="0//0"/>
    <m/>
    <m/>
    <n v="0"/>
    <m/>
    <n v="0"/>
    <m/>
    <m/>
    <m/>
    <x v="0"/>
    <x v="0"/>
    <d v="2018-03-08T00:00:00"/>
    <n v="9058.07"/>
  </r>
  <r>
    <s v="HENRIQUE FERREIRA RODRIGUES"/>
    <x v="0"/>
    <n v="1028310"/>
    <n v="10103124640"/>
    <s v="02/11/1988"/>
    <x v="1"/>
    <s v="REGINA MARCIA DE DEUS FERREIRA"/>
    <x v="1"/>
    <s v="BRASILEIRO NATO"/>
    <m/>
    <s v="MG"/>
    <m/>
    <n v="288"/>
    <s v="INSTITUTO DE CIENCIAS BIOMEDICAS"/>
    <s v="07-AREA ACADEMICA-UMUARAMA"/>
    <n v="288"/>
    <s v="INSTITUTO DE CIENCIAS BIOMEDICAS"/>
    <s v="07-AREA ACADEMICA-UMUARAMA"/>
    <m/>
    <x v="1"/>
    <x v="51"/>
    <x v="0"/>
    <m/>
    <s v="0//0"/>
    <m/>
    <m/>
    <n v="0"/>
    <m/>
    <n v="0"/>
    <m/>
    <m/>
    <m/>
    <x v="0"/>
    <x v="0"/>
    <d v="2013-05-28T00:00:00"/>
    <n v="7892.64"/>
  </r>
  <r>
    <s v="HENRIQUE GONCALVES BORGES"/>
    <x v="0"/>
    <n v="1523159"/>
    <n v="3959781652"/>
    <s v="28/10/1978"/>
    <x v="1"/>
    <s v="ELIANA MARIA GONCALVES"/>
    <x v="1"/>
    <s v="BRASILEIRO NATO"/>
    <m/>
    <s v="MG"/>
    <s v="UBERLANDIA"/>
    <n v="356"/>
    <s v="INSTITUTO DE QUIMICA"/>
    <s v="04-SANTA MONICA"/>
    <n v="356"/>
    <s v="INSTITUTO DE QUIMICA"/>
    <s v="04-SANTA MONICA"/>
    <m/>
    <x v="0"/>
    <x v="2"/>
    <x v="0"/>
    <m/>
    <s v="0//0"/>
    <m/>
    <m/>
    <n v="0"/>
    <m/>
    <n v="0"/>
    <m/>
    <m/>
    <m/>
    <x v="0"/>
    <x v="0"/>
    <d v="2006-03-01T00:00:00"/>
    <n v="5392"/>
  </r>
  <r>
    <s v="HERBERT RODRIGUES MENDONCA"/>
    <x v="0"/>
    <n v="2328057"/>
    <n v="10868434604"/>
    <s v="06/08/1995"/>
    <x v="1"/>
    <s v="REGINA RODRIGUES DA CUNHA MENDONCA"/>
    <x v="3"/>
    <s v="BRASILEIRO NATO"/>
    <m/>
    <s v="MG"/>
    <m/>
    <n v="44"/>
    <s v="DIVISAO DE APOIO AO DOCENTE"/>
    <s v="04-SANTA MONICA"/>
    <n v="29"/>
    <s v="PRO REITORIA DE GESTAO DE PESSOAS"/>
    <s v="04-SANTA MONICA"/>
    <m/>
    <x v="0"/>
    <x v="0"/>
    <x v="0"/>
    <m/>
    <s v="0//0"/>
    <m/>
    <m/>
    <n v="0"/>
    <m/>
    <n v="0"/>
    <m/>
    <m/>
    <m/>
    <x v="0"/>
    <x v="0"/>
    <d v="2016-07-18T00:00:00"/>
    <n v="4157.95"/>
  </r>
  <r>
    <s v="HERMANO SANTOS COSTA"/>
    <x v="0"/>
    <n v="1996130"/>
    <n v="65271246604"/>
    <s v="12/02/1969"/>
    <x v="1"/>
    <s v="RAIMUNDA SANTOS COSTA"/>
    <x v="1"/>
    <s v="BRASILEIRO NATO"/>
    <m/>
    <s v="MG"/>
    <m/>
    <n v="403"/>
    <s v="FACULDADE DE ENGENHARIA ELETRICA"/>
    <s v="04-SANTA MONICA"/>
    <n v="403"/>
    <s v="FACULDADE DE ENGENHARIA ELETRICA"/>
    <s v="04-SANTA MONICA"/>
    <m/>
    <x v="2"/>
    <x v="8"/>
    <x v="0"/>
    <m/>
    <s v="0//0"/>
    <m/>
    <m/>
    <n v="0"/>
    <m/>
    <n v="0"/>
    <m/>
    <m/>
    <m/>
    <x v="0"/>
    <x v="0"/>
    <d v="2013-02-14T00:00:00"/>
    <n v="4315.96"/>
  </r>
  <r>
    <s v="HERMOM FERREIRA DOURADO"/>
    <x v="0"/>
    <n v="1600774"/>
    <n v="93360380100"/>
    <s v="28/06/1981"/>
    <x v="1"/>
    <s v="MARIA D'ARC FERREIRA DOURADO"/>
    <x v="1"/>
    <s v="BRASILEIRO NATO"/>
    <m/>
    <s v="GO"/>
    <m/>
    <n v="4"/>
    <s v="GABINETE DO REITOR"/>
    <s v="04-SANTA MONICA"/>
    <n v="89"/>
    <s v="DIRETORIA DE COMUNICACAO SOCIAL"/>
    <s v="04-SANTA MONICA"/>
    <m/>
    <x v="1"/>
    <x v="17"/>
    <x v="0"/>
    <m/>
    <s v="0//0"/>
    <m/>
    <m/>
    <n v="26407"/>
    <s v="INSTITUTO FEDERAL GOIANO"/>
    <n v="0"/>
    <m/>
    <m/>
    <m/>
    <x v="0"/>
    <x v="5"/>
    <d v="2015-11-01T00:00:00"/>
    <n v="11032.68"/>
  </r>
  <r>
    <s v="HEVELIN CHEDID MELO BORGES"/>
    <x v="0"/>
    <n v="1905366"/>
    <n v="3612365657"/>
    <s v="23/08/1977"/>
    <x v="0"/>
    <s v="NILVA MELO BORGES"/>
    <x v="1"/>
    <s v="BRASILEIRO NATO"/>
    <m/>
    <s v="MG"/>
    <m/>
    <n v="311"/>
    <s v="COORDENACAO CURSO GRADUACAO EM MEDICINA"/>
    <s v="07-AREA ACADEMICA-UMUARAMA"/>
    <n v="305"/>
    <s v="FACULDADE DE MEDICINA"/>
    <s v="07-AREA ACADEMICA-UMUARAMA"/>
    <m/>
    <x v="0"/>
    <x v="3"/>
    <x v="0"/>
    <m/>
    <s v="0//0"/>
    <m/>
    <m/>
    <n v="0"/>
    <m/>
    <n v="0"/>
    <m/>
    <m/>
    <m/>
    <x v="0"/>
    <x v="0"/>
    <d v="2011-12-26T00:00:00"/>
    <n v="3809.85"/>
  </r>
  <r>
    <s v="HEVERTON RODRIGUES FERNANDES"/>
    <x v="0"/>
    <n v="3046860"/>
    <n v="11942332602"/>
    <s v="23/07/1993"/>
    <x v="1"/>
    <s v="CLARICE RODRIGUES FERNANDES"/>
    <x v="1"/>
    <s v="BRASILEIRO NATO"/>
    <m/>
    <s v="MG"/>
    <m/>
    <n v="723"/>
    <s v="DIVISAO DE ATENDIMENTO AO USUARIO"/>
    <s v="04-SANTA MONICA"/>
    <n v="585"/>
    <s v="DIRETORIA DO SISTEMA DE BIBLIOTECAS"/>
    <s v="04-SANTA MONICA"/>
    <s v="CEGO"/>
    <x v="2"/>
    <x v="26"/>
    <x v="0"/>
    <m/>
    <s v="0//0"/>
    <m/>
    <m/>
    <n v="0"/>
    <m/>
    <n v="0"/>
    <m/>
    <m/>
    <m/>
    <x v="0"/>
    <x v="0"/>
    <d v="2018-05-21T00:00:00"/>
    <n v="3749.85"/>
  </r>
  <r>
    <s v="HUARA DA SILVA PESSOA OLIVEIRA"/>
    <x v="1"/>
    <n v="2467294"/>
    <n v="5546955619"/>
    <s v="26/04/1982"/>
    <x v="0"/>
    <s v="APARECIDA MARIA DA SILVA PESSOA"/>
    <x v="2"/>
    <s v="BRASILEIRO NATO"/>
    <m/>
    <s v="MG"/>
    <s v="UBERLANDIA"/>
    <n v="211"/>
    <s v="DIRETORIA DE ENFERMAGEM HC"/>
    <s v="05-ENFERMAGEM-UMUARAMA"/>
    <n v="211"/>
    <s v="DIRETORIA DE ENFERMAGEM HC"/>
    <s v="05-ENFERMAGEM-UMUARAMA"/>
    <m/>
    <x v="0"/>
    <x v="106"/>
    <x v="1"/>
    <m/>
    <s v="0//0"/>
    <m/>
    <s v="CESSAO (COM ONUS) PARA OUTROS ORGAOS - EST"/>
    <n v="0"/>
    <m/>
    <n v="26443"/>
    <s v="EMPRESA BRAS. SERVIÇOS HOSPITALARES"/>
    <s v="26/11/2021"/>
    <s v="0//0"/>
    <x v="0"/>
    <x v="0"/>
    <d v="2006-02-13T00:00:00"/>
    <n v="8601.52"/>
  </r>
  <r>
    <s v="HUGO GABRIEL PERES"/>
    <x v="0"/>
    <n v="3219934"/>
    <n v="13756949605"/>
    <s v="02/05/1997"/>
    <x v="1"/>
    <s v="MARLENE ENI PERES"/>
    <x v="1"/>
    <s v="BRASILEIRO NATO"/>
    <m/>
    <s v="MG"/>
    <m/>
    <n v="908"/>
    <s v="COOR CUR GRAD ENG FLORESTAL MTE CARMELO"/>
    <s v="10-CAMPUS MONTE CARMELO"/>
    <n v="301"/>
    <s v="INSTITUTO DE CIENCIAS AGRARIAS"/>
    <s v="12-CAMPUS GLORIA"/>
    <m/>
    <x v="2"/>
    <x v="45"/>
    <x v="0"/>
    <m/>
    <s v="0//0"/>
    <m/>
    <m/>
    <n v="0"/>
    <m/>
    <n v="0"/>
    <m/>
    <m/>
    <m/>
    <x v="0"/>
    <x v="0"/>
    <d v="2021-01-14T00:00:00"/>
    <n v="3301.93"/>
  </r>
  <r>
    <s v="HUGO HENRIQUE SALGADO ROCHA"/>
    <x v="0"/>
    <n v="1740944"/>
    <n v="6189102638"/>
    <s v="12/04/1984"/>
    <x v="1"/>
    <s v="WANIA MARIA DE OLIVEIRA ROCHA"/>
    <x v="1"/>
    <s v="BRASILEIRO NATO"/>
    <m/>
    <s v="MG"/>
    <m/>
    <n v="834"/>
    <s v="COORD CURSO QUIMICA INDUST (BACHARELADO)"/>
    <s v="04-SANTA MONICA"/>
    <n v="356"/>
    <s v="INSTITUTO DE QUIMICA"/>
    <s v="04-SANTA MONICA"/>
    <m/>
    <x v="0"/>
    <x v="25"/>
    <x v="0"/>
    <m/>
    <s v="0//0"/>
    <m/>
    <m/>
    <n v="0"/>
    <m/>
    <n v="0"/>
    <m/>
    <m/>
    <m/>
    <x v="0"/>
    <x v="0"/>
    <d v="2009-11-24T00:00:00"/>
    <n v="4948.3"/>
  </r>
  <r>
    <s v="HUGO MARINHO DA SILVA"/>
    <x v="1"/>
    <n v="2220938"/>
    <n v="7973237674"/>
    <s v="31/01/1986"/>
    <x v="1"/>
    <s v="LIAMAR MARINHO DA SILVA"/>
    <x v="1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2"/>
    <x v="31"/>
    <x v="0"/>
    <m/>
    <s v="0//0"/>
    <m/>
    <m/>
    <n v="0"/>
    <m/>
    <n v="0"/>
    <m/>
    <m/>
    <m/>
    <x v="0"/>
    <x v="0"/>
    <d v="2015-04-14T00:00:00"/>
    <n v="3301.93"/>
  </r>
  <r>
    <s v="HUGO MOREIRA MACHADO"/>
    <x v="0"/>
    <n v="1401888"/>
    <n v="6958569601"/>
    <s v="05/01/1986"/>
    <x v="1"/>
    <s v="RITA DE CASSIA MACHADO E MACHADO"/>
    <x v="1"/>
    <s v="BRASILEIRO NATO"/>
    <m/>
    <s v="RO"/>
    <m/>
    <n v="1217"/>
    <s v="DIVISAO DO SIASS PERICIA SAUD SERVIDOR"/>
    <s v="08-AREA ADMINISTR-UMUARAMA"/>
    <n v="29"/>
    <s v="PRO REITORIA DE GESTAO DE PESSOAS"/>
    <s v="04-SANTA MONICA"/>
    <m/>
    <x v="0"/>
    <x v="53"/>
    <x v="0"/>
    <m/>
    <s v="0//0"/>
    <m/>
    <m/>
    <n v="0"/>
    <m/>
    <n v="0"/>
    <m/>
    <m/>
    <m/>
    <x v="0"/>
    <x v="0"/>
    <d v="2019-12-02T00:00:00"/>
    <n v="16456.73"/>
  </r>
  <r>
    <s v="HUMBERTO PERES DA SILVA"/>
    <x v="0"/>
    <n v="1932911"/>
    <n v="4153530689"/>
    <s v="26/01/1978"/>
    <x v="1"/>
    <s v="MARIA DAS GRACAS PERES DA SILVA"/>
    <x v="1"/>
    <s v="BRASILEIRO NATO"/>
    <m/>
    <s v="MG"/>
    <m/>
    <n v="74"/>
    <s v="DIVISAO DE DOCUMENTACAO - SEPRO"/>
    <s v="04-SANTA MONICA"/>
    <n v="59"/>
    <s v="PREFEITURA UNIVERSITARIA"/>
    <s v="04-SANTA MONICA"/>
    <m/>
    <x v="0"/>
    <x v="3"/>
    <x v="0"/>
    <m/>
    <s v="0//0"/>
    <m/>
    <m/>
    <n v="0"/>
    <m/>
    <n v="0"/>
    <m/>
    <m/>
    <m/>
    <x v="0"/>
    <x v="0"/>
    <d v="2012-04-10T00:00:00"/>
    <n v="3707.09"/>
  </r>
  <r>
    <s v="HUMBERTO PERES DE OLIVEIRA"/>
    <x v="0"/>
    <n v="2235548"/>
    <n v="75835444672"/>
    <s v="01/02/1972"/>
    <x v="1"/>
    <s v="MAGNOLIA PERES"/>
    <x v="1"/>
    <s v="BRASILEIRO NATO"/>
    <m/>
    <s v="MG"/>
    <m/>
    <n v="648"/>
    <s v="DIVISAO DE CONTRATOS - DIRCL"/>
    <s v="04-SANTA MONICA"/>
    <n v="131"/>
    <s v="PRO REITORIA DE PLANEJAMEN ADMINISTRACAO"/>
    <s v="04-SANTA MONICA"/>
    <m/>
    <x v="0"/>
    <x v="0"/>
    <x v="0"/>
    <m/>
    <s v="0//0"/>
    <m/>
    <m/>
    <n v="0"/>
    <m/>
    <n v="0"/>
    <m/>
    <m/>
    <m/>
    <x v="0"/>
    <x v="0"/>
    <d v="2015-07-01T00:00:00"/>
    <n v="5133.46"/>
  </r>
  <r>
    <s v="HYSTER MARTINS FERREIRA"/>
    <x v="1"/>
    <n v="2575403"/>
    <n v="5517271600"/>
    <s v="27/02/1981"/>
    <x v="1"/>
    <s v="CREONICIA ESPINDOLA VANDERLEY FERREIRA"/>
    <x v="1"/>
    <s v="BRASILEIRO NATO"/>
    <m/>
    <s v="GO"/>
    <s v="URUAÇU"/>
    <n v="472"/>
    <s v="PRONTO ATENDIMENTO DOMICILIAR AMB DIENF"/>
    <s v="05-ENFERMAGEM-UMUARAMA"/>
    <n v="211"/>
    <s v="DIRETORIA DE ENFERMAGEM HC"/>
    <s v="05-ENFERMAGEM-UMUARAMA"/>
    <m/>
    <x v="1"/>
    <x v="16"/>
    <x v="0"/>
    <m/>
    <s v="0//0"/>
    <m/>
    <m/>
    <n v="0"/>
    <m/>
    <n v="0"/>
    <m/>
    <m/>
    <m/>
    <x v="0"/>
    <x v="0"/>
    <d v="2011-03-15T00:00:00"/>
    <n v="14002.51"/>
  </r>
  <r>
    <s v="IARA DE CASTRO COTRIM"/>
    <x v="0"/>
    <n v="1434755"/>
    <n v="3661354655"/>
    <s v="14/04/1978"/>
    <x v="0"/>
    <s v="JUSSARA DE CASTRO COTRIM"/>
    <x v="0"/>
    <s v="BRASILEIRO NATO"/>
    <m/>
    <s v="SP"/>
    <s v="SANTOS"/>
    <n v="97"/>
    <s v="DIVISAO SERVICOS AMBULATORIO CENTRAL"/>
    <s v="08-AREA ADMINISTR-UMUARAMA"/>
    <n v="92"/>
    <s v="HOSPITAL ODONTOLOGICO - DIRETORIA GERAL"/>
    <s v="08-AREA ADMINISTR-UMUARAMA"/>
    <m/>
    <x v="2"/>
    <x v="36"/>
    <x v="0"/>
    <m/>
    <s v="0//0"/>
    <m/>
    <m/>
    <n v="0"/>
    <m/>
    <n v="0"/>
    <m/>
    <m/>
    <m/>
    <x v="0"/>
    <x v="0"/>
    <d v="2003-11-14T00:00:00"/>
    <n v="5974.23"/>
  </r>
  <r>
    <s v="IARA DE FATIMA BRAGA"/>
    <x v="0"/>
    <n v="1840385"/>
    <n v="8375113646"/>
    <s v="28/11/1986"/>
    <x v="0"/>
    <s v="ELZIMEIRE DE FATIMA BRAGA"/>
    <x v="1"/>
    <s v="BRASILEIRO NATO"/>
    <m/>
    <s v="MG"/>
    <m/>
    <n v="301"/>
    <s v="INSTITUTO DE CIENCIAS AGRARIAS"/>
    <s v="12-CAMPUS GLORIA"/>
    <n v="301"/>
    <s v="INSTITUTO DE CIENCIAS AGRARIAS"/>
    <s v="12-CAMPUS GLORIA"/>
    <m/>
    <x v="0"/>
    <x v="12"/>
    <x v="0"/>
    <m/>
    <s v="0//0"/>
    <m/>
    <m/>
    <n v="0"/>
    <m/>
    <n v="0"/>
    <m/>
    <m/>
    <m/>
    <x v="0"/>
    <x v="0"/>
    <d v="2011-01-20T00:00:00"/>
    <n v="4824.79"/>
  </r>
  <r>
    <s v="IARA LUCIA BERNARDINO CONDE"/>
    <x v="1"/>
    <n v="410126"/>
    <n v="21265470600"/>
    <s v="16/08/1952"/>
    <x v="0"/>
    <s v="ANA CONDE"/>
    <x v="1"/>
    <s v="BRASILEIRO NATO"/>
    <m/>
    <s v="MG"/>
    <s v="UBERLANDIA"/>
    <n v="492"/>
    <s v="CENTRO OBSTETRICO GEUNE DIENF"/>
    <s v="05-ENFERMAGEM-UMUARAMA"/>
    <n v="211"/>
    <s v="DIRETORIA DE ENFERMAGEM HC"/>
    <s v="05-ENFERMAGEM-UMUARAMA"/>
    <m/>
    <x v="4"/>
    <x v="29"/>
    <x v="0"/>
    <m/>
    <s v="0//0"/>
    <m/>
    <m/>
    <n v="0"/>
    <m/>
    <n v="0"/>
    <m/>
    <m/>
    <m/>
    <x v="0"/>
    <x v="0"/>
    <d v="1980-06-01T00:00:00"/>
    <n v="12140.63"/>
  </r>
  <r>
    <s v="IBIS ELIZETE AVELAR"/>
    <x v="0"/>
    <n v="1672946"/>
    <n v="62990225668"/>
    <s v="07/01/1968"/>
    <x v="0"/>
    <s v="LENY GUIMARAES"/>
    <x v="1"/>
    <s v="BRASILEIRO NATO"/>
    <m/>
    <s v="MG"/>
    <s v="UBERLANDIA"/>
    <n v="847"/>
    <s v="COOD PRO P GRAD BIOCOMBUSTIVEIS NO IQUFU"/>
    <s v="04-SANTA MONICA"/>
    <n v="356"/>
    <s v="INSTITUTO DE QUIMICA"/>
    <s v="04-SANTA MONICA"/>
    <m/>
    <x v="3"/>
    <x v="15"/>
    <x v="0"/>
    <m/>
    <s v="0//0"/>
    <m/>
    <m/>
    <n v="0"/>
    <m/>
    <n v="0"/>
    <m/>
    <m/>
    <m/>
    <x v="0"/>
    <x v="0"/>
    <d v="2009-01-22T00:00:00"/>
    <n v="6777.22"/>
  </r>
  <r>
    <s v="IDAGMAR BEZERRA DE MOURA"/>
    <x v="0"/>
    <n v="1123558"/>
    <n v="48328120682"/>
    <s v="07/11/1963"/>
    <x v="0"/>
    <s v="SEBASTIANA DE MOURA"/>
    <x v="0"/>
    <s v="BRASILEIRO NATO"/>
    <m/>
    <s v="GO"/>
    <s v="SANTA HELENA"/>
    <n v="60"/>
    <s v="DIVISAO DE CONSERVACAO E LIMPEZA"/>
    <s v="04-SANTA MONICA"/>
    <n v="59"/>
    <s v="PREFEITURA UNIVERSITARIA"/>
    <s v="04-SANTA MONICA"/>
    <m/>
    <x v="0"/>
    <x v="30"/>
    <x v="0"/>
    <m/>
    <s v="0//0"/>
    <m/>
    <m/>
    <n v="0"/>
    <m/>
    <n v="0"/>
    <m/>
    <m/>
    <m/>
    <x v="0"/>
    <x v="0"/>
    <d v="1995-01-16T00:00:00"/>
    <n v="3539.67"/>
  </r>
  <r>
    <s v="IEDA CRISTINA CUNHA FERREIRA E FONSECA"/>
    <x v="1"/>
    <n v="2563140"/>
    <n v="5223692608"/>
    <s v="06/03/1982"/>
    <x v="0"/>
    <s v="ELZA APARECIDA FERREIRA DA CUNH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34"/>
    <x v="0"/>
    <m/>
    <s v="0//0"/>
    <m/>
    <m/>
    <n v="0"/>
    <m/>
    <n v="0"/>
    <m/>
    <m/>
    <m/>
    <x v="0"/>
    <x v="0"/>
    <d v="2013-02-08T00:00:00"/>
    <n v="22330.58"/>
  </r>
  <r>
    <s v="IELRIS JOSE DORNELAS"/>
    <x v="1"/>
    <n v="1101450"/>
    <n v="1460580621"/>
    <s v="05/01/1983"/>
    <x v="1"/>
    <s v="DIUSA DE FATIMA DORNELAS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9"/>
    <x v="22"/>
    <x v="0"/>
    <m/>
    <s v="0//0"/>
    <m/>
    <m/>
    <n v="0"/>
    <m/>
    <n v="0"/>
    <m/>
    <m/>
    <m/>
    <x v="0"/>
    <x v="0"/>
    <d v="2016-05-02T00:00:00"/>
    <n v="3305.12"/>
  </r>
  <r>
    <s v="IGNEZ CANDELORO"/>
    <x v="1"/>
    <n v="1454266"/>
    <n v="49831330625"/>
    <s v="10/08/1961"/>
    <x v="0"/>
    <s v="DORIS GRECO CANDELORO"/>
    <x v="1"/>
    <s v="BRASILEIRO NATO"/>
    <m/>
    <s v="MG"/>
    <s v="UBERLANDIA"/>
    <n v="771"/>
    <s v="SERVICOS MEDICOS"/>
    <s v="06-HOSP CLINICAS-UMUARAMA"/>
    <n v="769"/>
    <s v="PROPEDEUTICA"/>
    <s v="06-HOSP CLINICAS-UMUARAMA"/>
    <m/>
    <x v="0"/>
    <x v="19"/>
    <x v="0"/>
    <m/>
    <s v="0//0"/>
    <m/>
    <m/>
    <n v="0"/>
    <m/>
    <n v="0"/>
    <m/>
    <m/>
    <m/>
    <x v="0"/>
    <x v="0"/>
    <d v="2004-05-26T00:00:00"/>
    <n v="11710.17"/>
  </r>
  <r>
    <s v="IGOR BERNARDES RODRIGUES"/>
    <x v="0"/>
    <n v="2904821"/>
    <n v="10583798608"/>
    <s v="15/01/1992"/>
    <x v="1"/>
    <s v="NORMA LUCIA BERNARDES COELHO"/>
    <x v="1"/>
    <s v="BRASILEIRO NATO"/>
    <m/>
    <s v="MG"/>
    <m/>
    <n v="288"/>
    <s v="INSTITUTO DE CIENCIAS BIOMEDICAS"/>
    <s v="07-AREA ACADEMICA-UMUARAMA"/>
    <n v="288"/>
    <s v="INSTITUTO DE CIENCIAS BIOMEDICAS"/>
    <s v="07-AREA ACADEMICA-UMUARAMA"/>
    <m/>
    <x v="5"/>
    <x v="0"/>
    <x v="0"/>
    <m/>
    <s v="0//0"/>
    <m/>
    <m/>
    <n v="0"/>
    <m/>
    <n v="0"/>
    <m/>
    <m/>
    <m/>
    <x v="0"/>
    <x v="0"/>
    <d v="2015-12-09T00:00:00"/>
    <n v="3518.27"/>
  </r>
  <r>
    <s v="IGOR CAMPOS DE ANDRADE"/>
    <x v="0"/>
    <n v="2865027"/>
    <n v="10039710670"/>
    <s v="10/08/1991"/>
    <x v="1"/>
    <s v="LEISZENI CAMPOS DE ANDRADE"/>
    <x v="1"/>
    <s v="BRASILEIRO NATO"/>
    <m/>
    <s v="MG"/>
    <m/>
    <n v="71"/>
    <s v="DIVISAO VIGILANCIA SEGURANCA PATRIMONIAL"/>
    <s v="04-SANTA MONICA"/>
    <n v="29"/>
    <s v="PRO REITORIA DE GESTAO DE PESSOAS"/>
    <s v="04-SANTA MONICA"/>
    <m/>
    <x v="0"/>
    <x v="12"/>
    <x v="0"/>
    <m/>
    <s v="0//0"/>
    <m/>
    <m/>
    <n v="0"/>
    <m/>
    <n v="0"/>
    <m/>
    <m/>
    <m/>
    <x v="0"/>
    <x v="0"/>
    <d v="2012-05-08T00:00:00"/>
    <n v="4797.8500000000004"/>
  </r>
  <r>
    <s v="IGOR FORIGO BELOTI"/>
    <x v="0"/>
    <n v="2133179"/>
    <n v="9825042680"/>
    <s v="17/06/1989"/>
    <x v="1"/>
    <s v="JANETE FORIGO"/>
    <x v="1"/>
    <s v="BRASILEIRO NATO"/>
    <m/>
    <s v="RO"/>
    <m/>
    <n v="301"/>
    <s v="INSTITUTO DE CIENCIAS AGRARIAS"/>
    <s v="12-CAMPUS GLORIA"/>
    <n v="301"/>
    <s v="INSTITUTO DE CIENCIAS AGRARIAS"/>
    <s v="12-CAMPUS GLORIA"/>
    <m/>
    <x v="3"/>
    <x v="18"/>
    <x v="0"/>
    <m/>
    <s v="0//0"/>
    <m/>
    <m/>
    <n v="0"/>
    <m/>
    <n v="0"/>
    <m/>
    <m/>
    <m/>
    <x v="0"/>
    <x v="0"/>
    <d v="2014-07-01T00:00:00"/>
    <n v="6147.85"/>
  </r>
  <r>
    <s v="IGOR LOPES MONTEIRO"/>
    <x v="0"/>
    <n v="1829534"/>
    <n v="6975687684"/>
    <s v="14/06/1984"/>
    <x v="1"/>
    <s v="TEREZINHA LOPES MONTEIRO"/>
    <x v="0"/>
    <s v="BRASILEIRO NATO"/>
    <m/>
    <s v="MT"/>
    <m/>
    <n v="314"/>
    <s v="FACULDADE DE MEDICINA VETERINARIA"/>
    <s v="07-AREA ACADEMICA-UMUARAMA"/>
    <n v="314"/>
    <s v="FACULDADE DE MEDICINA VETERINARIA"/>
    <s v="07-AREA ACADEMICA-UMUARAMA"/>
    <m/>
    <x v="0"/>
    <x v="12"/>
    <x v="0"/>
    <m/>
    <s v="0//0"/>
    <m/>
    <m/>
    <n v="0"/>
    <m/>
    <n v="0"/>
    <m/>
    <m/>
    <m/>
    <x v="0"/>
    <x v="0"/>
    <d v="2010-11-30T00:00:00"/>
    <n v="4663.6499999999996"/>
  </r>
  <r>
    <s v="IGOR MACHADO RICARDO"/>
    <x v="1"/>
    <n v="1434819"/>
    <n v="4824781604"/>
    <s v="26/05/1982"/>
    <x v="1"/>
    <s v="MARIA ROSANIA MACHADO"/>
    <x v="1"/>
    <s v="BRASILEIRO NATO"/>
    <m/>
    <s v="MG"/>
    <s v="ABADIA DOS DOURADO"/>
    <n v="549"/>
    <s v="SETOR DE TRANSPLANTE RENAL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3-11-13T00:00:00"/>
    <n v="9924.99"/>
  </r>
  <r>
    <s v="IGOR MORAES MARIANO"/>
    <x v="0"/>
    <n v="3214719"/>
    <n v="11130877655"/>
    <s v="02/03/1993"/>
    <x v="1"/>
    <s v="CLAUDIA APARECIDA MORAES MARIANO"/>
    <x v="1"/>
    <s v="BRASILEIRO NATO"/>
    <m/>
    <s v="MG"/>
    <m/>
    <n v="332"/>
    <s v="FACULDADE DE EDUCACAO FISICA"/>
    <s v="03-EDUCACAO FISICA"/>
    <n v="332"/>
    <s v="FACULDADE DE EDUCACAO FISICA"/>
    <s v="03-EDUCACAO FISICA"/>
    <m/>
    <x v="3"/>
    <x v="53"/>
    <x v="0"/>
    <m/>
    <s v="0//0"/>
    <m/>
    <m/>
    <n v="0"/>
    <m/>
    <n v="0"/>
    <m/>
    <m/>
    <m/>
    <x v="0"/>
    <x v="0"/>
    <d v="2020-12-08T00:00:00"/>
    <n v="7897.96"/>
  </r>
  <r>
    <s v="IGOR PAULA DE CASTRO"/>
    <x v="0"/>
    <n v="1905529"/>
    <n v="7808634611"/>
    <s v="01/06/1987"/>
    <x v="1"/>
    <s v="ALCIONE VIEIRA DE PAULA CASTRO"/>
    <x v="1"/>
    <s v="BRASILEIRO NATO"/>
    <m/>
    <s v="GO"/>
    <m/>
    <n v="314"/>
    <s v="FACULDADE DE MEDICINA VETERINARIA"/>
    <s v="07-AREA ACADEMICA-UMUARAMA"/>
    <n v="314"/>
    <s v="FACULDADE DE MEDICINA VETERINARIA"/>
    <s v="07-AREA ACADEMICA-UMUARAMA"/>
    <m/>
    <x v="1"/>
    <x v="12"/>
    <x v="0"/>
    <m/>
    <s v="0//0"/>
    <m/>
    <m/>
    <n v="0"/>
    <m/>
    <n v="0"/>
    <m/>
    <m/>
    <m/>
    <x v="0"/>
    <x v="0"/>
    <d v="2011-12-27T00:00:00"/>
    <n v="5811.63"/>
  </r>
  <r>
    <s v="ILDA CRISTINA DA SILVA COSTANTIN"/>
    <x v="0"/>
    <n v="1189146"/>
    <n v="299254607"/>
    <s v="04/04/1974"/>
    <x v="0"/>
    <s v="CINIRA DE MORAIS DA SILVA"/>
    <x v="0"/>
    <s v="BRASILEIRO NATO"/>
    <m/>
    <s v="MG"/>
    <s v="ITUIUTABA"/>
    <n v="1216"/>
    <s v="DIV PROMOCAO ASSIS SAUDE DO SERVIDOR"/>
    <s v="08-AREA ADMINISTR-UMUARAMA"/>
    <n v="29"/>
    <s v="PRO REITORIA DE GESTAO DE PESSOAS"/>
    <s v="04-SANTA MONICA"/>
    <m/>
    <x v="1"/>
    <x v="29"/>
    <x v="0"/>
    <m/>
    <s v="0//0"/>
    <m/>
    <m/>
    <n v="0"/>
    <m/>
    <n v="0"/>
    <m/>
    <m/>
    <m/>
    <x v="0"/>
    <x v="0"/>
    <d v="1996-01-24T00:00:00"/>
    <n v="6389.95"/>
  </r>
  <r>
    <s v="ILDEFONSO DINIZ DE MOURA"/>
    <x v="0"/>
    <n v="1442682"/>
    <n v="39332217653"/>
    <s v="12/08/1962"/>
    <x v="1"/>
    <s v="AMALIA DINIZ DE MOURA"/>
    <x v="1"/>
    <s v="BRASILEIRO NATO"/>
    <m/>
    <s v="GO"/>
    <s v="GOIANIA"/>
    <n v="1241"/>
    <s v="SETOR ESPECIALIZADO MEDICINA TRABALHO"/>
    <s v="08-AREA ADMINISTR-UMUARAMA"/>
    <n v="29"/>
    <s v="PRO REITORIA DE GESTAO DE PESSOAS"/>
    <s v="04-SANTA MONICA"/>
    <m/>
    <x v="0"/>
    <x v="1"/>
    <x v="0"/>
    <m/>
    <s v="0//0"/>
    <m/>
    <m/>
    <n v="0"/>
    <m/>
    <n v="0"/>
    <m/>
    <m/>
    <m/>
    <x v="0"/>
    <x v="0"/>
    <d v="2004-02-09T00:00:00"/>
    <n v="20531.650000000001"/>
  </r>
  <r>
    <s v="ILDEU RODRIGO COSTA SANTOS"/>
    <x v="0"/>
    <n v="3006279"/>
    <n v="4860061667"/>
    <s v="22/08/1980"/>
    <x v="1"/>
    <s v="MARIA APARECIDA REGIS SANTOS"/>
    <x v="1"/>
    <s v="BRASILEIRO NATO"/>
    <m/>
    <s v="MG"/>
    <m/>
    <n v="585"/>
    <s v="DIRETORIA DO SISTEMA DE BIBLIOTECAS"/>
    <s v="04-SANTA MONICA"/>
    <n v="585"/>
    <s v="DIRETORIA DO SISTEMA DE BIBLIOTECAS"/>
    <s v="04-SANTA MONICA"/>
    <m/>
    <x v="2"/>
    <x v="52"/>
    <x v="0"/>
    <m/>
    <s v="0//0"/>
    <m/>
    <m/>
    <n v="0"/>
    <m/>
    <n v="0"/>
    <m/>
    <m/>
    <m/>
    <x v="0"/>
    <x v="0"/>
    <d v="2018-01-12T00:00:00"/>
    <n v="3058.7"/>
  </r>
  <r>
    <s v="ILMA ARAUJO"/>
    <x v="1"/>
    <n v="1035037"/>
    <n v="65209370615"/>
    <s v="17/05/1965"/>
    <x v="0"/>
    <s v="LUZIA MARIA ARAUJO"/>
    <x v="3"/>
    <s v="BRASILEIRO NATO"/>
    <m/>
    <s v="MG"/>
    <s v="UBERLANDIA"/>
    <n v="212"/>
    <s v="AMBULATORI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2-04-27T00:00:00"/>
    <n v="7876.92"/>
  </r>
  <r>
    <s v="ILSA MARIA FERREIRA"/>
    <x v="1"/>
    <n v="413047"/>
    <n v="46075364668"/>
    <s v="18/05/1959"/>
    <x v="0"/>
    <s v="MARIA AMELIA FERREIRA"/>
    <x v="0"/>
    <s v="BRASILEIRO NATO"/>
    <m/>
    <s v="MG"/>
    <s v="GURINHATA"/>
    <n v="490"/>
    <s v="BERCARIO E UTI NEONATAL GEUNE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88-01-06T00:00:00"/>
    <n v="11735.27"/>
  </r>
  <r>
    <s v="ILZA MARIA DA SILVA ALVES"/>
    <x v="0"/>
    <n v="2035036"/>
    <n v="72658649649"/>
    <s v="22/02/1969"/>
    <x v="0"/>
    <s v="MARIA BATISTA DA SILVA"/>
    <x v="3"/>
    <s v="BRASILEIRO NATO"/>
    <m/>
    <s v="MG"/>
    <s v="DORES DO INDAIA"/>
    <n v="948"/>
    <s v="DIVISAO ASSIT E ORIENTACAO SOCIAL"/>
    <s v="04-SANTA MONICA"/>
    <n v="944"/>
    <s v="PRO REITORIA DE ASSISTENCIA ESTUDANTIL"/>
    <s v="04-SANTA MONICA"/>
    <m/>
    <x v="1"/>
    <x v="13"/>
    <x v="0"/>
    <m/>
    <s v="0//0"/>
    <m/>
    <m/>
    <n v="0"/>
    <m/>
    <n v="0"/>
    <m/>
    <m/>
    <m/>
    <x v="0"/>
    <x v="0"/>
    <d v="2004-06-16T00:00:00"/>
    <n v="13151.71"/>
  </r>
  <r>
    <s v="ILZA TEREZINHA DE SOUZA REIS"/>
    <x v="1"/>
    <n v="412720"/>
    <n v="19655860663"/>
    <s v="14/07/1953"/>
    <x v="0"/>
    <s v="RUTH GONCALVES DE SOUZA"/>
    <x v="1"/>
    <s v="BRASILEIRO NATO"/>
    <m/>
    <s v="MG"/>
    <s v="UBERLANDIA"/>
    <n v="776"/>
    <s v="DESENVOLVIMENTO HUMANO EM SAUDE"/>
    <s v="06-HOSP CLINICAS-UMUARAMA"/>
    <n v="29"/>
    <s v="PRO REITORIA DE GESTAO DE PESSOAS"/>
    <s v="04-SANTA MONICA"/>
    <m/>
    <x v="0"/>
    <x v="6"/>
    <x v="0"/>
    <m/>
    <s v="0//0"/>
    <m/>
    <m/>
    <n v="0"/>
    <m/>
    <n v="0"/>
    <m/>
    <m/>
    <m/>
    <x v="0"/>
    <x v="0"/>
    <d v="1986-12-17T00:00:00"/>
    <n v="8327.44"/>
  </r>
  <r>
    <s v="ILZE ARDUINI DE ARAUJO"/>
    <x v="0"/>
    <n v="1475520"/>
    <n v="88893219620"/>
    <s v="17/02/1972"/>
    <x v="0"/>
    <s v="MARIA JULIA ARDUINI DE ARAUJO"/>
    <x v="2"/>
    <s v="BRASILEIRO NATO"/>
    <m/>
    <s v="MG"/>
    <s v="UBERLANDIA"/>
    <n v="723"/>
    <s v="DIVISAO DE ATENDIMENTO AO USUARIO"/>
    <s v="04-SANTA MONICA"/>
    <n v="585"/>
    <s v="DIRETORIA DO SISTEMA DE BIBLIOTECAS"/>
    <s v="04-SANTA MONICA"/>
    <m/>
    <x v="1"/>
    <x v="4"/>
    <x v="0"/>
    <m/>
    <s v="0//0"/>
    <m/>
    <m/>
    <n v="0"/>
    <m/>
    <n v="0"/>
    <m/>
    <m/>
    <m/>
    <x v="0"/>
    <x v="0"/>
    <d v="2004-10-05T00:00:00"/>
    <n v="6354.6"/>
  </r>
  <r>
    <s v="INACIO CASTILHO NETO"/>
    <x v="0"/>
    <n v="2327598"/>
    <n v="5740249643"/>
    <s v="15/11/1981"/>
    <x v="1"/>
    <s v="HELOISA JARDIM ANDRADE"/>
    <x v="1"/>
    <s v="BRASILEIRO NATO"/>
    <m/>
    <s v="MG"/>
    <m/>
    <n v="416"/>
    <s v="COORDENACAO CURSO CIENCIA DA COMPUTACAO"/>
    <s v="04-SANTA MONICA"/>
    <n v="414"/>
    <s v="FACULDADE DE CIENCIA DA COMPUTACAO"/>
    <s v="04-SANTA MONICA"/>
    <m/>
    <x v="0"/>
    <x v="0"/>
    <x v="0"/>
    <m/>
    <s v="0//0"/>
    <m/>
    <m/>
    <n v="0"/>
    <m/>
    <n v="0"/>
    <m/>
    <m/>
    <m/>
    <x v="0"/>
    <x v="0"/>
    <d v="2016-07-15T00:00:00"/>
    <n v="4260.71"/>
  </r>
  <r>
    <s v="INGRID SOUZA VIEIRA DA SILVA"/>
    <x v="0"/>
    <n v="3298557"/>
    <n v="10395063647"/>
    <s v="02/03/1990"/>
    <x v="0"/>
    <s v="MARIZA APARECIDA DE SOUZA"/>
    <x v="1"/>
    <s v="BRASILEIRO NATO"/>
    <m/>
    <s v="MG"/>
    <m/>
    <n v="288"/>
    <s v="INSTITUTO DE CIENCIAS BIOMEDICAS"/>
    <s v="07-AREA ACADEMICA-UMUARAMA"/>
    <n v="288"/>
    <s v="INSTITUTO DE CIENCIAS BIOMEDICAS"/>
    <s v="07-AREA ACADEMICA-UMUARAMA"/>
    <m/>
    <x v="3"/>
    <x v="24"/>
    <x v="0"/>
    <m/>
    <s v="0//0"/>
    <m/>
    <m/>
    <n v="0"/>
    <m/>
    <n v="0"/>
    <m/>
    <m/>
    <m/>
    <x v="0"/>
    <x v="0"/>
    <d v="2022-07-08T00:00:00"/>
    <n v="3670.44"/>
  </r>
  <r>
    <s v="IOLANDA ALVES BRAGA"/>
    <x v="1"/>
    <n v="1461572"/>
    <n v="3457588627"/>
    <s v="31/10/1977"/>
    <x v="0"/>
    <s v="MARIA DE OLIVEIRA BRAGA"/>
    <x v="1"/>
    <s v="BRASILEIRO NATO"/>
    <m/>
    <s v="MG"/>
    <s v="PATOS DE MINAS"/>
    <n v="211"/>
    <s v="DIRETORIA DE ENFERMAGEM HC"/>
    <s v="05-ENFERMAGEM-UMUARAMA"/>
    <n v="211"/>
    <s v="DIRETORIA DE ENFERMAGEM HC"/>
    <s v="05-ENFERMAGEM-UMUARAMA"/>
    <m/>
    <x v="3"/>
    <x v="108"/>
    <x v="1"/>
    <m/>
    <s v="0//0"/>
    <m/>
    <s v="CESSAO (COM ONUS) PARA OUTROS ORGAOS - EST"/>
    <n v="0"/>
    <m/>
    <n v="26443"/>
    <s v="EMPRESA BRAS. SERVIÇOS HOSPITALARES"/>
    <s v="19/04/2022"/>
    <s v="0//0"/>
    <x v="0"/>
    <x v="0"/>
    <d v="2004-07-21T00:00:00"/>
    <n v="11578.98"/>
  </r>
  <r>
    <s v="IOLANDA DARC MARTINS"/>
    <x v="1"/>
    <n v="1437485"/>
    <n v="98390520630"/>
    <s v="14/10/1971"/>
    <x v="0"/>
    <s v="MARIA ABADIA MARTINS"/>
    <x v="1"/>
    <s v="BRASILEIRO NATO"/>
    <m/>
    <s v="MG"/>
    <s v="SAO GOTARDO"/>
    <n v="491"/>
    <s v="CENTRO CIRURGICO GEUNE DIENF"/>
    <s v="05-ENFERMAGEM-UMUARAMA"/>
    <n v="211"/>
    <s v="DIRETORIA DE ENFERMAGEM HC"/>
    <s v="05-ENFERMAGEM-UMUARAMA"/>
    <m/>
    <x v="0"/>
    <x v="99"/>
    <x v="0"/>
    <m/>
    <s v="0//0"/>
    <m/>
    <m/>
    <n v="0"/>
    <m/>
    <n v="0"/>
    <m/>
    <m/>
    <m/>
    <x v="0"/>
    <x v="0"/>
    <d v="2003-12-10T00:00:00"/>
    <n v="9605.59"/>
  </r>
  <r>
    <s v="IONE LICIA FERNANDES"/>
    <x v="0"/>
    <n v="1522584"/>
    <n v="95229612649"/>
    <s v="26/06/1973"/>
    <x v="0"/>
    <s v="LEONIDIA LICIA MACHADO"/>
    <x v="1"/>
    <s v="BRASILEIRO NATO"/>
    <m/>
    <s v="MG"/>
    <s v="LAGOA FORMOSA"/>
    <n v="609"/>
    <s v="DIVISAO DE REGISTRO - DIRAC"/>
    <s v="04-SANTA MONICA"/>
    <n v="262"/>
    <s v="PRO REITORIA DE GRADUACAO"/>
    <s v="04-SANTA MONICA"/>
    <m/>
    <x v="0"/>
    <x v="2"/>
    <x v="0"/>
    <m/>
    <s v="0//0"/>
    <m/>
    <m/>
    <n v="0"/>
    <m/>
    <n v="0"/>
    <m/>
    <m/>
    <m/>
    <x v="0"/>
    <x v="0"/>
    <d v="2006-03-01T00:00:00"/>
    <n v="5392"/>
  </r>
  <r>
    <s v="IONE SUZIE DE MAGALHAES"/>
    <x v="1"/>
    <n v="1854131"/>
    <n v="99926288634"/>
    <s v="08/06/1975"/>
    <x v="0"/>
    <s v="NEUZA BRAGA DE MAGALHAES"/>
    <x v="4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3992.25"/>
  </r>
  <r>
    <s v="IRACILDA MARIA DO CARMO"/>
    <x v="1"/>
    <n v="413669"/>
    <n v="51110113668"/>
    <s v="16/08/1962"/>
    <x v="0"/>
    <s v="MARIA NIVALDA DO CARMO"/>
    <x v="1"/>
    <s v="BRASILEIRO NATO"/>
    <m/>
    <s v="MG"/>
    <s v="ARAGUARI"/>
    <n v="179"/>
    <s v="DIRETORIA GERAL HOSP CLINICAS"/>
    <s v="06-HOSP CLINICAS-UMUARAMA"/>
    <n v="179"/>
    <s v="DIRETORIA GERAL HOSP CLINICAS"/>
    <s v="06-HOSP CLINICAS-UMUARAMA"/>
    <m/>
    <x v="0"/>
    <x v="30"/>
    <x v="0"/>
    <m/>
    <s v="0//0"/>
    <m/>
    <m/>
    <n v="0"/>
    <m/>
    <n v="0"/>
    <m/>
    <m/>
    <m/>
    <x v="0"/>
    <x v="0"/>
    <d v="1992-02-07T00:00:00"/>
    <n v="3962.17"/>
  </r>
  <r>
    <s v="IRENIZE CUNHA DOS SANTOS"/>
    <x v="1"/>
    <n v="1123537"/>
    <n v="75362902687"/>
    <s v="08/09/1967"/>
    <x v="0"/>
    <s v="IRENE CUNHA SANTO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5-01-12T00:00:00"/>
    <n v="27346.3"/>
  </r>
  <r>
    <s v="IRINEU JOSE DE OLIVEIRA"/>
    <x v="0"/>
    <n v="413487"/>
    <n v="31342809653"/>
    <s v="07/04/1954"/>
    <x v="1"/>
    <s v="MARIA JOSE OLIVEIRA"/>
    <x v="1"/>
    <s v="BRASILEIRO NATO"/>
    <m/>
    <s v="MG"/>
    <s v="ITUIUTABA"/>
    <n v="71"/>
    <s v="DIVISAO VIGILANCIA SEGURANCA PATRIMONIAL"/>
    <s v="04-SANTA MONICA"/>
    <n v="59"/>
    <s v="PREFEITURA UNIVERSITARIA"/>
    <s v="04-SANTA MONICA"/>
    <m/>
    <x v="2"/>
    <x v="6"/>
    <x v="0"/>
    <m/>
    <s v="0//0"/>
    <m/>
    <m/>
    <n v="0"/>
    <m/>
    <n v="0"/>
    <m/>
    <m/>
    <m/>
    <x v="0"/>
    <x v="0"/>
    <d v="1990-11-06T00:00:00"/>
    <n v="8498.76"/>
  </r>
  <r>
    <s v="IRISNEI LUZIA FERREIRA"/>
    <x v="1"/>
    <n v="1365425"/>
    <n v="4998777645"/>
    <s v="16/10/1981"/>
    <x v="0"/>
    <s v="GENI FERREIRA DA SILVA"/>
    <x v="4"/>
    <s v="BRASILEIRO NATO"/>
    <m/>
    <s v="MG"/>
    <s v="UBERLANDIA"/>
    <n v="471"/>
    <s v="GASTROENTEROLOGIA AMB DIENF"/>
    <s v="05-ENFERMAGEM-UMUARAMA"/>
    <n v="211"/>
    <s v="DIRETORIA DE ENFERMAGEM HC"/>
    <s v="05-ENFERMAGEM-UMUARAMA"/>
    <m/>
    <x v="3"/>
    <x v="36"/>
    <x v="0"/>
    <m/>
    <s v="0//0"/>
    <m/>
    <m/>
    <n v="0"/>
    <m/>
    <n v="0"/>
    <m/>
    <m/>
    <m/>
    <x v="0"/>
    <x v="0"/>
    <d v="2002-12-01T00:00:00"/>
    <n v="8470.23"/>
  </r>
  <r>
    <s v="ISABEL ARICE KOBOLDT DE ALMEIDA"/>
    <x v="0"/>
    <n v="1764260"/>
    <n v="95381767153"/>
    <s v="27/04/1983"/>
    <x v="0"/>
    <s v="MARIA GRACA FIALHO KOBOLDT GOMES DE ALMEIDA"/>
    <x v="1"/>
    <s v="BRASILEIRO NATO"/>
    <m/>
    <s v="DF"/>
    <m/>
    <n v="648"/>
    <s v="DIVISAO DE CONTRATOS - DIRCL"/>
    <s v="04-SANTA MONICA"/>
    <n v="131"/>
    <s v="PRO REITORIA DE PLANEJAMEN ADMINISTRACAO"/>
    <s v="04-SANTA MONICA"/>
    <m/>
    <x v="0"/>
    <x v="12"/>
    <x v="0"/>
    <m/>
    <s v="0//0"/>
    <m/>
    <m/>
    <n v="0"/>
    <m/>
    <n v="0"/>
    <m/>
    <m/>
    <m/>
    <x v="0"/>
    <x v="0"/>
    <d v="2011-09-08T00:00:00"/>
    <n v="4663.6499999999996"/>
  </r>
  <r>
    <s v="ISABEL CRISTINA DA SILVA PAULA"/>
    <x v="0"/>
    <n v="1035107"/>
    <n v="77160053672"/>
    <s v="05/06/1960"/>
    <x v="0"/>
    <s v="LUZIA MARCELINO SILVA"/>
    <x v="3"/>
    <s v="BRASILEIRO NATO"/>
    <m/>
    <s v="MG"/>
    <s v="ARAXA"/>
    <n v="60"/>
    <s v="DIVISAO DE CONSERVACAO E LIMPEZA"/>
    <s v="04-SANTA MONICA"/>
    <n v="59"/>
    <s v="PREFEITURA UNIVERSITARIA"/>
    <s v="04-SANTA MONICA"/>
    <m/>
    <x v="8"/>
    <x v="30"/>
    <x v="0"/>
    <m/>
    <s v="0//0"/>
    <m/>
    <m/>
    <n v="0"/>
    <m/>
    <n v="0"/>
    <m/>
    <m/>
    <m/>
    <x v="0"/>
    <x v="0"/>
    <d v="1993-03-18T00:00:00"/>
    <n v="3711.85"/>
  </r>
  <r>
    <s v="ISABEL FARIAS AIDAR"/>
    <x v="0"/>
    <n v="2220511"/>
    <n v="9757533637"/>
    <s v="06/04/1989"/>
    <x v="0"/>
    <s v="NIVEA APARECIDA FARIA AIDAR"/>
    <x v="0"/>
    <s v="BRASILEIRO NATO"/>
    <m/>
    <s v="MG"/>
    <m/>
    <n v="130"/>
    <s v="SETOR DE ASSUNTOS EDUCACIONAIS - DIRAC"/>
    <s v="04-SANTA MONICA"/>
    <n v="262"/>
    <s v="PRO REITORIA DE GRADUACAO"/>
    <s v="04-SANTA MONICA"/>
    <m/>
    <x v="1"/>
    <x v="18"/>
    <x v="0"/>
    <m/>
    <s v="0//0"/>
    <m/>
    <m/>
    <n v="0"/>
    <m/>
    <n v="0"/>
    <m/>
    <m/>
    <m/>
    <x v="0"/>
    <x v="0"/>
    <d v="2015-04-16T00:00:00"/>
    <n v="4486.2700000000004"/>
  </r>
  <r>
    <s v="ISABEL MAYUMI KOMATSU"/>
    <x v="1"/>
    <n v="1435799"/>
    <n v="2976386617"/>
    <s v="29/01/1974"/>
    <x v="0"/>
    <s v="LOURDES JERONIMA DA SILVA KOMATSU"/>
    <x v="2"/>
    <s v="BRASILEIRO NATO"/>
    <m/>
    <s v="MG"/>
    <s v="UBERLANDIA"/>
    <n v="767"/>
    <s v="FISIOTERAPIA E TERAPIA OCUPACIONAL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3"/>
    <d v="2003-12-04T00:00:00"/>
    <n v="10090.379999999999"/>
  </r>
  <r>
    <s v="ISABELA MARTINS POMPEU"/>
    <x v="0"/>
    <n v="1048241"/>
    <n v="9042281693"/>
    <s v="02/10/1992"/>
    <x v="0"/>
    <s v="MIRIAM MARTINS DA COSTA POMPEU"/>
    <x v="1"/>
    <s v="BRASILEIRO NATO"/>
    <m/>
    <s v="MG"/>
    <m/>
    <n v="590"/>
    <s v="DIVISAO DE FOMENTOS A CULTURA"/>
    <s v="04-SANTA MONICA"/>
    <n v="247"/>
    <s v="PRO REITORIA EXTENSAO E CULTURA"/>
    <s v="04-SANTA MONICA"/>
    <m/>
    <x v="0"/>
    <x v="0"/>
    <x v="0"/>
    <m/>
    <s v="0//0"/>
    <m/>
    <m/>
    <n v="0"/>
    <m/>
    <n v="0"/>
    <m/>
    <m/>
    <m/>
    <x v="0"/>
    <x v="0"/>
    <d v="2016-09-05T00:00:00"/>
    <n v="5133.46"/>
  </r>
  <r>
    <s v="ISABELLA BENZAQUEN HABIB SANTOS"/>
    <x v="0"/>
    <n v="1668293"/>
    <n v="5618625679"/>
    <s v="20/09/1982"/>
    <x v="0"/>
    <s v="MARCIA MARGARETH B. HABIB SANTOS"/>
    <x v="1"/>
    <s v="BRASILEIRO NATO"/>
    <m/>
    <s v="MG"/>
    <m/>
    <n v="4"/>
    <s v="GABINETE DO REITOR"/>
    <s v="04-SANTA MONICA"/>
    <n v="131"/>
    <s v="PRO REITORIA DE PLANEJAMEN ADMINISTRACAO"/>
    <s v="04-SANTA MONICA"/>
    <m/>
    <x v="0"/>
    <x v="8"/>
    <x v="0"/>
    <m/>
    <s v="0//0"/>
    <m/>
    <m/>
    <n v="0"/>
    <m/>
    <n v="0"/>
    <m/>
    <m/>
    <m/>
    <x v="0"/>
    <x v="0"/>
    <d v="2012-10-23T00:00:00"/>
    <n v="4649.74"/>
  </r>
  <r>
    <s v="ISABELLA DO VALE DE SOUZA"/>
    <x v="1"/>
    <n v="1054160"/>
    <n v="13227550784"/>
    <s v="04/03/1992"/>
    <x v="0"/>
    <s v="ELIANE DO VALE DE SOUZA"/>
    <x v="3"/>
    <s v="BRASILEIRO NATO"/>
    <m/>
    <s v="RJ"/>
    <m/>
    <n v="749"/>
    <s v="FARMACIA"/>
    <s v="06-HOSP CLINICAS-UMUARAMA"/>
    <n v="743"/>
    <s v="DIRETORIA DE SERVICOS ADMINISTRATIVOS"/>
    <s v="06-HOSP CLINICAS-UMUARAMA"/>
    <m/>
    <x v="0"/>
    <x v="51"/>
    <x v="0"/>
    <m/>
    <s v="0//0"/>
    <m/>
    <m/>
    <n v="0"/>
    <m/>
    <n v="0"/>
    <m/>
    <m/>
    <m/>
    <x v="0"/>
    <x v="0"/>
    <d v="2019-11-05T00:00:00"/>
    <n v="12501.79"/>
  </r>
  <r>
    <s v="ISABELLA MENDONCA NOGUEIRA"/>
    <x v="0"/>
    <n v="1702063"/>
    <n v="6594968602"/>
    <s v="23/02/1989"/>
    <x v="0"/>
    <s v="LUISA HELENA MENDONCA NOGUEIRA"/>
    <x v="1"/>
    <s v="BRASILEIRO NATO"/>
    <m/>
    <s v="MG"/>
    <m/>
    <n v="124"/>
    <s v="DIRETORIA DE POS GRADUACAO"/>
    <s v="04-SANTA MONICA"/>
    <n v="122"/>
    <s v="PRO REITORIA PESQUISA E POS GRADUACAO"/>
    <s v="04-SANTA MONICA"/>
    <m/>
    <x v="1"/>
    <x v="40"/>
    <x v="0"/>
    <m/>
    <s v="0//0"/>
    <m/>
    <m/>
    <n v="26413"/>
    <s v="INSTITUTO FEDERAL DO TRIANGULO MINEIRO"/>
    <n v="0"/>
    <m/>
    <m/>
    <m/>
    <x v="0"/>
    <x v="0"/>
    <d v="2017-05-23T00:00:00"/>
    <n v="4679.12"/>
  </r>
  <r>
    <s v="ISABELLA NOGUEIRA SANTANA"/>
    <x v="0"/>
    <n v="3307889"/>
    <n v="42642408833"/>
    <s v="24/11/1993"/>
    <x v="0"/>
    <s v="MARLENE GOMES NOGUEIRA SANTANA"/>
    <x v="1"/>
    <s v="BRASILEIRO NATO"/>
    <m/>
    <s v="SP"/>
    <m/>
    <n v="111"/>
    <s v="DIVISAO APOIO ADM HOSPITAL VETERINARIO"/>
    <s v="08-AREA ADMINISTR-UMUARAMA"/>
    <n v="109"/>
    <s v="HOSPITAL VETERINARIO - DIRETORIA GERAL"/>
    <s v="08-AREA ADMINISTR-UMUARAMA"/>
    <m/>
    <x v="1"/>
    <x v="42"/>
    <x v="0"/>
    <m/>
    <s v="0//0"/>
    <m/>
    <m/>
    <n v="0"/>
    <m/>
    <n v="0"/>
    <m/>
    <m/>
    <m/>
    <x v="0"/>
    <x v="0"/>
    <d v="2022-08-30T00:00:00"/>
    <n v="12709.2"/>
  </r>
  <r>
    <s v="ISABELLA SILVA CASSIMIRO"/>
    <x v="0"/>
    <n v="3146372"/>
    <n v="11960513648"/>
    <s v="03/01/1994"/>
    <x v="0"/>
    <s v="JANETE DA SILVA CASSIMIRO"/>
    <x v="0"/>
    <s v="BRASILEIRO NATO"/>
    <m/>
    <s v="SP"/>
    <m/>
    <n v="288"/>
    <s v="INSTITUTO DE CIENCIAS BIOMEDICAS"/>
    <s v="07-AREA ACADEMICA-UMUARAMA"/>
    <n v="288"/>
    <s v="INSTITUTO DE CIENCIAS BIOMEDICAS"/>
    <s v="07-AREA ACADEMICA-UMUARAMA"/>
    <m/>
    <x v="1"/>
    <x v="27"/>
    <x v="0"/>
    <m/>
    <s v="0//0"/>
    <m/>
    <m/>
    <n v="0"/>
    <m/>
    <n v="0"/>
    <m/>
    <m/>
    <m/>
    <x v="0"/>
    <x v="0"/>
    <d v="2019-09-05T00:00:00"/>
    <n v="4619.6000000000004"/>
  </r>
  <r>
    <s v="ISADORA CAIXETA DA SILVEIRA FERREIRA"/>
    <x v="0"/>
    <n v="1067043"/>
    <n v="11947838644"/>
    <s v="07/10/1994"/>
    <x v="0"/>
    <s v="ADRIANE CAIXETA DA SILVEIRA"/>
    <x v="1"/>
    <s v="BRASILEIRO NATO"/>
    <m/>
    <s v="MG"/>
    <m/>
    <n v="294"/>
    <s v="INSTITUTO DE BIOLOGIA"/>
    <s v="07-AREA ACADEMICA-UMUARAMA"/>
    <n v="294"/>
    <s v="INSTITUTO DE BIOLOGIA"/>
    <s v="07-AREA ACADEMICA-UMUARAMA"/>
    <m/>
    <x v="1"/>
    <x v="27"/>
    <x v="0"/>
    <m/>
    <s v="0//0"/>
    <m/>
    <m/>
    <n v="26254"/>
    <s v="UNIVERSIDADE FED.DO TRIANGULO MINEIRO"/>
    <n v="0"/>
    <m/>
    <m/>
    <m/>
    <x v="0"/>
    <x v="0"/>
    <d v="2021-03-22T00:00:00"/>
    <n v="4619.6000000000004"/>
  </r>
  <r>
    <s v="ISAMAR MARIA FERREIRA"/>
    <x v="0"/>
    <n v="1035229"/>
    <n v="60461543672"/>
    <s v="09/03/1969"/>
    <x v="0"/>
    <s v="MARIA APARECIDA ANDRE FERREIRA"/>
    <x v="3"/>
    <s v="BRASILEIRO NATO"/>
    <m/>
    <s v="MG"/>
    <s v="UBERLANDIA"/>
    <n v="60"/>
    <s v="DIVISAO DE CONSERVACAO E LIMPEZA"/>
    <s v="04-SANTA MONICA"/>
    <n v="59"/>
    <s v="PREFEITURA UNIVERSITARIA"/>
    <s v="04-SANTA MONICA"/>
    <m/>
    <x v="8"/>
    <x v="30"/>
    <x v="0"/>
    <m/>
    <s v="0//0"/>
    <m/>
    <m/>
    <n v="0"/>
    <m/>
    <n v="0"/>
    <m/>
    <m/>
    <m/>
    <x v="0"/>
    <x v="0"/>
    <d v="1993-07-21T00:00:00"/>
    <n v="3434"/>
  </r>
  <r>
    <s v="ISIS BORGES CUSTODIO"/>
    <x v="1"/>
    <n v="2328330"/>
    <n v="66562848687"/>
    <s v="09/06/1976"/>
    <x v="0"/>
    <s v="ANTONIA APARECIDA BORGES CUSTODIO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0"/>
    <d v="2004-07-14T00:00:00"/>
    <n v="21606.68"/>
  </r>
  <r>
    <s v="ISMAIR TEODORO REIS"/>
    <x v="0"/>
    <n v="413557"/>
    <n v="57402124649"/>
    <s v="12/11/1966"/>
    <x v="1"/>
    <s v="MARIA TEODORO REIS"/>
    <x v="3"/>
    <s v="BRASILEIRO NATO"/>
    <m/>
    <s v="MG"/>
    <s v="UBERLANDIA"/>
    <n v="298"/>
    <s v="INSTITUTO DE BIOTECNOLOGIA"/>
    <s v="07-AREA ACADEMICA-UMUARAMA"/>
    <n v="298"/>
    <s v="INSTITUTO DE BIOTECNOLOGIA"/>
    <s v="07-AREA ACADEMICA-UMUARAMA"/>
    <m/>
    <x v="1"/>
    <x v="6"/>
    <x v="0"/>
    <m/>
    <s v="0//0"/>
    <m/>
    <m/>
    <n v="0"/>
    <m/>
    <n v="0"/>
    <m/>
    <m/>
    <m/>
    <x v="0"/>
    <x v="0"/>
    <d v="1991-06-07T00:00:00"/>
    <n v="7746.48"/>
  </r>
  <r>
    <s v="ISMALEY MARQUES MARTINS FONTES"/>
    <x v="0"/>
    <n v="2346041"/>
    <n v="8929128637"/>
    <s v="28/06/1988"/>
    <x v="1"/>
    <s v="CELISA MARQUES ROSA MARTINS FONTES"/>
    <x v="1"/>
    <s v="BRASILEIRO NATO"/>
    <m/>
    <s v="MG"/>
    <m/>
    <n v="4"/>
    <s v="GABINETE DO REITOR"/>
    <s v="04-SANTA MONICA"/>
    <n v="369"/>
    <s v="FACULDADE DE GESTAO E NEGOCIOS"/>
    <s v="04-SANTA MONICA"/>
    <m/>
    <x v="0"/>
    <x v="38"/>
    <x v="0"/>
    <m/>
    <s v="0//0"/>
    <m/>
    <m/>
    <n v="0"/>
    <m/>
    <n v="0"/>
    <m/>
    <m/>
    <m/>
    <x v="0"/>
    <x v="0"/>
    <d v="2016-11-28T00:00:00"/>
    <n v="9262.6"/>
  </r>
  <r>
    <s v="ISMAR MARTINS SILVA"/>
    <x v="1"/>
    <n v="1877880"/>
    <n v="4957658641"/>
    <s v="26/08/1980"/>
    <x v="1"/>
    <s v="DALVINA MARIA CONCEIÇÃO MARTINS"/>
    <x v="1"/>
    <s v="BRASILEIRO NATO"/>
    <m/>
    <s v="MG"/>
    <m/>
    <n v="491"/>
    <s v="CENTRO CIRURGICO GEUNE DIENF"/>
    <s v="05-ENFERMAGEM-UMUARAMA"/>
    <n v="211"/>
    <s v="DIRETORIA DE ENFERMAGEM HC"/>
    <s v="05-ENFERMAGEM-UMUARAMA"/>
    <m/>
    <x v="4"/>
    <x v="12"/>
    <x v="0"/>
    <m/>
    <s v="0//0"/>
    <m/>
    <m/>
    <n v="0"/>
    <m/>
    <n v="0"/>
    <m/>
    <m/>
    <m/>
    <x v="0"/>
    <x v="0"/>
    <d v="2011-07-16T00:00:00"/>
    <n v="5442.84"/>
  </r>
  <r>
    <s v="ISMARA LOURDES SILVA JANUARIO CHADU"/>
    <x v="1"/>
    <n v="1362650"/>
    <n v="98524593687"/>
    <s v="08/05/1977"/>
    <x v="0"/>
    <s v="SELMA COSTA E SILVA"/>
    <x v="1"/>
    <s v="BRASILEIRO NATO"/>
    <m/>
    <s v="MG"/>
    <s v="PASSOS"/>
    <n v="211"/>
    <s v="DIRETORIA DE ENFERMAGEM HC"/>
    <s v="05-ENFERMAGEM-UMUARAMA"/>
    <n v="211"/>
    <s v="DIRETORIA DE ENFERMAGEM HC"/>
    <s v="05-ENFERMAGEM-UMUARAMA"/>
    <m/>
    <x v="1"/>
    <x v="19"/>
    <x v="0"/>
    <m/>
    <s v="0//0"/>
    <m/>
    <m/>
    <n v="0"/>
    <m/>
    <n v="0"/>
    <m/>
    <m/>
    <m/>
    <x v="0"/>
    <x v="0"/>
    <d v="2002-10-01T00:00:00"/>
    <n v="12102.62"/>
  </r>
  <r>
    <s v="ISRAEL DA SILVA"/>
    <x v="1"/>
    <n v="412476"/>
    <n v="3097690867"/>
    <s v="09/05/1961"/>
    <x v="1"/>
    <s v="MARIA ALVES DA SILVA"/>
    <x v="1"/>
    <s v="BRASILEIRO NATO"/>
    <m/>
    <s v="SP"/>
    <s v="PALMEIRA D OESTE"/>
    <n v="494"/>
    <s v="HEMODINAMICA GEUNE DIENF"/>
    <s v="05-ENFERMAGEM-UMUARAMA"/>
    <n v="211"/>
    <s v="DIRETORIA DE ENFERMAGEM HC"/>
    <s v="05-ENFERMAGEM-UMUARAMA"/>
    <m/>
    <x v="0"/>
    <x v="13"/>
    <x v="0"/>
    <m/>
    <s v="0//0"/>
    <m/>
    <m/>
    <n v="0"/>
    <m/>
    <n v="0"/>
    <m/>
    <m/>
    <m/>
    <x v="0"/>
    <x v="0"/>
    <d v="1985-04-08T00:00:00"/>
    <n v="25185.67"/>
  </r>
  <r>
    <s v="ITAMAR MENDES DE SOUZA FILHO"/>
    <x v="0"/>
    <n v="1753659"/>
    <n v="3339317500"/>
    <s v="23/07/1987"/>
    <x v="1"/>
    <s v="JEANE ANGELI JACINTO SOUZA"/>
    <x v="1"/>
    <s v="BRASILEIRO NATO"/>
    <m/>
    <s v="BA"/>
    <m/>
    <n v="643"/>
    <s v="DIVISAO DE MANUTENCAO - DIRAM"/>
    <s v="08-AREA ADMINISTR-UMUARAMA"/>
    <n v="131"/>
    <s v="PRO REITORIA DE PLANEJAMEN ADMINISTRACAO"/>
    <s v="04-SANTA MONICA"/>
    <m/>
    <x v="4"/>
    <x v="80"/>
    <x v="0"/>
    <m/>
    <s v="0//0"/>
    <m/>
    <m/>
    <n v="26351"/>
    <s v="UNIV. FEDERAL DO RECONCAVO DA BAHIA"/>
    <n v="0"/>
    <m/>
    <m/>
    <m/>
    <x v="0"/>
    <x v="0"/>
    <d v="2018-04-16T00:00:00"/>
    <n v="3587.43"/>
  </r>
  <r>
    <s v="ITAMAR REIS PEIXOTO"/>
    <x v="0"/>
    <n v="1829386"/>
    <n v="1274931665"/>
    <s v="09/03/1983"/>
    <x v="1"/>
    <s v="MARIA AUGUSTA REIS PEIXOTO"/>
    <x v="2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0"/>
    <x v="12"/>
    <x v="0"/>
    <m/>
    <s v="0//0"/>
    <m/>
    <m/>
    <n v="0"/>
    <m/>
    <n v="0"/>
    <m/>
    <m/>
    <m/>
    <x v="0"/>
    <x v="0"/>
    <d v="2010-11-30T00:00:00"/>
    <n v="4663.6499999999996"/>
  </r>
  <r>
    <s v="ITAMAR SOARES DA SILVA"/>
    <x v="0"/>
    <n v="2144318"/>
    <n v="89426630600"/>
    <s v="07/10/1975"/>
    <x v="1"/>
    <s v="INACIA SOARES DA SILVA"/>
    <x v="1"/>
    <s v="BRASILEIRO NATO"/>
    <m/>
    <s v="MG"/>
    <m/>
    <n v="694"/>
    <s v="DIVISAO DE TRANSPORTES"/>
    <s v="08-AREA ADMINISTR-UMUARAMA"/>
    <n v="59"/>
    <s v="PREFEITURA UNIVERSITARIA"/>
    <s v="04-SANTA MONICA"/>
    <s v="MONOPARESIA"/>
    <x v="0"/>
    <x v="18"/>
    <x v="0"/>
    <m/>
    <s v="0//0"/>
    <m/>
    <m/>
    <n v="0"/>
    <m/>
    <n v="0"/>
    <m/>
    <m/>
    <m/>
    <x v="0"/>
    <x v="0"/>
    <d v="2014-08-04T00:00:00"/>
    <n v="4320.12"/>
  </r>
  <r>
    <s v="IVAN DOS SANTOS VIEIRA"/>
    <x v="0"/>
    <n v="3000726"/>
    <n v="68054149620"/>
    <s v="22/10/1969"/>
    <x v="1"/>
    <s v="MARIA APARECIDA VIEIRA"/>
    <x v="0"/>
    <s v="BRASILEIRO NATO"/>
    <m/>
    <s v="MG"/>
    <m/>
    <n v="787"/>
    <s v="COOD CURSO AGRONOMIA MONTE CARMELO"/>
    <s v="10-CAMPUS MONTE CARMELO"/>
    <n v="301"/>
    <s v="INSTITUTO DE CIENCIAS AGRARIAS"/>
    <s v="12-CAMPUS GLORIA"/>
    <m/>
    <x v="4"/>
    <x v="52"/>
    <x v="0"/>
    <m/>
    <s v="0//0"/>
    <m/>
    <m/>
    <n v="0"/>
    <m/>
    <n v="0"/>
    <m/>
    <m/>
    <m/>
    <x v="0"/>
    <x v="0"/>
    <d v="2017-12-11T00:00:00"/>
    <n v="2814"/>
  </r>
  <r>
    <s v="IVAN RICARDO DE SOUSA"/>
    <x v="1"/>
    <n v="1871529"/>
    <n v="81514247615"/>
    <s v="28/11/1973"/>
    <x v="1"/>
    <s v="MARIA DE FATIMA XAVIER DE SOUSA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2"/>
    <x v="12"/>
    <x v="0"/>
    <m/>
    <s v="0//0"/>
    <m/>
    <m/>
    <n v="0"/>
    <m/>
    <n v="0"/>
    <m/>
    <m/>
    <m/>
    <x v="0"/>
    <x v="0"/>
    <d v="2011-06-15T00:00:00"/>
    <n v="7052.53"/>
  </r>
  <r>
    <s v="IVANA WIELEWSKI DE SOUZA"/>
    <x v="1"/>
    <n v="1362190"/>
    <n v="5117258681"/>
    <s v="04/08/1975"/>
    <x v="0"/>
    <s v="IVETE WIELEWSKI DE SOUZA"/>
    <x v="1"/>
    <s v="BRASILEIRO NATO"/>
    <m/>
    <s v="PR"/>
    <s v="IVAIPORA"/>
    <n v="211"/>
    <s v="DIRETORIA DE ENFERMAGEM HC"/>
    <s v="05-ENFERMAGEM-UMUARAMA"/>
    <n v="211"/>
    <s v="DIRETORIA DE ENFERMAGEM HC"/>
    <s v="05-ENFERMAGEM-UMUARAMA"/>
    <m/>
    <x v="0"/>
    <x v="93"/>
    <x v="0"/>
    <m/>
    <s v="0//0"/>
    <m/>
    <m/>
    <n v="0"/>
    <m/>
    <n v="0"/>
    <m/>
    <m/>
    <m/>
    <x v="0"/>
    <x v="0"/>
    <d v="2002-09-18T00:00:00"/>
    <n v="8185.8"/>
  </r>
  <r>
    <s v="IVANE DAS GRACAS OLIVEIRA"/>
    <x v="1"/>
    <n v="412297"/>
    <n v="41965876668"/>
    <s v="20/12/1955"/>
    <x v="0"/>
    <s v="HONORATA AURORA OLIVEIRA"/>
    <x v="0"/>
    <s v="BRASILEIRO NATO"/>
    <m/>
    <s v="MG"/>
    <s v="PATOS DE MINAS"/>
    <n v="216"/>
    <s v="SETOR DE MATERIAIS ESTERILIZACAO DIENF"/>
    <s v="05-ENFERMAGEM-UMUARAMA"/>
    <n v="211"/>
    <s v="DIRETORIA DE ENFERMAGEM HC"/>
    <s v="05-ENFERMAGEM-UMUARAMA"/>
    <m/>
    <x v="8"/>
    <x v="29"/>
    <x v="0"/>
    <m/>
    <s v="0//0"/>
    <m/>
    <m/>
    <n v="0"/>
    <m/>
    <n v="0"/>
    <m/>
    <m/>
    <m/>
    <x v="0"/>
    <x v="0"/>
    <d v="1984-02-01T00:00:00"/>
    <n v="6604"/>
  </r>
  <r>
    <s v="IVANICE DE FATIMA RIBEIRO"/>
    <x v="1"/>
    <n v="1521997"/>
    <n v="5183478694"/>
    <s v="13/04/1979"/>
    <x v="0"/>
    <s v="MATILDE DE FATIMA RODRIGUES RIBEIRO"/>
    <x v="0"/>
    <s v="BRASILEIRO NATO"/>
    <m/>
    <s v="RR"/>
    <s v="BOA VISTA"/>
    <n v="499"/>
    <s v="UTI PEDIATRICO GEUNE DIENF"/>
    <s v="05-ENFERMAGEM-UMUARAMA"/>
    <n v="211"/>
    <s v="DIRETORIA DE ENFERMAGEM HC"/>
    <s v="05-ENFERMAGEM-UMUARAMA"/>
    <m/>
    <x v="0"/>
    <x v="20"/>
    <x v="0"/>
    <m/>
    <s v="0//0"/>
    <m/>
    <m/>
    <n v="0"/>
    <m/>
    <n v="0"/>
    <m/>
    <m/>
    <m/>
    <x v="0"/>
    <x v="0"/>
    <d v="2006-02-13T00:00:00"/>
    <n v="10311.9"/>
  </r>
  <r>
    <s v="IVANILDA DA SILVA OLIVEIRA"/>
    <x v="1"/>
    <n v="410195"/>
    <n v="21105022668"/>
    <s v="04/04/1954"/>
    <x v="0"/>
    <s v="MARIA AP S OLIVEIRA"/>
    <x v="1"/>
    <s v="BRASILEIRO NATO"/>
    <m/>
    <s v="MG"/>
    <s v="PRATA"/>
    <n v="216"/>
    <s v="SETOR DE MATERIAIS ESTERILIZ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80-04-11T00:00:00"/>
    <n v="15534.58"/>
  </r>
  <r>
    <s v="IVANILDA GUSSONI E MELO"/>
    <x v="1"/>
    <n v="1434624"/>
    <n v="4337454608"/>
    <s v="07/08/1978"/>
    <x v="0"/>
    <s v="IRENE CERANTOLA GUSSONI"/>
    <x v="1"/>
    <s v="BRASILEIRO NATO"/>
    <m/>
    <s v="SP"/>
    <s v="JUNQUEIROPOLIS"/>
    <n v="496"/>
    <s v="ONCOLOGIA QUIMIOTERAPIA GEUNE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2T00:00:00"/>
    <n v="5878.66"/>
  </r>
  <r>
    <s v="IVANIZE FONSECA"/>
    <x v="0"/>
    <n v="413351"/>
    <n v="59573880687"/>
    <s v="13/07/1970"/>
    <x v="0"/>
    <s v="IRIS GONCALVES FONSECA"/>
    <x v="1"/>
    <s v="BRASILEIRO NATO"/>
    <m/>
    <s v="MG"/>
    <s v="TUPACIGUARA"/>
    <n v="1244"/>
    <s v="CENTRO ESTUDOS, PESQ E PROJ ECON-SOCIAIS"/>
    <s v="04-SANTA MONICA"/>
    <n v="344"/>
    <s v="INST DE ECONOMIA RELACOES INTERNACIONAIS"/>
    <s v="04-SANTA MONICA"/>
    <m/>
    <x v="8"/>
    <x v="122"/>
    <x v="0"/>
    <m/>
    <s v="0//0"/>
    <m/>
    <m/>
    <n v="0"/>
    <m/>
    <n v="0"/>
    <m/>
    <m/>
    <m/>
    <x v="0"/>
    <x v="0"/>
    <d v="1989-10-03T00:00:00"/>
    <n v="3817.17"/>
  </r>
  <r>
    <s v="IVONICE PEREIRA ESCORICA"/>
    <x v="0"/>
    <n v="1044484"/>
    <n v="30062918249"/>
    <s v="02/05/1973"/>
    <x v="0"/>
    <s v="ELENIR DA SILVA PEREIRA"/>
    <x v="1"/>
    <s v="BRASILEIRO NATO"/>
    <m/>
    <s v="PR"/>
    <m/>
    <n v="130"/>
    <s v="SETOR DE ASSUNTOS EDUCACIONAIS - DIRAC"/>
    <s v="04-SANTA MONICA"/>
    <n v="262"/>
    <s v="PRO REITORIA DE GRADUACAO"/>
    <s v="04-SANTA MONICA"/>
    <m/>
    <x v="0"/>
    <x v="8"/>
    <x v="0"/>
    <m/>
    <s v="0//0"/>
    <m/>
    <m/>
    <n v="26421"/>
    <s v="INSTITUTO FEDERAL DE RONDONIA"/>
    <n v="0"/>
    <m/>
    <m/>
    <m/>
    <x v="0"/>
    <x v="0"/>
    <d v="2021-09-23T00:00:00"/>
    <n v="4488.6000000000004"/>
  </r>
  <r>
    <s v="IZABEL CRISTINA SAGARIO BORGES"/>
    <x v="0"/>
    <n v="2143195"/>
    <n v="29574420272"/>
    <s v="10/10/1968"/>
    <x v="0"/>
    <s v="DORIS DE OLIVEIRA SAGARIO"/>
    <x v="0"/>
    <s v="BRASILEIRO NATO"/>
    <m/>
    <s v="MG"/>
    <m/>
    <n v="340"/>
    <s v="INSTITUTO DE GEOGRAFIA"/>
    <s v="04-SANTA MONICA"/>
    <n v="340"/>
    <s v="INSTITUTO DE GEOGRAFIA"/>
    <s v="04-SANTA MONICA"/>
    <m/>
    <x v="2"/>
    <x v="31"/>
    <x v="0"/>
    <m/>
    <s v="0//0"/>
    <m/>
    <m/>
    <n v="0"/>
    <m/>
    <n v="0"/>
    <m/>
    <m/>
    <m/>
    <x v="0"/>
    <x v="0"/>
    <d v="2014-08-01T00:00:00"/>
    <n v="3301.93"/>
  </r>
  <r>
    <s v="IZABEL ROZETTI"/>
    <x v="0"/>
    <n v="1532591"/>
    <n v="60246383615"/>
    <s v="26/08/1968"/>
    <x v="0"/>
    <s v="MARIA HELENA RIBEIRO ROZZETI"/>
    <x v="0"/>
    <s v="BRASILEIRO NATO"/>
    <m/>
    <s v="MG"/>
    <s v="TUPACIGUARA"/>
    <n v="1256"/>
    <s v="COORDENACAO DO 1  CICLO"/>
    <s v="03-EDUCACAO FISICA"/>
    <n v="271"/>
    <s v="DIRETORIA ESCOLA DE EDUCACAO BASICA"/>
    <s v="03-EDUCACAO FISICA"/>
    <m/>
    <x v="3"/>
    <x v="20"/>
    <x v="0"/>
    <m/>
    <s v="0//0"/>
    <m/>
    <m/>
    <n v="0"/>
    <m/>
    <n v="0"/>
    <m/>
    <m/>
    <m/>
    <x v="0"/>
    <x v="0"/>
    <d v="2006-05-24T00:00:00"/>
    <n v="13006.06"/>
  </r>
  <r>
    <s v="IZAIAS MENDES APARECIDO"/>
    <x v="1"/>
    <n v="1437504"/>
    <n v="53431073620"/>
    <s v="13/01/1964"/>
    <x v="1"/>
    <s v="DELAIDE FERNANDES MENDES"/>
    <x v="3"/>
    <s v="BRASILEIRO NATO"/>
    <m/>
    <s v="MG"/>
    <s v="ARAGUARI"/>
    <n v="769"/>
    <s v="PROPEDEUTICA"/>
    <s v="06-HOSP CLINICAS-UMUARAMA"/>
    <n v="746"/>
    <s v="DIRETORIA DE SERVICOS CLINICOS"/>
    <s v="06-HOSP CLINICAS-UMUARAMA"/>
    <m/>
    <x v="4"/>
    <x v="114"/>
    <x v="0"/>
    <m/>
    <s v="0//0"/>
    <m/>
    <m/>
    <n v="0"/>
    <m/>
    <n v="0"/>
    <m/>
    <m/>
    <m/>
    <x v="0"/>
    <x v="1"/>
    <d v="2003-12-23T00:00:00"/>
    <n v="5434.85"/>
  </r>
  <r>
    <s v="IZAURA DE MENEZES MEDEIROS"/>
    <x v="0"/>
    <n v="1674017"/>
    <n v="6594192620"/>
    <s v="27/10/1985"/>
    <x v="0"/>
    <s v="LUCIENE BATISTA DE MENEZES MEDEIROS"/>
    <x v="1"/>
    <s v="BRASILEIRO NATO"/>
    <m/>
    <s v="MG"/>
    <s v="ITUIUTABA"/>
    <n v="332"/>
    <s v="FACULDADE DE EDUCACAO FISICA"/>
    <s v="03-EDUCACAO FISICA"/>
    <n v="332"/>
    <s v="FACULDADE DE EDUCACAO FISICA"/>
    <s v="03-EDUCACAO FISICA"/>
    <m/>
    <x v="1"/>
    <x v="66"/>
    <x v="0"/>
    <m/>
    <s v="0//0"/>
    <m/>
    <m/>
    <n v="0"/>
    <m/>
    <n v="0"/>
    <m/>
    <m/>
    <m/>
    <x v="0"/>
    <x v="0"/>
    <d v="2009-01-22T00:00:00"/>
    <n v="9316.32"/>
  </r>
  <r>
    <s v="IZIDORA BORGES VIEIRA"/>
    <x v="1"/>
    <n v="1434758"/>
    <n v="68263538653"/>
    <s v="22/04/1964"/>
    <x v="0"/>
    <s v="IZILDA FRANCISCA DA SILVA"/>
    <x v="0"/>
    <s v="BRASILEIRO NATO"/>
    <m/>
    <s v="MG"/>
    <s v="ITURAMA"/>
    <n v="478"/>
    <s v="CIRURGIA PS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13T00:00:00"/>
    <n v="9422.75"/>
  </r>
  <r>
    <s v="JACIARA BOLDRINI FRANCA"/>
    <x v="0"/>
    <n v="2337629"/>
    <n v="5441320680"/>
    <s v="20/12/1978"/>
    <x v="0"/>
    <s v="MARLENE BOLDRINI FRANCA"/>
    <x v="1"/>
    <s v="BRASILEIRO NATO"/>
    <m/>
    <s v="SP"/>
    <m/>
    <n v="835"/>
    <s v="COORD CURSO QUIMICA (LICENCIATURA)"/>
    <s v="04-SANTA MONICA"/>
    <n v="356"/>
    <s v="INSTITUTO DE QUIMICA"/>
    <s v="04-SANTA MONICA"/>
    <m/>
    <x v="2"/>
    <x v="103"/>
    <x v="0"/>
    <m/>
    <s v="0//0"/>
    <m/>
    <m/>
    <n v="0"/>
    <m/>
    <n v="0"/>
    <m/>
    <m/>
    <m/>
    <x v="0"/>
    <x v="0"/>
    <d v="2016-09-13T00:00:00"/>
    <n v="3161.46"/>
  </r>
  <r>
    <s v="JACKSON BATISTA DE OLIVEIRA"/>
    <x v="1"/>
    <n v="2072866"/>
    <n v="5871305636"/>
    <s v="05/06/1984"/>
    <x v="1"/>
    <s v="CENILZA BATISTA DE OLIVEIRA"/>
    <x v="2"/>
    <s v="BRASILEIRO NATO"/>
    <m/>
    <s v="MG"/>
    <m/>
    <n v="769"/>
    <s v="PROPEDEUTICA"/>
    <s v="06-HOSP CLINICAS-UMUARAMA"/>
    <n v="746"/>
    <s v="DIRETORIA DE SERVICOS CLINICOS"/>
    <s v="06-HOSP CLINICAS-UMUARAMA"/>
    <m/>
    <x v="2"/>
    <x v="8"/>
    <x v="0"/>
    <m/>
    <s v="0//0"/>
    <m/>
    <m/>
    <n v="0"/>
    <m/>
    <n v="0"/>
    <m/>
    <m/>
    <m/>
    <x v="0"/>
    <x v="1"/>
    <d v="2013-11-19T00:00:00"/>
    <n v="5081.6499999999996"/>
  </r>
  <r>
    <s v="JACKSON DOS ANJOS SILVEIRA"/>
    <x v="0"/>
    <n v="2142678"/>
    <n v="8251107695"/>
    <s v="04/01/1987"/>
    <x v="1"/>
    <s v="MARIA NEIDE DOS ANJOS SILVEIRA"/>
    <x v="0"/>
    <s v="BRASILEIRO NATO"/>
    <m/>
    <s v="MG"/>
    <m/>
    <n v="32"/>
    <s v="DIVISAO DE FOLHA DE PAGAMENTO"/>
    <s v="04-SANTA MONICA"/>
    <n v="29"/>
    <s v="PRO REITORIA DE GESTAO DE PESSOAS"/>
    <s v="04-SANTA MONICA"/>
    <m/>
    <x v="0"/>
    <x v="18"/>
    <x v="0"/>
    <m/>
    <s v="0//0"/>
    <m/>
    <m/>
    <n v="0"/>
    <m/>
    <n v="0"/>
    <m/>
    <m/>
    <m/>
    <x v="0"/>
    <x v="0"/>
    <d v="2014-08-01T00:00:00"/>
    <n v="4320.12"/>
  </r>
  <r>
    <s v="JACKSON NUNES ALVES"/>
    <x v="0"/>
    <n v="3058221"/>
    <n v="14044991642"/>
    <s v="02/12/1997"/>
    <x v="1"/>
    <s v="ELIZABETH DO CARMO NUNES DA SILVA"/>
    <x v="0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m/>
    <x v="0"/>
    <x v="27"/>
    <x v="0"/>
    <m/>
    <s v="0//0"/>
    <m/>
    <m/>
    <n v="0"/>
    <m/>
    <n v="0"/>
    <m/>
    <m/>
    <m/>
    <x v="0"/>
    <x v="0"/>
    <d v="2018-07-30T00:00:00"/>
    <n v="3977.92"/>
  </r>
  <r>
    <s v="JACQUELAINE FERREIRA GONCALVES"/>
    <x v="1"/>
    <n v="1873362"/>
    <n v="5039059680"/>
    <s v="24/08/1982"/>
    <x v="0"/>
    <s v="JULIETA MARIA FERREIRA"/>
    <x v="0"/>
    <s v="BRASILEIRO NATO"/>
    <m/>
    <s v="MG"/>
    <m/>
    <n v="485"/>
    <s v="CLINICA MEDICA INTERNACAO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20T00:00:00"/>
    <n v="5918.73"/>
  </r>
  <r>
    <s v="JACQUELINE CRISTINA DA SILVA CORREA"/>
    <x v="0"/>
    <n v="2907516"/>
    <n v="6465783673"/>
    <s v="01/11/1983"/>
    <x v="0"/>
    <s v="ONEIDA MARIA SILVA CORREA"/>
    <x v="0"/>
    <s v="BRASILEIRO NATO"/>
    <m/>
    <s v="MG"/>
    <m/>
    <n v="4"/>
    <s v="GABINETE DO REITOR"/>
    <s v="04-SANTA MONICA"/>
    <n v="131"/>
    <s v="PRO REITORIA DE PLANEJAMEN ADMINISTRACAO"/>
    <s v="04-SANTA MONICA"/>
    <m/>
    <x v="0"/>
    <x v="18"/>
    <x v="0"/>
    <m/>
    <s v="0//0"/>
    <m/>
    <m/>
    <n v="0"/>
    <m/>
    <n v="0"/>
    <m/>
    <m/>
    <m/>
    <x v="0"/>
    <x v="0"/>
    <d v="2014-02-26T00:00:00"/>
    <n v="8172.88"/>
  </r>
  <r>
    <s v="JACQUELINE DE ANDRADE"/>
    <x v="0"/>
    <n v="1618332"/>
    <n v="99920603600"/>
    <s v="20/11/1976"/>
    <x v="0"/>
    <s v="MARLENE DE FATIMA DE ANDRADE"/>
    <x v="0"/>
    <s v="BRASILEIRO NATO"/>
    <m/>
    <s v="MG"/>
    <s v="UBERLANDIA"/>
    <n v="806"/>
    <s v="INSTITUTO DE CIENCIAS SOCIAIS"/>
    <s v="04-SANTA MONICA"/>
    <n v="806"/>
    <s v="INSTITUTO DE CIENCIAS SOCIAIS"/>
    <s v="04-SANTA MONICA"/>
    <m/>
    <x v="1"/>
    <x v="15"/>
    <x v="0"/>
    <m/>
    <s v="0//0"/>
    <m/>
    <m/>
    <n v="0"/>
    <m/>
    <n v="0"/>
    <m/>
    <m/>
    <m/>
    <x v="0"/>
    <x v="0"/>
    <d v="2008-03-31T00:00:00"/>
    <n v="6047.64"/>
  </r>
  <r>
    <s v="JACQUELINE PAULA DA SILVA"/>
    <x v="1"/>
    <n v="2613537"/>
    <n v="8264149669"/>
    <s v="18/02/1987"/>
    <x v="0"/>
    <s v="ANGELA MARIA DE MELO SILVA"/>
    <x v="1"/>
    <s v="BRASILEIRO NATO"/>
    <m/>
    <s v="MG"/>
    <s v="ARAGUARI"/>
    <n v="750"/>
    <s v="FINANCAS"/>
    <s v="06-HOSP CLINICAS-UMUARAMA"/>
    <n v="743"/>
    <s v="DIRETORIA DE SERVICOS ADMINISTRATIVOS"/>
    <s v="06-HOSP CLINICAS-UMUARAMA"/>
    <m/>
    <x v="0"/>
    <x v="22"/>
    <x v="0"/>
    <m/>
    <s v="0//0"/>
    <m/>
    <m/>
    <n v="0"/>
    <m/>
    <n v="0"/>
    <m/>
    <m/>
    <m/>
    <x v="0"/>
    <x v="0"/>
    <d v="2016-06-08T00:00:00"/>
    <n v="3305.12"/>
  </r>
  <r>
    <s v="JAEL TEIXEIRA DE CARVALHO"/>
    <x v="0"/>
    <n v="2120520"/>
    <n v="20057708843"/>
    <s v="13/09/1973"/>
    <x v="0"/>
    <s v="SARAH MARIA DE CARVALHO"/>
    <x v="1"/>
    <s v="BRASILEIRO NATO"/>
    <m/>
    <s v="SP"/>
    <m/>
    <n v="651"/>
    <s v="DIVISAO DE CONTROLE ORCAMENTARIO - DIROR"/>
    <s v="04-SANTA MONICA"/>
    <n v="131"/>
    <s v="PRO REITORIA DE PLANEJAMEN ADMINISTRACAO"/>
    <s v="04-SANTA MONICA"/>
    <m/>
    <x v="0"/>
    <x v="18"/>
    <x v="0"/>
    <m/>
    <s v="0//0"/>
    <m/>
    <m/>
    <n v="0"/>
    <m/>
    <n v="0"/>
    <m/>
    <m/>
    <m/>
    <x v="0"/>
    <x v="3"/>
    <d v="2014-05-09T00:00:00"/>
    <n v="3240.08"/>
  </r>
  <r>
    <s v="JAILTON DEOTIDES DA SILVA OLIVEIRA"/>
    <x v="0"/>
    <n v="1974509"/>
    <n v="1229555609"/>
    <s v="16/05/1980"/>
    <x v="1"/>
    <s v="JOANA DEOTIDES DA SILVA"/>
    <x v="3"/>
    <s v="BRASILEIRO NATO"/>
    <m/>
    <s v="DF"/>
    <m/>
    <n v="672"/>
    <s v="SETOR ESPEC EM ENG DE SEG NO TRABALHO"/>
    <s v="08-AREA ADMINISTR-UMUARAMA"/>
    <n v="29"/>
    <s v="PRO REITORIA DE GESTAO DE PESSOAS"/>
    <s v="04-SANTA MONICA"/>
    <m/>
    <x v="1"/>
    <x v="34"/>
    <x v="0"/>
    <m/>
    <s v="0//0"/>
    <m/>
    <m/>
    <n v="0"/>
    <m/>
    <n v="0"/>
    <m/>
    <m/>
    <m/>
    <x v="0"/>
    <x v="0"/>
    <d v="2012-10-10T00:00:00"/>
    <n v="9513.51"/>
  </r>
  <r>
    <s v="JAIME DOS REIS COSTA"/>
    <x v="0"/>
    <n v="412749"/>
    <n v="48092592691"/>
    <s v="07/08/1963"/>
    <x v="1"/>
    <s v="MARIA CARMO CARD COSTA"/>
    <x v="0"/>
    <s v="BRASILEIRO NATO"/>
    <m/>
    <s v="MG"/>
    <s v="ARAGUARI"/>
    <n v="869"/>
    <s v="DIVISAO DE EXECUCAO FISICA - DIROB"/>
    <s v="04-SANTA MONICA"/>
    <n v="59"/>
    <s v="PREFEITURA UNIVERSITARIA"/>
    <s v="04-SANTA MONICA"/>
    <m/>
    <x v="8"/>
    <x v="7"/>
    <x v="0"/>
    <m/>
    <s v="0//0"/>
    <m/>
    <m/>
    <n v="0"/>
    <m/>
    <n v="0"/>
    <m/>
    <m/>
    <m/>
    <x v="0"/>
    <x v="0"/>
    <d v="1987-01-19T00:00:00"/>
    <n v="4062"/>
  </r>
  <r>
    <s v="JAIR JOSE DA SILVA"/>
    <x v="0"/>
    <n v="411137"/>
    <n v="32130074634"/>
    <s v="12/02/1952"/>
    <x v="1"/>
    <s v="SUDARIA MOREIRA SILVA"/>
    <x v="1"/>
    <s v="BRASILEIRO NATO"/>
    <m/>
    <s v="MG"/>
    <s v="LAGAMAR"/>
    <n v="65"/>
    <s v="DIVISAO DE SERVICOS GERAIS"/>
    <s v="08-AREA ADMINISTR-UMUARAM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76-06-10T00:00:00"/>
    <n v="8660.68"/>
  </r>
  <r>
    <s v="JAIR ROSA PASCOAL"/>
    <x v="1"/>
    <n v="1919845"/>
    <n v="84194588649"/>
    <s v="30/08/1972"/>
    <x v="1"/>
    <s v="MARIA EDITE ROSA PASCOAL"/>
    <x v="3"/>
    <s v="BRASILEIRO NATO"/>
    <m/>
    <s v="MG"/>
    <m/>
    <n v="491"/>
    <s v="CENTRO CIRURGICO GEUNE DIENF"/>
    <s v="05-ENFERMAGEM-UMUARAMA"/>
    <n v="211"/>
    <s v="DIRETORIA DE ENFERMAGEM HC"/>
    <s v="05-ENFERMAGEM-UMUARAMA"/>
    <s v="MOBILIDADE REDUZIDA, PERMANENTE OU TEMPORÁRIA"/>
    <x v="9"/>
    <x v="110"/>
    <x v="0"/>
    <m/>
    <s v="0//0"/>
    <m/>
    <m/>
    <n v="0"/>
    <m/>
    <n v="0"/>
    <m/>
    <m/>
    <m/>
    <x v="0"/>
    <x v="0"/>
    <d v="2012-02-16T00:00:00"/>
    <n v="10523.6"/>
  </r>
  <r>
    <s v="JAMES MADSON MENDONCA"/>
    <x v="0"/>
    <n v="410829"/>
    <n v="26685086653"/>
    <s v="17/08/1958"/>
    <x v="1"/>
    <s v="GISELDA SILVA MENDONCA"/>
    <x v="1"/>
    <s v="BRASILEIRO NATO"/>
    <m/>
    <s v="MG"/>
    <s v="UBERLANDIA"/>
    <n v="368"/>
    <s v="PROGRAMA DE POS GRADUACAO EM EDUCACAO"/>
    <s v="04-SANTA MONICA"/>
    <n v="363"/>
    <s v="FACULDADE DE EDUCACAO"/>
    <s v="04-SANTA MONICA"/>
    <m/>
    <x v="1"/>
    <x v="6"/>
    <x v="0"/>
    <m/>
    <s v="0//0"/>
    <m/>
    <m/>
    <n v="0"/>
    <m/>
    <n v="0"/>
    <m/>
    <m/>
    <m/>
    <x v="0"/>
    <x v="0"/>
    <d v="1980-04-02T00:00:00"/>
    <n v="9284.08"/>
  </r>
  <r>
    <s v="JAMES SOARES"/>
    <x v="0"/>
    <n v="2234956"/>
    <n v="9490769614"/>
    <s v="02/05/1991"/>
    <x v="1"/>
    <s v="MARIA APARECIDA DE ARAUJO SILVA"/>
    <x v="1"/>
    <s v="BRASILEIRO NATO"/>
    <m/>
    <s v="MG"/>
    <m/>
    <n v="733"/>
    <s v="DIVISAO AQUISICAO PROCESSAMENTO TECNICO"/>
    <s v="04-SANTA MONICA"/>
    <n v="585"/>
    <s v="DIRETORIA DO SISTEMA DE BIBLIOTECAS"/>
    <s v="04-SANTA MONICA"/>
    <m/>
    <x v="0"/>
    <x v="0"/>
    <x v="0"/>
    <m/>
    <s v="0//0"/>
    <m/>
    <m/>
    <n v="0"/>
    <m/>
    <n v="0"/>
    <m/>
    <m/>
    <m/>
    <x v="0"/>
    <x v="0"/>
    <d v="2015-06-22T00:00:00"/>
    <n v="4335.08"/>
  </r>
  <r>
    <s v="JAN JESSE GARCIA PONTES"/>
    <x v="1"/>
    <n v="3155517"/>
    <n v="3601457601"/>
    <s v="31/12/1978"/>
    <x v="1"/>
    <s v="MARIA JOSE GARCIA PONTE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51"/>
    <x v="0"/>
    <m/>
    <s v="0//0"/>
    <m/>
    <m/>
    <n v="0"/>
    <m/>
    <n v="0"/>
    <m/>
    <m/>
    <m/>
    <x v="0"/>
    <x v="0"/>
    <d v="2019-11-08T00:00:00"/>
    <n v="15556.93"/>
  </r>
  <r>
    <s v="JANAINA ALVES PEREIRA"/>
    <x v="1"/>
    <n v="1940460"/>
    <n v="5142891635"/>
    <s v="28/09/1980"/>
    <x v="0"/>
    <s v="CLEIDES PEREIRA DA FONSEC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9"/>
    <x v="3"/>
    <x v="0"/>
    <m/>
    <s v="0//0"/>
    <m/>
    <m/>
    <n v="0"/>
    <m/>
    <n v="0"/>
    <m/>
    <m/>
    <m/>
    <x v="0"/>
    <x v="0"/>
    <d v="2012-05-10T00:00:00"/>
    <n v="11147.89"/>
  </r>
  <r>
    <s v="JANAINA APARECIDA DE PAULA"/>
    <x v="1"/>
    <n v="1434808"/>
    <n v="5362554662"/>
    <s v="19/08/1983"/>
    <x v="0"/>
    <s v="ANA APARECIDA DE PAULA"/>
    <x v="1"/>
    <s v="BRASILEIRO NATO"/>
    <m/>
    <s v="MG"/>
    <s v="PATOS DE MINAS"/>
    <n v="211"/>
    <s v="DIRETORIA DE ENFERMAGEM HC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3-11-12T00:00:00"/>
    <n v="7204.07"/>
  </r>
  <r>
    <s v="JANAINA DE SOUZA MOTA"/>
    <x v="0"/>
    <n v="2151024"/>
    <n v="1336080698"/>
    <s v="14/02/1981"/>
    <x v="0"/>
    <s v="LUZIA DA COSTA SOUZA"/>
    <x v="1"/>
    <s v="BRASILEIRO NATO"/>
    <m/>
    <s v="PR"/>
    <m/>
    <n v="300"/>
    <s v="COOR PROG POS GRAD GENETICA E BIOQUIMICA"/>
    <s v="07-AREA ACADEMICA-UMUARAMA"/>
    <n v="298"/>
    <s v="INSTITUTO DE BIOTECNOLOGIA"/>
    <s v="07-AREA ACADEMICA-UMUARAMA"/>
    <m/>
    <x v="0"/>
    <x v="18"/>
    <x v="0"/>
    <m/>
    <s v="0//0"/>
    <m/>
    <m/>
    <n v="0"/>
    <m/>
    <n v="0"/>
    <m/>
    <m/>
    <m/>
    <x v="0"/>
    <x v="0"/>
    <d v="2014-08-14T00:00:00"/>
    <n v="4422.88"/>
  </r>
  <r>
    <s v="JANAINA LAMIN RESENDE"/>
    <x v="1"/>
    <n v="1854725"/>
    <n v="7066896661"/>
    <s v="08/02/1982"/>
    <x v="0"/>
    <s v="MARIA ODETE LAMIN RESENDE"/>
    <x v="1"/>
    <s v="BRASILEIRO NATO"/>
    <m/>
    <s v="MG"/>
    <m/>
    <n v="549"/>
    <s v="SETOR DE TRANSPLANTE RENAL"/>
    <s v="05-ENFERMAGEM-UMUARAMA"/>
    <n v="211"/>
    <s v="DIRETORIA DE ENFERMAGEM HC"/>
    <s v="05-ENFERMAGEM-UMUARAMA"/>
    <m/>
    <x v="0"/>
    <x v="16"/>
    <x v="0"/>
    <m/>
    <s v="0//0"/>
    <m/>
    <m/>
    <n v="0"/>
    <m/>
    <n v="0"/>
    <m/>
    <m/>
    <m/>
    <x v="0"/>
    <x v="0"/>
    <d v="2011-03-15T00:00:00"/>
    <n v="17067.32"/>
  </r>
  <r>
    <s v="JANAINA RAMOS CARDOSO DE ALMEIDA"/>
    <x v="0"/>
    <n v="2380036"/>
    <n v="10232513619"/>
    <s v="24/09/1992"/>
    <x v="0"/>
    <s v="REGINA HELENA RAMOS DE ALMEIDA"/>
    <x v="1"/>
    <s v="BRASILEIRO NATO"/>
    <m/>
    <s v="MG"/>
    <m/>
    <n v="621"/>
    <s v="DIV ENS PESQ EXT ATEND ATEN EDU ESPECIAL"/>
    <s v="04-SANTA MONICA"/>
    <n v="262"/>
    <s v="PRO REITORIA DE GRADUACAO"/>
    <s v="04-SANTA MONICA"/>
    <m/>
    <x v="0"/>
    <x v="26"/>
    <x v="0"/>
    <m/>
    <s v="0//0"/>
    <m/>
    <m/>
    <n v="0"/>
    <m/>
    <n v="0"/>
    <m/>
    <m/>
    <m/>
    <x v="0"/>
    <x v="0"/>
    <d v="2017-03-10T00:00:00"/>
    <n v="4306.8900000000003"/>
  </r>
  <r>
    <s v="JANDERSON CRISTIAN FERREIRA"/>
    <x v="0"/>
    <n v="2018440"/>
    <n v="5806331601"/>
    <s v="21/06/1984"/>
    <x v="1"/>
    <s v="JOANA DARC FERREIRA"/>
    <x v="1"/>
    <s v="BRASILEIRO NATO"/>
    <m/>
    <s v="MG"/>
    <m/>
    <n v="1263"/>
    <s v="SETOR VIG  SEG PATRIMONIAL TERCEIRIZADAS"/>
    <s v="04-SANTA MONICA"/>
    <n v="59"/>
    <s v="PREFEITURA UNIVERSITARIA"/>
    <s v="04-SANTA MONICA"/>
    <m/>
    <x v="1"/>
    <x v="8"/>
    <x v="0"/>
    <m/>
    <s v="0//0"/>
    <m/>
    <m/>
    <n v="0"/>
    <m/>
    <n v="0"/>
    <m/>
    <m/>
    <m/>
    <x v="0"/>
    <x v="0"/>
    <d v="2013-04-22T00:00:00"/>
    <n v="5780.28"/>
  </r>
  <r>
    <s v="JANDERSON EDUARDO SABINO JACOMELLO"/>
    <x v="1"/>
    <n v="2275347"/>
    <n v="934578630"/>
    <s v="23/07/1974"/>
    <x v="1"/>
    <s v="TEREZINHA DE FATIMA JACOMELLO SABINO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9"/>
    <x v="83"/>
    <x v="0"/>
    <m/>
    <s v="0//0"/>
    <m/>
    <m/>
    <n v="0"/>
    <m/>
    <n v="0"/>
    <m/>
    <m/>
    <m/>
    <x v="0"/>
    <x v="0"/>
    <d v="2016-02-01T00:00:00"/>
    <n v="8167.6"/>
  </r>
  <r>
    <s v="JANDIMAR BATISTA PEREIRA"/>
    <x v="0"/>
    <n v="413002"/>
    <n v="48505137604"/>
    <s v="23/05/1965"/>
    <x v="1"/>
    <s v="CLARICE BATISTA PEREIRA"/>
    <x v="1"/>
    <s v="BRASILEIRO NATO"/>
    <m/>
    <s v="MG"/>
    <s v="GURINHATA"/>
    <n v="65"/>
    <s v="DIVISAO DE SERVICOS GERAIS"/>
    <s v="08-AREA ADMINISTR-UMUARAMA"/>
    <n v="59"/>
    <s v="PREFEITURA UNIVERSITARIA"/>
    <s v="04-SANTA MONICA"/>
    <m/>
    <x v="0"/>
    <x v="29"/>
    <x v="0"/>
    <m/>
    <s v="0//0"/>
    <m/>
    <m/>
    <n v="0"/>
    <m/>
    <n v="0"/>
    <m/>
    <m/>
    <m/>
    <x v="0"/>
    <x v="0"/>
    <d v="1987-10-16T00:00:00"/>
    <n v="5552.07"/>
  </r>
  <r>
    <s v="JANE BARRETO SANTOS"/>
    <x v="1"/>
    <n v="1363480"/>
    <n v="8228605706"/>
    <s v="30/12/1977"/>
    <x v="0"/>
    <s v="SUELI BARRETO SANTOS SILVA"/>
    <x v="0"/>
    <s v="BRASILEIRO NATO"/>
    <m/>
    <s v="BA"/>
    <s v="IPIAU"/>
    <n v="492"/>
    <s v="CENTRO OBSTETRICO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0-09T00:00:00"/>
    <n v="9637.36"/>
  </r>
  <r>
    <s v="JANE DE CASTRO SIQUEIRA LIMA"/>
    <x v="1"/>
    <n v="1364157"/>
    <n v="47842547149"/>
    <s v="26/12/1966"/>
    <x v="0"/>
    <s v="BENEDITA DE CASTRO SIQUEIRA"/>
    <x v="0"/>
    <s v="BRASILEIRO NATO"/>
    <m/>
    <s v="GO"/>
    <s v="RIO VERDE"/>
    <n v="488"/>
    <s v="ENFERMAGEM PEDIATRIA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1-01T00:00:00"/>
    <n v="6036.64"/>
  </r>
  <r>
    <s v="JANE EIRE URZEDO CUNHA"/>
    <x v="1"/>
    <n v="2123339"/>
    <n v="88889068604"/>
    <s v="05/09/1971"/>
    <x v="0"/>
    <s v="ORMILANDA FATIMA LOPES URZEDO"/>
    <x v="1"/>
    <s v="BRASILEIRO NATO"/>
    <m/>
    <s v="MG"/>
    <s v="UBERLANDIA"/>
    <n v="211"/>
    <s v="DIRETORIA DE ENFERMAGEM HC"/>
    <s v="05-ENFERMAGEM-UMUARAMA"/>
    <n v="211"/>
    <s v="DIRETORIA DE ENFERMAGEM HC"/>
    <s v="05-ENFERMAGEM-UMUARAMA"/>
    <m/>
    <x v="3"/>
    <x v="13"/>
    <x v="0"/>
    <m/>
    <s v="0//0"/>
    <m/>
    <m/>
    <n v="0"/>
    <m/>
    <n v="0"/>
    <m/>
    <m/>
    <m/>
    <x v="0"/>
    <x v="0"/>
    <d v="2003-11-12T00:00:00"/>
    <n v="15732.1"/>
  </r>
  <r>
    <s v="JANE MARIA DOS SANTOS REIS"/>
    <x v="0"/>
    <n v="2611958"/>
    <n v="5441547626"/>
    <s v="05/08/1982"/>
    <x v="0"/>
    <s v="MARIA DOS PRAZERES SANTOS"/>
    <x v="3"/>
    <s v="BRASILEIRO NATO"/>
    <m/>
    <s v="MG"/>
    <s v="UBERLANDIA"/>
    <n v="832"/>
    <s v="DIVISAO DE LICENCIATURA - DIREN"/>
    <s v="04-SANTA MONICA"/>
    <n v="262"/>
    <s v="PRO REITORIA DE GRADUACAO"/>
    <s v="04-SANTA MONICA"/>
    <m/>
    <x v="3"/>
    <x v="17"/>
    <x v="0"/>
    <m/>
    <s v="0//0"/>
    <m/>
    <m/>
    <n v="0"/>
    <m/>
    <n v="0"/>
    <m/>
    <m/>
    <m/>
    <x v="0"/>
    <x v="0"/>
    <d v="2009-01-22T00:00:00"/>
    <n v="12554.49"/>
  </r>
  <r>
    <s v="JAQUELINE ALVES DA COSTA"/>
    <x v="1"/>
    <n v="1525211"/>
    <n v="5761081628"/>
    <s v="10/01/1984"/>
    <x v="0"/>
    <s v="NADEGE DE SOUZA COSTA"/>
    <x v="1"/>
    <s v="BRASILEIRO NATO"/>
    <m/>
    <s v="SP"/>
    <s v="TANABI"/>
    <n v="771"/>
    <s v="SERVICOS MEDICOS"/>
    <s v="06-HOSP CLINICAS-UMUARAMA"/>
    <n v="746"/>
    <s v="DIRETORIA DE SERVICOS CLINICOS"/>
    <s v="06-HOSP CLINICAS-UMUARAMA"/>
    <m/>
    <x v="0"/>
    <x v="2"/>
    <x v="0"/>
    <m/>
    <s v="0//0"/>
    <m/>
    <m/>
    <n v="0"/>
    <m/>
    <n v="0"/>
    <m/>
    <m/>
    <m/>
    <x v="0"/>
    <x v="0"/>
    <d v="2006-03-17T00:00:00"/>
    <n v="5230.8599999999997"/>
  </r>
  <r>
    <s v="JAQUELINE APARECIDA DIAS DOS SANTOS"/>
    <x v="1"/>
    <n v="1959916"/>
    <n v="7474223627"/>
    <s v="01/12/1980"/>
    <x v="0"/>
    <s v="MARIA VERA DIAS SANTOS"/>
    <x v="1"/>
    <s v="BRASILEIRO NATO"/>
    <m/>
    <s v="MG"/>
    <m/>
    <n v="486"/>
    <s v="ENFERMAGEM GINEC OBST INTERNACAO DIENF"/>
    <s v="05-ENFERMAGEM-UMUARAMA"/>
    <n v="211"/>
    <s v="DIRETORIA DE ENFERMAGEM HC"/>
    <s v="05-ENFERMAGEM-UMUARAMA"/>
    <m/>
    <x v="2"/>
    <x v="78"/>
    <x v="0"/>
    <m/>
    <s v="0//0"/>
    <m/>
    <m/>
    <n v="0"/>
    <m/>
    <n v="0"/>
    <m/>
    <m/>
    <m/>
    <x v="0"/>
    <x v="0"/>
    <d v="2012-08-02T00:00:00"/>
    <n v="3705.16"/>
  </r>
  <r>
    <s v="JAQUELINE APARECIDA MORAIS ARAUJO"/>
    <x v="0"/>
    <n v="1677255"/>
    <n v="302432620"/>
    <s v="17/10/1972"/>
    <x v="0"/>
    <s v="MARIA JOSE BRANDAO DE MORAIS"/>
    <x v="1"/>
    <s v="BRASILEIRO NATO"/>
    <m/>
    <s v="MG"/>
    <s v="ARAGUARI"/>
    <n v="733"/>
    <s v="DIVISAO AQUISICAO PROCESSAMENTO TECNICO"/>
    <s v="04-SANTA MONICA"/>
    <n v="585"/>
    <s v="DIRETORIA DO SISTEMA DE BIBLIOTECAS"/>
    <s v="04-SANTA MONICA"/>
    <m/>
    <x v="0"/>
    <x v="15"/>
    <x v="0"/>
    <m/>
    <s v="0//0"/>
    <m/>
    <m/>
    <n v="0"/>
    <m/>
    <n v="0"/>
    <m/>
    <m/>
    <m/>
    <x v="0"/>
    <x v="0"/>
    <d v="2009-01-22T00:00:00"/>
    <n v="5305.34"/>
  </r>
  <r>
    <s v="JAQUELINE DE MORAES ANANIAS ANDRADE"/>
    <x v="1"/>
    <n v="1879604"/>
    <n v="4430407614"/>
    <s v="12/02/1980"/>
    <x v="0"/>
    <s v="ELIZABETE DE MORAES ANANIAS"/>
    <x v="0"/>
    <s v="BRASILEIRO NATO"/>
    <m/>
    <s v="MG"/>
    <m/>
    <n v="211"/>
    <s v="DIRETORIA DE ENFERMAGEM HC"/>
    <s v="05-ENFERMAGEM-UMUARAMA"/>
    <n v="211"/>
    <s v="DIRETORIA DE ENFERMAGEM HC"/>
    <s v="05-ENFERMAGEM-UMUARAMA"/>
    <m/>
    <x v="0"/>
    <x v="55"/>
    <x v="1"/>
    <m/>
    <s v="0//0"/>
    <m/>
    <s v="CESSAO (COM ONUS) PARA OUTROS ORGAOS - EST"/>
    <n v="0"/>
    <m/>
    <n v="26443"/>
    <s v="EMPRESA BRAS. SERVIÇOS HOSPITALARES"/>
    <s v="9/06/2022"/>
    <s v="0//0"/>
    <x v="0"/>
    <x v="0"/>
    <d v="2011-07-25T00:00:00"/>
    <n v="7668.81"/>
  </r>
  <r>
    <s v="JAQUELINE LILIAN MACHADO"/>
    <x v="1"/>
    <n v="2366269"/>
    <n v="2818733642"/>
    <s v="02/09/1976"/>
    <x v="0"/>
    <s v="IRENE MARIA MACHADO"/>
    <x v="2"/>
    <s v="BRASILEIRO NATO"/>
    <m/>
    <s v="MG"/>
    <s v="PASSOS"/>
    <n v="216"/>
    <s v="SETOR DE MATERIAIS ESTERILIZACAO DIENF"/>
    <s v="05-ENFERMAGEM-UMUARAMA"/>
    <n v="211"/>
    <s v="DIRETORIA DE ENFERMAGEM HC"/>
    <s v="05-ENFERMAGEM-UMUARAMA"/>
    <m/>
    <x v="0"/>
    <x v="1"/>
    <x v="0"/>
    <m/>
    <s v="0//0"/>
    <m/>
    <m/>
    <n v="0"/>
    <m/>
    <n v="0"/>
    <m/>
    <m/>
    <m/>
    <x v="0"/>
    <x v="0"/>
    <d v="2004-06-01T00:00:00"/>
    <n v="20957.32"/>
  </r>
  <r>
    <s v="JARBAS CANDIDO DA COSTA E SILVA"/>
    <x v="1"/>
    <n v="1512666"/>
    <n v="27317854620"/>
    <s v="20/09/1958"/>
    <x v="1"/>
    <s v="LAZARA CANDIDA COSTA SILVA"/>
    <x v="0"/>
    <s v="BRASILEIRO NATO"/>
    <m/>
    <s v="MG"/>
    <s v="GURINHATA"/>
    <n v="773"/>
    <s v="URGENCIA E EMERGENCIA"/>
    <s v="06-HOSP CLINICAS-UMUARAMA"/>
    <n v="746"/>
    <s v="DIRETORIA DE SERVICOS CLINICOS"/>
    <s v="06-HOSP CLINICAS-UMUARAMA"/>
    <m/>
    <x v="4"/>
    <x v="72"/>
    <x v="0"/>
    <m/>
    <s v="0//0"/>
    <m/>
    <m/>
    <n v="0"/>
    <m/>
    <n v="0"/>
    <m/>
    <m/>
    <m/>
    <x v="0"/>
    <x v="0"/>
    <d v="2005-11-03T00:00:00"/>
    <n v="4216"/>
  </r>
  <r>
    <s v="JAYME TADEU MACHADO"/>
    <x v="0"/>
    <n v="1121535"/>
    <n v="42873789115"/>
    <s v="31/07/1962"/>
    <x v="1"/>
    <s v="MARIA PARREIRA MACHADO"/>
    <x v="1"/>
    <s v="BRASILEIRO NATO"/>
    <m/>
    <s v="MG"/>
    <m/>
    <n v="715"/>
    <s v="DIVISAO DE REDES_- CTIC"/>
    <s v="08-AREA ADMINISTR-UMUARAMA"/>
    <n v="581"/>
    <s v="CENTRO DE TECNO DA INFOR E COMUNICACAO"/>
    <s v="08-AREA ADMINISTR-UMUARAMA"/>
    <m/>
    <x v="0"/>
    <x v="38"/>
    <x v="0"/>
    <m/>
    <s v="0//0"/>
    <m/>
    <m/>
    <n v="0"/>
    <m/>
    <n v="0"/>
    <m/>
    <m/>
    <m/>
    <x v="0"/>
    <x v="0"/>
    <d v="2015-09-02T00:00:00"/>
    <n v="7103.91"/>
  </r>
  <r>
    <s v="JEAN CARLOS DE PAULA GONCALVES SILVA"/>
    <x v="1"/>
    <n v="3136454"/>
    <n v="12846878641"/>
    <s v="09/08/1997"/>
    <x v="1"/>
    <s v="MARCIA GONCALVES FERREIRA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5"/>
    <x v="27"/>
    <x v="0"/>
    <m/>
    <s v="0//0"/>
    <m/>
    <m/>
    <n v="0"/>
    <m/>
    <n v="0"/>
    <m/>
    <m/>
    <m/>
    <x v="0"/>
    <x v="0"/>
    <d v="2019-07-08T00:00:00"/>
    <n v="7647.83"/>
  </r>
  <r>
    <s v="JEAN CARLOS ROCHA"/>
    <x v="0"/>
    <n v="1035050"/>
    <n v="82814864653"/>
    <s v="08/03/1972"/>
    <x v="1"/>
    <s v="ELIANA APARECIDA ROCHA"/>
    <x v="0"/>
    <s v="BRASILEIRO NATO"/>
    <m/>
    <s v="MG"/>
    <s v="ARAGUARI"/>
    <n v="118"/>
    <s v="DIVISAO FAZENDAS EXPERIMENTAIS - DIEPV"/>
    <s v="08-AREA ADMINISTR-UMUARAMA"/>
    <n v="117"/>
    <s v="DIRET DE EXPERIMENTACAO E PROD VEGETAL"/>
    <s v="08-AREA ADMINISTR-UMUARAMA"/>
    <m/>
    <x v="7"/>
    <x v="123"/>
    <x v="0"/>
    <m/>
    <s v="0//0"/>
    <m/>
    <m/>
    <n v="0"/>
    <m/>
    <n v="0"/>
    <m/>
    <m/>
    <m/>
    <x v="0"/>
    <x v="0"/>
    <d v="1992-04-30T00:00:00"/>
    <n v="3570.9"/>
  </r>
  <r>
    <s v="JEAN LUCAS CANDIDO SILVA"/>
    <x v="0"/>
    <n v="1873141"/>
    <n v="8535358684"/>
    <s v="07/01/1990"/>
    <x v="1"/>
    <s v="LAZARA DO CARMO SILVA"/>
    <x v="0"/>
    <s v="BRASILEIRO NATO"/>
    <m/>
    <s v="MG"/>
    <m/>
    <n v="77"/>
    <s v="DIVISAO MANUTENCAO - 77"/>
    <s v="08-AREA ADMINISTR-UMUARAMA"/>
    <n v="133"/>
    <s v="DIRETORIA ADMINISTRACAO DE MATERIAIS"/>
    <s v="08-AREA ADMINISTR-UMUARAMA"/>
    <m/>
    <x v="9"/>
    <x v="117"/>
    <x v="0"/>
    <m/>
    <s v="0//0"/>
    <m/>
    <m/>
    <n v="0"/>
    <m/>
    <n v="0"/>
    <m/>
    <m/>
    <m/>
    <x v="0"/>
    <x v="0"/>
    <d v="2011-06-16T00:00:00"/>
    <n v="3518.27"/>
  </r>
  <r>
    <s v="JEANY PEREIRA MARTINS TOME"/>
    <x v="1"/>
    <n v="2309138"/>
    <n v="90472098187"/>
    <s v="29/03/1980"/>
    <x v="0"/>
    <s v="ROSANE MARTINS RODRIGUES PEREIRA"/>
    <x v="1"/>
    <s v="BRASILEIRO NATO"/>
    <m/>
    <s v="GO"/>
    <m/>
    <n v="491"/>
    <s v="CENTRO CIRURGICO GEUNE DIENF"/>
    <s v="05-ENFERMAGEM-UMUARAMA"/>
    <n v="211"/>
    <s v="DIRETORIA DE ENFERMAGEM HC"/>
    <s v="05-ENFERMAGEM-UMUARAMA"/>
    <m/>
    <x v="2"/>
    <x v="103"/>
    <x v="0"/>
    <m/>
    <s v="0//0"/>
    <m/>
    <m/>
    <n v="0"/>
    <m/>
    <n v="0"/>
    <m/>
    <m/>
    <m/>
    <x v="0"/>
    <x v="0"/>
    <d v="2016-04-12T00:00:00"/>
    <n v="7420.5"/>
  </r>
  <r>
    <s v="JEFFERSON ALVIM DE OLIVEIRA"/>
    <x v="1"/>
    <n v="2218897"/>
    <n v="86657534604"/>
    <s v="16/05/1973"/>
    <x v="1"/>
    <s v="ELEUSA MARCIA ALVIM DE OLIVEIR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1"/>
    <x v="0"/>
    <m/>
    <s v="0//0"/>
    <m/>
    <m/>
    <n v="0"/>
    <m/>
    <n v="0"/>
    <m/>
    <m/>
    <m/>
    <x v="0"/>
    <x v="0"/>
    <d v="2005-04-28T00:00:00"/>
    <n v="23142.37"/>
  </r>
  <r>
    <s v="JEFFERSON DOBES"/>
    <x v="0"/>
    <n v="1144816"/>
    <n v="43516254653"/>
    <s v="19/09/1961"/>
    <x v="1"/>
    <s v="AMELIA MEDEIROS DOBES"/>
    <x v="1"/>
    <s v="BRASILEIRO NATO"/>
    <m/>
    <s v="MS"/>
    <s v="CORUMBA"/>
    <n v="399"/>
    <s v="FACULDADE DE ENGENHARIA MECANICA"/>
    <s v="12-CAMPUS GLORIA"/>
    <n v="399"/>
    <s v="FACULDADE DE ENGENHARIA MECANICA"/>
    <s v="12-CAMPUS GLORIA"/>
    <m/>
    <x v="1"/>
    <x v="13"/>
    <x v="0"/>
    <m/>
    <s v="0//0"/>
    <m/>
    <m/>
    <n v="26283"/>
    <s v="UNIV. FEDERAL DE MATO GROSSO DO SUL"/>
    <n v="0"/>
    <m/>
    <m/>
    <m/>
    <x v="0"/>
    <x v="0"/>
    <d v="2005-06-01T00:00:00"/>
    <n v="13387.28"/>
  </r>
  <r>
    <s v="JEOVA GOMES FERNANDES"/>
    <x v="0"/>
    <n v="2344961"/>
    <n v="111693624"/>
    <s v="20/12/1976"/>
    <x v="1"/>
    <s v="EXPEDITA FERREIRA DA COSTA FERNANDES"/>
    <x v="1"/>
    <s v="BRASILEIRO NATO"/>
    <m/>
    <s v="GO"/>
    <m/>
    <n v="118"/>
    <s v="DIVISAO FAZENDAS EXPERIMENTAIS - DIEPV"/>
    <s v="08-AREA ADMINISTR-UMUARAMA"/>
    <n v="117"/>
    <s v="DIRET DE EXPERIMENTACAO E PROD VEGETAL"/>
    <s v="08-AREA ADMINISTR-UMUARAMA"/>
    <m/>
    <x v="8"/>
    <x v="22"/>
    <x v="0"/>
    <m/>
    <s v="0//0"/>
    <m/>
    <m/>
    <n v="0"/>
    <m/>
    <n v="0"/>
    <m/>
    <m/>
    <m/>
    <x v="0"/>
    <x v="0"/>
    <d v="2016-11-09T00:00:00"/>
    <n v="3004.23"/>
  </r>
  <r>
    <s v="JEOVA SANTOS DA SILVA"/>
    <x v="1"/>
    <n v="413190"/>
    <n v="51142473600"/>
    <s v="01/08/1962"/>
    <x v="1"/>
    <s v="OSVALDINA MARIA SILVA"/>
    <x v="1"/>
    <s v="BRASILEIRO NATO"/>
    <m/>
    <s v="MG"/>
    <s v="INDIANOPOLIS"/>
    <n v="754"/>
    <s v="NUTRICAO E DIETETICA"/>
    <s v="06-HOSP CLINICAS-UMUARAMA"/>
    <n v="743"/>
    <s v="DIRETORIA DE SERVICOS ADMINISTRATIVOS"/>
    <s v="06-HOSP CLINICAS-UMUARAMA"/>
    <m/>
    <x v="0"/>
    <x v="29"/>
    <x v="0"/>
    <m/>
    <s v="0//0"/>
    <m/>
    <m/>
    <n v="0"/>
    <m/>
    <n v="0"/>
    <m/>
    <m/>
    <m/>
    <x v="0"/>
    <x v="0"/>
    <d v="1986-09-18T00:00:00"/>
    <n v="6338.03"/>
  </r>
  <r>
    <s v="JEOVANI ANTONIO DE SOUSA"/>
    <x v="0"/>
    <n v="3057238"/>
    <n v="75382610606"/>
    <s v="09/10/1973"/>
    <x v="1"/>
    <s v="JOSINA NAVES DE SOUSA"/>
    <x v="1"/>
    <s v="BRASILEIRO NATO"/>
    <m/>
    <s v="MG"/>
    <m/>
    <n v="360"/>
    <s v="FACULDADE DE CIENCIAS CONTABEIS"/>
    <s v="04-SANTA MONICA"/>
    <n v="360"/>
    <s v="FACULDADE DE CIENCIAS CONTABEIS"/>
    <s v="04-SANTA MONICA"/>
    <m/>
    <x v="0"/>
    <x v="27"/>
    <x v="0"/>
    <m/>
    <s v="0//0"/>
    <m/>
    <m/>
    <n v="0"/>
    <m/>
    <n v="0"/>
    <m/>
    <m/>
    <m/>
    <x v="0"/>
    <x v="0"/>
    <d v="2018-07-19T00:00:00"/>
    <n v="3707.09"/>
  </r>
  <r>
    <s v="JERUSA BATISTA SOARES SANTOS MARTINS BORGES"/>
    <x v="0"/>
    <n v="3219265"/>
    <n v="1627568603"/>
    <s v="13/01/1992"/>
    <x v="0"/>
    <s v="EDILAMAR SOARES SANTOS"/>
    <x v="1"/>
    <s v="BRASILEIRO NATO"/>
    <m/>
    <s v="MG"/>
    <m/>
    <n v="170"/>
    <s v="DIVISAO DE LICITACOES - DIRCL"/>
    <s v="04-SANTA MONICA"/>
    <n v="131"/>
    <s v="PRO REITORIA DE PLANEJAMEN ADMINISTRACAO"/>
    <s v="04-SANTA MONICA"/>
    <m/>
    <x v="5"/>
    <x v="45"/>
    <x v="0"/>
    <m/>
    <s v="0//0"/>
    <m/>
    <m/>
    <n v="0"/>
    <m/>
    <n v="0"/>
    <m/>
    <m/>
    <m/>
    <x v="0"/>
    <x v="0"/>
    <d v="2021-01-13T00:00:00"/>
    <n v="3301.93"/>
  </r>
  <r>
    <s v="JESSICA AFONSO FERREIRA"/>
    <x v="0"/>
    <n v="3225009"/>
    <n v="10401510603"/>
    <s v="05/07/1991"/>
    <x v="0"/>
    <s v="ABADIA SILVANA AFONSO FERREIRA"/>
    <x v="1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3"/>
    <x v="53"/>
    <x v="0"/>
    <m/>
    <s v="0//0"/>
    <m/>
    <s v="Lic. Gestante Prorrogação - EST"/>
    <n v="0"/>
    <m/>
    <n v="0"/>
    <m/>
    <s v="19/11/2022"/>
    <s v="17/01/2023"/>
    <x v="0"/>
    <x v="0"/>
    <d v="2021-03-01T00:00:00"/>
    <n v="8349.27"/>
  </r>
  <r>
    <s v="JESSICA DOS SANTOS ANJO"/>
    <x v="0"/>
    <n v="3249325"/>
    <n v="10527439606"/>
    <s v="16/02/1992"/>
    <x v="0"/>
    <s v="ROSELY CROZARA ALVES DOS SANTOS ANJO"/>
    <x v="1"/>
    <s v="BRASILEIRO NATO"/>
    <m/>
    <s v="MG"/>
    <m/>
    <n v="117"/>
    <s v="DIRET DE EXPERIMENTACAO E PROD VEGETAL"/>
    <s v="08-AREA ADMINISTR-UMUARAMA"/>
    <n v="117"/>
    <s v="DIRET DE EXPERIMENTACAO E PROD VEGETAL"/>
    <s v="08-AREA ADMINISTR-UMUARAMA"/>
    <m/>
    <x v="1"/>
    <x v="24"/>
    <x v="0"/>
    <m/>
    <s v="0//0"/>
    <m/>
    <s v="Lic. Gestante  ( Concedida Administrat.) - EST"/>
    <n v="0"/>
    <m/>
    <n v="0"/>
    <m/>
    <s v="2/11/2022"/>
    <s v="1/03/2023"/>
    <x v="0"/>
    <x v="0"/>
    <d v="2021-08-23T00:00:00"/>
    <n v="3719.37"/>
  </r>
  <r>
    <s v="JESSICA IZIDORO CUSTODIA OLIVEIRA"/>
    <x v="0"/>
    <n v="2998519"/>
    <n v="8779964664"/>
    <s v="15/03/1992"/>
    <x v="0"/>
    <s v="ROSIMEIRE CUSTODIA DE OLIVEIRA"/>
    <x v="1"/>
    <s v="BRASILEIRO NATO"/>
    <m/>
    <s v="MG"/>
    <m/>
    <n v="1145"/>
    <s v="COM PERM_ACUM CARG EMPREGOS E SALARIOS"/>
    <s v="04-SANTA MONICA"/>
    <n v="29"/>
    <s v="PRO REITORIA DE GESTAO DE PESSOAS"/>
    <s v="04-SANTA MONICA"/>
    <m/>
    <x v="0"/>
    <x v="40"/>
    <x v="0"/>
    <m/>
    <s v="0//0"/>
    <m/>
    <m/>
    <n v="0"/>
    <m/>
    <n v="0"/>
    <m/>
    <m/>
    <m/>
    <x v="0"/>
    <x v="0"/>
    <d v="2017-11-16T00:00:00"/>
    <n v="4001.88"/>
  </r>
  <r>
    <s v="JESSICA MIEKO OTA ALVES"/>
    <x v="0"/>
    <n v="2134516"/>
    <n v="7639101638"/>
    <s v="14/02/1987"/>
    <x v="0"/>
    <s v="ETSUKO OTA"/>
    <x v="4"/>
    <s v="BRASILEIRO NATO"/>
    <m/>
    <s v="SP"/>
    <m/>
    <n v="301"/>
    <s v="INSTITUTO DE CIENCIAS AGRARIAS"/>
    <s v="12-CAMPUS GLORIA"/>
    <n v="301"/>
    <s v="INSTITUTO DE CIENCIAS AGRARIAS"/>
    <s v="12-CAMPUS GLORIA"/>
    <m/>
    <x v="1"/>
    <x v="18"/>
    <x v="0"/>
    <m/>
    <s v="0//0"/>
    <m/>
    <m/>
    <n v="0"/>
    <m/>
    <n v="0"/>
    <m/>
    <m/>
    <m/>
    <x v="0"/>
    <x v="0"/>
    <d v="2014-06-30T00:00:00"/>
    <n v="5383.52"/>
  </r>
  <r>
    <s v="JESSICA PEREIRA E MOREIRA"/>
    <x v="0"/>
    <n v="3039912"/>
    <n v="397795130"/>
    <s v="21/05/1991"/>
    <x v="0"/>
    <s v="CLEIDES APARECIDA PEREIRA E MOREIRA"/>
    <x v="3"/>
    <s v="BRASILEIRO NATO"/>
    <m/>
    <s v="GO"/>
    <m/>
    <n v="326"/>
    <s v="INSTITUTO DE PSICOLOGIA"/>
    <s v="07-AREA ACADEMICA-UMUARAMA"/>
    <n v="326"/>
    <s v="INSTITUTO DE PSICOLOGIA"/>
    <s v="07-AREA ACADEMICA-UMUARAMA"/>
    <m/>
    <x v="0"/>
    <x v="40"/>
    <x v="0"/>
    <m/>
    <s v="0//0"/>
    <m/>
    <m/>
    <n v="0"/>
    <m/>
    <n v="0"/>
    <m/>
    <m/>
    <m/>
    <x v="0"/>
    <x v="0"/>
    <d v="2018-04-10T00:00:00"/>
    <n v="4001.88"/>
  </r>
  <r>
    <s v="JESSICA PUTINI LUIZI CAMPOS"/>
    <x v="0"/>
    <n v="3000818"/>
    <n v="11665453699"/>
    <s v="18/07/1991"/>
    <x v="0"/>
    <s v="ANGELA MARIA PUTINI"/>
    <x v="1"/>
    <s v="BRASILEIRO NATO"/>
    <m/>
    <s v="MG"/>
    <m/>
    <n v="358"/>
    <s v="COORDENACAO C P P G EM QUIMICA"/>
    <s v="04-SANTA MONICA"/>
    <n v="356"/>
    <s v="INSTITUTO DE QUIMICA"/>
    <s v="04-SANTA MONICA"/>
    <m/>
    <x v="1"/>
    <x v="52"/>
    <x v="0"/>
    <m/>
    <s v="0//0"/>
    <m/>
    <m/>
    <n v="0"/>
    <m/>
    <n v="0"/>
    <m/>
    <m/>
    <m/>
    <x v="0"/>
    <x v="0"/>
    <d v="2017-12-07T00:00:00"/>
    <n v="3303.39"/>
  </r>
  <r>
    <s v="JEZIEL OLIVEIRA"/>
    <x v="0"/>
    <n v="1752529"/>
    <n v="5728970656"/>
    <s v="24/02/1982"/>
    <x v="1"/>
    <s v="IVALDA DE FATIMA OLIVEIRA"/>
    <x v="0"/>
    <s v="BRASILEIRO NATO"/>
    <m/>
    <s v="MG"/>
    <m/>
    <n v="715"/>
    <s v="DIVISAO DE REDES_- CTIC"/>
    <s v="08-AREA ADMINISTR-UMUARAMA"/>
    <n v="581"/>
    <s v="CENTRO DE TECNO DA INFOR E COMUNICACAO"/>
    <s v="08-AREA ADMINISTR-UMUARAMA"/>
    <m/>
    <x v="0"/>
    <x v="9"/>
    <x v="0"/>
    <m/>
    <s v="0//0"/>
    <m/>
    <m/>
    <n v="0"/>
    <m/>
    <n v="0"/>
    <m/>
    <m/>
    <m/>
    <x v="0"/>
    <x v="0"/>
    <d v="2010-01-26T00:00:00"/>
    <n v="8278.66"/>
  </r>
  <r>
    <s v="JHONATTA WILLYAN MIATO ASSUNCAO"/>
    <x v="0"/>
    <n v="1750780"/>
    <n v="11263325696"/>
    <s v="21/11/1993"/>
    <x v="1"/>
    <s v="CELIA CONCEICAO MIATO PREXEDE"/>
    <x v="0"/>
    <s v="BRASILEIRO NATO"/>
    <m/>
    <s v="MG"/>
    <m/>
    <n v="340"/>
    <s v="INSTITUTO DE GEOGRAFIA"/>
    <s v="04-SANTA MONICA"/>
    <n v="340"/>
    <s v="INSTITUTO DE GEOGRAFIA"/>
    <s v="04-SANTA MONICA"/>
    <m/>
    <x v="2"/>
    <x v="24"/>
    <x v="0"/>
    <m/>
    <s v="0//0"/>
    <m/>
    <m/>
    <n v="0"/>
    <m/>
    <n v="0"/>
    <m/>
    <m/>
    <m/>
    <x v="0"/>
    <x v="0"/>
    <d v="2022-07-05T00:00:00"/>
    <n v="3058.7"/>
  </r>
  <r>
    <s v="JHOSIANE FERREIRA SANTOS"/>
    <x v="1"/>
    <n v="1873808"/>
    <n v="6914227616"/>
    <s v="09/07/1985"/>
    <x v="0"/>
    <s v="ANDREA CRISTINA FERREIRA DOS SANTOS"/>
    <x v="1"/>
    <s v="BRASILEIRO NATO"/>
    <m/>
    <s v="MG"/>
    <m/>
    <n v="480"/>
    <s v="EMERGENCIA DA CLINICA MEDICA PS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20T00:00:00"/>
    <n v="5022.3900000000003"/>
  </r>
  <r>
    <s v="JIULIENNE MARTINS"/>
    <x v="1"/>
    <n v="1434709"/>
    <n v="80754872653"/>
    <s v="09/12/1971"/>
    <x v="0"/>
    <s v="MARIA HELENA REZENDE MARTINS"/>
    <x v="1"/>
    <s v="BRASILEIRO NATO"/>
    <m/>
    <s v="MG"/>
    <s v="MONTE ALEGRE DE MINAS"/>
    <n v="765"/>
    <s v="ASSISTENCIA SOCIAL"/>
    <s v="06-HOSP CLINICAS-UMUARAMA"/>
    <n v="746"/>
    <s v="DIRETORIA DE SERVICOS CLINICOS"/>
    <s v="06-HOSP CLINICAS-UMUARAMA"/>
    <m/>
    <x v="1"/>
    <x v="19"/>
    <x v="0"/>
    <m/>
    <s v="0//0"/>
    <m/>
    <m/>
    <n v="0"/>
    <m/>
    <n v="0"/>
    <m/>
    <m/>
    <m/>
    <x v="0"/>
    <x v="0"/>
    <d v="2003-11-06T00:00:00"/>
    <n v="17362.810000000001"/>
  </r>
  <r>
    <s v="JOANA BATISTA PEREIRA"/>
    <x v="1"/>
    <n v="1035049"/>
    <n v="65204948600"/>
    <s v="24/06/1967"/>
    <x v="0"/>
    <s v="GASPARINA PEREIRA SILVA"/>
    <x v="1"/>
    <s v="BRASILEIRO NATO"/>
    <m/>
    <s v="MG"/>
    <s v="MAJOR PORTO"/>
    <n v="754"/>
    <s v="NUTRICAO E DIETETICA"/>
    <s v="06-HOSP CLINICAS-UMUARAMA"/>
    <n v="743"/>
    <s v="DIRETORIA DE SERVICOS ADMINISTRATIVOS"/>
    <s v="06-HOSP CLINICAS-UMUARAMA"/>
    <m/>
    <x v="0"/>
    <x v="7"/>
    <x v="0"/>
    <m/>
    <s v="0//0"/>
    <m/>
    <m/>
    <n v="0"/>
    <m/>
    <n v="0"/>
    <m/>
    <m/>
    <m/>
    <x v="0"/>
    <x v="0"/>
    <d v="1992-05-06T00:00:00"/>
    <n v="4695.79"/>
  </r>
  <r>
    <s v="JOANA D ARC DA SILVA"/>
    <x v="1"/>
    <n v="410167"/>
    <n v="28842251615"/>
    <s v="13/03/1958"/>
    <x v="0"/>
    <s v="MARIA DA COSTA SILVA"/>
    <x v="3"/>
    <s v="BRASILEIRO NATO"/>
    <m/>
    <s v="MG"/>
    <s v="UBERLANDIA"/>
    <n v="475"/>
    <s v="GINECOLOGIA OBSTETRICIA AMB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77-04-13T00:00:00"/>
    <n v="6448.41"/>
  </r>
  <r>
    <s v="JOANA D ARC DE OLIVEIRA"/>
    <x v="1"/>
    <n v="1123344"/>
    <n v="53924169691"/>
    <s v="02/06/1961"/>
    <x v="0"/>
    <s v="SEBASTIANA BARBOSA DE OLIVEIRA"/>
    <x v="3"/>
    <s v="BRASILEIRO NATO"/>
    <m/>
    <s v="MG"/>
    <s v="UBERABA"/>
    <n v="478"/>
    <s v="CIRURGIA PS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9371.27"/>
  </r>
  <r>
    <s v="JOANA D ARC VIEIRA COUTO ASTOLPHI"/>
    <x v="0"/>
    <n v="1364404"/>
    <n v="35071168634"/>
    <s v="04/01/1961"/>
    <x v="0"/>
    <s v="TEREZINHA VIEIRA COUTO"/>
    <x v="1"/>
    <s v="BRASILEIRO NATO"/>
    <m/>
    <s v="MG"/>
    <s v="UBERLANDIA"/>
    <n v="1246"/>
    <s v="SETOR DE ATENCAO A DEPENDENCIA QUIMICA"/>
    <s v="08-AREA ADMINISTR-UMUARAMA"/>
    <n v="29"/>
    <s v="PRO REITORIA DE GESTAO DE PESSOAS"/>
    <s v="04-SANTA MONICA"/>
    <m/>
    <x v="3"/>
    <x v="19"/>
    <x v="0"/>
    <m/>
    <s v="0//0"/>
    <m/>
    <m/>
    <n v="0"/>
    <m/>
    <n v="0"/>
    <m/>
    <m/>
    <m/>
    <x v="0"/>
    <x v="0"/>
    <d v="2002-11-01T00:00:00"/>
    <n v="13605.9"/>
  </r>
  <r>
    <s v="JOAO ANTONIO MARTINS DE ARAUJO"/>
    <x v="1"/>
    <n v="3923274"/>
    <n v="8009130605"/>
    <s v="02/06/1987"/>
    <x v="1"/>
    <s v="MARISELENA MARTINS SILVA DE ARAUJO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00"/>
    <x v="0"/>
    <m/>
    <s v="0//0"/>
    <m/>
    <m/>
    <n v="0"/>
    <m/>
    <n v="0"/>
    <m/>
    <m/>
    <m/>
    <x v="0"/>
    <x v="2"/>
    <d v="2015-05-24T00:00:00"/>
    <n v="8797.94"/>
  </r>
  <r>
    <s v="JOAO BATISTA BORGES MACHADO"/>
    <x v="1"/>
    <n v="413170"/>
    <n v="59557478691"/>
    <s v="20/02/1965"/>
    <x v="1"/>
    <s v="EURIPEDES BORGES MACHADO"/>
    <x v="1"/>
    <s v="BRASILEIRO NATO"/>
    <m/>
    <s v="GO"/>
    <s v="ITUMBIARA"/>
    <n v="751"/>
    <s v="HOTELARIA HOSPITALAR"/>
    <s v="06-HOSP CLINICAS-UMUARAMA"/>
    <n v="743"/>
    <s v="DIRETORIA DE SERVICOS ADMINISTRATIVOS"/>
    <s v="06-HOSP CLINICAS-UMUARAMA"/>
    <m/>
    <x v="0"/>
    <x v="29"/>
    <x v="0"/>
    <m/>
    <s v="0//0"/>
    <m/>
    <m/>
    <n v="0"/>
    <m/>
    <n v="0"/>
    <m/>
    <m/>
    <m/>
    <x v="0"/>
    <x v="0"/>
    <d v="1986-06-24T00:00:00"/>
    <n v="5499.23"/>
  </r>
  <r>
    <s v="JOAO BATISTA GUIMARAES"/>
    <x v="0"/>
    <n v="1660114"/>
    <n v="26692210682"/>
    <s v="08/07/1958"/>
    <x v="1"/>
    <s v="JOVITA NUNES GUIMARAES"/>
    <x v="1"/>
    <s v="BRASILEIRO NATO"/>
    <m/>
    <s v="MG"/>
    <s v="ITURAMA"/>
    <n v="802"/>
    <s v="COORD DO CURSO DE QUIMICA DO PONTAL"/>
    <s v="09-CAMPUS PONTAL"/>
    <n v="1152"/>
    <s v="INSTITUTO CIENCIAS EXATA NATURAIS PONTAL"/>
    <s v="09-CAMPUS PONTAL"/>
    <m/>
    <x v="0"/>
    <x v="15"/>
    <x v="0"/>
    <m/>
    <s v="0//0"/>
    <m/>
    <m/>
    <n v="0"/>
    <m/>
    <n v="0"/>
    <m/>
    <m/>
    <m/>
    <x v="0"/>
    <x v="0"/>
    <d v="2008-10-03T00:00:00"/>
    <n v="5809.05"/>
  </r>
  <r>
    <s v="JOAO BATISTA MARQUES"/>
    <x v="0"/>
    <n v="412713"/>
    <n v="55394310653"/>
    <s v="20/04/1966"/>
    <x v="1"/>
    <s v="HELENA MARIA JESUS"/>
    <x v="3"/>
    <s v="BRASILEIRO NATO"/>
    <m/>
    <s v="MG"/>
    <s v="MONTE CARMELO"/>
    <n v="1244"/>
    <s v="CENTRO ESTUDOS, PESQ E PROJ ECON-SOCIAIS"/>
    <s v="04-SANTA MONICA"/>
    <n v="344"/>
    <s v="INST DE ECONOMIA RELACOES INTERNACIONAIS"/>
    <s v="04-SANTA MONICA"/>
    <m/>
    <x v="9"/>
    <x v="30"/>
    <x v="0"/>
    <m/>
    <s v="0//0"/>
    <m/>
    <m/>
    <n v="0"/>
    <m/>
    <n v="0"/>
    <m/>
    <m/>
    <m/>
    <x v="0"/>
    <x v="0"/>
    <d v="1986-12-05T00:00:00"/>
    <n v="3486.84"/>
  </r>
  <r>
    <s v="JOAO BATISTA SOARES"/>
    <x v="0"/>
    <n v="1826096"/>
    <n v="88893251604"/>
    <s v="23/06/1972"/>
    <x v="1"/>
    <s v="MARIA DA CONCEICAO SOARES"/>
    <x v="1"/>
    <s v="BRASILEIRO NATO"/>
    <m/>
    <s v="DF"/>
    <m/>
    <n v="1183"/>
    <s v="DIVISAO CADASTRO INTEGRADO ESPACO FISICO"/>
    <s v="04-SANTA MONICA"/>
    <n v="59"/>
    <s v="PREFEITURA UNIVERSITARIA"/>
    <s v="04-SANTA MONICA"/>
    <m/>
    <x v="0"/>
    <x v="25"/>
    <x v="0"/>
    <m/>
    <s v="0//0"/>
    <m/>
    <m/>
    <n v="0"/>
    <m/>
    <n v="0"/>
    <m/>
    <m/>
    <m/>
    <x v="0"/>
    <x v="0"/>
    <d v="2010-11-11T00:00:00"/>
    <n v="4936.47"/>
  </r>
  <r>
    <s v="JOAO BOSCO CHADU JUNIOR"/>
    <x v="1"/>
    <n v="3295571"/>
    <n v="82863539604"/>
    <s v="25/02/1974"/>
    <x v="1"/>
    <s v="HEBE VIANA CHADU"/>
    <x v="1"/>
    <s v="BRASILEIRO NATO"/>
    <m/>
    <s v="MG"/>
    <s v="ARAXA"/>
    <n v="771"/>
    <s v="SERVICOS MEDICOS"/>
    <s v="06-HOSP CLINICAS-UMUARAMA"/>
    <n v="746"/>
    <s v="DIRETORIA DE SERVICOS CLINICOS"/>
    <s v="06-HOSP CLINICAS-UMUARAMA"/>
    <m/>
    <x v="0"/>
    <x v="19"/>
    <x v="0"/>
    <m/>
    <s v="0//0"/>
    <m/>
    <m/>
    <n v="0"/>
    <m/>
    <n v="0"/>
    <m/>
    <m/>
    <m/>
    <x v="0"/>
    <x v="2"/>
    <d v="2002-11-01T00:00:00"/>
    <n v="10389.780000000001"/>
  </r>
  <r>
    <s v="JOAO DELFINO DINIZ"/>
    <x v="0"/>
    <n v="1035111"/>
    <n v="46909087615"/>
    <s v="26/09/1960"/>
    <x v="1"/>
    <s v="CORALINA MARIA DINIZ"/>
    <x v="0"/>
    <s v="BRASILEIRO NATO"/>
    <m/>
    <s v="MG"/>
    <s v="ITUIUTABA"/>
    <n v="71"/>
    <s v="DIVISAO VIGILANCIA SEGURANCA PATRIMONIAL"/>
    <s v="04-SANTA MONICA"/>
    <n v="59"/>
    <s v="PREFEITURA UNIVERSITARIA"/>
    <s v="04-SANTA MONICA"/>
    <m/>
    <x v="8"/>
    <x v="6"/>
    <x v="0"/>
    <m/>
    <s v="0//0"/>
    <m/>
    <m/>
    <n v="0"/>
    <m/>
    <n v="0"/>
    <m/>
    <m/>
    <m/>
    <x v="0"/>
    <x v="0"/>
    <d v="1993-03-17T00:00:00"/>
    <n v="7459.83"/>
  </r>
  <r>
    <s v="JOAO DIVINO MARTINS"/>
    <x v="0"/>
    <n v="412756"/>
    <n v="51523191600"/>
    <s v="14/07/1963"/>
    <x v="1"/>
    <s v="DIOLINDA ROSA MARTINS VIANA"/>
    <x v="1"/>
    <s v="BRASILEIRO NATO"/>
    <m/>
    <s v="MG"/>
    <s v="NAO INFORMADO"/>
    <n v="71"/>
    <s v="DIVISAO VIGILANCIA SEGURANCA PATRIMONIAL"/>
    <s v="04-SANTA MONICA"/>
    <n v="59"/>
    <s v="PREFEITURA UNIVERSITARIA"/>
    <s v="04-SANTA MONICA"/>
    <m/>
    <x v="7"/>
    <x v="124"/>
    <x v="0"/>
    <m/>
    <s v="0//0"/>
    <m/>
    <m/>
    <n v="0"/>
    <m/>
    <n v="0"/>
    <m/>
    <m/>
    <m/>
    <x v="0"/>
    <x v="0"/>
    <d v="1987-02-01T00:00:00"/>
    <n v="3236.59"/>
  </r>
  <r>
    <s v="JOAO ELIAS GONCALVES"/>
    <x v="1"/>
    <n v="412584"/>
    <n v="44684290620"/>
    <s v="16/11/1962"/>
    <x v="1"/>
    <s v="NATERCIA CANDIDA BORGES"/>
    <x v="1"/>
    <s v="BRASILEIRO NATO"/>
    <m/>
    <s v="MG"/>
    <s v="SACRAMENTO"/>
    <n v="752"/>
    <s v="INFORMACOES HOSPITALARES"/>
    <s v="06-HOSP CLINICAS-UMUARAMA"/>
    <n v="743"/>
    <s v="DIRETORIA DE SERVICOS ADMINISTRATIVOS"/>
    <s v="06-HOSP CLINICAS-UMUARAMA"/>
    <m/>
    <x v="4"/>
    <x v="6"/>
    <x v="0"/>
    <m/>
    <s v="0//0"/>
    <m/>
    <m/>
    <n v="0"/>
    <m/>
    <n v="0"/>
    <m/>
    <m/>
    <m/>
    <x v="0"/>
    <x v="0"/>
    <d v="1985-10-01T00:00:00"/>
    <n v="6112.28"/>
  </r>
  <r>
    <s v="JOAO EURIPEDES PEREIRA JUNIOR"/>
    <x v="0"/>
    <n v="1473305"/>
    <n v="935624627"/>
    <s v="19/12/1978"/>
    <x v="1"/>
    <s v="MARIA JOSE SILVA E PEREIRA"/>
    <x v="3"/>
    <s v="BRASILEIRO NATO"/>
    <m/>
    <s v="MG"/>
    <s v="UBERLANDIA"/>
    <n v="715"/>
    <s v="DIVISAO DE REDES_- CTIC"/>
    <s v="08-AREA ADMINISTR-UMUARAMA"/>
    <n v="581"/>
    <s v="CENTRO DE TECNO DA INFOR E COMUNICACAO"/>
    <s v="08-AREA ADMINISTR-UMUARAMA"/>
    <m/>
    <x v="3"/>
    <x v="108"/>
    <x v="0"/>
    <m/>
    <s v="0//0"/>
    <m/>
    <m/>
    <n v="0"/>
    <m/>
    <n v="0"/>
    <m/>
    <m/>
    <m/>
    <x v="0"/>
    <x v="0"/>
    <d v="2004-09-20T00:00:00"/>
    <n v="11578.98"/>
  </r>
  <r>
    <s v="JOAO EUSTAQUIO PINTO NETO"/>
    <x v="0"/>
    <n v="1942110"/>
    <n v="8591251652"/>
    <s v="13/08/1988"/>
    <x v="1"/>
    <s v="CARMEN LUCIA PINTO"/>
    <x v="1"/>
    <s v="BRASILEIRO NATO"/>
    <m/>
    <s v="MG"/>
    <m/>
    <n v="1172"/>
    <s v="ASSESSORIA ADMINISTRATIVA UFU MT CARMELO"/>
    <s v="10-CAMPUS MONTE CARMELO"/>
    <n v="59"/>
    <s v="PREFEITURA UNIVERSITARIA"/>
    <s v="04-SANTA MONICA"/>
    <m/>
    <x v="0"/>
    <x v="12"/>
    <x v="0"/>
    <m/>
    <s v="0//0"/>
    <m/>
    <m/>
    <n v="0"/>
    <m/>
    <n v="0"/>
    <m/>
    <m/>
    <m/>
    <x v="0"/>
    <x v="0"/>
    <d v="2012-05-09T00:00:00"/>
    <n v="4982.41"/>
  </r>
  <r>
    <s v="JOAO FERNANDES DA SILVA"/>
    <x v="0"/>
    <n v="1035325"/>
    <n v="39506410682"/>
    <s v="20/10/1964"/>
    <x v="1"/>
    <s v="LUIZA FERNANDES SILVA"/>
    <x v="1"/>
    <s v="BRASILEIRO NATO"/>
    <m/>
    <s v="MG"/>
    <s v="PATOS DE MINAS"/>
    <n v="343"/>
    <s v="COORDENACAO CUR P P GRAD GEOGRAFIA-UDIA"/>
    <s v="04-SANTA MONICA"/>
    <n v="340"/>
    <s v="INSTITUTO DE GEOGRAFIA"/>
    <s v="04-SANTA MONICA"/>
    <m/>
    <x v="3"/>
    <x v="6"/>
    <x v="0"/>
    <m/>
    <s v="0//0"/>
    <m/>
    <m/>
    <n v="0"/>
    <m/>
    <n v="0"/>
    <m/>
    <m/>
    <m/>
    <x v="0"/>
    <x v="0"/>
    <d v="1993-12-27T00:00:00"/>
    <n v="8769.6"/>
  </r>
  <r>
    <s v="JOAO GEORGE MOREIRA"/>
    <x v="0"/>
    <n v="2337999"/>
    <n v="10590204670"/>
    <s v="11/07/1991"/>
    <x v="1"/>
    <s v="VALDECI MOREIRA DE SOUZA"/>
    <x v="1"/>
    <s v="BRASILEIRO NATO"/>
    <m/>
    <s v="MG"/>
    <m/>
    <n v="301"/>
    <s v="INSTITUTO DE CIENCIAS AGRARIAS"/>
    <s v="12-CAMPUS GLORIA"/>
    <n v="301"/>
    <s v="INSTITUTO DE CIENCIAS AGRARIAS"/>
    <s v="12-CAMPUS GLORIA"/>
    <m/>
    <x v="1"/>
    <x v="0"/>
    <x v="0"/>
    <m/>
    <s v="0//0"/>
    <m/>
    <m/>
    <n v="0"/>
    <m/>
    <n v="0"/>
    <m/>
    <m/>
    <m/>
    <x v="0"/>
    <x v="0"/>
    <d v="2016-09-05T00:00:00"/>
    <n v="4861.6099999999997"/>
  </r>
  <r>
    <s v="JOAO GILBERTO DE OLIVEIRA"/>
    <x v="1"/>
    <n v="413196"/>
    <n v="59503629691"/>
    <s v="29/07/1966"/>
    <x v="1"/>
    <s v="MARIA TEREZINHA OLIVEIRA"/>
    <x v="1"/>
    <s v="BRASILEIRO NATO"/>
    <m/>
    <s v="GO"/>
    <s v="BOM JESUS"/>
    <n v="754"/>
    <s v="NUTRICAO E DIETETICA"/>
    <s v="06-HOSP CLINICAS-UMUARAMA"/>
    <n v="743"/>
    <s v="DIRETORIA DE SERVICOS ADMINISTRATIVOS"/>
    <s v="06-HOSP CLINICAS-UMUARAMA"/>
    <m/>
    <x v="6"/>
    <x v="123"/>
    <x v="0"/>
    <m/>
    <s v="0//0"/>
    <m/>
    <m/>
    <n v="0"/>
    <m/>
    <n v="0"/>
    <m/>
    <m/>
    <m/>
    <x v="0"/>
    <x v="0"/>
    <d v="1986-05-15T00:00:00"/>
    <n v="3447.77"/>
  </r>
  <r>
    <s v="JOAO GIMENEZ PEREZ"/>
    <x v="0"/>
    <n v="1474153"/>
    <n v="4224195836"/>
    <s v="04/11/1962"/>
    <x v="1"/>
    <s v="IZABEL DOLORES MILIAN"/>
    <x v="1"/>
    <s v="BRASILEIRO NATO"/>
    <m/>
    <s v="PR"/>
    <s v="BANDEIRANTES"/>
    <n v="672"/>
    <s v="SETOR ESPEC EM ENG DE SEG NO TRABALHO"/>
    <s v="08-AREA ADMINISTR-UMUARAMA"/>
    <n v="29"/>
    <s v="PRO REITORIA DE GESTAO DE PESSOAS"/>
    <s v="04-SANTA MONICA"/>
    <m/>
    <x v="0"/>
    <x v="4"/>
    <x v="0"/>
    <m/>
    <s v="0//0"/>
    <m/>
    <m/>
    <n v="0"/>
    <m/>
    <n v="0"/>
    <m/>
    <m/>
    <m/>
    <x v="0"/>
    <x v="0"/>
    <d v="2004-10-01T00:00:00"/>
    <n v="5852.91"/>
  </r>
  <r>
    <s v="JOAO JACINTHO DE OLIVEIRA MATHIAS"/>
    <x v="0"/>
    <n v="412052"/>
    <n v="24049816687"/>
    <s v="01/03/1957"/>
    <x v="1"/>
    <s v="LUITPRINA IZABEL MATHIAS"/>
    <x v="1"/>
    <s v="BRASILEIRO NATO"/>
    <m/>
    <s v="MG"/>
    <s v="FUNCHAL"/>
    <n v="869"/>
    <s v="DIVISAO DE EXECUCAO FISICA - DIROB"/>
    <s v="04-SANTA MONICA"/>
    <n v="80"/>
    <s v="DIRETORIA DE OBRAS - ANTIGA-"/>
    <s v="04-SANTA MONICA"/>
    <m/>
    <x v="7"/>
    <x v="29"/>
    <x v="0"/>
    <m/>
    <s v="0//0"/>
    <m/>
    <m/>
    <n v="0"/>
    <m/>
    <n v="0"/>
    <m/>
    <m/>
    <m/>
    <x v="0"/>
    <x v="0"/>
    <d v="1980-04-23T00:00:00"/>
    <n v="5121.7299999999996"/>
  </r>
  <r>
    <s v="JOAO LUCAS DE PAULA BATISTA"/>
    <x v="0"/>
    <n v="1065737"/>
    <n v="10001230654"/>
    <s v="05/03/1990"/>
    <x v="1"/>
    <s v="LUCIA DE JESUS PAULA BATISTA"/>
    <x v="1"/>
    <s v="BRASILEIRO NATO"/>
    <m/>
    <s v="MG"/>
    <m/>
    <n v="1172"/>
    <s v="ASSESSORIA ADMINISTRATIVA UFU MT CARMELO"/>
    <s v="10-CAMPUS MONTE CARMELO"/>
    <n v="395"/>
    <s v="INSTITUTO DE FISICA"/>
    <s v="04-SANTA MONICA"/>
    <m/>
    <x v="1"/>
    <x v="65"/>
    <x v="0"/>
    <m/>
    <s v="0//0"/>
    <m/>
    <m/>
    <n v="0"/>
    <m/>
    <n v="0"/>
    <m/>
    <m/>
    <m/>
    <x v="0"/>
    <x v="0"/>
    <d v="2014-08-01T00:00:00"/>
    <n v="8630.0400000000009"/>
  </r>
  <r>
    <s v="JOAO LUIZ DE CARVALHO"/>
    <x v="0"/>
    <n v="410846"/>
    <n v="34093125600"/>
    <s v="08/12/1959"/>
    <x v="1"/>
    <s v="IRACI JESUS"/>
    <x v="0"/>
    <s v="BRASILEIRO NATO"/>
    <m/>
    <s v="MG"/>
    <s v="UBERLANDIA"/>
    <n v="111"/>
    <s v="DIVISAO APOIO ADM HOSPITAL VETERINARIO"/>
    <s v="08-AREA ADMINISTR-UMUARAMA"/>
    <n v="109"/>
    <s v="HOSPITAL VETERINARIO - DIRETORIA GERAL"/>
    <s v="08-AREA ADMINISTR-UMUARAMA"/>
    <m/>
    <x v="0"/>
    <x v="29"/>
    <x v="0"/>
    <m/>
    <s v="0//0"/>
    <m/>
    <m/>
    <n v="0"/>
    <m/>
    <n v="0"/>
    <m/>
    <m/>
    <m/>
    <x v="0"/>
    <x v="0"/>
    <d v="1978-05-01T00:00:00"/>
    <n v="6682.85"/>
  </r>
  <r>
    <s v="JOAO MARTINS NETO"/>
    <x v="0"/>
    <n v="413436"/>
    <n v="47248874604"/>
    <s v="09/12/1962"/>
    <x v="1"/>
    <s v="LENIZA MARTINS CASTRO"/>
    <x v="1"/>
    <s v="BRASILEIRO NATO"/>
    <m/>
    <s v="MG"/>
    <s v="TUPACIGUARA"/>
    <n v="882"/>
    <s v="DIVISAO DE APOIO A POS-GRADUACAO - PROPP"/>
    <s v="04-SANTA MONICA"/>
    <n v="122"/>
    <s v="PRO REITORIA PESQUISA E POS GRADUACAO"/>
    <s v="04-SANTA MONICA"/>
    <m/>
    <x v="1"/>
    <x v="29"/>
    <x v="0"/>
    <m/>
    <s v="0//0"/>
    <m/>
    <m/>
    <n v="0"/>
    <m/>
    <n v="0"/>
    <m/>
    <m/>
    <m/>
    <x v="0"/>
    <x v="0"/>
    <d v="1989-12-29T00:00:00"/>
    <n v="7269.05"/>
  </r>
  <r>
    <s v="JOAO NATAL DA SILVA"/>
    <x v="0"/>
    <n v="412777"/>
    <n v="56077130672"/>
    <s v="25/12/1959"/>
    <x v="1"/>
    <s v="RITA GONCALVES SILVA"/>
    <x v="1"/>
    <s v="BRASILEIRO NATO"/>
    <m/>
    <s v="MG"/>
    <s v="TUPACIGUARA"/>
    <n v="1217"/>
    <s v="DIVISAO DO SIASS PERICIA SAUD SERVIDOR"/>
    <s v="08-AREA ADMINISTR-UMUARAMA"/>
    <n v="29"/>
    <s v="PRO REITORIA DE GESTAO DE PESSOAS"/>
    <s v="04-SANTA MONICA"/>
    <m/>
    <x v="0"/>
    <x v="28"/>
    <x v="0"/>
    <m/>
    <s v="0//0"/>
    <m/>
    <m/>
    <n v="0"/>
    <m/>
    <n v="0"/>
    <m/>
    <m/>
    <m/>
    <x v="0"/>
    <x v="2"/>
    <d v="1987-03-09T00:00:00"/>
    <n v="14333.05"/>
  </r>
  <r>
    <s v="JOAO PAULO CRUZ PORTILHO"/>
    <x v="0"/>
    <n v="2350166"/>
    <n v="7940253662"/>
    <s v="11/03/1986"/>
    <x v="1"/>
    <s v="MARLY TEREZA DA CRUZ PORTILHO"/>
    <x v="1"/>
    <s v="BRASILEIRO NATO"/>
    <m/>
    <s v="MG"/>
    <m/>
    <n v="655"/>
    <s v="SETOR DE REG PROGRESSOES E FUNCOES"/>
    <s v="04-SANTA MONICA"/>
    <n v="29"/>
    <s v="PRO REITORIA DE GESTAO DE PESSOAS"/>
    <s v="04-SANTA MONICA"/>
    <m/>
    <x v="0"/>
    <x v="125"/>
    <x v="0"/>
    <m/>
    <s v="0//0"/>
    <m/>
    <s v="Lic. Tratar de Interesses Particulares - EST"/>
    <n v="0"/>
    <m/>
    <n v="0"/>
    <m/>
    <s v="22/04/2020"/>
    <s v="21/04/2023"/>
    <x v="0"/>
    <x v="0"/>
    <d v="2016-12-19T00:00:00"/>
    <n v="0"/>
  </r>
  <r>
    <s v="JOAO PAULO DE ARAUJO RODRIGUES"/>
    <x v="0"/>
    <n v="2702074"/>
    <n v="7073885629"/>
    <s v="22/07/1985"/>
    <x v="1"/>
    <s v="MARILENE RODRIGUES REIS"/>
    <x v="0"/>
    <s v="BRASILEIRO NATO"/>
    <m/>
    <s v="MG"/>
    <m/>
    <n v="407"/>
    <s v="FACULDADE DE ENGENHARIA CIVIL"/>
    <s v="04-SANTA MONICA"/>
    <n v="407"/>
    <s v="FACULDADE DE ENGENHARIA CIVIL"/>
    <s v="04-SANTA MONICA"/>
    <m/>
    <x v="0"/>
    <x v="18"/>
    <x v="0"/>
    <m/>
    <s v="0//0"/>
    <m/>
    <m/>
    <n v="0"/>
    <m/>
    <n v="0"/>
    <m/>
    <m/>
    <m/>
    <x v="0"/>
    <x v="0"/>
    <d v="2015-05-18T00:00:00"/>
    <n v="4390.38"/>
  </r>
  <r>
    <s v="JOAO PAULO GOMES BARBOSA"/>
    <x v="0"/>
    <n v="1617440"/>
    <n v="6257199646"/>
    <s v="05/04/1984"/>
    <x v="1"/>
    <s v="MARIA DE FATIMA GOMES BARBOSA"/>
    <x v="1"/>
    <s v="BRASILEIRO NATO"/>
    <m/>
    <s v="MG"/>
    <s v="UBERLANDIA"/>
    <n v="1176"/>
    <s v="DIVISAO DE AFASTAMENTOS"/>
    <s v="04-SANTA MONICA"/>
    <n v="29"/>
    <s v="PRO REITORIA DE GESTAO DE PESSOAS"/>
    <s v="04-SANTA MONICA"/>
    <m/>
    <x v="1"/>
    <x v="15"/>
    <x v="0"/>
    <m/>
    <s v="0//0"/>
    <m/>
    <m/>
    <n v="0"/>
    <m/>
    <n v="0"/>
    <m/>
    <m/>
    <m/>
    <x v="0"/>
    <x v="0"/>
    <d v="2008-03-31T00:00:00"/>
    <n v="6862.01"/>
  </r>
  <r>
    <s v="JOAO RICARDO BEZERRA VASCONCELOS DE OLIVEIRA"/>
    <x v="0"/>
    <n v="3043679"/>
    <n v="5550306441"/>
    <s v="04/02/1986"/>
    <x v="1"/>
    <s v="MIRIAM BEZERRA VASCONCELOS DE OLIVEIRA"/>
    <x v="1"/>
    <s v="BRASILEIRO NATO"/>
    <m/>
    <s v="PE"/>
    <m/>
    <n v="89"/>
    <s v="DIRETORIA DE COMUNICACAO SOCIAL"/>
    <s v="04-SANTA MONICA"/>
    <n v="89"/>
    <s v="DIRETORIA DE COMUNICACAO SOCIAL"/>
    <s v="04-SANTA MONICA"/>
    <m/>
    <x v="0"/>
    <x v="58"/>
    <x v="0"/>
    <m/>
    <s v="0//0"/>
    <m/>
    <m/>
    <n v="0"/>
    <m/>
    <n v="0"/>
    <m/>
    <m/>
    <m/>
    <x v="0"/>
    <x v="0"/>
    <d v="2018-04-10T00:00:00"/>
    <n v="6837.25"/>
  </r>
  <r>
    <s v="JOAO RODRIGUES SOARES"/>
    <x v="0"/>
    <n v="412553"/>
    <n v="39371930659"/>
    <s v="17/08/1959"/>
    <x v="1"/>
    <s v="SEBASTIANA FERNANDES DE JESUS"/>
    <x v="1"/>
    <s v="BRASILEIRO NATO"/>
    <m/>
    <s v="MG"/>
    <s v="TAPUIRAMA"/>
    <n v="71"/>
    <s v="DIVISAO VIGILANCIA SEGURANCA PATRIMONIAL"/>
    <s v="04-SANTA MONICA"/>
    <n v="59"/>
    <s v="PREFEITURA UNIVERSITARIA"/>
    <s v="04-SANTA MONICA"/>
    <m/>
    <x v="2"/>
    <x v="6"/>
    <x v="0"/>
    <m/>
    <s v="0//0"/>
    <m/>
    <m/>
    <n v="0"/>
    <m/>
    <n v="0"/>
    <m/>
    <m/>
    <m/>
    <x v="0"/>
    <x v="0"/>
    <d v="1985-07-04T00:00:00"/>
    <n v="7988"/>
  </r>
  <r>
    <s v="JOAO VICTOR DA SILVA ALVES"/>
    <x v="0"/>
    <n v="2827614"/>
    <n v="6477056640"/>
    <s v="11/12/1983"/>
    <x v="1"/>
    <s v="SUELI DA SILVA"/>
    <x v="1"/>
    <s v="BRASILEIRO NATO"/>
    <m/>
    <s v="MG"/>
    <m/>
    <n v="414"/>
    <s v="FACULDADE DE CIENCIA DA COMPUTACAO"/>
    <s v="04-SANTA MONICA"/>
    <n v="414"/>
    <s v="FACULDADE DE CIENCIA DA COMPUTACAO"/>
    <s v="04-SANTA MONICA"/>
    <m/>
    <x v="1"/>
    <x v="58"/>
    <x v="0"/>
    <m/>
    <s v="0//0"/>
    <m/>
    <m/>
    <n v="0"/>
    <m/>
    <n v="0"/>
    <m/>
    <m/>
    <m/>
    <x v="0"/>
    <x v="0"/>
    <d v="2010-11-30T00:00:00"/>
    <n v="7994.33"/>
  </r>
  <r>
    <s v="JOAO VILELA NETO"/>
    <x v="1"/>
    <n v="1123631"/>
    <n v="45102414615"/>
    <s v="03/12/1961"/>
    <x v="1"/>
    <s v="ZELIA LAURA SIL VILELA"/>
    <x v="1"/>
    <s v="BRASILEIRO NATO"/>
    <m/>
    <s v="MG"/>
    <s v="ARAXA"/>
    <n v="771"/>
    <s v="SERVICOS MEDICOS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0"/>
    <d v="1995-02-03T00:00:00"/>
    <n v="28786.43"/>
  </r>
  <r>
    <s v="JOAO VITOR SILVA DIAS"/>
    <x v="1"/>
    <n v="2247958"/>
    <n v="1169979661"/>
    <s v="28/02/1990"/>
    <x v="1"/>
    <s v="ROSEMEIRE DA SILVA DIAS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2"/>
    <x v="0"/>
    <x v="0"/>
    <m/>
    <s v="0//0"/>
    <m/>
    <m/>
    <n v="0"/>
    <m/>
    <n v="0"/>
    <m/>
    <m/>
    <m/>
    <x v="0"/>
    <x v="1"/>
    <d v="2015-09-08T00:00:00"/>
    <n v="5217.3100000000004"/>
  </r>
  <r>
    <s v="JOAQUIM ALVES SOBRINHO"/>
    <x v="0"/>
    <n v="413131"/>
    <n v="53907140672"/>
    <s v="04/01/1965"/>
    <x v="1"/>
    <s v="ANTONIA EDUARDA DE JESUS"/>
    <x v="1"/>
    <s v="BRASILEIRO NATO"/>
    <m/>
    <s v="MG"/>
    <s v="NOVA PONTE"/>
    <n v="869"/>
    <s v="DIVISAO DE EXECUCAO FISICA - DIROB"/>
    <s v="04-SANTA MONICA"/>
    <n v="80"/>
    <s v="DIRETORIA DE OBRAS - ANTIGA-"/>
    <s v="04-SANTA MONICA"/>
    <m/>
    <x v="8"/>
    <x v="30"/>
    <x v="0"/>
    <m/>
    <s v="0//0"/>
    <m/>
    <m/>
    <n v="0"/>
    <m/>
    <n v="0"/>
    <m/>
    <m/>
    <m/>
    <x v="0"/>
    <x v="0"/>
    <d v="1986-09-01T00:00:00"/>
    <n v="3354.76"/>
  </r>
  <r>
    <s v="JODI DEE HUNT FERREIRA DO AMARAL"/>
    <x v="1"/>
    <n v="2352560"/>
    <n v="75579022620"/>
    <s v="26/11/1970"/>
    <x v="0"/>
    <s v="ANNA MARIE HUNT"/>
    <x v="1"/>
    <s v="BRASILEIRO NATZ"/>
    <s v="ESTADOS UNIDOS"/>
    <m/>
    <s v="OWOSSO"/>
    <n v="770"/>
    <s v="PSICOLOGIA CLINICA"/>
    <s v="06-HOSP CLINICAS-UMUARAMA"/>
    <n v="746"/>
    <s v="DIRETORIA DE SERVICOS CLINICOS"/>
    <s v="06-HOSP CLINICAS-UMUARAMA"/>
    <m/>
    <x v="3"/>
    <x v="19"/>
    <x v="0"/>
    <m/>
    <s v="0//0"/>
    <m/>
    <m/>
    <n v="0"/>
    <m/>
    <n v="0"/>
    <m/>
    <m/>
    <m/>
    <x v="0"/>
    <x v="0"/>
    <d v="2004-05-12T00:00:00"/>
    <n v="14208.24"/>
  </r>
  <r>
    <s v="JOEL FERNANDES FILHO"/>
    <x v="0"/>
    <n v="1123463"/>
    <n v="19589077668"/>
    <s v="01/11/1948"/>
    <x v="1"/>
    <s v="ESTHER HELOISA ANTUNES DE OLIVEIRA"/>
    <x v="1"/>
    <s v="BRASILEIRO NATO"/>
    <m/>
    <s v="MG"/>
    <s v="PEDRA AZUL"/>
    <n v="963"/>
    <s v="DIRETORIA DE SUSTENTABILIDADE AMBIENTAL"/>
    <s v="04-SANTA MONICA"/>
    <n v="80"/>
    <s v="DIRETORIA DE OBRAS - ANTIGA-"/>
    <s v="04-SANTA MONICA"/>
    <m/>
    <x v="0"/>
    <x v="13"/>
    <x v="0"/>
    <m/>
    <s v="0//0"/>
    <m/>
    <m/>
    <n v="0"/>
    <m/>
    <n v="0"/>
    <m/>
    <m/>
    <m/>
    <x v="0"/>
    <x v="0"/>
    <d v="1995-01-06T00:00:00"/>
    <n v="11070.74"/>
  </r>
  <r>
    <s v="JOEL RODRIGUES DOS SANTOS"/>
    <x v="1"/>
    <n v="1435483"/>
    <n v="40472990659"/>
    <s v="06/09/1959"/>
    <x v="1"/>
    <s v="NIVIA XAVIER SANTOS"/>
    <x v="1"/>
    <s v="BRASILEIRO NATO"/>
    <m/>
    <s v="MG"/>
    <s v="MONTES CLAROS"/>
    <n v="470"/>
    <s v="ECOCARDIOGRAFIA AMB DIENF"/>
    <s v="05-ENFERMAGEM-UMUARAMA"/>
    <n v="211"/>
    <s v="DIRETORIA DE ENFERMAGEM HC"/>
    <s v="05-ENFERMAGEM-UMUARAMA"/>
    <m/>
    <x v="9"/>
    <x v="99"/>
    <x v="0"/>
    <m/>
    <s v="0//0"/>
    <m/>
    <m/>
    <n v="0"/>
    <m/>
    <n v="0"/>
    <m/>
    <m/>
    <m/>
    <x v="0"/>
    <x v="0"/>
    <d v="2003-12-03T00:00:00"/>
    <n v="11742.64"/>
  </r>
  <r>
    <s v="JOELMA APARECIDA SOUZA ALVES"/>
    <x v="0"/>
    <n v="2163491"/>
    <n v="7534023602"/>
    <s v="26/04/1985"/>
    <x v="0"/>
    <s v="APARECIDA DE FATIMA DE SOUZA"/>
    <x v="0"/>
    <s v="BRASILEIRO NATO"/>
    <m/>
    <s v="MG"/>
    <m/>
    <n v="326"/>
    <s v="INSTITUTO DE PSICOLOGIA"/>
    <s v="07-AREA ACADEMICA-UMUARAMA"/>
    <n v="326"/>
    <s v="INSTITUTO DE PSICOLOGIA"/>
    <s v="07-AREA ACADEMICA-UMUARAMA"/>
    <m/>
    <x v="0"/>
    <x v="18"/>
    <x v="0"/>
    <m/>
    <s v="0//0"/>
    <m/>
    <m/>
    <n v="0"/>
    <m/>
    <n v="0"/>
    <m/>
    <m/>
    <m/>
    <x v="0"/>
    <x v="0"/>
    <d v="2014-09-29T00:00:00"/>
    <n v="0"/>
  </r>
  <r>
    <s v="JOELMA DOS REIS SOARES DE MOURA"/>
    <x v="0"/>
    <n v="1434344"/>
    <n v="617295662"/>
    <s v="10/12/1975"/>
    <x v="0"/>
    <s v="ELZA MARIA SOARES DE MOURA"/>
    <x v="1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m/>
    <x v="0"/>
    <x v="19"/>
    <x v="0"/>
    <m/>
    <s v="0//0"/>
    <m/>
    <m/>
    <n v="0"/>
    <m/>
    <n v="0"/>
    <m/>
    <m/>
    <m/>
    <x v="0"/>
    <x v="0"/>
    <d v="2003-11-06T00:00:00"/>
    <n v="9987.92"/>
  </r>
  <r>
    <s v="JOELMA MARIA FERREIRA DOS SANTOS"/>
    <x v="0"/>
    <n v="2408464"/>
    <n v="6912392660"/>
    <s v="04/01/1987"/>
    <x v="0"/>
    <s v="HILMA RODRIGUES FERREIRA"/>
    <x v="0"/>
    <s v="BRASILEIRO NATO"/>
    <m/>
    <s v="SP"/>
    <m/>
    <n v="271"/>
    <s v="DIRETORIA ESCOLA DE EDUCACAO BASICA"/>
    <s v="03-EDUCACAO FISICA"/>
    <n v="271"/>
    <s v="DIRETORIA ESCOLA DE EDUCACAO BASICA"/>
    <s v="03-EDUCACAO FISICA"/>
    <m/>
    <x v="2"/>
    <x v="52"/>
    <x v="0"/>
    <m/>
    <s v="0//0"/>
    <m/>
    <s v="Lic. Gestante  ( Concedida Administrat.) - EST"/>
    <n v="0"/>
    <m/>
    <n v="0"/>
    <m/>
    <s v="29/09/2022"/>
    <s v="26/01/2023"/>
    <x v="0"/>
    <x v="0"/>
    <d v="2017-07-10T00:00:00"/>
    <n v="3181.04"/>
  </r>
  <r>
    <s v="JOHN DOUGLAS MENDES CUNHA"/>
    <x v="0"/>
    <n v="2127452"/>
    <n v="6076889632"/>
    <s v="16/02/1984"/>
    <x v="1"/>
    <s v="ELCIONE MENDES CUNHA"/>
    <x v="5"/>
    <s v="BRASILEIRO NATO"/>
    <m/>
    <s v="MG"/>
    <m/>
    <n v="319"/>
    <s v="FACULDADE DE ODONTOLOGIA"/>
    <s v="07-AREA ACADEMICA-UMUARAMA"/>
    <n v="319"/>
    <s v="FACULDADE DE ODONTOLOGIA"/>
    <s v="07-AREA ACADEMICA-UMUARAMA"/>
    <m/>
    <x v="0"/>
    <x v="18"/>
    <x v="0"/>
    <m/>
    <s v="0//0"/>
    <m/>
    <m/>
    <n v="0"/>
    <m/>
    <n v="0"/>
    <m/>
    <m/>
    <m/>
    <x v="0"/>
    <x v="0"/>
    <d v="2014-06-03T00:00:00"/>
    <n v="4652.43"/>
  </r>
  <r>
    <s v="JOHN PIETRO NUNES"/>
    <x v="1"/>
    <n v="1123330"/>
    <n v="77888111653"/>
    <s v="12/09/1969"/>
    <x v="1"/>
    <s v="MARIA GERALDA NUNES"/>
    <x v="0"/>
    <s v="BRASILEIRO NATO"/>
    <m/>
    <s v="MG"/>
    <s v="LAGOA FORMOSA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94-12-15T00:00:00"/>
    <n v="7565.36"/>
  </r>
  <r>
    <s v="JOHNSON GONCALVES"/>
    <x v="0"/>
    <n v="1974373"/>
    <n v="285761609"/>
    <s v="27/03/1974"/>
    <x v="1"/>
    <s v="DILMA BATISTA GONCALVES"/>
    <x v="1"/>
    <s v="BRASILEIRO NATO"/>
    <m/>
    <s v="MG"/>
    <m/>
    <n v="399"/>
    <s v="FACULDADE DE ENGENHARIA MECANICA"/>
    <s v="12-CAMPUS GLORIA"/>
    <n v="399"/>
    <s v="FACULDADE DE ENGENHARIA MECANICA"/>
    <s v="12-CAMPUS GLORIA"/>
    <m/>
    <x v="0"/>
    <x v="8"/>
    <x v="0"/>
    <m/>
    <s v="0//0"/>
    <m/>
    <m/>
    <n v="0"/>
    <m/>
    <n v="0"/>
    <m/>
    <m/>
    <m/>
    <x v="0"/>
    <x v="0"/>
    <d v="2012-10-22T00:00:00"/>
    <n v="4488.6000000000004"/>
  </r>
  <r>
    <s v="JOHNY MARQUES BORGES RIBEIRO"/>
    <x v="0"/>
    <n v="2996981"/>
    <n v="1517690609"/>
    <s v="16/07/1985"/>
    <x v="1"/>
    <s v="ELIZAINE MARQUES BORGES"/>
    <x v="1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1"/>
    <x v="58"/>
    <x v="0"/>
    <m/>
    <s v="0//0"/>
    <m/>
    <m/>
    <n v="0"/>
    <m/>
    <n v="0"/>
    <m/>
    <m/>
    <m/>
    <x v="0"/>
    <x v="0"/>
    <d v="2017-11-27T00:00:00"/>
    <n v="7994.33"/>
  </r>
  <r>
    <s v="JOICE APARECIDA REIS"/>
    <x v="1"/>
    <n v="3091329"/>
    <n v="6689681688"/>
    <s v="08/06/1983"/>
    <x v="0"/>
    <s v="APARECIDA DE FATIMA CALMIM DE REIS"/>
    <x v="3"/>
    <s v="BRASILEIRO NATO"/>
    <m/>
    <s v="MG"/>
    <m/>
    <n v="485"/>
    <s v="CLINICA MEDICA INTERNACAO DIENF"/>
    <s v="05-ENFERMAGEM-UMUARAMA"/>
    <n v="211"/>
    <s v="DIRETORIA DE ENFERMAGEM HC"/>
    <s v="05-ENFERMAGEM-UMUARAMA"/>
    <m/>
    <x v="4"/>
    <x v="64"/>
    <x v="0"/>
    <m/>
    <s v="0//0"/>
    <m/>
    <m/>
    <n v="0"/>
    <m/>
    <n v="0"/>
    <m/>
    <m/>
    <m/>
    <x v="0"/>
    <x v="0"/>
    <d v="2019-02-12T00:00:00"/>
    <n v="6102.66"/>
  </r>
  <r>
    <s v="JOILSA FONSECA DE OLIVEIRA"/>
    <x v="0"/>
    <n v="2062422"/>
    <n v="4310908667"/>
    <s v="08/09/1979"/>
    <x v="0"/>
    <s v="MARIA DO CARMO ALVES"/>
    <x v="1"/>
    <s v="BRASILEIRO NATO"/>
    <m/>
    <s v="MG"/>
    <m/>
    <n v="733"/>
    <s v="DIVISAO AQUISICAO PROCESSAMENTO TECNICO"/>
    <s v="04-SANTA MONICA"/>
    <n v="585"/>
    <s v="DIRETORIA DO SISTEMA DE BIBLIOTECAS"/>
    <s v="04-SANTA MONICA"/>
    <m/>
    <x v="0"/>
    <x v="34"/>
    <x v="0"/>
    <m/>
    <s v="0//0"/>
    <m/>
    <m/>
    <n v="0"/>
    <m/>
    <n v="0"/>
    <m/>
    <m/>
    <m/>
    <x v="0"/>
    <x v="0"/>
    <d v="2013-10-09T00:00:00"/>
    <n v="8644.32"/>
  </r>
  <r>
    <s v="JONAS ANTONIO RODRIGUES JUNIOR"/>
    <x v="0"/>
    <n v="1829075"/>
    <n v="7808716693"/>
    <s v="08/10/1984"/>
    <x v="1"/>
    <s v="MARIA DA LUZ DE LIMA RODRIGUES"/>
    <x v="2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m/>
    <x v="0"/>
    <x v="12"/>
    <x v="0"/>
    <m/>
    <s v="0//0"/>
    <m/>
    <m/>
    <n v="0"/>
    <m/>
    <n v="0"/>
    <m/>
    <m/>
    <m/>
    <x v="0"/>
    <x v="0"/>
    <d v="2010-11-30T00:00:00"/>
    <n v="4663.6499999999996"/>
  </r>
  <r>
    <s v="JONAS PROFETA BORGES"/>
    <x v="0"/>
    <n v="1752825"/>
    <n v="81513186604"/>
    <s v="12/01/1975"/>
    <x v="1"/>
    <s v="IRACI DE ALMEIDA BORGES"/>
    <x v="1"/>
    <s v="BRASILEIRO NATO"/>
    <m/>
    <s v="MG"/>
    <m/>
    <n v="399"/>
    <s v="FACULDADE DE ENGENHARIA MECANICA"/>
    <s v="12-CAMPUS GLORIA"/>
    <n v="399"/>
    <s v="FACULDADE DE ENGENHARIA MECANICA"/>
    <s v="12-CAMPUS GLORIA"/>
    <m/>
    <x v="4"/>
    <x v="80"/>
    <x v="0"/>
    <m/>
    <s v="0//0"/>
    <m/>
    <m/>
    <n v="0"/>
    <m/>
    <n v="0"/>
    <m/>
    <m/>
    <m/>
    <x v="0"/>
    <x v="0"/>
    <d v="2010-01-26T00:00:00"/>
    <n v="3587.43"/>
  </r>
  <r>
    <s v="JORDANA RODRIGUES DE ALMEIDA"/>
    <x v="1"/>
    <n v="3140201"/>
    <n v="10954043693"/>
    <s v="27/04/1991"/>
    <x v="0"/>
    <s v="MARIA JOSE DE ALMEIDA"/>
    <x v="1"/>
    <s v="BRASILEIRO NATO"/>
    <m/>
    <s v="MG"/>
    <m/>
    <n v="498"/>
    <s v="UTI ADULTO GEUNE DIENF"/>
    <s v="05-ENFERMAGEM-UMUARAMA"/>
    <n v="179"/>
    <s v="DIRETORIA GERAL HOSP CLINICAS"/>
    <s v="06-HOSP CLINICAS-UMUARAMA"/>
    <m/>
    <x v="0"/>
    <x v="64"/>
    <x v="0"/>
    <m/>
    <s v="0//0"/>
    <m/>
    <m/>
    <n v="0"/>
    <m/>
    <n v="0"/>
    <m/>
    <m/>
    <m/>
    <x v="0"/>
    <x v="0"/>
    <d v="2019-07-31T00:00:00"/>
    <n v="3627.3"/>
  </r>
  <r>
    <s v="JORGE ALEXANDRE GUSKUMA"/>
    <x v="0"/>
    <n v="1668014"/>
    <n v="33374089828"/>
    <s v="16/01/1984"/>
    <x v="1"/>
    <s v="VALQUIRIA APARECIDA BUENO"/>
    <x v="4"/>
    <s v="BRASILEIRO NATO"/>
    <m/>
    <s v="SP"/>
    <m/>
    <n v="245"/>
    <s v="AUDITORIA GERAL"/>
    <s v="04-SANTA MONICA"/>
    <n v="4"/>
    <s v="GABINETE DO REITOR"/>
    <s v="04-SANTA MONICA"/>
    <m/>
    <x v="0"/>
    <x v="17"/>
    <x v="0"/>
    <m/>
    <s v="0//0"/>
    <m/>
    <m/>
    <n v="26352"/>
    <s v="FUNDACAO UNIVERSIDADE FEDERAL DO ABC"/>
    <n v="0"/>
    <m/>
    <m/>
    <m/>
    <x v="0"/>
    <x v="0"/>
    <d v="2012-05-01T00:00:00"/>
    <n v="8601.52"/>
  </r>
  <r>
    <s v="JORGE ANDRADE RODRIGUES"/>
    <x v="0"/>
    <n v="413197"/>
    <n v="64432530600"/>
    <s v="07/11/1966"/>
    <x v="1"/>
    <s v="MARIA ANDRADE RODRIGUES"/>
    <x v="1"/>
    <s v="BRASILEIRO NATO"/>
    <m/>
    <s v="GO"/>
    <s v="ITUMBIARA"/>
    <n v="288"/>
    <s v="INSTITUTO DE CIENCIAS BIOMEDICAS"/>
    <s v="07-AREA ACADEMICA-UMUARAMA"/>
    <n v="288"/>
    <s v="INSTITUTO DE CIENCIAS BIOMEDICAS"/>
    <s v="07-AREA ACADEMICA-UMUARAMA"/>
    <m/>
    <x v="8"/>
    <x v="29"/>
    <x v="0"/>
    <m/>
    <s v="0//0"/>
    <m/>
    <m/>
    <n v="0"/>
    <m/>
    <n v="0"/>
    <m/>
    <m/>
    <m/>
    <x v="0"/>
    <x v="0"/>
    <d v="1986-05-15T00:00:00"/>
    <n v="4918.32"/>
  </r>
  <r>
    <s v="JORGE HENRIQUE MOREIRA AGOSTINHO"/>
    <x v="0"/>
    <n v="2191027"/>
    <n v="84713895687"/>
    <s v="02/09/1972"/>
    <x v="1"/>
    <s v="JULIA LUIZA MOREIRA AGOSTINHO"/>
    <x v="1"/>
    <s v="BRASILEIRO NATO"/>
    <m/>
    <s v="SP"/>
    <s v="LUCELIA"/>
    <n v="665"/>
    <s v="SETOR INTEG ACOES PROM SAUDE SERVIDOR"/>
    <s v="08-AREA ADMINISTR-UMUARAMA"/>
    <n v="29"/>
    <s v="PRO REITORIA DE GESTAO DE PESSOAS"/>
    <s v="04-SANTA MONICA"/>
    <m/>
    <x v="0"/>
    <x v="79"/>
    <x v="0"/>
    <m/>
    <s v="0//0"/>
    <m/>
    <m/>
    <n v="0"/>
    <m/>
    <n v="0"/>
    <m/>
    <m/>
    <m/>
    <x v="0"/>
    <x v="2"/>
    <d v="2004-01-26T00:00:00"/>
    <n v="8956.92"/>
  </r>
  <r>
    <s v="JORGE PEREIRA CARDOSO"/>
    <x v="0"/>
    <n v="413113"/>
    <n v="71365621634"/>
    <s v="23/03/1967"/>
    <x v="1"/>
    <s v="MARIA LOPES OL CARDOSO"/>
    <x v="0"/>
    <s v="BRASILEIRO NATO"/>
    <m/>
    <s v="MG"/>
    <s v="LAGAMAR"/>
    <n v="118"/>
    <s v="DIVISAO FAZENDAS EXPERIMENTAIS - DIEPV"/>
    <s v="08-AREA ADMINISTR-UMUARAMA"/>
    <n v="117"/>
    <s v="DIRET DE EXPERIMENTACAO E PROD VEGETAL"/>
    <s v="08-AREA ADMINISTR-UMUARAMA"/>
    <m/>
    <x v="7"/>
    <x v="7"/>
    <x v="0"/>
    <m/>
    <s v="0//0"/>
    <m/>
    <m/>
    <n v="0"/>
    <m/>
    <n v="0"/>
    <m/>
    <m/>
    <m/>
    <x v="0"/>
    <x v="0"/>
    <d v="1987-02-27T00:00:00"/>
    <n v="3550.25"/>
  </r>
  <r>
    <s v="JOSE ALVES DA SILVA"/>
    <x v="1"/>
    <n v="411397"/>
    <n v="43152767668"/>
    <s v="17/04/1962"/>
    <x v="1"/>
    <s v="IRIS MANOELINA ALVES"/>
    <x v="1"/>
    <s v="BRASILEIRO NATO"/>
    <m/>
    <s v="MG"/>
    <s v="NOVA PONTE"/>
    <n v="771"/>
    <s v="SERVICOS MEDICOS"/>
    <s v="06-HOSP CLINICAS-UMUARAMA"/>
    <n v="769"/>
    <s v="PROPEDEUTICA"/>
    <s v="06-HOSP CLINICAS-UMUARAMA"/>
    <m/>
    <x v="6"/>
    <x v="85"/>
    <x v="0"/>
    <m/>
    <s v="0//0"/>
    <m/>
    <m/>
    <n v="0"/>
    <m/>
    <n v="0"/>
    <m/>
    <m/>
    <m/>
    <x v="0"/>
    <x v="0"/>
    <d v="1982-07-01T00:00:00"/>
    <n v="6607.46"/>
  </r>
  <r>
    <s v="JOSE ALVES DA SILVA"/>
    <x v="1"/>
    <n v="1035082"/>
    <n v="12282073134"/>
    <s v="18/06/1956"/>
    <x v="1"/>
    <s v="CLARINDA SILVEIR SILVA"/>
    <x v="0"/>
    <s v="BRASILEIRO NATO"/>
    <m/>
    <s v="GO"/>
    <s v="PARANAIGUARA"/>
    <n v="754"/>
    <s v="NUTRICAO E DIETETICA"/>
    <s v="06-HOSP CLINICAS-UMUARAMA"/>
    <n v="743"/>
    <s v="DIRETORIA DE SERVICOS ADMINISTRATIVOS"/>
    <s v="06-HOSP CLINICAS-UMUARAMA"/>
    <m/>
    <x v="6"/>
    <x v="126"/>
    <x v="0"/>
    <m/>
    <s v="0//0"/>
    <m/>
    <m/>
    <n v="0"/>
    <m/>
    <n v="0"/>
    <m/>
    <m/>
    <m/>
    <x v="0"/>
    <x v="0"/>
    <d v="1992-11-05T00:00:00"/>
    <n v="3264.08"/>
  </r>
  <r>
    <s v="JOSE ALVES PEREIRA"/>
    <x v="1"/>
    <n v="1940554"/>
    <n v="5024910605"/>
    <s v="27/05/1980"/>
    <x v="1"/>
    <s v="HELENA SANTOS PEREIRA"/>
    <x v="0"/>
    <s v="BRASILEIRO NATO"/>
    <m/>
    <s v="MG"/>
    <m/>
    <n v="485"/>
    <s v="CLINICA MEDICA INTERNACAO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2-05-04T00:00:00"/>
    <n v="10932.9"/>
  </r>
  <r>
    <s v="JOSE ANCELOANN LAGO GRANDE MARTINS"/>
    <x v="0"/>
    <n v="1828387"/>
    <n v="53429753600"/>
    <s v="17/02/1964"/>
    <x v="1"/>
    <s v="SELMA FERREIRA MARTINS"/>
    <x v="1"/>
    <s v="BRASILEIRO NATO"/>
    <m/>
    <s v="MG"/>
    <m/>
    <n v="407"/>
    <s v="FACULDADE DE ENGENHARIA CIVIL"/>
    <s v="04-SANTA MONICA"/>
    <n v="407"/>
    <s v="FACULDADE DE ENGENHARIA CIVIL"/>
    <s v="04-SANTA MONICA"/>
    <m/>
    <x v="1"/>
    <x v="16"/>
    <x v="0"/>
    <m/>
    <s v="0//0"/>
    <m/>
    <m/>
    <n v="0"/>
    <m/>
    <n v="0"/>
    <m/>
    <m/>
    <m/>
    <x v="0"/>
    <x v="0"/>
    <d v="2010-11-30T00:00:00"/>
    <n v="9316.32"/>
  </r>
  <r>
    <s v="JOSE ANNE DE FRANCA GABRIEL"/>
    <x v="1"/>
    <n v="1362502"/>
    <n v="4843741680"/>
    <s v="10/03/1980"/>
    <x v="0"/>
    <s v="VERA LUCIA LUIZA DE FRANCA GABRIEL"/>
    <x v="3"/>
    <s v="BRASILEIRO NATO"/>
    <m/>
    <s v="MG"/>
    <s v="ITUIUTABA"/>
    <n v="212"/>
    <s v="AMBULATORIO DIENF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2-09-25T00:00:00"/>
    <n v="7036.8"/>
  </r>
  <r>
    <s v="JOSE ANTONIO FIRMINO"/>
    <x v="0"/>
    <n v="413127"/>
    <n v="53927559687"/>
    <s v="11/06/1965"/>
    <x v="1"/>
    <s v="HELENA MAXIMIANA DE JESUS"/>
    <x v="1"/>
    <s v="BRASILEIRO NATO"/>
    <m/>
    <s v="MG"/>
    <s v="UBERLANDIA"/>
    <n v="673"/>
    <s v="DIRETORIA DE OBRAS"/>
    <s v="04-SANTA MONICA"/>
    <n v="80"/>
    <s v="DIRETORIA DE OBRAS - ANTIGA-"/>
    <s v="04-SANTA MONICA"/>
    <m/>
    <x v="8"/>
    <x v="7"/>
    <x v="0"/>
    <m/>
    <s v="0//0"/>
    <m/>
    <m/>
    <n v="0"/>
    <m/>
    <n v="0"/>
    <m/>
    <m/>
    <m/>
    <x v="0"/>
    <x v="0"/>
    <d v="1986-03-21T00:00:00"/>
    <n v="4381.84"/>
  </r>
  <r>
    <s v="JOSE ANTONIO SILVA"/>
    <x v="1"/>
    <n v="1123540"/>
    <n v="43712797672"/>
    <s v="27/04/1963"/>
    <x v="1"/>
    <s v="IRENE SANTOS SILVA"/>
    <x v="3"/>
    <s v="BRASILEIRO NATO"/>
    <m/>
    <s v="GO"/>
    <s v="GOIATUBA"/>
    <n v="769"/>
    <s v="PROPEDEUTICA"/>
    <s v="06-HOSP CLINICAS-UMUARAMA"/>
    <n v="746"/>
    <s v="DIRETORIA DE SERVICOS CLINICOS"/>
    <s v="06-HOSP CLINICAS-UMUARAMA"/>
    <s v="PORTADOR DE VISÃO PARCIAL"/>
    <x v="8"/>
    <x v="29"/>
    <x v="0"/>
    <m/>
    <s v="0//0"/>
    <m/>
    <m/>
    <n v="0"/>
    <m/>
    <n v="0"/>
    <m/>
    <m/>
    <m/>
    <x v="0"/>
    <x v="0"/>
    <d v="1995-01-15T00:00:00"/>
    <n v="4608.5"/>
  </r>
  <r>
    <s v="JOSE ARMANDO ALVES"/>
    <x v="0"/>
    <n v="412058"/>
    <n v="26678039653"/>
    <s v="13/09/1950"/>
    <x v="1"/>
    <s v="ALDA RIBEIRO CASTRO"/>
    <x v="0"/>
    <s v="BRASILEIRO NATO"/>
    <m/>
    <s v="MG"/>
    <s v="ARAXA"/>
    <n v="694"/>
    <s v="DIVISAO DE TRANSPORTES"/>
    <s v="08-AREA ADMINISTR-UMUARAMA"/>
    <n v="59"/>
    <s v="PREFEITURA UNIVERSITARIA"/>
    <s v="04-SANTA MONICA"/>
    <m/>
    <x v="13"/>
    <x v="123"/>
    <x v="0"/>
    <m/>
    <s v="0//0"/>
    <m/>
    <m/>
    <n v="0"/>
    <m/>
    <n v="0"/>
    <m/>
    <m/>
    <m/>
    <x v="0"/>
    <x v="0"/>
    <d v="1980-03-11T00:00:00"/>
    <n v="4998.63"/>
  </r>
  <r>
    <s v="JOSE CARLOS DA SILVA"/>
    <x v="0"/>
    <n v="1035068"/>
    <n v="93234830606"/>
    <s v="14/04/1962"/>
    <x v="1"/>
    <s v="TARCILA MONTEIRO SILVA"/>
    <x v="0"/>
    <s v="BRASILEIRO NATO"/>
    <m/>
    <s v="MG"/>
    <s v="CANAPOLIS"/>
    <n v="71"/>
    <s v="DIVISAO VIGILANCIA SEGURANCA PATRIMONIAL"/>
    <s v="04-SANTA MONICA"/>
    <n v="59"/>
    <s v="PREFEITURA UNIVERSITARIA"/>
    <s v="04-SANTA MONICA"/>
    <m/>
    <x v="2"/>
    <x v="6"/>
    <x v="0"/>
    <m/>
    <s v="0//0"/>
    <m/>
    <m/>
    <n v="0"/>
    <m/>
    <n v="0"/>
    <m/>
    <m/>
    <m/>
    <x v="0"/>
    <x v="0"/>
    <d v="1992-05-26T00:00:00"/>
    <n v="8418.77"/>
  </r>
  <r>
    <s v="JOSE CARLOS VIEIRA"/>
    <x v="0"/>
    <n v="410986"/>
    <n v="27313603649"/>
    <s v="25/10/1958"/>
    <x v="1"/>
    <s v="MARIA TEODORA VIEIRA"/>
    <x v="0"/>
    <s v="BRASILEIRO NATO"/>
    <m/>
    <s v="MG"/>
    <s v="ITUIUTABA"/>
    <n v="71"/>
    <s v="DIVISAO VIGILANCIA SEGURANCA PATRIMONIAL"/>
    <s v="04-SANTA MONICA"/>
    <n v="59"/>
    <s v="PREFEITURA UNIVERSITARIA"/>
    <s v="04-SANTA MONICA"/>
    <m/>
    <x v="8"/>
    <x v="6"/>
    <x v="0"/>
    <m/>
    <s v="0//0"/>
    <m/>
    <m/>
    <n v="0"/>
    <m/>
    <n v="0"/>
    <m/>
    <m/>
    <m/>
    <x v="0"/>
    <x v="0"/>
    <d v="1978-03-22T00:00:00"/>
    <n v="8526.98"/>
  </r>
  <r>
    <s v="JOSE CIPRIANO DA SILVA"/>
    <x v="0"/>
    <n v="411354"/>
    <n v="35032081604"/>
    <s v="30/03/1960"/>
    <x v="1"/>
    <s v="CONCEICAO V SILVA"/>
    <x v="0"/>
    <s v="BRASILEIRO NATO"/>
    <m/>
    <s v="RS"/>
    <s v="SANTA ROSA DA SERRA"/>
    <n v="685"/>
    <s v="DIVISAO DE RECURSOS AUDIO-VISUAIS"/>
    <s v="04-SANTA MONICA"/>
    <n v="59"/>
    <s v="PREFEITURA UNIVERSITARIA"/>
    <s v="04-SANTA MONICA"/>
    <m/>
    <x v="6"/>
    <x v="73"/>
    <x v="0"/>
    <m/>
    <s v="0//0"/>
    <m/>
    <m/>
    <n v="0"/>
    <m/>
    <n v="0"/>
    <m/>
    <m/>
    <m/>
    <x v="0"/>
    <x v="0"/>
    <d v="1981-09-11T00:00:00"/>
    <n v="6515.72"/>
  </r>
  <r>
    <s v="JOSE DAGMAR DE OLIVEIRA"/>
    <x v="0"/>
    <n v="409693"/>
    <n v="18226140668"/>
    <s v="16/06/1955"/>
    <x v="1"/>
    <s v="MARIA ROSARIA DE OLIVEIRA"/>
    <x v="3"/>
    <s v="BRASILEIRO NATO"/>
    <m/>
    <s v="MG"/>
    <s v="UBERLANDIA"/>
    <n v="685"/>
    <s v="DIVISAO DE RECURSOS AUDIO-VISUAIS"/>
    <s v="04-SANTA MONICA"/>
    <n v="59"/>
    <s v="PREFEITURA UNIVERSITARIA"/>
    <s v="04-SANTA MONICA"/>
    <m/>
    <x v="4"/>
    <x v="73"/>
    <x v="0"/>
    <m/>
    <s v="0//0"/>
    <m/>
    <m/>
    <n v="0"/>
    <m/>
    <n v="0"/>
    <m/>
    <m/>
    <m/>
    <x v="0"/>
    <x v="0"/>
    <d v="1973-09-17T00:00:00"/>
    <n v="6879.08"/>
  </r>
  <r>
    <s v="JOSE DE MELO JUNIOR"/>
    <x v="0"/>
    <n v="1206243"/>
    <n v="50442104634"/>
    <s v="31/05/1964"/>
    <x v="1"/>
    <s v="GILKA RAMOS MARRA DE MELO"/>
    <x v="1"/>
    <s v="BRASILEIRO NATO"/>
    <m/>
    <s v="MG"/>
    <s v="ITUIUTABA"/>
    <n v="414"/>
    <s v="FACULDADE DE CIENCIA DA COMPUTACAO"/>
    <s v="04-SANTA MONICA"/>
    <n v="414"/>
    <s v="FACULDADE DE CIENCIA DA COMPUTACAO"/>
    <s v="04-SANTA MONICA"/>
    <m/>
    <x v="0"/>
    <x v="6"/>
    <x v="0"/>
    <m/>
    <s v="0//0"/>
    <m/>
    <m/>
    <n v="0"/>
    <m/>
    <n v="0"/>
    <m/>
    <m/>
    <m/>
    <x v="0"/>
    <x v="0"/>
    <d v="1996-08-09T00:00:00"/>
    <n v="6431.04"/>
  </r>
  <r>
    <s v="JOSE DIVINO PEREIRA"/>
    <x v="1"/>
    <n v="412753"/>
    <n v="52625508604"/>
    <s v="23/08/1964"/>
    <x v="1"/>
    <s v="MARIA CARMELITA ARAUJO"/>
    <x v="1"/>
    <s v="BRASILEIRO NATO"/>
    <m/>
    <s v="MG"/>
    <s v="CANAPOLIS"/>
    <n v="771"/>
    <s v="SERVICOS MEDICOS"/>
    <s v="06-HOSP CLINICAS-UMUARAMA"/>
    <n v="746"/>
    <s v="DIRETORIA DE SERVICOS CLINICOS"/>
    <s v="06-HOSP CLINICAS-UMUARAMA"/>
    <m/>
    <x v="7"/>
    <x v="29"/>
    <x v="0"/>
    <m/>
    <s v="0//0"/>
    <m/>
    <m/>
    <n v="0"/>
    <m/>
    <n v="0"/>
    <m/>
    <m/>
    <m/>
    <x v="0"/>
    <x v="0"/>
    <d v="1987-01-21T00:00:00"/>
    <n v="5168.1000000000004"/>
  </r>
  <r>
    <s v="JOSE DOS REIS FERREIRA"/>
    <x v="0"/>
    <n v="410940"/>
    <n v="30189144653"/>
    <s v="06/01/1955"/>
    <x v="1"/>
    <s v="ETIDES MARIA FERREIRA"/>
    <x v="1"/>
    <s v="BRASILEIRO NATO"/>
    <m/>
    <s v="MG"/>
    <s v="PERDIZES"/>
    <n v="694"/>
    <s v="DIVISAO DE TRANSPORTES"/>
    <s v="08-AREA ADMINISTR-UMUARAMA"/>
    <n v="59"/>
    <s v="PREFEITURA UNIVERSITARIA"/>
    <s v="04-SANTA MONICA"/>
    <m/>
    <x v="8"/>
    <x v="29"/>
    <x v="0"/>
    <m/>
    <s v="0//0"/>
    <m/>
    <m/>
    <n v="0"/>
    <m/>
    <n v="0"/>
    <m/>
    <m/>
    <m/>
    <x v="0"/>
    <x v="0"/>
    <d v="1977-09-12T00:00:00"/>
    <n v="7321.34"/>
  </r>
  <r>
    <s v="JOSE DOS REIS OLIVEIRA"/>
    <x v="1"/>
    <n v="413577"/>
    <n v="57812616649"/>
    <s v="23/09/1964"/>
    <x v="1"/>
    <s v="TEREZINHA GONCALVES OLIVEIRA"/>
    <x v="0"/>
    <s v="BRASILEIRO NATO"/>
    <m/>
    <s v="MG"/>
    <s v="LAGAMAR"/>
    <n v="776"/>
    <s v="DESENVOLVIMENTO HUMANO EM SAUDE"/>
    <s v="06-HOSP CLINICAS-UMUARAMA"/>
    <n v="179"/>
    <s v="DIRETORIA GERAL HOSP CLINICAS"/>
    <s v="06-HOSP CLINICAS-UMUARAMA"/>
    <m/>
    <x v="0"/>
    <x v="29"/>
    <x v="0"/>
    <m/>
    <s v="0//0"/>
    <m/>
    <m/>
    <n v="0"/>
    <m/>
    <n v="0"/>
    <m/>
    <m/>
    <m/>
    <x v="0"/>
    <x v="0"/>
    <d v="1991-09-30T00:00:00"/>
    <n v="5884.54"/>
  </r>
  <r>
    <s v="JOSE DUARTE NAVES JUNIOR"/>
    <x v="0"/>
    <n v="2313000"/>
    <n v="7652756600"/>
    <s v="24/10/1989"/>
    <x v="1"/>
    <s v="MAGNA RIBEIRO NAVES"/>
    <x v="0"/>
    <s v="BRASILEIRO NATO"/>
    <m/>
    <s v="MG"/>
    <m/>
    <n v="332"/>
    <s v="FACULDADE DE EDUCACAO FISICA"/>
    <s v="03-EDUCACAO FISICA"/>
    <n v="332"/>
    <s v="FACULDADE DE EDUCACAO FISICA"/>
    <s v="03-EDUCACAO FISICA"/>
    <m/>
    <x v="2"/>
    <x v="0"/>
    <x v="0"/>
    <m/>
    <s v="0//0"/>
    <m/>
    <m/>
    <n v="0"/>
    <m/>
    <n v="0"/>
    <m/>
    <m/>
    <m/>
    <x v="0"/>
    <x v="0"/>
    <d v="2016-05-13T00:00:00"/>
    <n v="3998.03"/>
  </r>
  <r>
    <s v="JOSE EDUARDO BUIATTE"/>
    <x v="0"/>
    <n v="412675"/>
    <n v="35035951634"/>
    <s v="15/08/1960"/>
    <x v="1"/>
    <s v="ABIGAIL CAMPOS BUIATTE"/>
    <x v="1"/>
    <s v="BRASILEIRO NATO"/>
    <m/>
    <s v="MG"/>
    <s v="IPIAÇU"/>
    <n v="356"/>
    <s v="INSTITUTO DE QUIMICA"/>
    <s v="04-SANTA MONICA"/>
    <n v="356"/>
    <s v="INSTITUTO DE QUIMICA"/>
    <s v="04-SANTA MONICA"/>
    <m/>
    <x v="3"/>
    <x v="6"/>
    <x v="0"/>
    <m/>
    <s v="0//0"/>
    <m/>
    <m/>
    <n v="0"/>
    <m/>
    <n v="0"/>
    <m/>
    <m/>
    <m/>
    <x v="0"/>
    <x v="0"/>
    <d v="1986-02-12T00:00:00"/>
    <n v="11262.6"/>
  </r>
  <r>
    <s v="JOSE EURIPEDES DE ALMEIDA"/>
    <x v="0"/>
    <n v="410918"/>
    <n v="21240604653"/>
    <s v="02/12/1953"/>
    <x v="1"/>
    <s v="CELIA CESAR DE ALMEIDA"/>
    <x v="1"/>
    <s v="BRASILEIRO NATO"/>
    <m/>
    <s v="MG"/>
    <s v="UBERLANDIA"/>
    <n v="694"/>
    <s v="DIVISAO DE TRANSPORTES"/>
    <s v="08-AREA ADMINISTR-UMUARAMA"/>
    <n v="59"/>
    <s v="PREFEITURA UNIVERSITARIA"/>
    <s v="04-SANTA MONICA"/>
    <m/>
    <x v="7"/>
    <x v="63"/>
    <x v="0"/>
    <m/>
    <s v="0//0"/>
    <m/>
    <m/>
    <n v="0"/>
    <m/>
    <n v="0"/>
    <m/>
    <m/>
    <m/>
    <x v="0"/>
    <x v="0"/>
    <d v="1981-11-01T00:00:00"/>
    <n v="6649.96"/>
  </r>
  <r>
    <s v="JOSE EURIPEDES DE SOUSA FERNANDES"/>
    <x v="0"/>
    <n v="413508"/>
    <n v="57487600610"/>
    <s v="15/12/1966"/>
    <x v="1"/>
    <s v="GENY SOUSA FERNANDES"/>
    <x v="0"/>
    <s v="BRASILEIRO NATO"/>
    <m/>
    <s v="MG"/>
    <s v="JARDINESIA"/>
    <n v="71"/>
    <s v="DIVISAO VIGILANCIA SEGURANCA PATRIMONIAL"/>
    <s v="04-SANTA MONICA"/>
    <n v="59"/>
    <s v="PREFEITURA UNIVERSITARIA"/>
    <s v="04-SANTA MONICA"/>
    <m/>
    <x v="4"/>
    <x v="29"/>
    <x v="0"/>
    <m/>
    <s v="0//0"/>
    <m/>
    <m/>
    <n v="0"/>
    <m/>
    <n v="0"/>
    <m/>
    <m/>
    <m/>
    <x v="0"/>
    <x v="0"/>
    <d v="1991-01-10T00:00:00"/>
    <n v="4732.51"/>
  </r>
  <r>
    <s v="JOSE FERREIRA DE SOUSA"/>
    <x v="1"/>
    <n v="1123646"/>
    <n v="27480798172"/>
    <s v="10/08/1963"/>
    <x v="1"/>
    <s v="MARIA CRUZ SOUSA"/>
    <x v="0"/>
    <s v="BRASILEIRO NATO"/>
    <m/>
    <s v="GO"/>
    <s v="BOM JARDIM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95-01-09T00:00:00"/>
    <n v="7599.68"/>
  </r>
  <r>
    <s v="JOSE FLAVIO LIMA JUNIOR"/>
    <x v="0"/>
    <n v="3217269"/>
    <n v="8969918655"/>
    <s v="03/08/1987"/>
    <x v="1"/>
    <s v="LUCIA APARECIDA DE ABREU LIMA"/>
    <x v="0"/>
    <s v="BRASILEIRO NATO"/>
    <m/>
    <s v="MG"/>
    <m/>
    <n v="36"/>
    <s v="DIVISAO DE MOVIMENTACAO E REGISTRO"/>
    <s v="04-SANTA MONICA"/>
    <n v="29"/>
    <s v="PRO REITORIA DE GESTAO DE PESSOAS"/>
    <s v="04-SANTA MONICA"/>
    <s v="PORTADOR DE VISÃO PARCIAL"/>
    <x v="0"/>
    <x v="45"/>
    <x v="0"/>
    <m/>
    <s v="0//0"/>
    <m/>
    <m/>
    <n v="0"/>
    <m/>
    <n v="0"/>
    <m/>
    <m/>
    <m/>
    <x v="0"/>
    <x v="0"/>
    <d v="2021-01-12T00:00:00"/>
    <n v="3704.84"/>
  </r>
  <r>
    <s v="JOSE FRANCISCO ALVES"/>
    <x v="1"/>
    <n v="1123359"/>
    <n v="48368539668"/>
    <s v="30/04/1966"/>
    <x v="1"/>
    <s v="ILDA MARIA CONCEICAO"/>
    <x v="1"/>
    <s v="BRASILEIRO NATO"/>
    <m/>
    <s v="MG"/>
    <s v="PAINEIRAS"/>
    <n v="498"/>
    <s v="UTI ADULTO GEUNE DIENF"/>
    <s v="05-ENFERMAGEM-UMUARAMA"/>
    <n v="211"/>
    <s v="DIRETORIA DE ENFERMAGEM HC"/>
    <s v="05-ENFERMAGEM-UMUARAMA"/>
    <m/>
    <x v="4"/>
    <x v="6"/>
    <x v="0"/>
    <m/>
    <s v="0//0"/>
    <m/>
    <m/>
    <n v="0"/>
    <m/>
    <n v="0"/>
    <m/>
    <m/>
    <m/>
    <x v="0"/>
    <x v="0"/>
    <d v="1994-12-15T00:00:00"/>
    <n v="11990.6"/>
  </r>
  <r>
    <s v="JOSE GERALDO MAGESTE DA SILVA"/>
    <x v="0"/>
    <n v="2220320"/>
    <n v="33293643604"/>
    <s v="08/08/1961"/>
    <x v="1"/>
    <s v="RITA MAGESTE DA SILVA"/>
    <x v="1"/>
    <s v="BRASILEIRO NATO"/>
    <m/>
    <s v="MG"/>
    <m/>
    <n v="301"/>
    <s v="INSTITUTO DE CIENCIAS AGRARIAS"/>
    <s v="12-CAMPUS GLORIA"/>
    <n v="0"/>
    <m/>
    <m/>
    <m/>
    <x v="5"/>
    <x v="46"/>
    <x v="3"/>
    <m/>
    <s v="0//0"/>
    <m/>
    <m/>
    <n v="0"/>
    <m/>
    <n v="0"/>
    <m/>
    <m/>
    <m/>
    <x v="0"/>
    <x v="4"/>
    <d v="2014-09-25T00:00:00"/>
    <n v="0"/>
  </r>
  <r>
    <s v="JOSE GONCALVES LEITE"/>
    <x v="0"/>
    <n v="1968665"/>
    <n v="74689185620"/>
    <s v="23/11/1969"/>
    <x v="1"/>
    <s v="OROZINA RODRIGUES GONCALVES"/>
    <x v="0"/>
    <s v="BRASILEIRO NATO"/>
    <m/>
    <s v="MG"/>
    <m/>
    <n v="869"/>
    <s v="DIVISAO DE EXECUCAO FISICA - DIROB"/>
    <s v="04-SANTA MONICA"/>
    <n v="59"/>
    <s v="PREFEITURA UNIVERSITARIA"/>
    <s v="04-SANTA MONICA"/>
    <m/>
    <x v="4"/>
    <x v="48"/>
    <x v="0"/>
    <m/>
    <s v="0//0"/>
    <m/>
    <m/>
    <n v="0"/>
    <m/>
    <n v="0"/>
    <m/>
    <m/>
    <m/>
    <x v="0"/>
    <x v="0"/>
    <d v="2012-09-20T00:00:00"/>
    <n v="3462.21"/>
  </r>
  <r>
    <s v="JOSE HENRIQUE FALEIRO"/>
    <x v="0"/>
    <n v="2408445"/>
    <n v="3629889190"/>
    <s v="08/04/1993"/>
    <x v="1"/>
    <s v="LUZIA AARECIDA DE CARVALHO FALEIRO"/>
    <x v="1"/>
    <s v="BRASILEIRO NATO"/>
    <m/>
    <s v="GO"/>
    <m/>
    <n v="356"/>
    <s v="INSTITUTO DE QUIMICA"/>
    <s v="04-SANTA MONICA"/>
    <n v="356"/>
    <s v="INSTITUTO DE QUIMICA"/>
    <s v="04-SANTA MONICA"/>
    <m/>
    <x v="1"/>
    <x v="52"/>
    <x v="0"/>
    <m/>
    <s v="0//0"/>
    <m/>
    <m/>
    <n v="0"/>
    <m/>
    <n v="0"/>
    <m/>
    <m/>
    <m/>
    <x v="0"/>
    <x v="0"/>
    <d v="2017-07-19T00:00:00"/>
    <n v="3719.37"/>
  </r>
  <r>
    <s v="JOSE HENRIQUE ROCHA"/>
    <x v="1"/>
    <n v="1123494"/>
    <n v="84891319615"/>
    <s v="01/01/1973"/>
    <x v="1"/>
    <s v="DIVINA FATIMA ROCHA"/>
    <x v="0"/>
    <s v="BRASILEIRO NATO"/>
    <m/>
    <s v="MG"/>
    <s v="UBERLANDIA"/>
    <n v="493"/>
    <s v="CIRURGIA PLASTICA QUEIMADOS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1-16T00:00:00"/>
    <n v="8426.75"/>
  </r>
  <r>
    <s v="JOSE HILARIO ALVES BORGES"/>
    <x v="1"/>
    <n v="1364114"/>
    <n v="51118378687"/>
    <s v="17/04/1963"/>
    <x v="1"/>
    <s v="ISILINA BORGES ALVE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19"/>
    <x v="0"/>
    <m/>
    <s v="0//0"/>
    <m/>
    <m/>
    <n v="0"/>
    <m/>
    <n v="0"/>
    <m/>
    <m/>
    <m/>
    <x v="0"/>
    <x v="0"/>
    <d v="2002-11-01T00:00:00"/>
    <n v="27673.16"/>
  </r>
  <r>
    <s v="JOSE HUMBERTO DO NASCIMENTO"/>
    <x v="0"/>
    <n v="2033677"/>
    <n v="3960351674"/>
    <s v="18/03/1979"/>
    <x v="1"/>
    <s v="ZILDA ROZELI ROSA"/>
    <x v="1"/>
    <s v="BRASILEIRO NATO"/>
    <m/>
    <s v="SP"/>
    <m/>
    <n v="4"/>
    <s v="GABINETE DO REITOR"/>
    <s v="04-SANTA MONICA"/>
    <n v="414"/>
    <s v="FACULDADE DE CIENCIA DA COMPUTACAO"/>
    <s v="04-SANTA MONICA"/>
    <m/>
    <x v="0"/>
    <x v="8"/>
    <x v="0"/>
    <m/>
    <s v="0//0"/>
    <m/>
    <m/>
    <n v="0"/>
    <m/>
    <n v="0"/>
    <m/>
    <m/>
    <m/>
    <x v="0"/>
    <x v="0"/>
    <d v="2013-06-12T00:00:00"/>
    <n v="9794.0300000000007"/>
  </r>
  <r>
    <s v="JOSE JOAQUIM RODRIGUES"/>
    <x v="1"/>
    <n v="412719"/>
    <n v="30233437649"/>
    <s v="27/11/1954"/>
    <x v="1"/>
    <s v="CATHARINA JA RODRIGUES"/>
    <x v="1"/>
    <s v="BRASILEIRO NATO"/>
    <m/>
    <s v="SP"/>
    <s v="CRAVINHOS"/>
    <n v="771"/>
    <s v="SERVICOS MEDICOS"/>
    <s v="06-HOSP CLINICAS-UMUARAMA"/>
    <n v="746"/>
    <s v="DIRETORIA DE SERVICOS CLINICOS"/>
    <s v="06-HOSP CLINICAS-UMUARAMA"/>
    <m/>
    <x v="0"/>
    <x v="28"/>
    <x v="0"/>
    <m/>
    <s v="0//0"/>
    <m/>
    <m/>
    <n v="0"/>
    <m/>
    <n v="0"/>
    <m/>
    <m/>
    <m/>
    <x v="0"/>
    <x v="2"/>
    <d v="1987-01-01T00:00:00"/>
    <n v="14184.83"/>
  </r>
  <r>
    <s v="JOSE JULIO MORAIS LOPES"/>
    <x v="1"/>
    <n v="1454427"/>
    <n v="82818592615"/>
    <s v="12/07/1972"/>
    <x v="1"/>
    <s v="ELISABETE MORAIS LOPES"/>
    <x v="0"/>
    <s v="BRASILEIRO NATO"/>
    <m/>
    <s v="GO"/>
    <s v="ITUMBIARA"/>
    <n v="749"/>
    <s v="FARMACIA"/>
    <s v="06-HOSP CLINICAS-UMUARAMA"/>
    <n v="743"/>
    <s v="DIRETORIA DE SERVICOS ADMINISTRATIVOS"/>
    <s v="06-HOSP CLINICAS-UMUARAMA"/>
    <m/>
    <x v="0"/>
    <x v="36"/>
    <x v="0"/>
    <m/>
    <s v="0//0"/>
    <m/>
    <m/>
    <n v="0"/>
    <m/>
    <n v="0"/>
    <m/>
    <m/>
    <m/>
    <x v="0"/>
    <x v="0"/>
    <d v="2004-05-27T00:00:00"/>
    <n v="7812.54"/>
  </r>
  <r>
    <s v="JOSE LUIZ CAETANO"/>
    <x v="0"/>
    <n v="413072"/>
    <n v="21201862604"/>
    <s v="10/11/1956"/>
    <x v="1"/>
    <s v="IOLANDA SILVA CAETANO"/>
    <x v="3"/>
    <s v="BRASILEIRO NATO"/>
    <m/>
    <s v="MG"/>
    <s v="UBERLANDIA"/>
    <n v="90"/>
    <s v="DIVISAO DE RADIO"/>
    <s v="04-SANTA MONICA"/>
    <n v="89"/>
    <s v="DIRETORIA DE COMUNICACAO SOCIAL"/>
    <s v="04-SANTA MONICA"/>
    <m/>
    <x v="4"/>
    <x v="6"/>
    <x v="0"/>
    <m/>
    <s v="0//0"/>
    <m/>
    <m/>
    <n v="0"/>
    <m/>
    <n v="0"/>
    <m/>
    <m/>
    <m/>
    <x v="0"/>
    <x v="0"/>
    <d v="1987-01-01T00:00:00"/>
    <n v="6359.68"/>
  </r>
  <r>
    <s v="JOSE MARIA BARBOSA"/>
    <x v="0"/>
    <n v="1476257"/>
    <n v="75354012600"/>
    <s v="27/08/1965"/>
    <x v="1"/>
    <s v="MARIANA VIEIRA BARBOSA"/>
    <x v="1"/>
    <s v="BRASILEIRO NATO"/>
    <m/>
    <s v="MG"/>
    <s v="COROMANDEL"/>
    <n v="1244"/>
    <s v="CENTRO ESTUDOS, PESQ E PROJ ECON-SOCIAIS"/>
    <s v="04-SANTA MONICA"/>
    <n v="344"/>
    <s v="INST DE ECONOMIA RELACOES INTERNACIONAIS"/>
    <s v="04-SANTA MONICA"/>
    <m/>
    <x v="4"/>
    <x v="72"/>
    <x v="0"/>
    <m/>
    <s v="0//0"/>
    <m/>
    <m/>
    <n v="0"/>
    <m/>
    <n v="0"/>
    <m/>
    <m/>
    <m/>
    <x v="0"/>
    <x v="0"/>
    <d v="2004-11-03T00:00:00"/>
    <n v="3727.34"/>
  </r>
  <r>
    <s v="JOSE MARIA RIBEIRO DE SA"/>
    <x v="1"/>
    <n v="2179266"/>
    <n v="53967852687"/>
    <s v="17/08/1966"/>
    <x v="1"/>
    <s v="CECILIA MERCEDES MC GUIRE"/>
    <x v="1"/>
    <s v="BRASILEIRO NATZ"/>
    <s v="ARGENTINA"/>
    <m/>
    <s v="ROSARIO   SANTA FE   ARGENTINA"/>
    <n v="771"/>
    <s v="SERVICOS MEDICOS"/>
    <s v="06-HOSP CLINICAS-UMUARAMA"/>
    <n v="746"/>
    <s v="DIRETORIA DE SERVICOS CLINICOS"/>
    <s v="06-HOSP CLINICAS-UMUARAMA"/>
    <m/>
    <x v="3"/>
    <x v="19"/>
    <x v="0"/>
    <m/>
    <s v="0//0"/>
    <m/>
    <m/>
    <n v="0"/>
    <m/>
    <n v="0"/>
    <m/>
    <m/>
    <m/>
    <x v="0"/>
    <x v="0"/>
    <d v="2004-05-27T00:00:00"/>
    <n v="30228.41"/>
  </r>
  <r>
    <s v="JOSE MARIA SANTOS"/>
    <x v="1"/>
    <n v="410147"/>
    <n v="24032824649"/>
    <s v="14/05/1956"/>
    <x v="1"/>
    <s v="MARIA ABADIA SANTOS"/>
    <x v="3"/>
    <s v="BRASILEIRO NATO"/>
    <m/>
    <s v="MG"/>
    <s v="UBERLANDIA"/>
    <n v="477"/>
    <s v="TRAUMATOLOGIA AMB DIENF"/>
    <s v="05-ENFERMAGEM-UMUARAMA"/>
    <n v="211"/>
    <s v="DIRETORIA DE ENFERMAGEM HC"/>
    <s v="05-ENFERMAGEM-UMUARAMA"/>
    <m/>
    <x v="0"/>
    <x v="73"/>
    <x v="0"/>
    <m/>
    <s v="0//0"/>
    <m/>
    <m/>
    <n v="0"/>
    <m/>
    <n v="0"/>
    <m/>
    <m/>
    <m/>
    <x v="0"/>
    <x v="0"/>
    <d v="1977-12-01T00:00:00"/>
    <n v="8376.93"/>
  </r>
  <r>
    <s v="JOSE MARIA STORTI"/>
    <x v="0"/>
    <n v="412643"/>
    <n v="65231236691"/>
    <s v="05/05/1966"/>
    <x v="1"/>
    <s v="MARIA ALVES STORTI"/>
    <x v="1"/>
    <s v="BRASILEIRO NATO"/>
    <m/>
    <s v="MG"/>
    <s v="TUPACIGUARA"/>
    <n v="118"/>
    <s v="DIVISAO FAZENDAS EXPERIMENTAIS - DIEPV"/>
    <s v="08-AREA ADMINISTR-UMUARAMA"/>
    <n v="117"/>
    <s v="DIRET DE EXPERIMENTACAO E PROD VEGETAL"/>
    <s v="08-AREA ADMINISTR-UMUARAMA"/>
    <m/>
    <x v="7"/>
    <x v="7"/>
    <x v="0"/>
    <m/>
    <s v="0//0"/>
    <m/>
    <m/>
    <n v="0"/>
    <m/>
    <n v="0"/>
    <m/>
    <m/>
    <m/>
    <x v="0"/>
    <x v="0"/>
    <d v="1986-02-10T00:00:00"/>
    <n v="3955.12"/>
  </r>
  <r>
    <s v="JOSE MARIA TEIXEIRA PEGO"/>
    <x v="0"/>
    <n v="413362"/>
    <n v="28969391649"/>
    <s v="21/01/1957"/>
    <x v="1"/>
    <s v="MARIA JESUS TEIXEIRA"/>
    <x v="1"/>
    <s v="BRASILEIRO NATO"/>
    <m/>
    <s v="MG"/>
    <s v="MALACACHETA"/>
    <n v="694"/>
    <s v="DIVISAO DE TRANSPORTES"/>
    <s v="08-AREA ADMINISTR-UMUARAMA"/>
    <n v="59"/>
    <s v="PREFEITURA UNIVERSITARIA"/>
    <s v="04-SANTA MONICA"/>
    <m/>
    <x v="0"/>
    <x v="63"/>
    <x v="0"/>
    <m/>
    <s v="0//0"/>
    <m/>
    <m/>
    <n v="0"/>
    <m/>
    <n v="0"/>
    <m/>
    <m/>
    <m/>
    <x v="0"/>
    <x v="0"/>
    <d v="1989-10-12T00:00:00"/>
    <n v="6320.63"/>
  </r>
  <r>
    <s v="JOSE NICOLAU MARTINS FERREIRA"/>
    <x v="1"/>
    <n v="1280316"/>
    <n v="1544312652"/>
    <s v="06/10/1992"/>
    <x v="1"/>
    <s v="ELIANE FERNANDES MARTINS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2-22T00:00:00"/>
    <n v="8121.32"/>
  </r>
  <r>
    <s v="JOSE PIRES RIBEIRO JUNIOR"/>
    <x v="0"/>
    <n v="2150651"/>
    <n v="40123022134"/>
    <s v="04/08/1966"/>
    <x v="1"/>
    <s v="EURIPEDES BORGES RIBEIRO"/>
    <x v="0"/>
    <s v="BRASILEIRO NATO"/>
    <m/>
    <s v="GO"/>
    <s v="ITUMBIARA"/>
    <n v="665"/>
    <s v="SETOR INTEG ACOES PROM SAUDE SERVIDOR"/>
    <s v="08-AREA ADMINISTR-UMUARAMA"/>
    <n v="29"/>
    <s v="PRO REITORIA DE GESTAO DE PESSOAS"/>
    <s v="04-SANTA MONICA"/>
    <m/>
    <x v="3"/>
    <x v="127"/>
    <x v="0"/>
    <m/>
    <s v="0//0"/>
    <m/>
    <m/>
    <n v="0"/>
    <m/>
    <n v="0"/>
    <m/>
    <m/>
    <m/>
    <x v="0"/>
    <x v="2"/>
    <d v="1996-07-18T00:00:00"/>
    <n v="14981.34"/>
  </r>
  <r>
    <s v="JOSE RANDS DE JESUS"/>
    <x v="1"/>
    <n v="412161"/>
    <n v="14718251168"/>
    <s v="25/08/1953"/>
    <x v="1"/>
    <s v="IZORDINA ANTONIA JESUS"/>
    <x v="1"/>
    <s v="BRASILEIRO NATO"/>
    <m/>
    <s v="GO"/>
    <s v="ANAPOLIS"/>
    <n v="479"/>
    <s v="CLINICA MEDICA E PEDIATRIA PS DIENF"/>
    <s v="05-ENFERMAGEM-UMUARAMA"/>
    <n v="211"/>
    <s v="DIRETORIA DE ENFERMAGEM HC"/>
    <s v="05-ENFERMAGEM-UMUARAMA"/>
    <m/>
    <x v="6"/>
    <x v="29"/>
    <x v="0"/>
    <m/>
    <s v="0//0"/>
    <m/>
    <m/>
    <n v="0"/>
    <m/>
    <n v="0"/>
    <m/>
    <m/>
    <m/>
    <x v="0"/>
    <x v="0"/>
    <d v="1983-01-10T00:00:00"/>
    <n v="9621.07"/>
  </r>
  <r>
    <s v="JOSE TARCIZIO DE SOUZA"/>
    <x v="1"/>
    <n v="1512723"/>
    <n v="36627658615"/>
    <s v="28/08/1958"/>
    <x v="1"/>
    <s v="MARIA CONCEICAO CORREIA"/>
    <x v="1"/>
    <s v="BRASILEIRO NATO"/>
    <m/>
    <s v="MG"/>
    <s v="PATROCINIO"/>
    <n v="752"/>
    <s v="INFORMACOES HOSPITALARES"/>
    <s v="06-HOSP CLINICAS-UMUARAMA"/>
    <n v="743"/>
    <s v="DIRETORIA DE SERVICOS ADMINISTRATIVOS"/>
    <s v="06-HOSP CLINICAS-UMUARAMA"/>
    <m/>
    <x v="4"/>
    <x v="109"/>
    <x v="0"/>
    <m/>
    <s v="0//0"/>
    <m/>
    <m/>
    <n v="0"/>
    <m/>
    <n v="0"/>
    <m/>
    <m/>
    <m/>
    <x v="0"/>
    <x v="0"/>
    <d v="2005-11-03T00:00:00"/>
    <n v="4164.71"/>
  </r>
  <r>
    <s v="JOSE THEODORO DE ANDRADE NETO"/>
    <x v="0"/>
    <n v="3051304"/>
    <n v="7166309660"/>
    <s v="09/03/1988"/>
    <x v="1"/>
    <s v="RAQUEL ASSUNCAO"/>
    <x v="1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8"/>
    <x v="125"/>
    <x v="0"/>
    <m/>
    <s v="0//0"/>
    <m/>
    <s v="Lic. Tratar de Interesses Particulares - EST"/>
    <n v="0"/>
    <m/>
    <n v="0"/>
    <m/>
    <s v="1/08/2022"/>
    <s v="1/08/2024"/>
    <x v="0"/>
    <x v="0"/>
    <d v="2018-06-21T00:00:00"/>
    <n v="0"/>
  </r>
  <r>
    <s v="JOSE VANDERLEI DA SILVA"/>
    <x v="1"/>
    <n v="1123392"/>
    <n v="60233109668"/>
    <s v="21/01/1967"/>
    <x v="1"/>
    <s v="MARIA EDITE SILVA"/>
    <x v="1"/>
    <s v="BRASILEIRO NATO"/>
    <m/>
    <s v="MG"/>
    <s v="CANAPOLIS"/>
    <n v="771"/>
    <s v="SERVICOS MEDICOS"/>
    <s v="06-HOSP CLINICAS-UMUARAMA"/>
    <n v="746"/>
    <s v="DIRETORIA DE SERVICOS CLINICOS"/>
    <s v="06-HOSP CLINICAS-UMUARAMA"/>
    <m/>
    <x v="7"/>
    <x v="128"/>
    <x v="0"/>
    <m/>
    <s v="0//0"/>
    <m/>
    <m/>
    <n v="0"/>
    <m/>
    <n v="0"/>
    <m/>
    <m/>
    <m/>
    <x v="0"/>
    <x v="0"/>
    <d v="1994-12-23T00:00:00"/>
    <n v="2908.09"/>
  </r>
  <r>
    <s v="JOSE WEBER VIEIRA DE FARIA"/>
    <x v="1"/>
    <n v="2178805"/>
    <n v="48505340663"/>
    <s v="23/04/1968"/>
    <x v="1"/>
    <s v="GENITA ARANTES DE FARI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3"/>
    <x v="54"/>
    <x v="0"/>
    <m/>
    <s v="0//0"/>
    <m/>
    <m/>
    <n v="0"/>
    <m/>
    <n v="0"/>
    <m/>
    <m/>
    <m/>
    <x v="0"/>
    <x v="0"/>
    <d v="1997-11-04T00:00:00"/>
    <n v="29652.82"/>
  </r>
  <r>
    <s v="JOSEFA SOARES CAVALCANTE"/>
    <x v="1"/>
    <n v="1123471"/>
    <n v="71806679604"/>
    <s v="23/01/1966"/>
    <x v="0"/>
    <s v="MARIA MADALENA OLIVEIRA"/>
    <x v="1"/>
    <s v="BRASILEIRO NATO"/>
    <m/>
    <s v="CE"/>
    <s v="NOVO ASSIS"/>
    <n v="495"/>
    <s v="NEFROLOGIA GEUNE DIENF"/>
    <s v="05-ENFERMAGEM-UMUARAMA"/>
    <n v="211"/>
    <s v="DIRETORIA DE ENFERMAGEM HC"/>
    <s v="05-ENFERMAGEM-UMUARAMA"/>
    <m/>
    <x v="0"/>
    <x v="28"/>
    <x v="0"/>
    <m/>
    <s v="0//0"/>
    <m/>
    <m/>
    <n v="0"/>
    <m/>
    <n v="0"/>
    <m/>
    <m/>
    <m/>
    <x v="0"/>
    <x v="0"/>
    <d v="1995-01-09T00:00:00"/>
    <n v="12713.12"/>
  </r>
  <r>
    <s v="JOSELENE BEATRIZ SOARES SILVA"/>
    <x v="1"/>
    <n v="2314208"/>
    <n v="1481384627"/>
    <s v="30/04/1979"/>
    <x v="0"/>
    <s v="ANALIA MARIA ALVES SOARES"/>
    <x v="1"/>
    <s v="BRASILEIRO NATO"/>
    <m/>
    <s v="MG"/>
    <m/>
    <n v="489"/>
    <s v="ENFERMAGEM PSQUIATRIA INTERNACAO DIENF"/>
    <s v="05-ENFERMAGEM-UMUARAMA"/>
    <n v="211"/>
    <s v="DIRETORIA DE ENFERMAGEM HC"/>
    <s v="05-ENFERMAGEM-UMUARAMA"/>
    <m/>
    <x v="0"/>
    <x v="22"/>
    <x v="0"/>
    <m/>
    <s v="0//0"/>
    <m/>
    <m/>
    <n v="0"/>
    <m/>
    <n v="0"/>
    <m/>
    <m/>
    <m/>
    <x v="0"/>
    <x v="0"/>
    <d v="2016-05-24T00:00:00"/>
    <n v="9923.0400000000009"/>
  </r>
  <r>
    <s v="JOSELY ALVES DOS SANTOS"/>
    <x v="0"/>
    <n v="2161196"/>
    <n v="6990400609"/>
    <s v="22/11/1983"/>
    <x v="0"/>
    <s v="MARIA DAS GRACAS SANTOS"/>
    <x v="0"/>
    <s v="BRASILEIRO NATO"/>
    <m/>
    <s v="MG"/>
    <m/>
    <n v="798"/>
    <s v="COORD DO CURSO DE PEDAGOGIA DO PONTAL"/>
    <s v="09-CAMPUS PONTAL"/>
    <n v="1155"/>
    <s v="INSTITUTO DE CIENCIAS HUMANAS DO PONTAL"/>
    <s v="09-CAMPUS PONTAL"/>
    <m/>
    <x v="1"/>
    <x v="18"/>
    <x v="0"/>
    <m/>
    <s v="0//0"/>
    <m/>
    <m/>
    <n v="0"/>
    <m/>
    <n v="0"/>
    <m/>
    <m/>
    <m/>
    <x v="0"/>
    <x v="0"/>
    <d v="2014-09-18T00:00:00"/>
    <n v="5051.21"/>
  </r>
  <r>
    <s v="JOSIANE BRAGA SOARES"/>
    <x v="0"/>
    <n v="1672565"/>
    <n v="4521506631"/>
    <s v="21/11/1979"/>
    <x v="0"/>
    <s v="CARMELUCIA CARDOSO BRAGA"/>
    <x v="0"/>
    <s v="BRASILEIRO NATO"/>
    <m/>
    <s v="MG"/>
    <s v="UBERABA"/>
    <n v="135"/>
    <s v="DIVISAO DE ALMOXARIFADO"/>
    <s v="08-AREA ADMINISTR-UMUARAMA"/>
    <n v="131"/>
    <s v="PRO REITORIA DE PLANEJAMEN ADMINISTRACAO"/>
    <s v="04-SANTA MONICA"/>
    <m/>
    <x v="0"/>
    <x v="15"/>
    <x v="0"/>
    <m/>
    <s v="0//0"/>
    <m/>
    <m/>
    <n v="0"/>
    <m/>
    <n v="0"/>
    <m/>
    <m/>
    <m/>
    <x v="0"/>
    <x v="0"/>
    <d v="2009-01-22T00:00:00"/>
    <n v="5034.51"/>
  </r>
  <r>
    <s v="JOSIANE CRISTINA DA COSTA SANT ANA"/>
    <x v="1"/>
    <n v="1871389"/>
    <n v="7364606670"/>
    <s v="18/06/1985"/>
    <x v="0"/>
    <s v="MARIA APARECIDA BORTOLO DA COSTA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2"/>
    <x v="12"/>
    <x v="0"/>
    <m/>
    <s v="0//0"/>
    <m/>
    <m/>
    <n v="0"/>
    <m/>
    <n v="0"/>
    <m/>
    <m/>
    <m/>
    <x v="0"/>
    <x v="0"/>
    <d v="2011-06-15T00:00:00"/>
    <n v="9119.35"/>
  </r>
  <r>
    <s v="JOSIELLE INGRID DE MOURA SOARES"/>
    <x v="0"/>
    <n v="1345708"/>
    <n v="12649705604"/>
    <s v="14/06/1994"/>
    <x v="0"/>
    <s v="FABIA APARECIDA MOURA"/>
    <x v="0"/>
    <s v="BRASILEIRO NATO"/>
    <m/>
    <s v="SP"/>
    <m/>
    <n v="89"/>
    <s v="DIRETORIA DE COMUNICACAO SOCIAL"/>
    <s v="04-SANTA MONICA"/>
    <n v="89"/>
    <s v="DIRETORIA DE COMUNICACAO SOCIAL"/>
    <s v="04-SANTA MONICA"/>
    <m/>
    <x v="2"/>
    <x v="129"/>
    <x v="0"/>
    <m/>
    <s v="0//0"/>
    <m/>
    <m/>
    <n v="0"/>
    <m/>
    <n v="0"/>
    <m/>
    <m/>
    <m/>
    <x v="0"/>
    <x v="0"/>
    <d v="2018-07-05T00:00:00"/>
    <n v="2624.67"/>
  </r>
  <r>
    <s v="JOSIENE MARA FERNANDES"/>
    <x v="1"/>
    <n v="1455942"/>
    <n v="4643493623"/>
    <s v="22/01/1980"/>
    <x v="0"/>
    <s v="ALAIDE CRISTINA SOARES DA SILVA FERNANDES"/>
    <x v="1"/>
    <s v="BRASILEIRO NATO"/>
    <m/>
    <s v="MG"/>
    <s v="UBERLANDIA"/>
    <n v="499"/>
    <s v="UTI PEDIATRICO GEUNE DIENF"/>
    <s v="05-ENFERMAGEM-UMUARAMA"/>
    <n v="211"/>
    <s v="DIRETORIA DE ENFERMAGEM HC"/>
    <s v="05-ENFERMAGEM-UMUARAMA"/>
    <m/>
    <x v="0"/>
    <x v="1"/>
    <x v="0"/>
    <m/>
    <s v="0//0"/>
    <m/>
    <m/>
    <n v="0"/>
    <m/>
    <n v="0"/>
    <m/>
    <m/>
    <m/>
    <x v="0"/>
    <x v="0"/>
    <d v="2004-06-09T00:00:00"/>
    <n v="10714.06"/>
  </r>
  <r>
    <s v="JOSIENE ROSA MAIA CAMPOS"/>
    <x v="0"/>
    <n v="1913940"/>
    <n v="4948682608"/>
    <s v="07/02/1981"/>
    <x v="0"/>
    <s v="ANA ROSA MAIA"/>
    <x v="2"/>
    <s v="BRASILEIRO NATO"/>
    <m/>
    <s v="MG"/>
    <m/>
    <n v="424"/>
    <s v="DIVISAO DE PESSOAL"/>
    <s v="08-AREA ADMINISTR-UMUARAMA"/>
    <n v="29"/>
    <s v="PRO REITORIA DE GESTAO DE PESSOAS"/>
    <s v="04-SANTA MONICA"/>
    <m/>
    <x v="0"/>
    <x v="16"/>
    <x v="0"/>
    <m/>
    <s v="0//0"/>
    <m/>
    <m/>
    <n v="0"/>
    <m/>
    <n v="0"/>
    <m/>
    <m/>
    <m/>
    <x v="0"/>
    <x v="0"/>
    <d v="2012-02-03T00:00:00"/>
    <n v="8238.73"/>
  </r>
  <r>
    <s v="JOSINA ALVES DOS SANTOS"/>
    <x v="1"/>
    <n v="412542"/>
    <n v="48860468604"/>
    <s v="24/10/1962"/>
    <x v="0"/>
    <s v="ERNESTINA FERREIRA SANTOS"/>
    <x v="0"/>
    <s v="BRASILEIRO NATO"/>
    <m/>
    <s v="MG"/>
    <s v="ITUIUTABA"/>
    <n v="216"/>
    <s v="SETOR DE MATERIAIS ESTERILIZACAO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85-07-03T00:00:00"/>
    <n v="10808.44"/>
  </r>
  <r>
    <s v="JOSINETE MARIA DE OLIVEIRA RIBEIRO"/>
    <x v="0"/>
    <n v="389815"/>
    <n v="44601611687"/>
    <s v="13/04/1962"/>
    <x v="0"/>
    <s v="RAQUEL PAES DE OLIVEIRA SENA"/>
    <x v="1"/>
    <s v="BRASILEIRO NATO"/>
    <m/>
    <s v="MG"/>
    <s v="TRES MARIA"/>
    <n v="36"/>
    <s v="DIVISAO DE MOVIMENTACAO E REGISTRO"/>
    <s v="04-SANTA MONICA"/>
    <n v="29"/>
    <s v="PRO REITORIA DE GESTAO DE PESSOAS"/>
    <s v="04-SANTA MONICA"/>
    <s v="SURDO"/>
    <x v="1"/>
    <x v="6"/>
    <x v="0"/>
    <m/>
    <s v="0//0"/>
    <m/>
    <m/>
    <n v="0"/>
    <m/>
    <n v="0"/>
    <m/>
    <m/>
    <m/>
    <x v="0"/>
    <x v="0"/>
    <d v="1992-06-01T00:00:00"/>
    <n v="9164.42"/>
  </r>
  <r>
    <s v="JOSUE MIRANDA RODRIGUES"/>
    <x v="0"/>
    <n v="3219248"/>
    <n v="6217786648"/>
    <s v="07/05/1985"/>
    <x v="1"/>
    <s v="MARILENE MIRANDA SILVA RODRIGUES"/>
    <x v="0"/>
    <s v="BRASILEIRO NATO"/>
    <m/>
    <s v="GO"/>
    <m/>
    <n v="585"/>
    <s v="DIRETORIA DO SISTEMA DE BIBLIOTECAS"/>
    <s v="04-SANTA MONICA"/>
    <n v="585"/>
    <s v="DIRETORIA DO SISTEMA DE BIBLIOTECAS"/>
    <s v="04-SANTA MONICA"/>
    <m/>
    <x v="4"/>
    <x v="45"/>
    <x v="0"/>
    <m/>
    <s v="0//0"/>
    <m/>
    <m/>
    <n v="0"/>
    <m/>
    <n v="0"/>
    <m/>
    <m/>
    <m/>
    <x v="0"/>
    <x v="0"/>
    <d v="2021-01-12T00:00:00"/>
    <n v="2802.69"/>
  </r>
  <r>
    <s v="JOVANE JEOVAH MENDONCA DE FREITAS"/>
    <x v="1"/>
    <n v="1123356"/>
    <n v="56076061634"/>
    <s v="05/02/1964"/>
    <x v="1"/>
    <s v="IRACI FREITAS MENDONCA"/>
    <x v="0"/>
    <s v="BRASILEIRO NATO"/>
    <m/>
    <s v="MG"/>
    <s v="UBERLANDIA"/>
    <n v="470"/>
    <s v="ECOCARDIOGRAFIA AMB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11874.23"/>
  </r>
  <r>
    <s v="JOYCE GOMES DA PAIXAO"/>
    <x v="0"/>
    <n v="3308071"/>
    <n v="70342401165"/>
    <s v="24/12/1997"/>
    <x v="0"/>
    <s v="WANDA GOMES DO NASCIMENTO PAIXAO"/>
    <x v="2"/>
    <s v="BRASILEIRO NATO"/>
    <m/>
    <s v="GO"/>
    <m/>
    <n v="2"/>
    <s v="SECRETARIA GERAL"/>
    <s v="04-SANTA MONICA"/>
    <n v="2"/>
    <s v="SECRETARIA GERAL"/>
    <s v="04-SANTA MONICA"/>
    <m/>
    <x v="4"/>
    <x v="24"/>
    <x v="0"/>
    <m/>
    <s v="0//0"/>
    <m/>
    <m/>
    <n v="0"/>
    <m/>
    <n v="0"/>
    <m/>
    <m/>
    <m/>
    <x v="0"/>
    <x v="0"/>
    <d v="2022-09-09T00:00:00"/>
    <n v="3181.04"/>
  </r>
  <r>
    <s v="JULIA ARAUJO DE LIMA"/>
    <x v="0"/>
    <n v="1757446"/>
    <n v="4411908638"/>
    <s v="01/03/1978"/>
    <x v="0"/>
    <s v="RITA DE CASSIA ARAUJO DE LIMA"/>
    <x v="1"/>
    <s v="BRASILEIRO NATO"/>
    <m/>
    <s v="MG"/>
    <m/>
    <n v="301"/>
    <s v="INSTITUTO DE CIENCIAS AGRARIAS"/>
    <s v="12-CAMPUS GLORIA"/>
    <n v="301"/>
    <s v="INSTITUTO DE CIENCIAS AGRARIAS"/>
    <s v="12-CAMPUS GLORIA"/>
    <m/>
    <x v="3"/>
    <x v="25"/>
    <x v="0"/>
    <m/>
    <s v="0//0"/>
    <m/>
    <m/>
    <n v="0"/>
    <m/>
    <n v="0"/>
    <m/>
    <m/>
    <m/>
    <x v="0"/>
    <x v="0"/>
    <d v="2010-01-26T00:00:00"/>
    <n v="6895.57"/>
  </r>
  <r>
    <s v="JULIA CRISTINA SILVA"/>
    <x v="0"/>
    <n v="1814319"/>
    <n v="3509178688"/>
    <s v="10/12/1978"/>
    <x v="0"/>
    <s v="MARIA DE LOURDES SILVA"/>
    <x v="1"/>
    <s v="BRASILEIRO NATO"/>
    <m/>
    <s v="MG"/>
    <m/>
    <n v="948"/>
    <s v="DIVISAO ASSIT E ORIENTACAO SOCIAL"/>
    <s v="04-SANTA MONICA"/>
    <n v="944"/>
    <s v="PRO REITORIA DE ASSISTENCIA ESTUDANTIL"/>
    <s v="04-SANTA MONICA"/>
    <m/>
    <x v="5"/>
    <x v="25"/>
    <x v="0"/>
    <m/>
    <s v="0//0"/>
    <m/>
    <m/>
    <n v="26413"/>
    <s v="INSTITUTO FEDERAL DO TRIANGULO MINEIRO"/>
    <n v="0"/>
    <m/>
    <m/>
    <m/>
    <x v="0"/>
    <x v="0"/>
    <d v="2012-02-02T00:00:00"/>
    <n v="4845.54"/>
  </r>
  <r>
    <s v="JULIA DE FATIMA GONCALVES SANTOS"/>
    <x v="1"/>
    <n v="1123473"/>
    <n v="63541106620"/>
    <s v="02/04/1967"/>
    <x v="0"/>
    <s v="GENOVEVA GONCALVES SANTOS"/>
    <x v="1"/>
    <s v="BRASILEIRO NATO"/>
    <m/>
    <s v="MG"/>
    <s v="UBERLANDIA"/>
    <n v="769"/>
    <s v="PROPEDEUTICA"/>
    <s v="06-HOSP CLINICAS-UMUARAMA"/>
    <n v="769"/>
    <s v="PROPEDEUTICA"/>
    <s v="06-HOSP CLINICAS-UMUARAMA"/>
    <m/>
    <x v="1"/>
    <x v="13"/>
    <x v="0"/>
    <m/>
    <s v="0//0"/>
    <m/>
    <m/>
    <n v="0"/>
    <m/>
    <n v="0"/>
    <m/>
    <m/>
    <m/>
    <x v="0"/>
    <x v="0"/>
    <d v="1995-01-09T00:00:00"/>
    <n v="34317.800000000003"/>
  </r>
  <r>
    <s v="JULIA GRACIELE VIEIRA"/>
    <x v="0"/>
    <n v="2301995"/>
    <n v="7188535639"/>
    <s v="19/04/1985"/>
    <x v="0"/>
    <s v="DIVINA MARIA DAS DORES VIEIRA"/>
    <x v="1"/>
    <s v="BRASILEIRO NATO"/>
    <m/>
    <s v="MG"/>
    <m/>
    <n v="410"/>
    <s v="FACULDADE DE ENGENHARIA QUIMICA"/>
    <s v="04-SANTA MONICA"/>
    <n v="410"/>
    <s v="FACULDADE DE ENGENHARIA QUIMICA"/>
    <s v="04-SANTA MONICA"/>
    <m/>
    <x v="3"/>
    <x v="0"/>
    <x v="0"/>
    <m/>
    <s v="0//0"/>
    <m/>
    <m/>
    <n v="0"/>
    <m/>
    <n v="0"/>
    <m/>
    <m/>
    <m/>
    <x v="0"/>
    <x v="0"/>
    <d v="2016-04-05T00:00:00"/>
    <n v="6236.93"/>
  </r>
  <r>
    <s v="JULIANA ABREU CROSARA PETRONZIO"/>
    <x v="0"/>
    <n v="2248417"/>
    <n v="10091373603"/>
    <s v="17/06/1989"/>
    <x v="0"/>
    <s v="CLAUDIA MATOS ABREU"/>
    <x v="1"/>
    <s v="BRASILEIRO NATO"/>
    <m/>
    <s v="MG"/>
    <m/>
    <n v="340"/>
    <s v="INSTITUTO DE GEOGRAFIA"/>
    <s v="04-SANTA MONICA"/>
    <n v="340"/>
    <s v="INSTITUTO DE GEOGRAFIA"/>
    <s v="04-SANTA MONICA"/>
    <m/>
    <x v="1"/>
    <x v="69"/>
    <x v="0"/>
    <m/>
    <s v="0//0"/>
    <m/>
    <m/>
    <n v="0"/>
    <m/>
    <n v="0"/>
    <m/>
    <m/>
    <m/>
    <x v="0"/>
    <x v="0"/>
    <d v="2015-09-03T00:00:00"/>
    <n v="4679.12"/>
  </r>
  <r>
    <s v="JULIANA ALVES DE JESUS"/>
    <x v="0"/>
    <n v="2950021"/>
    <n v="7503633638"/>
    <s v="08/06/1984"/>
    <x v="0"/>
    <s v="HELENA ALVES DO AMARAL DE JESUS"/>
    <x v="3"/>
    <s v="BRASILEIRO NATO"/>
    <m/>
    <s v="MG"/>
    <m/>
    <n v="312"/>
    <s v="COOR CURSO BACHAREL LIC ENFERMAGEM"/>
    <s v="07-AREA ACADEMICA-UMUARAMA"/>
    <n v="305"/>
    <s v="FACULDADE DE MEDICINA"/>
    <s v="07-AREA ACADEMICA-UMUARAMA"/>
    <m/>
    <x v="1"/>
    <x v="0"/>
    <x v="0"/>
    <m/>
    <s v="0//0"/>
    <m/>
    <m/>
    <n v="0"/>
    <m/>
    <n v="0"/>
    <m/>
    <m/>
    <m/>
    <x v="0"/>
    <x v="0"/>
    <d v="2012-06-12T00:00:00"/>
    <n v="4861.6099999999997"/>
  </r>
  <r>
    <s v="JULIANA APARECIDA DE OLIVEIRA"/>
    <x v="1"/>
    <n v="1103228"/>
    <n v="9547911694"/>
    <s v="19/01/1991"/>
    <x v="0"/>
    <s v="GISLAINE APARECIDA VIEIRA E OLIVEIRA"/>
    <x v="1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0"/>
    <x v="22"/>
    <x v="0"/>
    <m/>
    <s v="0//0"/>
    <m/>
    <m/>
    <n v="0"/>
    <m/>
    <n v="0"/>
    <m/>
    <m/>
    <m/>
    <x v="0"/>
    <x v="0"/>
    <d v="2016-03-01T00:00:00"/>
    <n v="7964.16"/>
  </r>
  <r>
    <s v="JULIANA BARBARA DA SILVA OLIVEIRA"/>
    <x v="0"/>
    <n v="2259001"/>
    <n v="1169803628"/>
    <s v="04/09/1975"/>
    <x v="0"/>
    <s v="ILDA RODRIGUES DA SILVA"/>
    <x v="0"/>
    <s v="BRASILEIRO NATO"/>
    <m/>
    <s v="MG"/>
    <m/>
    <n v="427"/>
    <s v="COORDENACAO C P GRAD EM ADMINISTRACAO"/>
    <s v="04-SANTA MONICA"/>
    <n v="369"/>
    <s v="FACULDADE DE GESTAO E NEGOCIOS"/>
    <s v="04-SANTA MONICA"/>
    <m/>
    <x v="0"/>
    <x v="0"/>
    <x v="0"/>
    <m/>
    <s v="0//0"/>
    <m/>
    <m/>
    <n v="0"/>
    <m/>
    <n v="0"/>
    <m/>
    <m/>
    <m/>
    <x v="0"/>
    <x v="0"/>
    <d v="2015-10-20T00:00:00"/>
    <n v="4260.71"/>
  </r>
  <r>
    <s v="JULIANA CARNEIRO DE CARVALHO"/>
    <x v="0"/>
    <n v="3214751"/>
    <n v="12499156600"/>
    <s v="06/10/1994"/>
    <x v="0"/>
    <s v="FLORIZA MARIA DAS DORES CARNEIRO DE CARVALHO"/>
    <x v="1"/>
    <s v="BRASILEIRO NATO"/>
    <m/>
    <s v="MG"/>
    <m/>
    <n v="1145"/>
    <s v="COM PERM_ACUM CARG EMPREGOS E SALARIOS"/>
    <s v="04-SANTA MONICA"/>
    <n v="29"/>
    <s v="PRO REITORIA DE GESTAO DE PESSOAS"/>
    <s v="04-SANTA MONICA"/>
    <m/>
    <x v="0"/>
    <x v="45"/>
    <x v="0"/>
    <m/>
    <s v="0//0"/>
    <m/>
    <m/>
    <n v="0"/>
    <m/>
    <n v="0"/>
    <m/>
    <m/>
    <m/>
    <x v="0"/>
    <x v="0"/>
    <d v="2020-12-09T00:00:00"/>
    <n v="3434.01"/>
  </r>
  <r>
    <s v="JULIANA CARVALHO PENHA PEREIRA"/>
    <x v="1"/>
    <n v="2755310"/>
    <n v="7125994601"/>
    <s v="25/08/1984"/>
    <x v="0"/>
    <s v="INA MARIA CARVALHO PENH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21"/>
    <x v="0"/>
    <m/>
    <s v="0//0"/>
    <m/>
    <m/>
    <n v="0"/>
    <m/>
    <n v="0"/>
    <m/>
    <m/>
    <m/>
    <x v="0"/>
    <x v="0"/>
    <d v="2017-06-08T00:00:00"/>
    <n v="13641.6"/>
  </r>
  <r>
    <s v="JULIANA CRISTINA SILVA"/>
    <x v="1"/>
    <n v="1193887"/>
    <n v="10022176608"/>
    <s v="28/10/1991"/>
    <x v="0"/>
    <s v="MARIA INES DA SILV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1"/>
    <x v="121"/>
    <x v="0"/>
    <m/>
    <s v="0//0"/>
    <m/>
    <m/>
    <n v="0"/>
    <m/>
    <n v="0"/>
    <m/>
    <m/>
    <m/>
    <x v="0"/>
    <x v="0"/>
    <d v="2017-05-15T00:00:00"/>
    <n v="12079.44"/>
  </r>
  <r>
    <s v="JULIANA DA SILVA CARVALHO FIORI"/>
    <x v="1"/>
    <n v="1454526"/>
    <n v="5822185606"/>
    <s v="02/10/1980"/>
    <x v="0"/>
    <s v="ROSARIA DE FATIMA CARVALHO"/>
    <x v="1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0"/>
    <x v="19"/>
    <x v="0"/>
    <m/>
    <s v="0//0"/>
    <m/>
    <m/>
    <n v="0"/>
    <m/>
    <n v="0"/>
    <m/>
    <m/>
    <m/>
    <x v="0"/>
    <x v="0"/>
    <d v="2004-05-27T00:00:00"/>
    <n v="14830.34"/>
  </r>
  <r>
    <s v="JULIANA FAGUNDES SILVA CARDOSO"/>
    <x v="1"/>
    <n v="1522142"/>
    <n v="5219549677"/>
    <s v="13/04/1982"/>
    <x v="0"/>
    <s v="MARIA MARTA DA SILVA FAGUNDES"/>
    <x v="1"/>
    <s v="BRASILEIRO NATO"/>
    <m/>
    <s v="MG"/>
    <s v="JOAO PINHEIRO"/>
    <n v="211"/>
    <s v="DIRETORIA DE ENFERMAGEM HC"/>
    <s v="05-ENFERMAGEM-UMUARAMA"/>
    <n v="211"/>
    <s v="DIRETORIA DE ENFERMAGEM HC"/>
    <s v="05-ENFERMAGEM-UMUARAMA"/>
    <m/>
    <x v="0"/>
    <x v="20"/>
    <x v="0"/>
    <m/>
    <s v="0//0"/>
    <m/>
    <m/>
    <n v="0"/>
    <m/>
    <n v="0"/>
    <m/>
    <m/>
    <m/>
    <x v="0"/>
    <x v="0"/>
    <d v="2006-02-13T00:00:00"/>
    <n v="12919.15"/>
  </r>
  <r>
    <s v="JULIANA FERREIRA DA CRUZ PEIXOTO"/>
    <x v="0"/>
    <n v="1123295"/>
    <n v="77168038672"/>
    <s v="28/09/1973"/>
    <x v="0"/>
    <s v="ELZA GONCALVES FERREIRA DA CRUZ"/>
    <x v="1"/>
    <s v="BRASILEIRO NATO"/>
    <m/>
    <s v="MG"/>
    <s v="ARAGUARI"/>
    <n v="44"/>
    <s v="DIVISAO DE APOIO AO DOCENTE"/>
    <s v="04-SANTA MONICA"/>
    <n v="29"/>
    <s v="PRO REITORIA DE GESTAO DE PESSOAS"/>
    <s v="04-SANTA MONICA"/>
    <m/>
    <x v="0"/>
    <x v="29"/>
    <x v="0"/>
    <m/>
    <s v="0//0"/>
    <m/>
    <m/>
    <n v="0"/>
    <m/>
    <n v="0"/>
    <m/>
    <m/>
    <m/>
    <x v="0"/>
    <x v="3"/>
    <d v="1994-08-08T00:00:00"/>
    <n v="3892.05"/>
  </r>
  <r>
    <s v="JULIANA FERREIRA NUNES ROMAO"/>
    <x v="1"/>
    <n v="1831329"/>
    <n v="8579894646"/>
    <s v="10/11/1985"/>
    <x v="0"/>
    <s v="VANE LUCIA NUNES"/>
    <x v="1"/>
    <s v="BRASILEIRO NATO"/>
    <m/>
    <s v="MG"/>
    <m/>
    <n v="469"/>
    <s v="CENTRO SAUDE ESCOLA JARAGUA AMB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0-12-09T00:00:00"/>
    <n v="5022.3900000000003"/>
  </r>
  <r>
    <s v="JULIANA GONCALVES SILVA"/>
    <x v="1"/>
    <n v="2178091"/>
    <n v="8097497697"/>
    <s v="05/09/1986"/>
    <x v="0"/>
    <s v="SONIA MARIA GONCALVES MEDEIROS"/>
    <x v="1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2"/>
    <x v="41"/>
    <x v="0"/>
    <m/>
    <s v="0//0"/>
    <m/>
    <m/>
    <n v="0"/>
    <m/>
    <n v="0"/>
    <m/>
    <m/>
    <m/>
    <x v="0"/>
    <x v="0"/>
    <d v="2014-11-17T00:00:00"/>
    <n v="3578.59"/>
  </r>
  <r>
    <s v="JULIANA LEMES INACIO"/>
    <x v="0"/>
    <n v="1885664"/>
    <n v="5502554600"/>
    <s v="05/08/1981"/>
    <x v="0"/>
    <s v="CELMA LEMES INACIO"/>
    <x v="1"/>
    <s v="BRASILEIRO NATO"/>
    <m/>
    <s v="MG"/>
    <m/>
    <n v="130"/>
    <s v="SETOR DE ASSUNTOS EDUCACIONAIS - DIRAC"/>
    <s v="04-SANTA MONICA"/>
    <n v="262"/>
    <s v="PRO REITORIA DE GRADUACAO"/>
    <s v="04-SANTA MONICA"/>
    <m/>
    <x v="3"/>
    <x v="16"/>
    <x v="0"/>
    <m/>
    <s v="0//0"/>
    <m/>
    <m/>
    <n v="0"/>
    <m/>
    <n v="0"/>
    <m/>
    <m/>
    <m/>
    <x v="0"/>
    <x v="0"/>
    <d v="2011-08-25T00:00:00"/>
    <n v="10726.03"/>
  </r>
  <r>
    <s v="JULIANA MARA SILVA"/>
    <x v="1"/>
    <n v="1209875"/>
    <n v="7796969643"/>
    <s v="01/11/1986"/>
    <x v="0"/>
    <s v="ESTER MICHELIN SILVA"/>
    <x v="1"/>
    <s v="BRASILEIRO NATO"/>
    <m/>
    <s v="SC"/>
    <m/>
    <n v="771"/>
    <s v="SERVICOS MEDICOS"/>
    <s v="06-HOSP CLINICAS-UMUARAMA"/>
    <n v="746"/>
    <s v="DIRETORIA DE SERVICOS CLINICOS"/>
    <s v="06-HOSP CLINICAS-UMUARAMA"/>
    <m/>
    <x v="0"/>
    <x v="130"/>
    <x v="0"/>
    <m/>
    <s v="0//0"/>
    <m/>
    <m/>
    <n v="0"/>
    <m/>
    <n v="0"/>
    <m/>
    <m/>
    <m/>
    <x v="0"/>
    <x v="2"/>
    <d v="2019-11-08T00:00:00"/>
    <n v="6705.76"/>
  </r>
  <r>
    <s v="JULIANA MESSIAS DORNELAS"/>
    <x v="0"/>
    <n v="2044335"/>
    <n v="4603461640"/>
    <s v="03/12/1981"/>
    <x v="0"/>
    <s v="MARIANA MESSIAS DORNELAS"/>
    <x v="0"/>
    <s v="BRASILEIRO NATO"/>
    <m/>
    <s v="SP"/>
    <m/>
    <n v="311"/>
    <s v="COORDENACAO CURSO GRADUACAO EM MEDICINA"/>
    <s v="07-AREA ACADEMICA-UMUARAMA"/>
    <n v="305"/>
    <s v="FACULDADE DE MEDICINA"/>
    <s v="07-AREA ACADEMICA-UMUARAMA"/>
    <m/>
    <x v="2"/>
    <x v="8"/>
    <x v="0"/>
    <m/>
    <s v="0//0"/>
    <m/>
    <m/>
    <n v="0"/>
    <m/>
    <n v="0"/>
    <m/>
    <m/>
    <m/>
    <x v="0"/>
    <x v="0"/>
    <d v="2013-07-11T00:00:00"/>
    <n v="4488.6000000000004"/>
  </r>
  <r>
    <s v="JULIANA PINHEIRO FERNANDES"/>
    <x v="0"/>
    <n v="1000809"/>
    <n v="9973840690"/>
    <s v="26/05/1991"/>
    <x v="0"/>
    <s v="OSVANDA MARIA PINHEIRO FERNANDES"/>
    <x v="1"/>
    <s v="BRASILEIRO NATO"/>
    <m/>
    <s v="MG"/>
    <m/>
    <n v="297"/>
    <s v="COOR PROG POS GRAD ECOL C BIODIVERSIDADE"/>
    <s v="07-AREA ACADEMICA-UMUARAMA"/>
    <n v="294"/>
    <s v="INSTITUTO DE BIOLOGIA"/>
    <s v="07-AREA ACADEMICA-UMUARAMA"/>
    <m/>
    <x v="0"/>
    <x v="27"/>
    <x v="0"/>
    <m/>
    <s v="0//0"/>
    <m/>
    <m/>
    <n v="0"/>
    <m/>
    <n v="0"/>
    <m/>
    <m/>
    <m/>
    <x v="0"/>
    <x v="0"/>
    <d v="2017-12-07T00:00:00"/>
    <n v="3809.85"/>
  </r>
  <r>
    <s v="JULIANA QUEIROZ OLIVEIRA"/>
    <x v="1"/>
    <n v="1948817"/>
    <n v="5163175637"/>
    <s v="10/02/1981"/>
    <x v="0"/>
    <s v="FATIMA APARECIDA S DE QUEIROZ"/>
    <x v="1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0"/>
    <x v="78"/>
    <x v="0"/>
    <m/>
    <s v="0//0"/>
    <m/>
    <m/>
    <n v="0"/>
    <m/>
    <n v="0"/>
    <m/>
    <m/>
    <m/>
    <x v="0"/>
    <x v="0"/>
    <d v="2012-06-05T00:00:00"/>
    <n v="3567.94"/>
  </r>
  <r>
    <s v="JULIANA RODRIGUES LIRA"/>
    <x v="0"/>
    <n v="1824581"/>
    <n v="6435695610"/>
    <s v="03/10/1983"/>
    <x v="0"/>
    <s v="MAGDA ELIZABETH RODRIGUES"/>
    <x v="1"/>
    <s v="BRASILEIRO NATO"/>
    <m/>
    <s v="MG"/>
    <m/>
    <n v="559"/>
    <s v="OUVIDORIA GERAL"/>
    <s v="04-SANTA MONICA"/>
    <n v="4"/>
    <s v="GABINETE DO REITOR"/>
    <s v="04-SANTA MONICA"/>
    <m/>
    <x v="1"/>
    <x v="25"/>
    <x v="0"/>
    <m/>
    <s v="0//0"/>
    <m/>
    <m/>
    <n v="0"/>
    <m/>
    <n v="0"/>
    <m/>
    <m/>
    <m/>
    <x v="0"/>
    <x v="0"/>
    <d v="2010-11-05T00:00:00"/>
    <n v="5337.84"/>
  </r>
  <r>
    <s v="JULIANA SALOMAO DAUD MELO"/>
    <x v="1"/>
    <n v="3842141"/>
    <n v="7359398614"/>
    <s v="06/12/1984"/>
    <x v="0"/>
    <s v="NORA HELENA SALOMAO DAUD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38"/>
    <x v="0"/>
    <m/>
    <s v="0//0"/>
    <m/>
    <m/>
    <n v="0"/>
    <m/>
    <n v="0"/>
    <m/>
    <m/>
    <m/>
    <x v="0"/>
    <x v="2"/>
    <d v="2015-09-02T00:00:00"/>
    <n v="8852.56"/>
  </r>
  <r>
    <s v="JULIANA SALVADOR DE LIMA SANTOS"/>
    <x v="1"/>
    <n v="1136835"/>
    <n v="7430376690"/>
    <s v="12/01/1987"/>
    <x v="0"/>
    <s v="NILDA MARIA SALVADOR DE LIMA"/>
    <x v="0"/>
    <s v="BRASILEIRO NATO"/>
    <m/>
    <s v="MG"/>
    <m/>
    <n v="485"/>
    <s v="CLINICA MEDICA INTERNACAO DIENF"/>
    <s v="05-ENFERMAGEM-UMUARAMA"/>
    <n v="211"/>
    <s v="DIRETORIA DE ENFERMAGEM HC"/>
    <s v="05-ENFERMAGEM-UMUARAMA"/>
    <m/>
    <x v="0"/>
    <x v="0"/>
    <x v="0"/>
    <m/>
    <s v="0//0"/>
    <m/>
    <s v="LIC. TRATAMENTO DE SAUDE - EST"/>
    <n v="0"/>
    <m/>
    <n v="0"/>
    <m/>
    <s v="1/12/2022"/>
    <s v="1/01/2023"/>
    <x v="0"/>
    <x v="0"/>
    <d v="2015-11-03T00:00:00"/>
    <n v="4877.47"/>
  </r>
  <r>
    <s v="JULIANA SANTESSO BONNAS"/>
    <x v="0"/>
    <n v="1820603"/>
    <n v="2996751655"/>
    <s v="12/04/1975"/>
    <x v="0"/>
    <s v="MARIA INEZ SANTESSO BONNAS"/>
    <x v="1"/>
    <s v="BRASILEIRO NATO"/>
    <m/>
    <s v="SP"/>
    <m/>
    <n v="274"/>
    <s v="DIRETORIA DE ADM CONTROLE ACADEMICO"/>
    <s v="04-SANTA MONICA"/>
    <n v="262"/>
    <s v="PRO REITORIA DE GRADUACAO"/>
    <s v="04-SANTA MONICA"/>
    <m/>
    <x v="1"/>
    <x v="25"/>
    <x v="0"/>
    <m/>
    <s v="0//0"/>
    <m/>
    <m/>
    <n v="0"/>
    <m/>
    <n v="0"/>
    <m/>
    <m/>
    <m/>
    <x v="0"/>
    <x v="0"/>
    <d v="2010-11-30T00:00:00"/>
    <n v="9525.39"/>
  </r>
  <r>
    <s v="JULIANA SANTOS"/>
    <x v="0"/>
    <n v="1689872"/>
    <n v="4861207673"/>
    <s v="12/03/1980"/>
    <x v="0"/>
    <s v="MARIA ABADIA SOUSA SANTOS"/>
    <x v="1"/>
    <s v="BRASILEIRO NATO"/>
    <m/>
    <s v="MG"/>
    <s v="UBERLANDIA"/>
    <n v="948"/>
    <s v="DIVISAO ASSIT E ORIENTACAO SOCIAL"/>
    <s v="04-SANTA MONICA"/>
    <n v="944"/>
    <s v="PRO REITORIA DE ASSISTENCIA ESTUDANTIL"/>
    <s v="04-SANTA MONICA"/>
    <m/>
    <x v="0"/>
    <x v="17"/>
    <x v="0"/>
    <m/>
    <s v="0//0"/>
    <m/>
    <m/>
    <n v="0"/>
    <m/>
    <n v="0"/>
    <m/>
    <m/>
    <m/>
    <x v="0"/>
    <x v="0"/>
    <d v="2009-03-13T00:00:00"/>
    <n v="8601.52"/>
  </r>
  <r>
    <s v="JULIANA SANTOS DE FREITAS"/>
    <x v="0"/>
    <n v="1220495"/>
    <n v="7189130608"/>
    <s v="09/10/1995"/>
    <x v="0"/>
    <s v="REGINA APARECIDA DOS SANTOS DE FREITAS"/>
    <x v="1"/>
    <s v="BRASILEIRO NATO"/>
    <m/>
    <s v="MG"/>
    <m/>
    <n v="425"/>
    <s v="DIVISAO DE APOSENTADORIA E PENSAO"/>
    <s v="04-SANTA MONICA"/>
    <n v="29"/>
    <s v="PRO REITORIA DE GESTAO DE PESSOAS"/>
    <s v="04-SANTA MONICA"/>
    <m/>
    <x v="0"/>
    <x v="24"/>
    <x v="0"/>
    <m/>
    <s v="0//0"/>
    <m/>
    <m/>
    <n v="0"/>
    <m/>
    <n v="0"/>
    <m/>
    <m/>
    <m/>
    <x v="0"/>
    <x v="0"/>
    <d v="2022-06-20T00:00:00"/>
    <n v="3181.04"/>
  </r>
  <r>
    <s v="JULIANA SEREGATTI ANTUNES"/>
    <x v="0"/>
    <n v="2151343"/>
    <n v="36446401817"/>
    <s v="18/11/1986"/>
    <x v="0"/>
    <s v="VERA IZILDINHA SEREGATTI ANTUNES"/>
    <x v="1"/>
    <s v="BRASILEIRO NATO"/>
    <m/>
    <s v="SP"/>
    <m/>
    <n v="733"/>
    <s v="DIVISAO AQUISICAO PROCESSAMENTO TECNICO"/>
    <s v="04-SANTA MONICA"/>
    <n v="585"/>
    <s v="DIRETORIA DO SISTEMA DE BIBLIOTECAS"/>
    <s v="04-SANTA MONICA"/>
    <m/>
    <x v="2"/>
    <x v="18"/>
    <x v="0"/>
    <m/>
    <s v="0//0"/>
    <m/>
    <m/>
    <n v="0"/>
    <m/>
    <n v="0"/>
    <m/>
    <m/>
    <m/>
    <x v="0"/>
    <x v="0"/>
    <d v="2014-08-14T00:00:00"/>
    <n v="4153.96"/>
  </r>
  <r>
    <s v="JULIANA SILVA ANDRADE"/>
    <x v="0"/>
    <n v="3071896"/>
    <n v="6867156673"/>
    <s v="20/12/1983"/>
    <x v="0"/>
    <s v="ROSANE SILVA ANDRADE"/>
    <x v="1"/>
    <s v="BRASILEIRO NATO"/>
    <m/>
    <s v="MG"/>
    <m/>
    <n v="648"/>
    <s v="DIVISAO DE CONTRATOS - DIRCL"/>
    <s v="04-SANTA MONICA"/>
    <n v="131"/>
    <s v="PRO REITORIA DE PLANEJAMEN ADMINISTRACAO"/>
    <s v="04-SANTA MONICA"/>
    <m/>
    <x v="0"/>
    <x v="38"/>
    <x v="0"/>
    <m/>
    <s v="0//0"/>
    <m/>
    <s v="Lic. Gestante  ( Concedida Administrat.) - EST"/>
    <n v="0"/>
    <m/>
    <n v="0"/>
    <m/>
    <s v="12/09/2022"/>
    <s v="9/01/2023"/>
    <x v="0"/>
    <x v="0"/>
    <d v="2013-11-14T00:00:00"/>
    <n v="7103.91"/>
  </r>
  <r>
    <s v="JULIANA SILVA MIRANDA"/>
    <x v="0"/>
    <n v="1905076"/>
    <n v="6490218607"/>
    <s v="28/07/1983"/>
    <x v="0"/>
    <s v="MARIA APARECIDA SILVA MIRANDA"/>
    <x v="1"/>
    <s v="BRASILEIRO NATO"/>
    <m/>
    <s v="MG"/>
    <m/>
    <n v="288"/>
    <s v="INSTITUTO DE CIENCIAS BIOMEDICAS"/>
    <s v="07-AREA ACADEMICA-UMUARAMA"/>
    <n v="288"/>
    <s v="INSTITUTO DE CIENCIAS BIOMEDICAS"/>
    <s v="07-AREA ACADEMICA-UMUARAMA"/>
    <m/>
    <x v="3"/>
    <x v="12"/>
    <x v="0"/>
    <m/>
    <s v="0//0"/>
    <m/>
    <m/>
    <n v="0"/>
    <m/>
    <n v="0"/>
    <m/>
    <m/>
    <m/>
    <x v="0"/>
    <x v="0"/>
    <d v="2011-12-05T00:00:00"/>
    <n v="6636.74"/>
  </r>
  <r>
    <s v="JULIANA SOBREIRA DA CRUZ"/>
    <x v="1"/>
    <n v="1985516"/>
    <n v="6450436646"/>
    <s v="09/08/1983"/>
    <x v="0"/>
    <s v="GIZELE GONZAGA DA CRUZ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8"/>
    <x v="0"/>
    <m/>
    <s v="0//0"/>
    <m/>
    <m/>
    <n v="0"/>
    <m/>
    <n v="0"/>
    <m/>
    <m/>
    <m/>
    <x v="0"/>
    <x v="0"/>
    <d v="2013-01-02T00:00:00"/>
    <n v="8026.24"/>
  </r>
  <r>
    <s v="JULIANA TIAGO GOMES"/>
    <x v="1"/>
    <n v="1123590"/>
    <n v="2680830610"/>
    <s v="14/07/1974"/>
    <x v="0"/>
    <s v="MARLENE TIAGO SILVA"/>
    <x v="3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5-02-05T00:00:00"/>
    <n v="9753.5400000000009"/>
  </r>
  <r>
    <s v="JULIANE DE MELO SILVA"/>
    <x v="1"/>
    <n v="3563373"/>
    <n v="4603473656"/>
    <s v="07/05/1980"/>
    <x v="0"/>
    <s v="IZAURA DE FATIMA MELO SILVA"/>
    <x v="1"/>
    <s v="BRASILEIRO NATO"/>
    <m/>
    <s v="MG"/>
    <m/>
    <n v="746"/>
    <s v="DIRETORIA DE SERVICOS CLINICOS"/>
    <s v="06-HOSP CLINICAS-UMUARAMA"/>
    <n v="746"/>
    <s v="DIRETORIA DE SERVICOS CLINICOS"/>
    <s v="06-HOSP CLINICAS-UMUARAMA"/>
    <m/>
    <x v="1"/>
    <x v="16"/>
    <x v="1"/>
    <m/>
    <s v="0//0"/>
    <m/>
    <s v="CESSAO (COM ONUS) PARA OUTROS ORGAOS - EST"/>
    <n v="0"/>
    <m/>
    <n v="26443"/>
    <s v="EMPRESA BRAS. SERVIÇOS HOSPITALARES"/>
    <s v="5/10/2021"/>
    <s v="0//0"/>
    <x v="0"/>
    <x v="0"/>
    <d v="2011-03-15T00:00:00"/>
    <n v="18632.64"/>
  </r>
  <r>
    <s v="JULIANE VELOSO DO ROSARIO"/>
    <x v="1"/>
    <n v="1123483"/>
    <n v="94166692615"/>
    <s v="12/07/1974"/>
    <x v="0"/>
    <s v="NICE LEA VELOS ROSARIO"/>
    <x v="3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1-10T00:00:00"/>
    <n v="9073.6"/>
  </r>
  <r>
    <s v="JULIANO FABIO MARTINS"/>
    <x v="1"/>
    <n v="1533651"/>
    <n v="3971938663"/>
    <s v="17/07/1980"/>
    <x v="1"/>
    <s v="PIEDADE ROSA DA SILVA MARTINS"/>
    <x v="1"/>
    <s v="BRASILEIRO NATO"/>
    <m/>
    <s v="MG"/>
    <s v="PINDAIBAS"/>
    <n v="216"/>
    <s v="SETOR DE MATERIAIS ESTERILIZACAO DIENF"/>
    <s v="05-ENFERMAGEM-UMUARAMA"/>
    <n v="211"/>
    <s v="DIRETORIA DE ENFERMAGEM HC"/>
    <s v="05-ENFERMAGEM-UMUARAMA"/>
    <m/>
    <x v="0"/>
    <x v="81"/>
    <x v="0"/>
    <m/>
    <s v="0//0"/>
    <m/>
    <m/>
    <n v="0"/>
    <m/>
    <n v="0"/>
    <m/>
    <m/>
    <m/>
    <x v="0"/>
    <x v="0"/>
    <d v="2006-05-24T00:00:00"/>
    <n v="5196.83"/>
  </r>
  <r>
    <s v="JULIANO GONCALVES DE ARAUJO"/>
    <x v="1"/>
    <n v="1454426"/>
    <n v="478527632"/>
    <s v="10/05/1975"/>
    <x v="1"/>
    <s v="ELIANA MARIA GONCALVES DE ARAUJO"/>
    <x v="0"/>
    <s v="BRASILEIRO NATO"/>
    <m/>
    <s v="MG"/>
    <s v="PATOS DE MINAS"/>
    <n v="469"/>
    <s v="CENTRO SAUDE ESCOLA JARAGUA AMB DIENF"/>
    <s v="05-ENFERMAGEM-UMUARAMA"/>
    <n v="211"/>
    <s v="DIRETORIA DE ENFERMAGEM HC"/>
    <s v="05-ENFERMAGEM-UMUARAMA"/>
    <m/>
    <x v="1"/>
    <x v="19"/>
    <x v="0"/>
    <m/>
    <s v="0//0"/>
    <m/>
    <m/>
    <n v="0"/>
    <m/>
    <n v="0"/>
    <m/>
    <m/>
    <m/>
    <x v="0"/>
    <x v="0"/>
    <d v="2004-05-27T00:00:00"/>
    <n v="12082.62"/>
  </r>
  <r>
    <s v="JULIANO NUNES COSTA"/>
    <x v="0"/>
    <n v="3270856"/>
    <n v="5880946410"/>
    <s v="24/06/1985"/>
    <x v="1"/>
    <s v="ROSA DE FATIMA NUNES COSTA"/>
    <x v="0"/>
    <s v="BRASILEIRO NATO"/>
    <m/>
    <s v="AL"/>
    <m/>
    <n v="871"/>
    <s v="DIVISAO ADMINISTRATIVA - EDUFU"/>
    <s v="04-SANTA MONICA"/>
    <n v="443"/>
    <s v="DIRETORIA DA EDITORA UFU"/>
    <s v="04-SANTA MONICA"/>
    <m/>
    <x v="2"/>
    <x v="24"/>
    <x v="0"/>
    <m/>
    <s v="0//0"/>
    <m/>
    <m/>
    <n v="0"/>
    <m/>
    <n v="0"/>
    <m/>
    <m/>
    <m/>
    <x v="0"/>
    <x v="0"/>
    <d v="2022-01-26T00:00:00"/>
    <n v="3058.7"/>
  </r>
  <r>
    <s v="JULIENE CRISTINE DE OLIVEIRA"/>
    <x v="1"/>
    <n v="1189196"/>
    <n v="78757177600"/>
    <s v="03/04/1974"/>
    <x v="0"/>
    <s v="MARIA DE LOURDES RODRIGUES OLIVEIRA"/>
    <x v="1"/>
    <s v="BRASILEIRO NATO"/>
    <m/>
    <s v="MG"/>
    <s v="CAMPOS ALTOS"/>
    <n v="179"/>
    <s v="DIRETORIA GERAL HOSP CLINICAS"/>
    <s v="06-HOSP CLINICAS-UMUARAMA"/>
    <n v="179"/>
    <s v="DIRETORIA GERAL HOSP CLINICAS"/>
    <s v="06-HOSP CLINICAS-UMUARAMA"/>
    <m/>
    <x v="0"/>
    <x v="29"/>
    <x v="0"/>
    <m/>
    <s v="0//0"/>
    <m/>
    <m/>
    <n v="0"/>
    <m/>
    <n v="0"/>
    <m/>
    <m/>
    <m/>
    <x v="0"/>
    <x v="0"/>
    <d v="1996-01-25T00:00:00"/>
    <n v="5150.6899999999996"/>
  </r>
  <r>
    <s v="JULIENE SOARES SILVA"/>
    <x v="0"/>
    <n v="3306357"/>
    <n v="8485911601"/>
    <s v="14/03/1994"/>
    <x v="0"/>
    <s v="MARIA APARECIDA JORGE DE PAULA"/>
    <x v="1"/>
    <s v="BRASILEIRO NATO"/>
    <m/>
    <s v="MG"/>
    <m/>
    <n v="44"/>
    <s v="DIVISAO DE APOIO AO DOCENTE"/>
    <s v="04-SANTA MONICA"/>
    <n v="29"/>
    <s v="PRO REITORIA DE GESTAO DE PESSOAS"/>
    <s v="04-SANTA MONICA"/>
    <m/>
    <x v="0"/>
    <x v="24"/>
    <x v="0"/>
    <m/>
    <s v="0//0"/>
    <m/>
    <m/>
    <n v="0"/>
    <m/>
    <n v="0"/>
    <m/>
    <m/>
    <m/>
    <x v="0"/>
    <x v="0"/>
    <d v="2022-09-01T00:00:00"/>
    <n v="3181.04"/>
  </r>
  <r>
    <s v="JULIO CESAR AUGUSTO DA SILVA"/>
    <x v="1"/>
    <n v="1035132"/>
    <n v="65211596668"/>
    <s v="17/08/1967"/>
    <x v="1"/>
    <s v="MARIA AUGUSTA GRACAS"/>
    <x v="3"/>
    <s v="BRASILEIRO NATO"/>
    <m/>
    <s v="MG"/>
    <s v="CAMPOS ALTOS"/>
    <n v="780"/>
    <s v="OUVIDORIA DO HC"/>
    <s v="06-HOSP CLINICAS-UMUARAMA"/>
    <n v="179"/>
    <s v="DIRETORIA GERAL HOSP CLINICAS"/>
    <s v="06-HOSP CLINICAS-UMUARAMA"/>
    <m/>
    <x v="7"/>
    <x v="128"/>
    <x v="0"/>
    <m/>
    <s v="0//0"/>
    <m/>
    <m/>
    <n v="0"/>
    <m/>
    <n v="0"/>
    <m/>
    <m/>
    <m/>
    <x v="0"/>
    <x v="0"/>
    <d v="1993-03-22T00:00:00"/>
    <n v="2669.52"/>
  </r>
  <r>
    <s v="JULIO CESAR COSTA"/>
    <x v="0"/>
    <n v="1830257"/>
    <n v="4939010600"/>
    <s v="25/12/1978"/>
    <x v="1"/>
    <s v="MARIA GENIDA SILVA COSTA"/>
    <x v="0"/>
    <s v="BRASILEIRO NATO"/>
    <m/>
    <s v="PR"/>
    <m/>
    <n v="963"/>
    <s v="DIRETORIA DE SUSTENTABILIDADE AMBIENTAL"/>
    <s v="04-SANTA MONICA"/>
    <n v="59"/>
    <s v="PREFEITURA UNIVERSITARIA"/>
    <s v="04-SANTA MONICA"/>
    <m/>
    <x v="1"/>
    <x v="12"/>
    <x v="0"/>
    <m/>
    <s v="0//0"/>
    <m/>
    <m/>
    <n v="0"/>
    <m/>
    <n v="0"/>
    <m/>
    <m/>
    <m/>
    <x v="0"/>
    <x v="0"/>
    <d v="2010-11-30T00:00:00"/>
    <n v="5452.89"/>
  </r>
  <r>
    <s v="JULIO CESAR DE OLIVEIRA SANTOS"/>
    <x v="1"/>
    <n v="3844413"/>
    <n v="8758021680"/>
    <s v="13/05/1987"/>
    <x v="1"/>
    <s v="NEIVA NATALICE DOS SANTOS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18"/>
    <x v="0"/>
    <m/>
    <s v="0//0"/>
    <m/>
    <m/>
    <n v="0"/>
    <m/>
    <n v="0"/>
    <m/>
    <m/>
    <m/>
    <x v="0"/>
    <x v="0"/>
    <d v="2015-05-29T00:00:00"/>
    <n v="6566.22"/>
  </r>
  <r>
    <s v="JULIO CESAR DE SOUSA E AMARAL"/>
    <x v="0"/>
    <n v="3057310"/>
    <n v="96682329687"/>
    <s v="09/07/1972"/>
    <x v="1"/>
    <s v="MARIA DAS GRACAS SOUSA"/>
    <x v="1"/>
    <s v="BRASILEIRO NATO"/>
    <m/>
    <s v="GO"/>
    <m/>
    <n v="414"/>
    <s v="FACULDADE DE CIENCIA DA COMPUTACAO"/>
    <s v="04-SANTA MONICA"/>
    <n v="414"/>
    <s v="FACULDADE DE CIENCIA DA COMPUTACAO"/>
    <s v="04-SANTA MONICA"/>
    <m/>
    <x v="2"/>
    <x v="27"/>
    <x v="0"/>
    <m/>
    <s v="0//0"/>
    <m/>
    <m/>
    <n v="0"/>
    <m/>
    <n v="0"/>
    <m/>
    <m/>
    <m/>
    <x v="0"/>
    <x v="0"/>
    <d v="2018-07-12T00:00:00"/>
    <n v="3564.51"/>
  </r>
  <r>
    <s v="JULIO CESAR FERREIRA SILVA"/>
    <x v="1"/>
    <n v="1123481"/>
    <n v="39362752620"/>
    <s v="25/07/1960"/>
    <x v="1"/>
    <s v="IOLANDA FERREIRA SILVA"/>
    <x v="2"/>
    <s v="BRASILEIRO NATO"/>
    <m/>
    <s v="MG"/>
    <s v="UBERLANDIA"/>
    <n v="491"/>
    <s v="CENTRO CIRURGICO GEUNE DIENF"/>
    <s v="05-ENFERMAGEM-UMUARAMA"/>
    <n v="211"/>
    <s v="DIRETORIA DE ENFERMAGEM HC"/>
    <s v="05-ENFERMAGEM-UMUARAMA"/>
    <m/>
    <x v="9"/>
    <x v="107"/>
    <x v="0"/>
    <m/>
    <s v="0//0"/>
    <m/>
    <m/>
    <n v="0"/>
    <m/>
    <n v="0"/>
    <m/>
    <m/>
    <m/>
    <x v="0"/>
    <x v="0"/>
    <d v="1995-01-12T00:00:00"/>
    <n v="4626.7"/>
  </r>
  <r>
    <s v="JULIO CEZAR CAIXETA"/>
    <x v="1"/>
    <n v="1533907"/>
    <n v="5054304606"/>
    <s v="25/12/1979"/>
    <x v="1"/>
    <s v="MARIA JOSE CAIXETA"/>
    <x v="1"/>
    <s v="BRASILEIRO NATO"/>
    <m/>
    <s v="MG"/>
    <s v="LAGAMAR"/>
    <n v="769"/>
    <s v="PROPEDEUTICA"/>
    <s v="06-HOSP CLINICAS-UMUARAMA"/>
    <n v="746"/>
    <s v="DIRETORIA DE SERVICOS CLINICOS"/>
    <s v="06-HOSP CLINICAS-UMUARAMA"/>
    <m/>
    <x v="0"/>
    <x v="2"/>
    <x v="0"/>
    <m/>
    <s v="0//0"/>
    <m/>
    <m/>
    <n v="0"/>
    <m/>
    <n v="0"/>
    <m/>
    <m/>
    <m/>
    <x v="0"/>
    <x v="1"/>
    <d v="2006-05-24T00:00:00"/>
    <n v="6437.97"/>
  </r>
  <r>
    <s v="JULIO GRACIANO DA SILVA"/>
    <x v="0"/>
    <n v="412683"/>
    <n v="60233150625"/>
    <s v="24/11/1966"/>
    <x v="1"/>
    <s v="GERALDA GRACIANA DA COSTA SILVA"/>
    <x v="0"/>
    <s v="BRASILEIRO NATO"/>
    <m/>
    <s v="MG"/>
    <s v="ITUIUTABA"/>
    <n v="301"/>
    <s v="INSTITUTO DE CIENCIAS AGRARIAS"/>
    <s v="12-CAMPUS GLORIA"/>
    <n v="301"/>
    <s v="INSTITUTO DE CIENCIAS AGRARIAS"/>
    <s v="12-CAMPUS GLORIA"/>
    <m/>
    <x v="8"/>
    <x v="29"/>
    <x v="0"/>
    <m/>
    <s v="0//0"/>
    <m/>
    <m/>
    <n v="0"/>
    <m/>
    <n v="0"/>
    <m/>
    <m/>
    <m/>
    <x v="0"/>
    <x v="0"/>
    <d v="1986-04-22T00:00:00"/>
    <n v="4918.32"/>
  </r>
  <r>
    <s v="JULLICEIA NUNES PERES"/>
    <x v="1"/>
    <n v="1905364"/>
    <n v="5999562678"/>
    <s v="02/01/1984"/>
    <x v="0"/>
    <s v="MAURA NUNES GONCALVES PERES"/>
    <x v="1"/>
    <s v="BRASILEIRO NATO"/>
    <m/>
    <s v="MG"/>
    <m/>
    <n v="488"/>
    <s v="ENFERMAGEM PEDIATRIA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2-21T00:00:00"/>
    <n v="5110.82"/>
  </r>
  <r>
    <s v="JULLYANNA SABRYSNA MORAIS SHINOSAKI"/>
    <x v="1"/>
    <n v="1604697"/>
    <n v="91067278672"/>
    <s v="21/12/1984"/>
    <x v="0"/>
    <s v="NEUCI DE MORAIS SHINOSAKI"/>
    <x v="1"/>
    <s v="BRASILEIRO NATO"/>
    <m/>
    <s v="SP"/>
    <m/>
    <n v="769"/>
    <s v="PROPEDEUTICA"/>
    <s v="06-HOSP CLINICAS-UMUARAMA"/>
    <n v="746"/>
    <s v="DIRETORIA DE SERVICOS CLINICOS"/>
    <s v="06-HOSP CLINICAS-UMUARAMA"/>
    <m/>
    <x v="1"/>
    <x v="34"/>
    <x v="0"/>
    <m/>
    <s v="0//0"/>
    <m/>
    <m/>
    <n v="0"/>
    <m/>
    <n v="0"/>
    <m/>
    <m/>
    <m/>
    <x v="0"/>
    <x v="2"/>
    <d v="2012-06-11T00:00:00"/>
    <n v="11760.88"/>
  </r>
  <r>
    <s v="JULYSSANDRA RAMOS ROSA"/>
    <x v="0"/>
    <n v="1362188"/>
    <n v="866313656"/>
    <s v="25/08/1976"/>
    <x v="0"/>
    <s v="CELIA RAMOS ROSA"/>
    <x v="1"/>
    <s v="BRASILEIRO NATO"/>
    <m/>
    <s v="MG"/>
    <s v="UBERLANDIA"/>
    <n v="271"/>
    <s v="DIRETORIA ESCOLA DE EDUCACAO BASICA"/>
    <s v="03-EDUCACAO FISICA"/>
    <n v="271"/>
    <s v="DIRETORIA ESCOLA DE EDUCACAO BASICA"/>
    <s v="03-EDUCACAO FISICA"/>
    <m/>
    <x v="0"/>
    <x v="36"/>
    <x v="0"/>
    <m/>
    <s v="0//0"/>
    <m/>
    <m/>
    <n v="0"/>
    <m/>
    <n v="0"/>
    <m/>
    <m/>
    <m/>
    <x v="0"/>
    <x v="0"/>
    <d v="2002-09-18T00:00:00"/>
    <n v="6081.19"/>
  </r>
  <r>
    <s v="JUNAMAPPE DA SILVA CARDOSO MENDES"/>
    <x v="0"/>
    <n v="1522074"/>
    <n v="5962061608"/>
    <s v="17/07/1982"/>
    <x v="0"/>
    <s v="MARIA ABADIA ABRAO DA SILVA MENDES CARDOSO"/>
    <x v="1"/>
    <s v="BRASILEIRO NATO"/>
    <m/>
    <s v="MG"/>
    <s v="UBERLANDIA"/>
    <n v="1175"/>
    <s v="COORD CURSO TECNICO SEGURANCA TRABALHO"/>
    <s v="08-AREA ADMINISTR-UMUARAMA"/>
    <n v="211"/>
    <s v="DIRETORIA DE ENFERMAGEM HC"/>
    <s v="05-ENFERMAGEM-UMUARAMA"/>
    <m/>
    <x v="0"/>
    <x v="106"/>
    <x v="0"/>
    <m/>
    <s v="0//0"/>
    <m/>
    <m/>
    <n v="0"/>
    <m/>
    <n v="0"/>
    <m/>
    <m/>
    <m/>
    <x v="0"/>
    <x v="0"/>
    <d v="2006-02-13T00:00:00"/>
    <n v="13798.61"/>
  </r>
  <r>
    <s v="JUNE CRISTIEN BRAZ"/>
    <x v="0"/>
    <n v="1474610"/>
    <n v="5135861645"/>
    <s v="09/05/1982"/>
    <x v="0"/>
    <s v="ODILIA ANA BRAZ"/>
    <x v="1"/>
    <s v="BRASILEIRO NATO"/>
    <m/>
    <s v="MG"/>
    <s v="MONTE CARMELO"/>
    <n v="607"/>
    <s v="DIVISAO DE ADMINISTRACAO - DIRAC"/>
    <s v="04-SANTA MONICA"/>
    <n v="262"/>
    <s v="PRO REITORIA DE GRADUACAO"/>
    <s v="04-SANTA MONICA"/>
    <m/>
    <x v="1"/>
    <x v="4"/>
    <x v="0"/>
    <m/>
    <s v="0//0"/>
    <m/>
    <m/>
    <n v="0"/>
    <m/>
    <n v="0"/>
    <m/>
    <m/>
    <m/>
    <x v="0"/>
    <x v="0"/>
    <d v="2004-10-05T00:00:00"/>
    <n v="6625.43"/>
  </r>
  <r>
    <s v="JUNIA EUSTAQUIO MARINS"/>
    <x v="1"/>
    <n v="2163480"/>
    <n v="6176742641"/>
    <s v="20/11/1980"/>
    <x v="0"/>
    <s v="MARIA SONIA MARINS EUSTAQUIO"/>
    <x v="3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21"/>
    <x v="0"/>
    <m/>
    <s v="0//0"/>
    <m/>
    <m/>
    <n v="0"/>
    <m/>
    <n v="0"/>
    <m/>
    <m/>
    <m/>
    <x v="0"/>
    <x v="0"/>
    <d v="2014-09-18T00:00:00"/>
    <n v="4797.63"/>
  </r>
  <r>
    <s v="JURACI ALVES SILVA NETO"/>
    <x v="0"/>
    <n v="2228392"/>
    <n v="10625251679"/>
    <s v="29/01/1993"/>
    <x v="1"/>
    <s v="DAGMAR DE FATIMA ALVES DA SILVA"/>
    <x v="1"/>
    <s v="BRASILEIRO NATO"/>
    <m/>
    <s v="MG"/>
    <m/>
    <n v="425"/>
    <s v="DIVISAO DE APOSENTADORIA E PENSAO"/>
    <s v="04-SANTA MONICA"/>
    <n v="29"/>
    <s v="PRO REITORIA DE GESTAO DE PESSOAS"/>
    <s v="04-SANTA MONICA"/>
    <s v="PORTADOR DE BAIXA VISÃO"/>
    <x v="0"/>
    <x v="31"/>
    <x v="0"/>
    <m/>
    <s v="0//0"/>
    <m/>
    <m/>
    <n v="0"/>
    <m/>
    <n v="0"/>
    <m/>
    <m/>
    <m/>
    <x v="0"/>
    <x v="0"/>
    <d v="2015-05-25T00:00:00"/>
    <n v="3459.78"/>
  </r>
  <r>
    <s v="JURANDIR BEZERRA DE MOURA"/>
    <x v="0"/>
    <n v="412930"/>
    <n v="62844083668"/>
    <s v="18/11/1960"/>
    <x v="1"/>
    <s v="MARTA MARIA CARMO"/>
    <x v="0"/>
    <s v="BRASILEIRO NATO"/>
    <m/>
    <s v="SP"/>
    <s v="TARUMA"/>
    <n v="65"/>
    <s v="DIVISAO DE SERVICOS GERAIS"/>
    <s v="08-AREA ADMINISTR-UMUARAMA"/>
    <n v="59"/>
    <s v="PREFEITURA UNIVERSITARIA"/>
    <s v="04-SANTA MONICA"/>
    <m/>
    <x v="7"/>
    <x v="30"/>
    <x v="0"/>
    <m/>
    <s v="0//0"/>
    <m/>
    <m/>
    <n v="0"/>
    <m/>
    <n v="0"/>
    <m/>
    <m/>
    <m/>
    <x v="0"/>
    <x v="0"/>
    <d v="1987-08-04T00:00:00"/>
    <n v="2932.12"/>
  </r>
  <r>
    <s v="JUSCELINO DARCI FERREIRA"/>
    <x v="0"/>
    <n v="3153572"/>
    <n v="62413597115"/>
    <s v="17/01/1976"/>
    <x v="1"/>
    <s v="GERALDA MARIA FERREIRA"/>
    <x v="3"/>
    <s v="BRASILEIRO NATO"/>
    <m/>
    <s v="GO"/>
    <m/>
    <n v="135"/>
    <s v="DIVISAO DE ALMOXARIFADO"/>
    <s v="08-AREA ADMINISTR-UMUARAMA"/>
    <n v="131"/>
    <s v="PRO REITORIA DE PLANEJAMEN ADMINISTRACAO"/>
    <s v="04-SANTA MONICA"/>
    <m/>
    <x v="0"/>
    <x v="51"/>
    <x v="0"/>
    <m/>
    <s v="0//0"/>
    <m/>
    <m/>
    <n v="0"/>
    <m/>
    <n v="0"/>
    <m/>
    <m/>
    <m/>
    <x v="0"/>
    <x v="0"/>
    <d v="2019-11-05T00:00:00"/>
    <n v="7713.43"/>
  </r>
  <r>
    <s v="JUSCIANE APARECIDA DE SOUSA"/>
    <x v="0"/>
    <n v="1672919"/>
    <n v="71025227620"/>
    <s v="18/02/1970"/>
    <x v="0"/>
    <s v="NEUSA ALVES DE OLIVEIRA"/>
    <x v="1"/>
    <s v="BRASILEIRO NATO"/>
    <m/>
    <s v="MG"/>
    <s v="UBERLANDIA"/>
    <n v="672"/>
    <s v="SETOR ESPEC EM ENG DE SEG NO TRABALHO"/>
    <s v="08-AREA ADMINISTR-UMUARAMA"/>
    <n v="29"/>
    <s v="PRO REITORIA DE GESTAO DE PESSOAS"/>
    <s v="04-SANTA MONICA"/>
    <m/>
    <x v="0"/>
    <x v="15"/>
    <x v="0"/>
    <m/>
    <s v="0//0"/>
    <m/>
    <m/>
    <n v="0"/>
    <m/>
    <n v="0"/>
    <m/>
    <m/>
    <m/>
    <x v="0"/>
    <x v="0"/>
    <d v="2009-01-22T00:00:00"/>
    <n v="5034.51"/>
  </r>
  <r>
    <s v="JUSSANIA OLIVEIRA DE FARIA"/>
    <x v="0"/>
    <n v="2090292"/>
    <n v="6421442650"/>
    <s v="11/08/1979"/>
    <x v="0"/>
    <s v="JULIA FERNANDES DE FARIA"/>
    <x v="0"/>
    <s v="BRASILEIRO NATO"/>
    <m/>
    <s v="MG"/>
    <m/>
    <n v="331"/>
    <s v="COORDENACAO CUR DE PSICOLOGIA"/>
    <s v="07-AREA ACADEMICA-UMUARAMA"/>
    <n v="326"/>
    <s v="INSTITUTO DE PSICOLOGIA"/>
    <s v="07-AREA ACADEMICA-UMUARAMA"/>
    <m/>
    <x v="0"/>
    <x v="18"/>
    <x v="0"/>
    <m/>
    <s v="0//0"/>
    <m/>
    <m/>
    <n v="0"/>
    <m/>
    <n v="0"/>
    <m/>
    <m/>
    <m/>
    <x v="0"/>
    <x v="0"/>
    <d v="2014-02-24T00:00:00"/>
    <n v="4422.88"/>
  </r>
  <r>
    <s v="JUSSARA GABRIEL DOS SANTOS"/>
    <x v="1"/>
    <n v="2613492"/>
    <n v="8968145644"/>
    <s v="13/05/1988"/>
    <x v="0"/>
    <s v="VERA LUCIA GABRIEL DOS SANTOS"/>
    <x v="3"/>
    <s v="BRASILEIRO NATO"/>
    <m/>
    <s v="MG"/>
    <s v="UBERLANDIA"/>
    <n v="752"/>
    <s v="INFORMACOES HOSPITALARES"/>
    <s v="06-HOSP CLINICAS-UMUARAMA"/>
    <n v="743"/>
    <s v="DIRETORIA DE SERVICOS ADMINISTRATIVOS"/>
    <s v="06-HOSP CLINICAS-UMUARAMA"/>
    <s v="SURDO"/>
    <x v="3"/>
    <x v="3"/>
    <x v="0"/>
    <m/>
    <s v="0//0"/>
    <m/>
    <m/>
    <n v="0"/>
    <m/>
    <n v="0"/>
    <m/>
    <m/>
    <m/>
    <x v="0"/>
    <x v="0"/>
    <d v="2012-03-19T00:00:00"/>
    <n v="4990.3100000000004"/>
  </r>
  <r>
    <s v="JUSSARA MARQUES FERREIRA ZUZA VIEIRA"/>
    <x v="1"/>
    <n v="2605146"/>
    <n v="5179969603"/>
    <s v="12/10/1981"/>
    <x v="0"/>
    <s v="EDNA MARCIA SILVA MARQUE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6"/>
    <x v="0"/>
    <m/>
    <s v="0//0"/>
    <m/>
    <m/>
    <n v="0"/>
    <m/>
    <n v="0"/>
    <m/>
    <m/>
    <m/>
    <x v="0"/>
    <x v="0"/>
    <d v="2012-05-04T00:00:00"/>
    <n v="18769.080000000002"/>
  </r>
  <r>
    <s v="JUSSARA PAOLA COELHO DOS SANTOS"/>
    <x v="0"/>
    <n v="2059736"/>
    <n v="8105993686"/>
    <s v="13/08/1987"/>
    <x v="0"/>
    <s v="ROSEMARY COELHO DOS SANTOS"/>
    <x v="3"/>
    <s v="BRASILEIRO NATO"/>
    <m/>
    <s v="MG"/>
    <m/>
    <n v="89"/>
    <s v="DIRETORIA DE COMUNICACAO SOCIAL"/>
    <s v="04-SANTA MONICA"/>
    <n v="89"/>
    <s v="DIRETORIA DE COMUNICACAO SOCIAL"/>
    <s v="04-SANTA MONICA"/>
    <m/>
    <x v="0"/>
    <x v="34"/>
    <x v="0"/>
    <m/>
    <s v="0//0"/>
    <m/>
    <m/>
    <n v="0"/>
    <m/>
    <n v="0"/>
    <m/>
    <m/>
    <m/>
    <x v="0"/>
    <x v="5"/>
    <d v="2013-09-12T00:00:00"/>
    <n v="7668.81"/>
  </r>
  <r>
    <s v="JUVENAL PEREIRA DE SOUZA"/>
    <x v="1"/>
    <n v="1454368"/>
    <n v="3044935628"/>
    <s v="20/01/1979"/>
    <x v="1"/>
    <s v="JUSTA MAGDA FERREIRA DE SOUZA"/>
    <x v="0"/>
    <s v="BRASILEIRO NATO"/>
    <m/>
    <s v="MG"/>
    <s v="CURVELO"/>
    <n v="749"/>
    <s v="FARMACIA"/>
    <s v="06-HOSP CLINICAS-UMUARAMA"/>
    <n v="743"/>
    <s v="DIRETORIA DE SERVICOS ADMINISTRATIVOS"/>
    <s v="06-HOSP CLINICAS-UMUARAMA"/>
    <m/>
    <x v="2"/>
    <x v="36"/>
    <x v="0"/>
    <m/>
    <s v="0//0"/>
    <m/>
    <m/>
    <n v="0"/>
    <m/>
    <n v="0"/>
    <m/>
    <m/>
    <m/>
    <x v="0"/>
    <x v="0"/>
    <d v="2004-05-27T00:00:00"/>
    <n v="8203.8700000000008"/>
  </r>
  <r>
    <s v="KAISA KAROLINA PORTO"/>
    <x v="0"/>
    <n v="1979548"/>
    <n v="4807907603"/>
    <s v="21/05/1981"/>
    <x v="0"/>
    <s v="MARIA APARECIDA PORTO"/>
    <x v="1"/>
    <s v="BRASILEIRO NATO"/>
    <m/>
    <s v="MG"/>
    <m/>
    <n v="1173"/>
    <s v="ASSESSORIA ADMINISTRATIVA UFU PT MINAS"/>
    <s v="11-CAMPUS PATOS DE MINAS"/>
    <n v="29"/>
    <s v="PRO REITORIA DE GESTAO DE PESSOAS"/>
    <s v="04-SANTA MONICA"/>
    <m/>
    <x v="0"/>
    <x v="78"/>
    <x v="0"/>
    <m/>
    <s v="0//0"/>
    <m/>
    <m/>
    <n v="0"/>
    <m/>
    <n v="0"/>
    <m/>
    <m/>
    <m/>
    <x v="0"/>
    <x v="0"/>
    <d v="2012-11-09T00:00:00"/>
    <n v="3567.94"/>
  </r>
  <r>
    <s v="KALINY PEREIRA DE ANDRADE"/>
    <x v="0"/>
    <n v="1263837"/>
    <n v="348927290"/>
    <s v="04/06/1990"/>
    <x v="0"/>
    <s v="CHEILANIA DE ALMEIDA PEREIRA"/>
    <x v="0"/>
    <s v="BRASILEIRO NATO"/>
    <m/>
    <s v="AM"/>
    <m/>
    <n v="826"/>
    <s v="BIBLIOTECA SETORIAL PATOS DE MINAS"/>
    <s v="11-CAMPUS PATOS DE MINAS"/>
    <n v="585"/>
    <s v="DIRETORIA DO SISTEMA DE BIBLIOTECAS"/>
    <s v="04-SANTA MONICA"/>
    <m/>
    <x v="0"/>
    <x v="58"/>
    <x v="0"/>
    <m/>
    <s v="0//0"/>
    <m/>
    <m/>
    <n v="26401"/>
    <s v="INSTITUTO FEDERAL DO ACRE"/>
    <n v="0"/>
    <m/>
    <m/>
    <m/>
    <x v="0"/>
    <x v="0"/>
    <d v="2022-06-23T00:00:00"/>
    <n v="6837.25"/>
  </r>
  <r>
    <s v="KAMILA GUEDES SIQUEIRA"/>
    <x v="0"/>
    <n v="3272460"/>
    <n v="10003093638"/>
    <s v="07/05/1991"/>
    <x v="0"/>
    <s v="GISLAINE GUEDES SIQUEIRA"/>
    <x v="1"/>
    <s v="BRASILEIRO NATO"/>
    <m/>
    <s v="MG"/>
    <m/>
    <n v="319"/>
    <s v="FACULDADE DE ODONTOLOGIA"/>
    <s v="07-AREA ACADEMICA-UMUARAMA"/>
    <n v="319"/>
    <s v="FACULDADE DE ODONTOLOGIA"/>
    <s v="07-AREA ACADEMICA-UMUARAMA"/>
    <m/>
    <x v="0"/>
    <x v="24"/>
    <x v="0"/>
    <m/>
    <s v="0//0"/>
    <m/>
    <m/>
    <n v="0"/>
    <m/>
    <n v="0"/>
    <m/>
    <m/>
    <m/>
    <x v="0"/>
    <x v="0"/>
    <d v="2022-02-04T00:00:00"/>
    <n v="3181.04"/>
  </r>
  <r>
    <s v="KAMILA PIRES DE CARVALHO"/>
    <x v="0"/>
    <n v="2312894"/>
    <n v="8604987606"/>
    <s v="24/08/1990"/>
    <x v="0"/>
    <s v="ERLEI PIRES REZENDE CARVALHO"/>
    <x v="1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1"/>
    <x v="38"/>
    <x v="0"/>
    <m/>
    <s v="0//0"/>
    <m/>
    <m/>
    <n v="0"/>
    <m/>
    <n v="0"/>
    <m/>
    <m/>
    <m/>
    <x v="0"/>
    <x v="0"/>
    <d v="2016-05-11T00:00:00"/>
    <n v="8306.11"/>
  </r>
  <r>
    <s v="KAMILA ROSA MARTINS"/>
    <x v="1"/>
    <n v="2903358"/>
    <n v="1665622628"/>
    <s v="19/02/1988"/>
    <x v="0"/>
    <s v="EDILENE ROSA MARTINS"/>
    <x v="0"/>
    <s v="BRASILEIRO NATO"/>
    <m/>
    <s v="MG"/>
    <m/>
    <n v="211"/>
    <s v="DIRETORIA DE ENFERMAGEM HC"/>
    <s v="05-ENFERMAGEM-UMUARAMA"/>
    <n v="211"/>
    <s v="DIRETORIA DE ENFERMAGEM HC"/>
    <s v="05-ENFERMAGEM-UMUARAMA"/>
    <m/>
    <x v="3"/>
    <x v="18"/>
    <x v="0"/>
    <m/>
    <s v="0//0"/>
    <m/>
    <m/>
    <n v="0"/>
    <m/>
    <n v="0"/>
    <m/>
    <m/>
    <m/>
    <x v="0"/>
    <x v="0"/>
    <d v="2014-03-12T00:00:00"/>
    <n v="9717.61"/>
  </r>
  <r>
    <s v="KAMYR GOMES DE SOUZA"/>
    <x v="0"/>
    <n v="2077699"/>
    <n v="9419374610"/>
    <s v="26/05/1988"/>
    <x v="0"/>
    <s v="NEYDE MARIA OLIVEIRA GOMES E SOUZA"/>
    <x v="0"/>
    <s v="BRASILEIRO NATO"/>
    <m/>
    <s v="MT"/>
    <m/>
    <n v="1152"/>
    <s v="INSTITUTO CIENCIAS EXATA NATURAIS PONTAL"/>
    <s v="09-CAMPUS PONTAL"/>
    <n v="1152"/>
    <s v="INSTITUTO CIENCIAS EXATA NATURAIS PONTAL"/>
    <s v="09-CAMPUS PONTAL"/>
    <m/>
    <x v="1"/>
    <x v="21"/>
    <x v="0"/>
    <m/>
    <s v="0//0"/>
    <m/>
    <m/>
    <n v="0"/>
    <m/>
    <n v="0"/>
    <m/>
    <m/>
    <m/>
    <x v="0"/>
    <x v="0"/>
    <d v="2013-12-04T00:00:00"/>
    <n v="4964.37"/>
  </r>
  <r>
    <s v="KAREN CARDOSO AGUIAR"/>
    <x v="1"/>
    <n v="1509559"/>
    <n v="66562325668"/>
    <s v="27/11/1975"/>
    <x v="0"/>
    <s v="JANE CARDOSO AGUIAR"/>
    <x v="1"/>
    <s v="BRASILEIRO NATO"/>
    <m/>
    <s v="MG"/>
    <m/>
    <n v="765"/>
    <s v="ASSISTENCIA SOCIAL"/>
    <s v="06-HOSP CLINICAS-UMUARAMA"/>
    <n v="746"/>
    <s v="DIRETORIA DE SERVICOS CLINICOS"/>
    <s v="06-HOSP CLINICAS-UMUARAMA"/>
    <m/>
    <x v="2"/>
    <x v="1"/>
    <x v="0"/>
    <m/>
    <s v="0//0"/>
    <m/>
    <m/>
    <n v="26254"/>
    <s v="UNIVERSIDADE FED.DO TRIANGULO MINEIRO"/>
    <n v="0"/>
    <m/>
    <m/>
    <m/>
    <x v="0"/>
    <x v="0"/>
    <d v="2012-09-01T00:00:00"/>
    <n v="18493.599999999999"/>
  </r>
  <r>
    <s v="KAREN KATARINE GONCALVES LIMA"/>
    <x v="0"/>
    <n v="3221976"/>
    <n v="9444151646"/>
    <s v="18/01/1989"/>
    <x v="0"/>
    <s v="CLAUDIA MARIA GONCALVES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2"/>
    <x v="45"/>
    <x v="0"/>
    <m/>
    <s v="0//0"/>
    <m/>
    <m/>
    <n v="0"/>
    <m/>
    <n v="0"/>
    <m/>
    <m/>
    <m/>
    <x v="0"/>
    <x v="0"/>
    <d v="2021-01-26T00:00:00"/>
    <n v="8091.44"/>
  </r>
  <r>
    <s v="KAREN MAGALHAES ARANTES"/>
    <x v="1"/>
    <n v="1906243"/>
    <n v="7546071607"/>
    <s v="19/12/1985"/>
    <x v="0"/>
    <s v="MARIA DE LOURDES MAGALHAES ARANTES"/>
    <x v="1"/>
    <s v="BRASILEIRO NATO"/>
    <m/>
    <s v="MG"/>
    <m/>
    <n v="492"/>
    <s v="CENTRO OBSTETRICO GEUNE DIENF"/>
    <s v="05-ENFERMAGEM-UMUARAMA"/>
    <n v="211"/>
    <s v="DIRETORIA DE ENFERMAGEM HC"/>
    <s v="05-ENFERMAGEM-UMUARAMA"/>
    <m/>
    <x v="1"/>
    <x v="16"/>
    <x v="0"/>
    <m/>
    <s v="0//0"/>
    <m/>
    <m/>
    <n v="0"/>
    <m/>
    <n v="0"/>
    <m/>
    <m/>
    <m/>
    <x v="0"/>
    <x v="0"/>
    <d v="2012-01-02T00:00:00"/>
    <n v="9929.23"/>
  </r>
  <r>
    <s v="KARINA DOS SANTOS REZENDE"/>
    <x v="1"/>
    <n v="1364949"/>
    <n v="1181675618"/>
    <s v="28/02/1979"/>
    <x v="0"/>
    <s v="LUCELENA DOS SANTOS REZENDE"/>
    <x v="1"/>
    <s v="BRASILEIRO NATO"/>
    <m/>
    <s v="MG"/>
    <s v="UBERABA"/>
    <n v="746"/>
    <s v="DIRETORIA DE SERVICOS CLINICOS"/>
    <s v="06-HOSP CLINICAS-UMUARAMA"/>
    <n v="746"/>
    <s v="DIRETORIA DE SERVICOS CLINICOS"/>
    <s v="06-HOSP CLINICAS-UMUARAMA"/>
    <m/>
    <x v="2"/>
    <x v="36"/>
    <x v="1"/>
    <m/>
    <s v="0//0"/>
    <m/>
    <s v="CESSAO (COM ONUS) PARA OUTROS ORGAOS - EST"/>
    <n v="0"/>
    <m/>
    <n v="26443"/>
    <s v="EMPRESA BRAS. SERVIÇOS HOSPITALARES"/>
    <s v="13/01/2021"/>
    <s v="0//0"/>
    <x v="0"/>
    <x v="1"/>
    <d v="2002-11-19T00:00:00"/>
    <n v="5646.82"/>
  </r>
  <r>
    <s v="KARINA EMILIA DE ARAUJO"/>
    <x v="1"/>
    <n v="1854146"/>
    <n v="5088867670"/>
    <s v="04/08/1979"/>
    <x v="0"/>
    <s v="MARIA ABADIA MACEDO"/>
    <x v="1"/>
    <s v="BRASILEIRO NATO"/>
    <m/>
    <s v="MG"/>
    <m/>
    <n v="491"/>
    <s v="CENTRO CIRURGICO GEUNE DIENF"/>
    <s v="05-ENFERMAGEM-UMUARAMA"/>
    <n v="211"/>
    <s v="DIRETORIA DE ENFERMAGEM HC"/>
    <s v="05-ENFERMAGEM-UMUARAMA"/>
    <m/>
    <x v="9"/>
    <x v="3"/>
    <x v="0"/>
    <m/>
    <s v="0//0"/>
    <m/>
    <m/>
    <n v="0"/>
    <m/>
    <n v="0"/>
    <m/>
    <m/>
    <m/>
    <x v="0"/>
    <x v="0"/>
    <d v="2011-03-15T00:00:00"/>
    <n v="3992.25"/>
  </r>
  <r>
    <s v="KARINA RODRIGUES LOPES"/>
    <x v="1"/>
    <n v="2581346"/>
    <n v="3874385647"/>
    <s v="17/12/1979"/>
    <x v="0"/>
    <s v="ELENIR GUIMARAES VIANA"/>
    <x v="1"/>
    <s v="BRASILEIRO NATO"/>
    <m/>
    <s v="GO"/>
    <s v="QUIRINOPOLIS"/>
    <n v="498"/>
    <s v="UTI ADULTO GEUNE DIENF"/>
    <s v="05-ENFERMAGEM-UMUARAMA"/>
    <n v="211"/>
    <s v="DIRETORIA DE ENFERMAGEM HC"/>
    <s v="05-ENFERMAGEM-UMUARAMA"/>
    <m/>
    <x v="1"/>
    <x v="55"/>
    <x v="0"/>
    <m/>
    <s v="0//0"/>
    <m/>
    <m/>
    <n v="26254"/>
    <s v="UNIVERSIDADE FED.DO TRIANGULO MINEIRO"/>
    <n v="0"/>
    <m/>
    <m/>
    <m/>
    <x v="0"/>
    <x v="0"/>
    <d v="2012-04-01T00:00:00"/>
    <n v="13676.5"/>
  </r>
  <r>
    <s v="KARINE DE JESUS MOURAO"/>
    <x v="1"/>
    <n v="1194510"/>
    <n v="933177607"/>
    <s v="05/10/1977"/>
    <x v="0"/>
    <s v="ADAUTA DE JESUS MOURAO"/>
    <x v="1"/>
    <s v="BRASILEIRO NATO"/>
    <m/>
    <s v="MG"/>
    <s v="UBERLANDIA"/>
    <n v="476"/>
    <s v="PEDIATRIA AMB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6-03-25T00:00:00"/>
    <n v="5499.23"/>
  </r>
  <r>
    <s v="KARINE GUIMARAES PARREIRA"/>
    <x v="0"/>
    <n v="2697415"/>
    <n v="7296370696"/>
    <s v="08/12/1984"/>
    <x v="0"/>
    <s v="SOLANGE ESMERIA GUIMARAES"/>
    <x v="1"/>
    <s v="BRASILEIRO NATO"/>
    <m/>
    <s v="MG"/>
    <m/>
    <n v="39"/>
    <s v="DIRETORIA PROVIMENTO ACOMP ADM CARREIRA"/>
    <s v="04-SANTA MONICA"/>
    <n v="29"/>
    <s v="PRO REITORIA DE GESTAO DE PESSOAS"/>
    <s v="04-SANTA MONICA"/>
    <m/>
    <x v="2"/>
    <x v="129"/>
    <x v="0"/>
    <m/>
    <s v="0//0"/>
    <m/>
    <m/>
    <n v="0"/>
    <m/>
    <n v="0"/>
    <m/>
    <m/>
    <m/>
    <x v="0"/>
    <x v="0"/>
    <d v="2012-12-05T00:00:00"/>
    <n v="2414.6999999999998"/>
  </r>
  <r>
    <s v="KARINE PAULA MARTINS"/>
    <x v="0"/>
    <n v="1938919"/>
    <n v="4168940624"/>
    <s v="19/11/1979"/>
    <x v="0"/>
    <s v="ALICE PAULA MARTINS"/>
    <x v="0"/>
    <s v="BRASILEIRO NATO"/>
    <m/>
    <s v="MG"/>
    <m/>
    <n v="738"/>
    <s v="BIBLIOTECA SETORIAL PONTAL"/>
    <s v="09-CAMPUS PONTAL"/>
    <n v="585"/>
    <s v="DIRETORIA DO SISTEMA DE BIBLIOTECAS"/>
    <s v="04-SANTA MONICA"/>
    <m/>
    <x v="0"/>
    <x v="12"/>
    <x v="0"/>
    <m/>
    <s v="0//0"/>
    <m/>
    <m/>
    <n v="0"/>
    <m/>
    <n v="0"/>
    <m/>
    <m/>
    <m/>
    <x v="0"/>
    <x v="0"/>
    <d v="2012-04-26T00:00:00"/>
    <n v="4663.6499999999996"/>
  </r>
  <r>
    <s v="KARINE SANTANA DE AZEVEDO ZAGO"/>
    <x v="0"/>
    <n v="1365838"/>
    <n v="68881819104"/>
    <s v="27/05/1978"/>
    <x v="0"/>
    <s v="TATIANA SANTANA DE AZEVEDO"/>
    <x v="1"/>
    <s v="BRASILEIRO NATO"/>
    <m/>
    <s v="RJ"/>
    <s v="RIO DE JANEIRO"/>
    <n v="1202"/>
    <s v="DIVISAO DE MORADIA"/>
    <s v="04-SANTA MONICA"/>
    <n v="743"/>
    <s v="DIRETORIA DE SERVICOS ADMINISTRATIVOS"/>
    <s v="06-HOSP CLINICAS-UMUARAMA"/>
    <m/>
    <x v="3"/>
    <x v="1"/>
    <x v="0"/>
    <m/>
    <s v="0//0"/>
    <m/>
    <m/>
    <n v="0"/>
    <m/>
    <n v="0"/>
    <m/>
    <m/>
    <m/>
    <x v="0"/>
    <x v="0"/>
    <d v="2002-12-09T00:00:00"/>
    <n v="12499.74"/>
  </r>
  <r>
    <s v="KARITA ROSA DE ALMEIDA"/>
    <x v="1"/>
    <n v="3150108"/>
    <n v="1574229680"/>
    <s v="22/07/1986"/>
    <x v="0"/>
    <s v="GENECY ROSA DE ALMEIDA"/>
    <x v="1"/>
    <s v="BRASILEIRO NATO"/>
    <m/>
    <s v="MG"/>
    <m/>
    <n v="771"/>
    <s v="SERVICOS MEDICOS"/>
    <s v="06-HOSP CLINICAS-UMUARAMA"/>
    <n v="764"/>
    <s v="UNIDADES ESPECIAIS"/>
    <s v="05-ENFERMAGEM-UMUARAMA"/>
    <m/>
    <x v="0"/>
    <x v="27"/>
    <x v="0"/>
    <m/>
    <s v="0//0"/>
    <m/>
    <m/>
    <n v="0"/>
    <m/>
    <n v="0"/>
    <m/>
    <m/>
    <m/>
    <x v="0"/>
    <x v="0"/>
    <d v="2019-09-27T00:00:00"/>
    <n v="3992.25"/>
  </r>
  <r>
    <s v="KARLA MUNIZ DE OLIVEIRA"/>
    <x v="0"/>
    <n v="1911256"/>
    <n v="3078332594"/>
    <s v="12/10/1989"/>
    <x v="0"/>
    <s v="NEILZA MUNIZ DOS SANTOS"/>
    <x v="3"/>
    <s v="BRASILEIRO NATO"/>
    <m/>
    <s v="SP"/>
    <m/>
    <n v="394"/>
    <s v="COORDENACAO CUR BACH LIC. EM MATEMATICA"/>
    <s v="04-SANTA MONICA"/>
    <n v="391"/>
    <s v="FACULDADE DE MATEMATICA"/>
    <s v="04-SANTA MONICA"/>
    <m/>
    <x v="2"/>
    <x v="18"/>
    <x v="0"/>
    <m/>
    <s v="0//0"/>
    <m/>
    <m/>
    <n v="0"/>
    <m/>
    <n v="0"/>
    <m/>
    <m/>
    <m/>
    <x v="0"/>
    <x v="0"/>
    <d v="2014-05-28T00:00:00"/>
    <n v="4256.72"/>
  </r>
  <r>
    <s v="KARLA PEREIRA FERNANDES"/>
    <x v="1"/>
    <n v="1123530"/>
    <n v="51421003600"/>
    <s v="06/08/1967"/>
    <x v="0"/>
    <s v="MARIZIA P A FERNANDES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3"/>
    <x v="13"/>
    <x v="0"/>
    <m/>
    <s v="0//0"/>
    <m/>
    <m/>
    <n v="0"/>
    <m/>
    <n v="0"/>
    <m/>
    <m/>
    <m/>
    <x v="0"/>
    <x v="0"/>
    <d v="1995-01-11T00:00:00"/>
    <n v="31464.21"/>
  </r>
  <r>
    <s v="KARLA RAQUEL TEIXEIRA DE CASTRO"/>
    <x v="1"/>
    <n v="1434760"/>
    <n v="4275150686"/>
    <s v="22/02/1978"/>
    <x v="0"/>
    <s v="SHIRLEY TEIXEIRA RODRIGUES DE CASTRO"/>
    <x v="1"/>
    <s v="BRASILEIRO NATO"/>
    <m/>
    <s v="MG"/>
    <s v="ARAGUARI"/>
    <n v="492"/>
    <s v="CENTRO OBSTETRICO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3T00:00:00"/>
    <n v="9792.69"/>
  </r>
  <r>
    <s v="KARLA VIANA TEIXEIRA"/>
    <x v="0"/>
    <n v="3331943"/>
    <n v="92446507620"/>
    <s v="23/12/1972"/>
    <x v="0"/>
    <s v="LUCILIA VIANA TEIXEIRA"/>
    <x v="1"/>
    <s v="BRASILEIRO NATO"/>
    <m/>
    <s v="MG"/>
    <s v="CAETE"/>
    <n v="1203"/>
    <s v="DIVISAO MUSEU DO INDIO - PROEXC"/>
    <s v="04-SANTA MONICA"/>
    <n v="247"/>
    <s v="PRO REITORIA EXTENSAO E CULTURA"/>
    <s v="04-SANTA MONICA"/>
    <s v="PORTADOR DE BAIXA VISÃO"/>
    <x v="2"/>
    <x v="48"/>
    <x v="0"/>
    <m/>
    <s v="0//0"/>
    <m/>
    <s v="Lic. por Motivo de Doença em Pessoa da Família - EST"/>
    <n v="0"/>
    <m/>
    <n v="0"/>
    <m/>
    <s v="9/11/2022"/>
    <s v="7/01/2023"/>
    <x v="0"/>
    <x v="0"/>
    <d v="2012-10-25T00:00:00"/>
    <n v="3847.96"/>
  </r>
  <r>
    <s v="KARLA WANESA SILVA"/>
    <x v="0"/>
    <n v="1617733"/>
    <n v="4256149643"/>
    <s v="03/03/1980"/>
    <x v="0"/>
    <s v="JOAQUINA BATISTA SILVA"/>
    <x v="1"/>
    <s v="BRASILEIRO NATO"/>
    <m/>
    <s v="GO"/>
    <s v="CACU"/>
    <n v="372"/>
    <s v="FACULDADE ARQUITETURA URBANISMO E DESIGN"/>
    <s v="04-SANTA MONICA"/>
    <n v="372"/>
    <s v="FACULDADE ARQUITETURA URBANISMO E DESIGN"/>
    <s v="04-SANTA MONICA"/>
    <m/>
    <x v="0"/>
    <x v="15"/>
    <x v="0"/>
    <m/>
    <s v="0//0"/>
    <m/>
    <m/>
    <n v="0"/>
    <m/>
    <n v="0"/>
    <m/>
    <m/>
    <m/>
    <x v="0"/>
    <x v="0"/>
    <d v="2008-03-31T00:00:00"/>
    <n v="5034.51"/>
  </r>
  <r>
    <s v="KASSIO ALEXANDRE PAIVA ROSA"/>
    <x v="0"/>
    <n v="3048371"/>
    <n v="9476446609"/>
    <s v="13/01/1990"/>
    <x v="1"/>
    <s v="MARIA DE FATIMA PAIVA ROSA"/>
    <x v="0"/>
    <s v="BRASILEIRO NATO"/>
    <m/>
    <s v="MG"/>
    <m/>
    <n v="1203"/>
    <s v="DIVISAO MUSEU DO INDIO - PROEXC"/>
    <s v="04-SANTA MONICA"/>
    <n v="247"/>
    <s v="PRO REITORIA EXTENSAO E CULTURA"/>
    <s v="04-SANTA MONICA"/>
    <m/>
    <x v="5"/>
    <x v="121"/>
    <x v="0"/>
    <m/>
    <s v="0//0"/>
    <m/>
    <m/>
    <n v="0"/>
    <m/>
    <n v="0"/>
    <m/>
    <m/>
    <m/>
    <x v="0"/>
    <x v="0"/>
    <d v="2018-05-29T00:00:00"/>
    <n v="4884.1899999999996"/>
  </r>
  <r>
    <s v="KATHERINE POHL"/>
    <x v="0"/>
    <n v="3215323"/>
    <n v="9654093685"/>
    <s v="26/09/1989"/>
    <x v="0"/>
    <s v="MARIA REGINA ROSA POHL MARTINS"/>
    <x v="1"/>
    <s v="BRASILEIRO NATO"/>
    <m/>
    <s v="RJ"/>
    <m/>
    <n v="873"/>
    <s v="CENTRO DE PSICOLOGIA"/>
    <s v="07-AREA ACADEMICA-UMUARAMA"/>
    <n v="326"/>
    <s v="INSTITUTO DE PSICOLOGIA"/>
    <s v="07-AREA ACADEMICA-UMUARAMA"/>
    <m/>
    <x v="1"/>
    <x v="53"/>
    <x v="0"/>
    <m/>
    <s v="0//0"/>
    <m/>
    <m/>
    <n v="0"/>
    <m/>
    <n v="0"/>
    <m/>
    <m/>
    <m/>
    <x v="0"/>
    <x v="0"/>
    <d v="2020-12-22T00:00:00"/>
    <n v="6859.94"/>
  </r>
  <r>
    <s v="KATHIA MARIA DUARTE ONO"/>
    <x v="0"/>
    <n v="2435620"/>
    <n v="62450107649"/>
    <s v="19/06/1965"/>
    <x v="0"/>
    <s v="MARIA CELIA FERREIRA DUARTE"/>
    <x v="1"/>
    <s v="BRASILEIRO NATO"/>
    <m/>
    <s v="MG"/>
    <s v="SAO SEBASTIAO DO PARAISO"/>
    <n v="1217"/>
    <s v="DIVISAO DO SIASS PERICIA SAUD SERVIDOR"/>
    <s v="08-AREA ADMINISTR-UMUARAMA"/>
    <n v="29"/>
    <s v="PRO REITORIA DE GESTAO DE PESSOAS"/>
    <s v="04-SANTA MONICA"/>
    <m/>
    <x v="0"/>
    <x v="1"/>
    <x v="0"/>
    <m/>
    <s v="0//0"/>
    <m/>
    <m/>
    <n v="0"/>
    <m/>
    <n v="0"/>
    <m/>
    <m/>
    <m/>
    <x v="0"/>
    <x v="0"/>
    <d v="2003-12-02T00:00:00"/>
    <n v="19999.580000000002"/>
  </r>
  <r>
    <s v="KATIA LUZIA SILVEIRA SILVA VIEIRA"/>
    <x v="0"/>
    <n v="2304007"/>
    <n v="8010077631"/>
    <s v="13/12/1987"/>
    <x v="0"/>
    <s v="JULIA SILVEIRA SILVA"/>
    <x v="3"/>
    <s v="BRASILEIRO NATO"/>
    <m/>
    <s v="DF"/>
    <m/>
    <n v="797"/>
    <s v="COORD DO CURSO DE HISTORIA DO PONTAL"/>
    <s v="09-CAMPUS PONTAL"/>
    <n v="1155"/>
    <s v="INSTITUTO DE CIENCIAS HUMANAS DO PONTAL"/>
    <s v="09-CAMPUS PONTAL"/>
    <m/>
    <x v="1"/>
    <x v="22"/>
    <x v="0"/>
    <m/>
    <s v="0//0"/>
    <m/>
    <s v="Afast. no País (Com Ônus) Est/Dout/Mestrado - EST"/>
    <n v="0"/>
    <m/>
    <n v="0"/>
    <m/>
    <s v="27/04/2022"/>
    <s v="27/04/2023"/>
    <x v="0"/>
    <x v="0"/>
    <d v="2016-03-14T00:00:00"/>
    <n v="3864.44"/>
  </r>
  <r>
    <s v="KATIA MARIA CUSTODIO"/>
    <x v="1"/>
    <n v="2219010"/>
    <n v="91088844634"/>
    <s v="15/08/1971"/>
    <x v="0"/>
    <s v="MARIA LUIZA CUSTODIO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08"/>
    <x v="0"/>
    <m/>
    <s v="0//0"/>
    <m/>
    <m/>
    <n v="0"/>
    <m/>
    <n v="0"/>
    <m/>
    <m/>
    <m/>
    <x v="0"/>
    <x v="0"/>
    <d v="2003-12-01T00:00:00"/>
    <n v="22244.16"/>
  </r>
  <r>
    <s v="KATIA NUBIA FERREIRA"/>
    <x v="1"/>
    <n v="1362652"/>
    <n v="59585331691"/>
    <s v="20/10/1967"/>
    <x v="0"/>
    <s v="MARILEUSA AMARAL FERREIRA"/>
    <x v="1"/>
    <s v="BRASILEIRO NATO"/>
    <m/>
    <s v="MG"/>
    <s v="GOIATUBA"/>
    <n v="496"/>
    <s v="ONCOLOGIA QUIMIOTERAPIA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0-01T00:00:00"/>
    <n v="9648.44"/>
  </r>
  <r>
    <s v="KATIA REGINA DE OLIVEIRA"/>
    <x v="0"/>
    <n v="6412709"/>
    <n v="39346218649"/>
    <s v="06/02/1962"/>
    <x v="0"/>
    <s v="JAMILA PAULIN OLIVEIRA"/>
    <x v="0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m/>
    <x v="2"/>
    <x v="6"/>
    <x v="0"/>
    <m/>
    <s v="0//0"/>
    <m/>
    <m/>
    <n v="26277"/>
    <s v="FUNDACAO UNIV. FEDERAL DE OURO PRETO"/>
    <n v="0"/>
    <m/>
    <m/>
    <m/>
    <x v="0"/>
    <x v="0"/>
    <d v="2004-08-31T00:00:00"/>
    <n v="7606.4"/>
  </r>
  <r>
    <s v="KATIA RODRIGUES SALES COSTA"/>
    <x v="0"/>
    <n v="1123408"/>
    <n v="57791635615"/>
    <s v="07/11/1966"/>
    <x v="0"/>
    <s v="NADIR RODRIGUES SALES"/>
    <x v="1"/>
    <s v="BRASILEIRO NATO"/>
    <m/>
    <s v="MG"/>
    <s v="UBERLANDIA"/>
    <n v="36"/>
    <s v="DIVISAO DE MOVIMENTACAO E REGISTRO"/>
    <s v="04-SANTA MONICA"/>
    <n v="29"/>
    <s v="PRO REITORIA DE GESTAO DE PESSOAS"/>
    <s v="04-SANTA MONICA"/>
    <m/>
    <x v="1"/>
    <x v="6"/>
    <x v="0"/>
    <m/>
    <s v="0//0"/>
    <m/>
    <m/>
    <n v="0"/>
    <m/>
    <n v="0"/>
    <m/>
    <m/>
    <m/>
    <x v="0"/>
    <x v="0"/>
    <d v="1995-01-09T00:00:00"/>
    <n v="8814.11"/>
  </r>
  <r>
    <s v="KATIANE BRAGA DA SILVA MARTINS"/>
    <x v="0"/>
    <n v="1851813"/>
    <n v="1324264632"/>
    <s v="29/07/1981"/>
    <x v="0"/>
    <s v="CLEONICE FERREIRA DA SILVA"/>
    <x v="1"/>
    <s v="BRASILEIRO NATO"/>
    <m/>
    <s v="DF"/>
    <m/>
    <n v="367"/>
    <s v="COORDENACAO CURSO GRADUACAO EM PEDAGOGIA"/>
    <s v="04-SANTA MONICA"/>
    <n v="363"/>
    <s v="FACULDADE DE EDUCACAO"/>
    <s v="04-SANTA MONICA"/>
    <m/>
    <x v="1"/>
    <x v="16"/>
    <x v="0"/>
    <m/>
    <s v="0//0"/>
    <m/>
    <m/>
    <n v="26413"/>
    <s v="INSTITUTO FEDERAL DO TRIANGULO MINEIRO"/>
    <n v="0"/>
    <m/>
    <m/>
    <m/>
    <x v="0"/>
    <x v="0"/>
    <d v="2011-10-25T00:00:00"/>
    <n v="9316.32"/>
  </r>
  <r>
    <s v="KEILA ANDRADE DE OLIVEIRA ALVES"/>
    <x v="0"/>
    <n v="412647"/>
    <n v="48104159615"/>
    <s v="28/04/1963"/>
    <x v="0"/>
    <s v="HULDA DE ANDRADE OLIVEIRA"/>
    <x v="1"/>
    <s v="BRASILEIRO NATO"/>
    <m/>
    <s v="MG"/>
    <s v="UBERLANDIA"/>
    <n v="607"/>
    <s v="DIVISAO DE ADMINISTRACAO - DIRAC"/>
    <s v="04-SANTA MONICA"/>
    <n v="262"/>
    <s v="PRO REITORIA DE GRADUACAO"/>
    <s v="04-SANTA MONICA"/>
    <m/>
    <x v="8"/>
    <x v="6"/>
    <x v="0"/>
    <m/>
    <s v="0//0"/>
    <m/>
    <m/>
    <n v="0"/>
    <m/>
    <n v="0"/>
    <m/>
    <m/>
    <m/>
    <x v="0"/>
    <x v="0"/>
    <d v="1986-02-10T00:00:00"/>
    <n v="8234.6299999999992"/>
  </r>
  <r>
    <s v="KEILA CUSTODIO DE ALMEIDA COSTA"/>
    <x v="1"/>
    <n v="2353857"/>
    <n v="16401679867"/>
    <s v="15/05/1974"/>
    <x v="0"/>
    <s v="DALVA MARIA CUSTODIO ALMEIDA"/>
    <x v="1"/>
    <s v="BRASILEIRO NATO"/>
    <m/>
    <s v="SP"/>
    <s v="BARRETOS"/>
    <n v="771"/>
    <s v="SERVICOS MEDICOS"/>
    <s v="06-HOSP CLINICAS-UMUARAMA"/>
    <n v="746"/>
    <s v="DIRETORIA DE SERVICOS CLINICOS"/>
    <s v="06-HOSP CLINICAS-UMUARAMA"/>
    <m/>
    <x v="0"/>
    <x v="19"/>
    <x v="0"/>
    <m/>
    <s v="0//0"/>
    <m/>
    <m/>
    <n v="0"/>
    <m/>
    <n v="0"/>
    <m/>
    <m/>
    <m/>
    <x v="0"/>
    <x v="0"/>
    <d v="2004-05-31T00:00:00"/>
    <n v="21459.8"/>
  </r>
  <r>
    <s v="KELIA DOS REIS SIMEAO MOURA"/>
    <x v="1"/>
    <n v="1434818"/>
    <n v="4312438676"/>
    <s v="01/11/1979"/>
    <x v="0"/>
    <s v="VERONICE DE CARVALHO"/>
    <x v="1"/>
    <s v="BRASILEIRO NATO"/>
    <m/>
    <s v="MG"/>
    <s v="PATROCINIO"/>
    <n v="498"/>
    <s v="UTI ADULTO GEUNE DIENF"/>
    <s v="05-ENFERMAGEM-UMUARAMA"/>
    <n v="211"/>
    <s v="DIRETORIA DE ENFERMAGEM HC"/>
    <s v="05-ENFERMAGEM-UMUARAMA"/>
    <m/>
    <x v="9"/>
    <x v="4"/>
    <x v="0"/>
    <m/>
    <s v="0//0"/>
    <m/>
    <m/>
    <n v="0"/>
    <m/>
    <n v="0"/>
    <m/>
    <m/>
    <m/>
    <x v="0"/>
    <x v="2"/>
    <d v="2003-11-14T00:00:00"/>
    <n v="5110.05"/>
  </r>
  <r>
    <s v="KELLEN CRISTINA SAMUEL CARDOSO"/>
    <x v="1"/>
    <n v="1880189"/>
    <n v="4521825656"/>
    <s v="19/06/1979"/>
    <x v="0"/>
    <s v="VIRGINIA DE FATIMA SAMUEL CARDOSO"/>
    <x v="3"/>
    <s v="BRASILEIRO NATO"/>
    <m/>
    <s v="MG"/>
    <m/>
    <n v="498"/>
    <s v="UTI ADULTO GEUNE DIENF"/>
    <s v="05-ENFERMAGEM-UMUARAMA"/>
    <n v="211"/>
    <s v="DIRETORIA DE ENFERMAGEM HC"/>
    <s v="05-ENFERMAGEM-UMUARAMA"/>
    <m/>
    <x v="2"/>
    <x v="12"/>
    <x v="0"/>
    <m/>
    <s v="0//0"/>
    <m/>
    <m/>
    <n v="0"/>
    <m/>
    <n v="0"/>
    <m/>
    <m/>
    <m/>
    <x v="0"/>
    <x v="0"/>
    <d v="2011-08-02T00:00:00"/>
    <n v="4843.0200000000004"/>
  </r>
  <r>
    <s v="KELLY APARECIDA DE FREITAS"/>
    <x v="0"/>
    <n v="3000612"/>
    <n v="6748339618"/>
    <s v="18/09/1984"/>
    <x v="0"/>
    <s v="MARIA JOSE BRAZ DE FREITAS"/>
    <x v="0"/>
    <s v="BRASILEIRO NATO"/>
    <m/>
    <s v="MG"/>
    <m/>
    <n v="46"/>
    <s v="DIVISAO DE ENG SEG MEDICINA TRABALHO"/>
    <s v="08-AREA ADMINISTR-UMUARAMA"/>
    <n v="29"/>
    <s v="PRO REITORIA DE GESTAO DE PESSOAS"/>
    <s v="04-SANTA MONICA"/>
    <s v="PORTADOR DE BAIXA VISÃO"/>
    <x v="2"/>
    <x v="52"/>
    <x v="0"/>
    <m/>
    <s v="0//0"/>
    <m/>
    <m/>
    <n v="0"/>
    <m/>
    <n v="0"/>
    <m/>
    <m/>
    <m/>
    <x v="0"/>
    <x v="0"/>
    <d v="2017-12-07T00:00:00"/>
    <n v="3058.7"/>
  </r>
  <r>
    <s v="KELLY RIBEIRO PICOLI"/>
    <x v="1"/>
    <n v="1950029"/>
    <n v="8563228650"/>
    <s v="31/12/1989"/>
    <x v="0"/>
    <s v="FRANCISCA SONIA PICOLI RIBEIRO"/>
    <x v="1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0"/>
    <x v="78"/>
    <x v="0"/>
    <m/>
    <s v="0//0"/>
    <m/>
    <m/>
    <n v="0"/>
    <m/>
    <n v="0"/>
    <m/>
    <m/>
    <m/>
    <x v="0"/>
    <x v="0"/>
    <d v="2012-06-14T00:00:00"/>
    <n v="7988.17"/>
  </r>
  <r>
    <s v="KELLY RUBIA COSTA"/>
    <x v="0"/>
    <n v="1523189"/>
    <n v="93235623604"/>
    <s v="13/05/1976"/>
    <x v="0"/>
    <s v="IOLANDA FARIA COSTA"/>
    <x v="1"/>
    <s v="BRASILEIRO NATO"/>
    <m/>
    <s v="MG"/>
    <s v="UBERLANDIA"/>
    <n v="402"/>
    <s v="COORDENACAO C P P GR ENGENHARIA MECANICA"/>
    <s v="12-CAMPUS GLORIA"/>
    <n v="399"/>
    <s v="FACULDADE DE ENGENHARIA MECANICA"/>
    <s v="12-CAMPUS GLORIA"/>
    <m/>
    <x v="4"/>
    <x v="131"/>
    <x v="0"/>
    <m/>
    <s v="0//0"/>
    <m/>
    <m/>
    <n v="0"/>
    <m/>
    <n v="0"/>
    <m/>
    <m/>
    <m/>
    <x v="0"/>
    <x v="0"/>
    <d v="2006-03-01T00:00:00"/>
    <n v="3830.1"/>
  </r>
  <r>
    <s v="KELLY VERIDIANY DO NASCIMENTO"/>
    <x v="1"/>
    <n v="1969026"/>
    <n v="4000526600"/>
    <s v="20/08/1977"/>
    <x v="0"/>
    <s v="LUZIA DO CARMO NASCIMENTO"/>
    <x v="0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1"/>
    <x v="34"/>
    <x v="0"/>
    <m/>
    <s v="0//0"/>
    <m/>
    <m/>
    <n v="0"/>
    <m/>
    <n v="0"/>
    <m/>
    <m/>
    <m/>
    <x v="0"/>
    <x v="0"/>
    <d v="2012-09-12T00:00:00"/>
    <n v="16069.24"/>
  </r>
  <r>
    <s v="KELMA PATRICIA DE SOUZA"/>
    <x v="0"/>
    <n v="1651236"/>
    <n v="3068606608"/>
    <s v="23/09/1975"/>
    <x v="0"/>
    <s v="IVONE TERRA SOUZA"/>
    <x v="4"/>
    <s v="BRASILEIRO NATO"/>
    <m/>
    <s v="MG"/>
    <s v="FORMIGA"/>
    <n v="733"/>
    <s v="DIVISAO AQUISICAO PROCESSAMENTO TECNICO"/>
    <s v="04-SANTA MONICA"/>
    <n v="585"/>
    <s v="DIRETORIA DO SISTEMA DE BIBLIOTECAS"/>
    <s v="04-SANTA MONICA"/>
    <m/>
    <x v="1"/>
    <x v="17"/>
    <x v="0"/>
    <m/>
    <s v="0//0"/>
    <m/>
    <s v="LIC CAPAC - ART 25, INC II - DEC 9991/2019"/>
    <n v="0"/>
    <m/>
    <n v="0"/>
    <m/>
    <s v="2/12/2022"/>
    <s v="1/03/2023"/>
    <x v="0"/>
    <x v="0"/>
    <d v="2008-08-28T00:00:00"/>
    <n v="10057.17"/>
  </r>
  <r>
    <s v="KENIA AURELIA DE ANDRADE"/>
    <x v="0"/>
    <n v="1969078"/>
    <n v="7546089646"/>
    <s v="11/04/1986"/>
    <x v="0"/>
    <s v="LUCY DE LOURDES ANDRADE"/>
    <x v="1"/>
    <s v="BRASILEIRO NATO"/>
    <m/>
    <s v="MG"/>
    <m/>
    <n v="319"/>
    <s v="FACULDADE DE ODONTOLOGIA"/>
    <s v="07-AREA ACADEMICA-UMUARAMA"/>
    <n v="319"/>
    <s v="FACULDADE DE ODONTOLOGIA"/>
    <s v="07-AREA ACADEMICA-UMUARAMA"/>
    <m/>
    <x v="0"/>
    <x v="8"/>
    <x v="0"/>
    <m/>
    <s v="0//0"/>
    <m/>
    <m/>
    <n v="0"/>
    <m/>
    <n v="0"/>
    <m/>
    <m/>
    <m/>
    <x v="0"/>
    <x v="0"/>
    <d v="2012-09-11T00:00:00"/>
    <n v="4591.3599999999997"/>
  </r>
  <r>
    <s v="KENIA CLAUDINO ALVES VIEIRA"/>
    <x v="1"/>
    <n v="3155388"/>
    <n v="6383689606"/>
    <s v="12/08/1981"/>
    <x v="0"/>
    <s v="NILDA CLAUDINO ALVES VIEIRA"/>
    <x v="1"/>
    <s v="BRASILEIRO NATO"/>
    <m/>
    <s v="MG"/>
    <m/>
    <n v="214"/>
    <s v="GESTAO DAS UNIDADES DE INTERNACAO DIENF"/>
    <s v="05-ENFERMAGEM-UMUARAMA"/>
    <n v="211"/>
    <s v="DIRETORIA DE ENFERMAGEM HC"/>
    <s v="05-ENFERMAGEM-UMUARAMA"/>
    <m/>
    <x v="4"/>
    <x v="82"/>
    <x v="0"/>
    <m/>
    <s v="0//0"/>
    <m/>
    <m/>
    <n v="0"/>
    <m/>
    <n v="0"/>
    <m/>
    <m/>
    <m/>
    <x v="0"/>
    <x v="0"/>
    <d v="2019-11-20T00:00:00"/>
    <n v="2945.68"/>
  </r>
  <r>
    <s v="KENIA MURIEL DA CRUZ OLIVEIRA"/>
    <x v="0"/>
    <n v="1123457"/>
    <n v="93183763672"/>
    <s v="19/10/1974"/>
    <x v="0"/>
    <s v="MARIA ANTONIA DA CRUZ"/>
    <x v="1"/>
    <s v="BRASILEIRO NATO"/>
    <m/>
    <s v="MG"/>
    <s v="UBERLÃNDIA"/>
    <n v="799"/>
    <s v="COORD CURSO CIENCIAS BIOLOGICAS PONTAL"/>
    <s v="09-CAMPUS PONTAL"/>
    <n v="1152"/>
    <s v="INSTITUTO CIENCIAS EXATA NATURAIS PONTAL"/>
    <s v="09-CAMPUS PONTAL"/>
    <m/>
    <x v="0"/>
    <x v="6"/>
    <x v="0"/>
    <m/>
    <s v="0//0"/>
    <m/>
    <m/>
    <n v="0"/>
    <m/>
    <n v="0"/>
    <m/>
    <m/>
    <m/>
    <x v="0"/>
    <x v="0"/>
    <d v="1995-01-09T00:00:00"/>
    <n v="7015.68"/>
  </r>
  <r>
    <s v="KENIA RAMOS TEIXEIRA"/>
    <x v="0"/>
    <n v="1123253"/>
    <n v="63000644687"/>
    <s v="25/03/1969"/>
    <x v="0"/>
    <s v="ROSA RAMOS TEIXEIRA"/>
    <x v="0"/>
    <s v="BRASILEIRO NATO"/>
    <m/>
    <s v="GO"/>
    <s v="JATAI"/>
    <n v="60"/>
    <s v="DIVISAO DE CONSERVACAO E LIMPEZA"/>
    <s v="04-SANTA MONICA"/>
    <n v="59"/>
    <s v="PREFEITURA UNIVERSITARIA"/>
    <s v="04-SANTA MONICA"/>
    <m/>
    <x v="8"/>
    <x v="30"/>
    <x v="0"/>
    <m/>
    <s v="0//0"/>
    <m/>
    <m/>
    <n v="0"/>
    <m/>
    <n v="0"/>
    <m/>
    <m/>
    <m/>
    <x v="0"/>
    <x v="0"/>
    <d v="1994-03-01T00:00:00"/>
    <n v="3440.68"/>
  </r>
  <r>
    <s v="KESIA PONTES DE ALMEIDA"/>
    <x v="0"/>
    <n v="2637870"/>
    <n v="7047356606"/>
    <s v="27/12/1983"/>
    <x v="0"/>
    <s v="SILMA PONTES DE ALMEIDA"/>
    <x v="1"/>
    <s v="BRASILEIRO NATO"/>
    <m/>
    <s v="MG"/>
    <s v="UBERLANDIA"/>
    <n v="723"/>
    <s v="DIVISAO DE ATENDIMENTO AO USUARIO"/>
    <s v="04-SANTA MONICA"/>
    <n v="585"/>
    <s v="DIRETORIA DO SISTEMA DE BIBLIOTECAS"/>
    <s v="04-SANTA MONICA"/>
    <s v="CEGO"/>
    <x v="3"/>
    <x v="31"/>
    <x v="0"/>
    <m/>
    <s v="0//0"/>
    <m/>
    <m/>
    <n v="0"/>
    <m/>
    <n v="0"/>
    <m/>
    <m/>
    <m/>
    <x v="0"/>
    <x v="0"/>
    <d v="2014-11-10T00:00:00"/>
    <n v="4622.71"/>
  </r>
  <r>
    <s v="KETLYN LESSA DO NASCIMENTO"/>
    <x v="0"/>
    <n v="3155477"/>
    <n v="14082069780"/>
    <s v="18/01/1990"/>
    <x v="0"/>
    <s v="LUCIA MALAFAIA LESSA"/>
    <x v="1"/>
    <s v="BRASILEIRO NATO"/>
    <m/>
    <s v="RJ"/>
    <m/>
    <n v="670"/>
    <s v="SETOR DE ATENCAO A DEPENDENCIA QUIMICA"/>
    <s v="08-AREA ADMINISTR-UMUARAMA"/>
    <n v="663"/>
    <s v="DIRETORIA QUALIDADE VIDA SAUDE SERVIDOR"/>
    <s v="08-AREA ADMINISTR-UMUARAMA"/>
    <m/>
    <x v="0"/>
    <x v="59"/>
    <x v="0"/>
    <m/>
    <s v="0//0"/>
    <m/>
    <m/>
    <n v="0"/>
    <m/>
    <n v="0"/>
    <m/>
    <m/>
    <m/>
    <x v="0"/>
    <x v="0"/>
    <d v="2019-11-05T00:00:00"/>
    <n v="6294.16"/>
  </r>
  <r>
    <s v="KEYLLA TAIS DE AMORIM"/>
    <x v="1"/>
    <n v="1536069"/>
    <n v="304787663"/>
    <s v="14/04/1976"/>
    <x v="0"/>
    <s v="MARCILIA FIRMINA DE AMORIM"/>
    <x v="1"/>
    <s v="BRASILEIRO NATO"/>
    <m/>
    <s v="MG"/>
    <s v="ESTRELA DO SUL"/>
    <n v="496"/>
    <s v="ONCOLOGIA QUIMIOTERAPIA GEUNE DIENF"/>
    <s v="05-ENFERMAGEM-UMUARAMA"/>
    <n v="211"/>
    <s v="DIRETORIA DE ENFERMAGEM HC"/>
    <s v="05-ENFERMAGEM-UMUARAMA"/>
    <m/>
    <x v="0"/>
    <x v="2"/>
    <x v="0"/>
    <m/>
    <s v="0//0"/>
    <m/>
    <m/>
    <n v="0"/>
    <m/>
    <n v="0"/>
    <m/>
    <m/>
    <m/>
    <x v="0"/>
    <x v="0"/>
    <d v="2006-06-12T00:00:00"/>
    <n v="12058.38"/>
  </r>
  <r>
    <s v="KEYNES MASAYOSHI KANNO"/>
    <x v="0"/>
    <n v="2625786"/>
    <n v="7175324618"/>
    <s v="04/10/1983"/>
    <x v="1"/>
    <s v="NAOMI KUBO KANNO"/>
    <x v="4"/>
    <s v="BRASILEIRO NATO"/>
    <m/>
    <s v="MG"/>
    <s v="UBERLANDIA"/>
    <n v="718"/>
    <s v="DIVISAO DE WEBSITES - CTIC"/>
    <s v="08-AREA ADMINISTR-UMUARAMA"/>
    <n v="581"/>
    <s v="CENTRO DE TECNO DA INFOR E COMUNICACAO"/>
    <s v="08-AREA ADMINISTR-UMUARAMA"/>
    <m/>
    <x v="3"/>
    <x v="9"/>
    <x v="0"/>
    <m/>
    <s v="0//0"/>
    <m/>
    <m/>
    <n v="0"/>
    <m/>
    <n v="0"/>
    <m/>
    <m/>
    <m/>
    <x v="0"/>
    <x v="0"/>
    <d v="2010-01-21T00:00:00"/>
    <n v="11144.35"/>
  </r>
  <r>
    <s v="KEYZYHUANDA INACIO BERNARDES SANTOS"/>
    <x v="1"/>
    <n v="1434604"/>
    <n v="1274248655"/>
    <s v="31/03/1982"/>
    <x v="0"/>
    <s v="MIRTES INACIO NASCIMENTO"/>
    <x v="3"/>
    <s v="BRASILEIRO NATO"/>
    <m/>
    <s v="MG"/>
    <s v="UBERLANDIA"/>
    <n v="496"/>
    <s v="ONCOLOGIA QUIMIOTERAPIA GEUNE DIENF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3-11-12T00:00:00"/>
    <n v="13701.51"/>
  </r>
  <r>
    <s v="KIVYO REZENDE VILARINHO"/>
    <x v="1"/>
    <n v="1551280"/>
    <n v="96761997615"/>
    <s v="05/02/1977"/>
    <x v="1"/>
    <s v="TEREZINHA REZENDE DE FREITAS VILARINHO"/>
    <x v="1"/>
    <s v="BRASILEIRO NATO"/>
    <m/>
    <s v="MG"/>
    <s v="ITUIUTABA"/>
    <n v="771"/>
    <s v="SERVICOS MEDICOS"/>
    <s v="06-HOSP CLINICAS-UMUARAMA"/>
    <n v="746"/>
    <s v="DIRETORIA DE SERVICOS CLINICOS"/>
    <s v="06-HOSP CLINICAS-UMUARAMA"/>
    <m/>
    <x v="0"/>
    <x v="132"/>
    <x v="0"/>
    <m/>
    <s v="0//0"/>
    <m/>
    <m/>
    <n v="0"/>
    <m/>
    <n v="0"/>
    <m/>
    <m/>
    <m/>
    <x v="0"/>
    <x v="0"/>
    <d v="2006-09-28T00:00:00"/>
    <n v="5022.3900000000003"/>
  </r>
  <r>
    <s v="KLEBER GONTIJO DE DEUS"/>
    <x v="1"/>
    <n v="3751612"/>
    <n v="8958308680"/>
    <s v="05/03/1988"/>
    <x v="1"/>
    <s v="ABADIA BELCHOLINA GONTIJO"/>
    <x v="1"/>
    <s v="BRASILEIRO NATO"/>
    <m/>
    <s v="MG"/>
    <m/>
    <n v="211"/>
    <s v="DIRETORIA DE ENFERMAGEM HC"/>
    <s v="05-ENFERMAGEM-UMUARAMA"/>
    <n v="211"/>
    <s v="DIRETORIA DE ENFERMAGEM HC"/>
    <s v="05-ENFERMAGEM-UMUARAMA"/>
    <m/>
    <x v="1"/>
    <x v="51"/>
    <x v="1"/>
    <m/>
    <s v="0//0"/>
    <m/>
    <s v="CESSAO (COM ONUS) PARA OUTROS ORGAOS - EST"/>
    <n v="0"/>
    <m/>
    <n v="26443"/>
    <s v="EMPRESA BRAS. SERVIÇOS HOSPITALARES"/>
    <s v="22/06/2022"/>
    <s v="0//0"/>
    <x v="0"/>
    <x v="0"/>
    <d v="2010-01-18T00:00:00"/>
    <n v="7405.44"/>
  </r>
  <r>
    <s v="KLEBER JUNIO DA SILVA"/>
    <x v="0"/>
    <n v="3069744"/>
    <n v="26603448840"/>
    <s v="15/06/1979"/>
    <x v="1"/>
    <s v="LUIZA HELENA ROSANI DA SILVA"/>
    <x v="1"/>
    <s v="BRASILEIRO NATO"/>
    <m/>
    <s v="SP"/>
    <m/>
    <n v="900"/>
    <s v="COOD CURSO GRAD LETRAS HAB LIG PORTUGUES"/>
    <s v="04-SANTA MONICA"/>
    <n v="349"/>
    <s v="INSTITUTO DE LETRAS E LINGUISTICA"/>
    <s v="04-SANTA MONICA"/>
    <m/>
    <x v="4"/>
    <x v="64"/>
    <x v="0"/>
    <m/>
    <s v="0//0"/>
    <m/>
    <m/>
    <n v="0"/>
    <m/>
    <n v="0"/>
    <m/>
    <m/>
    <m/>
    <x v="0"/>
    <x v="0"/>
    <d v="2018-09-10T00:00:00"/>
    <n v="2744.57"/>
  </r>
  <r>
    <s v="KLEBIANA DE ALMEIDA SILVA"/>
    <x v="0"/>
    <n v="2924675"/>
    <n v="6730349689"/>
    <s v="26/01/1983"/>
    <x v="0"/>
    <s v="APARECIDA MARIA PATRIARCA"/>
    <x v="0"/>
    <s v="BRASILEIRO NATO"/>
    <m/>
    <s v="MG"/>
    <m/>
    <n v="1217"/>
    <s v="DIVISAO DO SIASS PERICIA SAUD SERVIDOR"/>
    <s v="08-AREA ADMINISTR-UMUARAMA"/>
    <n v="29"/>
    <s v="PRO REITORIA DE GESTAO DE PESSOAS"/>
    <s v="04-SANTA MONICA"/>
    <m/>
    <x v="4"/>
    <x v="44"/>
    <x v="0"/>
    <m/>
    <s v="0//0"/>
    <m/>
    <m/>
    <n v="0"/>
    <m/>
    <n v="0"/>
    <m/>
    <m/>
    <m/>
    <x v="0"/>
    <x v="0"/>
    <d v="2014-09-17T00:00:00"/>
    <n v="2744.57"/>
  </r>
  <r>
    <s v="KLEVERSON DALITON SILVA MOREIRA"/>
    <x v="0"/>
    <n v="2942279"/>
    <n v="9755480692"/>
    <s v="31/05/1989"/>
    <x v="1"/>
    <s v="JOANA DARC DA SILVA MOREIRA"/>
    <x v="1"/>
    <s v="BRASILEIRO NATO"/>
    <m/>
    <s v="MG"/>
    <m/>
    <n v="663"/>
    <s v="DIRETORIA QUALIDADE VIDA SAUDE SERVIDOR"/>
    <s v="08-AREA ADMINISTR-UMUARAMA"/>
    <n v="29"/>
    <s v="PRO REITORIA DE GESTAO DE PESSOAS"/>
    <s v="04-SANTA MONICA"/>
    <m/>
    <x v="1"/>
    <x v="38"/>
    <x v="0"/>
    <m/>
    <s v="0//0"/>
    <m/>
    <m/>
    <n v="0"/>
    <m/>
    <n v="0"/>
    <m/>
    <m/>
    <m/>
    <x v="0"/>
    <x v="0"/>
    <d v="2012-05-09T00:00:00"/>
    <n v="9281.6200000000008"/>
  </r>
  <r>
    <s v="LAILA SILVA SOUZA MELO"/>
    <x v="0"/>
    <n v="1905531"/>
    <n v="7622072648"/>
    <s v="02/02/1985"/>
    <x v="0"/>
    <s v="MARIA MARLENE SILVA SOUZA"/>
    <x v="1"/>
    <s v="BRASILEIRO NATO"/>
    <m/>
    <s v="MG"/>
    <m/>
    <n v="360"/>
    <s v="FACULDADE DE CIENCIAS CONTABEIS"/>
    <s v="04-SANTA MONICA"/>
    <n v="360"/>
    <s v="FACULDADE DE CIENCIAS CONTABEIS"/>
    <s v="04-SANTA MONICA"/>
    <m/>
    <x v="0"/>
    <x v="12"/>
    <x v="0"/>
    <m/>
    <s v="0//0"/>
    <m/>
    <m/>
    <n v="0"/>
    <m/>
    <n v="0"/>
    <m/>
    <m/>
    <m/>
    <x v="0"/>
    <x v="0"/>
    <d v="2011-12-27T00:00:00"/>
    <n v="4663.6499999999996"/>
  </r>
  <r>
    <s v="LAIS CRISTINA FERREIRA SOUSA"/>
    <x v="0"/>
    <n v="2234618"/>
    <n v="7987865664"/>
    <s v="18/03/1989"/>
    <x v="0"/>
    <s v="SANDRA MARIA FERREIRA"/>
    <x v="3"/>
    <s v="BRASILEIRO NATO"/>
    <m/>
    <s v="MG"/>
    <m/>
    <n v="356"/>
    <s v="INSTITUTO DE QUIMICA"/>
    <s v="04-SANTA MONICA"/>
    <n v="356"/>
    <s v="INSTITUTO DE QUIMICA"/>
    <s v="04-SANTA MONICA"/>
    <m/>
    <x v="1"/>
    <x v="0"/>
    <x v="0"/>
    <m/>
    <s v="0//0"/>
    <m/>
    <m/>
    <n v="0"/>
    <m/>
    <n v="0"/>
    <m/>
    <m/>
    <m/>
    <x v="0"/>
    <x v="0"/>
    <d v="2015-06-24T00:00:00"/>
    <n v="5181.45"/>
  </r>
  <r>
    <s v="LAIS OLIVEIRA DELGADO"/>
    <x v="0"/>
    <n v="3611580"/>
    <n v="8106291600"/>
    <s v="01/03/1989"/>
    <x v="0"/>
    <s v="MARIA OLIVIA DE OLIVEIRA DELGADO"/>
    <x v="1"/>
    <s v="BRASILEIRO NATO"/>
    <m/>
    <s v="MG"/>
    <s v="UBERLANDIA"/>
    <n v="177"/>
    <s v="DIVISAO DE PROJETOS E CONVENIOS - DIRPL"/>
    <s v="04-SANTA MONICA"/>
    <n v="131"/>
    <s v="PRO REITORIA DE PLANEJAMEN ADMINISTRACAO"/>
    <s v="04-SANTA MONICA"/>
    <m/>
    <x v="0"/>
    <x v="53"/>
    <x v="0"/>
    <m/>
    <s v="0//0"/>
    <m/>
    <m/>
    <n v="0"/>
    <m/>
    <n v="0"/>
    <m/>
    <m/>
    <m/>
    <x v="0"/>
    <x v="0"/>
    <d v="2019-07-03T00:00:00"/>
    <n v="5867.05"/>
  </r>
  <r>
    <s v="LAISA DAS GRACAS SILVA DIAS"/>
    <x v="1"/>
    <n v="2302143"/>
    <n v="1250654696"/>
    <s v="14/06/1979"/>
    <x v="0"/>
    <s v="ONEIDA DAS GRACAS MACHADO"/>
    <x v="3"/>
    <s v="BRASILEIRO NATO"/>
    <m/>
    <s v="MG"/>
    <m/>
    <n v="485"/>
    <s v="CLINICA MEDICA INTERNACAO DIENF"/>
    <s v="05-ENFERMAGEM-UMUARAMA"/>
    <n v="211"/>
    <s v="DIRETORIA DE ENFERMAGEM HC"/>
    <s v="05-ENFERMAGEM-UMUARAMA"/>
    <m/>
    <x v="9"/>
    <x v="133"/>
    <x v="0"/>
    <m/>
    <s v="0//0"/>
    <m/>
    <m/>
    <n v="0"/>
    <m/>
    <n v="0"/>
    <m/>
    <m/>
    <m/>
    <x v="0"/>
    <x v="0"/>
    <d v="2016-04-06T00:00:00"/>
    <n v="3173.39"/>
  </r>
  <r>
    <s v="LAND JANE ALVES DE LIMA"/>
    <x v="1"/>
    <n v="2345111"/>
    <n v="3431662676"/>
    <s v="18/12/1975"/>
    <x v="0"/>
    <s v="DIVINA PEREIRA DE LIMA ALVES"/>
    <x v="1"/>
    <s v="BRASILEIRO NATO"/>
    <m/>
    <s v="GO"/>
    <m/>
    <n v="771"/>
    <s v="SERVICOS MEDICOS"/>
    <s v="06-HOSP CLINICAS-UMUARAMA"/>
    <n v="746"/>
    <s v="DIRETORIA DE SERVICOS CLINICOS"/>
    <s v="06-HOSP CLINICAS-UMUARAMA"/>
    <m/>
    <x v="0"/>
    <x v="34"/>
    <x v="0"/>
    <m/>
    <s v="0//0"/>
    <m/>
    <m/>
    <n v="0"/>
    <m/>
    <n v="0"/>
    <m/>
    <m/>
    <m/>
    <x v="0"/>
    <x v="2"/>
    <d v="2013-04-01T00:00:00"/>
    <n v="8848.6200000000008"/>
  </r>
  <r>
    <s v="LANDERSSONI VARGAS COSTA PAZ"/>
    <x v="0"/>
    <n v="3298933"/>
    <n v="72035056187"/>
    <s v="26/06/1986"/>
    <x v="1"/>
    <s v="RAMONA SUELY VARGAS COSTA PAZ"/>
    <x v="1"/>
    <s v="BRASILEIRO NATO"/>
    <m/>
    <s v="MS"/>
    <m/>
    <n v="111"/>
    <s v="DIVISAO APOIO ADM HOSPITAL VETERINARIO"/>
    <s v="08-AREA ADMINISTR-UMUARAMA"/>
    <n v="109"/>
    <s v="HOSPITAL VETERINARIO - DIRETORIA GERAL"/>
    <s v="08-AREA ADMINISTR-UMUARAMA"/>
    <m/>
    <x v="2"/>
    <x v="24"/>
    <x v="0"/>
    <m/>
    <s v="0//0"/>
    <m/>
    <m/>
    <n v="0"/>
    <m/>
    <n v="0"/>
    <m/>
    <m/>
    <m/>
    <x v="0"/>
    <x v="0"/>
    <d v="2022-07-06T00:00:00"/>
    <n v="3058.7"/>
  </r>
  <r>
    <s v="LARA CANDIDA PEREIRA"/>
    <x v="0"/>
    <n v="3317573"/>
    <n v="96647736620"/>
    <s v="25/09/1973"/>
    <x v="0"/>
    <s v="ANTONIA CANDIDA PEREIRA"/>
    <x v="1"/>
    <s v="BRASILEIRO NATO"/>
    <m/>
    <s v="MG"/>
    <m/>
    <n v="948"/>
    <s v="DIVISAO ASSIT E ORIENTACAO SOCIAL"/>
    <s v="04-SANTA MONICA"/>
    <n v="944"/>
    <s v="PRO REITORIA DE ASSISTENCIA ESTUDANTIL"/>
    <s v="04-SANTA MONICA"/>
    <m/>
    <x v="5"/>
    <x v="42"/>
    <x v="0"/>
    <m/>
    <s v="0//0"/>
    <m/>
    <m/>
    <n v="0"/>
    <m/>
    <n v="0"/>
    <m/>
    <m/>
    <m/>
    <x v="0"/>
    <x v="0"/>
    <d v="2022-11-22T00:00:00"/>
    <n v="6772.66"/>
  </r>
  <r>
    <s v="LARA CAROLINE BORGES MOREIRA MOTA"/>
    <x v="0"/>
    <n v="2059422"/>
    <n v="9279403613"/>
    <s v="31/12/1989"/>
    <x v="0"/>
    <s v="NILZA MOREIRA DE FREITAS LIMA"/>
    <x v="1"/>
    <s v="BRASILEIRO NATO"/>
    <m/>
    <s v="MG"/>
    <m/>
    <n v="301"/>
    <s v="INSTITUTO DE CIENCIAS AGRARIAS"/>
    <s v="12-CAMPUS GLORIA"/>
    <n v="301"/>
    <s v="INSTITUTO DE CIENCIAS AGRARIAS"/>
    <s v="12-CAMPUS GLORIA"/>
    <m/>
    <x v="3"/>
    <x v="8"/>
    <x v="0"/>
    <m/>
    <s v="0//0"/>
    <m/>
    <m/>
    <n v="0"/>
    <m/>
    <n v="0"/>
    <m/>
    <m/>
    <m/>
    <x v="0"/>
    <x v="3"/>
    <d v="2013-09-12T00:00:00"/>
    <n v="4790.6899999999996"/>
  </r>
  <r>
    <s v="LARA FRANNY MOREIRA NASCIMENTO"/>
    <x v="1"/>
    <n v="3305340"/>
    <n v="10928881601"/>
    <s v="14/10/1991"/>
    <x v="0"/>
    <s v="CLERIA GONCALVES MOREIRA"/>
    <x v="3"/>
    <s v="BRASILEIRO NATO"/>
    <m/>
    <s v="MG"/>
    <m/>
    <n v="773"/>
    <s v="URGENCIA E EMERGENCIA"/>
    <s v="06-HOSP CLINICAS-UMUARAMA"/>
    <n v="211"/>
    <s v="DIRETORIA DE ENFERMAGEM HC"/>
    <s v="05-ENFERMAGEM-UMUARAMA"/>
    <m/>
    <x v="2"/>
    <x v="24"/>
    <x v="0"/>
    <m/>
    <s v="0//0"/>
    <m/>
    <m/>
    <n v="0"/>
    <m/>
    <n v="0"/>
    <m/>
    <m/>
    <m/>
    <x v="0"/>
    <x v="0"/>
    <d v="2022-08-22T00:00:00"/>
    <n v="7826.59"/>
  </r>
  <r>
    <s v="LARA GOMES DO NASCIMENTO MORAIS"/>
    <x v="0"/>
    <n v="1065738"/>
    <n v="1553015606"/>
    <s v="02/10/1984"/>
    <x v="0"/>
    <s v="CLEIDE APARECIDA DO NASCIMENTO"/>
    <x v="1"/>
    <s v="BRASILEIRO NATO"/>
    <m/>
    <s v="MG"/>
    <m/>
    <n v="131"/>
    <s v="PRO REITORIA DE PLANEJAMEN ADMINISTRACAO"/>
    <s v="04-SANTA MONICA"/>
    <n v="131"/>
    <s v="PRO REITORIA DE PLANEJAMEN ADMINISTRACAO"/>
    <s v="04-SANTA MONICA"/>
    <m/>
    <x v="0"/>
    <x v="42"/>
    <x v="0"/>
    <m/>
    <s v="0//0"/>
    <m/>
    <s v="Afas. Prestar Colaboração, PCCTAE e Magistério Federal - EST"/>
    <n v="0"/>
    <m/>
    <n v="26254"/>
    <s v="UNIVERSIDADE FED.DO TRIANGULO MINEIRO"/>
    <s v="30/08/2022"/>
    <s v="0//0"/>
    <x v="0"/>
    <x v="0"/>
    <d v="2013-10-14T00:00:00"/>
    <n v="5434.85"/>
  </r>
  <r>
    <s v="LARA REIS GOMES"/>
    <x v="0"/>
    <n v="3922467"/>
    <n v="7657703695"/>
    <s v="26/03/1987"/>
    <x v="0"/>
    <s v="CLAUSMEI APARECIDA REIS"/>
    <x v="0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3"/>
    <x v="40"/>
    <x v="0"/>
    <m/>
    <s v="0//0"/>
    <m/>
    <m/>
    <n v="0"/>
    <m/>
    <n v="0"/>
    <m/>
    <m/>
    <m/>
    <x v="0"/>
    <x v="0"/>
    <d v="2017-03-10T00:00:00"/>
    <n v="5694.97"/>
  </r>
  <r>
    <s v="LARA RIBEIRO FRANCO"/>
    <x v="0"/>
    <n v="1672568"/>
    <n v="4027058666"/>
    <s v="26/11/1979"/>
    <x v="0"/>
    <s v="MARIA APARECIDA SILVA RIBEIRO FRANCO"/>
    <x v="1"/>
    <s v="BRASILEIRO NATO"/>
    <m/>
    <s v="MG"/>
    <s v="ITUIUTABA"/>
    <n v="798"/>
    <s v="COORD DO CURSO DE PEDAGOGIA DO PONTAL"/>
    <s v="09-CAMPUS PONTAL"/>
    <n v="1155"/>
    <s v="INSTITUTO DE CIENCIAS HUMANAS DO PONTAL"/>
    <s v="09-CAMPUS PONTAL"/>
    <m/>
    <x v="1"/>
    <x v="15"/>
    <x v="0"/>
    <m/>
    <s v="0//0"/>
    <m/>
    <m/>
    <n v="0"/>
    <m/>
    <n v="0"/>
    <m/>
    <m/>
    <m/>
    <x v="0"/>
    <x v="0"/>
    <d v="2009-01-22T00:00:00"/>
    <n v="5989.26"/>
  </r>
  <r>
    <s v="LARA ROSSANA RASTRELO"/>
    <x v="0"/>
    <n v="1660013"/>
    <n v="5771263699"/>
    <s v="19/07/1984"/>
    <x v="0"/>
    <s v="EDNA MARCIA RASTRELO"/>
    <x v="0"/>
    <s v="BRASILEIRO NATO"/>
    <m/>
    <s v="MG"/>
    <s v="UBRELANDIA"/>
    <n v="294"/>
    <s v="INSTITUTO DE BIOLOGIA"/>
    <s v="07-AREA ACADEMICA-UMUARAMA"/>
    <n v="294"/>
    <s v="INSTITUTO DE BIOLOGIA"/>
    <s v="07-AREA ACADEMICA-UMUARAMA"/>
    <m/>
    <x v="3"/>
    <x v="25"/>
    <x v="0"/>
    <m/>
    <s v="0//0"/>
    <m/>
    <m/>
    <n v="0"/>
    <m/>
    <n v="0"/>
    <m/>
    <m/>
    <m/>
    <x v="0"/>
    <x v="0"/>
    <d v="2008-10-09T00:00:00"/>
    <n v="6895.57"/>
  </r>
  <r>
    <s v="LARISSA ALVES DINIZ"/>
    <x v="0"/>
    <n v="2410902"/>
    <n v="1550490621"/>
    <s v="08/06/1986"/>
    <x v="0"/>
    <s v="LUZINETE ALVES DINIZ"/>
    <x v="1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0"/>
    <x v="52"/>
    <x v="0"/>
    <m/>
    <s v="0//0"/>
    <m/>
    <m/>
    <n v="0"/>
    <m/>
    <n v="0"/>
    <m/>
    <m/>
    <m/>
    <x v="0"/>
    <x v="0"/>
    <d v="2017-07-28T00:00:00"/>
    <n v="3181.04"/>
  </r>
  <r>
    <s v="LARISSA APARECIDA DE MELO"/>
    <x v="1"/>
    <n v="1199628"/>
    <n v="8999118622"/>
    <s v="04/07/1988"/>
    <x v="0"/>
    <s v="MARCOLINA MIQUELANTI MELO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30"/>
    <x v="0"/>
    <m/>
    <s v="0//0"/>
    <m/>
    <m/>
    <n v="0"/>
    <m/>
    <n v="0"/>
    <m/>
    <m/>
    <m/>
    <x v="0"/>
    <x v="2"/>
    <d v="2019-10-14T00:00:00"/>
    <n v="6442.57"/>
  </r>
  <r>
    <s v="LARISSA COUTO CAMPOS"/>
    <x v="0"/>
    <n v="2696821"/>
    <n v="9373838644"/>
    <s v="28/01/1990"/>
    <x v="0"/>
    <s v="SILVIA AP DO COUTO CAMPOS"/>
    <x v="1"/>
    <s v="BRASILEIRO NATO"/>
    <m/>
    <s v="SP"/>
    <m/>
    <n v="362"/>
    <s v="COORDENACAO CUR GRAD CIENCIAS CONTABEIS"/>
    <s v="04-SANTA MONICA"/>
    <n v="360"/>
    <s v="FACULDADE DE CIENCIAS CONTABEIS"/>
    <s v="04-SANTA MONICA"/>
    <m/>
    <x v="3"/>
    <x v="18"/>
    <x v="0"/>
    <m/>
    <s v="0//0"/>
    <m/>
    <m/>
    <n v="0"/>
    <m/>
    <n v="0"/>
    <m/>
    <m/>
    <m/>
    <x v="0"/>
    <x v="0"/>
    <d v="2014-02-24T00:00:00"/>
    <n v="5815.54"/>
  </r>
  <r>
    <s v="LARISSA DE LIMA"/>
    <x v="0"/>
    <n v="2020289"/>
    <n v="8626911688"/>
    <s v="19/10/1987"/>
    <x v="0"/>
    <s v="JOELMA SOARES SIQUEIRA LIMA"/>
    <x v="1"/>
    <s v="BRASILEIRO NATO"/>
    <m/>
    <s v="MG"/>
    <m/>
    <n v="343"/>
    <s v="COORDENACAO CUR P P GRAD GEOGRAFIA-UDIA"/>
    <s v="04-SANTA MONICA"/>
    <n v="340"/>
    <s v="INSTITUTO DE GEOGRAFIA"/>
    <s v="04-SANTA MONICA"/>
    <m/>
    <x v="1"/>
    <x v="8"/>
    <x v="0"/>
    <m/>
    <s v="0//0"/>
    <m/>
    <m/>
    <n v="0"/>
    <m/>
    <n v="0"/>
    <m/>
    <m/>
    <m/>
    <x v="0"/>
    <x v="0"/>
    <d v="2013-04-30T00:00:00"/>
    <n v="5350.97"/>
  </r>
  <r>
    <s v="LARISSA DOS SANTOS SOUSA"/>
    <x v="0"/>
    <n v="3229466"/>
    <n v="8055804680"/>
    <s v="24/10/1987"/>
    <x v="0"/>
    <s v="LEISE MARIA DOS SANTOS SOUZA"/>
    <x v="1"/>
    <s v="BRASILEIRO NATO"/>
    <m/>
    <s v="MG"/>
    <m/>
    <n v="1202"/>
    <s v="DIVISAO DE MORADIA"/>
    <s v="04-SANTA MONICA"/>
    <n v="944"/>
    <s v="PRO REITORIA DE ASSISTENCIA ESTUDANTIL"/>
    <s v="04-SANTA MONICA"/>
    <m/>
    <x v="1"/>
    <x v="45"/>
    <x v="0"/>
    <m/>
    <s v="0//0"/>
    <m/>
    <m/>
    <n v="0"/>
    <m/>
    <n v="0"/>
    <m/>
    <m/>
    <m/>
    <x v="0"/>
    <x v="0"/>
    <d v="2021-02-23T00:00:00"/>
    <n v="4541.6000000000004"/>
  </r>
  <r>
    <s v="LARISSA GONCALVES CUNHA RIOS"/>
    <x v="0"/>
    <n v="1103378"/>
    <n v="10514934638"/>
    <s v="01/06/1991"/>
    <x v="0"/>
    <s v="ELIZABETH GONCALVES CUNHA"/>
    <x v="1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3"/>
    <x v="59"/>
    <x v="0"/>
    <m/>
    <s v="0//0"/>
    <m/>
    <m/>
    <n v="0"/>
    <m/>
    <n v="0"/>
    <m/>
    <m/>
    <m/>
    <x v="0"/>
    <x v="0"/>
    <d v="2018-06-11T00:00:00"/>
    <n v="15522.67"/>
  </r>
  <r>
    <s v="LARISSA NAVES LOURENCO SANTOS"/>
    <x v="0"/>
    <n v="3692473"/>
    <n v="10272311600"/>
    <s v="06/06/1989"/>
    <x v="0"/>
    <s v="ALICE NAVES DA SILVA"/>
    <x v="1"/>
    <s v="BRASILEIRO NATO"/>
    <m/>
    <s v="MG"/>
    <s v="UBERLANDIA"/>
    <n v="617"/>
    <s v="DIRETORIA DE ENSINO"/>
    <s v="04-SANTA MONICA"/>
    <n v="262"/>
    <s v="PRO REITORIA DE GRADUACAO"/>
    <s v="04-SANTA MONICA"/>
    <m/>
    <x v="0"/>
    <x v="38"/>
    <x v="0"/>
    <m/>
    <s v="0//0"/>
    <m/>
    <m/>
    <n v="0"/>
    <m/>
    <n v="0"/>
    <m/>
    <m/>
    <m/>
    <x v="0"/>
    <x v="0"/>
    <d v="2013-04-19T00:00:00"/>
    <n v="7103.91"/>
  </r>
  <r>
    <s v="LARISSA NUNES SOUKI"/>
    <x v="1"/>
    <n v="3154838"/>
    <n v="6639924609"/>
    <s v="01/12/1983"/>
    <x v="0"/>
    <s v="MAGDA NUNES COELHO SOUKI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51"/>
    <x v="0"/>
    <m/>
    <s v="0//0"/>
    <m/>
    <s v="Lic. Gestante  ( Concedida Administrat.) - EST"/>
    <n v="0"/>
    <m/>
    <n v="0"/>
    <m/>
    <s v="15/10/2022"/>
    <s v="11/02/2023"/>
    <x v="0"/>
    <x v="2"/>
    <d v="2019-11-18T00:00:00"/>
    <n v="7541.25"/>
  </r>
  <r>
    <s v="LARISSA SILVA SOARES"/>
    <x v="0"/>
    <n v="2094694"/>
    <n v="9782700614"/>
    <s v="12/01/1989"/>
    <x v="0"/>
    <s v="MARIA DE LOURDES SILVA SOARES"/>
    <x v="1"/>
    <s v="BRASILEIRO NATO"/>
    <m/>
    <s v="MG"/>
    <m/>
    <n v="305"/>
    <s v="FACULDADE DE MEDICINA"/>
    <s v="07-AREA ACADEMICA-UMUARAMA"/>
    <n v="305"/>
    <s v="FACULDADE DE MEDICINA"/>
    <s v="07-AREA ACADEMICA-UMUARAMA"/>
    <m/>
    <x v="1"/>
    <x v="53"/>
    <x v="0"/>
    <m/>
    <s v="0//0"/>
    <m/>
    <m/>
    <n v="0"/>
    <m/>
    <n v="0"/>
    <m/>
    <m/>
    <m/>
    <x v="0"/>
    <x v="2"/>
    <d v="2020-10-02T00:00:00"/>
    <n v="7311.25"/>
  </r>
  <r>
    <s v="LARISSA SILVA SOARES DE LIMA"/>
    <x v="0"/>
    <n v="3299461"/>
    <n v="1921996684"/>
    <s v="14/05/1997"/>
    <x v="0"/>
    <s v="VALDINECI ROSA SILVA"/>
    <x v="1"/>
    <s v="BRASILEIRO NATO"/>
    <m/>
    <s v="MG"/>
    <m/>
    <n v="250"/>
    <s v="DIVISAO DE RELACOES COMUNITARIAS"/>
    <s v="04-SANTA MONICA"/>
    <n v="247"/>
    <s v="PRO REITORIA EXTENSAO E CULTURA"/>
    <s v="04-SANTA MONICA"/>
    <s v="OSTOMIA"/>
    <x v="4"/>
    <x v="24"/>
    <x v="0"/>
    <m/>
    <s v="0//0"/>
    <m/>
    <m/>
    <n v="0"/>
    <m/>
    <n v="0"/>
    <m/>
    <m/>
    <m/>
    <x v="0"/>
    <x v="0"/>
    <d v="2022-07-05T00:00:00"/>
    <n v="2446.96"/>
  </r>
  <r>
    <s v="LARISSA SILVEIRA TRINDADE"/>
    <x v="1"/>
    <n v="2840931"/>
    <n v="7852417604"/>
    <s v="25/11/1985"/>
    <x v="0"/>
    <s v="MILENA SILVEIRA DA SILVA"/>
    <x v="3"/>
    <s v="BRASILEIRO NATO"/>
    <m/>
    <s v="MG"/>
    <m/>
    <n v="211"/>
    <s v="DIRETORIA DE ENFERMAGEM HC"/>
    <s v="05-ENFERMAGEM-UMUARAMA"/>
    <n v="211"/>
    <s v="DIRETORIA DE ENFERMAGEM HC"/>
    <s v="05-ENFERMAGEM-UMUARAMA"/>
    <m/>
    <x v="0"/>
    <x v="58"/>
    <x v="1"/>
    <m/>
    <s v="0//0"/>
    <m/>
    <s v="CESSAO (COM ONUS) PARA OUTROS ORGAOS - EST"/>
    <n v="0"/>
    <m/>
    <n v="26443"/>
    <s v="EMPRESA BRAS. SERVIÇOS HOSPITALARES"/>
    <s v="25/04/2022"/>
    <s v="0//0"/>
    <x v="0"/>
    <x v="0"/>
    <d v="2017-07-10T00:00:00"/>
    <n v="6837.25"/>
  </r>
  <r>
    <s v="LASARO MARTINS PEREIRA"/>
    <x v="0"/>
    <n v="3055273"/>
    <n v="75098911672"/>
    <s v="07/06/1964"/>
    <x v="1"/>
    <s v="CELI CAMILA PEREIRA"/>
    <x v="1"/>
    <s v="BRASILEIRO NATO"/>
    <m/>
    <s v="MG"/>
    <m/>
    <n v="89"/>
    <s v="DIRETORIA DE COMUNICACAO SOCIAL"/>
    <s v="04-SANTA MONICA"/>
    <n v="89"/>
    <s v="DIRETORIA DE COMUNICACAO SOCIAL"/>
    <s v="04-SANTA MONICA"/>
    <m/>
    <x v="4"/>
    <x v="129"/>
    <x v="0"/>
    <m/>
    <s v="0//0"/>
    <m/>
    <m/>
    <n v="0"/>
    <m/>
    <n v="0"/>
    <m/>
    <m/>
    <m/>
    <x v="0"/>
    <x v="0"/>
    <d v="2018-07-05T00:00:00"/>
    <n v="2099.7399999999998"/>
  </r>
  <r>
    <s v="LAUANA ARAUJO SILVA"/>
    <x v="0"/>
    <n v="1753690"/>
    <n v="7972320608"/>
    <s v="01/12/1985"/>
    <x v="0"/>
    <s v="SANDRA MARIA ARAUJO"/>
    <x v="3"/>
    <s v="BRASILEIRO NATO"/>
    <m/>
    <s v="MG"/>
    <m/>
    <n v="284"/>
    <s v="DIVISAO DE CONTROLE ACADEMICO"/>
    <s v="04-SANTA MONICA"/>
    <n v="274"/>
    <s v="DIRETORIA DE ADM CONTROLE ACADEMICO"/>
    <s v="04-SANTA MONICA"/>
    <m/>
    <x v="1"/>
    <x v="25"/>
    <x v="0"/>
    <m/>
    <s v="0//0"/>
    <m/>
    <m/>
    <n v="0"/>
    <m/>
    <n v="0"/>
    <m/>
    <m/>
    <m/>
    <x v="0"/>
    <x v="0"/>
    <d v="2010-02-01T00:00:00"/>
    <n v="5665.55"/>
  </r>
  <r>
    <s v="LAURA CHIOVATO SILVA"/>
    <x v="0"/>
    <n v="1651826"/>
    <n v="6736698669"/>
    <s v="13/11/1985"/>
    <x v="0"/>
    <s v="AGLAIA CHIOVATO SILVA"/>
    <x v="1"/>
    <s v="BRASILEIRO NATO"/>
    <m/>
    <s v="MG"/>
    <s v="ARAGUARI"/>
    <n v="869"/>
    <s v="DIVISAO DE EXECUCAO FISICA - DIROB"/>
    <s v="04-SANTA MONICA"/>
    <n v="59"/>
    <s v="PREFEITURA UNIVERSITARIA"/>
    <s v="04-SANTA MONICA"/>
    <m/>
    <x v="1"/>
    <x v="17"/>
    <x v="0"/>
    <m/>
    <s v="0//0"/>
    <m/>
    <m/>
    <n v="0"/>
    <m/>
    <n v="0"/>
    <m/>
    <m/>
    <m/>
    <x v="0"/>
    <x v="0"/>
    <d v="2008-08-20T00:00:00"/>
    <n v="10718.82"/>
  </r>
  <r>
    <s v="LAURA CRISTINA DOS SANTOS MARTINS"/>
    <x v="0"/>
    <n v="1250360"/>
    <n v="4592892682"/>
    <s v="05/08/1980"/>
    <x v="0"/>
    <s v="HELOISA HELENA DOS SANTOS MARTINS"/>
    <x v="0"/>
    <s v="BRASILEIRO NATO"/>
    <m/>
    <s v="MG"/>
    <m/>
    <n v="675"/>
    <s v="DIRETORIA DE LOGISTICA"/>
    <s v="04-SANTA MONICA"/>
    <n v="59"/>
    <s v="PREFEITURA UNIVERSITARIA"/>
    <s v="04-SANTA MONICA"/>
    <m/>
    <x v="5"/>
    <x v="24"/>
    <x v="0"/>
    <m/>
    <s v="0//0"/>
    <m/>
    <m/>
    <n v="0"/>
    <m/>
    <n v="0"/>
    <m/>
    <m/>
    <m/>
    <x v="0"/>
    <x v="0"/>
    <d v="2022-12-01T00:00:00"/>
    <n v="2446.96"/>
  </r>
  <r>
    <s v="LAURA DO CARMO CUNHA"/>
    <x v="0"/>
    <n v="412443"/>
    <n v="47447516600"/>
    <s v="30/05/1948"/>
    <x v="0"/>
    <s v="GERALDA CANDIDA CUNHA"/>
    <x v="1"/>
    <s v="BRASILEIRO NATO"/>
    <m/>
    <s v="MG"/>
    <s v="SANTA JULIANA"/>
    <n v="60"/>
    <s v="DIVISAO DE CONSERVACAO E LIMPEZA"/>
    <s v="04-SANTA MONICA"/>
    <n v="59"/>
    <s v="PREFEITURA UNIVERSITARIA"/>
    <s v="04-SANTA MONICA"/>
    <m/>
    <x v="7"/>
    <x v="30"/>
    <x v="0"/>
    <m/>
    <s v="0//0"/>
    <m/>
    <m/>
    <n v="0"/>
    <m/>
    <n v="0"/>
    <m/>
    <m/>
    <m/>
    <x v="0"/>
    <x v="0"/>
    <d v="1985-03-11T00:00:00"/>
    <n v="3516.29"/>
  </r>
  <r>
    <s v="LAUREN RUBIA CARVALHO GODOY"/>
    <x v="0"/>
    <n v="2645184"/>
    <n v="8191366622"/>
    <s v="16/10/1989"/>
    <x v="0"/>
    <s v="VERA LUCIA ROSA DE CARVALHO GODOY"/>
    <x v="1"/>
    <s v="BRASILEIRO NATO"/>
    <m/>
    <s v="MG"/>
    <s v="UBERLANDIA"/>
    <n v="943"/>
    <s v="DIVISAO DE ANALISE DE PROCESSOS"/>
    <s v="04-SANTA MONICA"/>
    <n v="29"/>
    <s v="PRO REITORIA DE GESTAO DE PESSOAS"/>
    <s v="04-SANTA MONICA"/>
    <m/>
    <x v="0"/>
    <x v="24"/>
    <x v="0"/>
    <m/>
    <s v="0//0"/>
    <m/>
    <m/>
    <n v="0"/>
    <m/>
    <n v="0"/>
    <m/>
    <m/>
    <m/>
    <x v="0"/>
    <x v="0"/>
    <d v="2021-06-24T00:00:00"/>
    <n v="3181.04"/>
  </r>
  <r>
    <s v="LAYANE ALENCAR COSTA NASCIMENTO SOUSA"/>
    <x v="0"/>
    <n v="3244118"/>
    <n v="869265199"/>
    <s v="26/08/1983"/>
    <x v="0"/>
    <s v="LUISA ALENCAR COSTA NASCIMENTO"/>
    <x v="3"/>
    <s v="BRASILEIRO NATO"/>
    <m/>
    <s v="PI"/>
    <m/>
    <n v="1165"/>
    <s v="DPTO BIOLOGI CELULAR-HISTOLO-EMBRIOLOGIA"/>
    <s v="07-AREA ACADEMICA-UMUARAMA"/>
    <n v="288"/>
    <s v="INSTITUTO DE CIENCIAS BIOMEDICAS"/>
    <s v="07-AREA ACADEMICA-UMUARAMA"/>
    <m/>
    <x v="3"/>
    <x v="24"/>
    <x v="0"/>
    <m/>
    <s v="0//0"/>
    <m/>
    <m/>
    <n v="0"/>
    <m/>
    <n v="0"/>
    <m/>
    <m/>
    <m/>
    <x v="0"/>
    <x v="0"/>
    <d v="2021-06-22T00:00:00"/>
    <n v="4526.87"/>
  </r>
  <r>
    <s v="LAYLA RAQUEL SILVA GOMES"/>
    <x v="0"/>
    <n v="1958304"/>
    <n v="6771309614"/>
    <s v="29/10/1989"/>
    <x v="0"/>
    <s v="DIVINA RITA DA SILVA GOMES"/>
    <x v="1"/>
    <s v="BRASILEIRO NATO"/>
    <m/>
    <s v="MG"/>
    <m/>
    <n v="873"/>
    <s v="CENTRO DE PSICOLOGIA"/>
    <s v="07-AREA ACADEMICA-UMUARAMA"/>
    <n v="326"/>
    <s v="INSTITUTO DE PSICOLOGIA"/>
    <s v="07-AREA ACADEMICA-UMUARAMA"/>
    <m/>
    <x v="1"/>
    <x v="34"/>
    <x v="0"/>
    <m/>
    <s v="0//0"/>
    <m/>
    <m/>
    <n v="26254"/>
    <s v="UNIVERSIDADE FED.DO TRIANGULO MINEIRO"/>
    <n v="0"/>
    <m/>
    <m/>
    <m/>
    <x v="0"/>
    <x v="0"/>
    <d v="2013-03-01T00:00:00"/>
    <n v="8966.61"/>
  </r>
  <r>
    <s v="LAYSA DE OLIVEIRA SOUZA LEAO"/>
    <x v="1"/>
    <n v="1879682"/>
    <n v="8594947640"/>
    <s v="06/05/1989"/>
    <x v="0"/>
    <s v="MARLY DE OLIVEIRA SOUZA"/>
    <x v="1"/>
    <s v="BRASILEIRO NATO"/>
    <m/>
    <s v="MG"/>
    <m/>
    <n v="469"/>
    <s v="CENTRO SAUDE ESCOLA JARAGUA AMB DIENF"/>
    <s v="05-ENFERMAGEM-UMUARAMA"/>
    <n v="211"/>
    <s v="DIRETORIA DE ENFERMAGEM HC"/>
    <s v="05-ENFERMAGEM-UMUARAMA"/>
    <m/>
    <x v="1"/>
    <x v="12"/>
    <x v="0"/>
    <m/>
    <s v="0//0"/>
    <m/>
    <m/>
    <n v="0"/>
    <m/>
    <n v="0"/>
    <m/>
    <m/>
    <m/>
    <x v="0"/>
    <x v="0"/>
    <d v="2011-07-25T00:00:00"/>
    <n v="5811.63"/>
  </r>
  <r>
    <s v="LAZARO ANTONIO DOS SANTOS"/>
    <x v="0"/>
    <n v="6412934"/>
    <n v="41967070687"/>
    <s v="25/10/1961"/>
    <x v="1"/>
    <s v="IOLANDA VIEIRA DA SILVA"/>
    <x v="1"/>
    <s v="BRASILEIRO NATO"/>
    <m/>
    <s v="MG"/>
    <s v="PATROCINIO"/>
    <n v="288"/>
    <s v="INSTITUTO DE CIENCIAS BIOMEDICAS"/>
    <s v="07-AREA ACADEMICA-UMUARAMA"/>
    <n v="288"/>
    <s v="INSTITUTO DE CIENCIAS BIOMEDICAS"/>
    <s v="07-AREA ACADEMICA-UMUARAMA"/>
    <m/>
    <x v="3"/>
    <x v="12"/>
    <x v="0"/>
    <m/>
    <s v="0//0"/>
    <m/>
    <m/>
    <n v="0"/>
    <m/>
    <n v="0"/>
    <m/>
    <m/>
    <m/>
    <x v="0"/>
    <x v="0"/>
    <d v="2012-05-29T00:00:00"/>
    <n v="7821.6"/>
  </r>
  <r>
    <s v="LAZARO DE MARIA PERES"/>
    <x v="0"/>
    <n v="413401"/>
    <n v="48503142600"/>
    <s v="07/03/1959"/>
    <x v="1"/>
    <s v="ABADIA PADUA RES PERES"/>
    <x v="1"/>
    <s v="BRASILEIRO NATO"/>
    <m/>
    <s v="GO"/>
    <s v="GOIATUBA"/>
    <n v="294"/>
    <s v="INSTITUTO DE BIOLOGIA"/>
    <s v="07-AREA ACADEMICA-UMUARAMA"/>
    <n v="294"/>
    <s v="INSTITUTO DE BIOLOGIA"/>
    <s v="07-AREA ACADEMICA-UMUARAMA"/>
    <m/>
    <x v="8"/>
    <x v="107"/>
    <x v="0"/>
    <m/>
    <s v="0//0"/>
    <m/>
    <m/>
    <n v="0"/>
    <m/>
    <n v="0"/>
    <m/>
    <m/>
    <m/>
    <x v="0"/>
    <x v="0"/>
    <d v="1989-11-24T00:00:00"/>
    <n v="4108.78"/>
  </r>
  <r>
    <s v="LAZARO HENRIQUE ALVES VIEIRA"/>
    <x v="0"/>
    <n v="409510"/>
    <n v="35213515649"/>
    <s v="04/06/1957"/>
    <x v="1"/>
    <s v="TEREZINHA FERREIRA VIEIRA"/>
    <x v="0"/>
    <s v="BRASILEIRO NATO"/>
    <m/>
    <s v="MG"/>
    <s v="UBERLANDIA"/>
    <n v="399"/>
    <s v="FACULDADE DE ENGENHARIA MECANICA"/>
    <s v="12-CAMPUS GLORIA"/>
    <n v="399"/>
    <s v="FACULDADE DE ENGENHARIA MECANICA"/>
    <s v="12-CAMPUS GLORIA"/>
    <m/>
    <x v="7"/>
    <x v="29"/>
    <x v="0"/>
    <m/>
    <s v="0//0"/>
    <m/>
    <m/>
    <n v="0"/>
    <m/>
    <n v="0"/>
    <m/>
    <m/>
    <m/>
    <x v="0"/>
    <x v="0"/>
    <d v="1979-07-01T00:00:00"/>
    <n v="5477.14"/>
  </r>
  <r>
    <s v="LAZARO MANOEL RODRIGUES"/>
    <x v="0"/>
    <n v="413414"/>
    <n v="61832286649"/>
    <s v="10/04/1967"/>
    <x v="1"/>
    <s v="LAUDELINA MA RODRIGUES"/>
    <x v="1"/>
    <s v="BRASILEIRO NATO"/>
    <m/>
    <s v="MG"/>
    <s v="UBERLANDIA"/>
    <n v="60"/>
    <s v="DIVISAO DE CONSERVACAO E LIMPEZA"/>
    <s v="04-SANTA MONICA"/>
    <n v="59"/>
    <s v="PREFEITURA UNIVERSITARIA"/>
    <s v="04-SANTA MONICA"/>
    <m/>
    <x v="0"/>
    <x v="30"/>
    <x v="0"/>
    <m/>
    <s v="0//0"/>
    <m/>
    <m/>
    <n v="0"/>
    <m/>
    <n v="0"/>
    <m/>
    <m/>
    <m/>
    <x v="0"/>
    <x v="0"/>
    <d v="1989-12-06T00:00:00"/>
    <n v="3995.41"/>
  </r>
  <r>
    <s v="LEA DUARTE DA SILVA MORAIS"/>
    <x v="1"/>
    <n v="1256668"/>
    <n v="3088397656"/>
    <s v="08/04/1976"/>
    <x v="0"/>
    <s v="LUCILA DA CONCEICAO SILV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3"/>
    <x v="35"/>
    <x v="0"/>
    <m/>
    <s v="0//0"/>
    <m/>
    <m/>
    <n v="0"/>
    <m/>
    <n v="0"/>
    <m/>
    <m/>
    <m/>
    <x v="0"/>
    <x v="0"/>
    <d v="1997-12-02T00:00:00"/>
    <n v="8721.77"/>
  </r>
  <r>
    <s v="LEA GLEIDE RIBEIRO DE OLIVEIRA BORGES"/>
    <x v="0"/>
    <n v="2273170"/>
    <n v="95159541691"/>
    <s v="11/12/1974"/>
    <x v="0"/>
    <s v="MARIA MADALENA DE OLIVEIRA"/>
    <x v="0"/>
    <s v="BRASILEIRO NATO"/>
    <m/>
    <s v="MG"/>
    <m/>
    <n v="733"/>
    <s v="DIVISAO AQUISICAO PROCESSAMENTO TECNICO"/>
    <s v="04-SANTA MONICA"/>
    <n v="585"/>
    <s v="DIRETORIA DO SISTEMA DE BIBLIOTECAS"/>
    <s v="04-SANTA MONICA"/>
    <m/>
    <x v="0"/>
    <x v="78"/>
    <x v="0"/>
    <m/>
    <s v="0//0"/>
    <m/>
    <m/>
    <n v="0"/>
    <m/>
    <n v="0"/>
    <m/>
    <m/>
    <m/>
    <x v="0"/>
    <x v="3"/>
    <d v="2013-11-14T00:00:00"/>
    <n v="2732.85"/>
  </r>
  <r>
    <s v="LEANDRA PAULISTA DE CARVALHO"/>
    <x v="0"/>
    <n v="1905024"/>
    <n v="305957627"/>
    <s v="03/04/1977"/>
    <x v="0"/>
    <s v="ROSANGELA PAULISTA CARVALHO"/>
    <x v="1"/>
    <s v="BRASILEIRO NATO"/>
    <m/>
    <s v="MG"/>
    <m/>
    <n v="568"/>
    <s v="COORD CURSO GRADUACAO ENG AERONAUTICA"/>
    <s v="12-CAMPUS GLORIA"/>
    <n v="399"/>
    <s v="FACULDADE DE ENGENHARIA MECANICA"/>
    <s v="12-CAMPUS GLORIA"/>
    <m/>
    <x v="1"/>
    <x v="12"/>
    <x v="0"/>
    <m/>
    <s v="0//0"/>
    <m/>
    <m/>
    <n v="0"/>
    <m/>
    <n v="0"/>
    <m/>
    <m/>
    <m/>
    <x v="0"/>
    <x v="0"/>
    <d v="2011-12-21T00:00:00"/>
    <n v="5614.03"/>
  </r>
  <r>
    <s v="LEANDRO ALVES DE OLIVEIRA"/>
    <x v="1"/>
    <n v="2218957"/>
    <n v="76623173668"/>
    <s v="07/08/1972"/>
    <x v="1"/>
    <s v="IEDA MARIA DA GRACA ALVES OLIVEIRA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1"/>
    <x v="23"/>
    <x v="0"/>
    <m/>
    <s v="0//0"/>
    <m/>
    <m/>
    <n v="0"/>
    <m/>
    <n v="0"/>
    <m/>
    <m/>
    <m/>
    <x v="0"/>
    <x v="2"/>
    <d v="2002-10-24T00:00:00"/>
    <n v="11522.43"/>
  </r>
  <r>
    <s v="LEANDRO CARDOSO DE ARAUJO"/>
    <x v="0"/>
    <n v="1622724"/>
    <n v="4834301613"/>
    <s v="30/01/1973"/>
    <x v="1"/>
    <s v="REGINA CELIA FERREIRA CARDOSO ARAUJO"/>
    <x v="1"/>
    <s v="BRASILEIRO NATO"/>
    <m/>
    <s v="MG"/>
    <s v="ARAGUARI"/>
    <n v="815"/>
    <s v="COORDENACAO DO CURSO DE MUSICA"/>
    <s v="04-SANTA MONICA"/>
    <n v="808"/>
    <s v="INSTITUTO DE ARTES"/>
    <s v="04-SANTA MONICA"/>
    <m/>
    <x v="0"/>
    <x v="15"/>
    <x v="0"/>
    <m/>
    <s v="0//0"/>
    <m/>
    <m/>
    <n v="26326"/>
    <s v="CENTRO FEDERAL DE EDUC.TECNOL. DE CUIABA"/>
    <n v="0"/>
    <m/>
    <m/>
    <m/>
    <x v="0"/>
    <x v="0"/>
    <d v="2008-10-01T00:00:00"/>
    <n v="5137.2700000000004"/>
  </r>
  <r>
    <s v="LEANDRO GUIMARAES MEDEIROS"/>
    <x v="0"/>
    <n v="2822606"/>
    <n v="8565372685"/>
    <s v="31/07/1986"/>
    <x v="1"/>
    <s v="MARIA DE FATIMA MEDEIROS GUIMARAES"/>
    <x v="1"/>
    <s v="BRASILEIRO NATO"/>
    <m/>
    <s v="MG"/>
    <m/>
    <n v="930"/>
    <s v="SETOR DE SUPORTE PONTAL_- CTIC"/>
    <s v="09-CAMPUS PONTAL"/>
    <n v="581"/>
    <s v="CENTRO DE TECNO DA INFOR E COMUNICACAO"/>
    <s v="08-AREA ADMINISTR-UMUARAMA"/>
    <m/>
    <x v="2"/>
    <x v="8"/>
    <x v="0"/>
    <m/>
    <s v="0//0"/>
    <m/>
    <m/>
    <n v="0"/>
    <m/>
    <n v="0"/>
    <m/>
    <m/>
    <m/>
    <x v="0"/>
    <x v="0"/>
    <d v="2012-10-10T00:00:00"/>
    <n v="4586.79"/>
  </r>
  <r>
    <s v="LEANDRO SOARES ALVES PEREIRA"/>
    <x v="0"/>
    <n v="1058048"/>
    <n v="8080594678"/>
    <s v="11/05/1988"/>
    <x v="1"/>
    <s v="IVANA GERALDA ALVES PEREIRA"/>
    <x v="1"/>
    <s v="BRASILEIRO NATO"/>
    <m/>
    <s v="MG"/>
    <m/>
    <n v="789"/>
    <s v="COOR CURSO GRAD ENG ALIMENTOS DE PATOS"/>
    <s v="11-CAMPUS PATOS DE MINAS"/>
    <n v="410"/>
    <s v="FACULDADE DE ENGENHARIA QUIMICA"/>
    <s v="04-SANTA MONICA"/>
    <m/>
    <x v="3"/>
    <x v="45"/>
    <x v="0"/>
    <m/>
    <s v="0//0"/>
    <m/>
    <m/>
    <n v="0"/>
    <m/>
    <n v="0"/>
    <m/>
    <m/>
    <m/>
    <x v="0"/>
    <x v="0"/>
    <d v="2020-10-09T00:00:00"/>
    <n v="4622.71"/>
  </r>
  <r>
    <s v="LEDA MARCIA VIANA SANTOS BORGES"/>
    <x v="0"/>
    <n v="410104"/>
    <n v="24026620697"/>
    <s v="03/08/1954"/>
    <x v="0"/>
    <s v="AMERICA VIANA WENCESLAU"/>
    <x v="0"/>
    <s v="BRASILEIRO NATO"/>
    <m/>
    <s v="MG"/>
    <s v="UBERLANDIA"/>
    <n v="4"/>
    <s v="GABINETE DO REITOR"/>
    <s v="04-SANTA MONIC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72-09-01T00:00:00"/>
    <n v="9478.6"/>
  </r>
  <r>
    <s v="LEIDA MARCIA MARCOLINO"/>
    <x v="1"/>
    <n v="1123586"/>
    <n v="56082495691"/>
    <s v="25/12/1964"/>
    <x v="0"/>
    <s v="ANTONIA VIANA MARCOLINO"/>
    <x v="3"/>
    <s v="BRASILEIRO NATO"/>
    <m/>
    <s v="MG"/>
    <s v="UBERLANDIA"/>
    <n v="478"/>
    <s v="CIRURGIA PS DIENF"/>
    <s v="05-ENFERMAGEM-UMUARAMA"/>
    <n v="211"/>
    <s v="DIRETORIA DE ENFERMAGEM HC"/>
    <s v="05-ENFERMAGEM-UMUARAMA"/>
    <m/>
    <x v="8"/>
    <x v="29"/>
    <x v="0"/>
    <m/>
    <s v="0//0"/>
    <m/>
    <m/>
    <n v="0"/>
    <m/>
    <n v="0"/>
    <m/>
    <m/>
    <m/>
    <x v="0"/>
    <x v="0"/>
    <d v="1995-01-24T00:00:00"/>
    <n v="9113.4599999999991"/>
  </r>
  <r>
    <s v="LEIDE VANIA DE SANTANA VITAL"/>
    <x v="1"/>
    <n v="3008621"/>
    <n v="6678429699"/>
    <s v="19/12/1983"/>
    <x v="0"/>
    <s v="MARIA JOSE DE SANTANA VITAL"/>
    <x v="1"/>
    <s v="BRASILEIRO NATO"/>
    <m/>
    <s v="PE"/>
    <m/>
    <n v="486"/>
    <s v="ENFERMAGEM GINEC OBST INTERNACAO DIENF"/>
    <s v="05-ENFERMAGEM-UMUARAMA"/>
    <n v="211"/>
    <s v="DIRETORIA DE ENFERMAGEM HC"/>
    <s v="05-ENFERMAGEM-UMUARAMA"/>
    <m/>
    <x v="2"/>
    <x v="26"/>
    <x v="0"/>
    <m/>
    <s v="0//0"/>
    <m/>
    <m/>
    <n v="0"/>
    <m/>
    <n v="0"/>
    <m/>
    <m/>
    <m/>
    <x v="0"/>
    <x v="0"/>
    <d v="2018-01-12T00:00:00"/>
    <n v="9244.64"/>
  </r>
  <r>
    <s v="LEIDIANE VIEIRA NUNES VIANA"/>
    <x v="1"/>
    <n v="1854225"/>
    <n v="6426230669"/>
    <s v="16/06/1983"/>
    <x v="0"/>
    <s v="IVONETE NUNES FERREIRA"/>
    <x v="0"/>
    <s v="BRASILEIRO NATO"/>
    <m/>
    <s v="MG"/>
    <m/>
    <n v="484"/>
    <s v="CLINICA CIRURGICA 5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9513.8700000000008"/>
  </r>
  <r>
    <s v="LEIDIELEN PERES BRANDAO"/>
    <x v="0"/>
    <n v="2090863"/>
    <n v="8665531696"/>
    <s v="20/12/1987"/>
    <x v="0"/>
    <s v="LAZARA MARIA PERES BRANDAO"/>
    <x v="1"/>
    <s v="BRASILEIRO NATO"/>
    <m/>
    <s v="MG"/>
    <m/>
    <n v="130"/>
    <s v="SETOR DE ASSUNTOS EDUCACIONAIS - DIRAC"/>
    <s v="04-SANTA MONICA"/>
    <n v="262"/>
    <s v="PRO REITORIA DE GRADUACAO"/>
    <s v="04-SANTA MONICA"/>
    <m/>
    <x v="0"/>
    <x v="18"/>
    <x v="0"/>
    <m/>
    <s v="0//0"/>
    <m/>
    <m/>
    <n v="0"/>
    <m/>
    <n v="0"/>
    <m/>
    <m/>
    <m/>
    <x v="0"/>
    <x v="0"/>
    <d v="2014-02-24T00:00:00"/>
    <n v="4320.12"/>
  </r>
  <r>
    <s v="LEIDIMAR DE OLIVEIRA"/>
    <x v="1"/>
    <n v="409937"/>
    <n v="35206292672"/>
    <s v="20/05/1955"/>
    <x v="0"/>
    <s v="ZILDA LIMA OLIVEIRA"/>
    <x v="3"/>
    <s v="BRASILEIRO NATO"/>
    <m/>
    <s v="MG"/>
    <s v="UBERLANDIA"/>
    <n v="216"/>
    <s v="SETOR DE MATERIAIS ESTERILIZACAO DIENF"/>
    <s v="05-ENFERMAGEM-UMUARAMA"/>
    <n v="211"/>
    <s v="DIRETORIA DE ENFERMAGEM HC"/>
    <s v="05-ENFERMAGEM-UMUARAMA"/>
    <m/>
    <x v="4"/>
    <x v="73"/>
    <x v="0"/>
    <m/>
    <s v="0//0"/>
    <m/>
    <m/>
    <n v="0"/>
    <m/>
    <n v="0"/>
    <m/>
    <m/>
    <m/>
    <x v="0"/>
    <x v="0"/>
    <d v="1975-11-01T00:00:00"/>
    <n v="11734.91"/>
  </r>
  <r>
    <s v="LEILA LUCIA DIAS"/>
    <x v="1"/>
    <n v="1123262"/>
    <n v="69180512615"/>
    <s v="15/02/1963"/>
    <x v="0"/>
    <s v="IOLANDA NASCIMENTO DIA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54"/>
    <x v="0"/>
    <m/>
    <s v="0//0"/>
    <m/>
    <m/>
    <n v="0"/>
    <m/>
    <n v="0"/>
    <m/>
    <m/>
    <m/>
    <x v="0"/>
    <x v="0"/>
    <d v="1994-03-14T00:00:00"/>
    <n v="26026.1"/>
  </r>
  <r>
    <s v="LEILIANE BERNARDES GEBRIM"/>
    <x v="0"/>
    <n v="1736576"/>
    <n v="99184958120"/>
    <s v="13/02/1982"/>
    <x v="0"/>
    <s v="IONEI APARECIDA DO NASCIMENTO BERNARDES"/>
    <x v="1"/>
    <s v="BRASILEIRO NATO"/>
    <m/>
    <s v="GO"/>
    <m/>
    <n v="949"/>
    <s v="DIV PROMO IGUALDADES APOIO EDUCACIONAL"/>
    <s v="04-SANTA MONICA"/>
    <n v="944"/>
    <s v="PRO REITORIA DE ASSISTENCIA ESTUDANTIL"/>
    <s v="04-SANTA MONICA"/>
    <m/>
    <x v="1"/>
    <x v="9"/>
    <x v="0"/>
    <m/>
    <s v="0//0"/>
    <m/>
    <m/>
    <n v="26407"/>
    <s v="INSTITUTO FEDERAL GOIANO"/>
    <n v="0"/>
    <m/>
    <m/>
    <m/>
    <x v="0"/>
    <x v="0"/>
    <d v="2012-10-19T00:00:00"/>
    <n v="9679.66"/>
  </r>
  <r>
    <s v="LENI ANGELIS DE ALVARENGA"/>
    <x v="1"/>
    <n v="1123610"/>
    <n v="65247744691"/>
    <s v="21/11/1967"/>
    <x v="0"/>
    <s v="SEBASTIANA E ALVARENGA"/>
    <x v="1"/>
    <s v="BRASILEIRO NATO"/>
    <m/>
    <s v="MG"/>
    <s v="UBERLANDIA"/>
    <n v="480"/>
    <s v="EMERGENCIA DA CLINICA MEDICA PS DIENF"/>
    <s v="05-ENFERMAGEM-UMUARAMA"/>
    <n v="211"/>
    <s v="DIRETORIA DE ENFERMAGEM HC"/>
    <s v="05-ENFERMAGEM-UMUARAMA"/>
    <m/>
    <x v="2"/>
    <x v="29"/>
    <x v="0"/>
    <m/>
    <s v="0//0"/>
    <m/>
    <m/>
    <n v="0"/>
    <m/>
    <n v="0"/>
    <m/>
    <m/>
    <m/>
    <x v="0"/>
    <x v="0"/>
    <d v="1995-02-01T00:00:00"/>
    <n v="11050.71"/>
  </r>
  <r>
    <s v="LENIR LUCIA OTONI"/>
    <x v="0"/>
    <n v="1035052"/>
    <n v="53955781615"/>
    <s v="10/03/1966"/>
    <x v="0"/>
    <s v="FRANCISCA LOURENCINHA"/>
    <x v="1"/>
    <s v="BRASILEIRO NATO"/>
    <m/>
    <s v="GO"/>
    <s v="URUAÇU"/>
    <n v="360"/>
    <s v="FACULDADE DE CIENCIAS CONTABEIS"/>
    <s v="04-SANTA MONICA"/>
    <n v="360"/>
    <s v="FACULDADE DE CIENCIAS CONTABEIS"/>
    <s v="04-SANTA MONICA"/>
    <m/>
    <x v="0"/>
    <x v="29"/>
    <x v="0"/>
    <m/>
    <s v="0//0"/>
    <m/>
    <m/>
    <n v="0"/>
    <m/>
    <n v="0"/>
    <m/>
    <m/>
    <m/>
    <x v="0"/>
    <x v="0"/>
    <d v="1992-05-15T00:00:00"/>
    <n v="6001.54"/>
  </r>
  <r>
    <s v="LENITA DA SILVA FERREIRA"/>
    <x v="1"/>
    <n v="1433927"/>
    <n v="90463978668"/>
    <s v="24/11/1971"/>
    <x v="0"/>
    <s v="MARIA JOAQUINA SILVA"/>
    <x v="3"/>
    <s v="BRASILEIRO NATO"/>
    <m/>
    <s v="MG"/>
    <s v="ITUIUTABA"/>
    <n v="485"/>
    <s v="CLINICA MEDICA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6T00:00:00"/>
    <n v="8099.69"/>
  </r>
  <r>
    <s v="LENUSE CALDEIRA DE LIMA"/>
    <x v="0"/>
    <n v="1738970"/>
    <n v="3620909636"/>
    <s v="08/04/1978"/>
    <x v="0"/>
    <s v="REGINA APARECIDA DE SOUSA"/>
    <x v="1"/>
    <s v="BRASILEIRO NATO"/>
    <m/>
    <s v="MG"/>
    <m/>
    <n v="3"/>
    <s v="SETOR APOIO ADMINISTRATIVO - SEGER"/>
    <s v="04-SANTA MONICA"/>
    <n v="4"/>
    <s v="GABINETE DO REITOR"/>
    <s v="04-SANTA MONICA"/>
    <m/>
    <x v="0"/>
    <x v="9"/>
    <x v="0"/>
    <m/>
    <s v="0//0"/>
    <m/>
    <m/>
    <n v="0"/>
    <m/>
    <n v="0"/>
    <m/>
    <m/>
    <m/>
    <x v="0"/>
    <x v="0"/>
    <d v="2009-11-24T00:00:00"/>
    <n v="8934.94"/>
  </r>
  <r>
    <s v="LEOCIDIO SILVA"/>
    <x v="0"/>
    <n v="409615"/>
    <n v="32129718604"/>
    <s v="21/12/1958"/>
    <x v="1"/>
    <s v="FELISARDA MARIA SILVA"/>
    <x v="3"/>
    <s v="BRASILEIRO NATO"/>
    <m/>
    <s v="GO"/>
    <s v="GOIANDIRA"/>
    <n v="318"/>
    <s v="COORDENACAO CUR GRAD MEDIC VETERINARIA"/>
    <s v="07-AREA ACADEMICA-UMUARAMA"/>
    <n v="314"/>
    <s v="FACULDADE DE MEDICINA VETERINARIA"/>
    <s v="07-AREA ACADEMICA-UMUARAMA"/>
    <m/>
    <x v="0"/>
    <x v="6"/>
    <x v="0"/>
    <m/>
    <s v="0//0"/>
    <m/>
    <m/>
    <n v="0"/>
    <m/>
    <n v="0"/>
    <m/>
    <m/>
    <m/>
    <x v="0"/>
    <x v="0"/>
    <d v="1978-03-13T00:00:00"/>
    <n v="8429.91"/>
  </r>
  <r>
    <s v="LEON PARREIRA GARCIA"/>
    <x v="0"/>
    <n v="1963991"/>
    <n v="7432701695"/>
    <s v="03/03/1985"/>
    <x v="1"/>
    <s v="ROSELENA CANDIDA GARCIA PARREIRA"/>
    <x v="1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0"/>
    <x v="34"/>
    <x v="0"/>
    <m/>
    <s v="0//0"/>
    <m/>
    <m/>
    <n v="0"/>
    <m/>
    <n v="0"/>
    <m/>
    <m/>
    <m/>
    <x v="0"/>
    <x v="0"/>
    <d v="2012-08-27T00:00:00"/>
    <n v="7668.81"/>
  </r>
  <r>
    <s v="LEONARDO ARAUJO CANDIDO"/>
    <x v="1"/>
    <n v="1854889"/>
    <n v="10275707636"/>
    <s v="04/08/1991"/>
    <x v="1"/>
    <s v="MARIA MARLENE ARAUJO CANDIDO"/>
    <x v="3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10014.299999999999"/>
  </r>
  <r>
    <s v="LEONARDO DE CARVALHO BRAGANCA"/>
    <x v="0"/>
    <n v="2327137"/>
    <n v="98406027649"/>
    <s v="30/04/1979"/>
    <x v="1"/>
    <s v="MARIA DE CARVALHO BRAGANCA"/>
    <x v="1"/>
    <s v="BRASILEIRO NATO"/>
    <m/>
    <s v="MG"/>
    <m/>
    <n v="363"/>
    <s v="FACULDADE DE EDUCACAO"/>
    <s v="04-SANTA MONICA"/>
    <n v="363"/>
    <s v="FACULDADE DE EDUCACAO"/>
    <s v="04-SANTA MONICA"/>
    <m/>
    <x v="1"/>
    <x v="0"/>
    <x v="0"/>
    <m/>
    <s v="0//0"/>
    <m/>
    <m/>
    <n v="0"/>
    <m/>
    <n v="0"/>
    <m/>
    <m/>
    <m/>
    <x v="0"/>
    <x v="0"/>
    <d v="2016-07-13T00:00:00"/>
    <n v="4861.6099999999997"/>
  </r>
  <r>
    <s v="LEONARDO ESTEVES RODRIGUES DA CUNHA"/>
    <x v="1"/>
    <n v="1454300"/>
    <n v="86632663672"/>
    <s v="30/11/1973"/>
    <x v="1"/>
    <s v="IRENE ESTEVES RODRIGUES DA CUNH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23"/>
    <x v="0"/>
    <m/>
    <s v="0//0"/>
    <m/>
    <m/>
    <n v="0"/>
    <m/>
    <n v="0"/>
    <m/>
    <m/>
    <m/>
    <x v="0"/>
    <x v="0"/>
    <d v="2004-05-26T00:00:00"/>
    <n v="20752.810000000001"/>
  </r>
  <r>
    <s v="LEONARDO FARIA MARTINS"/>
    <x v="0"/>
    <n v="1752933"/>
    <n v="6270929695"/>
    <s v="26/01/1985"/>
    <x v="1"/>
    <s v="CELIA SANTISSIMA FARIA MARTINS"/>
    <x v="0"/>
    <s v="BRASILEIRO NATO"/>
    <m/>
    <s v="MG"/>
    <m/>
    <n v="672"/>
    <s v="SETOR ESPEC EM ENG DE SEG NO TRABALHO"/>
    <s v="08-AREA ADMINISTR-UMUARAMA"/>
    <n v="29"/>
    <s v="PRO REITORIA DE GESTAO DE PESSOAS"/>
    <s v="04-SANTA MONICA"/>
    <m/>
    <x v="1"/>
    <x v="25"/>
    <x v="0"/>
    <m/>
    <s v="0//0"/>
    <m/>
    <m/>
    <n v="0"/>
    <m/>
    <n v="0"/>
    <m/>
    <m/>
    <m/>
    <x v="0"/>
    <x v="0"/>
    <d v="2010-01-26T00:00:00"/>
    <n v="5665.55"/>
  </r>
  <r>
    <s v="LEONARDO FERREIRA BATISTA"/>
    <x v="1"/>
    <n v="1871288"/>
    <n v="4256529632"/>
    <s v="19/02/1980"/>
    <x v="1"/>
    <s v="MARIVALDA FERREIRA BATISTA"/>
    <x v="0"/>
    <s v="BRASILEIRO NATO"/>
    <m/>
    <s v="MG"/>
    <m/>
    <n v="471"/>
    <s v="GASTROENTEROLOGIA AMB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15T00:00:00"/>
    <n v="9796.81"/>
  </r>
  <r>
    <s v="LEONARDO JOSE PELOSO"/>
    <x v="1"/>
    <n v="1454376"/>
    <n v="54033420606"/>
    <s v="07/12/1965"/>
    <x v="1"/>
    <s v="MARIA APARECIDA PELOSO"/>
    <x v="1"/>
    <s v="BRASILEIRO NATO"/>
    <m/>
    <s v="MG"/>
    <s v="CAMPOS GERAIS"/>
    <n v="749"/>
    <s v="FARMACIA"/>
    <s v="06-HOSP CLINICAS-UMUARAMA"/>
    <n v="743"/>
    <s v="DIRETORIA DE SERVICOS ADMINISTRATIVOS"/>
    <s v="06-HOSP CLINICAS-UMUARAMA"/>
    <m/>
    <x v="3"/>
    <x v="19"/>
    <x v="0"/>
    <m/>
    <s v="0//0"/>
    <m/>
    <m/>
    <n v="0"/>
    <m/>
    <n v="0"/>
    <m/>
    <m/>
    <m/>
    <x v="0"/>
    <x v="0"/>
    <d v="2004-05-27T00:00:00"/>
    <n v="14671.26"/>
  </r>
  <r>
    <s v="LEONARDO MARCONDES ALVES"/>
    <x v="0"/>
    <n v="1699273"/>
    <n v="3348056942"/>
    <s v="04/02/1982"/>
    <x v="1"/>
    <s v="NEUSA MARCONDES ALVES"/>
    <x v="1"/>
    <s v="BRASILEIRO NATO"/>
    <m/>
    <s v="PR"/>
    <m/>
    <n v="871"/>
    <s v="DIVISAO ADMINISTRATIVA - EDUFU"/>
    <s v="04-SANTA MONICA"/>
    <n v="443"/>
    <s v="DIRETORIA DA EDITORA UFU"/>
    <s v="04-SANTA MONICA"/>
    <m/>
    <x v="1"/>
    <x v="27"/>
    <x v="0"/>
    <m/>
    <s v="0//0"/>
    <m/>
    <m/>
    <n v="0"/>
    <m/>
    <n v="0"/>
    <m/>
    <m/>
    <m/>
    <x v="0"/>
    <x v="0"/>
    <d v="2015-09-02T00:00:00"/>
    <n v="1733.77"/>
  </r>
  <r>
    <s v="LEONARDO MOREIRA ULHOA"/>
    <x v="0"/>
    <n v="2448357"/>
    <n v="3052787624"/>
    <s v="23/07/1976"/>
    <x v="1"/>
    <s v="MARIA DAS GRACAS MOREIRA ULHOA"/>
    <x v="1"/>
    <s v="BRASILEIRO NATO"/>
    <m/>
    <s v="MG"/>
    <s v="CORONEL FABRICIANO"/>
    <n v="56"/>
    <s v="DIVISAO DE CAPACITACAO DE PESSOAL"/>
    <s v="04-SANTA MONICA"/>
    <n v="29"/>
    <s v="PRO REITORIA DE GESTAO DE PESSOAS"/>
    <s v="04-SANTA MONICA"/>
    <m/>
    <x v="3"/>
    <x v="20"/>
    <x v="0"/>
    <m/>
    <s v="0//0"/>
    <m/>
    <m/>
    <n v="0"/>
    <m/>
    <n v="0"/>
    <m/>
    <m/>
    <m/>
    <x v="0"/>
    <x v="0"/>
    <d v="2007-04-05T00:00:00"/>
    <n v="12191.69"/>
  </r>
  <r>
    <s v="LEONARDO OLIVEIRA LOIKA"/>
    <x v="0"/>
    <n v="2143790"/>
    <n v="2712913116"/>
    <s v="16/09/1989"/>
    <x v="1"/>
    <s v="SONIA APARECIDA OLIVEIRA RODRIGUES"/>
    <x v="1"/>
    <s v="BRASILEIRO NATO"/>
    <m/>
    <s v="GO"/>
    <m/>
    <n v="379"/>
    <s v="COORDENACAO CUR GRADUACAO EM DIREITO"/>
    <s v="04-SANTA MONICA"/>
    <n v="376"/>
    <s v="FACULDADE DE DIREITO"/>
    <s v="04-SANTA MONICA"/>
    <m/>
    <x v="0"/>
    <x v="134"/>
    <x v="0"/>
    <m/>
    <s v="0//0"/>
    <m/>
    <m/>
    <n v="0"/>
    <m/>
    <n v="0"/>
    <m/>
    <m/>
    <m/>
    <x v="0"/>
    <x v="0"/>
    <d v="2014-08-05T00:00:00"/>
    <n v="4104.6400000000003"/>
  </r>
  <r>
    <s v="LEONARDO PAULA DE LACERDA"/>
    <x v="0"/>
    <n v="1672890"/>
    <n v="4986252658"/>
    <s v="04/10/1979"/>
    <x v="1"/>
    <s v="NUBIA PAULA DE LACERDA"/>
    <x v="0"/>
    <s v="BRASILEIRO NATO"/>
    <m/>
    <s v="MG"/>
    <s v="ITUIUTABA"/>
    <n v="369"/>
    <s v="FACULDADE DE GESTAO E NEGOCIOS"/>
    <s v="04-SANTA MONICA"/>
    <n v="369"/>
    <s v="FACULDADE DE GESTAO E NEGOCIOS"/>
    <s v="04-SANTA MONICA"/>
    <m/>
    <x v="1"/>
    <x v="17"/>
    <x v="0"/>
    <m/>
    <s v="0//0"/>
    <m/>
    <m/>
    <n v="0"/>
    <m/>
    <n v="0"/>
    <m/>
    <m/>
    <m/>
    <x v="0"/>
    <x v="0"/>
    <d v="2009-01-22T00:00:00"/>
    <n v="10057.17"/>
  </r>
  <r>
    <s v="LEONARDO PEREIRA"/>
    <x v="0"/>
    <n v="2228240"/>
    <n v="42132418829"/>
    <s v="26/08/1992"/>
    <x v="1"/>
    <s v="MARIA APARECIDA DE SOUZA PEREIRA"/>
    <x v="1"/>
    <s v="BRASILEIRO NATO"/>
    <m/>
    <s v="SP"/>
    <m/>
    <n v="107"/>
    <s v="DIVISAO DE APOIO SERVICOS ODONTOLOGICOS"/>
    <s v="08-AREA ADMINISTR-UMUARAMA"/>
    <n v="92"/>
    <s v="HOSPITAL ODONTOLOGICO - DIRETORIA GERAL"/>
    <s v="08-AREA ADMINISTR-UMUARAMA"/>
    <m/>
    <x v="0"/>
    <x v="0"/>
    <x v="0"/>
    <m/>
    <s v="0//0"/>
    <m/>
    <m/>
    <n v="0"/>
    <m/>
    <n v="0"/>
    <m/>
    <m/>
    <m/>
    <x v="0"/>
    <x v="0"/>
    <d v="2015-05-18T00:00:00"/>
    <n v="4157.95"/>
  </r>
  <r>
    <s v="LEONARDO PEREIRA VIDA"/>
    <x v="0"/>
    <n v="3221670"/>
    <n v="93229593634"/>
    <s v="11/08/1974"/>
    <x v="1"/>
    <s v="MARGARIDA FERNANDES PEREIRA"/>
    <x v="1"/>
    <s v="BRASILEIRO NATO"/>
    <m/>
    <s v="MG"/>
    <m/>
    <n v="414"/>
    <s v="FACULDADE DE CIENCIA DA COMPUTACAO"/>
    <s v="04-SANTA MONICA"/>
    <n v="414"/>
    <s v="FACULDADE DE CIENCIA DA COMPUTACAO"/>
    <s v="04-SANTA MONICA"/>
    <m/>
    <x v="0"/>
    <x v="45"/>
    <x v="0"/>
    <m/>
    <s v="0//0"/>
    <m/>
    <m/>
    <n v="0"/>
    <m/>
    <n v="0"/>
    <m/>
    <m/>
    <m/>
    <x v="0"/>
    <x v="0"/>
    <d v="2021-01-25T00:00:00"/>
    <n v="3434.01"/>
  </r>
  <r>
    <s v="LEONILDO COSTA E SILVA"/>
    <x v="0"/>
    <n v="1643056"/>
    <n v="4230451644"/>
    <s v="11/11/1978"/>
    <x v="1"/>
    <s v="SUELY APARECIDA DONIZETE COST E SILVA"/>
    <x v="1"/>
    <s v="BRASILEIRO NATO"/>
    <m/>
    <s v="MG"/>
    <s v="UBERLANDIA"/>
    <n v="719"/>
    <s v="DIVISAO DE SISTEMA_- CTIC"/>
    <s v="08-AREA ADMINISTR-UMUARAMA"/>
    <n v="585"/>
    <s v="DIRETORIA DO SISTEMA DE BIBLIOTECAS"/>
    <s v="04-SANTA MONICA"/>
    <m/>
    <x v="1"/>
    <x v="17"/>
    <x v="0"/>
    <m/>
    <s v="0//0"/>
    <m/>
    <m/>
    <n v="0"/>
    <m/>
    <n v="0"/>
    <m/>
    <m/>
    <m/>
    <x v="0"/>
    <x v="0"/>
    <d v="2008-07-23T00:00:00"/>
    <n v="10057.17"/>
  </r>
  <r>
    <s v="LEONILDO FERREIRA SILVA"/>
    <x v="1"/>
    <n v="1123290"/>
    <n v="60518251691"/>
    <s v="12/12/1970"/>
    <x v="1"/>
    <s v="IOLANDA FERREIRA DA SILVA"/>
    <x v="3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m/>
    <x v="0"/>
    <x v="29"/>
    <x v="1"/>
    <m/>
    <s v="0//0"/>
    <m/>
    <s v="CESSAO (COM ONUS) PARA OUTROS ORGAOS - EST"/>
    <n v="0"/>
    <m/>
    <n v="26443"/>
    <s v="EMPRESA BRAS. SERVIÇOS HOSPITALARES"/>
    <s v="31/07/2020"/>
    <s v="0//0"/>
    <x v="0"/>
    <x v="0"/>
    <d v="1994-07-29T00:00:00"/>
    <n v="5189.41"/>
  </r>
  <r>
    <s v="LEONOR TEIXEIRA DIAS"/>
    <x v="0"/>
    <n v="1876950"/>
    <n v="81675143153"/>
    <s v="10/08/1976"/>
    <x v="1"/>
    <s v="NILDA MARTINS DOS SANTOS"/>
    <x v="1"/>
    <s v="BRASILEIRO NATO"/>
    <m/>
    <s v="GO"/>
    <m/>
    <n v="349"/>
    <s v="INSTITUTO DE LETRAS E LINGUISTICA"/>
    <s v="04-SANTA MONICA"/>
    <n v="349"/>
    <s v="INSTITUTO DE LETRAS E LINGUISTICA"/>
    <s v="04-SANTA MONICA"/>
    <m/>
    <x v="0"/>
    <x v="12"/>
    <x v="0"/>
    <m/>
    <s v="0//0"/>
    <m/>
    <m/>
    <n v="0"/>
    <m/>
    <n v="0"/>
    <m/>
    <m/>
    <m/>
    <x v="0"/>
    <x v="0"/>
    <d v="2011-07-13T00:00:00"/>
    <n v="4663.6499999999996"/>
  </r>
  <r>
    <s v="LETICIA ALVES DA SILVA"/>
    <x v="0"/>
    <n v="1003514"/>
    <n v="7605890621"/>
    <s v="16/09/1986"/>
    <x v="0"/>
    <s v="SONIA MARTINS COSTA E SILVA"/>
    <x v="0"/>
    <s v="BRASILEIRO NATO"/>
    <m/>
    <s v="MG"/>
    <m/>
    <n v="305"/>
    <s v="FACULDADE DE MEDICINA"/>
    <s v="07-AREA ACADEMICA-UMUARAMA"/>
    <n v="305"/>
    <s v="FACULDADE DE MEDICINA"/>
    <s v="07-AREA ACADEMICA-UMUARAMA"/>
    <m/>
    <x v="1"/>
    <x v="53"/>
    <x v="0"/>
    <m/>
    <s v="0//0"/>
    <m/>
    <m/>
    <n v="0"/>
    <m/>
    <n v="0"/>
    <m/>
    <m/>
    <m/>
    <x v="0"/>
    <x v="2"/>
    <d v="2020-10-15T00:00:00"/>
    <n v="7311.25"/>
  </r>
  <r>
    <s v="LETICIA BORGES DA SILVA FERNANDES"/>
    <x v="1"/>
    <n v="1434924"/>
    <n v="2782945610"/>
    <s v="10/08/1977"/>
    <x v="0"/>
    <s v="MARIA DIVINA BORGES DA SILVA"/>
    <x v="1"/>
    <s v="BRASILEIRO NATO"/>
    <m/>
    <s v="MG"/>
    <s v="CAMPINA VERDE"/>
    <n v="488"/>
    <s v="ENFERMAGEM PEDIATRIA INTERNACAO DIENF"/>
    <s v="05-ENFERMAGEM-UMUARAMA"/>
    <n v="211"/>
    <s v="DIRETORIA DE ENFERMAGEM HC"/>
    <s v="05-ENFERMAGEM-UMUARAMA"/>
    <m/>
    <x v="2"/>
    <x v="115"/>
    <x v="0"/>
    <m/>
    <s v="0//0"/>
    <m/>
    <m/>
    <n v="0"/>
    <m/>
    <n v="0"/>
    <m/>
    <m/>
    <m/>
    <x v="0"/>
    <x v="0"/>
    <d v="2003-11-13T00:00:00"/>
    <n v="8987.17"/>
  </r>
  <r>
    <s v="LETICIA BORGES MENDONCA SOARES"/>
    <x v="1"/>
    <n v="2295605"/>
    <n v="93180721634"/>
    <s v="10/09/1974"/>
    <x v="0"/>
    <s v="SONIA MARIA BORGES MENDONC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0"/>
    <d v="2003-12-23T00:00:00"/>
    <n v="27432.53"/>
  </r>
  <r>
    <s v="LETICIA BRITO E SILVA"/>
    <x v="0"/>
    <n v="2529459"/>
    <n v="6299416610"/>
    <s v="16/10/1982"/>
    <x v="0"/>
    <s v="FLORISA DE LOURDES BRITO SILVA"/>
    <x v="2"/>
    <s v="BRASILEIRO NATO"/>
    <m/>
    <s v="SP"/>
    <s v="SAO JOSE DO RIO PRETO"/>
    <n v="349"/>
    <s v="INSTITUTO DE LETRAS E LINGUISTICA"/>
    <s v="04-SANTA MONICA"/>
    <n v="349"/>
    <s v="INSTITUTO DE LETRAS E LINGUISTICA"/>
    <s v="04-SANTA MONICA"/>
    <m/>
    <x v="0"/>
    <x v="9"/>
    <x v="0"/>
    <m/>
    <s v="0//0"/>
    <m/>
    <m/>
    <n v="0"/>
    <m/>
    <n v="0"/>
    <m/>
    <m/>
    <m/>
    <x v="0"/>
    <x v="0"/>
    <d v="2010-01-18T00:00:00"/>
    <n v="8439.7999999999993"/>
  </r>
  <r>
    <s v="LETICIA CORREA DA SILVA PINHEIRO"/>
    <x v="0"/>
    <n v="2012300"/>
    <n v="1446640035"/>
    <s v="17/11/1985"/>
    <x v="0"/>
    <s v="ZILA MARIA CORREA DA SILVA PINHEIRO"/>
    <x v="1"/>
    <s v="BRASILEIRO NATO"/>
    <m/>
    <s v="RS"/>
    <m/>
    <n v="816"/>
    <s v="COORDENACAO DO CURSO DE TEATRO"/>
    <s v="04-SANTA MONICA"/>
    <n v="808"/>
    <s v="INSTITUTO DE ARTES"/>
    <s v="04-SANTA MONICA"/>
    <m/>
    <x v="1"/>
    <x v="34"/>
    <x v="0"/>
    <m/>
    <s v="0//0"/>
    <m/>
    <m/>
    <n v="0"/>
    <m/>
    <n v="0"/>
    <m/>
    <m/>
    <m/>
    <x v="0"/>
    <x v="0"/>
    <d v="2013-04-02T00:00:00"/>
    <n v="8966.61"/>
  </r>
  <r>
    <s v="LETICIA DE QUEIROZ MARTINS"/>
    <x v="1"/>
    <n v="2760469"/>
    <n v="8656286617"/>
    <s v="07/09/1987"/>
    <x v="0"/>
    <s v="AIDE FERREIRA DE QUEIROZ MARTINS"/>
    <x v="1"/>
    <s v="BRASILEIRO NATO"/>
    <m/>
    <s v="MG"/>
    <m/>
    <n v="767"/>
    <s v="FISIOTERAPIA E TERAPIA OCUPACIONAL"/>
    <s v="06-HOSP CLINICAS-UMUARAMA"/>
    <n v="746"/>
    <s v="DIRETORIA DE SERVICOS CLINICOS"/>
    <s v="06-HOSP CLINICAS-UMUARAMA"/>
    <m/>
    <x v="1"/>
    <x v="100"/>
    <x v="0"/>
    <m/>
    <s v="0//0"/>
    <m/>
    <m/>
    <n v="0"/>
    <m/>
    <n v="0"/>
    <m/>
    <m/>
    <m/>
    <x v="0"/>
    <x v="3"/>
    <d v="2014-02-10T00:00:00"/>
    <n v="9147.52"/>
  </r>
  <r>
    <s v="LETICIA DE SOUSA LEITE"/>
    <x v="0"/>
    <n v="2102708"/>
    <n v="79613667687"/>
    <s v="02/06/1973"/>
    <x v="0"/>
    <s v="NEUDA SILVEIRA DE SOUSA LEITE"/>
    <x v="1"/>
    <s v="BRASILEIRO NATO"/>
    <m/>
    <s v="MG"/>
    <m/>
    <n v="621"/>
    <s v="DIV ENS PESQ EXT ATEND ATEN EDU ESPECIAL"/>
    <s v="04-SANTA MONICA"/>
    <n v="262"/>
    <s v="PRO REITORIA DE GRADUACAO"/>
    <s v="04-SANTA MONICA"/>
    <m/>
    <x v="1"/>
    <x v="18"/>
    <x v="0"/>
    <m/>
    <s v="0//0"/>
    <m/>
    <m/>
    <n v="0"/>
    <m/>
    <n v="0"/>
    <m/>
    <m/>
    <m/>
    <x v="0"/>
    <x v="0"/>
    <d v="2014-03-12T00:00:00"/>
    <n v="5051.21"/>
  </r>
  <r>
    <s v="LETICIA MARIA DA SILVA"/>
    <x v="0"/>
    <n v="1979547"/>
    <n v="1486516661"/>
    <s v="05/04/1984"/>
    <x v="0"/>
    <s v="MARIA ROSILDA VIEIRA DA SILVA"/>
    <x v="0"/>
    <s v="BRASILEIRO NATO"/>
    <m/>
    <s v="MG"/>
    <m/>
    <n v="930"/>
    <s v="SETOR DE SUPORTE PONTAL_- CTIC"/>
    <s v="09-CAMPUS PONTAL"/>
    <n v="581"/>
    <s v="CENTRO DE TECNO DA INFOR E COMUNICACAO"/>
    <s v="08-AREA ADMINISTR-UMUARAMA"/>
    <m/>
    <x v="0"/>
    <x v="8"/>
    <x v="0"/>
    <m/>
    <s v="0//0"/>
    <m/>
    <m/>
    <n v="0"/>
    <m/>
    <n v="0"/>
    <m/>
    <m/>
    <m/>
    <x v="0"/>
    <x v="0"/>
    <d v="2012-11-08T00:00:00"/>
    <n v="4488.6000000000004"/>
  </r>
  <r>
    <s v="LETICIA RODRIGUES RICARDO"/>
    <x v="0"/>
    <n v="3286698"/>
    <n v="12057846750"/>
    <s v="18/11/1995"/>
    <x v="0"/>
    <s v="IZABEL RODRIGUES DA SILVA RICARDO"/>
    <x v="3"/>
    <s v="BRASILEIRO NATO"/>
    <m/>
    <s v="RJ"/>
    <m/>
    <n v="655"/>
    <s v="SETOR DE REG PROGRESSOES E FUNCOES"/>
    <s v="04-SANTA MONICA"/>
    <n v="29"/>
    <s v="PRO REITORIA DE GESTAO DE PESSOAS"/>
    <s v="04-SANTA MONICA"/>
    <m/>
    <x v="2"/>
    <x v="24"/>
    <x v="0"/>
    <m/>
    <s v="0//0"/>
    <m/>
    <m/>
    <n v="0"/>
    <m/>
    <n v="0"/>
    <m/>
    <m/>
    <m/>
    <x v="0"/>
    <x v="0"/>
    <d v="2022-05-02T00:00:00"/>
    <n v="3181.04"/>
  </r>
  <r>
    <s v="LETICIA SANCHEZ FERREIRA"/>
    <x v="1"/>
    <n v="1002628"/>
    <n v="8958701692"/>
    <s v="05/03/1988"/>
    <x v="0"/>
    <s v="MARIA APARECIDA FERREIRA SANCHEZ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51"/>
    <x v="0"/>
    <m/>
    <s v="0//0"/>
    <m/>
    <m/>
    <n v="0"/>
    <m/>
    <n v="0"/>
    <m/>
    <m/>
    <m/>
    <x v="0"/>
    <x v="2"/>
    <d v="2018-07-09T00:00:00"/>
    <n v="7892.64"/>
  </r>
  <r>
    <s v="LIA VIEIRA BINO"/>
    <x v="1"/>
    <n v="1984188"/>
    <n v="5524076663"/>
    <s v="20/04/1982"/>
    <x v="0"/>
    <s v="CLEUZA DE FATIMA VIEIRA BINO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8"/>
    <x v="0"/>
    <m/>
    <s v="0//0"/>
    <m/>
    <m/>
    <n v="0"/>
    <m/>
    <n v="0"/>
    <m/>
    <m/>
    <m/>
    <x v="0"/>
    <x v="0"/>
    <d v="2012-12-11T00:00:00"/>
    <n v="6427.87"/>
  </r>
  <r>
    <s v="LICIA LUDENDORFF QUEIROZ"/>
    <x v="0"/>
    <n v="1754275"/>
    <n v="5375390698"/>
    <s v="09/03/1980"/>
    <x v="0"/>
    <s v="SHELLEY LUDENDORFF"/>
    <x v="1"/>
    <s v="BRASILEIRO NATO"/>
    <m/>
    <s v="MG"/>
    <m/>
    <n v="288"/>
    <s v="INSTITUTO DE CIENCIAS BIOMEDICAS"/>
    <s v="07-AREA ACADEMICA-UMUARAMA"/>
    <n v="288"/>
    <s v="INSTITUTO DE CIENCIAS BIOMEDICAS"/>
    <s v="07-AREA ACADEMICA-UMUARAMA"/>
    <m/>
    <x v="1"/>
    <x v="25"/>
    <x v="0"/>
    <m/>
    <s v="0//0"/>
    <m/>
    <m/>
    <n v="0"/>
    <m/>
    <n v="0"/>
    <m/>
    <m/>
    <m/>
    <x v="0"/>
    <x v="0"/>
    <d v="2010-01-26T00:00:00"/>
    <n v="6038.28"/>
  </r>
  <r>
    <s v="LIDIA FERNANDES FELIX"/>
    <x v="1"/>
    <n v="1873791"/>
    <n v="6879415636"/>
    <s v="25/07/1983"/>
    <x v="0"/>
    <s v="MARIA DE LOURDES FERNANDES FELIX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27T00:00:00"/>
    <n v="9515.4599999999991"/>
  </r>
  <r>
    <s v="LIDIA FERREIRA ALVES E LIMA"/>
    <x v="1"/>
    <n v="1434312"/>
    <n v="47078880625"/>
    <s v="17/06/1962"/>
    <x v="0"/>
    <s v="LINDAURA ROSA DOS SANTOS"/>
    <x v="0"/>
    <s v="BRASILEIRO NATO"/>
    <m/>
    <s v="MG"/>
    <s v="SALINAS"/>
    <n v="483"/>
    <s v="CLINICA CIRURGICA 3 INTERNACAO DIENF"/>
    <s v="05-ENFERMAGEM-UMUARAMA"/>
    <n v="211"/>
    <s v="DIRETORIA DE ENFERMAGEM HC"/>
    <s v="05-ENFERMAGEM-UMUARAMA"/>
    <m/>
    <x v="9"/>
    <x v="5"/>
    <x v="0"/>
    <m/>
    <s v="0//0"/>
    <m/>
    <m/>
    <n v="0"/>
    <m/>
    <n v="0"/>
    <m/>
    <m/>
    <m/>
    <x v="0"/>
    <x v="0"/>
    <d v="2003-11-08T00:00:00"/>
    <n v="7626.05"/>
  </r>
  <r>
    <s v="LIDIANE LEONOR SILVA CUNHA"/>
    <x v="1"/>
    <n v="1854227"/>
    <n v="4039156609"/>
    <s v="02/09/1979"/>
    <x v="0"/>
    <s v="MARIA PERPETUA DA SILVA"/>
    <x v="0"/>
    <s v="BRASILEIRO NATO"/>
    <m/>
    <s v="MG"/>
    <m/>
    <n v="489"/>
    <s v="ENFERMAGEM PSQUIATRIA INTERNACAO DIENF"/>
    <s v="05-ENFERMAGEM-UMUARAMA"/>
    <n v="211"/>
    <s v="DIRETORIA DE ENFERMAGEM HC"/>
    <s v="05-ENFERMAGEM-UMUARAMA"/>
    <m/>
    <x v="2"/>
    <x v="3"/>
    <x v="0"/>
    <m/>
    <s v="0//0"/>
    <m/>
    <s v="LIC. TRATAMENTO DE SAUDE - EST"/>
    <n v="0"/>
    <m/>
    <n v="0"/>
    <m/>
    <s v="7/11/2022"/>
    <s v="5/01/2023"/>
    <x v="0"/>
    <x v="0"/>
    <d v="2011-03-15T00:00:00"/>
    <n v="3849.67"/>
  </r>
  <r>
    <s v="LIDIANE NATALICIA COSTA"/>
    <x v="1"/>
    <n v="2011899"/>
    <n v="7802608643"/>
    <s v="21/02/1987"/>
    <x v="0"/>
    <s v="ROSILDA DOMINGOS COSTA"/>
    <x v="3"/>
    <s v="BRASILEIRO NATO"/>
    <m/>
    <s v="MG"/>
    <m/>
    <n v="765"/>
    <s v="ASSISTENCIA SOCIAL"/>
    <s v="06-HOSP CLINICAS-UMUARAMA"/>
    <n v="746"/>
    <s v="DIRETORIA DE SERVICOS CLINICOS"/>
    <s v="06-HOSP CLINICAS-UMUARAMA"/>
    <m/>
    <x v="1"/>
    <x v="34"/>
    <x v="0"/>
    <m/>
    <s v="0//0"/>
    <m/>
    <m/>
    <n v="0"/>
    <m/>
    <n v="0"/>
    <m/>
    <m/>
    <m/>
    <x v="0"/>
    <x v="0"/>
    <d v="2013-04-01T00:00:00"/>
    <n v="11437.05"/>
  </r>
  <r>
    <s v="LIDIANY CAIXETA DE LIMA"/>
    <x v="0"/>
    <n v="1668894"/>
    <n v="6767013617"/>
    <s v="28/06/1985"/>
    <x v="0"/>
    <s v="IRANI ROSA DE LIMA NASCENTES"/>
    <x v="0"/>
    <s v="BRASILEIRO NATO"/>
    <m/>
    <s v="MG"/>
    <m/>
    <n v="56"/>
    <s v="DIVISAO DE CAPACITACAO DE PESSOAL"/>
    <s v="04-SANTA MONICA"/>
    <n v="29"/>
    <s v="PRO REITORIA DE GESTAO DE PESSOAS"/>
    <s v="04-SANTA MONICA"/>
    <m/>
    <x v="1"/>
    <x v="17"/>
    <x v="0"/>
    <m/>
    <s v="0//0"/>
    <m/>
    <m/>
    <n v="26413"/>
    <s v="INSTITUTO FEDERAL DO TRIANGULO MINEIRO"/>
    <n v="0"/>
    <m/>
    <m/>
    <m/>
    <x v="0"/>
    <x v="0"/>
    <d v="2022-06-14T00:00:00"/>
    <n v="10218.31"/>
  </r>
  <r>
    <s v="LIDIOMAR SOARES DA COSTA"/>
    <x v="0"/>
    <n v="3093076"/>
    <n v="7965951606"/>
    <s v="20/12/1987"/>
    <x v="1"/>
    <s v="MARIA MADALENA SOARES DA COSTA"/>
    <x v="0"/>
    <s v="BRASILEIRO NATO"/>
    <m/>
    <s v="MG"/>
    <m/>
    <n v="908"/>
    <s v="COOR CUR GRAD ENG FLORESTAL MTE CARMELO"/>
    <s v="10-CAMPUS MONTE CARMELO"/>
    <n v="301"/>
    <s v="INSTITUTO DE CIENCIAS AGRARIAS"/>
    <s v="12-CAMPUS GLORIA"/>
    <m/>
    <x v="3"/>
    <x v="51"/>
    <x v="0"/>
    <m/>
    <s v="0//0"/>
    <m/>
    <m/>
    <n v="0"/>
    <m/>
    <n v="0"/>
    <m/>
    <m/>
    <m/>
    <x v="0"/>
    <x v="0"/>
    <d v="2019-02-25T00:00:00"/>
    <n v="8526"/>
  </r>
  <r>
    <s v="LIGIA MEIRA DE OLIVEIRA"/>
    <x v="1"/>
    <n v="1362503"/>
    <n v="91066980691"/>
    <s v="23/04/1976"/>
    <x v="0"/>
    <s v="DALCY MEIRA AMORIM"/>
    <x v="1"/>
    <s v="BRASILEIRO NATO"/>
    <m/>
    <s v="SP"/>
    <s v="SAO PAULO"/>
    <n v="481"/>
    <s v="CLINICA CIRURGICA 1 INTERNACAO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2-09-30T00:00:00"/>
    <n v="10007.64"/>
  </r>
  <r>
    <s v="LILIA ALVES DE OLIVEIRA"/>
    <x v="0"/>
    <n v="1672898"/>
    <n v="419747605"/>
    <s v="05/01/1975"/>
    <x v="0"/>
    <s v="LAZARA APARECIDA ALVES DE OLIVEIRA"/>
    <x v="0"/>
    <s v="BRASILEIRO NATO"/>
    <m/>
    <s v="MG"/>
    <s v="UBERLANDIA"/>
    <n v="807"/>
    <s v="INSTITUTO DE FILOSOFIA"/>
    <s v="04-SANTA MONICA"/>
    <n v="807"/>
    <s v="INSTITUTO DE FILOSOFIA"/>
    <s v="04-SANTA MONICA"/>
    <m/>
    <x v="0"/>
    <x v="15"/>
    <x v="0"/>
    <m/>
    <s v="0//0"/>
    <m/>
    <m/>
    <n v="0"/>
    <m/>
    <n v="0"/>
    <m/>
    <m/>
    <m/>
    <x v="0"/>
    <x v="0"/>
    <d v="2009-01-22T00:00:00"/>
    <n v="5137.2700000000004"/>
  </r>
  <r>
    <s v="LILIA APARECIDA ALVES"/>
    <x v="1"/>
    <n v="1435408"/>
    <n v="110730631"/>
    <s v="23/08/1975"/>
    <x v="0"/>
    <s v="MARNY HIGINO DA SILVA"/>
    <x v="1"/>
    <s v="BRASILEIRO NATO"/>
    <m/>
    <s v="MG"/>
    <s v="LAGAMAR"/>
    <n v="769"/>
    <s v="PROPEDEUTICA"/>
    <s v="06-HOSP CLINICAS-UMUARAMA"/>
    <n v="746"/>
    <s v="DIRETORIA DE SERVICOS CLINICOS"/>
    <s v="06-HOSP CLINICAS-UMUARAMA"/>
    <m/>
    <x v="0"/>
    <x v="4"/>
    <x v="0"/>
    <m/>
    <s v="0//0"/>
    <m/>
    <m/>
    <n v="0"/>
    <m/>
    <n v="0"/>
    <m/>
    <m/>
    <m/>
    <x v="0"/>
    <x v="1"/>
    <d v="2003-12-03T00:00:00"/>
    <n v="6689.04"/>
  </r>
  <r>
    <s v="LILIA DA SILVA MELO"/>
    <x v="1"/>
    <n v="2356863"/>
    <n v="7469771662"/>
    <s v="11/11/1986"/>
    <x v="0"/>
    <s v="JOANA DA SILVA MELO"/>
    <x v="3"/>
    <s v="BRASILEIRO NATO"/>
    <m/>
    <s v="MG"/>
    <m/>
    <n v="488"/>
    <s v="ENFERMAGEM PEDIATRIA INTERNACAO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7-01-31T00:00:00"/>
    <n v="7364.95"/>
  </r>
  <r>
    <s v="LILIA MARIA GUIMARAES"/>
    <x v="0"/>
    <n v="2780750"/>
    <n v="6595175665"/>
    <s v="02/03/1983"/>
    <x v="0"/>
    <s v="MARIA CANDIDA GUIMARAES"/>
    <x v="1"/>
    <s v="BRASILEIRO NATO"/>
    <m/>
    <s v="MG"/>
    <m/>
    <n v="319"/>
    <s v="FACULDADE DE ODONTOLOGIA"/>
    <s v="07-AREA ACADEMICA-UMUARAMA"/>
    <n v="319"/>
    <s v="FACULDADE DE ODONTOLOGIA"/>
    <s v="07-AREA ACADEMICA-UMUARAMA"/>
    <m/>
    <x v="0"/>
    <x v="18"/>
    <x v="0"/>
    <m/>
    <s v="0//0"/>
    <m/>
    <m/>
    <n v="0"/>
    <m/>
    <n v="0"/>
    <m/>
    <m/>
    <m/>
    <x v="0"/>
    <x v="0"/>
    <d v="2014-02-21T00:00:00"/>
    <n v="4481.26"/>
  </r>
  <r>
    <s v="LILIAN APARECIDA BORGES SILVA"/>
    <x v="1"/>
    <n v="1454433"/>
    <n v="3005019608"/>
    <s v="02/08/1975"/>
    <x v="0"/>
    <s v="MARIA DA GLORIA BARBOSA BORGES"/>
    <x v="0"/>
    <s v="BRASILEIRO NATO"/>
    <m/>
    <s v="MG"/>
    <s v="PATOS DE MINAS"/>
    <n v="749"/>
    <s v="FARMACIA"/>
    <s v="06-HOSP CLINICAS-UMUARAMA"/>
    <n v="743"/>
    <s v="DIRETORIA DE SERVICOS ADMINISTRATIVOS"/>
    <s v="06-HOSP CLINICAS-UMUARAMA"/>
    <m/>
    <x v="2"/>
    <x v="4"/>
    <x v="0"/>
    <m/>
    <s v="0//0"/>
    <m/>
    <m/>
    <n v="0"/>
    <m/>
    <n v="0"/>
    <m/>
    <m/>
    <m/>
    <x v="0"/>
    <x v="0"/>
    <d v="2004-05-27T00:00:00"/>
    <n v="7361.18"/>
  </r>
  <r>
    <s v="LILIAN EMIKO KATO"/>
    <x v="1"/>
    <n v="2178757"/>
    <n v="84900083615"/>
    <s v="08/02/1970"/>
    <x v="0"/>
    <s v="AUREA KATO"/>
    <x v="4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61"/>
    <x v="0"/>
    <m/>
    <s v="0//0"/>
    <m/>
    <m/>
    <n v="0"/>
    <m/>
    <n v="0"/>
    <m/>
    <m/>
    <m/>
    <x v="0"/>
    <x v="2"/>
    <d v="2002-12-31T00:00:00"/>
    <n v="11651.33"/>
  </r>
  <r>
    <s v="LILIAN FLAVIA ARAUJO OLIVEIRA"/>
    <x v="0"/>
    <n v="1754448"/>
    <n v="7842710627"/>
    <s v="22/08/1985"/>
    <x v="0"/>
    <s v="FRANCISCA DE FATIMA ARAUJO OLIVEIRA"/>
    <x v="1"/>
    <s v="BRASILEIRO NATO"/>
    <m/>
    <s v="MG"/>
    <m/>
    <n v="861"/>
    <s v="HERBARIUM UBERLANDENSE"/>
    <s v="04-SANTA MONICA"/>
    <n v="294"/>
    <s v="INSTITUTO DE BIOLOGIA"/>
    <s v="07-AREA ACADEMICA-UMUARAMA"/>
    <m/>
    <x v="1"/>
    <x v="12"/>
    <x v="0"/>
    <m/>
    <s v="0//0"/>
    <m/>
    <s v="Lic. Tratar de Interesses Particulares - EST"/>
    <n v="0"/>
    <m/>
    <n v="0"/>
    <m/>
    <s v="1/01/2022"/>
    <s v="1/01/2024"/>
    <x v="0"/>
    <x v="0"/>
    <d v="2010-01-26T00:00:00"/>
    <n v="0"/>
  </r>
  <r>
    <s v="LILIAN GARCIA PONTES"/>
    <x v="1"/>
    <n v="3372695"/>
    <n v="3602194620"/>
    <s v="27/04/1977"/>
    <x v="0"/>
    <s v="MARIA JOSE GARCIA PONTE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34"/>
    <x v="0"/>
    <m/>
    <s v="0//0"/>
    <m/>
    <m/>
    <n v="0"/>
    <m/>
    <n v="0"/>
    <m/>
    <m/>
    <m/>
    <x v="0"/>
    <x v="2"/>
    <d v="2012-11-01T00:00:00"/>
    <n v="11162.49"/>
  </r>
  <r>
    <s v="LILIAN RODRIGUES DE ABREU MACEDO"/>
    <x v="1"/>
    <n v="1363303"/>
    <n v="4404361688"/>
    <s v="29/03/1976"/>
    <x v="0"/>
    <s v="LAZARA MARIA RODRIGUES DE ABREU"/>
    <x v="1"/>
    <s v="BRASILEIRO NATO"/>
    <m/>
    <s v="DF"/>
    <s v="BRASILIA"/>
    <n v="746"/>
    <s v="DIRETORIA DE SERVICOS CLINICOS"/>
    <s v="06-HOSP CLINICAS-UMUARAMA"/>
    <n v="746"/>
    <s v="DIRETORIA DE SERVICOS CLINICOS"/>
    <s v="06-HOSP CLINICAS-UMUARAMA"/>
    <m/>
    <x v="3"/>
    <x v="19"/>
    <x v="1"/>
    <m/>
    <s v="0//0"/>
    <m/>
    <s v="CESSAO (COM ONUS) PARA OUTROS ORGAOS - EST"/>
    <n v="0"/>
    <m/>
    <n v="26443"/>
    <s v="EMPRESA BRAS. SERVIÇOS HOSPITALARES"/>
    <s v="27/08/2021"/>
    <s v="0//0"/>
    <x v="0"/>
    <x v="3"/>
    <d v="2002-10-14T00:00:00"/>
    <n v="12987.24"/>
  </r>
  <r>
    <s v="LILIAN SILVA DE OLIVEIRA"/>
    <x v="0"/>
    <n v="1744403"/>
    <n v="4265583679"/>
    <s v="07/02/1979"/>
    <x v="0"/>
    <s v="TERESINHA DAS GRAÇAS SILVA OLIVEIRA"/>
    <x v="1"/>
    <s v="BRASILEIRO NATO"/>
    <m/>
    <s v="MG"/>
    <m/>
    <n v="796"/>
    <s v="COORD CURSO DE FISICA DO PONTAL"/>
    <s v="09-CAMPUS PONTAL"/>
    <n v="1152"/>
    <s v="INSTITUTO CIENCIAS EXATA NATURAIS PONTAL"/>
    <s v="09-CAMPUS PONTAL"/>
    <m/>
    <x v="3"/>
    <x v="25"/>
    <x v="0"/>
    <m/>
    <s v="0//0"/>
    <m/>
    <m/>
    <n v="0"/>
    <m/>
    <n v="0"/>
    <m/>
    <m/>
    <m/>
    <x v="0"/>
    <x v="0"/>
    <d v="2009-12-04T00:00:00"/>
    <n v="6556.59"/>
  </r>
  <r>
    <s v="LILIANE BARBOSA DA SILVA PASSOS"/>
    <x v="1"/>
    <n v="2605162"/>
    <n v="637628110"/>
    <s v="25/01/1984"/>
    <x v="0"/>
    <s v="MARIA APARECIDA BARBOSA DA SILVA"/>
    <x v="0"/>
    <s v="BRASILEIRO NATO"/>
    <m/>
    <s v="GO"/>
    <m/>
    <n v="746"/>
    <s v="DIRETORIA DE SERVICOS CLINICOS"/>
    <s v="06-HOSP CLINICAS-UMUARAMA"/>
    <n v="746"/>
    <s v="DIRETORIA DE SERVICOS CLINICOS"/>
    <s v="06-HOSP CLINICAS-UMUARAMA"/>
    <m/>
    <x v="3"/>
    <x v="16"/>
    <x v="1"/>
    <m/>
    <s v="0//0"/>
    <m/>
    <s v="CESSAO (COM ONUS) PARA OUTROS ORGAOS - EST"/>
    <n v="0"/>
    <m/>
    <n v="26443"/>
    <s v="EMPRESA BRAS. SERVIÇOS HOSPITALARES"/>
    <s v="27/02/2020"/>
    <s v="0//0"/>
    <x v="0"/>
    <x v="0"/>
    <d v="2011-09-01T00:00:00"/>
    <n v="21452.06"/>
  </r>
  <r>
    <s v="LILIANE CONCEICAO DE MELO"/>
    <x v="1"/>
    <n v="1879804"/>
    <n v="98705393604"/>
    <s v="15/06/1970"/>
    <x v="0"/>
    <s v="MARIA CONCEICAO DE MELO"/>
    <x v="3"/>
    <s v="BRASILEIRO NATO"/>
    <m/>
    <s v="MG"/>
    <m/>
    <n v="480"/>
    <s v="EMERGENCIA DA CLINICA MEDICA PS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7-18T00:00:00"/>
    <n v="5381.13"/>
  </r>
  <r>
    <s v="LILIANE MARQUES DE PINHO TIAGO"/>
    <x v="1"/>
    <n v="2178985"/>
    <n v="37608681187"/>
    <s v="15/08/1968"/>
    <x v="0"/>
    <s v="ZELIA MARQUES DA SILVA PINHO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0"/>
    <d v="2004-10-16T00:00:00"/>
    <n v="28215.86"/>
  </r>
  <r>
    <s v="LILIANE MARTINS DE OLIVEIRA"/>
    <x v="0"/>
    <n v="1905296"/>
    <n v="6438355631"/>
    <s v="15/01/1984"/>
    <x v="0"/>
    <s v="IVANI MARTINS DE OLIVEIRA"/>
    <x v="1"/>
    <s v="BRASILEIRO NATO"/>
    <m/>
    <s v="MG"/>
    <m/>
    <n v="294"/>
    <s v="INSTITUTO DE BIOLOGIA"/>
    <s v="07-AREA ACADEMICA-UMUARAMA"/>
    <n v="294"/>
    <s v="INSTITUTO DE BIOLOGIA"/>
    <s v="07-AREA ACADEMICA-UMUARAMA"/>
    <m/>
    <x v="3"/>
    <x v="12"/>
    <x v="0"/>
    <m/>
    <s v="0//0"/>
    <m/>
    <m/>
    <n v="0"/>
    <m/>
    <n v="0"/>
    <m/>
    <m/>
    <m/>
    <x v="0"/>
    <x v="0"/>
    <d v="2011-12-21T00:00:00"/>
    <n v="6636.74"/>
  </r>
  <r>
    <s v="LILIANE RAMONE"/>
    <x v="1"/>
    <n v="1123507"/>
    <n v="84674717787"/>
    <s v="25/02/1966"/>
    <x v="0"/>
    <s v="LEDA LUCIA RAMONE"/>
    <x v="1"/>
    <s v="BRASILEIRO NATO"/>
    <m/>
    <s v="MG"/>
    <s v="UBERLANDIA"/>
    <n v="768"/>
    <s v="FONOAUDIOLOGIA"/>
    <s v="06-HOSP CLINICAS-UMUARAMA"/>
    <n v="746"/>
    <s v="DIRETORIA DE SERVICOS CLINICOS"/>
    <s v="06-HOSP CLINICAS-UMUARAMA"/>
    <m/>
    <x v="3"/>
    <x v="13"/>
    <x v="0"/>
    <m/>
    <s v="0//0"/>
    <m/>
    <m/>
    <n v="0"/>
    <m/>
    <n v="0"/>
    <m/>
    <m/>
    <m/>
    <x v="0"/>
    <x v="3"/>
    <d v="1995-01-13T00:00:00"/>
    <n v="17892.37"/>
  </r>
  <r>
    <s v="LILIANY CAIXETA DE LIMA"/>
    <x v="0"/>
    <n v="1619079"/>
    <n v="6709276600"/>
    <s v="21/12/1983"/>
    <x v="0"/>
    <s v="IRANI ROSA DE LIMA NASCENTES"/>
    <x v="0"/>
    <s v="BRASILEIRO NATO"/>
    <m/>
    <s v="MG"/>
    <s v="PATOS DE MINAS"/>
    <n v="143"/>
    <s v="DIVISAO DE EXECUCAO ORCAMENTARIA - DIRAF"/>
    <s v="04-SANTA MONICA"/>
    <n v="131"/>
    <s v="PRO REITORIA DE PLANEJAMEN ADMINISTRACAO"/>
    <s v="04-SANTA MONICA"/>
    <m/>
    <x v="1"/>
    <x v="15"/>
    <x v="0"/>
    <m/>
    <s v="0//0"/>
    <m/>
    <m/>
    <n v="0"/>
    <m/>
    <n v="0"/>
    <m/>
    <m/>
    <m/>
    <x v="0"/>
    <x v="0"/>
    <d v="2008-03-31T00:00:00"/>
    <n v="6157.33"/>
  </r>
  <r>
    <s v="LINCOLN DOS REIS"/>
    <x v="0"/>
    <n v="413408"/>
    <n v="7685863804"/>
    <s v="30/05/1964"/>
    <x v="1"/>
    <s v="THEREZINHA RODRIGUES DOS REIS"/>
    <x v="1"/>
    <s v="BRASILEIRO NATO"/>
    <m/>
    <s v="MG"/>
    <s v="ARAGUARI"/>
    <n v="131"/>
    <s v="PRO REITORIA DE PLANEJAMEN ADMINISTRACAO"/>
    <s v="04-SANTA MONICA"/>
    <n v="131"/>
    <s v="PRO REITORIA DE PLANEJAMEN ADMINISTRACAO"/>
    <s v="04-SANTA MONICA"/>
    <m/>
    <x v="1"/>
    <x v="13"/>
    <x v="1"/>
    <m/>
    <s v="0//0"/>
    <m/>
    <s v="CESSAO (SEM ONUS) PARA OUTROS ORGAOS - EST"/>
    <n v="0"/>
    <m/>
    <n v="99001"/>
    <s v="TRIBUNAL REGIONAL DO TRABALHO - MG"/>
    <s v="2/10/2005"/>
    <s v="0//0"/>
    <x v="0"/>
    <x v="0"/>
    <d v="1989-12-04T00:00:00"/>
    <n v="14243.62"/>
  </r>
  <r>
    <s v="LINDOMAR ALVES DE MOURA"/>
    <x v="0"/>
    <n v="1035328"/>
    <n v="44272774620"/>
    <s v="06/02/1962"/>
    <x v="1"/>
    <s v="NAIR MARIA JESUS"/>
    <x v="3"/>
    <s v="BRASILEIRO NATO"/>
    <m/>
    <s v="MG"/>
    <s v="UBERABA"/>
    <n v="71"/>
    <s v="DIVISAO VIGILANCIA SEGURANCA PATRIMONIAL"/>
    <s v="04-SANTA MONICA"/>
    <n v="59"/>
    <s v="PREFEITURA UNIVERSITARIA"/>
    <s v="04-SANTA MONICA"/>
    <m/>
    <x v="8"/>
    <x v="6"/>
    <x v="0"/>
    <m/>
    <s v="0//0"/>
    <m/>
    <m/>
    <n v="0"/>
    <m/>
    <n v="0"/>
    <m/>
    <m/>
    <m/>
    <x v="0"/>
    <x v="0"/>
    <d v="1993-12-27T00:00:00"/>
    <n v="7883.05"/>
  </r>
  <r>
    <s v="LIOMAR DE OLIVEIRA"/>
    <x v="1"/>
    <n v="2247941"/>
    <n v="3185911628"/>
    <s v="29/09/1976"/>
    <x v="1"/>
    <s v="IRANILDA DE OLIVEIRA"/>
    <x v="3"/>
    <s v="BRASILEIRO NATO"/>
    <m/>
    <s v="MG"/>
    <m/>
    <n v="769"/>
    <s v="PROPEDEUTICA"/>
    <s v="06-HOSP CLINICAS-UMUARAMA"/>
    <n v="746"/>
    <s v="DIRETORIA DE SERVICOS CLINICOS"/>
    <s v="06-HOSP CLINICAS-UMUARAMA"/>
    <m/>
    <x v="4"/>
    <x v="0"/>
    <x v="0"/>
    <m/>
    <s v="0//0"/>
    <m/>
    <m/>
    <n v="0"/>
    <m/>
    <n v="0"/>
    <m/>
    <m/>
    <m/>
    <x v="0"/>
    <x v="1"/>
    <d v="2015-09-08T00:00:00"/>
    <n v="4637.71"/>
  </r>
  <r>
    <s v="LISANEAS DIAS MACIEL"/>
    <x v="0"/>
    <n v="777098"/>
    <n v="55001262704"/>
    <s v="06/06/1959"/>
    <x v="1"/>
    <s v="DULCE ROCHA MACIEL"/>
    <x v="1"/>
    <s v="BRASILEIRO NATO"/>
    <m/>
    <s v="GO"/>
    <m/>
    <n v="349"/>
    <s v="INSTITUTO DE LETRAS E LINGUISTICA"/>
    <s v="04-SANTA MONICA"/>
    <n v="349"/>
    <s v="INSTITUTO DE LETRAS E LINGUISTICA"/>
    <s v="04-SANTA MONICA"/>
    <m/>
    <x v="0"/>
    <x v="95"/>
    <x v="0"/>
    <m/>
    <s v="0//0"/>
    <m/>
    <m/>
    <n v="0"/>
    <m/>
    <n v="0"/>
    <m/>
    <m/>
    <m/>
    <x v="0"/>
    <x v="0"/>
    <d v="2010-12-03T00:00:00"/>
    <n v="4320.12"/>
  </r>
  <r>
    <s v="LISIANE LOPES DA CONCEICAO"/>
    <x v="0"/>
    <n v="1271264"/>
    <n v="8096234633"/>
    <s v="03/11/1986"/>
    <x v="0"/>
    <s v="MARIA DO CARMO DUARTE LOPES DA CONCEICAO"/>
    <x v="0"/>
    <s v="BRASILEIRO NATO"/>
    <m/>
    <s v="MG"/>
    <m/>
    <n v="562"/>
    <s v="CURSO DE GRADUACAO EM NUTRICAO"/>
    <s v="07-AREA ACADEMICA-UMUARAMA"/>
    <n v="305"/>
    <s v="FACULDADE DE MEDICINA"/>
    <s v="07-AREA ACADEMICA-UMUARAMA"/>
    <m/>
    <x v="3"/>
    <x v="42"/>
    <x v="0"/>
    <m/>
    <s v="0//0"/>
    <m/>
    <m/>
    <n v="0"/>
    <m/>
    <n v="0"/>
    <m/>
    <m/>
    <m/>
    <x v="0"/>
    <x v="0"/>
    <d v="2022-09-06T00:00:00"/>
    <n v="7316.15"/>
  </r>
  <r>
    <s v="LIVIA BARCELOS ALMEIDA MANZAN"/>
    <x v="0"/>
    <n v="3249430"/>
    <n v="5672347622"/>
    <s v="26/10/1982"/>
    <x v="0"/>
    <s v="LENI MARIA BARCELOS DE ALMEIDA"/>
    <x v="1"/>
    <s v="BRASILEIRO NATO"/>
    <m/>
    <s v="MG"/>
    <m/>
    <n v="395"/>
    <s v="INSTITUTO DE FISICA"/>
    <s v="04-SANTA MONICA"/>
    <n v="395"/>
    <s v="INSTITUTO DE FISICA"/>
    <s v="04-SANTA MONICA"/>
    <m/>
    <x v="2"/>
    <x v="24"/>
    <x v="0"/>
    <m/>
    <s v="0//0"/>
    <m/>
    <m/>
    <n v="0"/>
    <m/>
    <n v="0"/>
    <m/>
    <m/>
    <m/>
    <x v="0"/>
    <x v="0"/>
    <d v="2021-08-16T00:00:00"/>
    <n v="3219.84"/>
  </r>
  <r>
    <s v="LIVIA CAROLINA ALVES DA SILVA"/>
    <x v="0"/>
    <n v="1348958"/>
    <n v="7046732663"/>
    <s v="02/05/1984"/>
    <x v="0"/>
    <s v="SONIA MARTINS COSTA E SILVA"/>
    <x v="1"/>
    <s v="BRASILEIRO NATO"/>
    <m/>
    <s v="MG"/>
    <m/>
    <n v="36"/>
    <s v="DIVISAO DE MOVIMENTACAO E REGISTRO"/>
    <s v="04-SANTA MONICA"/>
    <n v="29"/>
    <s v="PRO REITORIA DE GESTAO DE PESSOAS"/>
    <s v="04-SANTA MONICA"/>
    <m/>
    <x v="1"/>
    <x v="27"/>
    <x v="0"/>
    <m/>
    <s v="0//0"/>
    <m/>
    <m/>
    <n v="0"/>
    <m/>
    <n v="0"/>
    <m/>
    <m/>
    <m/>
    <x v="0"/>
    <x v="0"/>
    <d v="2016-12-07T00:00:00"/>
    <n v="4334.4399999999996"/>
  </r>
  <r>
    <s v="LIVIA KARINA BORGES DA SILVA REIS"/>
    <x v="0"/>
    <n v="1010087"/>
    <n v="7756083601"/>
    <s v="31/10/1986"/>
    <x v="0"/>
    <s v="NORMA SUELI DA SILVA BORGES REIS"/>
    <x v="1"/>
    <s v="BRASILEIRO NATO"/>
    <m/>
    <s v="MG"/>
    <m/>
    <n v="838"/>
    <s v="COORD PROG POS GRAD ENS CIEN MATEMATICA"/>
    <s v="04-SANTA MONICA"/>
    <n v="395"/>
    <s v="INSTITUTO DE FISICA"/>
    <s v="04-SANTA MONICA"/>
    <m/>
    <x v="0"/>
    <x v="78"/>
    <x v="0"/>
    <m/>
    <s v="0//0"/>
    <m/>
    <m/>
    <n v="26254"/>
    <s v="UNIVERSIDADE FED.DO TRIANGULO MINEIRO"/>
    <n v="0"/>
    <m/>
    <m/>
    <m/>
    <x v="0"/>
    <x v="0"/>
    <d v="2013-06-01T00:00:00"/>
    <n v="3567.94"/>
  </r>
  <r>
    <s v="LIVIA MARCIA DOS REIS FIGUEREDO DE FARIA"/>
    <x v="1"/>
    <n v="1123609"/>
    <n v="62006851691"/>
    <s v="16/07/1969"/>
    <x v="0"/>
    <s v="MARIA NAZARE DOS REIS FIGUEREDO"/>
    <x v="1"/>
    <s v="BRASILEIRO NATO"/>
    <m/>
    <s v="MG"/>
    <s v="UBERABA"/>
    <n v="484"/>
    <s v="CLINICA CIRURGICA 5 INTERNACAO DIENF"/>
    <s v="05-ENFERMAGEM-UMUARAMA"/>
    <n v="211"/>
    <s v="DIRETORIA DE ENFERMAGEM HC"/>
    <s v="05-ENFERMAGEM-UMUARAMA"/>
    <m/>
    <x v="2"/>
    <x v="13"/>
    <x v="0"/>
    <m/>
    <s v="0//0"/>
    <m/>
    <m/>
    <n v="0"/>
    <m/>
    <n v="0"/>
    <m/>
    <m/>
    <m/>
    <x v="0"/>
    <x v="0"/>
    <d v="1995-02-03T00:00:00"/>
    <n v="11986.36"/>
  </r>
  <r>
    <s v="LIVIA MARIA AMBROSIO DA SILVA"/>
    <x v="1"/>
    <n v="4563198"/>
    <n v="5650959609"/>
    <s v="17/09/1977"/>
    <x v="0"/>
    <s v="MARIA DO SOCORRO AMBROSIODA SILVA"/>
    <x v="0"/>
    <s v="BRASILEIRO NATO"/>
    <m/>
    <s v="MG"/>
    <m/>
    <n v="769"/>
    <s v="PROPEDEUTICA"/>
    <s v="06-HOSP CLINICAS-UMUARAMA"/>
    <n v="746"/>
    <s v="DIRETORIA DE SERVICOS CLINICOS"/>
    <s v="06-HOSP CLINICAS-UMUARAMA"/>
    <m/>
    <x v="1"/>
    <x v="100"/>
    <x v="0"/>
    <m/>
    <s v="0//0"/>
    <m/>
    <s v="Afas. Exer. Mand. Elet. Prefeito e Vice-Pref.  C/Rem. - EST"/>
    <n v="0"/>
    <m/>
    <n v="0"/>
    <m/>
    <s v="1/01/2021"/>
    <s v="31/12/2024"/>
    <x v="0"/>
    <x v="0"/>
    <d v="2011-09-13T00:00:00"/>
    <n v="16612.23"/>
  </r>
  <r>
    <s v="LIVIA MARQUES DE OLIVEIRA"/>
    <x v="1"/>
    <n v="2678899"/>
    <n v="6822195688"/>
    <s v="25/09/1985"/>
    <x v="0"/>
    <s v="MARISE DA GRACA MARQUES DE OLIVEIR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35"/>
    <x v="0"/>
    <m/>
    <s v="0//0"/>
    <m/>
    <m/>
    <n v="0"/>
    <m/>
    <n v="0"/>
    <m/>
    <m/>
    <m/>
    <x v="0"/>
    <x v="2"/>
    <d v="2012-08-02T00:00:00"/>
    <n v="7948.71"/>
  </r>
  <r>
    <s v="LIVIA MENDONCA DE AGUIAR"/>
    <x v="0"/>
    <n v="2102927"/>
    <n v="2110894199"/>
    <s v="13/12/1986"/>
    <x v="0"/>
    <s v="MARIA OLIVIA MENDONCA AGUIAR"/>
    <x v="1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1"/>
    <x v="18"/>
    <x v="0"/>
    <m/>
    <s v="0//0"/>
    <m/>
    <m/>
    <n v="0"/>
    <m/>
    <n v="0"/>
    <m/>
    <m/>
    <m/>
    <x v="0"/>
    <x v="0"/>
    <d v="2014-03-14T00:00:00"/>
    <n v="5383.52"/>
  </r>
  <r>
    <s v="LIVIA REZENDE MIRANDA CAMPOS"/>
    <x v="0"/>
    <n v="2716596"/>
    <n v="7537039631"/>
    <s v="28/09/1985"/>
    <x v="0"/>
    <s v="MARIZETE MARIA REZENDE MIRANDA"/>
    <x v="0"/>
    <s v="BRASILEIRO NATO"/>
    <m/>
    <s v="SP"/>
    <m/>
    <n v="607"/>
    <s v="DIVISAO DE ADMINISTRACAO - DIRAC"/>
    <s v="04-SANTA MONICA"/>
    <n v="262"/>
    <s v="PRO REITORIA DE GRADUACAO"/>
    <s v="04-SANTA MONICA"/>
    <m/>
    <x v="1"/>
    <x v="9"/>
    <x v="0"/>
    <m/>
    <s v="0//0"/>
    <m/>
    <m/>
    <n v="0"/>
    <m/>
    <n v="0"/>
    <m/>
    <m/>
    <m/>
    <x v="0"/>
    <x v="3"/>
    <d v="2010-01-26T00:00:00"/>
    <n v="7259.74"/>
  </r>
  <r>
    <s v="LIVIA SANTANA BARBOSA"/>
    <x v="1"/>
    <n v="1434877"/>
    <n v="89317157149"/>
    <s v="08/04/1980"/>
    <x v="0"/>
    <s v="IRIMAR PACHECO DE SANTANA BARBOSA"/>
    <x v="1"/>
    <s v="BRASILEIRO NATO"/>
    <m/>
    <s v="GO"/>
    <s v="CATALAO"/>
    <n v="498"/>
    <s v="UTI ADULTO GEUNE DIENF"/>
    <s v="05-ENFERMAGEM-UMUARAMA"/>
    <n v="211"/>
    <s v="DIRETORIA DE ENFERMAGEM HC"/>
    <s v="05-ENFERMAGEM-UMUARAMA"/>
    <m/>
    <x v="1"/>
    <x v="19"/>
    <x v="0"/>
    <m/>
    <s v="0//0"/>
    <m/>
    <m/>
    <n v="0"/>
    <m/>
    <n v="0"/>
    <m/>
    <m/>
    <m/>
    <x v="0"/>
    <x v="0"/>
    <d v="2003-11-17T00:00:00"/>
    <n v="19196.59"/>
  </r>
  <r>
    <s v="LIZE FERNANDES GARCIA"/>
    <x v="1"/>
    <n v="1512720"/>
    <n v="2761595602"/>
    <s v="31/10/1977"/>
    <x v="0"/>
    <s v="ELIZETH APARECIDA GARCIA NOVAIS"/>
    <x v="0"/>
    <s v="BRASILEIRO NATO"/>
    <m/>
    <s v="MG"/>
    <s v="UBERLANDIA"/>
    <n v="750"/>
    <s v="FINANCAS"/>
    <s v="06-HOSP CLINICAS-UMUARAMA"/>
    <n v="743"/>
    <s v="DIRETORIA DE SERVICOS ADMINISTRATIVOS"/>
    <s v="06-HOSP CLINICAS-UMUARAMA"/>
    <m/>
    <x v="0"/>
    <x v="4"/>
    <x v="0"/>
    <m/>
    <s v="0//0"/>
    <m/>
    <m/>
    <n v="0"/>
    <m/>
    <n v="0"/>
    <m/>
    <m/>
    <m/>
    <x v="0"/>
    <x v="0"/>
    <d v="2005-11-03T00:00:00"/>
    <n v="5591.24"/>
  </r>
  <r>
    <s v="LIZETE MARIA MACHADO"/>
    <x v="0"/>
    <n v="412805"/>
    <n v="23971215653"/>
    <s v="28/01/1957"/>
    <x v="0"/>
    <s v="ODETE MARIA SABINO"/>
    <x v="1"/>
    <s v="BRASILEIRO NATO"/>
    <m/>
    <s v="MG"/>
    <s v="UBERLANDIA"/>
    <n v="609"/>
    <s v="DIVISAO DE REGISTRO - DIRAC"/>
    <s v="04-SANTA MONICA"/>
    <n v="262"/>
    <s v="PRO REITORIA DE GRADUACAO"/>
    <s v="04-SANTA MONICA"/>
    <m/>
    <x v="0"/>
    <x v="6"/>
    <x v="0"/>
    <m/>
    <s v="0//0"/>
    <m/>
    <m/>
    <n v="0"/>
    <m/>
    <n v="0"/>
    <m/>
    <m/>
    <m/>
    <x v="0"/>
    <x v="0"/>
    <d v="1987-02-20T00:00:00"/>
    <n v="8698.4699999999993"/>
  </r>
  <r>
    <s v="LORENA ALVES DE OLIVEIRA"/>
    <x v="0"/>
    <n v="2115690"/>
    <n v="9064676674"/>
    <s v="27/12/1987"/>
    <x v="0"/>
    <s v="SONIA MARIA ALVES DE OLIVEIRA"/>
    <x v="0"/>
    <s v="BRASILEIRO NATO"/>
    <m/>
    <s v="MG"/>
    <m/>
    <n v="791"/>
    <s v="COOR CURSO GRAD ENG ELET TELEC DE PATOS"/>
    <s v="11-CAMPUS PATOS DE MINAS"/>
    <n v="403"/>
    <s v="FACULDADE DE ENGENHARIA ELETRICA"/>
    <s v="04-SANTA MONICA"/>
    <m/>
    <x v="1"/>
    <x v="31"/>
    <x v="0"/>
    <m/>
    <s v="0//0"/>
    <m/>
    <m/>
    <n v="0"/>
    <m/>
    <n v="0"/>
    <m/>
    <m/>
    <m/>
    <x v="0"/>
    <x v="0"/>
    <d v="2014-04-25T00:00:00"/>
    <n v="4015.15"/>
  </r>
  <r>
    <s v="LORENA APARECIDA SANTANA MARINS"/>
    <x v="0"/>
    <n v="2236628"/>
    <n v="9193305680"/>
    <s v="20/07/1988"/>
    <x v="0"/>
    <s v="MARGARIDA DAS GRACAS SANTANA"/>
    <x v="1"/>
    <s v="BRASILEIRO NATO"/>
    <m/>
    <s v="MG"/>
    <m/>
    <n v="826"/>
    <s v="BIBLIOTECA SETORIAL PATOS DE MINAS"/>
    <s v="11-CAMPUS PATOS DE MINAS"/>
    <n v="585"/>
    <s v="DIRETORIA DO SISTEMA DE BIBLIOTECAS"/>
    <s v="04-SANTA MONICA"/>
    <m/>
    <x v="2"/>
    <x v="0"/>
    <x v="0"/>
    <m/>
    <s v="0//0"/>
    <m/>
    <m/>
    <n v="0"/>
    <m/>
    <n v="0"/>
    <m/>
    <m/>
    <m/>
    <x v="0"/>
    <x v="0"/>
    <d v="2015-07-02T00:00:00"/>
    <n v="3998.03"/>
  </r>
  <r>
    <s v="LORENA CARNEIRO"/>
    <x v="0"/>
    <n v="3141068"/>
    <n v="7117503602"/>
    <s v="05/08/1992"/>
    <x v="0"/>
    <s v="MARLENE APARECIDA SILVA CARNEIRO"/>
    <x v="1"/>
    <s v="BRASILEIRO NATO"/>
    <m/>
    <s v="MG"/>
    <m/>
    <n v="585"/>
    <s v="DIRETORIA DO SISTEMA DE BIBLIOTECAS"/>
    <s v="04-SANTA MONICA"/>
    <n v="585"/>
    <s v="DIRETORIA DO SISTEMA DE BIBLIOTECAS"/>
    <s v="04-SANTA MONICA"/>
    <m/>
    <x v="2"/>
    <x v="27"/>
    <x v="0"/>
    <m/>
    <s v="0//0"/>
    <m/>
    <m/>
    <n v="0"/>
    <m/>
    <n v="0"/>
    <m/>
    <m/>
    <m/>
    <x v="0"/>
    <x v="0"/>
    <d v="2019-08-05T00:00:00"/>
    <n v="3279.35"/>
  </r>
  <r>
    <s v="LORENA DE MACEDO OLIVEIRA SILVA"/>
    <x v="0"/>
    <n v="2618337"/>
    <n v="7200465640"/>
    <s v="13/11/1982"/>
    <x v="0"/>
    <s v="ALCIONE DE MACEDO OLIVEIRA"/>
    <x v="1"/>
    <s v="BRASILEIRO NATO"/>
    <m/>
    <s v="MG"/>
    <s v="UBERLANDIA"/>
    <n v="713"/>
    <s v="DIV DE ADM LICITACAO E CONTRATOS - CTIC"/>
    <s v="08-AREA ADMINISTR-UMUARAMA"/>
    <n v="581"/>
    <s v="CENTRO DE TECNO DA INFOR E COMUNICACAO"/>
    <s v="08-AREA ADMINISTR-UMUARAMA"/>
    <m/>
    <x v="1"/>
    <x v="15"/>
    <x v="0"/>
    <m/>
    <s v="0//0"/>
    <m/>
    <m/>
    <n v="26235"/>
    <s v="UNIVERSIDADE FEDERAL DE GOIAS"/>
    <n v="0"/>
    <m/>
    <m/>
    <m/>
    <x v="0"/>
    <x v="0"/>
    <d v="2019-06-18T00:00:00"/>
    <n v="5886.5"/>
  </r>
  <r>
    <s v="LORENA FERNANDES MATOS"/>
    <x v="0"/>
    <n v="1843109"/>
    <n v="5095764601"/>
    <s v="06/11/1982"/>
    <x v="0"/>
    <s v="AGDA FERNANDES MATOS"/>
    <x v="2"/>
    <s v="BRASILEIRO NATO"/>
    <m/>
    <s v="MG"/>
    <m/>
    <n v="4"/>
    <s v="GABINETE DO REITOR"/>
    <s v="04-SANTA MONICA"/>
    <n v="305"/>
    <s v="FACULDADE DE MEDICINA"/>
    <s v="07-AREA ACADEMICA-UMUARAMA"/>
    <m/>
    <x v="0"/>
    <x v="12"/>
    <x v="0"/>
    <m/>
    <s v="0//0"/>
    <m/>
    <m/>
    <n v="0"/>
    <m/>
    <n v="0"/>
    <m/>
    <m/>
    <m/>
    <x v="0"/>
    <x v="0"/>
    <d v="2011-02-03T00:00:00"/>
    <n v="5639.16"/>
  </r>
  <r>
    <s v="LORENA MANZAN HORTENCIO"/>
    <x v="0"/>
    <n v="2388171"/>
    <n v="1646708660"/>
    <s v="14/08/1991"/>
    <x v="0"/>
    <s v="SIRLEI MANZAN HORTENCIO"/>
    <x v="1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m/>
    <x v="0"/>
    <x v="40"/>
    <x v="0"/>
    <m/>
    <s v="0//0"/>
    <m/>
    <s v="Lic. Gestante  ( Concedida Administrat.) - EST"/>
    <n v="0"/>
    <m/>
    <n v="0"/>
    <m/>
    <s v="4/11/2022"/>
    <s v="3/03/2023"/>
    <x v="0"/>
    <x v="0"/>
    <d v="2017-04-06T00:00:00"/>
    <n v="4977.3900000000003"/>
  </r>
  <r>
    <s v="LORENA MENDONCA MATOS"/>
    <x v="1"/>
    <n v="1854462"/>
    <n v="9119675674"/>
    <s v="07/11/1986"/>
    <x v="0"/>
    <s v="DELSIMAR CONCEICAO MATOS"/>
    <x v="3"/>
    <s v="BRASILEIRO NATO"/>
    <m/>
    <s v="MG"/>
    <m/>
    <n v="483"/>
    <s v="CLINICA CIRURGICA 3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9837.7900000000009"/>
  </r>
  <r>
    <s v="LORENA TANNUS MENEZES DOS REIS"/>
    <x v="0"/>
    <n v="2321077"/>
    <n v="9038312601"/>
    <s v="02/09/1987"/>
    <x v="0"/>
    <s v="VANESSA TANNUS MENEZES"/>
    <x v="1"/>
    <s v="BRASILEIRO NATO"/>
    <m/>
    <s v="MG"/>
    <m/>
    <n v="288"/>
    <s v="INSTITUTO DE CIENCIAS BIOMEDICAS"/>
    <s v="07-AREA ACADEMICA-UMUARAMA"/>
    <n v="288"/>
    <s v="INSTITUTO DE CIENCIAS BIOMEDICAS"/>
    <s v="07-AREA ACADEMICA-UMUARAMA"/>
    <m/>
    <x v="3"/>
    <x v="0"/>
    <x v="0"/>
    <m/>
    <s v="0//0"/>
    <m/>
    <s v="LIC. TRATAMENTO DE SAUDE - EST"/>
    <n v="0"/>
    <m/>
    <n v="0"/>
    <m/>
    <s v="21/11/2022"/>
    <s v="1/05/2023"/>
    <x v="0"/>
    <x v="0"/>
    <d v="2016-05-11T00:00:00"/>
    <n v="5917.09"/>
  </r>
  <r>
    <s v="LORENNA CHRISTINA ALVES"/>
    <x v="1"/>
    <n v="1873236"/>
    <n v="8262036638"/>
    <s v="22/01/1986"/>
    <x v="0"/>
    <s v="JESUINA ANA FATIMA ALVES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27T00:00:00"/>
    <n v="5379.85"/>
  </r>
  <r>
    <s v="LORRAINE CRISTINA POLLONI BARROS"/>
    <x v="1"/>
    <n v="3009273"/>
    <n v="9504102689"/>
    <s v="26/06/1991"/>
    <x v="0"/>
    <s v="APARECIDA GENOVEVA SILINGARDI POLLONI"/>
    <x v="1"/>
    <s v="BRASILEIRO NATO"/>
    <m/>
    <s v="GO"/>
    <m/>
    <n v="769"/>
    <s v="PROPEDEUTICA"/>
    <s v="06-HOSP CLINICAS-UMUARAMA"/>
    <n v="746"/>
    <s v="DIRETORIA DE SERVICOS CLINICOS"/>
    <s v="06-HOSP CLINICAS-UMUARAMA"/>
    <m/>
    <x v="3"/>
    <x v="40"/>
    <x v="0"/>
    <m/>
    <s v="0//0"/>
    <m/>
    <m/>
    <n v="0"/>
    <m/>
    <n v="0"/>
    <m/>
    <m/>
    <m/>
    <x v="0"/>
    <x v="0"/>
    <d v="2018-01-12T00:00:00"/>
    <n v="5694.97"/>
  </r>
  <r>
    <s v="LORRANE MARIA DA CRUZ RODRIGUES BASILIO"/>
    <x v="0"/>
    <n v="1001644"/>
    <n v="12704069654"/>
    <s v="04/10/1996"/>
    <x v="0"/>
    <s v="KATIA MARIA DA CRUZ RODRIGUES"/>
    <x v="0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m/>
    <x v="2"/>
    <x v="45"/>
    <x v="0"/>
    <m/>
    <s v="0//0"/>
    <m/>
    <m/>
    <n v="0"/>
    <m/>
    <n v="0"/>
    <m/>
    <m/>
    <m/>
    <x v="0"/>
    <x v="0"/>
    <d v="2019-12-09T00:00:00"/>
    <n v="3301.93"/>
  </r>
  <r>
    <s v="LORRAYNE DA SILVA BRITO"/>
    <x v="0"/>
    <n v="2144330"/>
    <n v="8399920681"/>
    <s v="24/04/1992"/>
    <x v="0"/>
    <s v="ANA PAULA DA SILVA"/>
    <x v="1"/>
    <s v="BRASILEIRO NATO"/>
    <m/>
    <s v="MG"/>
    <m/>
    <n v="376"/>
    <s v="FACULDADE DE DIREITO"/>
    <s v="04-SANTA MONICA"/>
    <n v="376"/>
    <s v="FACULDADE DE DIREITO"/>
    <s v="04-SANTA MONICA"/>
    <m/>
    <x v="1"/>
    <x v="31"/>
    <x v="0"/>
    <m/>
    <s v="0//0"/>
    <m/>
    <m/>
    <n v="0"/>
    <m/>
    <n v="0"/>
    <m/>
    <m/>
    <m/>
    <x v="0"/>
    <x v="0"/>
    <d v="2014-08-04T00:00:00"/>
    <n v="3566.09"/>
  </r>
  <r>
    <s v="LOUANE ALVES LEONCO DE CAMARGOS"/>
    <x v="0"/>
    <n v="2220648"/>
    <n v="8726661667"/>
    <s v="13/09/1986"/>
    <x v="0"/>
    <s v="ELIZETE ALVES LEONCO"/>
    <x v="0"/>
    <s v="BRASILEIRO NATO"/>
    <m/>
    <s v="MG"/>
    <m/>
    <n v="41"/>
    <s v="DIVISAO  PROV E ACOMP TEC ADMINISTRATIVO"/>
    <s v="04-SANTA MONICA"/>
    <n v="29"/>
    <s v="PRO REITORIA DE GESTAO DE PESSOAS"/>
    <s v="04-SANTA MONICA"/>
    <m/>
    <x v="0"/>
    <x v="18"/>
    <x v="0"/>
    <m/>
    <s v="0//0"/>
    <m/>
    <m/>
    <n v="0"/>
    <m/>
    <n v="0"/>
    <m/>
    <m/>
    <m/>
    <x v="0"/>
    <x v="3"/>
    <d v="2015-04-13T00:00:00"/>
    <n v="3240.08"/>
  </r>
  <r>
    <s v="LOURDES MARIA CAMPOS CORREA"/>
    <x v="0"/>
    <n v="1247612"/>
    <n v="8662383602"/>
    <s v="09/05/1987"/>
    <x v="0"/>
    <s v="BERNADETH MARIA APARECIDA CAMPOS CORREA"/>
    <x v="1"/>
    <s v="BRASILEIRO NATO"/>
    <m/>
    <s v="MG"/>
    <m/>
    <n v="1172"/>
    <s v="ASSESSORIA ADMINISTRATIVA UFU MT CARMELO"/>
    <s v="10-CAMPUS MONTE CARMELO"/>
    <n v="944"/>
    <s v="PRO REITORIA DE ASSISTENCIA ESTUDANTIL"/>
    <s v="04-SANTA MONICA"/>
    <m/>
    <x v="3"/>
    <x v="42"/>
    <x v="0"/>
    <m/>
    <s v="0//0"/>
    <m/>
    <m/>
    <n v="0"/>
    <m/>
    <n v="0"/>
    <m/>
    <m/>
    <m/>
    <x v="0"/>
    <x v="0"/>
    <d v="2022-04-28T00:00:00"/>
    <n v="7316.15"/>
  </r>
  <r>
    <s v="LOURIVAL DE FREITAS"/>
    <x v="0"/>
    <n v="409562"/>
    <n v="26295075649"/>
    <s v="18/10/1958"/>
    <x v="1"/>
    <s v="EFIGENIA ROSA"/>
    <x v="0"/>
    <s v="BRASILEIRO NATO"/>
    <m/>
    <s v="MG"/>
    <s v="UBERLANDIA"/>
    <n v="389"/>
    <s v="COORDENACAO C BACH LIC CIENCIAS SOCIAIS"/>
    <s v="04-SANTA MONICA"/>
    <n v="806"/>
    <s v="INSTITUTO DE CIENCIAS SOCIAIS"/>
    <s v="04-SANTA MONICA"/>
    <m/>
    <x v="4"/>
    <x v="6"/>
    <x v="0"/>
    <m/>
    <s v="0//0"/>
    <m/>
    <m/>
    <n v="0"/>
    <m/>
    <n v="0"/>
    <m/>
    <m/>
    <m/>
    <x v="0"/>
    <x v="0"/>
    <d v="1979-09-01T00:00:00"/>
    <n v="6963.15"/>
  </r>
  <r>
    <s v="LOURIVALDO CLEMENTE"/>
    <x v="0"/>
    <n v="411997"/>
    <n v="24075493687"/>
    <s v="26/03/1955"/>
    <x v="1"/>
    <s v="GERALDA EDUARDA DE JESUS"/>
    <x v="1"/>
    <s v="BRASILEIRO NATO"/>
    <m/>
    <s v="MG"/>
    <s v="UBERLANDIA"/>
    <n v="673"/>
    <s v="DIRETORIA DE OBRAS"/>
    <s v="04-SANTA MONICA"/>
    <n v="80"/>
    <s v="DIRETORIA DE OBRAS - ANTIGA-"/>
    <s v="04-SANTA MONICA"/>
    <m/>
    <x v="8"/>
    <x v="7"/>
    <x v="0"/>
    <m/>
    <s v="0//0"/>
    <m/>
    <m/>
    <n v="0"/>
    <m/>
    <n v="0"/>
    <m/>
    <m/>
    <m/>
    <x v="0"/>
    <x v="0"/>
    <d v="1981-02-10T00:00:00"/>
    <n v="5081.47"/>
  </r>
  <r>
    <s v="LOYANE BERTAGNOLLI COUTINHO"/>
    <x v="0"/>
    <n v="2118110"/>
    <n v="6345411612"/>
    <s v="22/07/1984"/>
    <x v="0"/>
    <s v="MARIA REGINA BERTAGNOLLI"/>
    <x v="1"/>
    <s v="BRASILEIRO NATO"/>
    <m/>
    <s v="SP"/>
    <m/>
    <n v="122"/>
    <s v="PRO REITORIA PESQUISA E POS GRADUACAO"/>
    <s v="04-SANTA MONICA"/>
    <n v="122"/>
    <s v="PRO REITORIA PESQUISA E POS GRADUACAO"/>
    <s v="04-SANTA MONICA"/>
    <m/>
    <x v="3"/>
    <x v="18"/>
    <x v="0"/>
    <m/>
    <s v="0//0"/>
    <m/>
    <m/>
    <n v="0"/>
    <m/>
    <n v="0"/>
    <m/>
    <m/>
    <m/>
    <x v="0"/>
    <x v="0"/>
    <d v="2014-05-05T00:00:00"/>
    <n v="6147.85"/>
  </r>
  <r>
    <s v="LU ANNA LOUISE FERNANDES COSTA"/>
    <x v="1"/>
    <n v="2408764"/>
    <n v="6719925628"/>
    <s v="28/02/1984"/>
    <x v="0"/>
    <s v="LEILA CANDIDA FERNANDES"/>
    <x v="1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0"/>
    <x v="89"/>
    <x v="0"/>
    <m/>
    <s v="0//0"/>
    <m/>
    <m/>
    <n v="0"/>
    <m/>
    <n v="0"/>
    <m/>
    <m/>
    <m/>
    <x v="0"/>
    <x v="0"/>
    <d v="2017-07-19T00:00:00"/>
    <n v="5276.53"/>
  </r>
  <r>
    <s v="LUANA ALVES DA SILVA"/>
    <x v="0"/>
    <n v="2696822"/>
    <n v="8040350670"/>
    <s v="19/06/1986"/>
    <x v="0"/>
    <s v="MARIA IZABEL LEANDRO"/>
    <x v="1"/>
    <s v="BRASILEIRO NATO"/>
    <m/>
    <s v="MG"/>
    <m/>
    <n v="355"/>
    <s v="COOD PROG DE POS GRAD EST LINGUISTICOS"/>
    <s v="04-SANTA MONICA"/>
    <n v="349"/>
    <s v="INSTITUTO DE LETRAS E LINGUISTICA"/>
    <s v="04-SANTA MONICA"/>
    <m/>
    <x v="1"/>
    <x v="12"/>
    <x v="0"/>
    <m/>
    <s v="0//0"/>
    <m/>
    <s v="LIC CAPAC - ART 25, INC I - DEC 9991/2019"/>
    <n v="0"/>
    <m/>
    <n v="0"/>
    <m/>
    <s v="21/11/2022"/>
    <s v="19/01/2023"/>
    <x v="0"/>
    <x v="0"/>
    <d v="2012-04-27T00:00:00"/>
    <n v="5452.89"/>
  </r>
  <r>
    <s v="LUANA CRISTINA SAMPAIO TELES"/>
    <x v="1"/>
    <n v="1366718"/>
    <n v="5060067602"/>
    <s v="13/01/1982"/>
    <x v="0"/>
    <s v="NUBIA BETANIA ALVES SAMPAIO TELES"/>
    <x v="1"/>
    <s v="BRASILEIRO NATO"/>
    <m/>
    <s v="DF"/>
    <s v="BRASILIA"/>
    <n v="492"/>
    <s v="CENTRO OBSTETRICO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2-23T00:00:00"/>
    <n v="8497.94"/>
  </r>
  <r>
    <s v="LUANA MARQUES SANTOS"/>
    <x v="0"/>
    <n v="3040247"/>
    <n v="8852258647"/>
    <s v="10/02/1994"/>
    <x v="0"/>
    <s v="MARIA REGINA MARQUES"/>
    <x v="1"/>
    <s v="BRASILEIRO NATO"/>
    <m/>
    <s v="MG"/>
    <m/>
    <n v="269"/>
    <s v="COOR CURSO TECNICO PROTESE DENTARIA"/>
    <s v="07-AREA ACADEMICA-UMUARAMA"/>
    <n v="264"/>
    <s v="DIRETORIA DA ESCOLA TECNICA DE SAUDE"/>
    <s v="07-AREA ACADEMICA-UMUARAMA"/>
    <s v="DEFORMIDADE CONGENITA OU ADQUIRIDA"/>
    <x v="0"/>
    <x v="105"/>
    <x v="0"/>
    <m/>
    <s v="0//0"/>
    <m/>
    <m/>
    <n v="0"/>
    <m/>
    <n v="0"/>
    <m/>
    <m/>
    <m/>
    <x v="0"/>
    <x v="0"/>
    <d v="2018-04-11T00:00:00"/>
    <n v="3297.16"/>
  </r>
  <r>
    <s v="LUANA NUNES SANTANA"/>
    <x v="1"/>
    <n v="1873228"/>
    <n v="8672192621"/>
    <s v="03/05/1984"/>
    <x v="0"/>
    <s v="MARIA DAS GRACAS NUNES SANTANA"/>
    <x v="0"/>
    <s v="BRASILEIRO NATO"/>
    <m/>
    <s v="MG"/>
    <m/>
    <n v="495"/>
    <s v="NEFROLOGIA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20T00:00:00"/>
    <n v="5022.3900000000003"/>
  </r>
  <r>
    <s v="LUANE RESENDE FRANCA"/>
    <x v="0"/>
    <n v="1918324"/>
    <n v="4222653659"/>
    <s v="08/07/1980"/>
    <x v="0"/>
    <s v="ROSANE DALVA RESENDE FRANCA"/>
    <x v="1"/>
    <s v="BRASILEIRO NATO"/>
    <m/>
    <s v="MG"/>
    <m/>
    <n v="1251"/>
    <s v="SETOR INTEG ACOES PROM SAUDE SERVIDOR"/>
    <s v="08-AREA ADMINISTR-UMUARAMA"/>
    <n v="29"/>
    <s v="PRO REITORIA DE GESTAO DE PESSOAS"/>
    <s v="04-SANTA MONICA"/>
    <m/>
    <x v="1"/>
    <x v="16"/>
    <x v="0"/>
    <m/>
    <s v="0//0"/>
    <m/>
    <m/>
    <n v="0"/>
    <m/>
    <n v="0"/>
    <m/>
    <m/>
    <m/>
    <x v="0"/>
    <x v="0"/>
    <d v="2012-02-23T00:00:00"/>
    <n v="9972.6"/>
  </r>
  <r>
    <s v="LUBIA CRISTINA FONSECA"/>
    <x v="0"/>
    <n v="2011021"/>
    <n v="4436120643"/>
    <s v="16/08/1979"/>
    <x v="0"/>
    <s v="DELIA MARIA GONCALVES DA FONSECA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3"/>
    <x v="8"/>
    <x v="0"/>
    <m/>
    <s v="0//0"/>
    <m/>
    <m/>
    <n v="0"/>
    <m/>
    <n v="0"/>
    <m/>
    <m/>
    <m/>
    <x v="0"/>
    <x v="0"/>
    <d v="2013-03-27T00:00:00"/>
    <n v="6732.89"/>
  </r>
  <r>
    <s v="LUCAS ALVES MENDES"/>
    <x v="1"/>
    <n v="3157897"/>
    <n v="8790889665"/>
    <s v="05/07/1990"/>
    <x v="1"/>
    <s v="MARIA DAS DORES ALVES"/>
    <x v="0"/>
    <s v="BRASILEIRO NATO"/>
    <m/>
    <s v="MG"/>
    <m/>
    <n v="478"/>
    <s v="CIRURGIA PS DIENF"/>
    <s v="05-ENFERMAGEM-UMUARAMA"/>
    <n v="211"/>
    <s v="DIRETORIA DE ENFERMAGEM HC"/>
    <s v="05-ENFERMAGEM-UMUARAMA"/>
    <m/>
    <x v="0"/>
    <x v="45"/>
    <x v="0"/>
    <m/>
    <s v="0//0"/>
    <m/>
    <m/>
    <n v="0"/>
    <m/>
    <n v="0"/>
    <m/>
    <m/>
    <m/>
    <x v="0"/>
    <x v="0"/>
    <d v="2019-12-16T00:00:00"/>
    <n v="6959.32"/>
  </r>
  <r>
    <s v="LUCAS AMARAL DE PADUA"/>
    <x v="0"/>
    <n v="1051626"/>
    <n v="10203975600"/>
    <s v="28/03/1995"/>
    <x v="1"/>
    <s v="VANDERLI AMARAL DE PADUA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2"/>
    <x v="31"/>
    <x v="0"/>
    <m/>
    <s v="0//0"/>
    <m/>
    <m/>
    <n v="26413"/>
    <s v="INSTITUTO FEDERAL DO TRIANGULO MINEIRO"/>
    <n v="0"/>
    <m/>
    <m/>
    <m/>
    <x v="0"/>
    <x v="3"/>
    <d v="2019-12-31T00:00:00"/>
    <n v="2476.4499999999998"/>
  </r>
  <r>
    <s v="LUCAS DE AQUINO MELO"/>
    <x v="0"/>
    <n v="2708975"/>
    <n v="7708784662"/>
    <s v="21/02/1986"/>
    <x v="1"/>
    <s v="MARIA APARECIDA DIAS DE AQUINO"/>
    <x v="1"/>
    <s v="BRASILEIRO NATO"/>
    <m/>
    <s v="MG"/>
    <m/>
    <n v="89"/>
    <s v="DIRETORIA DE COMUNICACAO SOCIAL"/>
    <s v="04-SANTA MONICA"/>
    <n v="89"/>
    <s v="DIRETORIA DE COMUNICACAO SOCIAL"/>
    <s v="04-SANTA MONICA"/>
    <m/>
    <x v="1"/>
    <x v="25"/>
    <x v="0"/>
    <m/>
    <s v="0//0"/>
    <m/>
    <m/>
    <n v="0"/>
    <m/>
    <n v="0"/>
    <m/>
    <m/>
    <m/>
    <x v="0"/>
    <x v="0"/>
    <d v="2009-11-24T00:00:00"/>
    <n v="5665.55"/>
  </r>
  <r>
    <s v="LUCAS FAGUNDES VAZ"/>
    <x v="0"/>
    <n v="1063070"/>
    <n v="737375183"/>
    <s v="13/05/1991"/>
    <x v="1"/>
    <s v="CLEUZA APARECIDA FAGUNDES VAZ"/>
    <x v="1"/>
    <s v="BRASILEIRO NATO"/>
    <m/>
    <s v="GO"/>
    <m/>
    <n v="719"/>
    <s v="DIVISAO DE SISTEMA_- CTIC"/>
    <s v="08-AREA ADMINISTR-UMUARAMA"/>
    <n v="92"/>
    <s v="HOSPITAL ODONTOLOGICO - DIRETORIA GERAL"/>
    <s v="08-AREA ADMINISTR-UMUARAMA"/>
    <m/>
    <x v="1"/>
    <x v="24"/>
    <x v="0"/>
    <m/>
    <s v="0//0"/>
    <m/>
    <m/>
    <n v="0"/>
    <m/>
    <n v="0"/>
    <m/>
    <m/>
    <m/>
    <x v="0"/>
    <x v="0"/>
    <d v="2022-08-11T00:00:00"/>
    <n v="3719.37"/>
  </r>
  <r>
    <s v="LUCAS GARCIA ROSA DA SILVA"/>
    <x v="0"/>
    <n v="1187929"/>
    <n v="30714641855"/>
    <s v="21/05/1984"/>
    <x v="1"/>
    <s v="ROSANA GARCIA ROSA DA SILVA"/>
    <x v="1"/>
    <s v="BRASILEIRO NATO"/>
    <m/>
    <s v="SP"/>
    <m/>
    <n v="718"/>
    <s v="DIVISAO DE WEBSITES - CTIC"/>
    <s v="08-AREA ADMINISTR-UMUARAMA"/>
    <n v="581"/>
    <s v="CENTRO DE TECNO DA INFOR E COMUNICACAO"/>
    <s v="08-AREA ADMINISTR-UMUARAMA"/>
    <m/>
    <x v="2"/>
    <x v="45"/>
    <x v="0"/>
    <m/>
    <s v="0//0"/>
    <m/>
    <m/>
    <n v="0"/>
    <m/>
    <n v="0"/>
    <m/>
    <m/>
    <m/>
    <x v="0"/>
    <x v="0"/>
    <d v="2021-03-01T00:00:00"/>
    <n v="3301.93"/>
  </r>
  <r>
    <s v="LUCAS GUIMARAES COTA"/>
    <x v="0"/>
    <n v="3298182"/>
    <n v="9590365639"/>
    <s v="09/05/1991"/>
    <x v="1"/>
    <s v="ELIANE APARECIDA GUIMARAES COTA"/>
    <x v="1"/>
    <s v="BRASILEIRO NATO"/>
    <m/>
    <s v="MG"/>
    <m/>
    <n v="424"/>
    <s v="DIVISAO DE PESSOAL"/>
    <s v="08-AREA ADMINISTR-UMUARAMA"/>
    <n v="29"/>
    <s v="PRO REITORIA DE GESTAO DE PESSOAS"/>
    <s v="04-SANTA MONICA"/>
    <m/>
    <x v="2"/>
    <x v="24"/>
    <x v="0"/>
    <m/>
    <s v="0//0"/>
    <m/>
    <m/>
    <n v="0"/>
    <m/>
    <n v="0"/>
    <m/>
    <m/>
    <m/>
    <x v="0"/>
    <x v="0"/>
    <d v="2022-07-04T00:00:00"/>
    <n v="3058.7"/>
  </r>
  <r>
    <s v="LUCAS HENRIQUE FERREIRA PEREIRA"/>
    <x v="0"/>
    <n v="3308378"/>
    <n v="11554199603"/>
    <s v="21/04/1994"/>
    <x v="1"/>
    <s v="MARLENE APARECIDA FERREIRA PEREIRA"/>
    <x v="1"/>
    <s v="BRASILEIRO NATO"/>
    <m/>
    <s v="GO"/>
    <m/>
    <n v="418"/>
    <s v="COOR PROG POS GRAD CIENCIAS VETERINARIAS"/>
    <s v="07-AREA ACADEMICA-UMUARAMA"/>
    <n v="314"/>
    <s v="FACULDADE DE MEDICINA VETERINARIA"/>
    <s v="07-AREA ACADEMICA-UMUARAMA"/>
    <m/>
    <x v="0"/>
    <x v="24"/>
    <x v="0"/>
    <m/>
    <s v="0//0"/>
    <m/>
    <m/>
    <n v="0"/>
    <m/>
    <n v="0"/>
    <m/>
    <m/>
    <m/>
    <x v="0"/>
    <x v="0"/>
    <d v="2022-09-08T00:00:00"/>
    <n v="3181.04"/>
  </r>
  <r>
    <s v="LUCAS PIRES RODRIGUES"/>
    <x v="0"/>
    <n v="2188760"/>
    <n v="8430406611"/>
    <s v="09/09/1990"/>
    <x v="1"/>
    <s v="REJANE DE FATIMA PIRES RODRIGUES"/>
    <x v="3"/>
    <s v="BRASILEIRO NATO"/>
    <m/>
    <s v="MG"/>
    <m/>
    <n v="298"/>
    <s v="INSTITUTO DE BIOTECNOLOGIA"/>
    <s v="07-AREA ACADEMICA-UMUARAMA"/>
    <n v="298"/>
    <s v="INSTITUTO DE BIOTECNOLOGIA"/>
    <s v="07-AREA ACADEMICA-UMUARAMA"/>
    <m/>
    <x v="1"/>
    <x v="18"/>
    <x v="0"/>
    <m/>
    <s v="0//0"/>
    <m/>
    <m/>
    <n v="0"/>
    <m/>
    <n v="0"/>
    <m/>
    <m/>
    <m/>
    <x v="0"/>
    <x v="0"/>
    <d v="2015-01-30T00:00:00"/>
    <n v="8951.64"/>
  </r>
  <r>
    <s v="LUCAS RAMOS CARDOSO"/>
    <x v="0"/>
    <n v="2328224"/>
    <n v="9407248631"/>
    <s v="25/04/1990"/>
    <x v="1"/>
    <s v="ERLANDIA ELIAS CARDOSO RAMOS"/>
    <x v="0"/>
    <s v="BRASILEIRO NATO"/>
    <m/>
    <s v="MG"/>
    <m/>
    <n v="332"/>
    <s v="FACULDADE DE EDUCACAO FISICA"/>
    <s v="03-EDUCACAO FISICA"/>
    <n v="332"/>
    <s v="FACULDADE DE EDUCACAO FISICA"/>
    <s v="03-EDUCACAO FISICA"/>
    <m/>
    <x v="0"/>
    <x v="0"/>
    <x v="0"/>
    <m/>
    <s v="0//0"/>
    <m/>
    <m/>
    <n v="0"/>
    <m/>
    <n v="0"/>
    <m/>
    <m/>
    <m/>
    <x v="0"/>
    <x v="0"/>
    <d v="2016-07-14T00:00:00"/>
    <n v="4157.95"/>
  </r>
  <r>
    <s v="LUCAS SILVA BARRETO"/>
    <x v="0"/>
    <n v="1698300"/>
    <n v="9417071645"/>
    <s v="01/08/1989"/>
    <x v="1"/>
    <s v="DINAMAR LUZIA SILVA BARRETO"/>
    <x v="1"/>
    <s v="BRASILEIRO NATO"/>
    <m/>
    <s v="MG"/>
    <m/>
    <n v="649"/>
    <s v="DIV APOIO PLANEJ INSTITUCIONAL - DIRPL"/>
    <s v="04-SANTA MONICA"/>
    <n v="131"/>
    <s v="PRO REITORIA DE PLANEJAMEN ADMINISTRACAO"/>
    <s v="04-SANTA MONICA"/>
    <m/>
    <x v="3"/>
    <x v="18"/>
    <x v="0"/>
    <m/>
    <s v="0//0"/>
    <m/>
    <m/>
    <n v="0"/>
    <m/>
    <n v="0"/>
    <m/>
    <m/>
    <m/>
    <x v="0"/>
    <x v="0"/>
    <d v="2015-05-20T00:00:00"/>
    <n v="6871.08"/>
  </r>
  <r>
    <s v="LUCAS SILVA DE FARIA"/>
    <x v="0"/>
    <n v="2190420"/>
    <n v="2200020104"/>
    <s v="22/11/1988"/>
    <x v="1"/>
    <s v="MARIA RITA SILVA DE FARIA"/>
    <x v="1"/>
    <s v="BRASILEIRO NATO"/>
    <m/>
    <s v="GO"/>
    <m/>
    <n v="908"/>
    <s v="COOR CUR GRAD ENG FLORESTAL MTE CARMELO"/>
    <s v="10-CAMPUS MONTE CARMELO"/>
    <n v="301"/>
    <s v="INSTITUTO DE CIENCIAS AGRARIAS"/>
    <s v="12-CAMPUS GLORIA"/>
    <m/>
    <x v="3"/>
    <x v="18"/>
    <x v="0"/>
    <m/>
    <s v="0//0"/>
    <m/>
    <m/>
    <n v="0"/>
    <m/>
    <n v="0"/>
    <m/>
    <m/>
    <m/>
    <x v="0"/>
    <x v="0"/>
    <d v="2015-02-09T00:00:00"/>
    <n v="5815.54"/>
  </r>
  <r>
    <s v="LUCAS SOUZA FREITAS FRANCA"/>
    <x v="0"/>
    <n v="2303903"/>
    <n v="7214764652"/>
    <s v="02/07/1983"/>
    <x v="1"/>
    <s v="CELIMAR SOUZA FRANCA"/>
    <x v="1"/>
    <s v="BRASILEIRO NATO"/>
    <m/>
    <s v="GO"/>
    <m/>
    <n v="716"/>
    <s v="DIVISAO DE SUPORTE AO USUARIO - CTIC"/>
    <s v="04-SANTA MONICA"/>
    <n v="581"/>
    <s v="CENTRO DE TECNO DA INFOR E COMUNICACAO"/>
    <s v="08-AREA ADMINISTR-UMUARAMA"/>
    <m/>
    <x v="0"/>
    <x v="0"/>
    <x v="0"/>
    <m/>
    <s v="0//0"/>
    <m/>
    <m/>
    <n v="0"/>
    <m/>
    <n v="0"/>
    <m/>
    <m/>
    <m/>
    <x v="0"/>
    <x v="0"/>
    <d v="2016-03-16T00:00:00"/>
    <n v="4157.95"/>
  </r>
  <r>
    <s v="LUCELIA BORGES DE OLIVEIRA GONCALVES"/>
    <x v="1"/>
    <n v="1854229"/>
    <n v="4275647602"/>
    <s v="14/11/1977"/>
    <x v="0"/>
    <s v="MARIA DIVINA DE OLIVEIRA"/>
    <x v="1"/>
    <s v="BRASILEIRO NATO"/>
    <m/>
    <s v="MG"/>
    <m/>
    <n v="489"/>
    <s v="ENFERMAGEM PSQUIATRIA INTERNACAO DIENF"/>
    <s v="05-ENFERMAGEM-UMUARAMA"/>
    <n v="211"/>
    <s v="DIRETORIA DE ENFERMAGEM HC"/>
    <s v="05-ENFERMAGEM-UMUARAMA"/>
    <m/>
    <x v="9"/>
    <x v="3"/>
    <x v="0"/>
    <m/>
    <s v="0//0"/>
    <m/>
    <m/>
    <n v="0"/>
    <m/>
    <n v="0"/>
    <m/>
    <m/>
    <m/>
    <x v="0"/>
    <x v="0"/>
    <d v="2011-03-15T00:00:00"/>
    <n v="9403.93"/>
  </r>
  <r>
    <s v="LUCELIA DA COSTA ASSIS"/>
    <x v="0"/>
    <n v="1617443"/>
    <n v="90223942634"/>
    <s v="14/05/1973"/>
    <x v="0"/>
    <s v="RUFINA FRANCA DA COSTA ASSIS"/>
    <x v="1"/>
    <s v="BRASILEIRO NATO"/>
    <m/>
    <s v="MG"/>
    <s v="CAMPINA VERDE"/>
    <n v="288"/>
    <s v="INSTITUTO DE CIENCIAS BIOMEDICAS"/>
    <s v="07-AREA ACADEMICA-UMUARAMA"/>
    <n v="288"/>
    <s v="INSTITUTO DE CIENCIAS BIOMEDICAS"/>
    <s v="07-AREA ACADEMICA-UMUARAMA"/>
    <m/>
    <x v="0"/>
    <x v="15"/>
    <x v="0"/>
    <m/>
    <s v="0//0"/>
    <m/>
    <m/>
    <n v="0"/>
    <m/>
    <n v="0"/>
    <m/>
    <m/>
    <m/>
    <x v="0"/>
    <x v="0"/>
    <d v="2008-03-31T00:00:00"/>
    <n v="5137.2700000000004"/>
  </r>
  <r>
    <s v="LUCELIA MARQUES MARTINS CAIXETA"/>
    <x v="1"/>
    <n v="1365760"/>
    <n v="5472514673"/>
    <s v="22/09/1981"/>
    <x v="0"/>
    <s v="LUCIA MARQUES MARTINS"/>
    <x v="0"/>
    <s v="BRASILEIRO NATO"/>
    <m/>
    <s v="MG"/>
    <s v="UBERLANDIA"/>
    <n v="485"/>
    <s v="CLINICA MEDICA INTERNACAO DIENF"/>
    <s v="05-ENFERMAGEM-UMUARAMA"/>
    <n v="211"/>
    <s v="DIRETORIA DE ENFERMAGEM HC"/>
    <s v="05-ENFERMAGEM-UMUARAMA"/>
    <m/>
    <x v="1"/>
    <x v="5"/>
    <x v="0"/>
    <m/>
    <s v="0//0"/>
    <m/>
    <m/>
    <n v="0"/>
    <m/>
    <n v="0"/>
    <m/>
    <m/>
    <m/>
    <x v="0"/>
    <x v="0"/>
    <d v="2002-12-01T00:00:00"/>
    <n v="5593.48"/>
  </r>
  <r>
    <s v="LUCHESY NOGUEIRA VIANA"/>
    <x v="1"/>
    <n v="1905457"/>
    <n v="9416070629"/>
    <s v="02/09/1989"/>
    <x v="0"/>
    <s v="LECIA CRISTINA NOGUEIRA"/>
    <x v="1"/>
    <s v="BRASILEIRO NATO"/>
    <m/>
    <s v="MG"/>
    <m/>
    <n v="216"/>
    <s v="SETOR DE MATERIAIS ESTERILIZACAO DIENF"/>
    <s v="05-ENFERMAGEM-UMUARAMA"/>
    <n v="211"/>
    <s v="DIRETORIA DE ENFERMAGEM HC"/>
    <s v="05-ENFERMAGEM-UMUARAMA"/>
    <s v="PORTADOR DE BAIXA VISÃO"/>
    <x v="0"/>
    <x v="3"/>
    <x v="0"/>
    <m/>
    <s v="0//0"/>
    <m/>
    <m/>
    <n v="0"/>
    <m/>
    <n v="0"/>
    <m/>
    <m/>
    <m/>
    <x v="0"/>
    <x v="0"/>
    <d v="2011-12-20T00:00:00"/>
    <n v="8898.25"/>
  </r>
  <r>
    <s v="LUCIA HELENA COIMBRA AMARAL"/>
    <x v="0"/>
    <n v="1963830"/>
    <n v="1304567729"/>
    <s v="10/07/1966"/>
    <x v="0"/>
    <s v="EVANI COIMBRA AMARAL"/>
    <x v="1"/>
    <s v="BRASILEIRO NATO"/>
    <m/>
    <s v="RJ"/>
    <m/>
    <n v="443"/>
    <s v="DIRETORIA DA EDITORA UFU"/>
    <s v="04-SANTA MONICA"/>
    <n v="443"/>
    <s v="DIRETORIA DA EDITORA UFU"/>
    <s v="04-SANTA MONICA"/>
    <m/>
    <x v="0"/>
    <x v="34"/>
    <x v="0"/>
    <m/>
    <s v="0//0"/>
    <m/>
    <m/>
    <n v="26254"/>
    <s v="UNIVERSIDADE FED.DO TRIANGULO MINEIRO"/>
    <n v="0"/>
    <m/>
    <m/>
    <m/>
    <x v="0"/>
    <x v="0"/>
    <d v="2014-01-01T00:00:00"/>
    <n v="7668.81"/>
  </r>
  <r>
    <s v="LUCIA HELENA DE LIMA"/>
    <x v="1"/>
    <n v="1362656"/>
    <n v="96177578691"/>
    <s v="19/02/1975"/>
    <x v="0"/>
    <s v="EURIPEDES DIVINA DE LIMA"/>
    <x v="1"/>
    <s v="BRASILEIRO NATO"/>
    <m/>
    <s v="MG"/>
    <s v="GURINHATA"/>
    <n v="771"/>
    <s v="SERVICOS MEDICOS"/>
    <s v="06-HOSP CLINICAS-UMUARAMA"/>
    <n v="746"/>
    <s v="DIRETORIA DE SERVICOS CLINICOS"/>
    <s v="06-HOSP CLINICAS-UMUARAMA"/>
    <m/>
    <x v="0"/>
    <x v="36"/>
    <x v="0"/>
    <m/>
    <s v="0//0"/>
    <m/>
    <m/>
    <n v="0"/>
    <m/>
    <n v="0"/>
    <m/>
    <m/>
    <m/>
    <x v="0"/>
    <x v="0"/>
    <d v="2002-10-07T00:00:00"/>
    <n v="6081.19"/>
  </r>
  <r>
    <s v="LUCIA HELENA MORAES VILELA"/>
    <x v="0"/>
    <n v="1364116"/>
    <n v="65231830682"/>
    <s v="26/01/1963"/>
    <x v="0"/>
    <s v="DALVA DE MORAES VILELA"/>
    <x v="1"/>
    <s v="BRASILEIRO NATO"/>
    <m/>
    <s v="SP"/>
    <s v="PRESIDENTE PRUDENTE"/>
    <n v="665"/>
    <s v="SETOR INTEG ACOES PROM SAUDE SERVIDOR"/>
    <s v="08-AREA ADMINISTR-UMUARAMA"/>
    <n v="29"/>
    <s v="PRO REITORIA DE GESTAO DE PESSOAS"/>
    <s v="04-SANTA MONICA"/>
    <m/>
    <x v="3"/>
    <x v="19"/>
    <x v="0"/>
    <m/>
    <s v="0//0"/>
    <m/>
    <m/>
    <n v="0"/>
    <m/>
    <n v="0"/>
    <m/>
    <m/>
    <m/>
    <x v="0"/>
    <x v="0"/>
    <d v="2002-11-01T00:00:00"/>
    <n v="27458.73"/>
  </r>
  <r>
    <s v="LUCIA MARIA MARTINS MOLINAROLI"/>
    <x v="0"/>
    <n v="1787126"/>
    <n v="51125528672"/>
    <s v="02/09/1961"/>
    <x v="0"/>
    <s v="ROSINA SANCHEZ MARTINS"/>
    <x v="1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m/>
    <x v="0"/>
    <x v="9"/>
    <x v="0"/>
    <m/>
    <s v="0//0"/>
    <m/>
    <m/>
    <n v="0"/>
    <m/>
    <n v="0"/>
    <m/>
    <m/>
    <m/>
    <x v="0"/>
    <x v="0"/>
    <d v="2010-05-31T00:00:00"/>
    <n v="8439.7999999999993"/>
  </r>
  <r>
    <s v="LUCIANA ALVES DE MEDEIROS"/>
    <x v="1"/>
    <n v="1106428"/>
    <n v="11258474689"/>
    <s v="12/05/1993"/>
    <x v="0"/>
    <s v="MARIA DAS DORES ALVES"/>
    <x v="1"/>
    <s v="BRASILEIRO NATO"/>
    <m/>
    <s v="MG"/>
    <m/>
    <n v="754"/>
    <s v="NUTRICAO E DIETETICA"/>
    <s v="06-HOSP CLINICAS-UMUARAMA"/>
    <n v="29"/>
    <s v="PRO REITORIA DE GESTAO DE PESSOAS"/>
    <s v="04-SANTA MONICA"/>
    <m/>
    <x v="1"/>
    <x v="42"/>
    <x v="0"/>
    <m/>
    <s v="0//0"/>
    <m/>
    <m/>
    <n v="0"/>
    <m/>
    <n v="0"/>
    <m/>
    <m/>
    <m/>
    <x v="0"/>
    <x v="0"/>
    <d v="2022-01-28T00:00:00"/>
    <n v="8828.02"/>
  </r>
  <r>
    <s v="LUCIANA ALVES DE MELO"/>
    <x v="0"/>
    <n v="1473878"/>
    <n v="617028621"/>
    <s v="29/10/1972"/>
    <x v="0"/>
    <s v="EUNICE PEREIRA DE MELO"/>
    <x v="1"/>
    <s v="BRASILEIRO NATO"/>
    <m/>
    <s v="MG"/>
    <s v="UBERLANDIA"/>
    <n v="719"/>
    <s v="DIVISAO DE SISTEMA_- CTIC"/>
    <s v="08-AREA ADMINISTR-UMUARAMA"/>
    <n v="581"/>
    <s v="CENTRO DE TECNO DA INFOR E COMUNICACAO"/>
    <s v="08-AREA ADMINISTR-UMUARAMA"/>
    <m/>
    <x v="1"/>
    <x v="1"/>
    <x v="0"/>
    <m/>
    <s v="0//0"/>
    <m/>
    <m/>
    <n v="0"/>
    <m/>
    <n v="0"/>
    <m/>
    <m/>
    <m/>
    <x v="0"/>
    <x v="0"/>
    <d v="2004-09-27T00:00:00"/>
    <n v="10856.91"/>
  </r>
  <r>
    <s v="LUCIANA ALVES DE SOUSA"/>
    <x v="0"/>
    <n v="1965378"/>
    <n v="7829074666"/>
    <s v="20/06/1986"/>
    <x v="0"/>
    <s v="LUISA AMELIA DE SOUSA"/>
    <x v="1"/>
    <s v="BRASILEIRO NATO"/>
    <m/>
    <s v="MG"/>
    <m/>
    <n v="569"/>
    <s v="COORD CURSO GRADUACAO ENG AMBIENTAL"/>
    <s v="12-CAMPUS GLORIA"/>
    <n v="301"/>
    <s v="INSTITUTO DE CIENCIAS AGRARIAS"/>
    <s v="12-CAMPUS GLORIA"/>
    <m/>
    <x v="3"/>
    <x v="8"/>
    <x v="0"/>
    <m/>
    <s v="0//0"/>
    <m/>
    <m/>
    <n v="0"/>
    <m/>
    <n v="0"/>
    <m/>
    <m/>
    <m/>
    <x v="0"/>
    <x v="0"/>
    <d v="2012-09-03T00:00:00"/>
    <n v="6042.34"/>
  </r>
  <r>
    <s v="LUCIANA APARECIDA SANTOS MORAIS"/>
    <x v="0"/>
    <n v="3047181"/>
    <n v="4939500608"/>
    <s v="07/09/1979"/>
    <x v="0"/>
    <s v="ANA APARECIDA FERREIRA SANTOS"/>
    <x v="1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m/>
    <x v="1"/>
    <x v="40"/>
    <x v="0"/>
    <m/>
    <s v="0//0"/>
    <m/>
    <m/>
    <n v="0"/>
    <m/>
    <n v="0"/>
    <m/>
    <m/>
    <m/>
    <x v="0"/>
    <x v="0"/>
    <d v="2018-05-16T00:00:00"/>
    <n v="4851.4399999999996"/>
  </r>
  <r>
    <s v="LUCIANA BUIATE DE PAULA OLIVEIRA"/>
    <x v="1"/>
    <n v="1531989"/>
    <n v="1039101666"/>
    <s v="25/10/1974"/>
    <x v="0"/>
    <s v="SIRIA ALVES DE PAULA BUIATE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2"/>
    <x v="4"/>
    <x v="0"/>
    <m/>
    <s v="0//0"/>
    <m/>
    <m/>
    <n v="0"/>
    <m/>
    <n v="0"/>
    <m/>
    <m/>
    <m/>
    <x v="0"/>
    <x v="0"/>
    <d v="2006-05-24T00:00:00"/>
    <n v="5693.3"/>
  </r>
  <r>
    <s v="LUCIANA CARNEIRO PEREIRA GONCALVES"/>
    <x v="1"/>
    <n v="1542062"/>
    <n v="5341575644"/>
    <s v="13/03/1980"/>
    <x v="0"/>
    <s v="ANA LUCIA CARNEIRO PEREIRA"/>
    <x v="1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m/>
    <x v="1"/>
    <x v="20"/>
    <x v="0"/>
    <m/>
    <s v="0//0"/>
    <m/>
    <m/>
    <n v="0"/>
    <m/>
    <n v="0"/>
    <m/>
    <m/>
    <m/>
    <x v="0"/>
    <x v="0"/>
    <d v="2006-06-27T00:00:00"/>
    <n v="11136.85"/>
  </r>
  <r>
    <s v="LUCIANA CRISTINA LAURETH DE JESUS"/>
    <x v="1"/>
    <n v="2303500"/>
    <n v="11236656644"/>
    <s v="02/10/1993"/>
    <x v="0"/>
    <s v="IZOLI LAURETH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2"/>
    <x v="103"/>
    <x v="0"/>
    <m/>
    <s v="0//0"/>
    <m/>
    <m/>
    <n v="0"/>
    <m/>
    <n v="0"/>
    <m/>
    <m/>
    <m/>
    <x v="0"/>
    <x v="0"/>
    <d v="2016-04-06T00:00:00"/>
    <n v="6774.53"/>
  </r>
  <r>
    <s v="LUCIANA CRISTINA MACHADO"/>
    <x v="0"/>
    <n v="1916369"/>
    <n v="6826233690"/>
    <s v="06/06/1984"/>
    <x v="0"/>
    <s v="EDNA MARIA DE RESENDE MACHADO"/>
    <x v="1"/>
    <s v="BRASILEIRO NATO"/>
    <m/>
    <s v="MG"/>
    <m/>
    <n v="46"/>
    <s v="DIVISAO DE ENG SEG MEDICINA TRABALHO"/>
    <s v="08-AREA ADMINISTR-UMUARAMA"/>
    <n v="29"/>
    <s v="PRO REITORIA DE GESTAO DE PESSOAS"/>
    <s v="04-SANTA MONICA"/>
    <m/>
    <x v="1"/>
    <x v="16"/>
    <x v="0"/>
    <m/>
    <s v="0//0"/>
    <m/>
    <m/>
    <n v="0"/>
    <m/>
    <n v="0"/>
    <m/>
    <m/>
    <m/>
    <x v="0"/>
    <x v="2"/>
    <d v="2012-02-10T00:00:00"/>
    <n v="12601.15"/>
  </r>
  <r>
    <s v="LUCIANA DA SILVA JACO"/>
    <x v="1"/>
    <n v="1123509"/>
    <n v="71352910691"/>
    <s v="14/01/1966"/>
    <x v="0"/>
    <s v="MARIA EUNICE B S JACO"/>
    <x v="2"/>
    <s v="BRASILEIRO NATO"/>
    <m/>
    <s v="MG"/>
    <s v="CAMPINA VERDE"/>
    <n v="496"/>
    <s v="ONCOLOGIA QUIMIOTERAPIA GEUNE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5-01-16T00:00:00"/>
    <n v="5189.41"/>
  </r>
  <r>
    <s v="LUCIANA DE ALMEIDA ARAUJO SANTOS"/>
    <x v="0"/>
    <n v="1672908"/>
    <n v="3726085661"/>
    <s v="18/05/1978"/>
    <x v="0"/>
    <s v="MARISA DE ALMEIDA ARAUJO SANTOS"/>
    <x v="1"/>
    <s v="BRASILEIRO NATO"/>
    <m/>
    <s v="MG"/>
    <s v="UBERLANDIA"/>
    <n v="845"/>
    <s v="COORD PROG POS GRAD TECNO COM E EDUCACAO"/>
    <s v="04-SANTA MONICA"/>
    <n v="363"/>
    <s v="FACULDADE DE EDUCACAO"/>
    <s v="04-SANTA MONICA"/>
    <m/>
    <x v="0"/>
    <x v="15"/>
    <x v="0"/>
    <m/>
    <s v="0//0"/>
    <m/>
    <m/>
    <n v="0"/>
    <m/>
    <n v="0"/>
    <m/>
    <m/>
    <m/>
    <x v="0"/>
    <x v="0"/>
    <d v="2009-01-22T00:00:00"/>
    <n v="5989.26"/>
  </r>
  <r>
    <s v="LUCIANA DE OLIVEIRA ALMEIDA"/>
    <x v="0"/>
    <n v="1539015"/>
    <n v="3591419605"/>
    <s v="15/06/1979"/>
    <x v="0"/>
    <s v="NILSA ANALIA DE OLIVEIRA ALMEIDA"/>
    <x v="0"/>
    <s v="BRASILEIRO NATO"/>
    <m/>
    <s v="MG"/>
    <m/>
    <n v="793"/>
    <s v="COORD CURSO GRAD BIOTECNOLOGIA DE PATOS"/>
    <s v="11-CAMPUS PATOS DE MINAS"/>
    <n v="298"/>
    <s v="INSTITUTO DE BIOTECNOLOGIA"/>
    <s v="07-AREA ACADEMICA-UMUARAMA"/>
    <m/>
    <x v="3"/>
    <x v="20"/>
    <x v="0"/>
    <m/>
    <s v="0//0"/>
    <m/>
    <m/>
    <n v="26251"/>
    <s v="FUNDACAO UNIVERSIDADE FED. DO TOCANTINS"/>
    <n v="0"/>
    <m/>
    <m/>
    <m/>
    <x v="0"/>
    <x v="0"/>
    <d v="2014-03-18T00:00:00"/>
    <n v="12030.55"/>
  </r>
  <r>
    <s v="LUCIANA DOS SANTOS RODRIGUES PIRES"/>
    <x v="1"/>
    <n v="1434838"/>
    <n v="1273976630"/>
    <s v="10/02/1980"/>
    <x v="0"/>
    <s v="RUTH CARDOSO"/>
    <x v="1"/>
    <s v="BRASILEIRO NATO"/>
    <m/>
    <s v="DF"/>
    <s v="BRASILIA"/>
    <n v="485"/>
    <s v="CLINICA MEDICA INTERNACAO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2T00:00:00"/>
    <n v="7729.36"/>
  </r>
  <r>
    <s v="LUCIANA LEMES DE ANDRADE BARBOSA"/>
    <x v="0"/>
    <n v="2474712"/>
    <n v="105676667"/>
    <s v="16/06/1977"/>
    <x v="0"/>
    <s v="ANTONIA APARECIDA GONCALVES LEMES"/>
    <x v="1"/>
    <s v="BRASILEIRO NATO"/>
    <m/>
    <s v="MG"/>
    <s v="UBERLANDIA"/>
    <n v="335"/>
    <s v="INSTITUTO DE HISTORIA"/>
    <s v="04-SANTA MONICA"/>
    <n v="335"/>
    <s v="INSTITUTO DE HISTORIA"/>
    <s v="04-SANTA MONICA"/>
    <m/>
    <x v="0"/>
    <x v="16"/>
    <x v="0"/>
    <m/>
    <s v="0//0"/>
    <m/>
    <m/>
    <n v="0"/>
    <m/>
    <n v="0"/>
    <m/>
    <m/>
    <m/>
    <x v="0"/>
    <x v="0"/>
    <d v="2011-08-25T00:00:00"/>
    <n v="7967.9"/>
  </r>
  <r>
    <s v="LUCIANA MACHADO BASTOS"/>
    <x v="0"/>
    <n v="1708013"/>
    <n v="4769994648"/>
    <s v="28/10/1978"/>
    <x v="0"/>
    <s v="LEILA LUCIA MACHADO BASTOS"/>
    <x v="1"/>
    <s v="BRASILEIRO NATO"/>
    <m/>
    <s v="MG"/>
    <m/>
    <n v="298"/>
    <s v="INSTITUTO DE BIOTECNOLOGIA"/>
    <s v="07-AREA ACADEMICA-UMUARAMA"/>
    <n v="298"/>
    <s v="INSTITUTO DE BIOTECNOLOGIA"/>
    <s v="07-AREA ACADEMICA-UMUARAMA"/>
    <m/>
    <x v="3"/>
    <x v="9"/>
    <x v="0"/>
    <m/>
    <s v="0//0"/>
    <m/>
    <m/>
    <n v="0"/>
    <m/>
    <n v="0"/>
    <m/>
    <m/>
    <m/>
    <x v="0"/>
    <x v="0"/>
    <d v="2009-06-29T00:00:00"/>
    <n v="11781.17"/>
  </r>
  <r>
    <s v="LUCIANA MARIA PIRES CARRIJO"/>
    <x v="0"/>
    <n v="1918169"/>
    <n v="1376448688"/>
    <s v="25/12/1978"/>
    <x v="0"/>
    <s v="NILVA INES PIRES"/>
    <x v="0"/>
    <s v="BRASILEIRO NATO"/>
    <m/>
    <s v="MG"/>
    <m/>
    <n v="46"/>
    <s v="DIVISAO DE ENG SEG MEDICINA TRABALHO"/>
    <s v="08-AREA ADMINISTR-UMUARAMA"/>
    <n v="29"/>
    <s v="PRO REITORIA DE GESTAO DE PESSOAS"/>
    <s v="04-SANTA MONICA"/>
    <m/>
    <x v="1"/>
    <x v="55"/>
    <x v="0"/>
    <m/>
    <s v="0//0"/>
    <m/>
    <m/>
    <n v="0"/>
    <m/>
    <n v="0"/>
    <m/>
    <m/>
    <m/>
    <x v="0"/>
    <x v="0"/>
    <d v="2012-02-23T00:00:00"/>
    <n v="19113.04"/>
  </r>
  <r>
    <s v="LUCIANA PASSOS"/>
    <x v="1"/>
    <n v="2189663"/>
    <n v="95157204604"/>
    <s v="02/12/1970"/>
    <x v="0"/>
    <s v="MAGNOLIA DO CARMO VITORINO PASSO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19"/>
    <x v="0"/>
    <m/>
    <s v="0//0"/>
    <m/>
    <m/>
    <n v="0"/>
    <m/>
    <n v="0"/>
    <m/>
    <m/>
    <m/>
    <x v="0"/>
    <x v="0"/>
    <d v="2002-11-28T00:00:00"/>
    <n v="29138.34"/>
  </r>
  <r>
    <s v="LUCIANA PAULA VASCONCELOS"/>
    <x v="0"/>
    <n v="1083764"/>
    <n v="9348636600"/>
    <s v="17/10/1987"/>
    <x v="0"/>
    <s v="MARIA ANGELICA DE PAULA VASCONCELOS"/>
    <x v="2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0"/>
    <x v="42"/>
    <x v="0"/>
    <m/>
    <s v="0//0"/>
    <m/>
    <m/>
    <n v="0"/>
    <m/>
    <n v="0"/>
    <m/>
    <m/>
    <m/>
    <x v="0"/>
    <x v="0"/>
    <d v="2022-08-11T00:00:00"/>
    <n v="5434.85"/>
  </r>
  <r>
    <s v="LUCIANA SARMENTO NOVAIS DA SILVA"/>
    <x v="1"/>
    <n v="2418343"/>
    <n v="6542228608"/>
    <s v="19/03/1984"/>
    <x v="0"/>
    <s v="MARIA APARECIDA SARMENTO NOVAIS"/>
    <x v="0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8"/>
    <x v="52"/>
    <x v="0"/>
    <m/>
    <s v="0//0"/>
    <m/>
    <m/>
    <n v="0"/>
    <m/>
    <n v="0"/>
    <m/>
    <m/>
    <m/>
    <x v="0"/>
    <x v="0"/>
    <d v="2017-09-11T00:00:00"/>
    <n v="2814"/>
  </r>
  <r>
    <s v="LUCIANA SOARES BARBOSA"/>
    <x v="1"/>
    <n v="1362505"/>
    <n v="4621995685"/>
    <s v="27/09/1978"/>
    <x v="0"/>
    <s v="RELVA LUCIA SOARES BARBOSA"/>
    <x v="1"/>
    <s v="BRASILEIRO NATO"/>
    <m/>
    <s v="MG"/>
    <s v="UBERLANDIA"/>
    <n v="498"/>
    <s v="UTI ADULTO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09-25T00:00:00"/>
    <n v="6081.19"/>
  </r>
  <r>
    <s v="LUCIANA SOUZA RODRIGUES"/>
    <x v="0"/>
    <n v="2886234"/>
    <n v="5013013640"/>
    <s v="23/11/1982"/>
    <x v="0"/>
    <s v="MARIA OLIMPIA DE SOUZA RODRIGUES"/>
    <x v="1"/>
    <s v="BRASILEIRO NATO"/>
    <m/>
    <s v="MG"/>
    <m/>
    <n v="55"/>
    <s v="DIVISAO CARREIRA DOS TEC ADMINISTRATIVOS"/>
    <s v="04-SANTA MONICA"/>
    <n v="29"/>
    <s v="PRO REITORIA DE GESTAO DE PESSOAS"/>
    <s v="04-SANTA MONICA"/>
    <m/>
    <x v="0"/>
    <x v="53"/>
    <x v="0"/>
    <m/>
    <s v="0//0"/>
    <m/>
    <m/>
    <n v="26254"/>
    <s v="UNIVERSIDADE FED.DO TRIANGULO MINEIRO"/>
    <n v="0"/>
    <m/>
    <m/>
    <m/>
    <x v="0"/>
    <x v="0"/>
    <d v="2022-06-14T00:00:00"/>
    <n v="5867.05"/>
  </r>
  <r>
    <s v="LUCIANA VIEIRA MONTES"/>
    <x v="1"/>
    <n v="1875131"/>
    <n v="78367743172"/>
    <s v="27/10/1973"/>
    <x v="0"/>
    <s v="MARIA JOSE VIEIRA"/>
    <x v="1"/>
    <s v="BRASILEIRO NATO"/>
    <m/>
    <s v="GO"/>
    <m/>
    <n v="491"/>
    <s v="CENTRO CIRURGICO GEUNE DIENF"/>
    <s v="05-ENFERMAGEM-UMUARAMA"/>
    <n v="211"/>
    <s v="DIRETORIA DE ENFERMAGEM HC"/>
    <s v="05-ENFERMAGEM-UMUARAMA"/>
    <m/>
    <x v="0"/>
    <x v="12"/>
    <x v="0"/>
    <m/>
    <s v="0//0"/>
    <m/>
    <s v="LIC. TRATAMENTO DE SAUDE - EST"/>
    <n v="0"/>
    <m/>
    <n v="0"/>
    <m/>
    <s v="25/11/2022"/>
    <s v="8/01/2023"/>
    <x v="0"/>
    <x v="0"/>
    <d v="2011-07-02T00:00:00"/>
    <n v="5022.3900000000003"/>
  </r>
  <r>
    <s v="LUCIANA VILELA DA COSTA"/>
    <x v="0"/>
    <n v="3001548"/>
    <n v="93190816620"/>
    <s v="06/01/1972"/>
    <x v="0"/>
    <s v="MARIA ONEIDA FRANCO COSTA"/>
    <x v="1"/>
    <s v="BRASILEIRO NATO"/>
    <m/>
    <s v="MG"/>
    <m/>
    <n v="65"/>
    <s v="DIVISAO DE SERVICOS GERAIS"/>
    <s v="08-AREA ADMINISTR-UMUARAMA"/>
    <n v="59"/>
    <s v="PREFEITURA UNIVERSITARIA"/>
    <s v="04-SANTA MONICA"/>
    <m/>
    <x v="5"/>
    <x v="52"/>
    <x v="0"/>
    <m/>
    <s v="0//0"/>
    <m/>
    <m/>
    <n v="0"/>
    <m/>
    <n v="0"/>
    <m/>
    <m/>
    <m/>
    <x v="0"/>
    <x v="0"/>
    <d v="2017-12-21T00:00:00"/>
    <n v="3058.7"/>
  </r>
  <r>
    <s v="LUCIANE MARCIA DE OLIVEIRA TEODORO SILVA"/>
    <x v="0"/>
    <n v="1035086"/>
    <n v="78382521649"/>
    <s v="10/08/1970"/>
    <x v="0"/>
    <s v="RITA MARIA OLIVEIRA"/>
    <x v="3"/>
    <s v="BRASILEIRO NATO"/>
    <m/>
    <s v="MG"/>
    <s v="UBERLANDIA"/>
    <n v="177"/>
    <s v="DIVISAO DE PROJETOS E CONVENIOS - DIRPL"/>
    <s v="04-SANTA MONICA"/>
    <n v="131"/>
    <s v="PRO REITORIA DE PLANEJAMEN ADMINISTRACAO"/>
    <s v="04-SANTA MONICA"/>
    <m/>
    <x v="1"/>
    <x v="29"/>
    <x v="0"/>
    <m/>
    <s v="0//0"/>
    <m/>
    <m/>
    <n v="0"/>
    <m/>
    <n v="0"/>
    <m/>
    <m/>
    <m/>
    <x v="0"/>
    <x v="0"/>
    <d v="1992-11-24T00:00:00"/>
    <n v="7094.37"/>
  </r>
  <r>
    <s v="LUCIANE RODRIGUES CAMPOS"/>
    <x v="0"/>
    <n v="1476279"/>
    <n v="44618620625"/>
    <s v="04/10/1961"/>
    <x v="0"/>
    <s v="DINETE COSTA RODRIGUES"/>
    <x v="1"/>
    <s v="BRASILEIRO NATO"/>
    <m/>
    <s v="MG"/>
    <s v="UBERLANDIA"/>
    <n v="733"/>
    <s v="DIVISAO AQUISICAO PROCESSAMENTO TECNICO"/>
    <s v="04-SANTA MONICA"/>
    <n v="585"/>
    <s v="DIRETORIA DO SISTEMA DE BIBLIOTECAS"/>
    <s v="04-SANTA MONICA"/>
    <m/>
    <x v="0"/>
    <x v="4"/>
    <x v="0"/>
    <m/>
    <s v="0//0"/>
    <m/>
    <m/>
    <n v="0"/>
    <m/>
    <n v="0"/>
    <m/>
    <m/>
    <m/>
    <x v="0"/>
    <x v="0"/>
    <d v="2004-10-27T00:00:00"/>
    <n v="5434.85"/>
  </r>
  <r>
    <s v="LUCIANO ARANTES DO PRADO"/>
    <x v="1"/>
    <n v="1434251"/>
    <n v="91084784653"/>
    <s v="18/02/1976"/>
    <x v="1"/>
    <s v="CLEUZA ARANTES DE SOUZA"/>
    <x v="0"/>
    <s v="BRASILEIRO NATO"/>
    <m/>
    <s v="MG"/>
    <s v="UBERLANDIA"/>
    <n v="491"/>
    <s v="CENTRO CIRURGICO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7T00:00:00"/>
    <n v="8204.32"/>
  </r>
  <r>
    <s v="LUCIANO DA SILVA"/>
    <x v="1"/>
    <n v="2313049"/>
    <n v="96514647634"/>
    <s v="12/12/1974"/>
    <x v="1"/>
    <s v="CLEUSA MARIA DA SILV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30"/>
    <x v="0"/>
    <m/>
    <s v="0//0"/>
    <m/>
    <m/>
    <n v="0"/>
    <m/>
    <n v="0"/>
    <m/>
    <m/>
    <m/>
    <x v="0"/>
    <x v="0"/>
    <d v="2019-10-09T00:00:00"/>
    <n v="13756.47"/>
  </r>
  <r>
    <s v="LUCIANO FERNANDES DE OLIVEIRA"/>
    <x v="0"/>
    <n v="1937839"/>
    <n v="98700979600"/>
    <s v="30/04/1973"/>
    <x v="1"/>
    <s v="JANDIRA FERNANDES DE OLIVEIRA"/>
    <x v="1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0"/>
    <x v="3"/>
    <x v="0"/>
    <m/>
    <s v="0//0"/>
    <m/>
    <s v="LIC. TRATAMENTO DE SAUDE - EST"/>
    <n v="0"/>
    <m/>
    <n v="0"/>
    <m/>
    <s v="11/10/2022"/>
    <s v="8/01/2023"/>
    <x v="0"/>
    <x v="0"/>
    <d v="2012-04-19T00:00:00"/>
    <n v="3707.09"/>
  </r>
  <r>
    <s v="LUCIANO LAMOUNIER FARIA"/>
    <x v="0"/>
    <n v="2874957"/>
    <n v="79629610663"/>
    <s v="15/09/1971"/>
    <x v="1"/>
    <s v="NILVA LAMOUNIER DE FARIA"/>
    <x v="1"/>
    <s v="BRASILEIRO NATO"/>
    <m/>
    <s v="MG"/>
    <m/>
    <n v="781"/>
    <s v="DIVISAO DE APOIO OPERACIONAL"/>
    <s v="04-SANTA MONICA"/>
    <n v="29"/>
    <s v="PRO REITORIA DE GESTAO DE PESSOAS"/>
    <s v="04-SANTA MONICA"/>
    <m/>
    <x v="1"/>
    <x v="65"/>
    <x v="0"/>
    <m/>
    <s v="0//0"/>
    <m/>
    <m/>
    <n v="26450"/>
    <s v="UNIVERSIDADE FEDERAL DO SUL DA BAHIA"/>
    <n v="0"/>
    <m/>
    <m/>
    <m/>
    <x v="0"/>
    <x v="0"/>
    <d v="2016-04-08T00:00:00"/>
    <n v="9893.27"/>
  </r>
  <r>
    <s v="LUCIANO MORGANTI PALADINI"/>
    <x v="1"/>
    <n v="1435418"/>
    <n v="50775650668"/>
    <s v="12/06/1975"/>
    <x v="1"/>
    <s v="ANA LUIZA MORGANTI"/>
    <x v="1"/>
    <s v="BRASILEIRO NATO"/>
    <m/>
    <s v="SP"/>
    <s v="SAO CARLOS"/>
    <n v="771"/>
    <s v="SERVICOS MEDICOS"/>
    <s v="06-HOSP CLINICAS-UMUARAMA"/>
    <n v="746"/>
    <s v="DIRETORIA DE SERVICOS CLINICOS"/>
    <s v="06-HOSP CLINICAS-UMUARAMA"/>
    <m/>
    <x v="0"/>
    <x v="39"/>
    <x v="0"/>
    <m/>
    <s v="0//0"/>
    <m/>
    <m/>
    <n v="0"/>
    <m/>
    <n v="0"/>
    <m/>
    <m/>
    <m/>
    <x v="0"/>
    <x v="2"/>
    <d v="2003-12-01T00:00:00"/>
    <n v="8591.5300000000007"/>
  </r>
  <r>
    <s v="LUCIANO PEREIRA DA SILVA"/>
    <x v="1"/>
    <n v="1434575"/>
    <n v="67589987620"/>
    <s v="10/08/1970"/>
    <x v="1"/>
    <s v="JOSEFA PEREIRA DA SILVA"/>
    <x v="1"/>
    <s v="BRASILEIRO NATO"/>
    <m/>
    <s v="MG"/>
    <s v="PARACATU"/>
    <n v="478"/>
    <s v="CIRURGIA PS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1T00:00:00"/>
    <n v="13485.6"/>
  </r>
  <r>
    <s v="LUCIANO THEODORO"/>
    <x v="0"/>
    <n v="1512432"/>
    <n v="57785686653"/>
    <s v="06/10/1966"/>
    <x v="1"/>
    <s v="JACY MOTA THEODORO"/>
    <x v="0"/>
    <s v="BRASILEIRO NATO"/>
    <m/>
    <s v="MG"/>
    <s v="UBERLANDIA"/>
    <n v="1146"/>
    <s v="COORD CURS GRAD PORT E LIT DE LING PORT"/>
    <s v="04-SANTA MONICA"/>
    <n v="349"/>
    <s v="INSTITUTO DE LETRAS E LINGUISTICA"/>
    <s v="04-SANTA MONICA"/>
    <m/>
    <x v="0"/>
    <x v="4"/>
    <x v="0"/>
    <m/>
    <s v="0//0"/>
    <m/>
    <m/>
    <n v="0"/>
    <m/>
    <n v="0"/>
    <m/>
    <m/>
    <m/>
    <x v="0"/>
    <x v="0"/>
    <d v="2005-11-03T00:00:00"/>
    <n v="5700.8"/>
  </r>
  <r>
    <s v="LUCIANO VIEIRA SILVA"/>
    <x v="1"/>
    <n v="1366497"/>
    <n v="3597104681"/>
    <s v="03/10/1978"/>
    <x v="1"/>
    <s v="EUNICE MARIA VIEIRA"/>
    <x v="0"/>
    <s v="BRASILEIRO NATO"/>
    <m/>
    <s v="MG"/>
    <s v="UBERLANDIA"/>
    <n v="769"/>
    <s v="PROPEDEUTICA"/>
    <s v="06-HOSP CLINICAS-UMUARAMA"/>
    <n v="746"/>
    <s v="DIRETORIA DE SERVICOS CLINICOS"/>
    <s v="06-HOSP CLINICAS-UMUARAMA"/>
    <m/>
    <x v="2"/>
    <x v="5"/>
    <x v="0"/>
    <m/>
    <s v="0//0"/>
    <m/>
    <m/>
    <n v="0"/>
    <m/>
    <n v="0"/>
    <m/>
    <m/>
    <m/>
    <x v="0"/>
    <x v="0"/>
    <d v="2002-12-11T00:00:00"/>
    <n v="4661.2299999999996"/>
  </r>
  <r>
    <s v="LUCIENE CARMO NONATO OLIVEIRA"/>
    <x v="0"/>
    <n v="2247590"/>
    <n v="88042669615"/>
    <s v="08/12/1973"/>
    <x v="0"/>
    <s v="ANA BORGES NONATO"/>
    <x v="0"/>
    <s v="BRASILEIRO NATO"/>
    <m/>
    <s v="MG"/>
    <m/>
    <n v="1176"/>
    <s v="DIVISAO DE AFASTAMENTOS"/>
    <s v="04-SANTA MONICA"/>
    <n v="29"/>
    <s v="PRO REITORIA DE GESTAO DE PESSOAS"/>
    <s v="04-SANTA MONICA"/>
    <m/>
    <x v="1"/>
    <x v="0"/>
    <x v="0"/>
    <m/>
    <s v="0//0"/>
    <m/>
    <m/>
    <n v="0"/>
    <m/>
    <n v="0"/>
    <m/>
    <m/>
    <m/>
    <x v="0"/>
    <x v="0"/>
    <d v="2015-09-03T00:00:00"/>
    <n v="4861.6099999999997"/>
  </r>
  <r>
    <s v="LUCIENE MARIA DE SOUZA"/>
    <x v="0"/>
    <n v="2754008"/>
    <n v="5460606683"/>
    <s v="28/02/1982"/>
    <x v="0"/>
    <s v="MARIA CONCEICAO DE SOUZA"/>
    <x v="1"/>
    <s v="BRASILEIRO NATO"/>
    <m/>
    <s v="MG"/>
    <m/>
    <n v="620"/>
    <s v="DIVISAO DE PROJETOS PEDAGOGICOS - DIREN"/>
    <s v="04-SANTA MONICA"/>
    <n v="262"/>
    <s v="PRO REITORIA DE GRADUACAO"/>
    <s v="04-SANTA MONICA"/>
    <m/>
    <x v="3"/>
    <x v="9"/>
    <x v="0"/>
    <m/>
    <s v="0//0"/>
    <m/>
    <m/>
    <n v="26254"/>
    <s v="UNIVERSIDADE FED.DO TRIANGULO MINEIRO"/>
    <n v="0"/>
    <m/>
    <m/>
    <m/>
    <x v="0"/>
    <x v="0"/>
    <d v="2015-07-04T00:00:00"/>
    <n v="12119.86"/>
  </r>
  <r>
    <s v="LUCIENE OLIVEIRA BORGES ARRUDA"/>
    <x v="1"/>
    <n v="3008970"/>
    <n v="81494190630"/>
    <s v="10/05/1969"/>
    <x v="0"/>
    <s v="MARIA ROSA DE OLIVEIRA BORGES"/>
    <x v="0"/>
    <s v="BRASILEIRO NATO"/>
    <m/>
    <s v="GO"/>
    <m/>
    <n v="498"/>
    <s v="UTI ADULTO GEUNE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8-01-23T00:00:00"/>
    <n v="6057.99"/>
  </r>
  <r>
    <s v="LUCIENE ROSA BATISTA DE PAULA"/>
    <x v="1"/>
    <n v="1854478"/>
    <n v="69159114649"/>
    <s v="24/07/1962"/>
    <x v="0"/>
    <s v="ANA ROSA BATISTA"/>
    <x v="1"/>
    <s v="BRASILEIRO NATO"/>
    <m/>
    <s v="MG"/>
    <m/>
    <n v="486"/>
    <s v="ENFERMAGEM GINEC OBST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6614.85"/>
  </r>
  <r>
    <s v="LUCILA DE FRANCA MARTINS OLIVEIRA"/>
    <x v="1"/>
    <n v="1123286"/>
    <n v="9476682841"/>
    <s v="28/08/1970"/>
    <x v="0"/>
    <s v="ADAIR PALMIERI DE FRANCA MARTINS"/>
    <x v="1"/>
    <s v="BRASILEIRO NATO"/>
    <m/>
    <s v="SP"/>
    <s v="SAO PAULO"/>
    <n v="768"/>
    <s v="FONOAUDIOLOGIA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3"/>
    <d v="1994-07-25T00:00:00"/>
    <n v="37320.04"/>
  </r>
  <r>
    <s v="LUCIMAR CANDIDA ARANTES"/>
    <x v="0"/>
    <n v="2319354"/>
    <n v="81489161600"/>
    <s v="28/07/1973"/>
    <x v="0"/>
    <s v="MARIA CANDIDA ARANTES"/>
    <x v="3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9"/>
    <x v="103"/>
    <x v="0"/>
    <m/>
    <s v="0//0"/>
    <m/>
    <m/>
    <n v="0"/>
    <m/>
    <n v="0"/>
    <m/>
    <m/>
    <m/>
    <x v="0"/>
    <x v="0"/>
    <d v="2016-06-15T00:00:00"/>
    <n v="7269.55"/>
  </r>
  <r>
    <s v="LUCIMARA DE FATIMA DE MELO MENHO"/>
    <x v="1"/>
    <n v="1362658"/>
    <n v="56066252615"/>
    <s v="16/06/1968"/>
    <x v="0"/>
    <s v="ELZA RITA DA CONCEICAO MELO"/>
    <x v="1"/>
    <s v="BRASILEIRO NATO"/>
    <m/>
    <s v="MG"/>
    <s v="PATROCINIO"/>
    <n v="491"/>
    <s v="CENTRO CIRURGICO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0-01T00:00:00"/>
    <n v="9797.02"/>
  </r>
  <r>
    <s v="LUCIO SILVA PEREIRA"/>
    <x v="0"/>
    <n v="1984275"/>
    <n v="21810355800"/>
    <s v="27/07/1984"/>
    <x v="1"/>
    <s v="MARIA DA PENHA DE OLIVEIRA PEREIRA"/>
    <x v="0"/>
    <s v="BRASILEIRO NATO"/>
    <m/>
    <s v="SP"/>
    <m/>
    <n v="817"/>
    <s v="COORDENACAO DO CURSO DE DANCA"/>
    <s v="04-SANTA MONICA"/>
    <n v="808"/>
    <s v="INSTITUTO DE ARTES"/>
    <s v="04-SANTA MONICA"/>
    <m/>
    <x v="1"/>
    <x v="48"/>
    <x v="0"/>
    <m/>
    <s v="0//0"/>
    <m/>
    <m/>
    <n v="0"/>
    <m/>
    <n v="0"/>
    <m/>
    <m/>
    <m/>
    <x v="0"/>
    <x v="0"/>
    <d v="2012-12-07T00:00:00"/>
    <n v="4679.12"/>
  </r>
  <r>
    <s v="LUCIVANIA DUARTE SILVA"/>
    <x v="1"/>
    <n v="1435450"/>
    <n v="75033100653"/>
    <s v="02/02/1973"/>
    <x v="0"/>
    <s v="LUCILA DA CONCEICAO SILVA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2"/>
    <x v="99"/>
    <x v="0"/>
    <m/>
    <s v="0//0"/>
    <m/>
    <m/>
    <n v="0"/>
    <m/>
    <n v="0"/>
    <m/>
    <m/>
    <m/>
    <x v="0"/>
    <x v="0"/>
    <d v="2003-12-03T00:00:00"/>
    <n v="4818.59"/>
  </r>
  <r>
    <s v="LUCIVANIA FERNANDES DE ANDRADE"/>
    <x v="0"/>
    <n v="2250932"/>
    <n v="2875930613"/>
    <s v="19/02/1977"/>
    <x v="0"/>
    <s v="MARIA LUCIA FERNANDES DE ANDRADE"/>
    <x v="1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s v="MOBILIDADE REDUZIDA, PERMANENTE OU TEMPORÁRIA"/>
    <x v="2"/>
    <x v="22"/>
    <x v="0"/>
    <m/>
    <s v="0//0"/>
    <m/>
    <m/>
    <n v="0"/>
    <m/>
    <n v="0"/>
    <m/>
    <m/>
    <m/>
    <x v="0"/>
    <x v="0"/>
    <d v="2015-09-14T00:00:00"/>
    <n v="3178"/>
  </r>
  <r>
    <s v="LUCIVANIA SANTANA DA SILVA"/>
    <x v="1"/>
    <n v="1123529"/>
    <n v="54719640125"/>
    <s v="23/06/1971"/>
    <x v="0"/>
    <s v="MIRNALOI SANTANA SILVA"/>
    <x v="1"/>
    <s v="BRASILEIRO NATO"/>
    <m/>
    <s v="GO"/>
    <s v="RIO VERDE"/>
    <n v="469"/>
    <s v="CENTRO SAUDE ESCOLA JARAGUA AMB DIENF"/>
    <s v="05-ENFERMAGEM-UMUARAMA"/>
    <n v="211"/>
    <s v="DIRETORIA DE ENFERMAGEM HC"/>
    <s v="05-ENFERMAGEM-UMUARAMA"/>
    <m/>
    <x v="2"/>
    <x v="29"/>
    <x v="0"/>
    <m/>
    <s v="0//0"/>
    <m/>
    <m/>
    <n v="0"/>
    <m/>
    <n v="0"/>
    <m/>
    <m/>
    <m/>
    <x v="0"/>
    <x v="0"/>
    <d v="1995-01-16T00:00:00"/>
    <n v="6522.04"/>
  </r>
  <r>
    <s v="LUDIMILA SOUZA JULIATTI"/>
    <x v="1"/>
    <n v="1435399"/>
    <n v="86633350678"/>
    <s v="22/09/1973"/>
    <x v="0"/>
    <s v="MARLENE DA PENHA SOUZA GIULEATE"/>
    <x v="1"/>
    <s v="BRASILEIRO NATO"/>
    <m/>
    <s v="MG"/>
    <s v="UBERLANDIA"/>
    <n v="769"/>
    <s v="PROPEDEUTICA"/>
    <s v="06-HOSP CLINICAS-UMUARAMA"/>
    <n v="746"/>
    <s v="DIRETORIA DE SERVICOS CLINICOS"/>
    <s v="06-HOSP CLINICAS-UMUARAMA"/>
    <m/>
    <x v="0"/>
    <x v="99"/>
    <x v="0"/>
    <m/>
    <s v="0//0"/>
    <m/>
    <m/>
    <n v="0"/>
    <m/>
    <n v="0"/>
    <m/>
    <m/>
    <m/>
    <x v="0"/>
    <x v="0"/>
    <d v="2003-12-03T00:00:00"/>
    <n v="4652.43"/>
  </r>
  <r>
    <s v="LUDIMILLA ARANTES SILVA"/>
    <x v="0"/>
    <n v="2379416"/>
    <n v="7220048696"/>
    <s v="07/09/1986"/>
    <x v="0"/>
    <s v="TANIA MARA DUARTE ARANTES"/>
    <x v="1"/>
    <s v="BRASILEIRO NATO"/>
    <m/>
    <s v="MG"/>
    <m/>
    <n v="39"/>
    <s v="DIRETORIA PROVIMENTO ACOMP ADM CARREIRA"/>
    <s v="04-SANTA MONICA"/>
    <n v="29"/>
    <s v="PRO REITORIA DE GESTAO DE PESSOAS"/>
    <s v="04-SANTA MONICA"/>
    <m/>
    <x v="2"/>
    <x v="40"/>
    <x v="0"/>
    <m/>
    <s v="0//0"/>
    <m/>
    <m/>
    <n v="0"/>
    <m/>
    <n v="0"/>
    <m/>
    <m/>
    <m/>
    <x v="0"/>
    <x v="0"/>
    <d v="2017-03-14T00:00:00"/>
    <n v="5036.9799999999996"/>
  </r>
  <r>
    <s v="LUDMILA GUERRA DE MOURA"/>
    <x v="0"/>
    <n v="1511927"/>
    <n v="5001074673"/>
    <s v="08/01/1983"/>
    <x v="0"/>
    <s v="MARIA EUNICE GUERRA DE MOURA"/>
    <x v="0"/>
    <s v="BRASILEIRO NATO"/>
    <m/>
    <s v="MG"/>
    <s v="MONTE ALEGRE DE MINAS"/>
    <n v="173"/>
    <s v="DIVISAO DE COMPRAS - DIRCL"/>
    <s v="04-SANTA MONICA"/>
    <n v="131"/>
    <s v="PRO REITORIA DE PLANEJAMEN ADMINISTRACAO"/>
    <s v="04-SANTA MONICA"/>
    <m/>
    <x v="1"/>
    <x v="4"/>
    <x v="0"/>
    <m/>
    <s v="0//0"/>
    <m/>
    <m/>
    <n v="0"/>
    <m/>
    <n v="0"/>
    <m/>
    <m/>
    <m/>
    <x v="0"/>
    <x v="0"/>
    <d v="2005-11-03T00:00:00"/>
    <n v="7512.96"/>
  </r>
  <r>
    <s v="LUIS AUGUSTO BUSTAMANTE LOURENCO"/>
    <x v="1"/>
    <n v="1123549"/>
    <n v="48105635615"/>
    <s v="09/06/1963"/>
    <x v="1"/>
    <s v="EDIR BUSTAMANTE LOURENCO"/>
    <x v="1"/>
    <s v="BRASILEIRO NATO"/>
    <m/>
    <s v="MG"/>
    <s v="BELO HORIZONTE"/>
    <n v="771"/>
    <s v="SERVICOS MEDICOS"/>
    <s v="06-HOSP CLINICAS-UMUARAMA"/>
    <n v="746"/>
    <s v="DIRETORIA DE SERVICOS CLINICOS"/>
    <s v="06-HOSP CLINICAS-UMUARAMA"/>
    <m/>
    <x v="1"/>
    <x v="43"/>
    <x v="0"/>
    <m/>
    <s v="0//0"/>
    <m/>
    <m/>
    <n v="0"/>
    <m/>
    <n v="0"/>
    <m/>
    <m/>
    <m/>
    <x v="0"/>
    <x v="0"/>
    <d v="1995-01-08T00:00:00"/>
    <n v="33687.839999999997"/>
  </r>
  <r>
    <s v="LUIS AUGUSTO MESQUITA"/>
    <x v="0"/>
    <n v="1974400"/>
    <n v="7839927696"/>
    <s v="28/06/1988"/>
    <x v="1"/>
    <s v="MARIA MERCIA DE MESQUITA"/>
    <x v="0"/>
    <s v="BRASILEIRO NATO"/>
    <m/>
    <s v="MG"/>
    <m/>
    <n v="335"/>
    <s v="INSTITUTO DE HISTORIA"/>
    <s v="04-SANTA MONICA"/>
    <n v="335"/>
    <s v="INSTITUTO DE HISTORIA"/>
    <s v="04-SANTA MONICA"/>
    <m/>
    <x v="0"/>
    <x v="8"/>
    <x v="0"/>
    <m/>
    <s v="0//0"/>
    <m/>
    <m/>
    <n v="0"/>
    <m/>
    <n v="0"/>
    <m/>
    <m/>
    <m/>
    <x v="0"/>
    <x v="0"/>
    <d v="2012-10-23T00:00:00"/>
    <n v="4649.74"/>
  </r>
  <r>
    <s v="LUIS FERNANDO BORGES DA SILVA"/>
    <x v="1"/>
    <n v="1367375"/>
    <n v="94788170604"/>
    <s v="07/11/1974"/>
    <x v="1"/>
    <s v="GERALDA SUSANA DA SILVA"/>
    <x v="0"/>
    <s v="BRASILEIRO NATO"/>
    <m/>
    <s v="MG"/>
    <s v="UBERABA"/>
    <n v="769"/>
    <s v="PROPEDEUTICA"/>
    <s v="06-HOSP CLINICAS-UMUARAMA"/>
    <n v="746"/>
    <s v="DIRETORIA DE SERVICOS CLINICOS"/>
    <s v="06-HOSP CLINICAS-UMUARAMA"/>
    <m/>
    <x v="0"/>
    <x v="36"/>
    <x v="0"/>
    <m/>
    <s v="0//0"/>
    <m/>
    <m/>
    <n v="0"/>
    <m/>
    <n v="0"/>
    <m/>
    <m/>
    <m/>
    <x v="0"/>
    <x v="1"/>
    <d v="2002-12-31T00:00:00"/>
    <n v="7335.85"/>
  </r>
  <r>
    <s v="LUIS FERNANDO ZANZOTI DE SOUSA"/>
    <x v="0"/>
    <n v="2426782"/>
    <n v="75393859600"/>
    <s v="03/01/1965"/>
    <x v="1"/>
    <s v="LUIZA APARECIDA ZANZOTI DE SOUSA"/>
    <x v="1"/>
    <s v="BRASILEIRO NATO"/>
    <m/>
    <s v="MG"/>
    <m/>
    <n v="643"/>
    <s v="DIVISAO DE MANUTENCAO - DIRAM"/>
    <s v="08-AREA ADMINISTR-UMUARAMA"/>
    <n v="131"/>
    <s v="PRO REITORIA DE PLANEJAMEN ADMINISTRACAO"/>
    <s v="04-SANTA MONICA"/>
    <m/>
    <x v="2"/>
    <x v="26"/>
    <x v="0"/>
    <m/>
    <s v="0//0"/>
    <m/>
    <m/>
    <n v="0"/>
    <m/>
    <n v="0"/>
    <m/>
    <m/>
    <m/>
    <x v="0"/>
    <x v="0"/>
    <d v="2017-10-18T00:00:00"/>
    <n v="3703.52"/>
  </r>
  <r>
    <s v="LUIS GONZAGA DE ANDRADE JUNIOR"/>
    <x v="0"/>
    <n v="3000396"/>
    <n v="9879454677"/>
    <s v="04/06/1989"/>
    <x v="1"/>
    <s v="SIRLEY CASTRO VITAL DE ANDRADE"/>
    <x v="1"/>
    <s v="BRASILEIRO NATO"/>
    <m/>
    <s v="BA"/>
    <m/>
    <n v="60"/>
    <s v="DIVISAO DE CONSERVACAO E LIMPEZA"/>
    <s v="04-SANTA MONICA"/>
    <n v="117"/>
    <s v="DIRET DE EXPERIMENTACAO E PROD VEGETAL"/>
    <s v="08-AREA ADMINISTR-UMUARAMA"/>
    <s v="DEFICIÊNCIA MENTAL"/>
    <x v="4"/>
    <x v="26"/>
    <x v="0"/>
    <m/>
    <s v="0//0"/>
    <m/>
    <m/>
    <n v="0"/>
    <m/>
    <n v="0"/>
    <m/>
    <m/>
    <m/>
    <x v="0"/>
    <x v="0"/>
    <d v="2017-12-13T00:00:00"/>
    <n v="2962.82"/>
  </r>
  <r>
    <s v="LUIS OTAVIO RODRIGUES"/>
    <x v="0"/>
    <n v="1874467"/>
    <n v="3654947638"/>
    <s v="10/11/1979"/>
    <x v="1"/>
    <s v="CELIA DAVI RODRIGUES"/>
    <x v="0"/>
    <s v="BRASILEIRO NATO"/>
    <m/>
    <s v="MG"/>
    <m/>
    <n v="349"/>
    <s v="INSTITUTO DE LETRAS E LINGUISTICA"/>
    <s v="04-SANTA MONICA"/>
    <n v="349"/>
    <s v="INSTITUTO DE LETRAS E LINGUISTICA"/>
    <s v="04-SANTA MONICA"/>
    <m/>
    <x v="0"/>
    <x v="12"/>
    <x v="0"/>
    <m/>
    <s v="0//0"/>
    <m/>
    <m/>
    <n v="0"/>
    <m/>
    <n v="0"/>
    <m/>
    <m/>
    <m/>
    <x v="0"/>
    <x v="0"/>
    <d v="2011-07-04T00:00:00"/>
    <n v="4766.41"/>
  </r>
  <r>
    <s v="LUIS PAULO PIRES"/>
    <x v="0"/>
    <n v="1954076"/>
    <n v="7196855671"/>
    <s v="26/10/1987"/>
    <x v="1"/>
    <s v="MARIA LUCIA FERREIRA HIPOLITO PIRES"/>
    <x v="1"/>
    <s v="BRASILEIRO NATO"/>
    <m/>
    <s v="MG"/>
    <m/>
    <n v="963"/>
    <s v="DIRETORIA DE SUSTENTABILIDADE AMBIENTAL"/>
    <s v="04-SANTA MONICA"/>
    <n v="59"/>
    <s v="PREFEITURA UNIVERSITARIA"/>
    <s v="04-SANTA MONICA"/>
    <m/>
    <x v="3"/>
    <x v="8"/>
    <x v="0"/>
    <m/>
    <s v="0//0"/>
    <m/>
    <m/>
    <n v="0"/>
    <m/>
    <n v="0"/>
    <m/>
    <m/>
    <m/>
    <x v="0"/>
    <x v="0"/>
    <d v="2012-12-03T00:00:00"/>
    <n v="6042.34"/>
  </r>
  <r>
    <s v="LUIS RICARDO RODRIGUES"/>
    <x v="0"/>
    <n v="1840390"/>
    <n v="422643670"/>
    <s v="05/08/1976"/>
    <x v="1"/>
    <s v="NEUSA FERREIRA RODRIGUES"/>
    <x v="1"/>
    <s v="BRASILEIRO NATO"/>
    <m/>
    <s v="MG"/>
    <m/>
    <n v="122"/>
    <s v="PRO REITORIA PESQUISA E POS GRADUACAO"/>
    <s v="04-SANTA MONICA"/>
    <n v="122"/>
    <s v="PRO REITORIA PESQUISA E POS GRADUACAO"/>
    <s v="04-SANTA MONICA"/>
    <m/>
    <x v="0"/>
    <x v="12"/>
    <x v="0"/>
    <m/>
    <s v="0//0"/>
    <m/>
    <m/>
    <n v="0"/>
    <m/>
    <n v="0"/>
    <m/>
    <m/>
    <m/>
    <x v="0"/>
    <x v="0"/>
    <d v="2011-01-20T00:00:00"/>
    <n v="4824.79"/>
  </r>
  <r>
    <s v="LUIS SERGIO FERNANDES DE LIMA"/>
    <x v="0"/>
    <n v="6412810"/>
    <n v="51123223653"/>
    <s v="31/01/1964"/>
    <x v="1"/>
    <s v="MARIA FERREIRA DE LIMA"/>
    <x v="1"/>
    <s v="BRASILEIRO NATO"/>
    <m/>
    <s v="MG"/>
    <s v="UBERLANDIA"/>
    <n v="44"/>
    <s v="DIVISAO DE APOIO AO DOCENTE"/>
    <s v="04-SANTA MONICA"/>
    <n v="29"/>
    <s v="PRO REITORIA DE GESTAO DE PESSOAS"/>
    <s v="04-SANTA MONICA"/>
    <m/>
    <x v="1"/>
    <x v="20"/>
    <x v="0"/>
    <m/>
    <s v="0//0"/>
    <m/>
    <m/>
    <n v="0"/>
    <m/>
    <n v="0"/>
    <m/>
    <m/>
    <m/>
    <x v="0"/>
    <x v="0"/>
    <d v="2006-03-01T00:00:00"/>
    <n v="12261.55"/>
  </r>
  <r>
    <s v="LUIZ ANDRE JUVENCIO SILVA"/>
    <x v="0"/>
    <n v="3051223"/>
    <n v="9185478652"/>
    <s v="13/06/1992"/>
    <x v="1"/>
    <s v="IVANILDA JUVENCIO DA SILVA"/>
    <x v="1"/>
    <s v="BRASILEIRO NATO"/>
    <m/>
    <s v="SP"/>
    <m/>
    <n v="410"/>
    <s v="FACULDADE DE ENGENHARIA QUIMICA"/>
    <s v="04-SANTA MONICA"/>
    <n v="410"/>
    <s v="FACULDADE DE ENGENHARIA QUIMICA"/>
    <s v="04-SANTA MONICA"/>
    <m/>
    <x v="3"/>
    <x v="27"/>
    <x v="0"/>
    <m/>
    <s v="0//0"/>
    <m/>
    <m/>
    <n v="0"/>
    <m/>
    <n v="0"/>
    <m/>
    <m/>
    <m/>
    <x v="0"/>
    <x v="0"/>
    <d v="2018-06-20T00:00:00"/>
    <n v="5275.47"/>
  </r>
  <r>
    <s v="LUIZ ANTONIO DOS SANTOS"/>
    <x v="0"/>
    <n v="412309"/>
    <n v="48165646672"/>
    <s v="20/09/1952"/>
    <x v="1"/>
    <s v="JOAQUINA PINTO SANTOS"/>
    <x v="1"/>
    <s v="BRASILEIRO NATO"/>
    <m/>
    <s v="MG"/>
    <s v="ARAGUARI"/>
    <n v="399"/>
    <s v="FACULDADE DE ENGENHARIA MECANICA"/>
    <s v="12-CAMPUS GLORIA"/>
    <n v="399"/>
    <s v="FACULDADE DE ENGENHARIA MECANICA"/>
    <s v="12-CAMPUS GLORIA"/>
    <m/>
    <x v="1"/>
    <x v="43"/>
    <x v="0"/>
    <m/>
    <s v="0//0"/>
    <m/>
    <m/>
    <n v="0"/>
    <m/>
    <n v="0"/>
    <m/>
    <m/>
    <m/>
    <x v="0"/>
    <x v="0"/>
    <d v="1982-09-01T00:00:00"/>
    <n v="14470.74"/>
  </r>
  <r>
    <s v="LUIZ CARLOS DE ABREU"/>
    <x v="0"/>
    <n v="2248946"/>
    <n v="8604643699"/>
    <s v="23/08/1988"/>
    <x v="1"/>
    <s v="JOSA BATISTA DE PAULO ABREU"/>
    <x v="1"/>
    <s v="BRASILEIRO NATO"/>
    <m/>
    <s v="MG"/>
    <m/>
    <n v="607"/>
    <s v="DIVISAO DE ADMINISTRACAO - DIRAC"/>
    <s v="04-SANTA MONICA"/>
    <n v="262"/>
    <s v="PRO REITORIA DE GRADUACAO"/>
    <s v="04-SANTA MONICA"/>
    <m/>
    <x v="0"/>
    <x v="0"/>
    <x v="0"/>
    <m/>
    <s v="0//0"/>
    <m/>
    <m/>
    <n v="0"/>
    <m/>
    <n v="0"/>
    <m/>
    <m/>
    <m/>
    <x v="0"/>
    <x v="0"/>
    <d v="2015-09-04T00:00:00"/>
    <n v="4319.09"/>
  </r>
  <r>
    <s v="LUIZ CARLOS DE MOURA"/>
    <x v="1"/>
    <n v="1531996"/>
    <n v="48164330663"/>
    <s v="08/06/1957"/>
    <x v="1"/>
    <s v="DOLERCIRA ABREU DE MOURA"/>
    <x v="1"/>
    <s v="BRASILEIRO NATO"/>
    <m/>
    <s v="MG"/>
    <s v="UBERLANDIA"/>
    <n v="748"/>
    <s v="ENGENHARIA CLINICA"/>
    <s v="06-HOSP CLINICAS-UMUARAMA"/>
    <n v="743"/>
    <s v="DIRETORIA DE SERVICOS ADMINISTRATIVOS"/>
    <s v="06-HOSP CLINICAS-UMUARAMA"/>
    <m/>
    <x v="1"/>
    <x v="109"/>
    <x v="0"/>
    <m/>
    <s v="0//0"/>
    <m/>
    <m/>
    <n v="0"/>
    <m/>
    <n v="0"/>
    <m/>
    <m/>
    <m/>
    <x v="0"/>
    <x v="0"/>
    <d v="2006-05-24T00:00:00"/>
    <n v="6575.53"/>
  </r>
  <r>
    <s v="LUIZ CARLOS DOS SANTOS"/>
    <x v="0"/>
    <n v="1434314"/>
    <n v="85613363749"/>
    <s v="29/04/1965"/>
    <x v="1"/>
    <s v="ANA DE OLIVEIRA SANTOS"/>
    <x v="0"/>
    <s v="BRASILEIRO NATO"/>
    <m/>
    <s v="RJ"/>
    <s v="PETROPOLIS"/>
    <n v="1217"/>
    <s v="DIVISAO DO SIASS PERICIA SAUD SERVIDOR"/>
    <s v="08-AREA ADMINISTR-UMUARAMA"/>
    <n v="29"/>
    <s v="PRO REITORIA DE GESTAO DE PESSOAS"/>
    <s v="04-SANTA MONICA"/>
    <m/>
    <x v="4"/>
    <x v="136"/>
    <x v="0"/>
    <m/>
    <s v="0//0"/>
    <m/>
    <m/>
    <n v="0"/>
    <m/>
    <n v="0"/>
    <m/>
    <m/>
    <m/>
    <x v="0"/>
    <x v="0"/>
    <d v="2003-11-10T00:00:00"/>
    <n v="2641.55"/>
  </r>
  <r>
    <s v="LUIZ CARLOS FELIX CARVALHO"/>
    <x v="0"/>
    <n v="2071907"/>
    <n v="6072978673"/>
    <s v="18/08/1983"/>
    <x v="1"/>
    <s v="NOEMIA FELIX CARVALHO"/>
    <x v="0"/>
    <s v="BRASILEIRO NATO"/>
    <m/>
    <s v="MG"/>
    <m/>
    <n v="715"/>
    <s v="DIVISAO DE REDES_- CTIC"/>
    <s v="08-AREA ADMINISTR-UMUARAMA"/>
    <n v="581"/>
    <s v="CENTRO DE TECNO DA INFOR E COMUNICACAO"/>
    <s v="08-AREA ADMINISTR-UMUARAMA"/>
    <m/>
    <x v="3"/>
    <x v="34"/>
    <x v="0"/>
    <m/>
    <s v="0//0"/>
    <m/>
    <m/>
    <n v="0"/>
    <m/>
    <n v="0"/>
    <m/>
    <m/>
    <m/>
    <x v="0"/>
    <x v="0"/>
    <d v="2013-11-25T00:00:00"/>
    <n v="10400.89"/>
  </r>
  <r>
    <s v="LUIZ CARLOS LEITE"/>
    <x v="0"/>
    <n v="1672913"/>
    <n v="2863718800"/>
    <s v="09/04/1963"/>
    <x v="1"/>
    <s v="ESMERALDA MIATO LEITE"/>
    <x v="1"/>
    <s v="BRASILEIRO NATO"/>
    <m/>
    <s v="SP"/>
    <s v="POPULINA"/>
    <n v="816"/>
    <s v="COORDENACAO DO CURSO DE TEATRO"/>
    <s v="04-SANTA MONICA"/>
    <n v="808"/>
    <s v="INSTITUTO DE ARTES"/>
    <s v="04-SANTA MONICA"/>
    <m/>
    <x v="1"/>
    <x v="137"/>
    <x v="0"/>
    <m/>
    <s v="0//0"/>
    <m/>
    <m/>
    <n v="0"/>
    <m/>
    <n v="0"/>
    <m/>
    <m/>
    <m/>
    <x v="0"/>
    <x v="0"/>
    <d v="2009-01-22T00:00:00"/>
    <n v="8966.61"/>
  </r>
  <r>
    <s v="LUIZ CARLOS VIEIRA DA SILVA"/>
    <x v="1"/>
    <n v="1434223"/>
    <n v="76839940659"/>
    <s v="21/07/1964"/>
    <x v="1"/>
    <s v="MARIA FILDES DOS SANTOS"/>
    <x v="0"/>
    <s v="BRASILEIRO NATO"/>
    <m/>
    <s v="MG"/>
    <s v="BELO HORIZONTE"/>
    <n v="491"/>
    <s v="CENTRO CIRURGICO GEUNE DIENF"/>
    <s v="05-ENFERMAGEM-UMUARAMA"/>
    <n v="211"/>
    <s v="DIRETORIA DE ENFERMAGEM HC"/>
    <s v="05-ENFERMAGEM-UMUARAMA"/>
    <m/>
    <x v="9"/>
    <x v="138"/>
    <x v="0"/>
    <m/>
    <s v="0//0"/>
    <m/>
    <m/>
    <n v="0"/>
    <m/>
    <n v="0"/>
    <m/>
    <m/>
    <m/>
    <x v="0"/>
    <x v="0"/>
    <d v="2003-11-10T00:00:00"/>
    <n v="6484.46"/>
  </r>
  <r>
    <s v="LUIZ CLAUDIO DE CARVALHO DUARTE"/>
    <x v="1"/>
    <n v="1217209"/>
    <n v="68672888634"/>
    <s v="19/01/1969"/>
    <x v="1"/>
    <s v="NADIR DE CARVALHO DUARTE"/>
    <x v="1"/>
    <s v="BRASILEIRO NATO"/>
    <m/>
    <s v="MG"/>
    <s v="BELO HORIZONTE"/>
    <n v="771"/>
    <s v="SERVICOS MEDICOS"/>
    <s v="06-HOSP CLINICAS-UMUARAMA"/>
    <n v="746"/>
    <s v="DIRETORIA DE SERVICOS CLINICOS"/>
    <s v="06-HOSP CLINICAS-UMUARAMA"/>
    <m/>
    <x v="3"/>
    <x v="61"/>
    <x v="0"/>
    <m/>
    <s v="0//0"/>
    <m/>
    <m/>
    <n v="0"/>
    <m/>
    <n v="0"/>
    <m/>
    <m/>
    <m/>
    <x v="0"/>
    <x v="2"/>
    <d v="2002-11-01T00:00:00"/>
    <n v="13305.54"/>
  </r>
  <r>
    <s v="LUIZ CLAUDIO VIEIRA FERREIRA"/>
    <x v="1"/>
    <n v="2313011"/>
    <n v="87019078672"/>
    <s v="28/07/1975"/>
    <x v="1"/>
    <s v="EMILIA CLARA VIEIRA"/>
    <x v="1"/>
    <s v="BRASILEIRO NATO"/>
    <m/>
    <s v="MG"/>
    <s v="GRUPIARA"/>
    <n v="771"/>
    <s v="SERVICOS MEDICOS"/>
    <s v="06-HOSP CLINICAS-UMUARAMA"/>
    <n v="746"/>
    <s v="DIRETORIA DE SERVICOS CLINICOS"/>
    <s v="06-HOSP CLINICAS-UMUARAMA"/>
    <m/>
    <x v="1"/>
    <x v="1"/>
    <x v="0"/>
    <m/>
    <s v="0//0"/>
    <m/>
    <m/>
    <n v="0"/>
    <m/>
    <n v="0"/>
    <m/>
    <m/>
    <m/>
    <x v="0"/>
    <x v="0"/>
    <d v="2004-06-09T00:00:00"/>
    <n v="24106.37"/>
  </r>
  <r>
    <s v="LUIZ FERNANDO BARBOSA DE PAULO"/>
    <x v="0"/>
    <n v="1005793"/>
    <n v="8966616607"/>
    <s v="04/02/1988"/>
    <x v="1"/>
    <s v="LEILA BARBOSA DE PAULO"/>
    <x v="0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3"/>
    <x v="50"/>
    <x v="0"/>
    <m/>
    <s v="0//0"/>
    <m/>
    <m/>
    <n v="0"/>
    <m/>
    <n v="0"/>
    <m/>
    <m/>
    <m/>
    <x v="0"/>
    <x v="0"/>
    <d v="2016-02-11T00:00:00"/>
    <n v="18567.82"/>
  </r>
  <r>
    <s v="LUIZ FERNANDO DE OLIVEIRA"/>
    <x v="1"/>
    <n v="412804"/>
    <n v="67826326672"/>
    <s v="20/03/1967"/>
    <x v="1"/>
    <s v="MARIA TEREZINHA OLIVEIRA"/>
    <x v="1"/>
    <s v="BRASILEIRO NATO"/>
    <m/>
    <s v="GO"/>
    <s v="BOM JESUS"/>
    <n v="754"/>
    <s v="NUTRICAO E DIETETICA"/>
    <s v="06-HOSP CLINICAS-UMUARAMA"/>
    <n v="743"/>
    <s v="DIRETORIA DE SERVICOS ADMINISTRATIVOS"/>
    <s v="06-HOSP CLINICAS-UMUARAMA"/>
    <m/>
    <x v="7"/>
    <x v="7"/>
    <x v="0"/>
    <m/>
    <s v="0//0"/>
    <m/>
    <m/>
    <n v="0"/>
    <m/>
    <n v="0"/>
    <m/>
    <m/>
    <m/>
    <x v="0"/>
    <x v="0"/>
    <d v="1987-02-20T00:00:00"/>
    <n v="3910.48"/>
  </r>
  <r>
    <s v="LUIZ FERNANDO NASCENTES CAMPOS"/>
    <x v="0"/>
    <n v="3038114"/>
    <n v="8519499678"/>
    <s v="10/02/1992"/>
    <x v="1"/>
    <s v="ISABEL BORGES NASCENTES CAMPOS"/>
    <x v="1"/>
    <s v="BRASILEIRO NATO"/>
    <m/>
    <s v="MG"/>
    <m/>
    <n v="349"/>
    <s v="INSTITUTO DE LETRAS E LINGUISTICA"/>
    <s v="04-SANTA MONICA"/>
    <n v="349"/>
    <s v="INSTITUTO DE LETRAS E LINGUISTICA"/>
    <s v="04-SANTA MONICA"/>
    <m/>
    <x v="0"/>
    <x v="40"/>
    <x v="0"/>
    <m/>
    <s v="0//0"/>
    <m/>
    <m/>
    <n v="0"/>
    <m/>
    <n v="0"/>
    <m/>
    <m/>
    <m/>
    <x v="0"/>
    <x v="0"/>
    <d v="2018-04-10T00:00:00"/>
    <n v="4001.88"/>
  </r>
  <r>
    <s v="LUIZ FERNANDO PIRES MARTINS"/>
    <x v="0"/>
    <n v="1874234"/>
    <n v="1438157681"/>
    <s v="06/11/1986"/>
    <x v="1"/>
    <s v="MARLENE PIRES DA SILVA"/>
    <x v="2"/>
    <s v="BRASILEIRO NATO"/>
    <m/>
    <s v="MG"/>
    <m/>
    <n v="246"/>
    <s v="PROCURADORIA GERAL"/>
    <s v="04-SANTA MONICA"/>
    <n v="246"/>
    <s v="PROCURADORIA GERAL"/>
    <s v="04-SANTA MONICA"/>
    <m/>
    <x v="0"/>
    <x v="12"/>
    <x v="0"/>
    <m/>
    <s v="0//0"/>
    <m/>
    <m/>
    <n v="0"/>
    <m/>
    <n v="0"/>
    <m/>
    <m/>
    <m/>
    <x v="0"/>
    <x v="0"/>
    <d v="2011-07-01T00:00:00"/>
    <n v="4663.6499999999996"/>
  </r>
  <r>
    <s v="LUIZ FERNANDO VILARINHO GUIMARAES"/>
    <x v="0"/>
    <n v="1981349"/>
    <n v="6849358642"/>
    <s v="29/08/1984"/>
    <x v="1"/>
    <s v="BEATRIZ ALVES VILARINHO GUIMARAES"/>
    <x v="1"/>
    <s v="BRASILEIRO NATO"/>
    <m/>
    <s v="MG"/>
    <m/>
    <n v="952"/>
    <s v="DIVISAO DE ESPORTE E LAZER UNIVERSITARIO"/>
    <s v="04-SANTA MONICA"/>
    <n v="944"/>
    <s v="PRO REITORIA DE ASSISTENCIA ESTUDANTIL"/>
    <s v="04-SANTA MONICA"/>
    <m/>
    <x v="1"/>
    <x v="34"/>
    <x v="0"/>
    <m/>
    <s v="0//0"/>
    <m/>
    <m/>
    <n v="0"/>
    <m/>
    <n v="0"/>
    <m/>
    <m/>
    <m/>
    <x v="0"/>
    <x v="0"/>
    <d v="2012-11-28T00:00:00"/>
    <n v="8966.61"/>
  </r>
  <r>
    <s v="LUIZ FLAVIO MARCELINO DE LIMA"/>
    <x v="0"/>
    <n v="1749600"/>
    <n v="36655171687"/>
    <s v="03/04/1960"/>
    <x v="1"/>
    <s v="NATALINA ZANOVELLO DE LIMA"/>
    <x v="1"/>
    <s v="BRASILEIRO NATO"/>
    <m/>
    <s v="MG"/>
    <m/>
    <n v="65"/>
    <s v="DIVISAO DE SERVICOS GERAIS"/>
    <s v="08-AREA ADMINISTR-UMUARAMA"/>
    <n v="59"/>
    <s v="PREFEITURA UNIVERSITARIA"/>
    <s v="04-SANTA MONICA"/>
    <m/>
    <x v="0"/>
    <x v="25"/>
    <x v="0"/>
    <m/>
    <s v="0//0"/>
    <m/>
    <m/>
    <n v="26413"/>
    <s v="INSTITUTO FEDERAL DO TRIANGULO MINEIRO"/>
    <n v="0"/>
    <m/>
    <m/>
    <m/>
    <x v="0"/>
    <x v="0"/>
    <d v="2012-04-24T00:00:00"/>
    <n v="5116.37"/>
  </r>
  <r>
    <s v="LUIZ GUSTAVO PEREIRA DA SILVA"/>
    <x v="0"/>
    <n v="2037551"/>
    <n v="6219567676"/>
    <s v="12/10/1983"/>
    <x v="1"/>
    <s v="CLEUZA REGINA FERNANDES DA SILVA"/>
    <x v="3"/>
    <s v="BRASILEIRO NATO"/>
    <m/>
    <s v="MG"/>
    <m/>
    <n v="1172"/>
    <s v="ASSESSORIA ADMINISTRATIVA UFU MT CARMELO"/>
    <s v="10-CAMPUS MONTE CARMELO"/>
    <n v="262"/>
    <s v="PRO REITORIA DE GRADUACAO"/>
    <s v="04-SANTA MONICA"/>
    <m/>
    <x v="1"/>
    <x v="8"/>
    <x v="0"/>
    <m/>
    <s v="0//0"/>
    <m/>
    <m/>
    <n v="0"/>
    <m/>
    <n v="0"/>
    <m/>
    <m/>
    <m/>
    <x v="0"/>
    <x v="0"/>
    <d v="2013-06-13T00:00:00"/>
    <n v="5248.21"/>
  </r>
  <r>
    <s v="LUIZ HENRIQUE GUERREIRO VIDIGAL"/>
    <x v="1"/>
    <n v="2312950"/>
    <n v="90753925672"/>
    <s v="15/10/1971"/>
    <x v="1"/>
    <s v="THEREZINHA GUERREIRO VIDIGAL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39"/>
    <x v="0"/>
    <m/>
    <s v="0//0"/>
    <m/>
    <m/>
    <n v="0"/>
    <m/>
    <n v="0"/>
    <m/>
    <m/>
    <m/>
    <x v="0"/>
    <x v="2"/>
    <d v="2002-10-28T00:00:00"/>
    <n v="7967.9"/>
  </r>
  <r>
    <s v="LUIZ HUMBERTO CASSIMIRO OLIVEIRA"/>
    <x v="0"/>
    <n v="412246"/>
    <n v="35198710687"/>
    <s v="16/03/1961"/>
    <x v="1"/>
    <s v="MARIA AP CASSIMIRO"/>
    <x v="0"/>
    <s v="BRASILEIRO NATO"/>
    <m/>
    <s v="MG"/>
    <s v="ARAGUARI"/>
    <n v="71"/>
    <s v="DIVISAO VIGILANCIA SEGURANCA PATRIMONIAL"/>
    <s v="04-SANTA MONICA"/>
    <n v="59"/>
    <s v="PREFEITURA UNIVERSITARIA"/>
    <s v="04-SANTA MONICA"/>
    <m/>
    <x v="8"/>
    <x v="6"/>
    <x v="0"/>
    <m/>
    <s v="0//0"/>
    <m/>
    <m/>
    <n v="0"/>
    <m/>
    <n v="0"/>
    <m/>
    <m/>
    <m/>
    <x v="0"/>
    <x v="0"/>
    <d v="1983-07-01T00:00:00"/>
    <n v="7543.67"/>
  </r>
  <r>
    <s v="LUIZ HUMBERTO DA SILVA"/>
    <x v="0"/>
    <n v="411156"/>
    <n v="30281199604"/>
    <s v="08/07/1958"/>
    <x v="1"/>
    <s v="HILDA GONZAGA SILVA"/>
    <x v="1"/>
    <s v="BRASILEIRO NATO"/>
    <m/>
    <s v="MG"/>
    <s v="UBERLANDIA"/>
    <n v="284"/>
    <s v="DIVISAO DE CONTROLE ACADEMICO"/>
    <s v="04-SANTA MONICA"/>
    <n v="262"/>
    <s v="PRO REITORIA DE GRADUACAO"/>
    <s v="04-SANTA MONICA"/>
    <m/>
    <x v="0"/>
    <x v="6"/>
    <x v="0"/>
    <m/>
    <s v="0//0"/>
    <m/>
    <m/>
    <n v="0"/>
    <m/>
    <n v="0"/>
    <m/>
    <m/>
    <m/>
    <x v="0"/>
    <x v="0"/>
    <d v="1977-08-17T00:00:00"/>
    <n v="9290.15"/>
  </r>
  <r>
    <s v="LUIZ HUMBERTO DE ATAIDE"/>
    <x v="0"/>
    <n v="412716"/>
    <n v="39374718634"/>
    <s v="11/06/1964"/>
    <x v="1"/>
    <s v="ODETE LOURDES PEREIRA DE ATAIDE"/>
    <x v="1"/>
    <s v="BRASILEIRO NATO"/>
    <m/>
    <s v="MG"/>
    <s v="TUPACIGUARA"/>
    <n v="694"/>
    <s v="DIVISAO DE TRANSPORTES"/>
    <s v="08-AREA ADMINISTR-UMUARAMA"/>
    <n v="59"/>
    <s v="PREFEITURA UNIVERSITARIA"/>
    <s v="04-SANTA MONICA"/>
    <m/>
    <x v="7"/>
    <x v="29"/>
    <x v="0"/>
    <m/>
    <s v="0//0"/>
    <m/>
    <m/>
    <n v="0"/>
    <m/>
    <n v="0"/>
    <m/>
    <m/>
    <m/>
    <x v="0"/>
    <x v="0"/>
    <d v="1987-01-01T00:00:00"/>
    <n v="5581.77"/>
  </r>
  <r>
    <s v="LUIZ MARCIO DA SILVA"/>
    <x v="0"/>
    <n v="1123466"/>
    <n v="80751016691"/>
    <s v="20/04/1973"/>
    <x v="1"/>
    <s v="DULCE LUIZA SILVA"/>
    <x v="1"/>
    <s v="BRASILEIRO NATO"/>
    <m/>
    <s v="MG"/>
    <s v="QUINTINOS"/>
    <n v="122"/>
    <s v="PRO REITORIA PESQUISA E POS GRADUACAO"/>
    <s v="04-SANTA MONICA"/>
    <n v="122"/>
    <s v="PRO REITORIA PESQUISA E POS GRADUACAO"/>
    <s v="04-SANTA MONICA"/>
    <m/>
    <x v="1"/>
    <x v="6"/>
    <x v="0"/>
    <m/>
    <s v="0//0"/>
    <m/>
    <m/>
    <n v="0"/>
    <m/>
    <n v="0"/>
    <m/>
    <m/>
    <m/>
    <x v="0"/>
    <x v="0"/>
    <d v="1995-01-09T00:00:00"/>
    <n v="8087.52"/>
  </r>
  <r>
    <s v="LUIZ ROBERTO DA SILVA"/>
    <x v="1"/>
    <n v="2345189"/>
    <n v="28805852600"/>
    <s v="14/08/1953"/>
    <x v="1"/>
    <s v="MARIA APARECIDA DA SILVA"/>
    <x v="0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m/>
    <x v="1"/>
    <x v="61"/>
    <x v="0"/>
    <m/>
    <s v="0//0"/>
    <m/>
    <m/>
    <n v="0"/>
    <m/>
    <n v="0"/>
    <m/>
    <m/>
    <m/>
    <x v="0"/>
    <x v="0"/>
    <d v="2002-10-24T00:00:00"/>
    <n v="21734.26"/>
  </r>
  <r>
    <s v="LUIZ ROGERIO RODRIGUES"/>
    <x v="0"/>
    <n v="413562"/>
    <n v="51143429672"/>
    <s v="14/02/1968"/>
    <x v="1"/>
    <s v="TEREZINHA RA RODRIGUES"/>
    <x v="0"/>
    <s v="BRASILEIRO NATO"/>
    <m/>
    <s v="MG"/>
    <s v="UBERLANDIA"/>
    <n v="814"/>
    <s v="COORDENACAO DO CURSO DE ARTES VISUAIS"/>
    <s v="04-SANTA MONICA"/>
    <n v="808"/>
    <s v="INSTITUTO DE ARTES"/>
    <s v="04-SANTA MONICA"/>
    <m/>
    <x v="0"/>
    <x v="29"/>
    <x v="0"/>
    <m/>
    <s v="0//0"/>
    <m/>
    <m/>
    <n v="0"/>
    <m/>
    <n v="0"/>
    <m/>
    <m/>
    <m/>
    <x v="0"/>
    <x v="0"/>
    <d v="1991-07-10T00:00:00"/>
    <n v="5305.59"/>
  </r>
  <r>
    <s v="LUIZA TORNELLI AGUIAR"/>
    <x v="0"/>
    <n v="2094750"/>
    <n v="9409089646"/>
    <s v="02/02/1990"/>
    <x v="0"/>
    <s v="RENATA MAGALHAES FERREIRA TORNELLI"/>
    <x v="2"/>
    <s v="BRASILEIRO NATO"/>
    <m/>
    <s v="MG"/>
    <m/>
    <n v="363"/>
    <s v="FACULDADE DE EDUCACAO"/>
    <s v="04-SANTA MONICA"/>
    <n v="363"/>
    <s v="FACULDADE DE EDUCACAO"/>
    <s v="04-SANTA MONICA"/>
    <m/>
    <x v="1"/>
    <x v="18"/>
    <x v="0"/>
    <m/>
    <s v="0//0"/>
    <m/>
    <m/>
    <n v="0"/>
    <m/>
    <n v="0"/>
    <m/>
    <m/>
    <m/>
    <x v="0"/>
    <x v="0"/>
    <d v="2014-02-21T00:00:00"/>
    <n v="5051.21"/>
  </r>
  <r>
    <s v="LUIZA VITORIA VITAL DE ANDRADE"/>
    <x v="0"/>
    <n v="2615940"/>
    <n v="6773445620"/>
    <s v="24/10/1984"/>
    <x v="0"/>
    <s v="SIRLEY CASTRO VITAL DE ANDRADE"/>
    <x v="1"/>
    <s v="BRASILEIRO NATO"/>
    <m/>
    <s v="BA"/>
    <s v="ITABUNA"/>
    <n v="294"/>
    <s v="INSTITUTO DE BIOLOGIA"/>
    <s v="07-AREA ACADEMICA-UMUARAMA"/>
    <n v="294"/>
    <s v="INSTITUTO DE BIOLOGIA"/>
    <s v="07-AREA ACADEMICA-UMUARAMA"/>
    <m/>
    <x v="1"/>
    <x v="15"/>
    <x v="0"/>
    <m/>
    <s v="0//0"/>
    <m/>
    <s v="LIC CAPAC - ART 25, INC I - DEC 9991/2019"/>
    <n v="0"/>
    <m/>
    <n v="0"/>
    <m/>
    <s v="16/11/2022"/>
    <s v="31/12/2022"/>
    <x v="0"/>
    <x v="3"/>
    <d v="2009-01-22T00:00:00"/>
    <n v="4414.87"/>
  </r>
  <r>
    <s v="LUMIA MASSA GARCIA PIRES"/>
    <x v="0"/>
    <n v="2827402"/>
    <n v="6296738617"/>
    <s v="24/12/1987"/>
    <x v="0"/>
    <s v="CREONICE MASSA GARCIA PIRES"/>
    <x v="2"/>
    <s v="BRASILEIRO NATO"/>
    <m/>
    <s v="GO"/>
    <m/>
    <n v="584"/>
    <s v="DIRETORIA REL INTERN INTERINSTITUCIONAIS"/>
    <s v="04-SANTA MONICA"/>
    <n v="4"/>
    <s v="GABINETE DO REITOR"/>
    <s v="04-SANTA MONICA"/>
    <m/>
    <x v="1"/>
    <x v="0"/>
    <x v="0"/>
    <m/>
    <s v="0//0"/>
    <m/>
    <m/>
    <n v="0"/>
    <m/>
    <n v="0"/>
    <m/>
    <m/>
    <m/>
    <x v="0"/>
    <x v="0"/>
    <d v="2016-08-22T00:00:00"/>
    <n v="5132.4399999999996"/>
  </r>
  <r>
    <s v="LUZ DIVINA CANDIDO NUNES"/>
    <x v="0"/>
    <n v="1837321"/>
    <n v="5211216636"/>
    <s v="22/10/1981"/>
    <x v="0"/>
    <s v="MARINA MARIA CANDIDO NUNES"/>
    <x v="0"/>
    <s v="BRASILEIRO NATO"/>
    <m/>
    <s v="MG"/>
    <m/>
    <n v="126"/>
    <s v="DIVISAO DE ASSUNTOS EDUCACIONAIS - DIRAC"/>
    <s v="07-AREA ACADEMICA-UMUARAMA"/>
    <n v="262"/>
    <s v="PRO REITORIA DE GRADUACAO"/>
    <s v="04-SANTA MONICA"/>
    <m/>
    <x v="0"/>
    <x v="12"/>
    <x v="0"/>
    <m/>
    <s v="0//0"/>
    <m/>
    <m/>
    <n v="0"/>
    <m/>
    <n v="0"/>
    <m/>
    <m/>
    <m/>
    <x v="0"/>
    <x v="0"/>
    <d v="2011-01-20T00:00:00"/>
    <n v="5639.16"/>
  </r>
  <r>
    <s v="LUZENCORT BARBARA DA SILVA JUNIOR"/>
    <x v="0"/>
    <n v="1514795"/>
    <n v="300542658"/>
    <s v="28/03/1978"/>
    <x v="1"/>
    <s v="ILDA RODRIGUES DA SILVA"/>
    <x v="1"/>
    <s v="BRASILEIRO NATO"/>
    <m/>
    <s v="MG"/>
    <s v="UBERLANDIA"/>
    <n v="715"/>
    <s v="DIVISAO DE REDES_- CTIC"/>
    <s v="08-AREA ADMINISTR-UMUARAMA"/>
    <n v="581"/>
    <s v="CENTRO DE TECNO DA INFOR E COMUNICACAO"/>
    <s v="08-AREA ADMINISTR-UMUARAMA"/>
    <m/>
    <x v="0"/>
    <x v="20"/>
    <x v="0"/>
    <m/>
    <s v="0//0"/>
    <m/>
    <m/>
    <n v="0"/>
    <m/>
    <n v="0"/>
    <m/>
    <m/>
    <m/>
    <x v="0"/>
    <x v="0"/>
    <d v="2005-12-06T00:00:00"/>
    <n v="8936.98"/>
  </r>
  <r>
    <s v="LUZIA APARECIDA DE ARAUJO"/>
    <x v="1"/>
    <n v="1434778"/>
    <n v="3572867665"/>
    <s v="04/03/1978"/>
    <x v="0"/>
    <s v="MARIA ABADIA MACEDO"/>
    <x v="1"/>
    <s v="BRASILEIRO NATO"/>
    <m/>
    <s v="MG"/>
    <s v="ARAGUARI"/>
    <n v="212"/>
    <s v="AMBULATORI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3T00:00:00"/>
    <n v="6218.14"/>
  </r>
  <r>
    <s v="LUZIA SILVA DOS SANTOS"/>
    <x v="1"/>
    <n v="3057361"/>
    <n v="9176603660"/>
    <s v="16/01/1989"/>
    <x v="0"/>
    <s v="EDILEUZA DE FATIMA DA SILVA"/>
    <x v="1"/>
    <s v="BRASILEIRO NATO"/>
    <m/>
    <s v="MG"/>
    <m/>
    <n v="770"/>
    <s v="PSICOLOGIA CLINICA"/>
    <s v="06-HOSP CLINICAS-UMUARAMA"/>
    <n v="746"/>
    <s v="DIRETORIA DE SERVICOS CLINICOS"/>
    <s v="06-HOSP CLINICAS-UMUARAMA"/>
    <s v="PORTADOR DE BAIXA VISÃO"/>
    <x v="1"/>
    <x v="51"/>
    <x v="0"/>
    <m/>
    <s v="0//0"/>
    <m/>
    <m/>
    <n v="0"/>
    <m/>
    <n v="0"/>
    <m/>
    <m/>
    <m/>
    <x v="0"/>
    <x v="0"/>
    <d v="2018-07-19T00:00:00"/>
    <n v="12543.84"/>
  </r>
  <r>
    <s v="LUZIMARA LELIS RIBEIRO"/>
    <x v="0"/>
    <n v="2102934"/>
    <n v="128123664"/>
    <s v="17/05/1976"/>
    <x v="0"/>
    <s v="LUZIA ALVES RIBEIRO"/>
    <x v="1"/>
    <s v="BRASILEIRO NATO"/>
    <m/>
    <s v="MG"/>
    <m/>
    <n v="874"/>
    <s v="CENTRO ENS PESQ EXT ATED EDU ESPECIAL"/>
    <s v="04-SANTA MONICA"/>
    <n v="262"/>
    <s v="PRO REITORIA DE GRADUACAO"/>
    <s v="04-SANTA MONICA"/>
    <m/>
    <x v="1"/>
    <x v="21"/>
    <x v="0"/>
    <m/>
    <s v="0//0"/>
    <m/>
    <m/>
    <n v="0"/>
    <m/>
    <n v="0"/>
    <m/>
    <m/>
    <m/>
    <x v="0"/>
    <x v="0"/>
    <d v="2014-03-18T00:00:00"/>
    <n v="4861.6099999999997"/>
  </r>
  <r>
    <s v="LUZIMARCIA MOSQUINI DIAS"/>
    <x v="1"/>
    <n v="1435400"/>
    <n v="40907368204"/>
    <s v="28/06/1972"/>
    <x v="0"/>
    <s v="DEVANICE JOANA MOSQUINI"/>
    <x v="1"/>
    <s v="BRASILEIRO NATO"/>
    <m/>
    <s v="MT"/>
    <s v="RONDONOPOLIS"/>
    <n v="496"/>
    <s v="ONCOLOGIA QUIMIOTERAPIA GEUNE DIENF"/>
    <s v="05-ENFERMAGEM-UMUARAMA"/>
    <n v="743"/>
    <s v="DIRETORIA DE SERVICOS ADMINISTRATIVOS"/>
    <s v="06-HOSP CLINICAS-UMUARAMA"/>
    <m/>
    <x v="0"/>
    <x v="1"/>
    <x v="0"/>
    <m/>
    <s v="0//0"/>
    <m/>
    <m/>
    <n v="0"/>
    <m/>
    <n v="0"/>
    <m/>
    <m/>
    <m/>
    <x v="0"/>
    <x v="0"/>
    <d v="2003-12-03T00:00:00"/>
    <n v="17126.240000000002"/>
  </r>
  <r>
    <s v="LUZMAIA CANDIDA DOS SANTOS"/>
    <x v="0"/>
    <n v="1365917"/>
    <n v="76616550630"/>
    <s v="09/11/1971"/>
    <x v="0"/>
    <s v="JERONIMA CANDIDA DOS SANTOS"/>
    <x v="0"/>
    <s v="BRASILEIRO NATO"/>
    <m/>
    <s v="MG"/>
    <s v="TUPACIGUARA"/>
    <n v="332"/>
    <s v="FACULDADE DE EDUCACAO FISICA"/>
    <s v="03-EDUCACAO FISICA"/>
    <n v="332"/>
    <s v="FACULDADE DE EDUCACAO FISICA"/>
    <s v="03-EDUCACAO FISICA"/>
    <m/>
    <x v="1"/>
    <x v="36"/>
    <x v="0"/>
    <m/>
    <s v="0//0"/>
    <m/>
    <m/>
    <n v="0"/>
    <m/>
    <n v="0"/>
    <m/>
    <m/>
    <m/>
    <x v="0"/>
    <x v="0"/>
    <d v="2002-12-09T00:00:00"/>
    <n v="6602.43"/>
  </r>
  <r>
    <s v="LYNIKA ANTUNES SANTANA MANALISCHI"/>
    <x v="0"/>
    <n v="1929331"/>
    <n v="9833429629"/>
    <s v="20/04/1991"/>
    <x v="0"/>
    <s v="MARIA LIUZZI ANTUNES SANTANA"/>
    <x v="1"/>
    <s v="BRASILEIRO NATO"/>
    <m/>
    <s v="MG"/>
    <m/>
    <n v="443"/>
    <s v="DIRETORIA DA EDITORA UFU"/>
    <s v="04-SANTA MONICA"/>
    <n v="443"/>
    <s v="DIRETORIA DA EDITORA UFU"/>
    <s v="04-SANTA MONICA"/>
    <m/>
    <x v="0"/>
    <x v="12"/>
    <x v="0"/>
    <m/>
    <s v="0//0"/>
    <m/>
    <m/>
    <n v="0"/>
    <m/>
    <n v="0"/>
    <m/>
    <m/>
    <m/>
    <x v="0"/>
    <x v="0"/>
    <d v="2012-03-23T00:00:00"/>
    <n v="4824.79"/>
  </r>
  <r>
    <s v="MABEL DUARTE ALVES GOMIDES"/>
    <x v="1"/>
    <n v="2189633"/>
    <n v="43411428104"/>
    <s v="29/01/1970"/>
    <x v="0"/>
    <s v="WALDECYR PEREIRA DA SILVA"/>
    <x v="1"/>
    <s v="BRASILEIRO NATO"/>
    <m/>
    <s v="GO"/>
    <s v="CATALAO"/>
    <n v="771"/>
    <s v="SERVICOS MEDICOS"/>
    <s v="06-HOSP CLINICAS-UMUARAMA"/>
    <n v="746"/>
    <s v="DIRETORIA DE SERVICOS CLINICOS"/>
    <s v="06-HOSP CLINICAS-UMUARAMA"/>
    <m/>
    <x v="3"/>
    <x v="19"/>
    <x v="0"/>
    <m/>
    <s v="0//0"/>
    <m/>
    <m/>
    <n v="0"/>
    <m/>
    <n v="0"/>
    <m/>
    <m/>
    <m/>
    <x v="0"/>
    <x v="0"/>
    <d v="2002-11-29T00:00:00"/>
    <n v="31113.07"/>
  </r>
  <r>
    <s v="MADALENA PRUDENTE PEREIRA"/>
    <x v="0"/>
    <n v="2327120"/>
    <n v="7034793697"/>
    <s v="09/06/1986"/>
    <x v="0"/>
    <s v="ALDA PRUDENTE PEREIRA"/>
    <x v="1"/>
    <s v="BRASILEIRO NATO"/>
    <m/>
    <s v="MG"/>
    <m/>
    <n v="41"/>
    <s v="DIVISAO  PROV E ACOMP TEC ADMINISTRATIVO"/>
    <s v="04-SANTA MONICA"/>
    <n v="29"/>
    <s v="PRO REITORIA DE GESTAO DE PESSOAS"/>
    <s v="04-SANTA MONICA"/>
    <m/>
    <x v="0"/>
    <x v="0"/>
    <x v="0"/>
    <m/>
    <s v="0//0"/>
    <m/>
    <m/>
    <n v="0"/>
    <m/>
    <n v="0"/>
    <m/>
    <m/>
    <m/>
    <x v="0"/>
    <x v="0"/>
    <d v="2016-07-13T00:00:00"/>
    <n v="4319.09"/>
  </r>
  <r>
    <s v="MADSON CAETANO DE CARVALHO"/>
    <x v="0"/>
    <n v="1752534"/>
    <n v="1173241671"/>
    <s v="20/04/1976"/>
    <x v="1"/>
    <s v="MARCIA HELENA DE CARVALHO CAETANO"/>
    <x v="2"/>
    <s v="BRASILEIRO NATO"/>
    <m/>
    <s v="MG"/>
    <m/>
    <n v="298"/>
    <s v="INSTITUTO DE BIOTECNOLOGIA"/>
    <s v="07-AREA ACADEMICA-UMUARAMA"/>
    <n v="298"/>
    <s v="INSTITUTO DE BIOTECNOLOGIA"/>
    <s v="07-AREA ACADEMICA-UMUARAMA"/>
    <m/>
    <x v="1"/>
    <x v="25"/>
    <x v="0"/>
    <m/>
    <s v="0//0"/>
    <m/>
    <m/>
    <n v="0"/>
    <m/>
    <n v="0"/>
    <m/>
    <m/>
    <m/>
    <x v="0"/>
    <x v="0"/>
    <d v="2010-01-26T00:00:00"/>
    <n v="5826.69"/>
  </r>
  <r>
    <s v="MAGNA SOARES DOMINGUES"/>
    <x v="0"/>
    <n v="1123525"/>
    <n v="53992350649"/>
    <s v="10/09/1953"/>
    <x v="0"/>
    <s v="ELZA SOARES AQUINO"/>
    <x v="3"/>
    <s v="BRASILEIRO NATO"/>
    <m/>
    <s v="SP"/>
    <s v="JACUI"/>
    <n v="314"/>
    <s v="FACULDADE DE MEDICINA VETERINARIA"/>
    <s v="07-AREA ACADEMICA-UMUARAMA"/>
    <n v="314"/>
    <s v="FACULDADE DE MEDICINA VETERINARIA"/>
    <s v="07-AREA ACADEMICA-UMUARAMA"/>
    <m/>
    <x v="6"/>
    <x v="30"/>
    <x v="0"/>
    <m/>
    <s v="0//0"/>
    <m/>
    <m/>
    <n v="0"/>
    <m/>
    <n v="0"/>
    <m/>
    <m/>
    <m/>
    <x v="0"/>
    <x v="0"/>
    <d v="1994-12-22T00:00:00"/>
    <n v="2985.87"/>
  </r>
  <r>
    <s v="MAGSON GUDIEL ABADIO DOS SANTOS"/>
    <x v="0"/>
    <n v="3135490"/>
    <n v="11264779666"/>
    <s v="22/05/1994"/>
    <x v="1"/>
    <s v="NORMA DELY DA SILVA"/>
    <x v="1"/>
    <s v="BRASILEIRO NATO"/>
    <m/>
    <s v="MG"/>
    <m/>
    <n v="167"/>
    <s v="DIVISAO CONC DIARIAS E PASSAGENS - DIROR"/>
    <s v="04-SANTA MONICA"/>
    <n v="131"/>
    <s v="PRO REITORIA DE PLANEJAMEN ADMINISTRACAO"/>
    <s v="04-SANTA MONICA"/>
    <m/>
    <x v="2"/>
    <x v="27"/>
    <x v="0"/>
    <m/>
    <s v="0//0"/>
    <m/>
    <m/>
    <n v="0"/>
    <m/>
    <n v="0"/>
    <m/>
    <m/>
    <m/>
    <x v="0"/>
    <x v="0"/>
    <d v="2019-07-03T00:00:00"/>
    <n v="4540.0200000000004"/>
  </r>
  <r>
    <s v="MAIKO PEDROSA VITAL SEVERO"/>
    <x v="0"/>
    <n v="2618342"/>
    <n v="4672493695"/>
    <s v="28/10/1981"/>
    <x v="1"/>
    <s v="LEILA PEDROSA SEVERO"/>
    <x v="1"/>
    <s v="BRASILEIRO NATO"/>
    <m/>
    <s v="PR"/>
    <s v="NOVA LONDRINA"/>
    <n v="683"/>
    <s v="DIVISAO DE FISCALIZACAO - DIROB"/>
    <s v="04-SANTA MONICA"/>
    <n v="59"/>
    <s v="PREFEITURA UNIVERSITARIA"/>
    <s v="04-SANTA MONICA"/>
    <m/>
    <x v="1"/>
    <x v="58"/>
    <x v="0"/>
    <m/>
    <s v="0//0"/>
    <m/>
    <m/>
    <n v="26254"/>
    <s v="UNIVERSIDADE FED.DO TRIANGULO MINEIRO"/>
    <n v="0"/>
    <m/>
    <m/>
    <m/>
    <x v="0"/>
    <x v="0"/>
    <d v="2019-03-22T00:00:00"/>
    <n v="7994.33"/>
  </r>
  <r>
    <s v="MAIRA NANI FRANCA MOURA GOULART"/>
    <x v="0"/>
    <n v="1474041"/>
    <n v="990964639"/>
    <s v="23/09/1976"/>
    <x v="0"/>
    <s v="BERNADETE ROZALINA NANI FRANCA"/>
    <x v="1"/>
    <s v="BRASILEIRO NATO"/>
    <m/>
    <s v="MG"/>
    <s v="LAVRAS"/>
    <n v="585"/>
    <s v="DIRETORIA DO SISTEMA DE BIBLIOTECAS"/>
    <s v="04-SANTA MONICA"/>
    <n v="585"/>
    <s v="DIRETORIA DO SISTEMA DE BIBLIOTECAS"/>
    <s v="04-SANTA MONICA"/>
    <m/>
    <x v="3"/>
    <x v="1"/>
    <x v="0"/>
    <m/>
    <s v="0//0"/>
    <m/>
    <m/>
    <n v="0"/>
    <m/>
    <n v="0"/>
    <m/>
    <m/>
    <m/>
    <x v="0"/>
    <x v="0"/>
    <d v="2004-09-17T00:00:00"/>
    <n v="17981.48"/>
  </r>
  <r>
    <s v="MAIRA RAMALHO MARTINS"/>
    <x v="0"/>
    <n v="3241759"/>
    <n v="8374379464"/>
    <s v="29/08/1991"/>
    <x v="0"/>
    <s v="AURINEIDE RODRIGUES RAMALHO MARTINS"/>
    <x v="1"/>
    <s v="BRASILEIRO NATO"/>
    <m/>
    <s v="PB"/>
    <m/>
    <n v="92"/>
    <s v="HOSPITAL ODONTOLOGICO - DIRETORIA GERAL"/>
    <s v="08-AREA ADMINISTR-UMUARAMA"/>
    <n v="92"/>
    <s v="HOSPITAL ODONTOLOGICO - DIRETORIA GERAL"/>
    <s v="08-AREA ADMINISTR-UMUARAMA"/>
    <m/>
    <x v="0"/>
    <x v="42"/>
    <x v="0"/>
    <m/>
    <s v="0//0"/>
    <m/>
    <m/>
    <n v="0"/>
    <m/>
    <n v="0"/>
    <m/>
    <m/>
    <m/>
    <x v="0"/>
    <x v="0"/>
    <d v="2021-06-24T00:00:00"/>
    <n v="6880.59"/>
  </r>
  <r>
    <s v="MAIRNY ABADIA FERREIRA ANTONIO DOS SANTOS"/>
    <x v="0"/>
    <n v="2132677"/>
    <n v="8209700693"/>
    <s v="15/08/1986"/>
    <x v="0"/>
    <s v="IOLANDA MARIA DE JESUS ANTONIO"/>
    <x v="1"/>
    <s v="BRASILEIRO NATO"/>
    <m/>
    <s v="MG"/>
    <m/>
    <n v="31"/>
    <s v="DIRETORIA ADMINISTRACAO DE PESSOAL"/>
    <s v="04-SANTA MONICA"/>
    <n v="29"/>
    <s v="PRO REITORIA DE GESTAO DE PESSOAS"/>
    <s v="04-SANTA MONICA"/>
    <m/>
    <x v="1"/>
    <x v="18"/>
    <x v="0"/>
    <m/>
    <s v="0//0"/>
    <m/>
    <m/>
    <n v="0"/>
    <m/>
    <n v="0"/>
    <m/>
    <m/>
    <m/>
    <x v="0"/>
    <x v="0"/>
    <d v="2014-06-30T00:00:00"/>
    <n v="5212.3500000000004"/>
  </r>
  <r>
    <s v="MAISA RIBEIRO"/>
    <x v="0"/>
    <n v="1127425"/>
    <n v="36655678668"/>
    <s v="11/07/1960"/>
    <x v="0"/>
    <s v="ANGELICA VALLE RIBEIRO"/>
    <x v="1"/>
    <s v="BRASILEIRO NATO"/>
    <m/>
    <s v="MG"/>
    <s v="ARAXA"/>
    <n v="173"/>
    <s v="DIVISAO DE COMPRAS - DIRCL"/>
    <s v="04-SANTA MONICA"/>
    <n v="117"/>
    <s v="DIRET DE EXPERIMENTACAO E PROD VEGETAL"/>
    <s v="08-AREA ADMINISTR-UMUARAMA"/>
    <m/>
    <x v="0"/>
    <x v="7"/>
    <x v="0"/>
    <m/>
    <s v="0//0"/>
    <m/>
    <m/>
    <n v="26235"/>
    <s v="UNIVERSIDADE FEDERAL DE GOIAS"/>
    <n v="0"/>
    <m/>
    <m/>
    <m/>
    <x v="0"/>
    <x v="0"/>
    <d v="1996-08-06T00:00:00"/>
    <n v="5466.49"/>
  </r>
  <r>
    <s v="MAIZA MARIA PEREIRA"/>
    <x v="0"/>
    <n v="1828611"/>
    <n v="50461141604"/>
    <s v="21/09/1962"/>
    <x v="0"/>
    <s v="LUZIA MACHADO PEREIRA"/>
    <x v="1"/>
    <s v="BRASILEIRO NATO"/>
    <m/>
    <s v="MG"/>
    <m/>
    <n v="823"/>
    <s v="PROG DE POS GRAD EM ESTUDOS LITERARIOS"/>
    <s v="04-SANTA MONICA"/>
    <n v="349"/>
    <s v="INSTITUTO DE LETRAS E LINGUISTICA"/>
    <s v="04-SANTA MONICA"/>
    <m/>
    <x v="0"/>
    <x v="16"/>
    <x v="0"/>
    <m/>
    <s v="0//0"/>
    <m/>
    <m/>
    <n v="0"/>
    <m/>
    <n v="0"/>
    <m/>
    <m/>
    <m/>
    <x v="0"/>
    <x v="0"/>
    <d v="2010-11-30T00:00:00"/>
    <n v="8070.66"/>
  </r>
  <r>
    <s v="MAIZA SEGATTO CURY"/>
    <x v="0"/>
    <n v="1901382"/>
    <n v="7987125628"/>
    <s v="18/10/1985"/>
    <x v="0"/>
    <s v="MARIA LUIZA SEGATTO CURY"/>
    <x v="1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1"/>
    <x v="16"/>
    <x v="0"/>
    <m/>
    <s v="0//0"/>
    <m/>
    <m/>
    <n v="0"/>
    <m/>
    <n v="0"/>
    <m/>
    <m/>
    <m/>
    <x v="0"/>
    <x v="0"/>
    <d v="2011-12-01T00:00:00"/>
    <n v="10200.06"/>
  </r>
  <r>
    <s v="MALTOS HENRIQUE CARDOSO E SILVA"/>
    <x v="0"/>
    <n v="2221041"/>
    <n v="4498041607"/>
    <s v="27/03/1981"/>
    <x v="1"/>
    <s v="SUELI MARIA FERREIRA CARDOSO E SILVA"/>
    <x v="1"/>
    <s v="BRASILEIRO NATO"/>
    <m/>
    <s v="MG"/>
    <m/>
    <n v="873"/>
    <s v="CENTRO DE PSICOLOGIA"/>
    <s v="07-AREA ACADEMICA-UMUARAMA"/>
    <n v="873"/>
    <s v="CENTRO DE PSICOLOGIA"/>
    <s v="07-AREA ACADEMICA-UMUARAMA"/>
    <m/>
    <x v="2"/>
    <x v="18"/>
    <x v="0"/>
    <m/>
    <s v="0//0"/>
    <m/>
    <m/>
    <n v="0"/>
    <m/>
    <n v="0"/>
    <m/>
    <m/>
    <m/>
    <x v="0"/>
    <x v="0"/>
    <d v="2015-04-22T00:00:00"/>
    <n v="4315.1000000000004"/>
  </r>
  <r>
    <s v="MANOEL MONTEIRO FRANCO"/>
    <x v="0"/>
    <n v="411003"/>
    <n v="35208260620"/>
    <s v="26/04/1958"/>
    <x v="1"/>
    <s v="MARIA MONTEIRO FRANCO"/>
    <x v="1"/>
    <s v="BRASILEIRO NATO"/>
    <m/>
    <s v="GO"/>
    <s v="ANHANGUERA"/>
    <n v="71"/>
    <s v="DIVISAO VIGILANCIA SEGURANCA PATRIMONIAL"/>
    <s v="04-SANTA MONICA"/>
    <n v="59"/>
    <s v="PREFEITURA UNIVERSITARIA"/>
    <s v="04-SANTA MONICA"/>
    <m/>
    <x v="6"/>
    <x v="6"/>
    <x v="0"/>
    <m/>
    <s v="0//0"/>
    <m/>
    <m/>
    <n v="0"/>
    <m/>
    <n v="0"/>
    <m/>
    <m/>
    <m/>
    <x v="0"/>
    <x v="0"/>
    <d v="1979-09-01T00:00:00"/>
    <n v="7344.15"/>
  </r>
  <r>
    <s v="MANUELA DE OLIVEIRA BOTREL"/>
    <x v="0"/>
    <n v="1910959"/>
    <n v="6187230647"/>
    <s v="29/08/1983"/>
    <x v="0"/>
    <s v="ROZELI AVILA DE OLIVEIRA BOTREL"/>
    <x v="1"/>
    <s v="BRASILEIRO NATO"/>
    <m/>
    <s v="SP"/>
    <m/>
    <n v="631"/>
    <s v="DIRETORIA INOVACAO TRANSF DE TECNOLOGIA"/>
    <s v="04-SANTA MONICA"/>
    <n v="122"/>
    <s v="PRO REITORIA PESQUISA E POS GRADUACAO"/>
    <s v="04-SANTA MONICA"/>
    <m/>
    <x v="1"/>
    <x v="12"/>
    <x v="0"/>
    <m/>
    <s v="0//0"/>
    <m/>
    <m/>
    <n v="26263"/>
    <s v="UNIVERSIDADE FEDERAL DE LAVRAS"/>
    <n v="0"/>
    <m/>
    <m/>
    <m/>
    <x v="0"/>
    <x v="0"/>
    <d v="2014-02-12T00:00:00"/>
    <n v="5452.89"/>
  </r>
  <r>
    <s v="MARA ELIZABETH DIAS NASCIMENTO"/>
    <x v="0"/>
    <n v="3208070"/>
    <n v="11405133627"/>
    <s v="15/07/1995"/>
    <x v="0"/>
    <s v="CARMEN LUCIA DIAS NASCIMENTO"/>
    <x v="0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0"/>
    <x v="45"/>
    <x v="0"/>
    <m/>
    <s v="0//0"/>
    <m/>
    <m/>
    <n v="0"/>
    <m/>
    <n v="0"/>
    <m/>
    <m/>
    <m/>
    <x v="0"/>
    <x v="0"/>
    <d v="2020-10-06T00:00:00"/>
    <n v="3698.16"/>
  </r>
  <r>
    <s v="MARA LUCIA ALVES MACHADO"/>
    <x v="1"/>
    <n v="1144372"/>
    <n v="75363623668"/>
    <s v="16/05/1962"/>
    <x v="0"/>
    <s v="WILMA DUARTE CONFESSOR ALVES"/>
    <x v="1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4-08-04T00:00:00"/>
    <n v="5558.43"/>
  </r>
  <r>
    <s v="MARA LUCIA RESENDE SILVA"/>
    <x v="1"/>
    <n v="1435101"/>
    <n v="58018972672"/>
    <s v="05/02/1973"/>
    <x v="0"/>
    <s v="TERESINHA DE JESUS RESENDE SILVA"/>
    <x v="1"/>
    <s v="BRASILEIRO NATO"/>
    <m/>
    <s v="MG"/>
    <s v="ARAGUARI"/>
    <n v="212"/>
    <s v="AMBULATORI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26T00:00:00"/>
    <n v="6111.62"/>
  </r>
  <r>
    <s v="MARA LUCIANA BRAGA DE OLIVEIRA"/>
    <x v="0"/>
    <n v="1186610"/>
    <n v="4604765642"/>
    <s v="20/04/1982"/>
    <x v="0"/>
    <s v="EUCLESINA BRAGA DE OLIVEIRA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0"/>
    <x v="42"/>
    <x v="0"/>
    <m/>
    <s v="0//0"/>
    <m/>
    <m/>
    <n v="0"/>
    <m/>
    <n v="0"/>
    <m/>
    <m/>
    <m/>
    <x v="0"/>
    <x v="0"/>
    <d v="2022-08-23T00:00:00"/>
    <n v="10252.74"/>
  </r>
  <r>
    <s v="MARALICE DE FATIMA MEIRA"/>
    <x v="0"/>
    <n v="1672685"/>
    <n v="3403749690"/>
    <s v="27/10/1971"/>
    <x v="0"/>
    <s v="MARIA DE FATIMA MEIRA"/>
    <x v="0"/>
    <s v="BRASILEIRO NATO"/>
    <m/>
    <s v="MG"/>
    <s v="ARAGUARI"/>
    <n v="733"/>
    <s v="DIVISAO AQUISICAO PROCESSAMENTO TECNICO"/>
    <s v="04-SANTA MONICA"/>
    <n v="585"/>
    <s v="DIRETORIA DO SISTEMA DE BIBLIOTECAS"/>
    <s v="04-SANTA MONICA"/>
    <m/>
    <x v="0"/>
    <x v="15"/>
    <x v="0"/>
    <m/>
    <s v="0//0"/>
    <m/>
    <m/>
    <n v="0"/>
    <m/>
    <n v="0"/>
    <m/>
    <m/>
    <m/>
    <x v="0"/>
    <x v="0"/>
    <d v="2009-01-22T00:00:00"/>
    <n v="5034.51"/>
  </r>
  <r>
    <s v="MARCELL DE MELO NAVES"/>
    <x v="1"/>
    <n v="2563118"/>
    <n v="5461584632"/>
    <s v="13/12/1982"/>
    <x v="1"/>
    <s v="NOELIA BARROS DE MELOS NAVES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12"/>
    <x v="0"/>
    <m/>
    <s v="0//0"/>
    <m/>
    <m/>
    <n v="0"/>
    <m/>
    <n v="0"/>
    <m/>
    <m/>
    <m/>
    <x v="0"/>
    <x v="2"/>
    <d v="2016-06-16T00:00:00"/>
    <n v="8473.73"/>
  </r>
  <r>
    <s v="MARCELLA GONCALVES COELHO"/>
    <x v="0"/>
    <n v="2345484"/>
    <n v="9032719661"/>
    <s v="27/03/1990"/>
    <x v="0"/>
    <s v="VALERIA APARECIDA DE FARIA COELHO"/>
    <x v="1"/>
    <s v="BRASILEIRO NATO"/>
    <m/>
    <s v="MG"/>
    <m/>
    <n v="65"/>
    <s v="DIVISAO DE SERVICOS GERAIS"/>
    <s v="08-AREA ADMINISTR-UMUARAMA"/>
    <n v="59"/>
    <s v="PREFEITURA UNIVERSITARIA"/>
    <s v="04-SANTA MONICA"/>
    <m/>
    <x v="1"/>
    <x v="0"/>
    <x v="0"/>
    <m/>
    <s v="0//0"/>
    <m/>
    <m/>
    <n v="0"/>
    <m/>
    <n v="0"/>
    <m/>
    <m/>
    <m/>
    <x v="0"/>
    <x v="3"/>
    <d v="2016-11-16T00:00:00"/>
    <n v="3570"/>
  </r>
  <r>
    <s v="MARCELLA GONCALVES GUIMARAES"/>
    <x v="0"/>
    <n v="1380335"/>
    <n v="8742021677"/>
    <s v="21/02/1989"/>
    <x v="0"/>
    <s v="ROSIMAR DIVINA GONCALVES GUIMARAES"/>
    <x v="1"/>
    <s v="BRASILEIRO NATO"/>
    <m/>
    <s v="GO"/>
    <m/>
    <n v="32"/>
    <s v="DIVISAO DE FOLHA DE PAGAMENTO"/>
    <s v="04-SANTA MONICA"/>
    <n v="29"/>
    <s v="PRO REITORIA DE GESTAO DE PESSOAS"/>
    <s v="04-SANTA MONICA"/>
    <m/>
    <x v="0"/>
    <x v="40"/>
    <x v="0"/>
    <m/>
    <s v="0//0"/>
    <m/>
    <m/>
    <n v="26254"/>
    <s v="UNIVERSIDADE FED.DO TRIANGULO MINEIRO"/>
    <n v="0"/>
    <m/>
    <m/>
    <m/>
    <x v="0"/>
    <x v="0"/>
    <d v="2020-03-02T00:00:00"/>
    <n v="4001.88"/>
  </r>
  <r>
    <s v="MARCELLA MOREIRA LEMOS"/>
    <x v="1"/>
    <n v="1231614"/>
    <n v="7077224627"/>
    <s v="16/07/1986"/>
    <x v="0"/>
    <s v="CATARINA DE FATIMA MOREIRA LEMOS"/>
    <x v="0"/>
    <s v="BRASILEIRO NATO"/>
    <m/>
    <s v="MG"/>
    <m/>
    <n v="490"/>
    <s v="BERCARIO E UTI NEONATAL GEUNE DIENF"/>
    <s v="05-ENFERMAGEM-UMUARAMA"/>
    <n v="29"/>
    <s v="PRO REITORIA DE GESTAO DE PESSOAS"/>
    <s v="04-SANTA MONICA"/>
    <m/>
    <x v="5"/>
    <x v="24"/>
    <x v="0"/>
    <m/>
    <s v="0//0"/>
    <m/>
    <m/>
    <n v="0"/>
    <m/>
    <n v="0"/>
    <m/>
    <m/>
    <m/>
    <x v="0"/>
    <x v="0"/>
    <d v="2022-12-02T00:00:00"/>
    <n v="2365.39"/>
  </r>
  <r>
    <s v="MARCELLA VILLELA CARVALHO"/>
    <x v="0"/>
    <n v="1825069"/>
    <n v="1246589621"/>
    <s v="24/01/1985"/>
    <x v="0"/>
    <s v="MAGNA FRANCO VILLELA CARVALHO"/>
    <x v="1"/>
    <s v="BRASILEIRO NATO"/>
    <m/>
    <s v="MG"/>
    <m/>
    <n v="577"/>
    <s v="COORD CURSO ENGENHARIA PRODUCAO PONTAL"/>
    <s v="09-CAMPUS PONTAL"/>
    <n v="1158"/>
    <s v="FA ADM CIE CONT ENG PROD SERV SOCIAL"/>
    <s v="09-CAMPUS PONTAL"/>
    <m/>
    <x v="1"/>
    <x v="25"/>
    <x v="0"/>
    <m/>
    <s v="0//0"/>
    <m/>
    <s v="LIC CAPAC - ART 25, INC II - DEC 9991/2019"/>
    <n v="0"/>
    <m/>
    <n v="0"/>
    <m/>
    <s v="24/10/2022"/>
    <s v="21/01/2023"/>
    <x v="0"/>
    <x v="0"/>
    <d v="2010-11-05T00:00:00"/>
    <n v="5725.82"/>
  </r>
  <r>
    <s v="MARCELLO LUCIO ARAUJO DE ANDRADE"/>
    <x v="1"/>
    <n v="1364950"/>
    <n v="99928760691"/>
    <s v="21/03/1975"/>
    <x v="1"/>
    <s v="VILMA ARAUJO DE ANDRADE"/>
    <x v="1"/>
    <s v="BRASILEIRO NATO"/>
    <m/>
    <s v="MG"/>
    <s v="BRASILIA"/>
    <n v="769"/>
    <s v="PROPEDEUTICA"/>
    <s v="06-HOSP CLINICAS-UMUARAMA"/>
    <n v="746"/>
    <s v="DIRETORIA DE SERVICOS CLINICOS"/>
    <s v="06-HOSP CLINICAS-UMUARAMA"/>
    <m/>
    <x v="2"/>
    <x v="114"/>
    <x v="0"/>
    <m/>
    <s v="0//0"/>
    <m/>
    <m/>
    <n v="0"/>
    <m/>
    <n v="0"/>
    <m/>
    <m/>
    <m/>
    <x v="0"/>
    <x v="1"/>
    <d v="2002-11-19T00:00:00"/>
    <n v="6750.01"/>
  </r>
  <r>
    <s v="MARCELLO MUNDIM RODRIGUES"/>
    <x v="0"/>
    <n v="2018444"/>
    <n v="6632717624"/>
    <s v="31/10/1985"/>
    <x v="1"/>
    <s v="ELIANE MARIA MUNDIM NETO"/>
    <x v="0"/>
    <s v="BRASILEIRO NATO"/>
    <m/>
    <s v="DF"/>
    <m/>
    <n v="723"/>
    <s v="DIVISAO DE ATENDIMENTO AO USUARIO"/>
    <s v="04-SANTA MONICA"/>
    <n v="585"/>
    <s v="DIRETORIA DO SISTEMA DE BIBLIOTECAS"/>
    <s v="04-SANTA MONICA"/>
    <m/>
    <x v="1"/>
    <x v="34"/>
    <x v="0"/>
    <m/>
    <s v="0//0"/>
    <m/>
    <s v="Afast. no País (Com Ônus) Est/Dout/Mestrado - EST"/>
    <n v="0"/>
    <m/>
    <n v="0"/>
    <m/>
    <s v="7/02/2022"/>
    <s v="7/02/2023"/>
    <x v="0"/>
    <x v="0"/>
    <d v="2013-04-17T00:00:00"/>
    <n v="8966.61"/>
  </r>
  <r>
    <s v="MARCELO ALVES DA ROCHA DIAS"/>
    <x v="0"/>
    <n v="2133740"/>
    <n v="8836563619"/>
    <s v="03/11/1987"/>
    <x v="1"/>
    <s v="ARLENA APARECIDA ALVES DA ROCHA DIAS"/>
    <x v="1"/>
    <s v="BRASILEIRO NATO"/>
    <m/>
    <s v="MG"/>
    <m/>
    <n v="301"/>
    <s v="INSTITUTO DE CIENCIAS AGRARIAS"/>
    <s v="12-CAMPUS GLORIA"/>
    <n v="301"/>
    <s v="INSTITUTO DE CIENCIAS AGRARIAS"/>
    <s v="12-CAMPUS GLORIA"/>
    <m/>
    <x v="1"/>
    <x v="18"/>
    <x v="0"/>
    <m/>
    <s v="0//0"/>
    <m/>
    <m/>
    <n v="0"/>
    <m/>
    <n v="0"/>
    <m/>
    <m/>
    <m/>
    <x v="0"/>
    <x v="0"/>
    <d v="2014-07-01T00:00:00"/>
    <n v="5051.21"/>
  </r>
  <r>
    <s v="MARCELO APARECIDO SOZZO"/>
    <x v="0"/>
    <n v="1937882"/>
    <n v="12697531858"/>
    <s v="23/06/1968"/>
    <x v="1"/>
    <s v="SIDNEY CIRILO JOSEFA SOZZO"/>
    <x v="1"/>
    <s v="BRASILEIRO NATO"/>
    <m/>
    <s v="SP"/>
    <m/>
    <n v="118"/>
    <s v="DIVISAO FAZENDAS EXPERIMENTAIS - DIEPV"/>
    <s v="08-AREA ADMINISTR-UMUARAMA"/>
    <n v="117"/>
    <s v="DIRET DE EXPERIMENTACAO E PROD VEGETAL"/>
    <s v="08-AREA ADMINISTR-UMUARAMA"/>
    <m/>
    <x v="9"/>
    <x v="3"/>
    <x v="0"/>
    <m/>
    <s v="0//0"/>
    <m/>
    <s v="LIC. TRATAMENTO DE SAUDE - EST"/>
    <n v="0"/>
    <m/>
    <n v="0"/>
    <m/>
    <s v="7/10/2022"/>
    <s v="4/01/2023"/>
    <x v="0"/>
    <x v="0"/>
    <d v="2012-04-19T00:00:00"/>
    <n v="3631.39"/>
  </r>
  <r>
    <s v="MARCELO ARAUJO DE FARIA"/>
    <x v="0"/>
    <n v="2373463"/>
    <n v="4748197609"/>
    <s v="27/06/1980"/>
    <x v="1"/>
    <s v="MARIA JOAQUINA DE ARAUJO FARIA"/>
    <x v="1"/>
    <s v="BRASILEIRO NATO"/>
    <m/>
    <s v="MG"/>
    <m/>
    <n v="340"/>
    <s v="INSTITUTO DE GEOGRAFIA"/>
    <s v="04-SANTA MONICA"/>
    <n v="340"/>
    <s v="INSTITUTO DE GEOGRAFIA"/>
    <s v="04-SANTA MONICA"/>
    <m/>
    <x v="1"/>
    <x v="40"/>
    <x v="0"/>
    <m/>
    <s v="0//0"/>
    <m/>
    <m/>
    <n v="0"/>
    <m/>
    <n v="0"/>
    <m/>
    <m/>
    <m/>
    <x v="0"/>
    <x v="0"/>
    <d v="2017-03-08T00:00:00"/>
    <n v="4679.12"/>
  </r>
  <r>
    <s v="MARCELO BATISTA CHIOATO DOS SANTOS"/>
    <x v="1"/>
    <n v="1163333"/>
    <n v="39427269634"/>
    <s v="20/08/1961"/>
    <x v="1"/>
    <s v="ADALIA CHIOATO SANTOS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0"/>
    <d v="1995-02-01T00:00:00"/>
    <n v="29016.67"/>
  </r>
  <r>
    <s v="MARCELO CARVALHO NAVES"/>
    <x v="1"/>
    <n v="1441009"/>
    <n v="4809326624"/>
    <s v="02/09/1979"/>
    <x v="1"/>
    <s v="MARIA MARGARIDA NAVE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19"/>
    <x v="0"/>
    <m/>
    <s v="0//0"/>
    <m/>
    <m/>
    <n v="0"/>
    <m/>
    <n v="0"/>
    <m/>
    <m/>
    <m/>
    <x v="0"/>
    <x v="2"/>
    <d v="2011-09-07T00:00:00"/>
    <n v="8743.06"/>
  </r>
  <r>
    <s v="MARCELO DAVI LUCIO"/>
    <x v="1"/>
    <n v="1532560"/>
    <n v="3037426667"/>
    <s v="25/01/1978"/>
    <x v="1"/>
    <s v="TEREZA DAVI LUCIO"/>
    <x v="1"/>
    <s v="BRASILEIRO NATO"/>
    <m/>
    <s v="MG"/>
    <s v="MONTE CARMELO"/>
    <n v="216"/>
    <s v="SETOR DE MATERIAIS ESTERILIZACAO DIENF"/>
    <s v="05-ENFERMAGEM-UMUARAMA"/>
    <n v="211"/>
    <s v="DIRETORIA DE ENFERMAGEM HC"/>
    <s v="05-ENFERMAGEM-UMUARAMA"/>
    <m/>
    <x v="0"/>
    <x v="99"/>
    <x v="0"/>
    <m/>
    <s v="0//0"/>
    <m/>
    <m/>
    <n v="0"/>
    <m/>
    <n v="0"/>
    <m/>
    <m/>
    <m/>
    <x v="0"/>
    <x v="0"/>
    <d v="2006-05-24T00:00:00"/>
    <n v="10798.45"/>
  </r>
  <r>
    <s v="MARCELO DE FREITAS MENDONCA"/>
    <x v="1"/>
    <n v="2605190"/>
    <n v="5473302602"/>
    <s v="01/02/1982"/>
    <x v="1"/>
    <s v="MARIA JOSE DE FREITAS MENDONC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3"/>
    <x v="34"/>
    <x v="0"/>
    <m/>
    <s v="0//0"/>
    <m/>
    <m/>
    <n v="0"/>
    <m/>
    <n v="0"/>
    <m/>
    <m/>
    <m/>
    <x v="0"/>
    <x v="0"/>
    <d v="2012-09-03T00:00:00"/>
    <n v="26401.56"/>
  </r>
  <r>
    <s v="MARCELO DE MIRANDA GOMES"/>
    <x v="0"/>
    <n v="1879538"/>
    <n v="6048637640"/>
    <s v="11/03/1985"/>
    <x v="1"/>
    <s v="ONOFRA GOMES DA SILVA"/>
    <x v="1"/>
    <s v="BRASILEIRO NATO"/>
    <m/>
    <s v="GO"/>
    <m/>
    <n v="314"/>
    <s v="FACULDADE DE MEDICINA VETERINARIA"/>
    <s v="07-AREA ACADEMICA-UMUARAMA"/>
    <n v="314"/>
    <s v="FACULDADE DE MEDICINA VETERINARIA"/>
    <s v="07-AREA ACADEMICA-UMUARAMA"/>
    <m/>
    <x v="0"/>
    <x v="12"/>
    <x v="0"/>
    <m/>
    <s v="0//0"/>
    <m/>
    <m/>
    <n v="0"/>
    <m/>
    <n v="0"/>
    <m/>
    <m/>
    <m/>
    <x v="0"/>
    <x v="0"/>
    <d v="2011-07-15T00:00:00"/>
    <n v="5022.3900000000003"/>
  </r>
  <r>
    <s v="MARCELO DIAS MOREIRA DE ASSIS COSTA"/>
    <x v="0"/>
    <n v="3210396"/>
    <n v="5405579602"/>
    <s v="29/06/1981"/>
    <x v="1"/>
    <s v="MARIA GORETTI MOREIRA COSTA"/>
    <x v="0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m/>
    <x v="1"/>
    <x v="53"/>
    <x v="0"/>
    <m/>
    <s v="0//0"/>
    <m/>
    <m/>
    <n v="0"/>
    <m/>
    <n v="0"/>
    <m/>
    <m/>
    <m/>
    <x v="0"/>
    <x v="0"/>
    <d v="2020-10-20T00:00:00"/>
    <n v="13477.33"/>
  </r>
  <r>
    <s v="MARCELO DIVINO DE MORAES"/>
    <x v="0"/>
    <n v="3016385"/>
    <n v="2967321176"/>
    <s v="21/10/1992"/>
    <x v="1"/>
    <s v="SENIS APARECIDA RABELO DE MORAES"/>
    <x v="1"/>
    <s v="BRASILEIRO NATO"/>
    <m/>
    <s v="GO"/>
    <m/>
    <n v="118"/>
    <s v="DIVISAO FAZENDAS EXPERIMENTAIS - DIEPV"/>
    <s v="08-AREA ADMINISTR-UMUARAMA"/>
    <n v="117"/>
    <s v="DIRET DE EXPERIMENTACAO E PROD VEGETAL"/>
    <s v="08-AREA ADMINISTR-UMUARAMA"/>
    <m/>
    <x v="2"/>
    <x v="49"/>
    <x v="0"/>
    <m/>
    <s v="0//0"/>
    <m/>
    <m/>
    <n v="0"/>
    <m/>
    <n v="0"/>
    <m/>
    <m/>
    <m/>
    <x v="0"/>
    <x v="0"/>
    <d v="2018-02-26T00:00:00"/>
    <n v="2994.52"/>
  </r>
  <r>
    <s v="MARCELO DOS SANTOS NAVES"/>
    <x v="0"/>
    <n v="1617755"/>
    <n v="71329447620"/>
    <s v="07/10/1969"/>
    <x v="1"/>
    <s v="THEREZINHA DOS SANTOS NAVES"/>
    <x v="0"/>
    <s v="BRASILEIRO NATO"/>
    <m/>
    <s v="MG"/>
    <s v="UBERLANDIA"/>
    <n v="271"/>
    <s v="DIRETORIA ESCOLA DE EDUCACAO BASICA"/>
    <s v="03-EDUCACAO FISICA"/>
    <n v="271"/>
    <s v="DIRETORIA ESCOLA DE EDUCACAO BASICA"/>
    <s v="03-EDUCACAO FISICA"/>
    <m/>
    <x v="2"/>
    <x v="15"/>
    <x v="0"/>
    <m/>
    <s v="0//0"/>
    <m/>
    <m/>
    <n v="0"/>
    <m/>
    <n v="0"/>
    <m/>
    <m/>
    <m/>
    <x v="0"/>
    <x v="0"/>
    <d v="2008-03-31T00:00:00"/>
    <n v="5002.01"/>
  </r>
  <r>
    <s v="MARCELO HENRIQUE CANELA"/>
    <x v="1"/>
    <n v="1434875"/>
    <n v="4339425680"/>
    <s v="12/11/1980"/>
    <x v="1"/>
    <s v="MARIA AUXILIADORA DOS SANTOS"/>
    <x v="0"/>
    <s v="BRASILEIRO NATO"/>
    <m/>
    <s v="MG"/>
    <s v="PATROCINIO"/>
    <n v="216"/>
    <s v="SETOR DE MATERIAIS ESTERILIZACAO DIENF"/>
    <s v="05-ENFERMAGEM-UMUARAMA"/>
    <n v="211"/>
    <s v="DIRETORIA DE ENFERMAGEM HC"/>
    <s v="05-ENFERMAGEM-UMUARAMA"/>
    <m/>
    <x v="0"/>
    <x v="4"/>
    <x v="0"/>
    <m/>
    <s v="0//0"/>
    <m/>
    <m/>
    <n v="0"/>
    <m/>
    <n v="0"/>
    <m/>
    <m/>
    <m/>
    <x v="0"/>
    <x v="0"/>
    <d v="2003-11-13T00:00:00"/>
    <n v="7851.15"/>
  </r>
  <r>
    <s v="MARCELO JOSE PEREIRA"/>
    <x v="0"/>
    <n v="1617949"/>
    <n v="5369327602"/>
    <s v="14/11/1983"/>
    <x v="1"/>
    <s v="LIANA AMARAL EMIDIO PEREIRA"/>
    <x v="0"/>
    <s v="BRASILEIRO NATO"/>
    <m/>
    <s v="MG"/>
    <s v="ITUIUTABA"/>
    <n v="128"/>
    <s v="DIV FOMENTOS PROGRAMAS PROJETOS - PROPP"/>
    <s v="04-SANTA MONICA"/>
    <n v="122"/>
    <s v="PRO REITORIA PESQUISA E POS GRADUACAO"/>
    <s v="04-SANTA MONICA"/>
    <m/>
    <x v="0"/>
    <x v="15"/>
    <x v="0"/>
    <m/>
    <s v="0//0"/>
    <m/>
    <m/>
    <n v="0"/>
    <m/>
    <n v="0"/>
    <m/>
    <m/>
    <m/>
    <x v="0"/>
    <x v="0"/>
    <d v="2008-03-31T00:00:00"/>
    <n v="6862.01"/>
  </r>
  <r>
    <s v="MARCELO MELAZZO RODRIGUES"/>
    <x v="0"/>
    <n v="1753574"/>
    <n v="1310504601"/>
    <s v="02/09/1976"/>
    <x v="1"/>
    <s v="MARILDA HELENA MELAZZO"/>
    <x v="1"/>
    <s v="BRASILEIRO NATO"/>
    <m/>
    <s v="MG"/>
    <m/>
    <n v="561"/>
    <s v="COORD CURSO DE GRADUACAO EM JORNALISMO"/>
    <s v="04-SANTA MONICA"/>
    <n v="363"/>
    <s v="FACULDADE DE EDUCACAO"/>
    <s v="04-SANTA MONICA"/>
    <m/>
    <x v="1"/>
    <x v="25"/>
    <x v="0"/>
    <m/>
    <s v="0//0"/>
    <m/>
    <m/>
    <n v="0"/>
    <m/>
    <n v="0"/>
    <m/>
    <m/>
    <m/>
    <x v="0"/>
    <x v="0"/>
    <d v="2010-01-26T00:00:00"/>
    <n v="5665.55"/>
  </r>
  <r>
    <s v="MARCELO NARCISO FARIA"/>
    <x v="0"/>
    <n v="1643062"/>
    <n v="8014393619"/>
    <s v="20/01/1985"/>
    <x v="1"/>
    <s v="FATIMA DO ROSARIO NARCISO FARIA"/>
    <x v="0"/>
    <s v="BRASILEIRO NATO"/>
    <m/>
    <s v="MG"/>
    <s v="UBERLANDIA"/>
    <n v="718"/>
    <s v="DIVISAO DE WEBSITES - CTIC"/>
    <s v="08-AREA ADMINISTR-UMUARAMA"/>
    <n v="581"/>
    <s v="CENTRO DE TECNO DA INFOR E COMUNICACAO"/>
    <s v="08-AREA ADMINISTR-UMUARAMA"/>
    <m/>
    <x v="0"/>
    <x v="9"/>
    <x v="0"/>
    <m/>
    <s v="0//0"/>
    <m/>
    <m/>
    <n v="0"/>
    <m/>
    <n v="0"/>
    <m/>
    <m/>
    <m/>
    <x v="0"/>
    <x v="0"/>
    <d v="2008-07-23T00:00:00"/>
    <n v="8278.66"/>
  </r>
  <r>
    <s v="MARCELO PARANHOS SILVA"/>
    <x v="0"/>
    <n v="1375550"/>
    <n v="5623024688"/>
    <s v="16/04/1984"/>
    <x v="1"/>
    <s v="MARIA RITA PARANHOS SILVA"/>
    <x v="1"/>
    <s v="BRASILEIRO NATO"/>
    <m/>
    <s v="MG"/>
    <m/>
    <n v="1253"/>
    <s v="COORD PROG RESID MULT E UNIPROFISSIONAL"/>
    <s v="07-AREA ACADEMICA-UMUARAMA"/>
    <n v="305"/>
    <s v="FACULDADE DE MEDICINA"/>
    <s v="07-AREA ACADEMICA-UMUARAMA"/>
    <m/>
    <x v="0"/>
    <x v="24"/>
    <x v="0"/>
    <m/>
    <s v="0//0"/>
    <m/>
    <m/>
    <n v="0"/>
    <m/>
    <n v="0"/>
    <m/>
    <m/>
    <m/>
    <x v="0"/>
    <x v="0"/>
    <d v="2022-07-06T00:00:00"/>
    <n v="3181.04"/>
  </r>
  <r>
    <s v="MARCELO PIMENTA PEREIRA"/>
    <x v="0"/>
    <n v="413519"/>
    <n v="28303040634"/>
    <s v="18/06/1959"/>
    <x v="1"/>
    <s v="MARIA DE LOURDES PIMENTA PEREIRA"/>
    <x v="1"/>
    <s v="BRASILEIRO NATO"/>
    <m/>
    <s v="MG"/>
    <s v="ALPINOPOLIS"/>
    <n v="118"/>
    <s v="DIVISAO FAZENDAS EXPERIMENTAIS - DIEPV"/>
    <s v="08-AREA ADMINISTR-UMUARAMA"/>
    <n v="117"/>
    <s v="DIRET DE EXPERIMENTACAO E PROD VEGETAL"/>
    <s v="08-AREA ADMINISTR-UMUARAMA"/>
    <m/>
    <x v="4"/>
    <x v="6"/>
    <x v="0"/>
    <m/>
    <s v="0//0"/>
    <m/>
    <m/>
    <n v="0"/>
    <m/>
    <n v="0"/>
    <m/>
    <m/>
    <m/>
    <x v="0"/>
    <x v="0"/>
    <d v="1991-01-01T00:00:00"/>
    <n v="6090"/>
  </r>
  <r>
    <s v="MARCELO PIMENTEL BARBOSA"/>
    <x v="0"/>
    <n v="1937829"/>
    <n v="71155651634"/>
    <s v="15/07/1971"/>
    <x v="1"/>
    <s v="MARLENE DE FATIMA PIMENTEL"/>
    <x v="0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0"/>
    <x v="12"/>
    <x v="0"/>
    <m/>
    <s v="0//0"/>
    <m/>
    <m/>
    <n v="0"/>
    <m/>
    <n v="0"/>
    <m/>
    <m/>
    <m/>
    <x v="0"/>
    <x v="0"/>
    <d v="2012-04-18T00:00:00"/>
    <n v="5381.13"/>
  </r>
  <r>
    <s v="MARCELO RANGEL PAMFILIO DE SOUSA"/>
    <x v="1"/>
    <n v="2178989"/>
    <n v="56079680653"/>
    <s v="14/09/1966"/>
    <x v="1"/>
    <s v="MARIA JACYRA PAMFILIO DE SOUSA"/>
    <x v="1"/>
    <s v="BRASILEIRO NATO"/>
    <m/>
    <s v="SP"/>
    <s v="SAO PAULO"/>
    <n v="771"/>
    <s v="SERVICOS MEDICOS"/>
    <s v="06-HOSP CLINICAS-UMUARAMA"/>
    <n v="746"/>
    <s v="DIRETORIA DE SERVICOS CLINICOS"/>
    <s v="06-HOSP CLINICAS-UMUARAMA"/>
    <m/>
    <x v="1"/>
    <x v="20"/>
    <x v="0"/>
    <m/>
    <s v="0//0"/>
    <m/>
    <m/>
    <n v="0"/>
    <m/>
    <n v="0"/>
    <m/>
    <m/>
    <m/>
    <x v="0"/>
    <x v="0"/>
    <d v="2006-03-01T00:00:00"/>
    <n v="23281.42"/>
  </r>
  <r>
    <s v="MARCELO ROSA CANTARINO"/>
    <x v="1"/>
    <n v="1362660"/>
    <n v="3458929681"/>
    <s v="28/02/1978"/>
    <x v="1"/>
    <s v="ANGELA APARECIDA ROSA CANTARINO"/>
    <x v="0"/>
    <s v="BRASILEIRO NATO"/>
    <m/>
    <s v="MG"/>
    <s v="PATROCINIO"/>
    <n v="473"/>
    <s v="RADIOLOGIA AMB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0-01T00:00:00"/>
    <n v="6515.56"/>
  </r>
  <r>
    <s v="MARCELO STOPPA GOMIDE"/>
    <x v="0"/>
    <n v="1123278"/>
    <n v="53422864687"/>
    <s v="17/03/1965"/>
    <x v="1"/>
    <s v="CELIA STOPPA GOMIDE"/>
    <x v="1"/>
    <s v="BRASILEIRO NATO"/>
    <m/>
    <s v="DF"/>
    <s v="BRASILIA"/>
    <n v="332"/>
    <s v="FACULDADE DE EDUCACAO FISICA"/>
    <s v="03-EDUCACAO FISICA"/>
    <n v="332"/>
    <s v="FACULDADE DE EDUCACAO FISICA"/>
    <s v="03-EDUCACAO FISICA"/>
    <m/>
    <x v="0"/>
    <x v="6"/>
    <x v="0"/>
    <m/>
    <s v="0//0"/>
    <m/>
    <m/>
    <n v="0"/>
    <m/>
    <n v="0"/>
    <m/>
    <m/>
    <m/>
    <x v="0"/>
    <x v="0"/>
    <d v="1994-05-16T00:00:00"/>
    <n v="6528.48"/>
  </r>
  <r>
    <s v="MARCIA ABADIA DA SILVA MARTINS"/>
    <x v="0"/>
    <n v="1280471"/>
    <n v="94735093672"/>
    <s v="22/06/1965"/>
    <x v="0"/>
    <s v="MARIA AUXILIADORA DA SILVA"/>
    <x v="3"/>
    <s v="BRASILEIRO NATO"/>
    <m/>
    <s v="MG"/>
    <s v="ARAXA"/>
    <n v="294"/>
    <s v="INSTITUTO DE BIOLOGIA"/>
    <s v="07-AREA ACADEMICA-UMUARAMA"/>
    <n v="294"/>
    <s v="INSTITUTO DE BIOLOGIA"/>
    <s v="07-AREA ACADEMICA-UMUARAMA"/>
    <m/>
    <x v="0"/>
    <x v="120"/>
    <x v="0"/>
    <m/>
    <s v="0//0"/>
    <m/>
    <m/>
    <n v="0"/>
    <m/>
    <n v="0"/>
    <m/>
    <m/>
    <m/>
    <x v="0"/>
    <x v="0"/>
    <d v="1998-04-29T00:00:00"/>
    <n v="6318.36"/>
  </r>
  <r>
    <s v="MARCIA APARECIDA SILVA ARAUJO"/>
    <x v="1"/>
    <n v="1434893"/>
    <n v="3700833695"/>
    <s v="28/10/1974"/>
    <x v="0"/>
    <s v="MARIA HELENA SOARES DE ARAUJO"/>
    <x v="3"/>
    <s v="BRASILEIRO NATO"/>
    <m/>
    <s v="MG"/>
    <s v="UBERLANDIA"/>
    <n v="491"/>
    <s v="CENTRO CIRURGICO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7T00:00:00"/>
    <n v="9221.41"/>
  </r>
  <r>
    <s v="MARCIA BORGES GONCALVES"/>
    <x v="1"/>
    <n v="1123625"/>
    <n v="77129458615"/>
    <s v="26/02/1968"/>
    <x v="0"/>
    <s v="ESTER C ROSA GONCALVES"/>
    <x v="0"/>
    <s v="BRASILEIRO NATO"/>
    <m/>
    <s v="MG"/>
    <s v="PONTE FIRME"/>
    <n v="499"/>
    <s v="UTI PEDIATRICO GEUNE DIENF"/>
    <s v="05-ENFERMAGEM-UMUARAMA"/>
    <n v="211"/>
    <s v="DIRETORIA DE ENFERMAGEM HC"/>
    <s v="05-ENFERMAGEM-UMUARAMA"/>
    <m/>
    <x v="2"/>
    <x v="111"/>
    <x v="0"/>
    <m/>
    <s v="0//0"/>
    <m/>
    <m/>
    <n v="0"/>
    <m/>
    <n v="0"/>
    <m/>
    <m/>
    <m/>
    <x v="0"/>
    <x v="0"/>
    <d v="1995-02-01T00:00:00"/>
    <n v="5165.88"/>
  </r>
  <r>
    <s v="MARCIA BORGES SILVEIRA"/>
    <x v="0"/>
    <n v="1434334"/>
    <n v="43424503134"/>
    <s v="20/05/1963"/>
    <x v="0"/>
    <s v="SEBASTIANA MARIA BORGES"/>
    <x v="1"/>
    <s v="BRASILEIRO NATO"/>
    <m/>
    <s v="GO"/>
    <s v="GOIATUBA"/>
    <n v="555"/>
    <s v="COMISSAO SINDICANCIA INQ ADMINISTRATIVO"/>
    <s v="01-REITORIA MARTINS"/>
    <n v="4"/>
    <s v="GABINETE DO REITOR"/>
    <s v="04-SANTA MONICA"/>
    <m/>
    <x v="0"/>
    <x v="5"/>
    <x v="0"/>
    <m/>
    <s v="0//0"/>
    <m/>
    <m/>
    <n v="0"/>
    <m/>
    <n v="0"/>
    <m/>
    <m/>
    <m/>
    <x v="0"/>
    <x v="0"/>
    <d v="2003-11-11T00:00:00"/>
    <n v="5023.57"/>
  </r>
  <r>
    <s v="MARCIA CARDOZO DE OLIVEIRA"/>
    <x v="1"/>
    <n v="1854544"/>
    <n v="4972475692"/>
    <s v="06/06/1980"/>
    <x v="0"/>
    <s v="IVONE CARDOZO DE SOUZA OLIVEIRA"/>
    <x v="1"/>
    <s v="BRASILEIRO NATO"/>
    <m/>
    <s v="SP"/>
    <m/>
    <n v="481"/>
    <s v="CLINICA CIRURGICA 1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5273.52"/>
  </r>
  <r>
    <s v="MARCIA CRISTINA SOARES CABRERA DE SOUZA"/>
    <x v="0"/>
    <n v="1558716"/>
    <n v="50500600600"/>
    <s v="26/07/1965"/>
    <x v="0"/>
    <s v="NAIR AUGUSTA SOARES"/>
    <x v="1"/>
    <s v="BRASILEIRO NATO"/>
    <m/>
    <s v="MG"/>
    <s v="COROMANDEL"/>
    <n v="620"/>
    <s v="DIVISAO DE PROJETOS PEDAGOGICOS - DIREN"/>
    <s v="04-SANTA MONICA"/>
    <n v="262"/>
    <s v="PRO REITORIA DE GRADUACAO"/>
    <s v="04-SANTA MONICA"/>
    <m/>
    <x v="3"/>
    <x v="20"/>
    <x v="0"/>
    <m/>
    <s v="0//0"/>
    <m/>
    <m/>
    <n v="0"/>
    <m/>
    <n v="0"/>
    <m/>
    <m/>
    <m/>
    <x v="0"/>
    <x v="0"/>
    <d v="2007-01-08T00:00:00"/>
    <n v="13575.71"/>
  </r>
  <r>
    <s v="MARCIA DE OLIVEIRA PRATA"/>
    <x v="1"/>
    <n v="1123633"/>
    <n v="50196243653"/>
    <s v="26/09/1951"/>
    <x v="0"/>
    <s v="MARTA OLIVEIRA PRATA"/>
    <x v="1"/>
    <s v="BRASILEIRO NATO"/>
    <m/>
    <s v="MG"/>
    <s v="UBERABA"/>
    <n v="770"/>
    <s v="PSICOLOGIA CLINICA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0"/>
    <d v="1995-02-01T00:00:00"/>
    <n v="15637.77"/>
  </r>
  <r>
    <s v="MARCIA DUTRA RAMOS SILVA"/>
    <x v="1"/>
    <n v="1123456"/>
    <n v="81512910600"/>
    <s v="26/04/1971"/>
    <x v="0"/>
    <s v="LOURDES APARECIDA RAMOS"/>
    <x v="0"/>
    <s v="BRASILEIRO NATO"/>
    <m/>
    <s v="GO"/>
    <s v="QUIRINOPOLIS"/>
    <n v="771"/>
    <s v="SERVICOS MEDICOS"/>
    <s v="06-HOSP CLINICAS-UMUARAMA"/>
    <n v="746"/>
    <s v="DIRETORIA DE SERVICOS CLINICOS"/>
    <s v="06-HOSP CLINICAS-UMUARAMA"/>
    <m/>
    <x v="3"/>
    <x v="6"/>
    <x v="0"/>
    <m/>
    <s v="0//0"/>
    <m/>
    <m/>
    <n v="0"/>
    <m/>
    <n v="0"/>
    <m/>
    <m/>
    <m/>
    <x v="0"/>
    <x v="0"/>
    <d v="1995-01-09T00:00:00"/>
    <n v="9208.08"/>
  </r>
  <r>
    <s v="MARCIA ELENA DE MORAIS FREITAS"/>
    <x v="0"/>
    <n v="412500"/>
    <n v="23958561691"/>
    <s v="08/07/1957"/>
    <x v="0"/>
    <s v="MARIA MARQUES DE MORAIS"/>
    <x v="1"/>
    <s v="BRASILEIRO NATO"/>
    <m/>
    <s v="MG"/>
    <s v="UBERLANDIA"/>
    <n v="264"/>
    <s v="DIRETORIA DA ESCOLA TECNICA DE SAUDE"/>
    <s v="07-AREA ACADEMICA-UMUARAMA"/>
    <n v="264"/>
    <s v="DIRETORIA DA ESCOLA TECNICA DE SAUDE"/>
    <s v="07-AREA ACADEMICA-UMUARAMA"/>
    <m/>
    <x v="2"/>
    <x v="6"/>
    <x v="0"/>
    <m/>
    <s v="0//0"/>
    <m/>
    <s v="LIC. TRATAMENTO DE SAUDE - EST"/>
    <n v="0"/>
    <m/>
    <n v="0"/>
    <m/>
    <s v="19/11/2022"/>
    <s v="17/01/2023"/>
    <x v="0"/>
    <x v="0"/>
    <d v="1985-06-12T00:00:00"/>
    <n v="7715.29"/>
  </r>
  <r>
    <s v="MARCIA FERREIRA DE MEDEIROS ANDRADE"/>
    <x v="1"/>
    <n v="1879019"/>
    <n v="1267348607"/>
    <s v="12/06/1981"/>
    <x v="0"/>
    <s v="CREUSA FERREIRA DE MEDEIROS"/>
    <x v="0"/>
    <s v="BRASILEIRO NATO"/>
    <m/>
    <s v="MG"/>
    <m/>
    <n v="471"/>
    <s v="GASTROENTEROLOGIA AMB DIENF"/>
    <s v="05-ENFERMAGEM-UMUARAMA"/>
    <n v="211"/>
    <s v="DIRETORIA DE ENFERMAGEM HC"/>
    <s v="05-ENFERMAGEM-UMUARAMA"/>
    <m/>
    <x v="1"/>
    <x v="12"/>
    <x v="0"/>
    <m/>
    <s v="0//0"/>
    <m/>
    <m/>
    <n v="0"/>
    <m/>
    <n v="0"/>
    <m/>
    <m/>
    <m/>
    <x v="0"/>
    <x v="0"/>
    <d v="2011-07-19T00:00:00"/>
    <n v="6221.73"/>
  </r>
  <r>
    <s v="MARCIA FERREIRA DOS SANTOS"/>
    <x v="1"/>
    <n v="1002979"/>
    <n v="6356096659"/>
    <s v="25/09/1983"/>
    <x v="0"/>
    <s v="LUZIA MARTINS FERREIRA DOS SANTO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38"/>
    <x v="0"/>
    <m/>
    <s v="0//0"/>
    <m/>
    <m/>
    <n v="0"/>
    <m/>
    <n v="0"/>
    <m/>
    <m/>
    <m/>
    <x v="0"/>
    <x v="0"/>
    <d v="2016-10-14T00:00:00"/>
    <n v="7103.91"/>
  </r>
  <r>
    <s v="MARCIA GABRIELA DE ALMEIDA LUIZ"/>
    <x v="1"/>
    <n v="1189219"/>
    <n v="95138714600"/>
    <s v="19/10/1974"/>
    <x v="0"/>
    <s v="MARIA JOSE DE ALMEIDA LUIZ"/>
    <x v="0"/>
    <s v="BRASILEIRO NATO"/>
    <m/>
    <s v="PA"/>
    <s v="SANTAREM"/>
    <n v="491"/>
    <s v="CENTRO CIRURGICO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6-02-01T00:00:00"/>
    <n v="5925.23"/>
  </r>
  <r>
    <s v="MARCIA GUIMARAES DE FREITAS"/>
    <x v="0"/>
    <n v="1924451"/>
    <n v="76608298668"/>
    <s v="23/01/1965"/>
    <x v="0"/>
    <s v="HELENA GUIMARAES DE FREITAS"/>
    <x v="1"/>
    <s v="BRASILEIRO NATO"/>
    <m/>
    <s v="MG"/>
    <m/>
    <n v="623"/>
    <s v="DIVISAO DE FORMACAO DISCENTE"/>
    <s v="04-SANTA MONICA"/>
    <n v="262"/>
    <s v="PRO REITORIA DE GRADUACAO"/>
    <s v="04-SANTA MONICA"/>
    <m/>
    <x v="3"/>
    <x v="16"/>
    <x v="0"/>
    <m/>
    <s v="0//0"/>
    <m/>
    <m/>
    <n v="0"/>
    <m/>
    <n v="0"/>
    <m/>
    <m/>
    <m/>
    <x v="0"/>
    <x v="0"/>
    <d v="2012-03-12T00:00:00"/>
    <n v="12082.03"/>
  </r>
  <r>
    <s v="MARCIA MARIA RIBEIRO VIEIRA"/>
    <x v="1"/>
    <n v="1434254"/>
    <n v="45929840644"/>
    <s v="10/06/1962"/>
    <x v="0"/>
    <s v="RITA DE SOUZA RIBEIRO"/>
    <x v="1"/>
    <s v="BRASILEIRO NATO"/>
    <m/>
    <s v="MG"/>
    <s v="TEOFILO OTONI"/>
    <n v="498"/>
    <s v="UTI ADULTO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6T00:00:00"/>
    <n v="8188.21"/>
  </r>
  <r>
    <s v="MARCIA PEREIRA ESTEVAO"/>
    <x v="1"/>
    <n v="1434259"/>
    <n v="53957369649"/>
    <s v="11/09/1965"/>
    <x v="0"/>
    <s v="LAZARA PEREIRA ESTEVAO"/>
    <x v="3"/>
    <s v="BRASILEIRO NATO"/>
    <m/>
    <s v="MG"/>
    <s v="UBERLANDIA"/>
    <n v="549"/>
    <s v="SETOR DE TRANSPLANTE RENAL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10T00:00:00"/>
    <n v="10357.02"/>
  </r>
  <r>
    <s v="MARCIA RACHEL DA FONSECA"/>
    <x v="1"/>
    <n v="3678656"/>
    <n v="6510512661"/>
    <s v="05/05/1984"/>
    <x v="0"/>
    <s v="MARIA DE FATIMA DA FONSEC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39"/>
    <x v="0"/>
    <m/>
    <s v="0//0"/>
    <m/>
    <m/>
    <n v="0"/>
    <m/>
    <n v="0"/>
    <m/>
    <m/>
    <m/>
    <x v="0"/>
    <x v="2"/>
    <d v="2017-03-02T00:00:00"/>
    <n v="6575.28"/>
  </r>
  <r>
    <s v="MARCIA REGINA BATISTELA MORAES"/>
    <x v="0"/>
    <n v="1753754"/>
    <n v="8318112857"/>
    <s v="26/11/1968"/>
    <x v="0"/>
    <s v="LUZIA BATISTELA NETO"/>
    <x v="1"/>
    <s v="BRASILEIRO NATO"/>
    <m/>
    <s v="SP"/>
    <m/>
    <n v="301"/>
    <s v="INSTITUTO DE CIENCIAS AGRARIAS"/>
    <s v="12-CAMPUS GLORIA"/>
    <n v="301"/>
    <s v="INSTITUTO DE CIENCIAS AGRARIAS"/>
    <s v="12-CAMPUS GLORIA"/>
    <m/>
    <x v="1"/>
    <x v="25"/>
    <x v="0"/>
    <m/>
    <s v="0//0"/>
    <m/>
    <m/>
    <n v="0"/>
    <m/>
    <n v="0"/>
    <m/>
    <m/>
    <m/>
    <x v="0"/>
    <x v="0"/>
    <d v="2010-01-26T00:00:00"/>
    <n v="6038.28"/>
  </r>
  <r>
    <s v="MARCIA REJANE SORDI BORTOLINI"/>
    <x v="1"/>
    <n v="2760359"/>
    <n v="91079128620"/>
    <s v="30/04/1972"/>
    <x v="0"/>
    <s v="GENI LUIZA SORDI BORTOLINI"/>
    <x v="1"/>
    <s v="BRASILEIRO NATO"/>
    <m/>
    <s v="PR"/>
    <m/>
    <n v="769"/>
    <s v="PROPEDEUTICA"/>
    <s v="06-HOSP CLINICAS-UMUARAMA"/>
    <n v="746"/>
    <s v="DIRETORIA DE SERVICOS CLINICOS"/>
    <s v="06-HOSP CLINICAS-UMUARAMA"/>
    <m/>
    <x v="1"/>
    <x v="18"/>
    <x v="0"/>
    <m/>
    <s v="0//0"/>
    <m/>
    <m/>
    <n v="0"/>
    <m/>
    <n v="0"/>
    <m/>
    <m/>
    <m/>
    <x v="0"/>
    <x v="0"/>
    <d v="2014-06-02T00:00:00"/>
    <n v="9379.64"/>
  </r>
  <r>
    <s v="MARCIO ALVES DE OLIVEIRA"/>
    <x v="1"/>
    <n v="1929119"/>
    <n v="1540477673"/>
    <s v="03/11/1983"/>
    <x v="1"/>
    <s v="SANDRA DE PAULA OLIVEIRA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40"/>
    <x v="0"/>
    <m/>
    <s v="0//0"/>
    <m/>
    <m/>
    <n v="0"/>
    <m/>
    <n v="0"/>
    <m/>
    <m/>
    <m/>
    <x v="0"/>
    <x v="0"/>
    <d v="2014-03-12T00:00:00"/>
    <n v="8706.65"/>
  </r>
  <r>
    <s v="MARCIO BORBA"/>
    <x v="0"/>
    <n v="412349"/>
    <n v="46327762620"/>
    <s v="25/04/1961"/>
    <x v="1"/>
    <s v="JUDITH ESMERALDA MONZANI BORBA"/>
    <x v="1"/>
    <s v="BRASILEIRO NATO"/>
    <m/>
    <s v="SP"/>
    <s v="RANCHARIA"/>
    <n v="332"/>
    <s v="FACULDADE DE EDUCACAO FISICA"/>
    <s v="03-EDUCACAO FISICA"/>
    <n v="332"/>
    <s v="FACULDADE DE EDUCACAO FISICA"/>
    <s v="03-EDUCACAO FISICA"/>
    <m/>
    <x v="0"/>
    <x v="6"/>
    <x v="0"/>
    <m/>
    <s v="0//0"/>
    <m/>
    <m/>
    <n v="0"/>
    <m/>
    <n v="0"/>
    <m/>
    <m/>
    <m/>
    <x v="0"/>
    <x v="0"/>
    <d v="1984-07-01T00:00:00"/>
    <n v="7278.64"/>
  </r>
  <r>
    <s v="MARCIO DA COSTA SILVA"/>
    <x v="1"/>
    <n v="1123315"/>
    <n v="67894992615"/>
    <s v="01/06/1968"/>
    <x v="1"/>
    <s v="EUGENIA COSTA SILVA"/>
    <x v="1"/>
    <s v="BRASILEIRO NATO"/>
    <m/>
    <s v="MG"/>
    <s v="LUZ"/>
    <n v="769"/>
    <s v="PROPEDEUTICA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94-10-28T00:00:00"/>
    <n v="11569.76"/>
  </r>
  <r>
    <s v="MARCIO ELIZIO NASCIMENTO"/>
    <x v="1"/>
    <n v="412619"/>
    <n v="53946863604"/>
    <s v="26/01/1951"/>
    <x v="1"/>
    <s v="GASPARINA NASCIMENTO"/>
    <x v="0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m/>
    <x v="7"/>
    <x v="107"/>
    <x v="0"/>
    <m/>
    <s v="0//0"/>
    <m/>
    <m/>
    <n v="0"/>
    <m/>
    <n v="0"/>
    <m/>
    <m/>
    <m/>
    <x v="0"/>
    <x v="0"/>
    <d v="1985-12-01T00:00:00"/>
    <n v="3901.63"/>
  </r>
  <r>
    <s v="MARCIO EVARISTO DA SILVA"/>
    <x v="1"/>
    <n v="412694"/>
    <n v="25538454649"/>
    <s v="18/03/1958"/>
    <x v="1"/>
    <s v="VITORIA CONCEICAO SILV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43"/>
    <x v="0"/>
    <m/>
    <s v="0//0"/>
    <m/>
    <m/>
    <n v="0"/>
    <m/>
    <n v="0"/>
    <m/>
    <m/>
    <m/>
    <x v="0"/>
    <x v="2"/>
    <d v="1986-09-01T00:00:00"/>
    <n v="13166.3"/>
  </r>
  <r>
    <s v="MARCIO GONCALVES PEREIRA"/>
    <x v="0"/>
    <n v="3057367"/>
    <n v="84744774687"/>
    <s v="14/04/1972"/>
    <x v="1"/>
    <s v="NEUMA MARIA GONCALVES"/>
    <x v="1"/>
    <s v="BRASILEIRO NATO"/>
    <m/>
    <s v="MG"/>
    <m/>
    <n v="89"/>
    <s v="DIRETORIA DE COMUNICACAO SOCIAL"/>
    <s v="04-SANTA MONICA"/>
    <n v="89"/>
    <s v="DIRETORIA DE COMUNICACAO SOCIAL"/>
    <s v="04-SANTA MONICA"/>
    <m/>
    <x v="4"/>
    <x v="141"/>
    <x v="0"/>
    <m/>
    <s v="0//0"/>
    <m/>
    <m/>
    <n v="0"/>
    <m/>
    <n v="0"/>
    <m/>
    <m/>
    <m/>
    <x v="0"/>
    <x v="0"/>
    <d v="2018-07-17T00:00:00"/>
    <n v="2181.63"/>
  </r>
  <r>
    <s v="MARCIO HENRIQUE BASSI"/>
    <x v="0"/>
    <n v="413378"/>
    <n v="4893267817"/>
    <s v="31/10/1963"/>
    <x v="1"/>
    <s v="MARGARIDA M GARC BASSI"/>
    <x v="1"/>
    <s v="BRASILEIRO NATO"/>
    <m/>
    <s v="SP"/>
    <s v="FRANCA"/>
    <n v="684"/>
    <s v="DIVISAO DE PROJETOS - PREFE"/>
    <s v="04-SANTA MONICA"/>
    <n v="80"/>
    <s v="DIRETORIA DE OBRAS - ANTIGA-"/>
    <s v="04-SANTA MONICA"/>
    <m/>
    <x v="5"/>
    <x v="28"/>
    <x v="0"/>
    <m/>
    <s v="0//0"/>
    <m/>
    <m/>
    <n v="0"/>
    <m/>
    <n v="0"/>
    <m/>
    <m/>
    <m/>
    <x v="0"/>
    <x v="0"/>
    <d v="1989-10-16T00:00:00"/>
    <n v="9303.9500000000007"/>
  </r>
  <r>
    <s v="MARCIO MANZI ALVARENGA"/>
    <x v="0"/>
    <n v="412912"/>
    <n v="54547911800"/>
    <s v="01/05/1950"/>
    <x v="1"/>
    <s v="ANINA MANZI ALVARENGA"/>
    <x v="1"/>
    <s v="BRASILEIRO NATO"/>
    <m/>
    <s v="SP"/>
    <s v="SÃO CARLOS"/>
    <n v="90"/>
    <s v="DIVISAO DE RADIO"/>
    <s v="04-SANTA MONICA"/>
    <n v="89"/>
    <s v="DIRETORIA DE COMUNICACAO SOCIAL"/>
    <s v="04-SANTA MONICA"/>
    <m/>
    <x v="5"/>
    <x v="43"/>
    <x v="0"/>
    <m/>
    <s v="0//0"/>
    <m/>
    <m/>
    <n v="0"/>
    <m/>
    <n v="0"/>
    <m/>
    <m/>
    <m/>
    <x v="0"/>
    <x v="5"/>
    <d v="1987-07-17T00:00:00"/>
    <n v="8443.16"/>
  </r>
  <r>
    <s v="MARCO ANTONIO BRAZ"/>
    <x v="0"/>
    <n v="1035113"/>
    <n v="62701169615"/>
    <s v="13/06/1966"/>
    <x v="1"/>
    <s v="ODILIA ANA BRAZ"/>
    <x v="0"/>
    <s v="BRASILEIRO NATO"/>
    <m/>
    <s v="MG"/>
    <s v="ARAGUARI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3-03-17T00:00:00"/>
    <n v="7064.4"/>
  </r>
  <r>
    <s v="MARCO ANTONIO DA SILVA"/>
    <x v="0"/>
    <n v="1123213"/>
    <n v="61971448672"/>
    <s v="18/02/1970"/>
    <x v="1"/>
    <s v="LUZIA FERREIRA SILVA"/>
    <x v="1"/>
    <s v="BRASILEIRO NATO"/>
    <m/>
    <s v="MG"/>
    <s v="UBERABA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4-01-14T00:00:00"/>
    <n v="7064.4"/>
  </r>
  <r>
    <s v="MARCO ANTONIO SANTOS CAVALCANTI"/>
    <x v="0"/>
    <n v="2476268"/>
    <n v="97181838768"/>
    <s v="07/12/1970"/>
    <x v="1"/>
    <s v="MARIA DO SOCORRO SANTOS CAVALCANTI"/>
    <x v="0"/>
    <s v="BRASILEIRO NATO"/>
    <m/>
    <s v="RJ"/>
    <s v="RIO DE JANEIRO"/>
    <n v="89"/>
    <s v="DIRETORIA DE COMUNICACAO SOCIAL"/>
    <s v="04-SANTA MONICA"/>
    <n v="89"/>
    <s v="DIRETORIA DE COMUNICACAO SOCIAL"/>
    <s v="04-SANTA MONICA"/>
    <m/>
    <x v="0"/>
    <x v="17"/>
    <x v="0"/>
    <m/>
    <s v="0//0"/>
    <m/>
    <m/>
    <n v="0"/>
    <m/>
    <n v="0"/>
    <m/>
    <m/>
    <m/>
    <x v="0"/>
    <x v="5"/>
    <d v="2004-10-27T00:00:00"/>
    <n v="8601.52"/>
  </r>
  <r>
    <s v="MARCO AURELIO DA COSTA"/>
    <x v="0"/>
    <n v="6412657"/>
    <n v="53948947600"/>
    <s v="17/02/1965"/>
    <x v="1"/>
    <s v="DALVA MARIA HELENA TOME DA COSTA"/>
    <x v="1"/>
    <s v="BRASILEIRO NATO"/>
    <m/>
    <s v="MG"/>
    <m/>
    <n v="360"/>
    <s v="FACULDADE DE CIENCIAS CONTABEIS"/>
    <s v="04-SANTA MONICA"/>
    <n v="360"/>
    <s v="FACULDADE DE CIENCIAS CONTABEIS"/>
    <s v="04-SANTA MONICA"/>
    <m/>
    <x v="2"/>
    <x v="25"/>
    <x v="0"/>
    <m/>
    <s v="0//0"/>
    <m/>
    <m/>
    <n v="0"/>
    <m/>
    <n v="0"/>
    <m/>
    <m/>
    <m/>
    <x v="0"/>
    <x v="0"/>
    <d v="2010-01-26T00:00:00"/>
    <n v="4659.17"/>
  </r>
  <r>
    <s v="MARCO AURELIO LEAL GONCALVES"/>
    <x v="0"/>
    <n v="1474471"/>
    <n v="99913003687"/>
    <s v="09/05/1977"/>
    <x v="1"/>
    <s v="RUTH JESUS LEAL GONCALVES"/>
    <x v="1"/>
    <s v="BRASILEIRO NATO"/>
    <m/>
    <s v="MT"/>
    <s v="RONDONOPOLIS"/>
    <n v="375"/>
    <s v="COORDENACAO CUR G ARQUITETURA URBANISMO"/>
    <s v="04-SANTA MONICA"/>
    <n v="372"/>
    <s v="FACULDADE ARQUITETURA URBANISMO E DESIGN"/>
    <s v="04-SANTA MONICA"/>
    <m/>
    <x v="0"/>
    <x v="4"/>
    <x v="0"/>
    <m/>
    <s v="0//0"/>
    <m/>
    <m/>
    <n v="0"/>
    <m/>
    <n v="0"/>
    <m/>
    <m/>
    <m/>
    <x v="0"/>
    <x v="0"/>
    <d v="2004-10-05T00:00:00"/>
    <n v="5537.61"/>
  </r>
  <r>
    <s v="MARCO AURELIO RODRIGUES NUNES"/>
    <x v="0"/>
    <n v="3273014"/>
    <n v="8598675601"/>
    <s v="02/12/1988"/>
    <x v="1"/>
    <s v="MARLI APARECIDA RODRIGUES NUNES"/>
    <x v="0"/>
    <s v="BRASILEIRO NATO"/>
    <m/>
    <s v="MG"/>
    <m/>
    <n v="883"/>
    <s v="DIVISAO REC ARMAZ E DIST DE EQUIPAMENTOS"/>
    <s v="08-AREA ADMINISTR-UMUARAMA"/>
    <n v="131"/>
    <s v="PRO REITORIA DE PLANEJAMEN ADMINISTRACAO"/>
    <s v="04-SANTA MONICA"/>
    <m/>
    <x v="2"/>
    <x v="24"/>
    <x v="0"/>
    <m/>
    <s v="0//0"/>
    <m/>
    <m/>
    <n v="0"/>
    <m/>
    <n v="0"/>
    <m/>
    <m/>
    <m/>
    <x v="0"/>
    <x v="0"/>
    <d v="2022-02-07T00:00:00"/>
    <n v="3058.7"/>
  </r>
  <r>
    <s v="MARCO DE LEMOS BARROS"/>
    <x v="0"/>
    <n v="3307084"/>
    <n v="6792220655"/>
    <s v="04/11/1982"/>
    <x v="1"/>
    <s v="IRIA DE FATIMA DE LEMOS BARROS"/>
    <x v="1"/>
    <s v="BRASILEIRO NATO"/>
    <m/>
    <s v="RJ"/>
    <m/>
    <n v="795"/>
    <s v="COORD CURSO CIENCIAS CONTABEIS DO PONTAL"/>
    <s v="09-CAMPUS PONTAL"/>
    <n v="1158"/>
    <s v="FA ADM CIE CONT ENG PROD SERV SOCIAL"/>
    <s v="09-CAMPUS PONTAL"/>
    <m/>
    <x v="0"/>
    <x v="24"/>
    <x v="0"/>
    <m/>
    <s v="0//0"/>
    <m/>
    <m/>
    <n v="0"/>
    <m/>
    <n v="0"/>
    <m/>
    <m/>
    <m/>
    <x v="0"/>
    <x v="0"/>
    <d v="2022-08-29T00:00:00"/>
    <n v="3181.04"/>
  </r>
  <r>
    <s v="MARCO EURIPEDES MARTINS"/>
    <x v="1"/>
    <n v="1434332"/>
    <n v="59238607672"/>
    <s v="07/07/1965"/>
    <x v="1"/>
    <s v="PETRONILIA MARTINS DE FREITAS"/>
    <x v="3"/>
    <s v="BRASILEIRO NATO"/>
    <m/>
    <s v="MG"/>
    <s v="MONTE ALEGRE DE MINAS"/>
    <n v="489"/>
    <s v="ENFERMAGEM PSQUIATRIA INTERNACAO DIENF"/>
    <s v="05-ENFERMAGEM-UMUARAMA"/>
    <n v="211"/>
    <s v="DIRETORIA DE ENFERMAGEM HC"/>
    <s v="05-ENFERMAGEM-UMUARAMA"/>
    <m/>
    <x v="9"/>
    <x v="99"/>
    <x v="0"/>
    <m/>
    <s v="0//0"/>
    <m/>
    <m/>
    <n v="0"/>
    <m/>
    <n v="0"/>
    <m/>
    <m/>
    <m/>
    <x v="0"/>
    <x v="0"/>
    <d v="2003-11-10T00:00:00"/>
    <n v="8598.3799999999992"/>
  </r>
  <r>
    <s v="MARCO PAULO PERES DE OLIVEIRA"/>
    <x v="1"/>
    <n v="1844228"/>
    <n v="4001836688"/>
    <s v="31/07/1978"/>
    <x v="1"/>
    <s v="SONIA DE FATIMA PERES OLIVEIRA"/>
    <x v="2"/>
    <s v="BRASILEIRO NATO"/>
    <m/>
    <s v="MG"/>
    <m/>
    <n v="750"/>
    <s v="FINANCAS"/>
    <s v="06-HOSP CLINICAS-UMUARAMA"/>
    <n v="743"/>
    <s v="DIRETORIA DE SERVICOS ADMINISTRATIVOS"/>
    <s v="06-HOSP CLINICAS-UMUARAMA"/>
    <m/>
    <x v="0"/>
    <x v="33"/>
    <x v="0"/>
    <m/>
    <s v="0//0"/>
    <m/>
    <m/>
    <n v="0"/>
    <m/>
    <n v="0"/>
    <m/>
    <m/>
    <m/>
    <x v="0"/>
    <x v="0"/>
    <d v="2011-02-03T00:00:00"/>
    <n v="4488.6000000000004"/>
  </r>
  <r>
    <s v="MARCO TULIO ROSA"/>
    <x v="0"/>
    <n v="413443"/>
    <n v="67237690663"/>
    <s v="24/11/1968"/>
    <x v="1"/>
    <s v="ISA ROCHA ROSA"/>
    <x v="3"/>
    <s v="BRASILEIRO NATO"/>
    <m/>
    <s v="MG"/>
    <s v="UBERLANDIA"/>
    <n v="1244"/>
    <s v="CENTRO ESTUDOS, PESQ E PROJ ECON-SOCIAIS"/>
    <s v="04-SANTA MONICA"/>
    <n v="344"/>
    <s v="INST DE ECONOMIA RELACOES INTERNACIONAIS"/>
    <s v="04-SANTA MONICA"/>
    <m/>
    <x v="0"/>
    <x v="7"/>
    <x v="0"/>
    <m/>
    <s v="0//0"/>
    <m/>
    <m/>
    <n v="0"/>
    <m/>
    <n v="0"/>
    <m/>
    <m/>
    <m/>
    <x v="0"/>
    <x v="0"/>
    <d v="1989-12-29T00:00:00"/>
    <n v="4509"/>
  </r>
  <r>
    <s v="MARCOS ALEXANDRE LEMOS RODRIGUES"/>
    <x v="1"/>
    <n v="2102903"/>
    <n v="3011579601"/>
    <s v="11/05/1976"/>
    <x v="1"/>
    <s v="MARLY LEMOS ALMEIDA RODRIGUES"/>
    <x v="1"/>
    <s v="BRASILEIRO NATO"/>
    <m/>
    <s v="SP"/>
    <m/>
    <n v="179"/>
    <s v="DIRETORIA GERAL HOSP CLINICAS"/>
    <s v="06-HOSP CLINICAS-UMUARAMA"/>
    <n v="179"/>
    <s v="DIRETORIA GERAL HOSP CLINICAS"/>
    <s v="06-HOSP CLINICAS-UMUARAMA"/>
    <m/>
    <x v="0"/>
    <x v="100"/>
    <x v="1"/>
    <m/>
    <s v="0//0"/>
    <m/>
    <s v="CESSAO (COM ONUS) PARA OUTROS ORGAOS - EST"/>
    <n v="0"/>
    <m/>
    <n v="26443"/>
    <s v="EMPRESA BRAS. SERVIÇOS HOSPITALARES"/>
    <s v="26/05/2020"/>
    <s v="0//0"/>
    <x v="0"/>
    <x v="0"/>
    <d v="2014-03-12T00:00:00"/>
    <n v="7103.91"/>
  </r>
  <r>
    <s v="MARCOS ANTONIO CORDEIRO FONTES"/>
    <x v="1"/>
    <n v="1435484"/>
    <n v="334225752"/>
    <s v="06/01/1967"/>
    <x v="1"/>
    <s v="MARIA CORDEIRO FONTES"/>
    <x v="0"/>
    <s v="BRASILEIRO NATO"/>
    <m/>
    <s v="RJ"/>
    <s v="RIO DE JANEIRO"/>
    <n v="479"/>
    <s v="CLINICA MEDICA E PEDIATRIA PS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2-04T00:00:00"/>
    <n v="11937.22"/>
  </r>
  <r>
    <s v="MARCOS ANTONIO DA SILVA"/>
    <x v="1"/>
    <n v="413026"/>
    <n v="49157264600"/>
    <s v="16/08/1963"/>
    <x v="1"/>
    <s v="MARIA LOURDES SILVA"/>
    <x v="3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8"/>
    <x v="29"/>
    <x v="0"/>
    <m/>
    <s v="0//0"/>
    <m/>
    <m/>
    <n v="0"/>
    <m/>
    <n v="0"/>
    <m/>
    <m/>
    <m/>
    <x v="0"/>
    <x v="0"/>
    <d v="1987-11-19T00:00:00"/>
    <n v="5786.17"/>
  </r>
  <r>
    <s v="MARCOS ANTONIO DE OLIVEIRA"/>
    <x v="0"/>
    <n v="412776"/>
    <n v="48070955600"/>
    <s v="09/07/1963"/>
    <x v="1"/>
    <s v="TEREZINHA OLIVEIRA"/>
    <x v="0"/>
    <s v="BRASILEIRO NATO"/>
    <m/>
    <s v="MG"/>
    <s v="UBERLANDIA"/>
    <n v="577"/>
    <s v="COORD CURSO ENGENHARIA PRODUCAO PONTAL"/>
    <s v="09-CAMPUS PONTAL"/>
    <n v="1158"/>
    <s v="FA ADM CIE CONT ENG PROD SERV SOCIAL"/>
    <s v="09-CAMPUS PONTAL"/>
    <m/>
    <x v="0"/>
    <x v="29"/>
    <x v="0"/>
    <m/>
    <s v="0//0"/>
    <m/>
    <m/>
    <n v="0"/>
    <m/>
    <n v="0"/>
    <m/>
    <m/>
    <m/>
    <x v="0"/>
    <x v="0"/>
    <d v="1987-02-13T00:00:00"/>
    <n v="5523.61"/>
  </r>
  <r>
    <s v="MARCOS ANTONIO QUERINO DOS SANTOS"/>
    <x v="0"/>
    <n v="412113"/>
    <n v="32125631687"/>
    <s v="26/11/1956"/>
    <x v="1"/>
    <s v="MARIA A Q SANTOS BRITO"/>
    <x v="1"/>
    <s v="BRASILEIRO NATO"/>
    <m/>
    <s v="MG"/>
    <s v="CAMPINA VERDE"/>
    <n v="869"/>
    <s v="DIVISAO DE EXECUCAO FISICA - DIROB"/>
    <s v="04-SANTA MONICA"/>
    <n v="80"/>
    <s v="DIRETORIA DE OBRAS - ANTIGA-"/>
    <s v="04-SANTA MONICA"/>
    <m/>
    <x v="7"/>
    <x v="7"/>
    <x v="0"/>
    <m/>
    <s v="0//0"/>
    <m/>
    <m/>
    <n v="0"/>
    <m/>
    <n v="0"/>
    <m/>
    <m/>
    <m/>
    <x v="0"/>
    <x v="0"/>
    <d v="1981-04-07T00:00:00"/>
    <n v="4178.24"/>
  </r>
  <r>
    <s v="MARCOS AUGUSTO FREITAS RIBEIRO"/>
    <x v="0"/>
    <n v="2221981"/>
    <n v="10477108628"/>
    <s v="07/05/1992"/>
    <x v="1"/>
    <s v="APARECIDA JESUINA NOGUEIRA DE FREITAS"/>
    <x v="0"/>
    <s v="BRASILEIRO NATO"/>
    <m/>
    <s v="MG"/>
    <m/>
    <n v="723"/>
    <s v="DIVISAO DE ATENDIMENTO AO USUARIO"/>
    <s v="04-SANTA MONICA"/>
    <n v="585"/>
    <s v="DIRETORIA DO SISTEMA DE BIBLIOTECAS"/>
    <s v="04-SANTA MONICA"/>
    <m/>
    <x v="0"/>
    <x v="18"/>
    <x v="0"/>
    <m/>
    <s v="0//0"/>
    <m/>
    <m/>
    <n v="0"/>
    <m/>
    <n v="0"/>
    <m/>
    <m/>
    <m/>
    <x v="0"/>
    <x v="3"/>
    <d v="2015-04-23T00:00:00"/>
    <n v="3240.08"/>
  </r>
  <r>
    <s v="MARCOS CAMPOS"/>
    <x v="1"/>
    <n v="1311033"/>
    <n v="86316621604"/>
    <s v="04/04/1974"/>
    <x v="1"/>
    <s v="ILKA MARTINELLI CAMPOS"/>
    <x v="1"/>
    <s v="BRASILEIRO NATO"/>
    <m/>
    <s v="MG"/>
    <s v="UBERABA"/>
    <n v="746"/>
    <s v="DIRETORIA DE SERVICOS CLINICOS"/>
    <s v="06-HOSP CLINICAS-UMUARAMA"/>
    <n v="746"/>
    <s v="DIRETORIA DE SERVICOS CLINICOS"/>
    <s v="06-HOSP CLINICAS-UMUARAMA"/>
    <m/>
    <x v="3"/>
    <x v="11"/>
    <x v="1"/>
    <m/>
    <s v="0//0"/>
    <m/>
    <s v="CESSAO (COM ONUS) PARA OUTROS ORGAOS - EST"/>
    <n v="0"/>
    <m/>
    <n v="26443"/>
    <s v="EMPRESA BRAS. SERVIÇOS HOSPITALARES"/>
    <s v="26/11/2021"/>
    <s v="0//0"/>
    <x v="0"/>
    <x v="0"/>
    <d v="2005-09-01T00:00:00"/>
    <n v="24061.1"/>
  </r>
  <r>
    <s v="MARCOS CHARLES BENTO VIEIRA"/>
    <x v="1"/>
    <n v="1838973"/>
    <n v="9896146624"/>
    <s v="02/11/1990"/>
    <x v="1"/>
    <s v="MARIA APARECIDA BENTO VIEIRA"/>
    <x v="0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1-20T00:00:00"/>
    <n v="3730.92"/>
  </r>
  <r>
    <s v="MARCOS DE OLIVEIRA DIAS"/>
    <x v="1"/>
    <n v="1879686"/>
    <n v="312570112"/>
    <s v="04/01/1984"/>
    <x v="1"/>
    <s v="MARLENE ROSA DE OLIVEIRA DIAS"/>
    <x v="2"/>
    <s v="BRASILEIRO NATO"/>
    <m/>
    <s v="GO"/>
    <m/>
    <n v="491"/>
    <s v="CENTRO CIRURGICO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7-27T00:00:00"/>
    <n v="5381.13"/>
  </r>
  <r>
    <s v="MARCOS DUARTE LEMOS DA SILVA"/>
    <x v="0"/>
    <n v="1877575"/>
    <n v="27351947600"/>
    <s v="26/10/1949"/>
    <x v="1"/>
    <s v="ETEL DUARTE LEMOS DA SILVA"/>
    <x v="1"/>
    <s v="BRASILEIRO NATO"/>
    <m/>
    <s v="MG"/>
    <m/>
    <n v="886"/>
    <s v="DIVISAO DE INFORMATIZACAO DA DIRBI"/>
    <s v="04-SANTA MONICA"/>
    <n v="585"/>
    <s v="DIRETORIA DO SISTEMA DE BIBLIOTECAS"/>
    <s v="04-SANTA MONICA"/>
    <m/>
    <x v="2"/>
    <x v="12"/>
    <x v="0"/>
    <m/>
    <s v="0//0"/>
    <m/>
    <m/>
    <n v="0"/>
    <m/>
    <n v="0"/>
    <m/>
    <m/>
    <m/>
    <x v="0"/>
    <x v="0"/>
    <d v="2011-07-15T00:00:00"/>
    <n v="4125.54"/>
  </r>
  <r>
    <s v="MARCOS ERLANDESON ALVES DA SILVA"/>
    <x v="0"/>
    <n v="3303853"/>
    <n v="3824656361"/>
    <s v="27/09/1991"/>
    <x v="1"/>
    <s v="MARINALVA ALVES DA SILVA"/>
    <x v="3"/>
    <s v="BRASILEIRO NATO"/>
    <m/>
    <s v="PI"/>
    <m/>
    <n v="716"/>
    <s v="DIVISAO DE SUPORTE AO USUARIO - CTIC"/>
    <s v="04-SANTA MONICA"/>
    <n v="581"/>
    <s v="CENTRO DE TECNO DA INFOR E COMUNICACAO"/>
    <s v="08-AREA ADMINISTR-UMUARAMA"/>
    <m/>
    <x v="4"/>
    <x v="24"/>
    <x v="0"/>
    <m/>
    <s v="0//0"/>
    <m/>
    <m/>
    <n v="0"/>
    <m/>
    <n v="0"/>
    <m/>
    <m/>
    <m/>
    <x v="0"/>
    <x v="0"/>
    <d v="2022-08-09T00:00:00"/>
    <n v="2446.96"/>
  </r>
  <r>
    <s v="MARCOS FERREIRA DE REZENDE"/>
    <x v="1"/>
    <n v="413357"/>
    <n v="62848666668"/>
    <s v="19/02/1966"/>
    <x v="1"/>
    <s v="ZILDA REZENDE LIMA"/>
    <x v="1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m/>
    <x v="3"/>
    <x v="13"/>
    <x v="1"/>
    <m/>
    <s v="0//0"/>
    <m/>
    <s v="CESSAO (COM ONUS) PARA OUTROS ORGAOS - EST"/>
    <n v="0"/>
    <m/>
    <n v="26443"/>
    <s v="EMPRESA BRAS. SERVIÇOS HOSPITALARES"/>
    <s v="5/02/2020"/>
    <s v="0//0"/>
    <x v="0"/>
    <x v="0"/>
    <d v="1989-10-05T00:00:00"/>
    <n v="16155.94"/>
  </r>
  <r>
    <s v="MARCOS FERREIRA SILVA"/>
    <x v="0"/>
    <n v="1618355"/>
    <n v="53417720672"/>
    <s v="04/03/1964"/>
    <x v="1"/>
    <s v="NAIR MANOELINA SILVA"/>
    <x v="1"/>
    <s v="BRASILEIRO NATO"/>
    <m/>
    <s v="MG"/>
    <s v="UBERLANDIA"/>
    <n v="723"/>
    <s v="DIVISAO DE ATENDIMENTO AO USUARIO"/>
    <s v="04-SANTA MONICA"/>
    <n v="585"/>
    <s v="DIRETORIA DO SISTEMA DE BIBLIOTECAS"/>
    <s v="04-SANTA MONICA"/>
    <m/>
    <x v="2"/>
    <x v="15"/>
    <x v="0"/>
    <m/>
    <s v="0//0"/>
    <m/>
    <m/>
    <n v="0"/>
    <m/>
    <n v="0"/>
    <m/>
    <m/>
    <m/>
    <x v="0"/>
    <x v="0"/>
    <d v="2008-03-31T00:00:00"/>
    <n v="5305.34"/>
  </r>
  <r>
    <s v="MARCOS HENRIQUE GODOI GANZALEZ"/>
    <x v="0"/>
    <n v="2170763"/>
    <n v="5511760919"/>
    <s v="10/03/1987"/>
    <x v="1"/>
    <s v="NEIDE GODOI"/>
    <x v="1"/>
    <s v="BRASILEIRO NATO"/>
    <m/>
    <s v="PR"/>
    <m/>
    <n v="963"/>
    <s v="DIRETORIA DE SUSTENTABILIDADE AMBIENTAL"/>
    <s v="04-SANTA MONICA"/>
    <n v="131"/>
    <s v="PRO REITORIA DE PLANEJAMEN ADMINISTRACAO"/>
    <s v="04-SANTA MONICA"/>
    <m/>
    <x v="3"/>
    <x v="65"/>
    <x v="0"/>
    <m/>
    <s v="0//0"/>
    <m/>
    <m/>
    <n v="0"/>
    <m/>
    <n v="0"/>
    <m/>
    <m/>
    <m/>
    <x v="0"/>
    <x v="0"/>
    <d v="2014-10-17T00:00:00"/>
    <n v="9935.9"/>
  </r>
  <r>
    <s v="MARCOS HENRIQUE MACEDO VIEIRA"/>
    <x v="0"/>
    <n v="1631276"/>
    <n v="89985630106"/>
    <s v="04/08/1981"/>
    <x v="1"/>
    <s v="SANDRA MARIA MACEDO DRUMOND VIEIRA"/>
    <x v="1"/>
    <s v="BRASILEIRO NATO"/>
    <m/>
    <s v="MG"/>
    <m/>
    <n v="807"/>
    <s v="INSTITUTO DE FILOSOFIA"/>
    <s v="04-SANTA MONICA"/>
    <n v="807"/>
    <s v="INSTITUTO DE FILOSOFIA"/>
    <s v="04-SANTA MONICA"/>
    <m/>
    <x v="0"/>
    <x v="25"/>
    <x v="0"/>
    <m/>
    <s v="0//0"/>
    <m/>
    <m/>
    <n v="0"/>
    <m/>
    <n v="0"/>
    <m/>
    <m/>
    <m/>
    <x v="0"/>
    <x v="0"/>
    <d v="2009-11-24T00:00:00"/>
    <n v="5006.68"/>
  </r>
  <r>
    <s v="MARCOS LUIZ RIBEIRO"/>
    <x v="1"/>
    <n v="409783"/>
    <n v="23974087672"/>
    <s v="16/12/1957"/>
    <x v="1"/>
    <s v="MARIA LOURDES RODRIGUES SILVA"/>
    <x v="0"/>
    <s v="BRASILEIRO NATO"/>
    <m/>
    <s v="MG"/>
    <s v="IBIRACI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76-02-01T00:00:00"/>
    <n v="8692.39"/>
  </r>
  <r>
    <s v="MARCOS MARTINS DA COSTA"/>
    <x v="1"/>
    <n v="1035414"/>
    <n v="8639767602"/>
    <s v="24/09/1988"/>
    <x v="1"/>
    <s v="CLEUSA TEIXEIRA DA COSTA OLIVEIRA"/>
    <x v="1"/>
    <s v="BRASILEIRO NATO"/>
    <m/>
    <s v="MG"/>
    <m/>
    <n v="495"/>
    <s v="NEFROLOGIA GEUNE DIENF"/>
    <s v="05-ENFERMAGEM-UMUARAMA"/>
    <n v="211"/>
    <s v="DIRETORIA DE ENFERMAGEM HC"/>
    <s v="05-ENFERMAGEM-UMUARAMA"/>
    <m/>
    <x v="5"/>
    <x v="24"/>
    <x v="0"/>
    <m/>
    <s v="0//0"/>
    <m/>
    <m/>
    <n v="0"/>
    <m/>
    <n v="0"/>
    <m/>
    <m/>
    <m/>
    <x v="0"/>
    <x v="0"/>
    <d v="2022-09-19T00:00:00"/>
    <n v="3181.04"/>
  </r>
  <r>
    <s v="MARCOS PAULO SOUZA TOME"/>
    <x v="0"/>
    <n v="1320962"/>
    <n v="4889862579"/>
    <s v="22/02/1992"/>
    <x v="1"/>
    <s v="MARCIA APARECIDA DE SOUZA TOME"/>
    <x v="0"/>
    <s v="BRASILEIRO NATO"/>
    <m/>
    <s v="MG"/>
    <m/>
    <n v="395"/>
    <s v="INSTITUTO DE FISICA"/>
    <s v="04-SANTA MONICA"/>
    <n v="395"/>
    <s v="INSTITUTO DE FISICA"/>
    <s v="04-SANTA MONICA"/>
    <m/>
    <x v="2"/>
    <x v="27"/>
    <x v="0"/>
    <m/>
    <s v="0//0"/>
    <m/>
    <m/>
    <n v="0"/>
    <m/>
    <n v="0"/>
    <m/>
    <m/>
    <m/>
    <x v="0"/>
    <x v="0"/>
    <d v="2019-06-13T00:00:00"/>
    <n v="3564.51"/>
  </r>
  <r>
    <s v="MARCOS PEREIRA DE SOUSA"/>
    <x v="1"/>
    <n v="1454592"/>
    <n v="2749859697"/>
    <s v="13/10/1976"/>
    <x v="1"/>
    <s v="MARIA NARCISA FELISARDO DE SOUSA"/>
    <x v="1"/>
    <s v="BRASILEIRO NATO"/>
    <m/>
    <s v="MG"/>
    <s v="PATOS DE MINAS"/>
    <n v="749"/>
    <s v="FARMACIA"/>
    <s v="06-HOSP CLINICAS-UMUARAMA"/>
    <n v="743"/>
    <s v="DIRETORIA DE SERVICOS ADMINISTRATIVOS"/>
    <s v="06-HOSP CLINICAS-UMUARAMA"/>
    <m/>
    <x v="0"/>
    <x v="4"/>
    <x v="0"/>
    <m/>
    <s v="0//0"/>
    <m/>
    <m/>
    <n v="0"/>
    <m/>
    <n v="0"/>
    <m/>
    <m/>
    <m/>
    <x v="0"/>
    <x v="0"/>
    <d v="2004-06-01T00:00:00"/>
    <n v="5670.36"/>
  </r>
  <r>
    <s v="MARCOS ROBERTO DE OLIVEIRA"/>
    <x v="0"/>
    <n v="2102763"/>
    <n v="3427675696"/>
    <s v="28/10/1975"/>
    <x v="1"/>
    <s v="MARIA DA GUIA DE JESUS OLIVEIRA"/>
    <x v="1"/>
    <s v="BRASILEIRO NATO"/>
    <m/>
    <s v="SP"/>
    <m/>
    <n v="621"/>
    <s v="DIV ENS PESQ EXT ATEND ATEN EDU ESPECIAL"/>
    <s v="04-SANTA MONICA"/>
    <n v="262"/>
    <s v="PRO REITORIA DE GRADUACAO"/>
    <s v="04-SANTA MONICA"/>
    <m/>
    <x v="2"/>
    <x v="21"/>
    <x v="0"/>
    <m/>
    <s v="0//0"/>
    <m/>
    <m/>
    <n v="0"/>
    <m/>
    <n v="0"/>
    <m/>
    <m/>
    <m/>
    <x v="0"/>
    <x v="0"/>
    <d v="2014-03-12T00:00:00"/>
    <n v="3998.03"/>
  </r>
  <r>
    <s v="MARCOS VIEIRA DE FARIA"/>
    <x v="0"/>
    <n v="2265252"/>
    <n v="5236027667"/>
    <s v="23/04/1982"/>
    <x v="1"/>
    <s v="NEUSA MARIA VIEIRA DE FARIA"/>
    <x v="1"/>
    <s v="BRASILEIRO NATO"/>
    <m/>
    <s v="MG"/>
    <m/>
    <n v="298"/>
    <s v="INSTITUTO DE BIOTECNOLOGIA"/>
    <s v="07-AREA ACADEMICA-UMUARAMA"/>
    <n v="298"/>
    <s v="INSTITUTO DE BIOTECNOLOGIA"/>
    <s v="07-AREA ACADEMICA-UMUARAMA"/>
    <m/>
    <x v="3"/>
    <x v="0"/>
    <x v="0"/>
    <m/>
    <s v="0//0"/>
    <m/>
    <m/>
    <n v="0"/>
    <m/>
    <n v="0"/>
    <m/>
    <m/>
    <m/>
    <x v="0"/>
    <x v="0"/>
    <d v="2015-11-16T00:00:00"/>
    <n v="5597.25"/>
  </r>
  <r>
    <s v="MARCUS ARTIAGA COLANTONI"/>
    <x v="0"/>
    <n v="2382120"/>
    <n v="8521686676"/>
    <s v="21/12/1989"/>
    <x v="1"/>
    <s v="ELIANA ARTIAGA COLANTONI"/>
    <x v="1"/>
    <s v="BRASILEIRO NATO"/>
    <m/>
    <s v="MG"/>
    <m/>
    <n v="287"/>
    <s v="DIVISAO DE CORRECAO - DIRPS"/>
    <s v="04-SANTA MONICA"/>
    <n v="626"/>
    <s v="DIRETORIA DE PROCESSOS SELETIVOS"/>
    <s v="04-SANTA MONICA"/>
    <m/>
    <x v="0"/>
    <x v="40"/>
    <x v="0"/>
    <m/>
    <s v="0//0"/>
    <m/>
    <m/>
    <n v="0"/>
    <m/>
    <n v="0"/>
    <m/>
    <m/>
    <m/>
    <x v="0"/>
    <x v="0"/>
    <d v="2017-04-05T00:00:00"/>
    <n v="4658.16"/>
  </r>
  <r>
    <s v="MARCUS FLAVIO SAID LINDOSO"/>
    <x v="0"/>
    <n v="2333549"/>
    <n v="5597339680"/>
    <s v="06/10/1980"/>
    <x v="1"/>
    <s v="HELENILCE MARIA SAID LINDOSO"/>
    <x v="0"/>
    <s v="BRASILEIRO NATO"/>
    <m/>
    <s v="AM"/>
    <m/>
    <n v="44"/>
    <s v="DIVISAO DE APOIO AO DOCENTE"/>
    <s v="04-SANTA MONICA"/>
    <n v="29"/>
    <s v="PRO REITORIA DE GESTAO DE PESSOAS"/>
    <s v="04-SANTA MONICA"/>
    <m/>
    <x v="0"/>
    <x v="0"/>
    <x v="0"/>
    <m/>
    <s v="0//0"/>
    <m/>
    <m/>
    <n v="0"/>
    <m/>
    <n v="0"/>
    <m/>
    <m/>
    <m/>
    <x v="0"/>
    <x v="0"/>
    <d v="2016-08-02T00:00:00"/>
    <n v="4157.95"/>
  </r>
  <r>
    <s v="MARCUS HIURI LEITE RITA"/>
    <x v="0"/>
    <n v="2422538"/>
    <n v="9342180990"/>
    <s v="13/11/1994"/>
    <x v="1"/>
    <s v="MARILENE LEITE ROMERO RITA"/>
    <x v="1"/>
    <s v="BRASILEIRO NATO"/>
    <m/>
    <s v="PB"/>
    <m/>
    <n v="111"/>
    <s v="DIVISAO APOIO ADM HOSPITAL VETERINARIO"/>
    <s v="08-AREA ADMINISTR-UMUARAMA"/>
    <n v="109"/>
    <s v="HOSPITAL VETERINARIO - DIRETORIA GERAL"/>
    <s v="08-AREA ADMINISTR-UMUARAMA"/>
    <m/>
    <x v="0"/>
    <x v="52"/>
    <x v="0"/>
    <m/>
    <s v="0//0"/>
    <m/>
    <m/>
    <n v="0"/>
    <m/>
    <n v="0"/>
    <m/>
    <m/>
    <m/>
    <x v="0"/>
    <x v="0"/>
    <d v="2017-09-08T00:00:00"/>
    <n v="3342.18"/>
  </r>
  <r>
    <s v="MARCUS MESQUITA RODRIGUES LIMA"/>
    <x v="1"/>
    <n v="3274956"/>
    <n v="3209027650"/>
    <s v="02/04/1972"/>
    <x v="1"/>
    <s v="NEUZA RODRIGUES MESQUITA LIMA"/>
    <x v="0"/>
    <s v="BRASILEIRO NATO"/>
    <m/>
    <s v="SP"/>
    <s v="SAO PAULO"/>
    <n v="771"/>
    <s v="SERVICOS MEDICOS"/>
    <s v="06-HOSP CLINICAS-UMUARAMA"/>
    <n v="746"/>
    <s v="DIRETORIA DE SERVICOS CLINICOS"/>
    <s v="06-HOSP CLINICAS-UMUARAMA"/>
    <m/>
    <x v="0"/>
    <x v="79"/>
    <x v="0"/>
    <m/>
    <s v="0//0"/>
    <m/>
    <m/>
    <n v="0"/>
    <m/>
    <n v="0"/>
    <m/>
    <m/>
    <m/>
    <x v="0"/>
    <x v="2"/>
    <d v="2004-06-01T00:00:00"/>
    <n v="13585.76"/>
  </r>
  <r>
    <s v="MARCUS VINICIUS DE MELO BORGES"/>
    <x v="0"/>
    <n v="1672720"/>
    <n v="84743280630"/>
    <s v="10/02/1972"/>
    <x v="1"/>
    <s v="LEILA MARIA BORGES"/>
    <x v="1"/>
    <s v="BRASILEIRO NATO"/>
    <m/>
    <s v="MG"/>
    <s v="UBERLANDIA"/>
    <n v="603"/>
    <s v="DIVISAO DE FORMACAO E ESCOLA DE EXTENSAO"/>
    <s v="04-SANTA MONICA"/>
    <n v="247"/>
    <s v="PRO REITORIA EXTENSAO E CULTURA"/>
    <s v="04-SANTA MONICA"/>
    <m/>
    <x v="0"/>
    <x v="15"/>
    <x v="0"/>
    <m/>
    <s v="0//0"/>
    <m/>
    <m/>
    <n v="0"/>
    <m/>
    <n v="0"/>
    <m/>
    <m/>
    <m/>
    <x v="0"/>
    <x v="0"/>
    <d v="2009-01-22T00:00:00"/>
    <n v="5034.51"/>
  </r>
  <r>
    <s v="MARCUS VINICIUS DE PADUA NETTO"/>
    <x v="1"/>
    <n v="1123649"/>
    <n v="56834977600"/>
    <s v="17/07/1966"/>
    <x v="1"/>
    <s v="MARLE DE FATIMA PADUA NETTO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3"/>
    <x v="28"/>
    <x v="0"/>
    <m/>
    <s v="0//0"/>
    <m/>
    <m/>
    <n v="0"/>
    <m/>
    <n v="0"/>
    <m/>
    <m/>
    <m/>
    <x v="0"/>
    <x v="2"/>
    <d v="1995-02-03T00:00:00"/>
    <n v="16169.25"/>
  </r>
  <r>
    <s v="MARDEN AMBROSIO FAGUNDES"/>
    <x v="0"/>
    <n v="2334303"/>
    <n v="3637068605"/>
    <s v="11/08/1978"/>
    <x v="1"/>
    <s v="MARIA ABADIA AMBROSIO"/>
    <x v="1"/>
    <s v="BRASILEIRO NATO"/>
    <m/>
    <s v="MG"/>
    <m/>
    <n v="1244"/>
    <s v="CENTRO ESTUDOS, PESQ E PROJ ECON-SOCIAIS"/>
    <s v="04-SANTA MONICA"/>
    <n v="344"/>
    <s v="INST DE ECONOMIA RELACOES INTERNACIONAIS"/>
    <s v="04-SANTA MONICA"/>
    <m/>
    <x v="0"/>
    <x v="69"/>
    <x v="0"/>
    <m/>
    <s v="0//0"/>
    <m/>
    <m/>
    <n v="0"/>
    <m/>
    <n v="0"/>
    <m/>
    <m/>
    <m/>
    <x v="0"/>
    <x v="0"/>
    <d v="2016-08-16T00:00:00"/>
    <n v="4001.88"/>
  </r>
  <r>
    <s v="MARGARETE CORNELIA DE SOUSA"/>
    <x v="1"/>
    <n v="1361649"/>
    <n v="57908346634"/>
    <s v="05/09/1962"/>
    <x v="0"/>
    <s v="GERALDA CORNELIA RODRIGUES DE SOUSA"/>
    <x v="1"/>
    <s v="BRASILEIRO NATO"/>
    <m/>
    <s v="MG"/>
    <s v="PATOS DE MINAS"/>
    <n v="492"/>
    <s v="CENTRO OBSTETRICO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09-11T00:00:00"/>
    <n v="6548.04"/>
  </r>
  <r>
    <s v="MARGARETH JUNIA DA SILVA"/>
    <x v="1"/>
    <n v="1434561"/>
    <n v="2607580609"/>
    <s v="11/08/1977"/>
    <x v="0"/>
    <s v="MARTA JOAQUINA DA SILVA"/>
    <x v="3"/>
    <s v="BRASILEIRO NATO"/>
    <m/>
    <s v="MG"/>
    <s v="PATROCINIO"/>
    <n v="481"/>
    <s v="CLINICA CIRURGICA 1 INTERNACAO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2T00:00:00"/>
    <n v="8051.73"/>
  </r>
  <r>
    <s v="MARGARIDA DAS GRACAS FERREIRA REZENDE"/>
    <x v="1"/>
    <n v="1123378"/>
    <n v="36601764604"/>
    <s v="25/01/1958"/>
    <x v="0"/>
    <s v="DOLORES CONCEICAO"/>
    <x v="1"/>
    <s v="BRASILEIRO NATO"/>
    <m/>
    <s v="MG"/>
    <s v="NOVA PONTE"/>
    <n v="482"/>
    <s v="CLINICA CIRURGICA 2 INTERN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10024.51"/>
  </r>
  <r>
    <s v="MARIA ABADIA DE ARAUJO"/>
    <x v="1"/>
    <n v="1123567"/>
    <n v="93203780615"/>
    <s v="09/12/1973"/>
    <x v="0"/>
    <s v="NEUSA MARIA DA SILVA"/>
    <x v="1"/>
    <s v="BRASILEIRO NATO"/>
    <m/>
    <s v="MG"/>
    <s v="COROMANDEL"/>
    <n v="483"/>
    <s v="CLINICA CIRURGICA 3 INTERNACAO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95-01-16T00:00:00"/>
    <n v="6772.08"/>
  </r>
  <r>
    <s v="MARIA ABADIA MIRANDA"/>
    <x v="1"/>
    <n v="1454692"/>
    <n v="55701795691"/>
    <s v="27/03/1965"/>
    <x v="0"/>
    <s v="MARIA RITA DE MIRANDA"/>
    <x v="1"/>
    <s v="BRASILEIRO NATO"/>
    <m/>
    <s v="MG"/>
    <s v="INDIANOPOLIS"/>
    <n v="749"/>
    <s v="FARMACIA"/>
    <s v="06-HOSP CLINICAS-UMUARAMA"/>
    <n v="743"/>
    <s v="DIRETORIA DE SERVICOS ADMINISTRATIVOS"/>
    <s v="06-HOSP CLINICAS-UMUARAMA"/>
    <m/>
    <x v="0"/>
    <x v="36"/>
    <x v="0"/>
    <m/>
    <s v="0//0"/>
    <m/>
    <m/>
    <n v="0"/>
    <m/>
    <n v="0"/>
    <m/>
    <m/>
    <m/>
    <x v="0"/>
    <x v="0"/>
    <d v="2004-05-27T00:00:00"/>
    <n v="10159.219999999999"/>
  </r>
  <r>
    <s v="MARIA ABADIA MOREIRA CUNHA"/>
    <x v="0"/>
    <n v="1905676"/>
    <n v="88346684649"/>
    <s v="20/10/1971"/>
    <x v="0"/>
    <s v="GERALDA PAULISTA"/>
    <x v="1"/>
    <s v="BRASILEIRO NATO"/>
    <m/>
    <s v="GO"/>
    <m/>
    <n v="1172"/>
    <s v="ASSESSORIA ADMINISTRATIVA UFU MT CARMELO"/>
    <s v="10-CAMPUS MONTE CARMELO"/>
    <n v="262"/>
    <s v="PRO REITORIA DE GRADUACAO"/>
    <s v="04-SANTA MONICA"/>
    <m/>
    <x v="0"/>
    <x v="12"/>
    <x v="0"/>
    <m/>
    <s v="0//0"/>
    <m/>
    <m/>
    <n v="0"/>
    <m/>
    <n v="0"/>
    <m/>
    <m/>
    <m/>
    <x v="0"/>
    <x v="0"/>
    <d v="2012-01-02T00:00:00"/>
    <n v="4663.6499999999996"/>
  </r>
  <r>
    <s v="MARIA ABADIA ORTIZ"/>
    <x v="1"/>
    <n v="1534564"/>
    <n v="57684642634"/>
    <s v="05/10/1965"/>
    <x v="0"/>
    <s v="CLAUDETE DE PAULA ORTIZ"/>
    <x v="1"/>
    <s v="BRASILEIRO NATO"/>
    <m/>
    <s v="MG"/>
    <s v="UBERABA"/>
    <n v="470"/>
    <s v="ECOCARDIOGRAFIA AMB DIENF"/>
    <s v="05-ENFERMAGEM-UMUARAMA"/>
    <n v="211"/>
    <s v="DIRETORIA DE ENFERMAGEM HC"/>
    <s v="05-ENFERMAGEM-UMUARAMA"/>
    <m/>
    <x v="9"/>
    <x v="81"/>
    <x v="0"/>
    <m/>
    <s v="0//0"/>
    <m/>
    <m/>
    <n v="0"/>
    <m/>
    <n v="0"/>
    <m/>
    <m/>
    <m/>
    <x v="0"/>
    <x v="0"/>
    <d v="2006-06-12T00:00:00"/>
    <n v="4477.79"/>
  </r>
  <r>
    <s v="MARIA ALICE DA SILVA RAMOS"/>
    <x v="1"/>
    <n v="1440390"/>
    <n v="5027537654"/>
    <s v="31/08/1976"/>
    <x v="0"/>
    <s v="MARLENE TIAGO DA SILVA"/>
    <x v="3"/>
    <s v="BRASILEIRO NATO"/>
    <m/>
    <s v="MG"/>
    <s v="UBERLANDIA"/>
    <n v="499"/>
    <s v="UTI PEDIATRICO GEUNE DIENF"/>
    <s v="05-ENFERMAGEM-UMUARAMA"/>
    <n v="211"/>
    <s v="DIRETORIA DE ENFERMAGEM HC"/>
    <s v="05-ENFERMAGEM-UMUARAMA"/>
    <m/>
    <x v="4"/>
    <x v="109"/>
    <x v="0"/>
    <m/>
    <s v="0//0"/>
    <m/>
    <m/>
    <n v="0"/>
    <m/>
    <n v="0"/>
    <m/>
    <m/>
    <m/>
    <x v="0"/>
    <x v="0"/>
    <d v="2004-01-29T00:00:00"/>
    <n v="9272.5499999999993"/>
  </r>
  <r>
    <s v="MARIA AMELIA CHAMMA MAXIMIANO"/>
    <x v="0"/>
    <n v="3208280"/>
    <n v="4902363674"/>
    <s v="14/07/1981"/>
    <x v="0"/>
    <s v="SARA CHAMMA MAXIMIANO"/>
    <x v="1"/>
    <s v="BRASILEIRO NATO"/>
    <m/>
    <s v="MG"/>
    <m/>
    <n v="954"/>
    <s v="DIVISAO DE SAUDE - ESTUDANTE"/>
    <s v="04-SANTA MONICA"/>
    <n v="944"/>
    <s v="PRO REITORIA DE ASSISTENCIA ESTUDANTIL"/>
    <s v="04-SANTA MONICA"/>
    <m/>
    <x v="0"/>
    <x v="53"/>
    <x v="0"/>
    <m/>
    <s v="0//0"/>
    <m/>
    <m/>
    <n v="0"/>
    <m/>
    <n v="0"/>
    <m/>
    <m/>
    <m/>
    <x v="0"/>
    <x v="0"/>
    <d v="2020-10-01T00:00:00"/>
    <n v="5867.05"/>
  </r>
  <r>
    <s v="MARIA ANGELA BATISTA"/>
    <x v="1"/>
    <n v="1123360"/>
    <n v="57405123600"/>
    <s v="02/09/1966"/>
    <x v="0"/>
    <s v="HELENA NIZIA BATISTA"/>
    <x v="1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9537.1299999999992"/>
  </r>
  <r>
    <s v="MARIA ANGELA RIBEIRO"/>
    <x v="1"/>
    <n v="1519630"/>
    <n v="57852723691"/>
    <s v="31/05/1965"/>
    <x v="0"/>
    <s v="MARCOLINA MARIA RIBEIRO"/>
    <x v="1"/>
    <s v="BRASILEIRO NATO"/>
    <m/>
    <s v="MG"/>
    <s v="IBIA"/>
    <n v="749"/>
    <s v="FARMACIA"/>
    <s v="06-HOSP CLINICAS-UMUARAMA"/>
    <n v="743"/>
    <s v="DIRETORIA DE SERVICOS ADMINISTRATIVOS"/>
    <s v="06-HOSP CLINICAS-UMUARAMA"/>
    <m/>
    <x v="3"/>
    <x v="20"/>
    <x v="0"/>
    <m/>
    <s v="0//0"/>
    <m/>
    <m/>
    <n v="0"/>
    <m/>
    <n v="0"/>
    <m/>
    <m/>
    <m/>
    <x v="0"/>
    <x v="0"/>
    <d v="2006-01-25T00:00:00"/>
    <n v="20826.16"/>
  </r>
  <r>
    <s v="MARIA ANGELICA FIGUEIREDO CAMPO DALL ORTO"/>
    <x v="0"/>
    <n v="2833907"/>
    <n v="1039115616"/>
    <s v="17/12/1976"/>
    <x v="0"/>
    <s v="CELIA MARA DE FIGUEIREDO CAMPO"/>
    <x v="1"/>
    <s v="BRASILEIRO NATO"/>
    <m/>
    <s v="MG"/>
    <m/>
    <n v="46"/>
    <s v="DIVISAO DE ENG SEG MEDICINA TRABALHO"/>
    <s v="08-AREA ADMINISTR-UMUARAMA"/>
    <n v="29"/>
    <s v="PRO REITORIA DE GESTAO DE PESSOAS"/>
    <s v="04-SANTA MONICA"/>
    <m/>
    <x v="1"/>
    <x v="58"/>
    <x v="0"/>
    <m/>
    <s v="0//0"/>
    <m/>
    <m/>
    <n v="0"/>
    <m/>
    <n v="0"/>
    <m/>
    <m/>
    <m/>
    <x v="0"/>
    <x v="2"/>
    <d v="2011-01-04T00:00:00"/>
    <n v="8520.27"/>
  </r>
  <r>
    <s v="MARIA APARECIDA DA SILVA"/>
    <x v="0"/>
    <n v="413491"/>
    <n v="62985710600"/>
    <s v="11/11/1956"/>
    <x v="0"/>
    <s v="ANTONIA ALBINA SILVA"/>
    <x v="1"/>
    <s v="BRASILEIRO NATO"/>
    <m/>
    <s v="GO"/>
    <s v="QUIRINOPOLIS"/>
    <n v="407"/>
    <s v="FACULDADE DE ENGENHARIA CIVIL"/>
    <s v="04-SANTA MONICA"/>
    <n v="407"/>
    <s v="FACULDADE DE ENGENHARIA CIVIL"/>
    <s v="04-SANTA MONICA"/>
    <m/>
    <x v="7"/>
    <x v="30"/>
    <x v="0"/>
    <m/>
    <s v="0//0"/>
    <m/>
    <m/>
    <n v="0"/>
    <m/>
    <n v="0"/>
    <m/>
    <m/>
    <m/>
    <x v="0"/>
    <x v="0"/>
    <d v="1990-11-19T00:00:00"/>
    <n v="2852.87"/>
  </r>
  <r>
    <s v="MARIA APARECIDA DA SILVA COSTA"/>
    <x v="1"/>
    <n v="1434403"/>
    <n v="2801375675"/>
    <s v="10/02/1970"/>
    <x v="0"/>
    <s v="LEONTINA FRANCELINA DE MOURA"/>
    <x v="1"/>
    <s v="BRASILEIRO NATO"/>
    <m/>
    <s v="MG"/>
    <s v="CENTRALINA"/>
    <n v="473"/>
    <s v="RADIOLOGIA AMB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3-11-06T00:00:00"/>
    <n v="8711.42"/>
  </r>
  <r>
    <s v="MARIA APARECIDA DE ARAUJO"/>
    <x v="1"/>
    <n v="1914573"/>
    <n v="69158690697"/>
    <s v="03/07/1960"/>
    <x v="0"/>
    <s v="VENINA ALADIA DE OLIVEIRA"/>
    <x v="1"/>
    <s v="BRASILEIRO NATO"/>
    <m/>
    <s v="MG"/>
    <m/>
    <n v="765"/>
    <s v="ASSISTENCIA SOCIAL"/>
    <s v="06-HOSP CLINICAS-UMUARAMA"/>
    <n v="746"/>
    <s v="DIRETORIA DE SERVICOS CLINICOS"/>
    <s v="06-HOSP CLINICAS-UMUARAMA"/>
    <m/>
    <x v="1"/>
    <x v="55"/>
    <x v="0"/>
    <m/>
    <s v="0//0"/>
    <m/>
    <m/>
    <n v="0"/>
    <m/>
    <n v="0"/>
    <m/>
    <m/>
    <m/>
    <x v="0"/>
    <x v="0"/>
    <d v="2012-02-03T00:00:00"/>
    <n v="10131.73"/>
  </r>
  <r>
    <s v="MARIA APARECIDA DE BARROS"/>
    <x v="1"/>
    <n v="1434868"/>
    <n v="27368742691"/>
    <s v="28/12/1959"/>
    <x v="0"/>
    <s v="MARGARIDA ALVES DE BARROS"/>
    <x v="0"/>
    <s v="BRASILEIRO NATO"/>
    <m/>
    <s v="GO"/>
    <s v="PONTALINA"/>
    <n v="478"/>
    <s v="CIRURGIA PS DIENF"/>
    <s v="05-ENFERMAGEM-UMUARAMA"/>
    <n v="211"/>
    <s v="DIRETORIA DE ENFERMAGEM HC"/>
    <s v="05-ENFERMAGEM-UMUARAMA"/>
    <m/>
    <x v="4"/>
    <x v="142"/>
    <x v="0"/>
    <m/>
    <s v="0//0"/>
    <m/>
    <s v="LIC. TRATAMENTO DE SAUDE - EST"/>
    <n v="0"/>
    <m/>
    <n v="0"/>
    <m/>
    <s v="27/07/2022"/>
    <s v="22/01/2023"/>
    <x v="0"/>
    <x v="0"/>
    <d v="2003-11-18T00:00:00"/>
    <n v="4323.92"/>
  </r>
  <r>
    <s v="MARIA APARECIDA DE MELO SILVA"/>
    <x v="1"/>
    <n v="2273696"/>
    <n v="3682813616"/>
    <s v="07/02/1970"/>
    <x v="0"/>
    <s v="ORLANDA MARIA DE MELO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0"/>
    <x v="0"/>
    <x v="0"/>
    <m/>
    <s v="0//0"/>
    <m/>
    <m/>
    <n v="0"/>
    <m/>
    <n v="0"/>
    <m/>
    <m/>
    <m/>
    <x v="0"/>
    <x v="0"/>
    <d v="2016-01-11T00:00:00"/>
    <n v="8742.81"/>
  </r>
  <r>
    <s v="MARIA APARECIDA DE OLIVEIRA"/>
    <x v="0"/>
    <n v="1827379"/>
    <n v="3379458880"/>
    <s v="31/01/1959"/>
    <x v="0"/>
    <s v="MARIA PEREIRA DE OLIVEIRA"/>
    <x v="1"/>
    <s v="BRASILEIRO NATO"/>
    <m/>
    <s v="MG"/>
    <m/>
    <n v="816"/>
    <s v="COORDENACAO DO CURSO DE TEATRO"/>
    <s v="04-SANTA MONICA"/>
    <n v="808"/>
    <s v="INSTITUTO DE ARTES"/>
    <s v="04-SANTA MONICA"/>
    <m/>
    <x v="2"/>
    <x v="25"/>
    <x v="0"/>
    <m/>
    <s v="0//0"/>
    <m/>
    <m/>
    <n v="0"/>
    <m/>
    <n v="0"/>
    <m/>
    <m/>
    <m/>
    <x v="0"/>
    <x v="0"/>
    <d v="2010-11-30T00:00:00"/>
    <n v="4664.99"/>
  </r>
  <r>
    <s v="MARIA APARECIDA DE OLIVEIRA CAMPOS"/>
    <x v="1"/>
    <n v="2123520"/>
    <n v="62992740691"/>
    <s v="13/02/1969"/>
    <x v="0"/>
    <s v="MARIA JOVELINA DE OLIVEIRA"/>
    <x v="1"/>
    <s v="BRASILEIRO NATO"/>
    <m/>
    <s v="MG"/>
    <s v="MONJOLINHO"/>
    <n v="769"/>
    <s v="PROPEDEUTICA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1"/>
    <d v="2003-12-03T00:00:00"/>
    <n v="7990.08"/>
  </r>
  <r>
    <s v="MARIA APARECIDA DE OLIVEIRA TANNUS"/>
    <x v="1"/>
    <n v="1123546"/>
    <n v="64662624649"/>
    <s v="06/07/1967"/>
    <x v="0"/>
    <s v="LOURDES LUIZ DE MOURA OLIVEIRA"/>
    <x v="1"/>
    <s v="BRASILEIRO NATO"/>
    <m/>
    <s v="MG"/>
    <s v="MONTE CARMELO"/>
    <n v="490"/>
    <s v="BERCARIO E UTI NEONATAL GEUNE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5-01-14T00:00:00"/>
    <n v="9284.9500000000007"/>
  </r>
  <r>
    <s v="MARIA APARECIDA DOS SANTOS OLIVEIRA"/>
    <x v="1"/>
    <n v="1434329"/>
    <n v="39334376600"/>
    <s v="17/03/1961"/>
    <x v="0"/>
    <s v="MARIA AURORA DIAS SANTOS"/>
    <x v="2"/>
    <s v="BRASILEIRO NATO"/>
    <m/>
    <s v="MG"/>
    <s v="UBERLANDIA"/>
    <n v="486"/>
    <s v="ENFERMAGEM GINEC OBST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6T00:00:00"/>
    <n v="6836.95"/>
  </r>
  <r>
    <s v="MARIA APARECIDA GONCALVES"/>
    <x v="1"/>
    <n v="412226"/>
    <n v="36047074634"/>
    <s v="20/08/1954"/>
    <x v="0"/>
    <s v="ANTONIA GOMES GONCALVES"/>
    <x v="1"/>
    <s v="BRASILEIRO NATO"/>
    <m/>
    <s v="MG"/>
    <s v="CANAPOLIS"/>
    <n v="771"/>
    <s v="SERVICOS MEDICOS"/>
    <s v="06-HOSP CLINICAS-UMUARAMA"/>
    <n v="746"/>
    <s v="DIRETORIA DE SERVICOS CLINICOS"/>
    <s v="06-HOSP CLINICAS-UMUARAMA"/>
    <m/>
    <x v="0"/>
    <x v="43"/>
    <x v="0"/>
    <m/>
    <s v="0//0"/>
    <m/>
    <m/>
    <n v="0"/>
    <m/>
    <n v="0"/>
    <m/>
    <m/>
    <m/>
    <x v="0"/>
    <x v="0"/>
    <d v="1983-05-02T00:00:00"/>
    <n v="26133.42"/>
  </r>
  <r>
    <s v="MARIA APARECIDA GONCALVES GOMES"/>
    <x v="1"/>
    <n v="2445133"/>
    <n v="3757527658"/>
    <s v="14/09/1978"/>
    <x v="0"/>
    <s v="MARIA DAS NEVES DIAS"/>
    <x v="1"/>
    <s v="BRASILEIRO NATO"/>
    <m/>
    <s v="GO"/>
    <s v="ITUMBIARA"/>
    <n v="746"/>
    <s v="DIRETORIA DE SERVICOS CLINICOS"/>
    <s v="06-HOSP CLINICAS-UMUARAMA"/>
    <n v="746"/>
    <s v="DIRETORIA DE SERVICOS CLINICOS"/>
    <s v="06-HOSP CLINICAS-UMUARAMA"/>
    <m/>
    <x v="5"/>
    <x v="39"/>
    <x v="0"/>
    <m/>
    <s v="0//0"/>
    <m/>
    <s v="Lic. Tratar de Interesses Particulares - EST"/>
    <n v="0"/>
    <m/>
    <n v="0"/>
    <m/>
    <s v="16/08/2022"/>
    <s v="15/08/2023"/>
    <x v="0"/>
    <x v="0"/>
    <d v="2006-02-13T00:00:00"/>
    <n v="0"/>
  </r>
  <r>
    <s v="MARIA APARECIDA JOANA DE MELO ARAUJO"/>
    <x v="0"/>
    <n v="413665"/>
    <n v="48497177649"/>
    <s v="06/05/1956"/>
    <x v="0"/>
    <s v="JOANA MARIA MELO"/>
    <x v="1"/>
    <s v="BRASILEIRO NATO"/>
    <m/>
    <s v="MG"/>
    <s v="ARAGUARI"/>
    <n v="861"/>
    <s v="HERBARIUM UBERLANDENSE"/>
    <s v="04-SANTA MONICA"/>
    <n v="294"/>
    <s v="INSTITUTO DE BIOLOGIA"/>
    <s v="07-AREA ACADEMICA-UMUARAMA"/>
    <m/>
    <x v="8"/>
    <x v="30"/>
    <x v="0"/>
    <m/>
    <s v="0//0"/>
    <m/>
    <m/>
    <n v="0"/>
    <m/>
    <n v="0"/>
    <m/>
    <m/>
    <m/>
    <x v="0"/>
    <x v="0"/>
    <d v="1992-02-10T00:00:00"/>
    <n v="3518.39"/>
  </r>
  <r>
    <s v="MARIA APARECIDA MAGALHAES"/>
    <x v="1"/>
    <n v="1362111"/>
    <n v="81495374653"/>
    <s v="26/10/1968"/>
    <x v="0"/>
    <s v="JOVELINA MARIA DE OLIVEIRA"/>
    <x v="1"/>
    <s v="BRASILEIRO NATO"/>
    <m/>
    <s v="MG"/>
    <s v="ROMARIA"/>
    <n v="482"/>
    <s v="CLINICA CIRURGICA 2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09-14T00:00:00"/>
    <n v="7111.87"/>
  </r>
  <r>
    <s v="MARIA APARECIDA RIBEIRO DE ALMEIDA"/>
    <x v="1"/>
    <n v="1629781"/>
    <n v="6264969850"/>
    <s v="27/03/1966"/>
    <x v="0"/>
    <s v="ANA ALVES RIBEIRO"/>
    <x v="1"/>
    <s v="BRASILEIRO NATO"/>
    <m/>
    <s v="SP"/>
    <m/>
    <n v="211"/>
    <s v="DIRETORIA DE ENFERMAGEM HC"/>
    <s v="05-ENFERMAGEM-UMUARAMA"/>
    <n v="211"/>
    <s v="DIRETORIA DE ENFERMAGEM HC"/>
    <s v="05-ENFERMAGEM-UMUARAMA"/>
    <m/>
    <x v="0"/>
    <x v="17"/>
    <x v="0"/>
    <m/>
    <s v="0//0"/>
    <m/>
    <m/>
    <n v="26254"/>
    <s v="UNIVERSIDADE FED.DO TRIANGULO MINEIRO"/>
    <n v="0"/>
    <m/>
    <m/>
    <m/>
    <x v="0"/>
    <x v="0"/>
    <d v="2011-03-01T00:00:00"/>
    <n v="10085.290000000001"/>
  </r>
  <r>
    <s v="MARIA AUXILIADORA"/>
    <x v="0"/>
    <n v="1123312"/>
    <n v="67799680644"/>
    <s v="25/03/1968"/>
    <x v="0"/>
    <s v="GERALDA LIBANIA MACHADO OLIVEIRA"/>
    <x v="1"/>
    <s v="BRASILEIRO NATO"/>
    <m/>
    <s v="GO"/>
    <s v="TAQUARAL DE GOIAS"/>
    <n v="301"/>
    <s v="INSTITUTO DE CIENCIAS AGRARIAS"/>
    <s v="12-CAMPUS GLORIA"/>
    <n v="301"/>
    <s v="INSTITUTO DE CIENCIAS AGRARIAS"/>
    <s v="12-CAMPUS GLORIA"/>
    <m/>
    <x v="0"/>
    <x v="6"/>
    <x v="0"/>
    <m/>
    <s v="0//0"/>
    <m/>
    <m/>
    <n v="0"/>
    <m/>
    <n v="0"/>
    <m/>
    <m/>
    <m/>
    <x v="0"/>
    <x v="0"/>
    <d v="1994-10-17T00:00:00"/>
    <n v="6528.48"/>
  </r>
  <r>
    <s v="MARIA AUXILIADORA DO NASCIMENTO SILVA"/>
    <x v="1"/>
    <n v="2236275"/>
    <n v="79436129653"/>
    <s v="12/07/1971"/>
    <x v="0"/>
    <s v="MARIA BRAZ DO NASCIMENTO"/>
    <x v="1"/>
    <s v="BRASILEIRO NATO"/>
    <m/>
    <s v="MG"/>
    <m/>
    <n v="212"/>
    <s v="AMBULATORIO DIENF"/>
    <s v="05-ENFERMAGEM-UMUARAMA"/>
    <n v="211"/>
    <s v="DIRETORIA DE ENFERMAGEM HC"/>
    <s v="05-ENFERMAGEM-UMUARAMA"/>
    <s v="MONOPARESIA"/>
    <x v="0"/>
    <x v="0"/>
    <x v="0"/>
    <m/>
    <s v="0//0"/>
    <m/>
    <m/>
    <n v="0"/>
    <m/>
    <n v="0"/>
    <m/>
    <m/>
    <m/>
    <x v="0"/>
    <x v="0"/>
    <d v="2015-07-01T00:00:00"/>
    <n v="4477.79"/>
  </r>
  <r>
    <s v="MARIA AUXILIADORA SILVA COSTA"/>
    <x v="1"/>
    <n v="2362662"/>
    <n v="4987812673"/>
    <s v="03/04/1982"/>
    <x v="0"/>
    <s v="ANGELA MERICI DA SILVA"/>
    <x v="1"/>
    <s v="BRASILEIRO NATO"/>
    <m/>
    <s v="MG"/>
    <s v="UBERLANDIA"/>
    <n v="491"/>
    <s v="CENTRO CIRURGICO GEUNE DIENF"/>
    <s v="05-ENFERMAGEM-UMUARAMA"/>
    <n v="211"/>
    <s v="DIRETORIA DE ENFERMAGEM HC"/>
    <s v="05-ENFERMAGEM-UMUARAMA"/>
    <m/>
    <x v="0"/>
    <x v="19"/>
    <x v="0"/>
    <m/>
    <s v="0//0"/>
    <m/>
    <m/>
    <n v="0"/>
    <m/>
    <n v="0"/>
    <m/>
    <m/>
    <m/>
    <x v="0"/>
    <x v="0"/>
    <d v="2004-05-27T00:00:00"/>
    <n v="10389.780000000001"/>
  </r>
  <r>
    <s v="MARIA BEATRIZ DA SILVA"/>
    <x v="0"/>
    <n v="1035099"/>
    <n v="35123419691"/>
    <s v="24/02/1956"/>
    <x v="0"/>
    <s v="MARIA RITA DA SILVA"/>
    <x v="3"/>
    <s v="BRASILEIRO NATO"/>
    <m/>
    <s v="MG"/>
    <s v="CANAL DE SAO SIMAO"/>
    <n v="861"/>
    <s v="HERBARIUM UBERLANDENSE"/>
    <s v="04-SANTA MONICA"/>
    <n v="294"/>
    <s v="INSTITUTO DE BIOLOGIA"/>
    <s v="07-AREA ACADEMICA-UMUARAMA"/>
    <m/>
    <x v="8"/>
    <x v="29"/>
    <x v="0"/>
    <m/>
    <s v="0//0"/>
    <m/>
    <m/>
    <n v="0"/>
    <m/>
    <n v="0"/>
    <m/>
    <m/>
    <m/>
    <x v="0"/>
    <x v="0"/>
    <d v="1993-03-17T00:00:00"/>
    <n v="5295.15"/>
  </r>
  <r>
    <s v="MARIA BEATRIZ DA SILVA GONCALVES"/>
    <x v="1"/>
    <n v="410022"/>
    <n v="32054025615"/>
    <s v="19/07/1957"/>
    <x v="0"/>
    <s v="MARIA JESUS"/>
    <x v="0"/>
    <s v="BRASILEIRO NATO"/>
    <m/>
    <s v="MG"/>
    <s v="CAMPOS ALTOS"/>
    <n v="488"/>
    <s v="ENFERMAGEM PEDIATRIA INTERNACAO DIENF"/>
    <s v="05-ENFERMAGEM-UMUARAMA"/>
    <n v="211"/>
    <s v="DIRETORIA DE ENFERMAGEM HC"/>
    <s v="05-ENFERMAGEM-UMUARAMA"/>
    <m/>
    <x v="0"/>
    <x v="116"/>
    <x v="0"/>
    <m/>
    <s v="0//0"/>
    <m/>
    <m/>
    <n v="0"/>
    <m/>
    <n v="0"/>
    <m/>
    <m/>
    <m/>
    <x v="0"/>
    <x v="0"/>
    <d v="1979-04-11T00:00:00"/>
    <n v="12580.86"/>
  </r>
  <r>
    <s v="MARIA BEATRIZ VIEIRA"/>
    <x v="1"/>
    <n v="2103285"/>
    <n v="5951570689"/>
    <s v="18/07/1978"/>
    <x v="0"/>
    <s v="VANDA PEREIRA SILVA VIEIRA"/>
    <x v="0"/>
    <s v="BRASILEIRO NATO"/>
    <m/>
    <s v="MG"/>
    <m/>
    <n v="496"/>
    <s v="ONCOLOGIA QUIMIOTERAPIA GEUNE DIENF"/>
    <s v="05-ENFERMAGEM-UMUARAMA"/>
    <n v="211"/>
    <s v="DIRETORIA DE ENFERMAGEM HC"/>
    <s v="05-ENFERMAGEM-UMUARAMA"/>
    <m/>
    <x v="4"/>
    <x v="143"/>
    <x v="0"/>
    <m/>
    <s v="0//0"/>
    <m/>
    <m/>
    <n v="0"/>
    <m/>
    <n v="0"/>
    <m/>
    <m/>
    <m/>
    <x v="0"/>
    <x v="0"/>
    <d v="2014-03-24T00:00:00"/>
    <n v="3259.1"/>
  </r>
  <r>
    <s v="MARIA CAROLINA BUIATTI AMARAL E SILVA"/>
    <x v="0"/>
    <n v="3059717"/>
    <n v="9565255639"/>
    <s v="01/03/1988"/>
    <x v="0"/>
    <s v="ALDAZELIA AMARAL DE FARIA"/>
    <x v="0"/>
    <s v="BRASILEIRO NATO"/>
    <m/>
    <s v="MG"/>
    <m/>
    <n v="665"/>
    <s v="SETOR INTEG ACOES PROM SAUDE SERVIDOR"/>
    <s v="08-AREA ADMINISTR-UMUARAMA"/>
    <n v="29"/>
    <s v="PRO REITORIA DE GESTAO DE PESSOAS"/>
    <s v="04-SANTA MONICA"/>
    <m/>
    <x v="1"/>
    <x v="51"/>
    <x v="0"/>
    <m/>
    <s v="0//0"/>
    <m/>
    <m/>
    <n v="0"/>
    <m/>
    <n v="0"/>
    <m/>
    <m/>
    <m/>
    <x v="0"/>
    <x v="0"/>
    <d v="2018-08-02T00:00:00"/>
    <n v="7405.44"/>
  </r>
  <r>
    <s v="MARIA CAROLLINE COSTA CARNEIRO"/>
    <x v="0"/>
    <n v="2377504"/>
    <n v="8383155697"/>
    <s v="02/06/1987"/>
    <x v="0"/>
    <s v="ELIZABETH APARECIDA COSTA CARNEIRO"/>
    <x v="1"/>
    <s v="BRASILEIRO NATO"/>
    <m/>
    <s v="MG"/>
    <m/>
    <n v="134"/>
    <s v="DIVISAO DE PATRIMONIO"/>
    <s v="08-AREA ADMINISTR-UMUARAMA"/>
    <n v="131"/>
    <s v="PRO REITORIA DE PLANEJAMEN ADMINISTRACAO"/>
    <s v="04-SANTA MONICA"/>
    <m/>
    <x v="0"/>
    <x v="40"/>
    <x v="0"/>
    <m/>
    <s v="0//0"/>
    <m/>
    <m/>
    <n v="0"/>
    <m/>
    <n v="0"/>
    <m/>
    <m/>
    <m/>
    <x v="0"/>
    <x v="0"/>
    <d v="2017-03-15T00:00:00"/>
    <n v="4001.88"/>
  </r>
  <r>
    <s v="MARIA CECILIA DE SOUZA NOGUEIRA"/>
    <x v="0"/>
    <n v="3219892"/>
    <n v="2741593680"/>
    <s v="21/03/1976"/>
    <x v="0"/>
    <s v="IVA MARIA AGUIAR"/>
    <x v="1"/>
    <s v="BRASILEIRO NATO"/>
    <m/>
    <s v="MG"/>
    <m/>
    <n v="663"/>
    <s v="DIRETORIA QUALIDADE VIDA SAUDE SERVIDOR"/>
    <s v="08-AREA ADMINISTR-UMUARAMA"/>
    <n v="29"/>
    <s v="PRO REITORIA DE GESTAO DE PESSOAS"/>
    <s v="04-SANTA MONICA"/>
    <m/>
    <x v="0"/>
    <x v="45"/>
    <x v="0"/>
    <m/>
    <s v="0//0"/>
    <m/>
    <m/>
    <n v="0"/>
    <m/>
    <n v="0"/>
    <m/>
    <m/>
    <m/>
    <x v="0"/>
    <x v="0"/>
    <d v="2021-01-13T00:00:00"/>
    <n v="3434.01"/>
  </r>
  <r>
    <s v="MARIA CECILIA MARQUES RIBEIRO"/>
    <x v="0"/>
    <n v="1672756"/>
    <n v="91125111615"/>
    <s v="28/09/1972"/>
    <x v="0"/>
    <s v="MARIA DE LOURDES MARQUES RIBEIRO"/>
    <x v="1"/>
    <s v="BRASILEIRO NATO"/>
    <m/>
    <s v="MG"/>
    <s v="ARAGUARI"/>
    <n v="130"/>
    <s v="SETOR DE ASSUNTOS EDUCACIONAIS - DIRAC"/>
    <s v="04-SANTA MONICA"/>
    <n v="262"/>
    <s v="PRO REITORIA DE GRADUACAO"/>
    <s v="04-SANTA MONICA"/>
    <m/>
    <x v="1"/>
    <x v="15"/>
    <x v="0"/>
    <m/>
    <s v="0//0"/>
    <m/>
    <m/>
    <n v="0"/>
    <m/>
    <n v="0"/>
    <m/>
    <m/>
    <m/>
    <x v="0"/>
    <x v="0"/>
    <d v="2009-01-22T00:00:00"/>
    <n v="5886.5"/>
  </r>
  <r>
    <s v="MARIA CLARA NUNES DE MATOS"/>
    <x v="0"/>
    <n v="3000376"/>
    <n v="9199819686"/>
    <s v="16/09/1993"/>
    <x v="0"/>
    <s v="MARIA APARECIDA NUNES DA SILVA DE MATOS"/>
    <x v="0"/>
    <s v="BRASILEIRO NATO"/>
    <m/>
    <s v="MG"/>
    <m/>
    <n v="723"/>
    <s v="DIVISAO DE ATENDIMENTO AO USUARIO"/>
    <s v="04-SANTA MONICA"/>
    <n v="585"/>
    <s v="DIRETORIA DO SISTEMA DE BIBLIOTECAS"/>
    <s v="04-SANTA MONICA"/>
    <m/>
    <x v="5"/>
    <x v="52"/>
    <x v="0"/>
    <m/>
    <s v="0//0"/>
    <m/>
    <m/>
    <n v="0"/>
    <m/>
    <n v="0"/>
    <m/>
    <m/>
    <m/>
    <x v="0"/>
    <x v="0"/>
    <d v="2017-12-18T00:00:00"/>
    <n v="3058.7"/>
  </r>
  <r>
    <s v="MARIA CLAUDIA DE SOUZA LACERDA"/>
    <x v="0"/>
    <n v="1536965"/>
    <n v="48315494600"/>
    <s v="26/12/1963"/>
    <x v="0"/>
    <s v="MARIA APARECIDA DE SOUZA LACERDA"/>
    <x v="4"/>
    <s v="BRASILEIRO NATO"/>
    <m/>
    <s v="MG"/>
    <s v="ESTRELA DO SUL"/>
    <n v="363"/>
    <s v="FACULDADE DE EDUCACAO"/>
    <s v="04-SANTA MONICA"/>
    <n v="363"/>
    <s v="FACULDADE DE EDUCACAO"/>
    <s v="04-SANTA MONICA"/>
    <m/>
    <x v="0"/>
    <x v="2"/>
    <x v="0"/>
    <m/>
    <s v="0//0"/>
    <m/>
    <m/>
    <n v="0"/>
    <m/>
    <n v="0"/>
    <m/>
    <m/>
    <m/>
    <x v="0"/>
    <x v="0"/>
    <d v="2006-06-30T00:00:00"/>
    <n v="5368.29"/>
  </r>
  <r>
    <s v="MARIA CONCEICAO FRANCISCO SOUTO DOS SANTOS"/>
    <x v="0"/>
    <n v="1123358"/>
    <n v="72603542672"/>
    <s v="12/05/1967"/>
    <x v="0"/>
    <s v="ANTONIA JOSE SOARES"/>
    <x v="0"/>
    <s v="BRASILEIRO NATO"/>
    <m/>
    <s v="MG"/>
    <s v="PARACATU"/>
    <n v="298"/>
    <s v="INSTITUTO DE BIOTECNOLOGIA"/>
    <s v="07-AREA ACADEMICA-UMUARAMA"/>
    <n v="298"/>
    <s v="INSTITUTO DE BIOTECNOLOGIA"/>
    <s v="07-AREA ACADEMICA-UMUARAMA"/>
    <m/>
    <x v="0"/>
    <x v="6"/>
    <x v="0"/>
    <m/>
    <s v="0//0"/>
    <m/>
    <m/>
    <n v="0"/>
    <m/>
    <n v="0"/>
    <m/>
    <m/>
    <m/>
    <x v="0"/>
    <x v="0"/>
    <d v="1994-12-15T00:00:00"/>
    <n v="6528.48"/>
  </r>
  <r>
    <s v="MARIA CRISTINA BRUNO DE ASSIS"/>
    <x v="0"/>
    <n v="1642114"/>
    <n v="456633600"/>
    <s v="28/05/1971"/>
    <x v="0"/>
    <s v="MARIA JOSE BRUNO DE ASSIS"/>
    <x v="1"/>
    <s v="BRASILEIRO NATO"/>
    <m/>
    <s v="MG"/>
    <s v="CONSELHEIRO LAFAERTE"/>
    <n v="955"/>
    <s v="PROAE - CAMPUS PONTAL"/>
    <s v="09-CAMPUS PONTAL"/>
    <n v="944"/>
    <s v="PRO REITORIA DE ASSISTENCIA ESTUDANTIL"/>
    <s v="04-SANTA MONICA"/>
    <m/>
    <x v="1"/>
    <x v="17"/>
    <x v="0"/>
    <m/>
    <s v="0//0"/>
    <m/>
    <m/>
    <n v="0"/>
    <m/>
    <n v="0"/>
    <m/>
    <m/>
    <m/>
    <x v="0"/>
    <x v="0"/>
    <d v="2008-07-23T00:00:00"/>
    <n v="10057.17"/>
  </r>
  <r>
    <s v="MARIA CRISTINA DE SOUSA VAZ SILVA"/>
    <x v="1"/>
    <n v="1123454"/>
    <n v="30428491200"/>
    <s v="16/01/1968"/>
    <x v="0"/>
    <s v="WALDECI SOUSA VAZ"/>
    <x v="1"/>
    <s v="BRASILEIRO NATO"/>
    <m/>
    <s v="GO"/>
    <s v="ITUMBIARA"/>
    <n v="484"/>
    <s v="CLINICA CIRURGICA 5 INTERNACAO DIENF"/>
    <s v="05-ENFERMAGEM-UMUARAMA"/>
    <n v="211"/>
    <s v="DIRETORIA DE ENFERMAGEM HC"/>
    <s v="05-ENFERMAGEM-UMUARAMA"/>
    <m/>
    <x v="0"/>
    <x v="13"/>
    <x v="0"/>
    <m/>
    <s v="0//0"/>
    <m/>
    <m/>
    <n v="0"/>
    <m/>
    <n v="0"/>
    <m/>
    <m/>
    <m/>
    <x v="0"/>
    <x v="0"/>
    <d v="1995-01-09T00:00:00"/>
    <n v="16390.82"/>
  </r>
  <r>
    <s v="MARIA CRISTINA LIMA E SILVA"/>
    <x v="1"/>
    <n v="1454695"/>
    <n v="99923904687"/>
    <s v="21/02/1965"/>
    <x v="0"/>
    <s v="MARIA APARECIDA SILVEIRA LIMA"/>
    <x v="1"/>
    <s v="BRASILEIRO NATO"/>
    <m/>
    <s v="MG"/>
    <s v="SAO TOMAS DE AQUINO"/>
    <n v="771"/>
    <s v="SERVICOS MEDICOS"/>
    <s v="06-HOSP CLINICAS-UMUARAMA"/>
    <n v="746"/>
    <s v="DIRETORIA DE SERVICOS CLINICOS"/>
    <s v="06-HOSP CLINICAS-UMUARAMA"/>
    <m/>
    <x v="3"/>
    <x v="19"/>
    <x v="0"/>
    <m/>
    <s v="0//0"/>
    <m/>
    <m/>
    <n v="0"/>
    <m/>
    <n v="0"/>
    <m/>
    <m/>
    <m/>
    <x v="0"/>
    <x v="0"/>
    <d v="2004-05-28T00:00:00"/>
    <n v="27561.79"/>
  </r>
  <r>
    <s v="MARIA CRISTINA SAGARIO"/>
    <x v="0"/>
    <n v="1617271"/>
    <n v="29573335204"/>
    <s v="30/11/1966"/>
    <x v="0"/>
    <s v="DORIS DE OLIVEIRA SAGARIO"/>
    <x v="0"/>
    <s v="BRASILEIRO NATO"/>
    <m/>
    <s v="MG"/>
    <s v="UBERLANDIA"/>
    <n v="723"/>
    <s v="DIVISAO DE ATENDIMENTO AO USUARIO"/>
    <s v="04-SANTA MONICA"/>
    <n v="585"/>
    <s v="DIRETORIA DO SISTEMA DE BIBLIOTECAS"/>
    <s v="04-SANTA MONICA"/>
    <m/>
    <x v="1"/>
    <x v="17"/>
    <x v="0"/>
    <m/>
    <s v="0//0"/>
    <m/>
    <m/>
    <n v="0"/>
    <m/>
    <n v="0"/>
    <m/>
    <m/>
    <m/>
    <x v="0"/>
    <x v="0"/>
    <d v="2008-03-31T00:00:00"/>
    <n v="10328"/>
  </r>
  <r>
    <s v="MARIA CRISTINA VASCONCELOS TEIXEIRA"/>
    <x v="1"/>
    <n v="1364275"/>
    <n v="93176988672"/>
    <s v="07/01/1974"/>
    <x v="0"/>
    <s v="DIRCE VASCONCELOS TEIXEIRA"/>
    <x v="1"/>
    <s v="BRASILEIRO NATO"/>
    <m/>
    <s v="MG"/>
    <s v="SANTA VITORIA"/>
    <n v="216"/>
    <s v="SETOR DE MATERIAIS ESTERILIZ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1-02T00:00:00"/>
    <n v="7029.92"/>
  </r>
  <r>
    <s v="MARIA DA GRACA FIALHO KOBOLDT GOMES"/>
    <x v="0"/>
    <n v="2103509"/>
    <n v="12114952134"/>
    <s v="05/12/1956"/>
    <x v="0"/>
    <s v="ISABEL KOBOLDT GOMES"/>
    <x v="1"/>
    <s v="BRASILEIRO NATO"/>
    <m/>
    <s v="RS"/>
    <s v="CANOAS"/>
    <n v="127"/>
    <s v="DIRETORIA DE PESQUISA - PROPP"/>
    <s v="04-SANTA MONICA"/>
    <n v="122"/>
    <s v="PRO REITORIA PESQUISA E POS GRADUACAO"/>
    <s v="04-SANTA MONICA"/>
    <m/>
    <x v="0"/>
    <x v="29"/>
    <x v="0"/>
    <m/>
    <s v="0//0"/>
    <m/>
    <m/>
    <n v="26327"/>
    <s v="ESCOLA AGROTECNICA FED. DE INCONFIDENTES"/>
    <n v="0"/>
    <m/>
    <m/>
    <m/>
    <x v="0"/>
    <x v="0"/>
    <d v="2008-02-01T00:00:00"/>
    <n v="6071.56"/>
  </r>
  <r>
    <s v="MARIA DAS DORES VIEIRA GROTTO"/>
    <x v="0"/>
    <n v="2234552"/>
    <n v="294013644"/>
    <s v="28/12/1965"/>
    <x v="0"/>
    <s v="ALCINA BARBOSA VIEIRA"/>
    <x v="1"/>
    <s v="BRASILEIRO NATO"/>
    <m/>
    <s v="MG"/>
    <m/>
    <n v="130"/>
    <s v="SETOR DE ASSUNTOS EDUCACIONAIS - DIRAC"/>
    <s v="04-SANTA MONICA"/>
    <n v="262"/>
    <s v="PRO REITORIA DE GRADUACAO"/>
    <s v="04-SANTA MONICA"/>
    <m/>
    <x v="2"/>
    <x v="22"/>
    <x v="0"/>
    <m/>
    <s v="0//0"/>
    <m/>
    <m/>
    <n v="0"/>
    <m/>
    <n v="0"/>
    <m/>
    <m/>
    <m/>
    <x v="0"/>
    <x v="0"/>
    <d v="2015-06-22T00:00:00"/>
    <n v="3178"/>
  </r>
  <r>
    <s v="MARIA DAS GRACAS DE SOUZA"/>
    <x v="1"/>
    <n v="410694"/>
    <n v="26678306600"/>
    <s v="13/09/1949"/>
    <x v="0"/>
    <s v="MARIA DIVINA FREITAS"/>
    <x v="3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4"/>
    <x v="30"/>
    <x v="0"/>
    <m/>
    <s v="0//0"/>
    <m/>
    <m/>
    <n v="0"/>
    <m/>
    <n v="0"/>
    <m/>
    <m/>
    <m/>
    <x v="0"/>
    <x v="0"/>
    <d v="1976-11-01T00:00:00"/>
    <n v="3518.41"/>
  </r>
  <r>
    <s v="MARIA DAS GRACAS RODRIGUES MENDES"/>
    <x v="1"/>
    <n v="1123641"/>
    <n v="62986953620"/>
    <s v="07/01/1966"/>
    <x v="0"/>
    <s v="MARINA DA SILVA RODRIGUES"/>
    <x v="3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95-02-01T00:00:00"/>
    <n v="16767.759999999998"/>
  </r>
  <r>
    <s v="MARIA DAS GRACAS VENANCIO"/>
    <x v="1"/>
    <n v="1862618"/>
    <n v="11419207865"/>
    <s v="16/08/1953"/>
    <x v="0"/>
    <s v="VITALINA MARTINS VAZ"/>
    <x v="1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2"/>
    <x v="3"/>
    <x v="0"/>
    <m/>
    <s v="0//0"/>
    <m/>
    <m/>
    <n v="0"/>
    <m/>
    <n v="0"/>
    <m/>
    <m/>
    <m/>
    <x v="0"/>
    <x v="0"/>
    <d v="2011-04-20T00:00:00"/>
    <n v="6597.07"/>
  </r>
  <r>
    <s v="MARIA DE FATIMA ALVES"/>
    <x v="0"/>
    <n v="410225"/>
    <n v="43970303672"/>
    <s v="24/06/1960"/>
    <x v="0"/>
    <s v="MARIA CARLOS ALVES"/>
    <x v="3"/>
    <s v="BRASILEIRO NATO"/>
    <m/>
    <s v="MG"/>
    <s v="UBERLANDIA"/>
    <n v="97"/>
    <s v="DIVISAO SERVICOS AMBULATORIO CENTRAL"/>
    <s v="08-AREA ADMINISTR-UMUARAMA"/>
    <n v="92"/>
    <s v="HOSPITAL ODONTOLOGICO - DIRETORIA GERAL"/>
    <s v="08-AREA ADMINISTR-UMUARAMA"/>
    <m/>
    <x v="9"/>
    <x v="29"/>
    <x v="0"/>
    <m/>
    <s v="0//0"/>
    <m/>
    <m/>
    <n v="0"/>
    <m/>
    <n v="0"/>
    <m/>
    <m/>
    <m/>
    <x v="0"/>
    <x v="0"/>
    <d v="1980-05-01T00:00:00"/>
    <n v="10319.94"/>
  </r>
  <r>
    <s v="MARIA DE FATIMA NASCIMENTO SILVA"/>
    <x v="1"/>
    <n v="410074"/>
    <n v="28825225687"/>
    <s v="16/02/1958"/>
    <x v="0"/>
    <s v="MARIA AP NASCIMENTO"/>
    <x v="0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76-04-01T00:00:00"/>
    <n v="11776.9"/>
  </r>
  <r>
    <s v="MARIA DE FATIMA SOUSA ROSENVALD"/>
    <x v="0"/>
    <n v="411157"/>
    <n v="24057622691"/>
    <s v="28/11/1948"/>
    <x v="0"/>
    <s v="DURVALINA DOS SANTOS"/>
    <x v="1"/>
    <s v="BRASILEIRO NATO"/>
    <m/>
    <s v="MG"/>
    <s v="UBERLANDIA"/>
    <n v="284"/>
    <s v="DIVISAO DE CONTROLE ACADEMICO"/>
    <s v="04-SANTA MONICA"/>
    <n v="262"/>
    <s v="PRO REITORIA DE GRADUACAO"/>
    <s v="04-SANTA MONICA"/>
    <m/>
    <x v="0"/>
    <x v="6"/>
    <x v="0"/>
    <m/>
    <s v="0//0"/>
    <m/>
    <m/>
    <n v="0"/>
    <m/>
    <n v="0"/>
    <m/>
    <m/>
    <m/>
    <x v="0"/>
    <x v="0"/>
    <d v="1977-05-02T00:00:00"/>
    <n v="8224.17"/>
  </r>
  <r>
    <s v="MARIA DE LOURDES DE PAULO FELIX"/>
    <x v="0"/>
    <n v="412829"/>
    <n v="71362568600"/>
    <s v="30/04/1960"/>
    <x v="0"/>
    <s v="MARIA MADALENA PAULA"/>
    <x v="3"/>
    <s v="BRASILEIRO NATO"/>
    <m/>
    <s v="MG"/>
    <s v="UBERABA"/>
    <n v="271"/>
    <s v="DIRETORIA ESCOLA DE EDUCACAO BASICA"/>
    <s v="03-EDUCACAO FISICA"/>
    <n v="271"/>
    <s v="DIRETORIA ESCOLA DE EDUCACAO BASICA"/>
    <s v="03-EDUCACAO FISICA"/>
    <m/>
    <x v="2"/>
    <x v="30"/>
    <x v="0"/>
    <m/>
    <s v="0//0"/>
    <m/>
    <m/>
    <n v="0"/>
    <m/>
    <n v="0"/>
    <m/>
    <m/>
    <m/>
    <x v="0"/>
    <x v="0"/>
    <d v="1987-03-18T00:00:00"/>
    <n v="3932.59"/>
  </r>
  <r>
    <s v="MARIA DE LOURDES GONCALVES SANTOS"/>
    <x v="1"/>
    <n v="2678184"/>
    <n v="7476509692"/>
    <s v="03/06/1985"/>
    <x v="0"/>
    <s v="GERALDA GISLENE TORRES GONCALVE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65"/>
    <x v="0"/>
    <m/>
    <s v="0//0"/>
    <m/>
    <m/>
    <n v="0"/>
    <m/>
    <n v="0"/>
    <m/>
    <m/>
    <m/>
    <x v="0"/>
    <x v="2"/>
    <d v="2015-05-15T00:00:00"/>
    <n v="8107.81"/>
  </r>
  <r>
    <s v="MARIA DE LOURDES PEREIRA COSTA"/>
    <x v="0"/>
    <n v="1465686"/>
    <n v="43514448604"/>
    <s v="23/07/1961"/>
    <x v="0"/>
    <s v="ATACILIA OLIMPIA DAMAS"/>
    <x v="1"/>
    <s v="BRASILEIRO NATO"/>
    <m/>
    <s v="MG"/>
    <s v="ABADIA DOS DOURADOS"/>
    <n v="670"/>
    <s v="SETOR DE ATENCAO A DEPENDENCIA QUIMICA"/>
    <s v="08-AREA ADMINISTR-UMUARAMA"/>
    <n v="29"/>
    <s v="PRO REITORIA DE GESTAO DE PESSOAS"/>
    <s v="04-SANTA MONICA"/>
    <m/>
    <x v="1"/>
    <x v="1"/>
    <x v="0"/>
    <m/>
    <s v="0//0"/>
    <m/>
    <m/>
    <n v="0"/>
    <m/>
    <n v="0"/>
    <m/>
    <m/>
    <m/>
    <x v="0"/>
    <x v="0"/>
    <d v="2004-08-18T00:00:00"/>
    <n v="12314.09"/>
  </r>
  <r>
    <s v="MARIA DO CARMO MONTE"/>
    <x v="1"/>
    <n v="1123551"/>
    <n v="59551984668"/>
    <s v="24/04/1965"/>
    <x v="0"/>
    <s v="MARIA APARECIDA NASCIMENTO MONTE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2"/>
    <d v="1995-01-16T00:00:00"/>
    <n v="12145.05"/>
  </r>
  <r>
    <s v="MARIA ELEUSA NUNES"/>
    <x v="1"/>
    <n v="1123479"/>
    <n v="59278471615"/>
    <s v="24/06/1967"/>
    <x v="0"/>
    <s v="BELCHIOLINA MA C NUNES"/>
    <x v="0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95-01-10T00:00:00"/>
    <n v="10761.84"/>
  </r>
  <r>
    <s v="MARIA ELISABETH FONSECA"/>
    <x v="1"/>
    <n v="410200"/>
    <n v="57412570625"/>
    <s v="29/08/1956"/>
    <x v="0"/>
    <s v="MARIA ANGELICA PEREIRA DE ALMEIDA"/>
    <x v="1"/>
    <s v="BRASILEIRO NATO"/>
    <m/>
    <s v="MG"/>
    <s v="UBERLANDIA"/>
    <n v="470"/>
    <s v="ECOCARDIOGRAFIA AMB DIENF"/>
    <s v="05-ENFERMAGEM-UMUARAMA"/>
    <n v="211"/>
    <s v="DIRETORIA DE ENFERMAGEM HC"/>
    <s v="05-ENFERMAGEM-UMUARAMA"/>
    <m/>
    <x v="4"/>
    <x v="6"/>
    <x v="0"/>
    <m/>
    <s v="0//0"/>
    <m/>
    <m/>
    <n v="0"/>
    <m/>
    <n v="0"/>
    <m/>
    <m/>
    <m/>
    <x v="0"/>
    <x v="0"/>
    <d v="1975-10-01T00:00:00"/>
    <n v="7154.89"/>
  </r>
  <r>
    <s v="MARIA EUNICE DE SOUSA SILVA CORREA"/>
    <x v="0"/>
    <n v="2116051"/>
    <n v="52317277334"/>
    <s v="29/10/1973"/>
    <x v="0"/>
    <s v="MARIA DAS GRACAS DE SOUSA LIMA"/>
    <x v="2"/>
    <s v="BRASILEIRO NATO"/>
    <m/>
    <s v="MA"/>
    <m/>
    <n v="609"/>
    <s v="DIVISAO DE REGISTRO - DIRAC"/>
    <s v="04-SANTA MONICA"/>
    <n v="262"/>
    <s v="PRO REITORIA DE GRADUACAO"/>
    <s v="04-SANTA MONICA"/>
    <m/>
    <x v="0"/>
    <x v="31"/>
    <x v="0"/>
    <m/>
    <s v="0//0"/>
    <m/>
    <m/>
    <n v="0"/>
    <m/>
    <n v="0"/>
    <m/>
    <m/>
    <m/>
    <x v="0"/>
    <x v="0"/>
    <d v="2014-05-05T00:00:00"/>
    <n v="3495.68"/>
  </r>
  <r>
    <s v="MARIA EVA SORTICA DE SOUZA"/>
    <x v="1"/>
    <n v="409718"/>
    <n v="26272369620"/>
    <s v="11/09/1955"/>
    <x v="0"/>
    <s v="ALZIRA SORTICA SOUZA"/>
    <x v="1"/>
    <s v="BRASILEIRO NATO"/>
    <m/>
    <s v="MT"/>
    <s v="CACERES"/>
    <n v="765"/>
    <s v="ASSISTENCIA SOCIAL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79-01-03T00:00:00"/>
    <n v="19655.490000000002"/>
  </r>
  <r>
    <s v="MARIA FRANCISCA VILELA DE OLIVEIRA SILVA"/>
    <x v="1"/>
    <n v="1123572"/>
    <n v="57807450649"/>
    <s v="24/03/1953"/>
    <x v="0"/>
    <s v="GERALDA ALVES OLIVEIRA"/>
    <x v="0"/>
    <s v="BRASILEIRO NATO"/>
    <m/>
    <s v="MG"/>
    <s v="ITUIUTABA"/>
    <n v="482"/>
    <s v="CLINICA CIRURGICA 2 INTERNACAO DIENF"/>
    <s v="05-ENFERMAGEM-UMUARAMA"/>
    <n v="211"/>
    <s v="DIRETORIA DE ENFERMAGEM HC"/>
    <s v="05-ENFERMAGEM-UMUARAMA"/>
    <m/>
    <x v="2"/>
    <x v="73"/>
    <x v="0"/>
    <m/>
    <s v="0//0"/>
    <m/>
    <m/>
    <n v="0"/>
    <m/>
    <n v="0"/>
    <m/>
    <m/>
    <m/>
    <x v="0"/>
    <x v="0"/>
    <d v="1995-01-16T00:00:00"/>
    <n v="11255.78"/>
  </r>
  <r>
    <s v="MARIA GRACILENE CAMILO DE ARAUJO"/>
    <x v="1"/>
    <n v="2415843"/>
    <n v="22361480204"/>
    <s v="09/06/1966"/>
    <x v="0"/>
    <s v="LAIDE CAMILO DA SILVA"/>
    <x v="3"/>
    <s v="BRASILEIRO NATO"/>
    <m/>
    <s v="GO"/>
    <m/>
    <n v="498"/>
    <s v="UTI ADULTO GEUNE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7-08-19T00:00:00"/>
    <n v="11566.03"/>
  </r>
  <r>
    <s v="MARIA HELENA ALMEIDA"/>
    <x v="1"/>
    <n v="3219922"/>
    <n v="57620954104"/>
    <s v="24/08/1970"/>
    <x v="0"/>
    <s v="DINORA DA COSTA ALMEIDA"/>
    <x v="0"/>
    <s v="BRASILEIRO NATO"/>
    <m/>
    <s v="MG"/>
    <m/>
    <n v="750"/>
    <s v="FINANCAS"/>
    <s v="06-HOSP CLINICAS-UMUARAMA"/>
    <n v="743"/>
    <s v="DIRETORIA DE SERVICOS ADMINISTRATIVOS"/>
    <s v="06-HOSP CLINICAS-UMUARAMA"/>
    <m/>
    <x v="0"/>
    <x v="45"/>
    <x v="0"/>
    <m/>
    <s v="0//0"/>
    <m/>
    <m/>
    <n v="0"/>
    <m/>
    <n v="0"/>
    <m/>
    <m/>
    <m/>
    <x v="0"/>
    <x v="0"/>
    <d v="2021-01-13T00:00:00"/>
    <n v="3434.01"/>
  </r>
  <r>
    <s v="MARIA HELENA DOS SANTOS BARBOSA"/>
    <x v="0"/>
    <n v="1441506"/>
    <n v="83619917604"/>
    <s v="06/12/1970"/>
    <x v="0"/>
    <s v="ALZIRA FRANCISCA DOS SANTOS"/>
    <x v="1"/>
    <s v="BRASILEIRO NATO"/>
    <m/>
    <s v="MG"/>
    <s v="UBERLANDIA"/>
    <n v="733"/>
    <s v="DIVISAO AQUISICAO PROCESSAMENTO TECNICO"/>
    <s v="04-SANTA MONICA"/>
    <n v="585"/>
    <s v="DIRETORIA DO SISTEMA DE BIBLIOTECAS"/>
    <s v="04-SANTA MONICA"/>
    <m/>
    <x v="0"/>
    <x v="2"/>
    <x v="0"/>
    <m/>
    <s v="0//0"/>
    <m/>
    <m/>
    <n v="0"/>
    <m/>
    <n v="0"/>
    <m/>
    <m/>
    <m/>
    <x v="0"/>
    <x v="0"/>
    <d v="2006-04-04T00:00:00"/>
    <n v="5230.8599999999997"/>
  </r>
  <r>
    <s v="MARIA ILMA DE SOUZA"/>
    <x v="1"/>
    <n v="1123528"/>
    <n v="53417283604"/>
    <s v="01/04/1956"/>
    <x v="0"/>
    <s v="ERONDINA MARIA SOUZA"/>
    <x v="1"/>
    <s v="BRASILEIRO NATO"/>
    <m/>
    <s v="GO"/>
    <s v="GOIATUBA"/>
    <n v="216"/>
    <s v="SETOR DE MATERIAIS ESTERILIZACAO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5-01-14T00:00:00"/>
    <n v="5189.41"/>
  </r>
  <r>
    <s v="MARIA IVALDA DE OLIVEIRA"/>
    <x v="1"/>
    <n v="1035120"/>
    <n v="43156843687"/>
    <s v="19/03/1952"/>
    <x v="0"/>
    <s v="HONORATA AURO OLIVEIRA"/>
    <x v="1"/>
    <s v="BRASILEIRO NATO"/>
    <m/>
    <s v="MG"/>
    <s v="VILA DO CHUMBO"/>
    <n v="490"/>
    <s v="BERCARIO E UTI NEONATAL GEUNE DIENF"/>
    <s v="05-ENFERMAGEM-UMUARAMA"/>
    <n v="211"/>
    <s v="DIRETORIA DE ENFERMAGEM HC"/>
    <s v="05-ENFERMAGEM-UMUARAMA"/>
    <m/>
    <x v="4"/>
    <x v="6"/>
    <x v="0"/>
    <m/>
    <s v="0//0"/>
    <m/>
    <m/>
    <n v="0"/>
    <m/>
    <n v="0"/>
    <m/>
    <m/>
    <m/>
    <x v="0"/>
    <x v="0"/>
    <d v="1993-03-17T00:00:00"/>
    <n v="7832.6"/>
  </r>
  <r>
    <s v="MARIA IVONI DA SILVA PINTO"/>
    <x v="1"/>
    <n v="409965"/>
    <n v="36053481653"/>
    <s v="21/06/1959"/>
    <x v="0"/>
    <s v="MARIA DIVINA DA SILVA PINTO"/>
    <x v="0"/>
    <s v="BRASILEIRO NATO"/>
    <m/>
    <s v="GO"/>
    <s v="MUNICÍPIO SANTA HELENA DE GOIÁS"/>
    <n v="473"/>
    <s v="RADIOLOGIA AMB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79-05-01T00:00:00"/>
    <n v="15296.1"/>
  </r>
  <r>
    <s v="MARIA JOSE DA SILVA"/>
    <x v="0"/>
    <n v="412760"/>
    <n v="69132097620"/>
    <s v="11/03/1966"/>
    <x v="0"/>
    <s v="EROTILDES TEIXEIRA DA SILVA"/>
    <x v="1"/>
    <s v="BRASILEIRO NATO"/>
    <m/>
    <s v="MG"/>
    <s v="CACHOEIRA DOURADA DE MINAS"/>
    <n v="159"/>
    <s v="DIVISAO DE GRAFICA"/>
    <s v="04-SANTA MONICA"/>
    <n v="131"/>
    <s v="PRO REITORIA DE PLANEJAMEN ADMINISTRACAO"/>
    <s v="04-SANTA MONICA"/>
    <m/>
    <x v="8"/>
    <x v="29"/>
    <x v="0"/>
    <m/>
    <s v="0//0"/>
    <m/>
    <m/>
    <n v="0"/>
    <m/>
    <n v="0"/>
    <m/>
    <m/>
    <m/>
    <x v="0"/>
    <x v="0"/>
    <d v="1987-02-01T00:00:00"/>
    <n v="5731.9"/>
  </r>
  <r>
    <s v="MARIA JOSE DA SILVA DIAS"/>
    <x v="1"/>
    <n v="1434635"/>
    <n v="3098616679"/>
    <s v="29/09/1977"/>
    <x v="0"/>
    <s v="FATIMA RODRIGUES DA SILVA"/>
    <x v="3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m/>
    <x v="0"/>
    <x v="114"/>
    <x v="0"/>
    <m/>
    <s v="0//0"/>
    <m/>
    <m/>
    <n v="0"/>
    <m/>
    <n v="0"/>
    <m/>
    <m/>
    <m/>
    <x v="0"/>
    <x v="0"/>
    <d v="2003-11-12T00:00:00"/>
    <n v="11622.76"/>
  </r>
  <r>
    <s v="MARIA JOSE DA SILVA MARTINS"/>
    <x v="1"/>
    <n v="1123605"/>
    <n v="59554185634"/>
    <s v="27/02/1967"/>
    <x v="0"/>
    <s v="ANA LUZIA SILVA"/>
    <x v="1"/>
    <s v="BRASILEIRO NATO"/>
    <m/>
    <s v="MG"/>
    <s v="UBERLANDIA"/>
    <n v="493"/>
    <s v="CIRURGIA PLASTICA QUEIMADOS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2-01T00:00:00"/>
    <n v="11849.42"/>
  </r>
  <r>
    <s v="MARIA JOSE DA SILVA RODRIGUES"/>
    <x v="1"/>
    <n v="1850219"/>
    <n v="75383233687"/>
    <s v="20/02/1971"/>
    <x v="0"/>
    <s v="MARIA CONCEICAO DE FREITAS SILVA"/>
    <x v="1"/>
    <s v="BRASILEIRO NATO"/>
    <m/>
    <s v="MG"/>
    <m/>
    <n v="478"/>
    <s v="CIRURGIA PS DIENF"/>
    <s v="05-ENFERMAGEM-UMUARAMA"/>
    <n v="211"/>
    <s v="DIRETORIA DE ENFERMAGEM HC"/>
    <s v="05-ENFERMAGEM-UMUARAMA"/>
    <m/>
    <x v="9"/>
    <x v="110"/>
    <x v="0"/>
    <m/>
    <s v="0//0"/>
    <m/>
    <m/>
    <n v="0"/>
    <m/>
    <n v="0"/>
    <m/>
    <m/>
    <m/>
    <x v="0"/>
    <x v="0"/>
    <d v="2011-03-04T00:00:00"/>
    <n v="3567.93"/>
  </r>
  <r>
    <s v="MARIA JOSE DE ALMEIDA CUSTODIO"/>
    <x v="0"/>
    <n v="411145"/>
    <n v="32136641620"/>
    <s v="01/12/1955"/>
    <x v="0"/>
    <s v="MARIA JOSE ALMEIDA"/>
    <x v="1"/>
    <s v="BRASILEIRO NATO"/>
    <m/>
    <s v="MG"/>
    <s v="QUARTEL GERAL"/>
    <n v="608"/>
    <s v="DIVISAO INFORM E ATENDIMENTO ACADEMICO"/>
    <s v="04-SANTA MONICA"/>
    <n v="262"/>
    <s v="PRO REITORIA DE GRADUACAO"/>
    <s v="04-SANTA MONICA"/>
    <m/>
    <x v="0"/>
    <x v="6"/>
    <x v="0"/>
    <m/>
    <s v="0//0"/>
    <m/>
    <m/>
    <n v="0"/>
    <m/>
    <n v="0"/>
    <m/>
    <m/>
    <m/>
    <x v="0"/>
    <x v="0"/>
    <d v="1977-08-22T00:00:00"/>
    <n v="9239.8799999999992"/>
  </r>
  <r>
    <s v="MARIA JOSE DE SOUSA"/>
    <x v="1"/>
    <n v="1440375"/>
    <n v="30204976120"/>
    <s v="26/06/1958"/>
    <x v="0"/>
    <s v="TEREZA SOUSA"/>
    <x v="1"/>
    <s v="BRASILEIRO NATO"/>
    <m/>
    <s v="MG"/>
    <s v="SANTA RITA DE CASSIA"/>
    <n v="549"/>
    <s v="SETOR DE TRANSPLANTE RENAL"/>
    <s v="05-ENFERMAGEM-UMUARAMA"/>
    <n v="211"/>
    <s v="DIRETORIA DE ENFERMAGEM HC"/>
    <s v="05-ENFERMAGEM-UMUARAMA"/>
    <m/>
    <x v="4"/>
    <x v="98"/>
    <x v="0"/>
    <m/>
    <s v="0//0"/>
    <m/>
    <m/>
    <n v="0"/>
    <m/>
    <n v="0"/>
    <m/>
    <m/>
    <m/>
    <x v="0"/>
    <x v="0"/>
    <d v="2004-01-26T00:00:00"/>
    <n v="7788.25"/>
  </r>
  <r>
    <s v="MARIA JOSE DIAS GOMES"/>
    <x v="1"/>
    <n v="1123635"/>
    <n v="82799504604"/>
    <s v="22/01/1962"/>
    <x v="0"/>
    <s v="GERONDINA DIAS ROSA OLIVEIRA"/>
    <x v="1"/>
    <s v="BRASILEIRO NATO"/>
    <m/>
    <s v="MG"/>
    <s v="ESTRELA DO SUL"/>
    <n v="769"/>
    <s v="PROPEDEUTICA"/>
    <s v="06-HOSP CLINICAS-UMUARAMA"/>
    <n v="746"/>
    <s v="DIRETORIA DE SERVICOS CLINICOS"/>
    <s v="06-HOSP CLINICAS-UMUARAMA"/>
    <m/>
    <x v="8"/>
    <x v="29"/>
    <x v="0"/>
    <m/>
    <s v="0//0"/>
    <m/>
    <m/>
    <n v="0"/>
    <m/>
    <n v="0"/>
    <m/>
    <m/>
    <m/>
    <x v="0"/>
    <x v="0"/>
    <d v="1995-02-01T00:00:00"/>
    <n v="5477.13"/>
  </r>
  <r>
    <s v="MARIA JOSE SANTANA LUCAS"/>
    <x v="1"/>
    <n v="1434255"/>
    <n v="56416644649"/>
    <s v="20/01/1965"/>
    <x v="0"/>
    <s v="MARIA JOSE DAS DORES"/>
    <x v="1"/>
    <s v="BRASILEIRO NATO"/>
    <m/>
    <s v="MG"/>
    <s v="TIROS"/>
    <n v="483"/>
    <s v="CLINICA CIRURGICA 3 INTERNACAO DIENF"/>
    <s v="05-ENFERMAGEM-UMUARAMA"/>
    <n v="211"/>
    <s v="DIRETORIA DE ENFERMAGEM HC"/>
    <s v="05-ENFERMAGEM-UMUARAMA"/>
    <m/>
    <x v="2"/>
    <x v="99"/>
    <x v="0"/>
    <m/>
    <s v="0//0"/>
    <m/>
    <m/>
    <n v="0"/>
    <m/>
    <n v="0"/>
    <m/>
    <m/>
    <m/>
    <x v="0"/>
    <x v="0"/>
    <d v="2003-11-10T00:00:00"/>
    <n v="7333.35"/>
  </r>
  <r>
    <s v="MARIA LEONOR GONZAGA GONCALVES"/>
    <x v="1"/>
    <n v="1123621"/>
    <n v="36590339600"/>
    <s v="19/06/1960"/>
    <x v="0"/>
    <s v="MARIA JULIA GONZAGA"/>
    <x v="0"/>
    <s v="BRASILEIRO NATO"/>
    <m/>
    <s v="MG"/>
    <s v="UBERLâNDIA"/>
    <n v="488"/>
    <s v="ENFERMAGEM PEDIATRIA INTERNACAO DIENF"/>
    <s v="05-ENFERMAGEM-UMUARAMA"/>
    <n v="211"/>
    <s v="DIRETORIA DE ENFERMAGEM HC"/>
    <s v="05-ENFERMAGEM-UMUARAMA"/>
    <m/>
    <x v="2"/>
    <x v="29"/>
    <x v="0"/>
    <m/>
    <s v="0//0"/>
    <m/>
    <m/>
    <n v="0"/>
    <m/>
    <n v="0"/>
    <m/>
    <m/>
    <m/>
    <x v="0"/>
    <x v="0"/>
    <d v="1995-01-24T00:00:00"/>
    <n v="5918.62"/>
  </r>
  <r>
    <s v="MARIA LETICIA VIEIRA MOURA"/>
    <x v="0"/>
    <n v="2273667"/>
    <n v="2500037673"/>
    <s v="04/04/1975"/>
    <x v="0"/>
    <s v="CELINA VIEIRA MOURA"/>
    <x v="1"/>
    <s v="BRASILEIRO NATO"/>
    <m/>
    <s v="MG"/>
    <m/>
    <n v="36"/>
    <s v="DIVISAO DE MOVIMENTACAO E REGISTRO"/>
    <s v="04-SANTA MONICA"/>
    <n v="29"/>
    <s v="PRO REITORIA DE GESTAO DE PESSOAS"/>
    <s v="04-SANTA MONICA"/>
    <m/>
    <x v="0"/>
    <x v="0"/>
    <x v="0"/>
    <m/>
    <s v="0//0"/>
    <m/>
    <m/>
    <n v="0"/>
    <m/>
    <n v="0"/>
    <m/>
    <m/>
    <m/>
    <x v="0"/>
    <x v="0"/>
    <d v="2016-01-08T00:00:00"/>
    <n v="4157.95"/>
  </r>
  <r>
    <s v="MARIA LUCIA APARECIDA FERREIRA"/>
    <x v="0"/>
    <n v="413489"/>
    <n v="59585544687"/>
    <s v="27/04/1961"/>
    <x v="0"/>
    <s v="SEBASTIANA MARIA JESUS"/>
    <x v="0"/>
    <s v="BRASILEIRO NATO"/>
    <m/>
    <s v="MG"/>
    <s v="PATROCINIO"/>
    <n v="60"/>
    <s v="DIVISAO DE CONSERVACAO E LIMPEZA"/>
    <s v="04-SANTA MONICA"/>
    <n v="59"/>
    <s v="PREFEITURA UNIVERSITARIA"/>
    <s v="04-SANTA MONICA"/>
    <m/>
    <x v="6"/>
    <x v="30"/>
    <x v="0"/>
    <m/>
    <s v="0//0"/>
    <m/>
    <m/>
    <n v="0"/>
    <m/>
    <n v="0"/>
    <m/>
    <m/>
    <m/>
    <x v="0"/>
    <x v="0"/>
    <d v="1990-11-19T00:00:00"/>
    <n v="3285.18"/>
  </r>
  <r>
    <s v="MARIA MADALENA DE QUEIROZ ROCHA"/>
    <x v="1"/>
    <n v="1435488"/>
    <n v="55932444649"/>
    <s v="14/03/1963"/>
    <x v="0"/>
    <s v="HORACIA TEREZINHA DA SILVA QUEIROZ"/>
    <x v="1"/>
    <s v="BRASILEIRO NATO"/>
    <m/>
    <s v="MG"/>
    <s v="PRESIDENTE OLEGARIO"/>
    <n v="490"/>
    <s v="BERCARIO E UTI NEONATAL GEUNE DIENF"/>
    <s v="05-ENFERMAGEM-UMUARAMA"/>
    <n v="211"/>
    <s v="DIRETORIA DE ENFERMAGEM HC"/>
    <s v="05-ENFERMAGEM-UMUARAMA"/>
    <m/>
    <x v="0"/>
    <x v="99"/>
    <x v="0"/>
    <m/>
    <s v="0//0"/>
    <m/>
    <m/>
    <n v="0"/>
    <m/>
    <n v="0"/>
    <m/>
    <m/>
    <m/>
    <x v="0"/>
    <x v="0"/>
    <d v="2003-12-03T00:00:00"/>
    <n v="10267.19"/>
  </r>
  <r>
    <s v="MARIA MADALENA FAGUNDES DE OLIVEIRA"/>
    <x v="1"/>
    <n v="1123521"/>
    <n v="81508441634"/>
    <s v="28/05/1964"/>
    <x v="0"/>
    <s v="LUZIA FAGUNDES FREITAS"/>
    <x v="1"/>
    <s v="BRASILEIRO NATO"/>
    <m/>
    <s v="GO"/>
    <s v="QUIRINOPOLIS"/>
    <n v="769"/>
    <s v="PROPEDEUTICA"/>
    <s v="06-HOSP CLINICAS-UMUARAMA"/>
    <n v="746"/>
    <s v="DIRETORIA DE SERVICOS CLINICOS"/>
    <s v="06-HOSP CLINICAS-UMUARAMA"/>
    <m/>
    <x v="0"/>
    <x v="29"/>
    <x v="0"/>
    <m/>
    <s v="0//0"/>
    <m/>
    <m/>
    <n v="0"/>
    <m/>
    <n v="0"/>
    <m/>
    <m/>
    <m/>
    <x v="0"/>
    <x v="0"/>
    <d v="1995-01-15T00:00:00"/>
    <n v="5189.41"/>
  </r>
  <r>
    <s v="MARIA MARLENE FERNANDES"/>
    <x v="1"/>
    <n v="410109"/>
    <n v="43517242691"/>
    <s v="08/12/1954"/>
    <x v="0"/>
    <s v="SOFIA FERNANDES"/>
    <x v="0"/>
    <s v="BRASILEIRO NATO"/>
    <m/>
    <s v="RN"/>
    <s v="SAO TOME"/>
    <n v="489"/>
    <s v="ENFERMAGEM PSQUIATRIA INTERNACAO DIENF"/>
    <s v="05-ENFERMAGEM-UMUARAMA"/>
    <n v="211"/>
    <s v="DIRETORIA DE ENFERMAGEM HC"/>
    <s v="05-ENFERMAGEM-UMUARAMA"/>
    <m/>
    <x v="4"/>
    <x v="29"/>
    <x v="0"/>
    <m/>
    <s v="0//0"/>
    <m/>
    <m/>
    <n v="0"/>
    <m/>
    <n v="0"/>
    <m/>
    <m/>
    <m/>
    <x v="0"/>
    <x v="0"/>
    <d v="1976-02-01T00:00:00"/>
    <n v="11218.77"/>
  </r>
  <r>
    <s v="MARIA RAIMUNDA BORGES"/>
    <x v="1"/>
    <n v="1434389"/>
    <n v="46113681653"/>
    <s v="01/05/1958"/>
    <x v="0"/>
    <s v="FRANCISCA ANUNCIADA DA CONCEICAO BORGES"/>
    <x v="2"/>
    <s v="BRASILEIRO NATO"/>
    <m/>
    <s v="MG"/>
    <s v="ITUIUTABA"/>
    <n v="490"/>
    <s v="BERCARIO E UTI NEONATAL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3-11-06T00:00:00"/>
    <n v="8118.1"/>
  </r>
  <r>
    <s v="MARIA RAQUEL ALVARENGA MARCONDES"/>
    <x v="1"/>
    <n v="1519501"/>
    <n v="55185479604"/>
    <s v="20/05/1965"/>
    <x v="0"/>
    <s v="NEUZA LEAL ALVARENGA"/>
    <x v="1"/>
    <s v="BRASILEIRO NATO"/>
    <m/>
    <s v="PR"/>
    <s v="MUNHOZ DE MELO"/>
    <n v="749"/>
    <s v="FARMACIA"/>
    <s v="06-HOSP CLINICAS-UMUARAMA"/>
    <n v="743"/>
    <s v="DIRETORIA DE SERVICOS ADMINISTRATIVOS"/>
    <s v="06-HOSP CLINICAS-UMUARAMA"/>
    <m/>
    <x v="1"/>
    <x v="20"/>
    <x v="0"/>
    <m/>
    <s v="0//0"/>
    <m/>
    <m/>
    <n v="0"/>
    <m/>
    <n v="0"/>
    <m/>
    <m/>
    <m/>
    <x v="0"/>
    <x v="0"/>
    <d v="2006-02-06T00:00:00"/>
    <n v="17058.36"/>
  </r>
  <r>
    <s v="MARIA REGINA DOS SANTOS"/>
    <x v="1"/>
    <n v="6413584"/>
    <n v="56858132600"/>
    <s v="22/11/1967"/>
    <x v="0"/>
    <s v="MARIA BEU SANTOS"/>
    <x v="1"/>
    <s v="BRASILEIRO NATO"/>
    <m/>
    <s v="MG"/>
    <s v="CARMO DO RIO CLARO"/>
    <n v="492"/>
    <s v="CENTRO OBSTETRICO GEUNE DIENF"/>
    <s v="05-ENFERMAGEM-UMUARAMA"/>
    <n v="211"/>
    <s v="DIRETORIA DE ENFERMAGEM HC"/>
    <s v="05-ENFERMAGEM-UMUARAMA"/>
    <m/>
    <x v="0"/>
    <x v="13"/>
    <x v="0"/>
    <m/>
    <s v="0//0"/>
    <m/>
    <m/>
    <n v="0"/>
    <m/>
    <n v="0"/>
    <m/>
    <m/>
    <m/>
    <x v="0"/>
    <x v="0"/>
    <d v="1991-10-25T00:00:00"/>
    <n v="21561.38"/>
  </r>
  <r>
    <s v="MARIA REGINA DOS SANTOS VITORINO"/>
    <x v="1"/>
    <n v="1154610"/>
    <n v="58909397691"/>
    <s v="13/01/1966"/>
    <x v="0"/>
    <s v="LAZARA MARQUES SILVA"/>
    <x v="3"/>
    <s v="BRASILEIRO NATO"/>
    <m/>
    <s v="MG"/>
    <s v="UBERLANDIA"/>
    <n v="491"/>
    <s v="CENTRO CIRURGICO GEUNE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5-01-16T00:00:00"/>
    <n v="6085.15"/>
  </r>
  <r>
    <s v="MARIA TEREZA DE MATOS BARCELOS"/>
    <x v="1"/>
    <n v="1123336"/>
    <n v="47268700687"/>
    <s v="14/03/1962"/>
    <x v="0"/>
    <s v="TEREZA ALVES MATOS"/>
    <x v="1"/>
    <s v="BRASILEIRO NATO"/>
    <m/>
    <s v="MG"/>
    <s v="LAGAMAR"/>
    <n v="490"/>
    <s v="BERCARIO E UTI NEONATAL GEUNE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94-12-15T00:00:00"/>
    <n v="7975.33"/>
  </r>
  <r>
    <s v="MARIA TEREZA DIVALDA CARNEIRO"/>
    <x v="0"/>
    <n v="3032574"/>
    <n v="6988106600"/>
    <s v="04/07/1984"/>
    <x v="0"/>
    <s v="ELIZABETH APARECIDA COSTA CARNEIRO"/>
    <x v="1"/>
    <s v="BRASILEIRO NATO"/>
    <m/>
    <s v="MG"/>
    <m/>
    <n v="46"/>
    <s v="DIVISAO DE ENG SEG MEDICINA TRABALHO"/>
    <s v="08-AREA ADMINISTR-UMUARAMA"/>
    <n v="29"/>
    <s v="PRO REITORIA DE GESTAO DE PESSOAS"/>
    <s v="04-SANTA MONICA"/>
    <m/>
    <x v="0"/>
    <x v="40"/>
    <x v="0"/>
    <m/>
    <s v="0//0"/>
    <m/>
    <m/>
    <n v="0"/>
    <m/>
    <n v="0"/>
    <m/>
    <m/>
    <m/>
    <x v="0"/>
    <x v="0"/>
    <d v="2018-03-12T00:00:00"/>
    <n v="4001.88"/>
  </r>
  <r>
    <s v="MARIA TEREZINHA GOMES PONTES"/>
    <x v="1"/>
    <n v="1123232"/>
    <n v="86631098653"/>
    <s v="08/09/1954"/>
    <x v="0"/>
    <s v="MARGARIDA SILVA GOMES"/>
    <x v="1"/>
    <s v="BRASILEIRO NATO"/>
    <m/>
    <s v="MG"/>
    <s v="UBERLANDIA"/>
    <n v="478"/>
    <s v="CIRURGIA PS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4-01-17T00:00:00"/>
    <n v="13312.56"/>
  </r>
  <r>
    <s v="MARIA VANDA DOS SANTOS"/>
    <x v="0"/>
    <n v="1905196"/>
    <n v="4002861651"/>
    <s v="11/01/1968"/>
    <x v="0"/>
    <s v="MARIA LEDA DA CONCEICAO"/>
    <x v="1"/>
    <s v="BRASILEIRO NATO"/>
    <m/>
    <s v="MG"/>
    <m/>
    <n v="795"/>
    <s v="COORD CURSO CIENCIAS CONTABEIS DO PONTAL"/>
    <s v="09-CAMPUS PONTAL"/>
    <n v="1158"/>
    <s v="FA ADM CIE CONT ENG PROD SERV SOCIAL"/>
    <s v="09-CAMPUS PONTAL"/>
    <m/>
    <x v="1"/>
    <x v="12"/>
    <x v="0"/>
    <m/>
    <s v="0//0"/>
    <m/>
    <m/>
    <n v="0"/>
    <m/>
    <n v="0"/>
    <m/>
    <m/>
    <m/>
    <x v="0"/>
    <x v="0"/>
    <d v="2011-12-20T00:00:00"/>
    <n v="5555.65"/>
  </r>
  <r>
    <s v="MARIA VANDA SILVA DANGELO"/>
    <x v="1"/>
    <n v="413388"/>
    <n v="59278927600"/>
    <s v="17/07/1964"/>
    <x v="0"/>
    <s v="ZENOSILIA ANTONIA JESUS"/>
    <x v="3"/>
    <s v="BRASILEIRO NATO"/>
    <m/>
    <s v="MG"/>
    <s v="CARMO DO PARANAIBA"/>
    <n v="499"/>
    <s v="UTI PEDIATRICO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89-11-08T00:00:00"/>
    <n v="14408.59"/>
  </r>
  <r>
    <s v="MARIA VIRGINIA DIAS DE AVILA"/>
    <x v="0"/>
    <n v="2486428"/>
    <n v="76620450644"/>
    <s v="18/10/1968"/>
    <x v="0"/>
    <s v="MARIA DE LOURDES DIAS AVILA"/>
    <x v="1"/>
    <s v="BRASILEIRO NATO"/>
    <m/>
    <s v="MG"/>
    <s v="ARAGUARI"/>
    <n v="355"/>
    <s v="COOD PROG DE POS GRAD EST LINGUISTICOS"/>
    <s v="04-SANTA MONICA"/>
    <n v="349"/>
    <s v="INSTITUTO DE LETRAS E LINGUISTICA"/>
    <s v="04-SANTA MONICA"/>
    <m/>
    <x v="3"/>
    <x v="8"/>
    <x v="0"/>
    <m/>
    <s v="0//0"/>
    <m/>
    <m/>
    <n v="0"/>
    <m/>
    <n v="0"/>
    <m/>
    <m/>
    <m/>
    <x v="0"/>
    <x v="0"/>
    <d v="2013-01-18T00:00:00"/>
    <n v="6145.1"/>
  </r>
  <r>
    <s v="MARIA VITORIA BUSSOLANI"/>
    <x v="1"/>
    <n v="1520203"/>
    <n v="15280481807"/>
    <s v="25/03/1972"/>
    <x v="0"/>
    <s v="MARIA DALZIZA PRATA BOSSOLANI"/>
    <x v="1"/>
    <s v="BRASILEIRO NATO"/>
    <m/>
    <s v="SP"/>
    <s v="BEBEDOURO"/>
    <n v="771"/>
    <s v="SERVICOS MEDICOS"/>
    <s v="06-HOSP CLINICAS-UMUARAMA"/>
    <n v="746"/>
    <s v="DIRETORIA DE SERVICOS CLINICOS"/>
    <s v="06-HOSP CLINICAS-UMUARAMA"/>
    <m/>
    <x v="0"/>
    <x v="20"/>
    <x v="0"/>
    <m/>
    <s v="0//0"/>
    <m/>
    <m/>
    <n v="0"/>
    <m/>
    <n v="0"/>
    <m/>
    <m/>
    <m/>
    <x v="0"/>
    <x v="0"/>
    <d v="2006-01-25T00:00:00"/>
    <n v="9624.44"/>
  </r>
  <r>
    <s v="MARIANA ANDRADE BARCELOS ROSA"/>
    <x v="0"/>
    <n v="2258190"/>
    <n v="7534742633"/>
    <s v="20/07/1988"/>
    <x v="0"/>
    <s v="MARIA DEISE DE ANDRADE BARCELOS"/>
    <x v="1"/>
    <s v="BRASILEIRO NATO"/>
    <m/>
    <s v="MG"/>
    <m/>
    <n v="626"/>
    <s v="DIRETORIA DE PROCESSOS SELETIVOS"/>
    <s v="04-SANTA MONICA"/>
    <n v="262"/>
    <s v="PRO REITORIA DE GRADUACAO"/>
    <s v="04-SANTA MONICA"/>
    <m/>
    <x v="2"/>
    <x v="0"/>
    <x v="0"/>
    <m/>
    <s v="0//0"/>
    <m/>
    <m/>
    <n v="0"/>
    <m/>
    <n v="0"/>
    <m/>
    <m/>
    <m/>
    <x v="0"/>
    <x v="0"/>
    <d v="2015-10-09T00:00:00"/>
    <n v="4654.3100000000004"/>
  </r>
  <r>
    <s v="MARIANA ANGELICA FERREIRA"/>
    <x v="1"/>
    <n v="2258683"/>
    <n v="8597337699"/>
    <s v="25/05/1989"/>
    <x v="0"/>
    <s v="CELIA CAIXETA FERREIRA"/>
    <x v="1"/>
    <s v="BRASILEIRO NATO"/>
    <m/>
    <s v="MG"/>
    <m/>
    <n v="492"/>
    <s v="CENTRO OBSTETRICO GEUNE DIENF"/>
    <s v="05-ENFERMAGEM-UMUARAMA"/>
    <n v="211"/>
    <s v="DIRETORIA DE ENFERMAGEM HC"/>
    <s v="05-ENFERMAGEM-UMUARAMA"/>
    <m/>
    <x v="0"/>
    <x v="0"/>
    <x v="0"/>
    <m/>
    <s v="0//0"/>
    <m/>
    <m/>
    <n v="0"/>
    <m/>
    <n v="0"/>
    <m/>
    <m/>
    <m/>
    <x v="0"/>
    <x v="0"/>
    <d v="2015-10-24T00:00:00"/>
    <n v="4797.63"/>
  </r>
  <r>
    <s v="MARIANA ARAUJO ZOCRATTO"/>
    <x v="0"/>
    <n v="3013564"/>
    <n v="9661644667"/>
    <s v="17/10/1988"/>
    <x v="0"/>
    <s v="ABENILDE ARAUJO ZOCRATTO"/>
    <x v="1"/>
    <s v="BRASILEIRO NATO"/>
    <m/>
    <s v="MG"/>
    <m/>
    <n v="871"/>
    <s v="DIVISAO ADMINISTRATIVA - EDUFU"/>
    <s v="04-SANTA MONICA"/>
    <n v="443"/>
    <s v="DIRETORIA DA EDITORA UFU"/>
    <s v="04-SANTA MONICA"/>
    <m/>
    <x v="0"/>
    <x v="58"/>
    <x v="0"/>
    <m/>
    <s v="0//0"/>
    <m/>
    <s v="Lic. Tratar de Interesses Particulares - EST"/>
    <n v="0"/>
    <m/>
    <n v="0"/>
    <m/>
    <s v="24/10/2022"/>
    <s v="1/01/2023"/>
    <x v="0"/>
    <x v="0"/>
    <d v="2018-02-19T00:00:00"/>
    <n v="0"/>
  </r>
  <r>
    <s v="MARIANA BATISTA ANDRADE"/>
    <x v="0"/>
    <n v="2250925"/>
    <n v="7766405695"/>
    <s v="17/05/1984"/>
    <x v="0"/>
    <s v="MARISTELA BATISTA COSTA ANDRADE"/>
    <x v="1"/>
    <s v="BRASILEIRO NATO"/>
    <m/>
    <s v="MG"/>
    <m/>
    <n v="304"/>
    <s v="COORDENACAO CUR PROG POS GRAD AGRONOMIA"/>
    <s v="12-CAMPUS GLORIA"/>
    <n v="301"/>
    <s v="INSTITUTO DE CIENCIAS AGRARIAS"/>
    <s v="12-CAMPUS GLORIA"/>
    <m/>
    <x v="3"/>
    <x v="0"/>
    <x v="0"/>
    <m/>
    <s v="0//0"/>
    <m/>
    <m/>
    <n v="0"/>
    <m/>
    <n v="0"/>
    <m/>
    <m/>
    <m/>
    <x v="0"/>
    <x v="0"/>
    <d v="2015-09-14T00:00:00"/>
    <n v="4900.3999999999996"/>
  </r>
  <r>
    <s v="MARIANA BERNARDES E SILVA"/>
    <x v="1"/>
    <n v="3229292"/>
    <n v="8590502627"/>
    <s v="23/11/1991"/>
    <x v="0"/>
    <s v="DULCE APARECIDA SILVA"/>
    <x v="0"/>
    <s v="BRASILEIRO NATO"/>
    <m/>
    <s v="MG"/>
    <m/>
    <n v="213"/>
    <s v="GESTAO DO PRONTO SOCORRO DIENF"/>
    <s v="05-ENFERMAGEM-UMUARAMA"/>
    <n v="29"/>
    <s v="PRO REITORIA DE GESTAO DE PESSOAS"/>
    <s v="04-SANTA MONICA"/>
    <m/>
    <x v="0"/>
    <x v="57"/>
    <x v="0"/>
    <m/>
    <s v="0//0"/>
    <m/>
    <m/>
    <n v="0"/>
    <m/>
    <n v="0"/>
    <m/>
    <m/>
    <m/>
    <x v="0"/>
    <x v="0"/>
    <d v="2021-03-04T00:00:00"/>
    <n v="3825.76"/>
  </r>
  <r>
    <s v="MARIANA CODOGNOTTO BRITO VILELA"/>
    <x v="0"/>
    <n v="2345238"/>
    <n v="9995318679"/>
    <s v="20/09/1988"/>
    <x v="0"/>
    <s v="MAGALI CODOGNOTTO BRITO"/>
    <x v="1"/>
    <s v="BRASILEIRO NATO"/>
    <m/>
    <s v="MG"/>
    <m/>
    <n v="609"/>
    <s v="DIVISAO DE REGISTRO - DIRAC"/>
    <s v="04-SANTA MONICA"/>
    <n v="262"/>
    <s v="PRO REITORIA DE GRADUACAO"/>
    <s v="04-SANTA MONICA"/>
    <m/>
    <x v="0"/>
    <x v="0"/>
    <x v="0"/>
    <m/>
    <s v="0//0"/>
    <m/>
    <m/>
    <n v="0"/>
    <m/>
    <n v="0"/>
    <m/>
    <m/>
    <m/>
    <x v="0"/>
    <x v="0"/>
    <d v="2016-11-09T00:00:00"/>
    <n v="4543.2299999999996"/>
  </r>
  <r>
    <s v="MARIANA DE FATIMA CAMPOS FRANCA"/>
    <x v="1"/>
    <n v="3308923"/>
    <n v="10479784663"/>
    <s v="27/12/1993"/>
    <x v="0"/>
    <s v="SIRLENE DE FATIMA CAMPOS SILVA"/>
    <x v="1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0"/>
    <x v="24"/>
    <x v="0"/>
    <m/>
    <s v="0//0"/>
    <m/>
    <m/>
    <n v="0"/>
    <m/>
    <n v="0"/>
    <m/>
    <m/>
    <m/>
    <x v="0"/>
    <x v="0"/>
    <d v="2022-08-13T00:00:00"/>
    <n v="6293.02"/>
  </r>
  <r>
    <s v="MARIANA DE OLIVEIRA LOPES BARRAL"/>
    <x v="0"/>
    <n v="3299805"/>
    <n v="11238710603"/>
    <s v="12/08/1993"/>
    <x v="0"/>
    <s v="ROSANGELA DE OLIVEIRA LOPES BARRAL"/>
    <x v="1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2"/>
    <x v="24"/>
    <x v="0"/>
    <m/>
    <s v="0//0"/>
    <m/>
    <m/>
    <n v="0"/>
    <m/>
    <n v="0"/>
    <m/>
    <m/>
    <m/>
    <x v="0"/>
    <x v="0"/>
    <d v="2022-07-05T00:00:00"/>
    <n v="3303.39"/>
  </r>
  <r>
    <s v="MARIANA DE OLIVEIRA REBELLO"/>
    <x v="0"/>
    <n v="2028106"/>
    <n v="7694524693"/>
    <s v="24/08/1987"/>
    <x v="0"/>
    <s v="MARILDA DE OLIVEIRA"/>
    <x v="1"/>
    <s v="BRASILEIRO NATO"/>
    <m/>
    <s v="MG"/>
    <m/>
    <n v="665"/>
    <s v="SETOR INTEG ACOES PROM SAUDE SERVIDOR"/>
    <s v="08-AREA ADMINISTR-UMUARAMA"/>
    <n v="29"/>
    <s v="PRO REITORIA DE GESTAO DE PESSOAS"/>
    <s v="04-SANTA MONICA"/>
    <m/>
    <x v="1"/>
    <x v="34"/>
    <x v="0"/>
    <m/>
    <s v="0//0"/>
    <m/>
    <s v="Lic. Gestante  ( Concedida Administrat.) - EST"/>
    <n v="0"/>
    <m/>
    <n v="0"/>
    <m/>
    <s v="26/09/2022"/>
    <s v="23/01/2023"/>
    <x v="0"/>
    <x v="0"/>
    <d v="2013-05-21T00:00:00"/>
    <n v="8966.61"/>
  </r>
  <r>
    <s v="MARIANA DEBORA ARAUJO COSTA RUIZ"/>
    <x v="0"/>
    <n v="3152079"/>
    <n v="8014447646"/>
    <s v="14/08/1986"/>
    <x v="0"/>
    <s v="TERESA CRISTINA DE MELO ARAUJO COSTA"/>
    <x v="1"/>
    <s v="BRASILEIRO NATO"/>
    <m/>
    <s v="MG"/>
    <m/>
    <n v="363"/>
    <s v="FACULDADE DE EDUCACAO"/>
    <s v="04-SANTA MONICA"/>
    <n v="363"/>
    <s v="FACULDADE DE EDUCACAO"/>
    <s v="04-SANTA MONICA"/>
    <m/>
    <x v="0"/>
    <x v="64"/>
    <x v="0"/>
    <m/>
    <s v="0//0"/>
    <m/>
    <s v="EXER. PROVIS. PARAG 2 , ART. 84, LEI 8112/1990 - EST"/>
    <n v="0"/>
    <m/>
    <n v="20000"/>
    <s v="MINISTERIO JUSTICA E SEG. PUBLICA"/>
    <s v="30/08/2022"/>
    <s v="0//0"/>
    <x v="0"/>
    <x v="0"/>
    <d v="2019-10-08T00:00:00"/>
    <n v="3567.94"/>
  </r>
  <r>
    <s v="MARIANA ELISA GONCALVES"/>
    <x v="0"/>
    <n v="2918255"/>
    <n v="10629708614"/>
    <s v="23/06/1992"/>
    <x v="0"/>
    <s v="LECI PERPETUA DA SILVA"/>
    <x v="1"/>
    <s v="BRASILEIRO NATO"/>
    <m/>
    <s v="MG"/>
    <m/>
    <n v="1203"/>
    <s v="DIVISAO MUSEU DO INDIO - PROEXC"/>
    <s v="04-SANTA MONICA"/>
    <n v="247"/>
    <s v="PRO REITORIA EXTENSAO E CULTURA"/>
    <s v="04-SANTA MONICA"/>
    <m/>
    <x v="9"/>
    <x v="12"/>
    <x v="0"/>
    <m/>
    <s v="0//0"/>
    <m/>
    <m/>
    <n v="0"/>
    <m/>
    <n v="0"/>
    <m/>
    <m/>
    <m/>
    <x v="0"/>
    <x v="0"/>
    <d v="2012-05-08T00:00:00"/>
    <n v="5588.82"/>
  </r>
  <r>
    <s v="MARIANA GONCALVES GOMES TAVOLONE"/>
    <x v="1"/>
    <n v="2328370"/>
    <n v="95196730672"/>
    <s v="10/06/1975"/>
    <x v="0"/>
    <s v="GERALDA GISLENE TORRES GONCALVES"/>
    <x v="1"/>
    <s v="BRASILEIRO NATO"/>
    <m/>
    <s v="MG"/>
    <s v="UNAI"/>
    <n v="771"/>
    <s v="SERVICOS MEDICOS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0"/>
    <d v="2004-06-01T00:00:00"/>
    <n v="28320.720000000001"/>
  </r>
  <r>
    <s v="MARIANA HEILBUTH JARDIM"/>
    <x v="0"/>
    <n v="3074260"/>
    <n v="5740239680"/>
    <s v="15/07/1982"/>
    <x v="0"/>
    <s v="MARIA DE LOURDES HEILBUTH JARDIM"/>
    <x v="1"/>
    <s v="BRASILEIRO NATO"/>
    <m/>
    <s v="MG"/>
    <m/>
    <n v="130"/>
    <s v="SETOR DE ASSUNTOS EDUCACIONAIS - DIRAC"/>
    <s v="04-SANTA MONICA"/>
    <n v="262"/>
    <s v="PRO REITORIA DE GRADUACAO"/>
    <s v="04-SANTA MONICA"/>
    <m/>
    <x v="1"/>
    <x v="27"/>
    <x v="0"/>
    <m/>
    <s v="0//0"/>
    <m/>
    <m/>
    <n v="0"/>
    <m/>
    <n v="0"/>
    <m/>
    <m/>
    <m/>
    <x v="0"/>
    <x v="0"/>
    <d v="2018-10-26T00:00:00"/>
    <n v="4334.4399999999996"/>
  </r>
  <r>
    <s v="MARIANA OGAWA NAVES PIMENTA"/>
    <x v="1"/>
    <n v="3151927"/>
    <n v="8186062661"/>
    <s v="08/11/1996"/>
    <x v="0"/>
    <s v="SUELI SAFUMI OGAWA PIMENTA"/>
    <x v="4"/>
    <s v="BRASILEIRO NATO"/>
    <m/>
    <s v="MG"/>
    <m/>
    <n v="754"/>
    <s v="NUTRICAO E DIETETICA"/>
    <s v="06-HOSP CLINICAS-UMUARAMA"/>
    <n v="743"/>
    <s v="DIRETORIA DE SERVICOS ADMINISTRATIVOS"/>
    <s v="06-HOSP CLINICAS-UMUARAMA"/>
    <m/>
    <x v="2"/>
    <x v="82"/>
    <x v="0"/>
    <m/>
    <s v="0//0"/>
    <m/>
    <m/>
    <n v="0"/>
    <m/>
    <n v="0"/>
    <m/>
    <m/>
    <m/>
    <x v="0"/>
    <x v="0"/>
    <d v="2019-10-09T00:00:00"/>
    <n v="3301.93"/>
  </r>
  <r>
    <s v="MARIANA PAIVA ARAUJO"/>
    <x v="1"/>
    <n v="1905613"/>
    <n v="7757587603"/>
    <s v="26/06/1986"/>
    <x v="0"/>
    <s v="MARIA ELISABETE PAIVA ARAUJO"/>
    <x v="1"/>
    <s v="BRASILEIRO NATO"/>
    <m/>
    <s v="MG"/>
    <m/>
    <n v="485"/>
    <s v="CLINICA MEDICA INTERNACAO DIENF"/>
    <s v="05-ENFERMAGEM-UMUARAMA"/>
    <n v="211"/>
    <s v="DIRETORIA DE ENFERMAGEM HC"/>
    <s v="05-ENFERMAGEM-UMUARAMA"/>
    <m/>
    <x v="0"/>
    <x v="104"/>
    <x v="0"/>
    <m/>
    <s v="0//0"/>
    <m/>
    <s v="LIC. TRATAMENTO DE SAUDE - EST"/>
    <n v="0"/>
    <m/>
    <n v="0"/>
    <m/>
    <s v="29/11/2022"/>
    <s v="12/01/2023"/>
    <x v="0"/>
    <x v="0"/>
    <d v="2011-12-29T00:00:00"/>
    <n v="3698.16"/>
  </r>
  <r>
    <s v="MARIANA PRUDENTE PEREIRA"/>
    <x v="0"/>
    <n v="1822179"/>
    <n v="6542518606"/>
    <s v="29/12/1982"/>
    <x v="0"/>
    <s v="ALDA PRUDENTE PEREIRA"/>
    <x v="1"/>
    <s v="BRASILEIRO NATO"/>
    <m/>
    <s v="MG"/>
    <m/>
    <n v="74"/>
    <s v="DIVISAO DE DOCUMENTACAO - SEPRO"/>
    <s v="04-SANTA MONICA"/>
    <n v="29"/>
    <s v="PRO REITORIA DE GESTAO DE PESSOAS"/>
    <s v="04-SANTA MONICA"/>
    <m/>
    <x v="1"/>
    <x v="25"/>
    <x v="0"/>
    <m/>
    <s v="0//0"/>
    <m/>
    <m/>
    <n v="0"/>
    <m/>
    <n v="0"/>
    <m/>
    <m/>
    <m/>
    <x v="0"/>
    <x v="0"/>
    <d v="2010-10-19T00:00:00"/>
    <n v="5665.55"/>
  </r>
  <r>
    <s v="MARIANA RODOVALHO DE OLIVEIRA"/>
    <x v="0"/>
    <n v="3987178"/>
    <n v="8059449664"/>
    <s v="30/07/1989"/>
    <x v="0"/>
    <s v="GLENDA MARIA RODOVALHO DE OLIVEIRA"/>
    <x v="1"/>
    <s v="BRASILEIRO NATO"/>
    <m/>
    <s v="MG"/>
    <m/>
    <n v="246"/>
    <s v="PROCURADORIA GERAL"/>
    <s v="04-SANTA MONICA"/>
    <n v="246"/>
    <s v="PROCURADORIA GERAL"/>
    <s v="04-SANTA MONICA"/>
    <m/>
    <x v="5"/>
    <x v="27"/>
    <x v="0"/>
    <m/>
    <s v="0//0"/>
    <m/>
    <m/>
    <n v="0"/>
    <m/>
    <n v="0"/>
    <m/>
    <m/>
    <m/>
    <x v="0"/>
    <x v="0"/>
    <d v="2017-09-11T00:00:00"/>
    <n v="3707.09"/>
  </r>
  <r>
    <s v="MARIANA RODRIGUES ALVES"/>
    <x v="0"/>
    <n v="3215074"/>
    <n v="9066778660"/>
    <s v="22/06/1989"/>
    <x v="0"/>
    <s v="MARIA APARECIDA DE OLIVEIRA RODRIGUES PEREIRA"/>
    <x v="1"/>
    <s v="BRASILEIRO NATO"/>
    <m/>
    <s v="MG"/>
    <m/>
    <n v="141"/>
    <s v="DIVISAO DE CONTABILIDADE - DIRAF"/>
    <s v="04-SANTA MONICA"/>
    <n v="131"/>
    <s v="PRO REITORIA DE PLANEJAMEN ADMINISTRACAO"/>
    <s v="04-SANTA MONICA"/>
    <m/>
    <x v="0"/>
    <x v="45"/>
    <x v="0"/>
    <m/>
    <s v="0//0"/>
    <m/>
    <m/>
    <n v="0"/>
    <m/>
    <n v="0"/>
    <m/>
    <m/>
    <m/>
    <x v="0"/>
    <x v="0"/>
    <d v="2020-12-03T00:00:00"/>
    <n v="3434.01"/>
  </r>
  <r>
    <s v="MARIANE FERREIRA MORLIN"/>
    <x v="0"/>
    <n v="2346053"/>
    <n v="8958705680"/>
    <s v="06/12/1987"/>
    <x v="0"/>
    <s v="CARMEM MORLIN"/>
    <x v="1"/>
    <s v="BRASILEIRO NATO"/>
    <m/>
    <s v="RO"/>
    <m/>
    <n v="36"/>
    <s v="DIVISAO DE MOVIMENTACAO E REGISTRO"/>
    <s v="04-SANTA MONICA"/>
    <n v="29"/>
    <s v="PRO REITORIA DE GESTAO DE PESSOAS"/>
    <s v="04-SANTA MONICA"/>
    <m/>
    <x v="0"/>
    <x v="38"/>
    <x v="0"/>
    <m/>
    <s v="0//0"/>
    <m/>
    <m/>
    <n v="0"/>
    <m/>
    <n v="0"/>
    <m/>
    <m/>
    <m/>
    <x v="0"/>
    <x v="0"/>
    <d v="2016-11-29T00:00:00"/>
    <n v="8097.19"/>
  </r>
  <r>
    <s v="MARIANE RODRIGUES DA SILVA"/>
    <x v="1"/>
    <n v="2760387"/>
    <n v="8612027675"/>
    <s v="16/03/1988"/>
    <x v="0"/>
    <s v="MIRTES CRECIONE DE SOUZA SILVA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16"/>
    <x v="0"/>
    <m/>
    <s v="0//0"/>
    <m/>
    <m/>
    <n v="0"/>
    <m/>
    <n v="0"/>
    <m/>
    <m/>
    <m/>
    <x v="0"/>
    <x v="0"/>
    <d v="2011-03-15T00:00:00"/>
    <n v="8580.81"/>
  </r>
  <r>
    <s v="MARIANE SILVA E LIMA GIEMBINSKY"/>
    <x v="0"/>
    <n v="1618379"/>
    <n v="1521477647"/>
    <s v="25/02/1983"/>
    <x v="0"/>
    <s v="MARIA HELENA DA SILVA"/>
    <x v="1"/>
    <s v="BRASILEIRO NATO"/>
    <m/>
    <s v="MG"/>
    <s v="ITUIUTABA"/>
    <n v="943"/>
    <s v="DIVISAO DE ANALISE DE PROCESSOS"/>
    <s v="04-SANTA MONICA"/>
    <n v="29"/>
    <s v="PRO REITORIA DE GESTAO DE PESSOAS"/>
    <s v="04-SANTA MONICA"/>
    <m/>
    <x v="1"/>
    <x v="15"/>
    <x v="0"/>
    <m/>
    <s v="0//0"/>
    <m/>
    <m/>
    <n v="0"/>
    <m/>
    <n v="0"/>
    <m/>
    <m/>
    <m/>
    <x v="0"/>
    <x v="0"/>
    <d v="2008-03-31T00:00:00"/>
    <n v="6157.33"/>
  </r>
  <r>
    <s v="MARIANI BORGES FRANCO"/>
    <x v="0"/>
    <n v="1679363"/>
    <n v="6891440670"/>
    <s v="13/08/1984"/>
    <x v="0"/>
    <s v="MARIA INES NAME BORGES FRANCO"/>
    <x v="1"/>
    <s v="BRASILEIRO NATO"/>
    <m/>
    <s v="MG"/>
    <s v="ITUIUTABA"/>
    <n v="288"/>
    <s v="INSTITUTO DE CIENCIAS BIOMEDICAS"/>
    <s v="07-AREA ACADEMICA-UMUARAMA"/>
    <n v="288"/>
    <s v="INSTITUTO DE CIENCIAS BIOMEDICAS"/>
    <s v="07-AREA ACADEMICA-UMUARAMA"/>
    <m/>
    <x v="0"/>
    <x v="15"/>
    <x v="0"/>
    <m/>
    <s v="0//0"/>
    <m/>
    <m/>
    <n v="0"/>
    <m/>
    <n v="0"/>
    <m/>
    <m/>
    <m/>
    <x v="0"/>
    <x v="3"/>
    <d v="2009-02-02T00:00:00"/>
    <n v="4066.32"/>
  </r>
  <r>
    <s v="MARIANNY MIRANDA SILVA"/>
    <x v="0"/>
    <n v="3243194"/>
    <n v="8039358620"/>
    <s v="12/07/1994"/>
    <x v="0"/>
    <s v="EDNA MARCIA MIRANDA"/>
    <x v="1"/>
    <s v="BRASILEIRO NATO"/>
    <m/>
    <s v="MG"/>
    <m/>
    <n v="399"/>
    <s v="FACULDADE DE ENGENHARIA MECANICA"/>
    <s v="12-CAMPUS GLORIA"/>
    <n v="399"/>
    <s v="FACULDADE DE ENGENHARIA MECANICA"/>
    <s v="12-CAMPUS GLORIA"/>
    <m/>
    <x v="2"/>
    <x v="24"/>
    <x v="0"/>
    <m/>
    <s v="0//0"/>
    <m/>
    <m/>
    <n v="0"/>
    <m/>
    <n v="0"/>
    <m/>
    <m/>
    <m/>
    <x v="0"/>
    <x v="0"/>
    <d v="2021-06-24T00:00:00"/>
    <n v="2814"/>
  </r>
  <r>
    <s v="MARICRUZ LAUDELINA SANCHEZ"/>
    <x v="0"/>
    <n v="412822"/>
    <n v="56338880653"/>
    <s v="16/08/1967"/>
    <x v="0"/>
    <s v="ZILA SANCHEZ MACIEL"/>
    <x v="1"/>
    <s v="BRASILEIRO NATO"/>
    <m/>
    <s v="MG"/>
    <s v="SANTA JULIANA"/>
    <n v="36"/>
    <s v="DIVISAO DE MOVIMENTACAO E REGISTRO"/>
    <s v="04-SANTA MONICA"/>
    <n v="29"/>
    <s v="PRO REITORIA DE GESTAO DE PESSOAS"/>
    <s v="04-SANTA MONICA"/>
    <m/>
    <x v="2"/>
    <x v="6"/>
    <x v="0"/>
    <m/>
    <s v="0//0"/>
    <m/>
    <m/>
    <n v="0"/>
    <m/>
    <n v="0"/>
    <m/>
    <m/>
    <m/>
    <x v="0"/>
    <x v="0"/>
    <d v="1987-03-13T00:00:00"/>
    <n v="6657.52"/>
  </r>
  <r>
    <s v="MARIELLY MATEUS OBO"/>
    <x v="0"/>
    <n v="3006460"/>
    <n v="4331337677"/>
    <s v="02/05/1980"/>
    <x v="0"/>
    <s v="MARILENE APARECIDA DOS SANTOS MATEUS"/>
    <x v="1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0"/>
    <x v="52"/>
    <x v="0"/>
    <m/>
    <s v="0//0"/>
    <m/>
    <m/>
    <n v="0"/>
    <m/>
    <n v="0"/>
    <m/>
    <m/>
    <m/>
    <x v="0"/>
    <x v="3"/>
    <d v="2018-01-11T00:00:00"/>
    <n v="2385.7800000000002"/>
  </r>
  <r>
    <s v="MARILAC APARECIDA DE SOUZA"/>
    <x v="1"/>
    <n v="410056"/>
    <n v="36641278620"/>
    <s v="10/05/1960"/>
    <x v="0"/>
    <s v="NADIR SOARES DE SOUZA"/>
    <x v="1"/>
    <s v="BRASILEIRO NATO"/>
    <m/>
    <s v="MG"/>
    <s v="CAMPINA VERDE"/>
    <n v="492"/>
    <s v="CENTRO OBSTETRICO GEUNE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80-06-01T00:00:00"/>
    <n v="11311.9"/>
  </r>
  <r>
    <s v="MARILDA ARANTES OLIVEIRA"/>
    <x v="0"/>
    <n v="1365751"/>
    <n v="31985939134"/>
    <s v="18/04/1965"/>
    <x v="0"/>
    <s v="TEREZINHA DE JESUS SILVA"/>
    <x v="0"/>
    <s v="BRASILEIRO NATO"/>
    <m/>
    <s v="MG"/>
    <s v="UBERLANDIA"/>
    <n v="670"/>
    <s v="SETOR DE ATENCAO A DEPENDENCIA QUIMICA"/>
    <s v="08-AREA ADMINISTR-UMUARAMA"/>
    <n v="29"/>
    <s v="PRO REITORIA DE GESTAO DE PESSOAS"/>
    <s v="04-SANTA MONICA"/>
    <m/>
    <x v="1"/>
    <x v="36"/>
    <x v="0"/>
    <m/>
    <s v="0//0"/>
    <m/>
    <m/>
    <n v="0"/>
    <m/>
    <n v="0"/>
    <m/>
    <m/>
    <m/>
    <x v="0"/>
    <x v="0"/>
    <d v="2002-12-02T00:00:00"/>
    <n v="7036.8"/>
  </r>
  <r>
    <s v="MARILDA DE OLIVEIRA"/>
    <x v="1"/>
    <n v="1123292"/>
    <n v="55515126653"/>
    <s v="23/10/1964"/>
    <x v="0"/>
    <s v="IONE APARECIDA OLIVEIRA"/>
    <x v="1"/>
    <s v="BRASILEIRO NATO"/>
    <m/>
    <s v="MG"/>
    <s v="PATROCINIO"/>
    <n v="770"/>
    <s v="PSICOLOGIA CLINICA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4-08-04T00:00:00"/>
    <n v="18941.71"/>
  </r>
  <r>
    <s v="MARILDA MAGNA SIQUEIRA"/>
    <x v="0"/>
    <n v="1123293"/>
    <n v="53423623691"/>
    <s v="14/06/1962"/>
    <x v="0"/>
    <s v="DIVINA FERREIRA SIQUEIRA"/>
    <x v="1"/>
    <s v="BRASILEIRO NATO"/>
    <m/>
    <s v="SP"/>
    <s v="SOA JOSE DO RIO PRETO"/>
    <n v="56"/>
    <s v="DIVISAO DE CAPACITACAO DE PESSOAL"/>
    <s v="04-SANTA MONICA"/>
    <n v="29"/>
    <s v="PRO REITORIA DE GESTAO DE PESSOAS"/>
    <s v="04-SANTA MONICA"/>
    <m/>
    <x v="1"/>
    <x v="13"/>
    <x v="0"/>
    <m/>
    <s v="0//0"/>
    <m/>
    <m/>
    <n v="0"/>
    <m/>
    <n v="0"/>
    <m/>
    <m/>
    <m/>
    <x v="0"/>
    <x v="0"/>
    <d v="1994-08-04T00:00:00"/>
    <n v="14823.8"/>
  </r>
  <r>
    <s v="MARILDA NUNES LEMES RIBAS"/>
    <x v="0"/>
    <n v="1802926"/>
    <n v="3569865940"/>
    <s v="28/11/1980"/>
    <x v="0"/>
    <s v="MARIA NUNES RIBAS"/>
    <x v="0"/>
    <s v="BRASILEIRO NATO"/>
    <m/>
    <s v="PR"/>
    <m/>
    <n v="1217"/>
    <s v="DIVISAO DO SIASS PERICIA SAUD SERVIDOR"/>
    <s v="08-AREA ADMINISTR-UMUARAMA"/>
    <n v="29"/>
    <s v="PRO REITORIA DE GESTAO DE PESSOAS"/>
    <s v="04-SANTA MONICA"/>
    <m/>
    <x v="1"/>
    <x v="25"/>
    <x v="0"/>
    <m/>
    <s v="0//0"/>
    <m/>
    <m/>
    <n v="26350"/>
    <s v="FUND. UNIV FEDERAL DA GRANDE DOURADOS"/>
    <n v="0"/>
    <m/>
    <m/>
    <m/>
    <x v="0"/>
    <x v="0"/>
    <d v="2017-04-05T00:00:00"/>
    <n v="6377.32"/>
  </r>
  <r>
    <s v="MARILDA ROSA DE OLIVEIRA"/>
    <x v="1"/>
    <n v="1210036"/>
    <n v="35154586620"/>
    <s v="09/01/1955"/>
    <x v="0"/>
    <s v="MARIA ABADIA DE OLIVEIRA"/>
    <x v="1"/>
    <s v="BRASILEIRO NATO"/>
    <m/>
    <s v="MG"/>
    <s v="MONTE CARMELO"/>
    <n v="478"/>
    <s v="CIRURGIA PS DIENF"/>
    <s v="05-ENFERMAGEM-UMUARAMA"/>
    <n v="211"/>
    <s v="DIRETORIA DE ENFERMAGEM HC"/>
    <s v="05-ENFERMAGEM-UMUARAMA"/>
    <m/>
    <x v="4"/>
    <x v="73"/>
    <x v="0"/>
    <m/>
    <s v="0//0"/>
    <m/>
    <m/>
    <n v="0"/>
    <m/>
    <n v="0"/>
    <m/>
    <m/>
    <m/>
    <x v="0"/>
    <x v="0"/>
    <d v="1996-09-19T00:00:00"/>
    <n v="7102.59"/>
  </r>
  <r>
    <s v="MARILENE NUNES DA SILVA VICTAL"/>
    <x v="1"/>
    <n v="2295608"/>
    <n v="1032150696"/>
    <s v="24/04/1971"/>
    <x v="0"/>
    <s v="TEREZINHA NUNES SILVA"/>
    <x v="1"/>
    <s v="BRASILEIRO NATO"/>
    <m/>
    <s v="MG"/>
    <s v="PATROCINIO"/>
    <n v="771"/>
    <s v="SERVICOS MEDICOS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0"/>
    <d v="2004-09-03T00:00:00"/>
    <n v="19999.580000000002"/>
  </r>
  <r>
    <s v="MARILENE PINTO DOS SANTOS"/>
    <x v="1"/>
    <n v="2854467"/>
    <n v="3177043620"/>
    <s v="20/11/1975"/>
    <x v="0"/>
    <s v="CONCEICAO RODRIGUES DOS SANTOS"/>
    <x v="2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7-15T00:00:00"/>
    <n v="12671.64"/>
  </r>
  <r>
    <s v="MARILEY CANDIDA DE ANDRADE VIEIRA"/>
    <x v="1"/>
    <n v="1871279"/>
    <n v="6419350646"/>
    <s v="15/04/1981"/>
    <x v="0"/>
    <s v="NILMA CANDIDA DE ANDRADE"/>
    <x v="1"/>
    <s v="BRASILEIRO NATO"/>
    <m/>
    <s v="MG"/>
    <m/>
    <n v="482"/>
    <s v="CLINICA CIRURGICA 2 INTERNACAO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15T00:00:00"/>
    <n v="8728.0400000000009"/>
  </r>
  <r>
    <s v="MARILIA CHRISTINA ARANTES MELO"/>
    <x v="0"/>
    <n v="1662321"/>
    <n v="6693513697"/>
    <s v="21/03/1985"/>
    <x v="0"/>
    <s v="MARIA CRISTINA PROTO ARANTES MELO"/>
    <x v="0"/>
    <s v="BRASILEIRO NATO"/>
    <m/>
    <s v="GO"/>
    <s v="GOIATUBA"/>
    <n v="569"/>
    <s v="COORD CURSO GRADUACAO ENG AMBIENTAL"/>
    <s v="12-CAMPUS GLORIA"/>
    <n v="301"/>
    <s v="INSTITUTO DE CIENCIAS AGRARIAS"/>
    <s v="12-CAMPUS GLORIA"/>
    <m/>
    <x v="3"/>
    <x v="15"/>
    <x v="0"/>
    <m/>
    <s v="0//0"/>
    <m/>
    <m/>
    <n v="0"/>
    <m/>
    <n v="0"/>
    <m/>
    <m/>
    <m/>
    <x v="0"/>
    <x v="0"/>
    <d v="2008-10-31T00:00:00"/>
    <n v="7325.63"/>
  </r>
  <r>
    <s v="MARILIA CRISTINA BERARDI"/>
    <x v="1"/>
    <n v="1618150"/>
    <n v="5041827656"/>
    <s v="05/11/1980"/>
    <x v="0"/>
    <s v="JOANA DARC GASPARINI BERARDI"/>
    <x v="1"/>
    <s v="BRASILEIRO NATO"/>
    <m/>
    <s v="MG"/>
    <s v="UBERLANDIA"/>
    <n v="473"/>
    <s v="RADIOLOGIA AMB DIENF"/>
    <s v="05-ENFERMAGEM-UMUARAMA"/>
    <n v="211"/>
    <s v="DIRETORIA DE ENFERMAGEM HC"/>
    <s v="05-ENFERMAGEM-UMUARAMA"/>
    <m/>
    <x v="1"/>
    <x v="17"/>
    <x v="0"/>
    <m/>
    <s v="0//0"/>
    <m/>
    <m/>
    <n v="0"/>
    <m/>
    <n v="0"/>
    <m/>
    <m/>
    <m/>
    <x v="0"/>
    <x v="0"/>
    <d v="2008-03-31T00:00:00"/>
    <n v="11380.48"/>
  </r>
  <r>
    <s v="MARILIA DAS GRACAS GALDEANO"/>
    <x v="1"/>
    <n v="2332875"/>
    <n v="4587087637"/>
    <s v="31/07/1980"/>
    <x v="0"/>
    <s v="MARIA JOSE RODOVALHO GALDEANO"/>
    <x v="1"/>
    <s v="BRASILEIRO NATO"/>
    <m/>
    <s v="SP"/>
    <m/>
    <n v="490"/>
    <s v="BERCARIO E UTI NEONATAL GEUNE DIENF"/>
    <s v="05-ENFERMAGEM-UMUARAMA"/>
    <n v="211"/>
    <s v="DIRETORIA DE ENFERMAGEM HC"/>
    <s v="05-ENFERMAGEM-UMUARAMA"/>
    <m/>
    <x v="9"/>
    <x v="144"/>
    <x v="0"/>
    <m/>
    <s v="0//0"/>
    <m/>
    <m/>
    <n v="0"/>
    <m/>
    <n v="0"/>
    <m/>
    <m/>
    <m/>
    <x v="0"/>
    <x v="0"/>
    <d v="2016-08-11T00:00:00"/>
    <n v="5748.71"/>
  </r>
  <r>
    <s v="MARILIA NEVES SANTOS"/>
    <x v="1"/>
    <n v="1850064"/>
    <n v="8218468684"/>
    <s v="26/04/1989"/>
    <x v="0"/>
    <s v="KATIA NEVES BORGES"/>
    <x v="1"/>
    <s v="BRASILEIRO NATO"/>
    <m/>
    <s v="MG"/>
    <m/>
    <n v="772"/>
    <s v="TERAPIA NUTRICIONAL"/>
    <s v="06-HOSP CLINICAS-UMUARAMA"/>
    <n v="746"/>
    <s v="DIRETORIA DE SERVICOS CLINICOS"/>
    <s v="06-HOSP CLINICAS-UMUARAMA"/>
    <m/>
    <x v="1"/>
    <x v="34"/>
    <x v="0"/>
    <m/>
    <s v="0//0"/>
    <m/>
    <m/>
    <n v="0"/>
    <m/>
    <n v="0"/>
    <m/>
    <m/>
    <m/>
    <x v="0"/>
    <x v="0"/>
    <d v="2012-12-06T00:00:00"/>
    <n v="8966.61"/>
  </r>
  <r>
    <s v="MARILIA PEREIRA BRASAO"/>
    <x v="0"/>
    <n v="1809874"/>
    <n v="8566486633"/>
    <s v="16/08/1986"/>
    <x v="0"/>
    <s v="VIRGINIA REZENDE PEREIRA BRASAO"/>
    <x v="1"/>
    <s v="BRASILEIRO NATO"/>
    <m/>
    <s v="MG"/>
    <m/>
    <n v="781"/>
    <s v="DIVISAO DE APOIO OPERACIONAL"/>
    <s v="04-SANTA MONICA"/>
    <n v="29"/>
    <s v="PRO REITORIA DE GESTAO DE PESSOAS"/>
    <s v="04-SANTA MONICA"/>
    <m/>
    <x v="1"/>
    <x v="9"/>
    <x v="0"/>
    <m/>
    <s v="0//0"/>
    <m/>
    <m/>
    <n v="0"/>
    <m/>
    <n v="0"/>
    <m/>
    <m/>
    <m/>
    <x v="0"/>
    <x v="0"/>
    <d v="2010-08-23T00:00:00"/>
    <n v="10069.86"/>
  </r>
  <r>
    <s v="MARILIA TEIXEIRA DOS REIS"/>
    <x v="0"/>
    <n v="1035204"/>
    <n v="48093203672"/>
    <s v="01/05/1962"/>
    <x v="0"/>
    <s v="TERESINHA OLIVEIRA REIS"/>
    <x v="0"/>
    <s v="BRASILEIRO NATO"/>
    <m/>
    <s v="MG"/>
    <s v="UBERABA"/>
    <n v="675"/>
    <s v="DIRETORIA DE LOGISTICA"/>
    <s v="04-SANTA MONICA"/>
    <n v="59"/>
    <s v="PREFEITURA UNIVERSITARIA"/>
    <s v="04-SANTA MONICA"/>
    <m/>
    <x v="1"/>
    <x v="6"/>
    <x v="0"/>
    <m/>
    <s v="0//0"/>
    <m/>
    <m/>
    <n v="0"/>
    <m/>
    <n v="0"/>
    <m/>
    <m/>
    <m/>
    <x v="0"/>
    <x v="0"/>
    <d v="1993-04-01T00:00:00"/>
    <n v="8720.02"/>
  </r>
  <r>
    <s v="MARINA BENZAQUEM HABIB SANTOS"/>
    <x v="0"/>
    <n v="2065823"/>
    <n v="8447603660"/>
    <s v="11/08/1992"/>
    <x v="0"/>
    <s v="MARCIA MARGARETH BENZAQUEM HABIB"/>
    <x v="2"/>
    <s v="BRASILEIRO NATO"/>
    <m/>
    <s v="MG"/>
    <m/>
    <n v="570"/>
    <s v="COORD CURSO GRADUACAO ESTATISTICA"/>
    <s v="04-SANTA MONICA"/>
    <n v="391"/>
    <s v="FACULDADE DE MATEMATICA"/>
    <s v="04-SANTA MONICA"/>
    <m/>
    <x v="2"/>
    <x v="31"/>
    <x v="0"/>
    <m/>
    <s v="0//0"/>
    <m/>
    <s v="Lic. Tratar de Interesses Particulares - EST"/>
    <n v="0"/>
    <m/>
    <n v="0"/>
    <m/>
    <s v="1/09/2022"/>
    <s v="31/08/2023"/>
    <x v="0"/>
    <x v="0"/>
    <d v="2013-10-25T00:00:00"/>
    <n v="0"/>
  </r>
  <r>
    <s v="MARINA CALIXTO PEREIRA"/>
    <x v="0"/>
    <n v="2252142"/>
    <n v="8265711662"/>
    <s v="13/09/1986"/>
    <x v="0"/>
    <s v="ELEUSA EUSTAQUIA CALIXTO PEREIRA"/>
    <x v="1"/>
    <s v="BRASILEIRO NATO"/>
    <m/>
    <s v="BA"/>
    <m/>
    <n v="326"/>
    <s v="INSTITUTO DE PSICOLOGIA"/>
    <s v="07-AREA ACADEMICA-UMUARAMA"/>
    <n v="326"/>
    <s v="INSTITUTO DE PSICOLOGIA"/>
    <s v="07-AREA ACADEMICA-UMUARAMA"/>
    <m/>
    <x v="0"/>
    <x v="0"/>
    <x v="0"/>
    <m/>
    <s v="0//0"/>
    <m/>
    <m/>
    <n v="0"/>
    <m/>
    <n v="0"/>
    <m/>
    <m/>
    <m/>
    <x v="0"/>
    <x v="0"/>
    <d v="2015-09-14T00:00:00"/>
    <n v="4319.09"/>
  </r>
  <r>
    <s v="MARINA CLEIA DE RESENDE"/>
    <x v="0"/>
    <n v="3091030"/>
    <n v="55508782672"/>
    <s v="18/06/1964"/>
    <x v="0"/>
    <s v="MARIA PEREIRA ROSA"/>
    <x v="0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0"/>
    <x v="27"/>
    <x v="0"/>
    <m/>
    <s v="0//0"/>
    <m/>
    <m/>
    <n v="0"/>
    <m/>
    <n v="0"/>
    <m/>
    <m/>
    <m/>
    <x v="0"/>
    <x v="0"/>
    <d v="2019-02-13T00:00:00"/>
    <n v="7488.81"/>
  </r>
  <r>
    <s v="MARINA DE SOUZA LIMA"/>
    <x v="0"/>
    <n v="1854735"/>
    <n v="5314360632"/>
    <s v="28/09/1983"/>
    <x v="0"/>
    <s v="IVANI LUCIA DE SOUZA LIMA"/>
    <x v="1"/>
    <s v="BRASILEIRO NATO"/>
    <m/>
    <s v="MG"/>
    <m/>
    <n v="631"/>
    <s v="DIRETORIA INOVACAO TRANSF DE TECNOLOGIA"/>
    <s v="04-SANTA MONICA"/>
    <n v="122"/>
    <s v="PRO REITORIA PESQUISA E POS GRADUACAO"/>
    <s v="04-SANTA MONICA"/>
    <m/>
    <x v="1"/>
    <x v="12"/>
    <x v="0"/>
    <m/>
    <s v="0//0"/>
    <m/>
    <m/>
    <n v="0"/>
    <m/>
    <n v="0"/>
    <m/>
    <m/>
    <m/>
    <x v="0"/>
    <x v="0"/>
    <d v="2011-03-15T00:00:00"/>
    <n v="5452.89"/>
  </r>
  <r>
    <s v="MARINA FERREIRA LOPES"/>
    <x v="0"/>
    <n v="2897895"/>
    <n v="7741183699"/>
    <s v="13/02/1987"/>
    <x v="0"/>
    <s v="MARIA APARECIDA FERREIRA LOPES"/>
    <x v="2"/>
    <s v="BRASILEIRO NATO"/>
    <m/>
    <s v="DF"/>
    <m/>
    <n v="621"/>
    <s v="DIV ENS PESQ EXT ATEND ATEN EDU ESPECIAL"/>
    <s v="04-SANTA MONICA"/>
    <n v="262"/>
    <s v="PRO REITORIA DE GRADUACAO"/>
    <s v="04-SANTA MONICA"/>
    <m/>
    <x v="2"/>
    <x v="18"/>
    <x v="0"/>
    <m/>
    <s v="0//0"/>
    <m/>
    <m/>
    <n v="0"/>
    <m/>
    <n v="0"/>
    <m/>
    <m/>
    <m/>
    <x v="0"/>
    <x v="0"/>
    <d v="2014-03-12T00:00:00"/>
    <n v="3832.88"/>
  </r>
  <r>
    <s v="MARINA MELO GONCALVES"/>
    <x v="1"/>
    <n v="1002529"/>
    <n v="6893948611"/>
    <s v="26/05/1985"/>
    <x v="0"/>
    <s v="MARIA AUXILIADORA DE MELO GONCALVES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30"/>
    <x v="0"/>
    <m/>
    <s v="0//0"/>
    <m/>
    <m/>
    <n v="0"/>
    <m/>
    <n v="0"/>
    <m/>
    <m/>
    <m/>
    <x v="0"/>
    <x v="2"/>
    <d v="2019-10-21T00:00:00"/>
    <n v="15496.68"/>
  </r>
  <r>
    <s v="MARINALDA RODRIGUES TEIXEIRA"/>
    <x v="1"/>
    <n v="1434879"/>
    <n v="98163825634"/>
    <s v="23/09/1974"/>
    <x v="0"/>
    <s v="GENI JOSE TEIXEIRA"/>
    <x v="1"/>
    <s v="BRASILEIRO NATO"/>
    <m/>
    <s v="MG"/>
    <s v="JOAO PINHEIRO"/>
    <n v="476"/>
    <s v="PEDIATRIA AMB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6T00:00:00"/>
    <n v="10056.85"/>
  </r>
  <r>
    <s v="MARINE PEREIRA MARQUES"/>
    <x v="0"/>
    <n v="412856"/>
    <n v="36591114653"/>
    <s v="07/10/1959"/>
    <x v="0"/>
    <s v="LEONTINA MARIA ROSA PEREIRA"/>
    <x v="1"/>
    <s v="BRASILEIRO NATO"/>
    <m/>
    <s v="MG"/>
    <s v="ARAGUARI"/>
    <n v="44"/>
    <s v="DIVISAO DE APOIO AO DOCENTE"/>
    <s v="04-SANTA MONICA"/>
    <n v="29"/>
    <s v="PRO REITORIA DE GESTAO DE PESSOAS"/>
    <s v="04-SANTA MONICA"/>
    <m/>
    <x v="9"/>
    <x v="29"/>
    <x v="0"/>
    <m/>
    <s v="0//0"/>
    <m/>
    <m/>
    <n v="0"/>
    <m/>
    <n v="0"/>
    <m/>
    <m/>
    <m/>
    <x v="0"/>
    <x v="0"/>
    <d v="1987-04-13T00:00:00"/>
    <n v="5641.26"/>
  </r>
  <r>
    <s v="MARINILZA SILVA ARAUJO"/>
    <x v="1"/>
    <n v="1854324"/>
    <n v="80207006687"/>
    <s v="24/05/1971"/>
    <x v="0"/>
    <s v="MARIA DARIA DA SILV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6982.22"/>
  </r>
  <r>
    <s v="MARIO BATISTA SOARES"/>
    <x v="0"/>
    <n v="413341"/>
    <n v="74123211615"/>
    <s v="20/06/1964"/>
    <x v="1"/>
    <s v="TEREZINHA MAR B SOARES"/>
    <x v="1"/>
    <s v="BRASILEIRO NATO"/>
    <m/>
    <s v="MG"/>
    <s v="CHUMBO"/>
    <n v="59"/>
    <s v="PREFEITURA UNIVERSITARIA"/>
    <s v="04-SANTA MONICA"/>
    <n v="59"/>
    <s v="PREFEITURA UNIVERSITARIA"/>
    <s v="04-SANTA MONICA"/>
    <m/>
    <x v="9"/>
    <x v="29"/>
    <x v="0"/>
    <m/>
    <s v="0//0"/>
    <m/>
    <m/>
    <n v="0"/>
    <m/>
    <n v="0"/>
    <m/>
    <m/>
    <m/>
    <x v="0"/>
    <x v="0"/>
    <d v="1989-10-02T00:00:00"/>
    <n v="5543.65"/>
  </r>
  <r>
    <s v="MARIO CEZAR DE OLIVEIRA"/>
    <x v="1"/>
    <n v="3048422"/>
    <n v="3665173507"/>
    <s v="03/06/1989"/>
    <x v="1"/>
    <s v="MARIA DA SOLEDADE CEZAR OLIVEIRA"/>
    <x v="1"/>
    <s v="BRASILEIRO NATO"/>
    <m/>
    <s v="BA"/>
    <m/>
    <n v="771"/>
    <s v="SERVICOS MEDICOS"/>
    <s v="06-HOSP CLINICAS-UMUARAMA"/>
    <n v="746"/>
    <s v="DIRETORIA DE SERVICOS CLINICOS"/>
    <s v="06-HOSP CLINICAS-UMUARAMA"/>
    <m/>
    <x v="3"/>
    <x v="40"/>
    <x v="0"/>
    <m/>
    <s v="0//0"/>
    <m/>
    <m/>
    <n v="0"/>
    <m/>
    <n v="0"/>
    <m/>
    <m/>
    <m/>
    <x v="0"/>
    <x v="0"/>
    <d v="2018-05-21T00:00:00"/>
    <n v="5834.78"/>
  </r>
  <r>
    <s v="MARIO COSTA DE PAIVA GUIMARAES JUNIOR"/>
    <x v="0"/>
    <n v="1625278"/>
    <n v="7596965601"/>
    <s v="24/01/1987"/>
    <x v="1"/>
    <s v="CASSIA MAIA GOUVEA GUIMARAES"/>
    <x v="1"/>
    <s v="BRASILEIRO NATO"/>
    <m/>
    <s v="MG"/>
    <s v="UBERLANDIA"/>
    <n v="337"/>
    <s v="CENTRO DE DOCUM E PESQUISA DA HISTORIA"/>
    <s v="04-SANTA MONICA"/>
    <n v="335"/>
    <s v="INSTITUTO DE HISTORIA"/>
    <s v="04-SANTA MONICA"/>
    <m/>
    <x v="1"/>
    <x v="15"/>
    <x v="0"/>
    <m/>
    <s v="0//0"/>
    <m/>
    <s v="Afast. no País (Com Ônus) Est/Dout/Mestrado - EST"/>
    <n v="0"/>
    <m/>
    <n v="0"/>
    <m/>
    <s v="2/02/2022"/>
    <s v="31/01/2023"/>
    <x v="0"/>
    <x v="0"/>
    <d v="2008-04-24T00:00:00"/>
    <n v="5886.5"/>
  </r>
  <r>
    <s v="MARIO EDUARDO SANTOS RODRIGUES"/>
    <x v="0"/>
    <n v="2228132"/>
    <n v="46065423653"/>
    <s v="25/05/1964"/>
    <x v="1"/>
    <s v="MARILDA SANTOS RODRIGUES"/>
    <x v="1"/>
    <s v="BRASILEIRO NATO"/>
    <m/>
    <s v="MG"/>
    <m/>
    <n v="332"/>
    <s v="FACULDADE DE EDUCACAO FISICA"/>
    <s v="03-EDUCACAO FISICA"/>
    <n v="332"/>
    <s v="FACULDADE DE EDUCACAO FISICA"/>
    <s v="03-EDUCACAO FISICA"/>
    <m/>
    <x v="1"/>
    <x v="18"/>
    <x v="0"/>
    <m/>
    <s v="0//0"/>
    <m/>
    <m/>
    <n v="0"/>
    <m/>
    <n v="0"/>
    <m/>
    <m/>
    <m/>
    <x v="0"/>
    <x v="0"/>
    <d v="2015-05-25T00:00:00"/>
    <n v="5089.12"/>
  </r>
  <r>
    <s v="MARIO HALYSSON GONCALVES"/>
    <x v="1"/>
    <n v="2372740"/>
    <n v="3547621682"/>
    <s v="18/09/1974"/>
    <x v="1"/>
    <s v="NEUZA MARIA GONCALVE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30"/>
    <x v="0"/>
    <m/>
    <s v="0//0"/>
    <m/>
    <m/>
    <n v="0"/>
    <m/>
    <n v="0"/>
    <m/>
    <m/>
    <m/>
    <x v="0"/>
    <x v="2"/>
    <d v="2019-11-13T00:00:00"/>
    <n v="7361.44"/>
  </r>
  <r>
    <s v="MARIO MARTINS DE OLIVEIRA JUNIOR"/>
    <x v="0"/>
    <n v="3088618"/>
    <n v="1591610109"/>
    <s v="17/06/1987"/>
    <x v="1"/>
    <s v="MARINA DE FATIMA LIMA OLIVEIRA"/>
    <x v="1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m/>
    <x v="3"/>
    <x v="27"/>
    <x v="0"/>
    <m/>
    <s v="0//0"/>
    <m/>
    <m/>
    <n v="0"/>
    <m/>
    <n v="0"/>
    <m/>
    <m/>
    <m/>
    <x v="0"/>
    <x v="0"/>
    <d v="2019-02-08T00:00:00"/>
    <n v="4990.3100000000004"/>
  </r>
  <r>
    <s v="MARIO ZANN ASSUNCAO BRAZ"/>
    <x v="0"/>
    <n v="2229712"/>
    <n v="75361167649"/>
    <s v="19/10/1968"/>
    <x v="1"/>
    <s v="EMILIA ASSUNCAO BRAZ"/>
    <x v="1"/>
    <s v="BRASILEIRO NATO"/>
    <m/>
    <s v="GO"/>
    <m/>
    <n v="288"/>
    <s v="INSTITUTO DE CIENCIAS BIOMEDICAS"/>
    <s v="07-AREA ACADEMICA-UMUARAMA"/>
    <n v="288"/>
    <s v="INSTITUTO DE CIENCIAS BIOMEDICAS"/>
    <s v="07-AREA ACADEMICA-UMUARAMA"/>
    <m/>
    <x v="2"/>
    <x v="31"/>
    <x v="0"/>
    <m/>
    <s v="0//0"/>
    <m/>
    <m/>
    <n v="0"/>
    <m/>
    <n v="0"/>
    <m/>
    <m/>
    <m/>
    <x v="0"/>
    <x v="0"/>
    <d v="2015-05-18T00:00:00"/>
    <n v="3624.07"/>
  </r>
  <r>
    <s v="MARIOZAN ROSA"/>
    <x v="0"/>
    <n v="410594"/>
    <n v="15402258104"/>
    <s v="16/04/1955"/>
    <x v="1"/>
    <s v="MARIA ABADIA DE JESUS"/>
    <x v="0"/>
    <s v="BRASILEIRO NATO"/>
    <m/>
    <s v="MG"/>
    <s v="CASCALHO RICO"/>
    <n v="424"/>
    <s v="DIVISAO DE PESSOAL"/>
    <s v="08-AREA ADMINISTR-UMUARAMA"/>
    <n v="29"/>
    <s v="PRO REITORIA DE GESTAO DE PESSOAS"/>
    <s v="04-SANTA MONICA"/>
    <m/>
    <x v="0"/>
    <x v="6"/>
    <x v="0"/>
    <m/>
    <s v="0//0"/>
    <m/>
    <m/>
    <n v="0"/>
    <m/>
    <n v="0"/>
    <m/>
    <m/>
    <m/>
    <x v="0"/>
    <x v="0"/>
    <d v="1980-02-15T00:00:00"/>
    <n v="9178.58"/>
  </r>
  <r>
    <s v="MARISE ABADIA OLIVEIRA LOPES"/>
    <x v="1"/>
    <n v="1123618"/>
    <n v="77562194653"/>
    <s v="13/08/1969"/>
    <x v="0"/>
    <s v="LILA OLIVEIRA LOPES"/>
    <x v="1"/>
    <s v="BRASILEIRO NATO"/>
    <m/>
    <s v="MG"/>
    <s v="UBERLANDIA"/>
    <n v="750"/>
    <s v="FINANCAS"/>
    <s v="06-HOSP CLINICAS-UMUARAMA"/>
    <n v="743"/>
    <s v="DIRETORIA DE SERVICOS ADMINISTRATIVOS"/>
    <s v="06-HOSP CLINICAS-UMUARAMA"/>
    <m/>
    <x v="8"/>
    <x v="29"/>
    <x v="0"/>
    <m/>
    <s v="0//0"/>
    <m/>
    <m/>
    <n v="0"/>
    <m/>
    <n v="0"/>
    <m/>
    <m/>
    <m/>
    <x v="0"/>
    <x v="0"/>
    <d v="1995-01-30T00:00:00"/>
    <n v="4608.5"/>
  </r>
  <r>
    <s v="MARISE COSTA CARVALHO FERNANDES"/>
    <x v="1"/>
    <n v="1854163"/>
    <n v="7246047662"/>
    <s v="02/07/1984"/>
    <x v="0"/>
    <s v="MARLENE COSTA CARVALHO"/>
    <x v="1"/>
    <s v="BRASILEIRO NATO"/>
    <m/>
    <s v="MG"/>
    <m/>
    <n v="495"/>
    <s v="NEFROLOGIA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3992.25"/>
  </r>
  <r>
    <s v="MARISTELLA ALVES DO NASCIMENTO SALGADO"/>
    <x v="1"/>
    <n v="1367034"/>
    <n v="3913355618"/>
    <s v="13/09/1980"/>
    <x v="0"/>
    <s v="AUGUSTA MARIA ALVES DO NASCIMENTO"/>
    <x v="3"/>
    <s v="BRASILEIRO NATO"/>
    <m/>
    <s v="MG"/>
    <s v="PATROCINIO"/>
    <n v="211"/>
    <s v="DIRETORIA DE ENFERMAGEM HC"/>
    <s v="05-ENFERMAGEM-UMUARAMA"/>
    <n v="211"/>
    <s v="DIRETORIA DE ENFERMAGEM HC"/>
    <s v="05-ENFERMAGEM-UMUARAMA"/>
    <m/>
    <x v="0"/>
    <x v="19"/>
    <x v="1"/>
    <m/>
    <s v="0//0"/>
    <m/>
    <s v="CESSAO (COM ONUS) PARA OUTROS ORGAOS - EST"/>
    <n v="0"/>
    <m/>
    <n v="15000"/>
    <s v="MINISTERIO DA EDUCACAO"/>
    <s v="16/10/2019"/>
    <s v="0//0"/>
    <x v="0"/>
    <x v="0"/>
    <d v="2002-12-27T00:00:00"/>
    <n v="9647.66"/>
  </r>
  <r>
    <s v="MARITES APARECIDA DA SILVA"/>
    <x v="1"/>
    <n v="2994163"/>
    <n v="94728429687"/>
    <s v="20/06/1971"/>
    <x v="0"/>
    <s v="ROSA MARIA DA SILVA"/>
    <x v="1"/>
    <s v="BRASILEIRO NATO"/>
    <m/>
    <s v="MG"/>
    <m/>
    <n v="488"/>
    <s v="ENFERMAGEM PEDIATRIA INTERNACAO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7-10-31T00:00:00"/>
    <n v="4617.55"/>
  </r>
  <r>
    <s v="MARIZETE MARIA DE LIMA MAGALHAES"/>
    <x v="1"/>
    <n v="1123338"/>
    <n v="84455314687"/>
    <s v="08/05/1965"/>
    <x v="0"/>
    <s v="ELENA FERNANDES DE LIMA"/>
    <x v="1"/>
    <s v="BRASILEIRO NATO"/>
    <m/>
    <s v="MG"/>
    <s v="LAGOA FORMOSA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4-12-16T00:00:00"/>
    <n v="19750.95"/>
  </r>
  <r>
    <s v="MARLA DE OLIVEIRA CUNHA"/>
    <x v="0"/>
    <n v="3047800"/>
    <n v="6279712613"/>
    <s v="18/05/1985"/>
    <x v="0"/>
    <s v="MARLENE MACHADO DE OLIVEIRA CUNHA"/>
    <x v="3"/>
    <s v="BRASILEIRO NATO"/>
    <m/>
    <s v="MG"/>
    <m/>
    <n v="626"/>
    <s v="DIRETORIA DE PROCESSOS SELETIVOS"/>
    <s v="04-SANTA MONICA"/>
    <n v="626"/>
    <s v="DIRETORIA DE PROCESSOS SELETIVOS"/>
    <s v="04-SANTA MONICA"/>
    <m/>
    <x v="0"/>
    <x v="145"/>
    <x v="0"/>
    <m/>
    <s v="0//0"/>
    <m/>
    <m/>
    <n v="0"/>
    <m/>
    <n v="0"/>
    <m/>
    <m/>
    <m/>
    <x v="0"/>
    <x v="0"/>
    <d v="2018-05-24T00:00:00"/>
    <n v="6638.24"/>
  </r>
  <r>
    <s v="MARLEI JOSE DE SOUZA DIAS"/>
    <x v="0"/>
    <n v="1764261"/>
    <n v="3472691689"/>
    <s v="03/10/1977"/>
    <x v="0"/>
    <s v="MARIA JOSE DE SOUZA"/>
    <x v="1"/>
    <s v="BRASILEIRO NATO"/>
    <m/>
    <s v="MG"/>
    <m/>
    <n v="603"/>
    <s v="DIVISAO DE FORMACAO E ESCOLA DE EXTENSAO"/>
    <s v="04-SANTA MONICA"/>
    <n v="247"/>
    <s v="PRO REITORIA EXTENSAO E CULTURA"/>
    <s v="04-SANTA MONICA"/>
    <m/>
    <x v="3"/>
    <x v="9"/>
    <x v="0"/>
    <m/>
    <s v="0//0"/>
    <m/>
    <m/>
    <n v="26413"/>
    <s v="INSTITUTO FEDERAL DO TRIANGULO MINEIRO"/>
    <n v="0"/>
    <m/>
    <m/>
    <m/>
    <x v="0"/>
    <x v="0"/>
    <d v="2021-04-29T00:00:00"/>
    <n v="11650.07"/>
  </r>
  <r>
    <s v="MARLENE APARECIDA DE OLIVEIRA"/>
    <x v="0"/>
    <n v="1035224"/>
    <n v="93177429634"/>
    <s v="30/01/1968"/>
    <x v="0"/>
    <s v="MARIA DALVINA OLIVEIRA"/>
    <x v="3"/>
    <s v="BRASILEIRO NATO"/>
    <m/>
    <s v="MG"/>
    <s v="SERRA DO SALITRE"/>
    <n v="97"/>
    <s v="DIVISAO SERVICOS AMBULATORIO CENTRAL"/>
    <s v="08-AREA ADMINISTR-UMUARAMA"/>
    <n v="92"/>
    <s v="HOSPITAL ODONTOLOGICO - DIRETORIA GERAL"/>
    <s v="08-AREA ADMINISTR-UMUARAMA"/>
    <m/>
    <x v="0"/>
    <x v="6"/>
    <x v="0"/>
    <m/>
    <s v="0//0"/>
    <m/>
    <m/>
    <n v="0"/>
    <m/>
    <n v="0"/>
    <m/>
    <m/>
    <m/>
    <x v="0"/>
    <x v="0"/>
    <d v="1993-07-21T00:00:00"/>
    <n v="7064.4"/>
  </r>
  <r>
    <s v="MARLENE DO CARMO OLIVEIRA"/>
    <x v="1"/>
    <n v="410552"/>
    <n v="36055476649"/>
    <s v="20/02/1956"/>
    <x v="0"/>
    <s v="OLGA SOUZA BORGES"/>
    <x v="1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m/>
    <x v="8"/>
    <x v="7"/>
    <x v="0"/>
    <m/>
    <s v="0//0"/>
    <m/>
    <m/>
    <n v="0"/>
    <m/>
    <n v="0"/>
    <m/>
    <m/>
    <m/>
    <x v="0"/>
    <x v="0"/>
    <d v="1978-06-05T00:00:00"/>
    <n v="4758.54"/>
  </r>
  <r>
    <s v="MARLEY APARECIDA DUARTE TEIXEIRA"/>
    <x v="0"/>
    <n v="1673072"/>
    <n v="75033178687"/>
    <s v="18/07/1971"/>
    <x v="0"/>
    <s v="LUCILA DA CONCEIÇAO SILVA"/>
    <x v="0"/>
    <s v="BRASILEIRO NATO"/>
    <m/>
    <s v="MG"/>
    <s v="ARAGUARI"/>
    <n v="133"/>
    <s v="DIRETORIA ADMINISTRACAO DE MATERIAIS"/>
    <s v="08-AREA ADMINISTR-UMUARAMA"/>
    <n v="131"/>
    <s v="PRO REITORIA DE PLANEJAMEN ADMINISTRACAO"/>
    <s v="04-SANTA MONICA"/>
    <m/>
    <x v="1"/>
    <x v="15"/>
    <x v="0"/>
    <m/>
    <s v="0//0"/>
    <m/>
    <m/>
    <n v="0"/>
    <m/>
    <n v="0"/>
    <m/>
    <m/>
    <m/>
    <x v="0"/>
    <x v="0"/>
    <d v="2009-01-22T00:00:00"/>
    <n v="6047.64"/>
  </r>
  <r>
    <s v="MARLEY DANTAS BARBOSA"/>
    <x v="0"/>
    <n v="1123593"/>
    <n v="87730154668"/>
    <s v="21/10/1973"/>
    <x v="1"/>
    <s v="MADALENA AREDA BARBOSA"/>
    <x v="3"/>
    <s v="BRASILEIRO NATO"/>
    <m/>
    <s v="MG"/>
    <s v="PARACATU"/>
    <n v="288"/>
    <s v="INSTITUTO DE CIENCIAS BIOMEDICAS"/>
    <s v="07-AREA ACADEMICA-UMUARAMA"/>
    <n v="288"/>
    <s v="INSTITUTO DE CIENCIAS BIOMEDICAS"/>
    <s v="07-AREA ACADEMICA-UMUARAMA"/>
    <m/>
    <x v="2"/>
    <x v="7"/>
    <x v="0"/>
    <m/>
    <s v="0//0"/>
    <m/>
    <m/>
    <n v="0"/>
    <m/>
    <n v="0"/>
    <m/>
    <m/>
    <m/>
    <x v="0"/>
    <x v="2"/>
    <d v="1995-02-03T00:00:00"/>
    <n v="2222.89"/>
  </r>
  <r>
    <s v="MARLI APARECIDA ALVES PEREIRA"/>
    <x v="0"/>
    <n v="412621"/>
    <n v="53921046653"/>
    <s v="07/09/1961"/>
    <x v="0"/>
    <s v="MARIA DALVINA OLIVEIRA"/>
    <x v="0"/>
    <s v="BRASILEIRO NATO"/>
    <m/>
    <s v="MG"/>
    <s v="SERRA DO SALITRE"/>
    <n v="97"/>
    <s v="DIVISAO SERVICOS AMBULATORIO CENTRAL"/>
    <s v="08-AREA ADMINISTR-UMUARAMA"/>
    <n v="92"/>
    <s v="HOSPITAL ODONTOLOGICO - DIRETORIA GERAL"/>
    <s v="08-AREA ADMINISTR-UMUARAMA"/>
    <m/>
    <x v="0"/>
    <x v="6"/>
    <x v="0"/>
    <m/>
    <s v="0//0"/>
    <m/>
    <m/>
    <n v="0"/>
    <m/>
    <n v="0"/>
    <m/>
    <m/>
    <m/>
    <x v="0"/>
    <x v="0"/>
    <d v="1985-12-01T00:00:00"/>
    <n v="8265.7099999999991"/>
  </r>
  <r>
    <s v="MARLI LUCIA DE OLIVEIRA"/>
    <x v="1"/>
    <n v="410174"/>
    <n v="36061786620"/>
    <s v="10/05/1958"/>
    <x v="0"/>
    <s v="MARIA DO CARMO DA SILVA"/>
    <x v="1"/>
    <s v="BRASILEIRO NATO"/>
    <m/>
    <s v="MG"/>
    <s v="UBERLANDIA"/>
    <n v="485"/>
    <s v="CLINICA MEDICA INTERNACAO DIENF"/>
    <s v="05-ENFERMAGEM-UMUARAMA"/>
    <n v="211"/>
    <s v="DIRETORIA DE ENFERMAGEM HC"/>
    <s v="05-ENFERMAGEM-UMUARAMA"/>
    <m/>
    <x v="1"/>
    <x v="6"/>
    <x v="0"/>
    <m/>
    <s v="0//0"/>
    <m/>
    <m/>
    <n v="0"/>
    <m/>
    <n v="0"/>
    <m/>
    <m/>
    <m/>
    <x v="0"/>
    <x v="0"/>
    <d v="1980-05-06T00:00:00"/>
    <n v="15360.56"/>
  </r>
  <r>
    <s v="MARLICE APARECIDA DA FONSECA JESUINO"/>
    <x v="1"/>
    <n v="2941942"/>
    <n v="4361728607"/>
    <s v="16/09/1978"/>
    <x v="0"/>
    <s v="ERMELINDA PEREIRA DA FONSEC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24"/>
    <x v="0"/>
    <m/>
    <s v="0//0"/>
    <m/>
    <m/>
    <n v="0"/>
    <m/>
    <n v="0"/>
    <m/>
    <m/>
    <m/>
    <x v="0"/>
    <x v="0"/>
    <d v="2012-05-04T00:00:00"/>
    <n v="3768.29"/>
  </r>
  <r>
    <s v="MARLICE APARECIDA DA FONSECA JESUINO"/>
    <x v="1"/>
    <n v="1941942"/>
    <n v="4361728607"/>
    <s v="16/09/1978"/>
    <x v="0"/>
    <s v="ERMELINDA PEREIRA DA FONSECA"/>
    <x v="1"/>
    <s v="BRASILEIRO NATO"/>
    <m/>
    <s v="MG"/>
    <m/>
    <n v="494"/>
    <s v="HEMODINAMICA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2-05-04T00:00:00"/>
    <n v="5562.9"/>
  </r>
  <r>
    <s v="MARLON CAETANO"/>
    <x v="0"/>
    <n v="1905128"/>
    <n v="3603306651"/>
    <s v="08/05/1977"/>
    <x v="1"/>
    <s v="MARCIA HELENA DE CARVALHO CAETANO"/>
    <x v="1"/>
    <s v="BRASILEIRO NATO"/>
    <m/>
    <s v="MG"/>
    <m/>
    <n v="395"/>
    <s v="INSTITUTO DE FISICA"/>
    <s v="04-SANTA MONICA"/>
    <n v="395"/>
    <s v="INSTITUTO DE FISICA"/>
    <s v="04-SANTA MONICA"/>
    <m/>
    <x v="3"/>
    <x v="12"/>
    <x v="0"/>
    <m/>
    <s v="0//0"/>
    <m/>
    <m/>
    <n v="0"/>
    <m/>
    <n v="0"/>
    <m/>
    <m/>
    <m/>
    <x v="0"/>
    <x v="0"/>
    <d v="2011-12-22T00:00:00"/>
    <n v="5100.8599999999997"/>
  </r>
  <r>
    <s v="MARLON JACOB HONORATO"/>
    <x v="0"/>
    <n v="3271913"/>
    <n v="8090546633"/>
    <s v="10/06/1988"/>
    <x v="1"/>
    <s v="MARIA DE LOURDES JACOB HONORATO"/>
    <x v="0"/>
    <s v="BRASILEIRO NATO"/>
    <m/>
    <s v="MG"/>
    <m/>
    <n v="170"/>
    <s v="DIVISAO DE LICITACOES - DIRCL"/>
    <s v="04-SANTA MONICA"/>
    <n v="131"/>
    <s v="PRO REITORIA DE PLANEJAMEN ADMINISTRACAO"/>
    <s v="04-SANTA MONICA"/>
    <m/>
    <x v="0"/>
    <x v="24"/>
    <x v="0"/>
    <m/>
    <s v="0//0"/>
    <m/>
    <m/>
    <n v="0"/>
    <m/>
    <n v="0"/>
    <m/>
    <m/>
    <m/>
    <x v="0"/>
    <x v="0"/>
    <d v="2022-02-03T00:00:00"/>
    <n v="3451.87"/>
  </r>
  <r>
    <s v="MARLUCE AMANCIO DE ARAUJO MAMEDE"/>
    <x v="1"/>
    <n v="1940450"/>
    <n v="45787247191"/>
    <s v="25/08/1968"/>
    <x v="0"/>
    <s v="ARISTELA JOSE PEREIRA DE ARAUJO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9"/>
    <x v="3"/>
    <x v="0"/>
    <m/>
    <s v="0//0"/>
    <m/>
    <m/>
    <n v="0"/>
    <m/>
    <n v="0"/>
    <m/>
    <m/>
    <m/>
    <x v="0"/>
    <x v="0"/>
    <d v="2012-05-03T00:00:00"/>
    <n v="8609.5499999999993"/>
  </r>
  <r>
    <s v="MARLUCIA MOURA DE OLIVEIRA"/>
    <x v="1"/>
    <n v="1915446"/>
    <n v="96631996600"/>
    <s v="15/08/1976"/>
    <x v="0"/>
    <s v="MARIA MARTA MOURA DE OLIVEIRA"/>
    <x v="1"/>
    <s v="BRASILEIRO NATO"/>
    <m/>
    <s v="DF"/>
    <m/>
    <n v="179"/>
    <s v="DIRETORIA GERAL HOSP CLINICAS"/>
    <s v="06-HOSP CLINICAS-UMUARAMA"/>
    <n v="179"/>
    <s v="DIRETORIA GERAL HOSP CLINICAS"/>
    <s v="06-HOSP CLINICAS-UMUARAMA"/>
    <m/>
    <x v="0"/>
    <x v="12"/>
    <x v="0"/>
    <m/>
    <s v="0//0"/>
    <m/>
    <m/>
    <n v="0"/>
    <m/>
    <n v="0"/>
    <m/>
    <m/>
    <m/>
    <x v="0"/>
    <x v="0"/>
    <d v="2012-02-10T00:00:00"/>
    <n v="4663.6499999999996"/>
  </r>
  <r>
    <s v="MARLY DE OLIVEIRA MODERNO"/>
    <x v="1"/>
    <n v="412813"/>
    <n v="35207132687"/>
    <s v="15/05/1956"/>
    <x v="0"/>
    <s v="MARIA LIMA OLIVEIRA"/>
    <x v="3"/>
    <s v="BRASILEIRO NATO"/>
    <m/>
    <s v="MG"/>
    <s v="ARAGUARI"/>
    <n v="476"/>
    <s v="PEDIATRIA AMB DIENF"/>
    <s v="05-ENFERMAGEM-UMUARAMA"/>
    <n v="211"/>
    <s v="DIRETORIA DE ENFERMAGEM HC"/>
    <s v="05-ENFERMAGEM-UMUARAMA"/>
    <m/>
    <x v="2"/>
    <x v="30"/>
    <x v="0"/>
    <m/>
    <s v="0//0"/>
    <m/>
    <m/>
    <n v="0"/>
    <m/>
    <n v="0"/>
    <m/>
    <m/>
    <m/>
    <x v="0"/>
    <x v="0"/>
    <d v="1987-02-28T00:00:00"/>
    <n v="4459.24"/>
  </r>
  <r>
    <s v="MARTA CALASANS COSTA LACERDA"/>
    <x v="0"/>
    <n v="1744556"/>
    <n v="399012540"/>
    <s v="26/05/1983"/>
    <x v="0"/>
    <s v="MARISAIDE CALASANS COSTA LACERDA"/>
    <x v="1"/>
    <s v="BRASILEIRO NATO"/>
    <m/>
    <s v="SP"/>
    <m/>
    <n v="715"/>
    <s v="DIVISAO DE REDES_- CTIC"/>
    <s v="08-AREA ADMINISTR-UMUARAMA"/>
    <n v="581"/>
    <s v="CENTRO DE TECNO DA INFOR E COMUNICACAO"/>
    <s v="08-AREA ADMINISTR-UMUARAMA"/>
    <m/>
    <x v="1"/>
    <x v="9"/>
    <x v="0"/>
    <m/>
    <s v="0//0"/>
    <m/>
    <m/>
    <n v="0"/>
    <m/>
    <n v="0"/>
    <m/>
    <m/>
    <m/>
    <x v="0"/>
    <x v="0"/>
    <d v="2009-12-04T00:00:00"/>
    <n v="9679.66"/>
  </r>
  <r>
    <s v="MARTA DE OLIVEIRA LOPES"/>
    <x v="0"/>
    <n v="1123482"/>
    <n v="49134809600"/>
    <s v="19/12/1966"/>
    <x v="0"/>
    <s v="GENI RITA DE OLIVEIRA"/>
    <x v="0"/>
    <s v="BRASILEIRO NATO"/>
    <m/>
    <s v="MG"/>
    <s v="SAO JOAO DA SERRA NEGRA"/>
    <n v="97"/>
    <s v="DIVISAO SERVICOS AMBULATORIO CENTRAL"/>
    <s v="08-AREA ADMINISTR-UMUARAMA"/>
    <n v="92"/>
    <s v="HOSPITAL ODONTOLOGICO - DIRETORIA GERAL"/>
    <s v="08-AREA ADMINISTR-UMUARAMA"/>
    <m/>
    <x v="0"/>
    <x v="6"/>
    <x v="0"/>
    <m/>
    <s v="0//0"/>
    <m/>
    <m/>
    <n v="0"/>
    <m/>
    <n v="0"/>
    <m/>
    <m/>
    <m/>
    <x v="0"/>
    <x v="0"/>
    <d v="1995-01-12T00:00:00"/>
    <n v="15229.31"/>
  </r>
  <r>
    <s v="MARTA HELENA DE OLIVEIRA"/>
    <x v="0"/>
    <n v="1035272"/>
    <n v="65206584649"/>
    <s v="03/09/1968"/>
    <x v="0"/>
    <s v="IOLANDA PEREI OLIVEIRA"/>
    <x v="1"/>
    <s v="BRASILEIRO NATO"/>
    <m/>
    <s v="GO"/>
    <s v="GOIATUBA"/>
    <n v="247"/>
    <s v="PRO REITORIA EXTENSAO E CULTURA"/>
    <s v="04-SANTA MONICA"/>
    <n v="247"/>
    <s v="PRO REITORIA EXTENSAO E CULTURA"/>
    <s v="04-SANTA MONICA"/>
    <m/>
    <x v="1"/>
    <x v="36"/>
    <x v="0"/>
    <m/>
    <s v="0//0"/>
    <m/>
    <m/>
    <n v="0"/>
    <m/>
    <n v="0"/>
    <m/>
    <m/>
    <m/>
    <x v="0"/>
    <x v="0"/>
    <d v="1993-09-02T00:00:00"/>
    <n v="7090.44"/>
  </r>
  <r>
    <s v="MARTA HELENA ROSA DA SILVA"/>
    <x v="0"/>
    <n v="409560"/>
    <n v="32055145649"/>
    <s v="12/03/1954"/>
    <x v="0"/>
    <s v="LAZARA COSTA DA SILVA ROSA"/>
    <x v="3"/>
    <s v="BRASILEIRO NATO"/>
    <m/>
    <s v="MG"/>
    <s v="ITUIUTABA"/>
    <n v="808"/>
    <s v="INSTITUTO DE ARTES"/>
    <s v="04-SANTA MONICA"/>
    <n v="808"/>
    <s v="INSTITUTO DE ARTES"/>
    <s v="04-SANTA MONICA"/>
    <m/>
    <x v="1"/>
    <x v="6"/>
    <x v="0"/>
    <m/>
    <s v="0//0"/>
    <m/>
    <m/>
    <n v="0"/>
    <m/>
    <n v="0"/>
    <m/>
    <m/>
    <m/>
    <x v="0"/>
    <x v="0"/>
    <d v="1977-11-01T00:00:00"/>
    <n v="9518.41"/>
  </r>
  <r>
    <s v="MARTA MARIA SOARES DA FONSECA"/>
    <x v="1"/>
    <n v="1123536"/>
    <n v="71025090659"/>
    <s v="10/07/1965"/>
    <x v="0"/>
    <s v="IEDA SOARES DA FONSEC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5-01-16T00:00:00"/>
    <n v="28876.3"/>
  </r>
  <r>
    <s v="MARY ANGELA DE MENESES SANCHES"/>
    <x v="1"/>
    <n v="2363064"/>
    <n v="4450380630"/>
    <s v="18/12/1980"/>
    <x v="0"/>
    <s v="MARIA DO CARMO MENESES"/>
    <x v="1"/>
    <s v="BRASILEIRO NATO"/>
    <m/>
    <s v="MG"/>
    <s v="UBERLANDIA"/>
    <n v="211"/>
    <s v="DIRETORIA DE ENFERMAGEM HC"/>
    <s v="05-ENFERMAGEM-UMUARAMA"/>
    <n v="211"/>
    <s v="DIRETORIA DE ENFERMAGEM HC"/>
    <s v="05-ENFERMAGEM-UMUARAMA"/>
    <m/>
    <x v="0"/>
    <x v="106"/>
    <x v="1"/>
    <m/>
    <s v="0//0"/>
    <m/>
    <s v="CESSAO (COM ONUS) PARA OUTROS ORGAOS - EST"/>
    <n v="0"/>
    <m/>
    <n v="26443"/>
    <s v="EMPRESA BRAS. SERVIÇOS HOSPITALARES"/>
    <s v="21/02/2020"/>
    <s v="0//0"/>
    <x v="0"/>
    <x v="0"/>
    <d v="2006-02-13T00:00:00"/>
    <n v="8601.52"/>
  </r>
  <r>
    <s v="MARY ANN GARCIA SANTOS LANGONI PENA"/>
    <x v="0"/>
    <n v="1915803"/>
    <n v="65793480625"/>
    <s v="24/05/1966"/>
    <x v="0"/>
    <s v="ZILDA ROSARIO DOS SANTOS GARCIA"/>
    <x v="1"/>
    <s v="BRASILEIRO NATO"/>
    <m/>
    <s v="MG"/>
    <m/>
    <n v="1172"/>
    <s v="ASSESSORIA ADMINISTRATIVA UFU MT CARMELO"/>
    <s v="10-CAMPUS MONTE CARMELO"/>
    <n v="59"/>
    <s v="PREFEITURA UNIVERSITARIA"/>
    <s v="04-SANTA MONICA"/>
    <m/>
    <x v="0"/>
    <x v="16"/>
    <x v="0"/>
    <m/>
    <s v="0//0"/>
    <m/>
    <m/>
    <n v="0"/>
    <m/>
    <n v="0"/>
    <m/>
    <m/>
    <m/>
    <x v="0"/>
    <x v="0"/>
    <d v="2012-02-06T00:00:00"/>
    <n v="8238.73"/>
  </r>
  <r>
    <s v="MATEUS FERNANDES CUNHA SOUZA"/>
    <x v="0"/>
    <n v="1942306"/>
    <n v="8920436606"/>
    <s v="18/06/1988"/>
    <x v="1"/>
    <s v="ANA FERNANDES DA CUNHA SOUZA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0"/>
    <x v="12"/>
    <x v="0"/>
    <m/>
    <s v="0//0"/>
    <m/>
    <m/>
    <n v="0"/>
    <m/>
    <n v="0"/>
    <m/>
    <m/>
    <m/>
    <x v="0"/>
    <x v="0"/>
    <d v="2012-05-10T00:00:00"/>
    <n v="5057.01"/>
  </r>
  <r>
    <s v="MATHEUS DE ARRUDA CAMPOS MONDADORE"/>
    <x v="0"/>
    <n v="1047283"/>
    <n v="43213533866"/>
    <s v="20/05/1995"/>
    <x v="1"/>
    <s v="ELISABETE DE ARRUDA CAMPOS"/>
    <x v="0"/>
    <s v="BRASILEIRO NATO"/>
    <m/>
    <s v="SP"/>
    <m/>
    <n v="296"/>
    <s v="COORDENACAO DO CURSO DE BIOLOGIA"/>
    <s v="07-AREA ACADEMICA-UMUARAMA"/>
    <n v="294"/>
    <s v="INSTITUTO DE BIOLOGIA"/>
    <s v="07-AREA ACADEMICA-UMUARAMA"/>
    <m/>
    <x v="12"/>
    <x v="24"/>
    <x v="0"/>
    <m/>
    <s v="0//0"/>
    <m/>
    <m/>
    <n v="0"/>
    <m/>
    <n v="0"/>
    <m/>
    <m/>
    <m/>
    <x v="0"/>
    <x v="0"/>
    <d v="2022-09-01T00:00:00"/>
    <n v="2446.96"/>
  </r>
  <r>
    <s v="MATHEUS HENRIQUE MEDEIROS"/>
    <x v="0"/>
    <n v="3138530"/>
    <n v="1562781626"/>
    <s v="24/01/1997"/>
    <x v="1"/>
    <s v="SALMA PEREIRA DE MEDEIROS"/>
    <x v="4"/>
    <s v="BRASILEIRO NATO"/>
    <m/>
    <s v="MG"/>
    <m/>
    <n v="908"/>
    <s v="COOR CUR GRAD ENG FLORESTAL MTE CARMELO"/>
    <s v="10-CAMPUS MONTE CARMELO"/>
    <n v="301"/>
    <s v="INSTITUTO DE CIENCIAS AGRARIAS"/>
    <s v="12-CAMPUS GLORIA"/>
    <m/>
    <x v="1"/>
    <x v="27"/>
    <x v="0"/>
    <m/>
    <s v="0//0"/>
    <m/>
    <m/>
    <n v="0"/>
    <m/>
    <n v="0"/>
    <m/>
    <m/>
    <m/>
    <x v="0"/>
    <x v="0"/>
    <d v="2019-07-12T00:00:00"/>
    <n v="4334.4399999999996"/>
  </r>
  <r>
    <s v="MATHEUS HENRIQUE SOUZA ALVES"/>
    <x v="1"/>
    <n v="1230459"/>
    <n v="3468271166"/>
    <s v="12/12/1992"/>
    <x v="1"/>
    <s v="KELLY APARECIDA ROCHA SOUZA"/>
    <x v="0"/>
    <s v="BRASILEIRO NATO"/>
    <m/>
    <s v="GO"/>
    <m/>
    <n v="493"/>
    <s v="CIRURGIA PLASTICA QUEIMADOS GEUNE DIENF"/>
    <s v="05-ENFERMAGEM-UMUARAMA"/>
    <n v="211"/>
    <s v="DIRETORIA DE ENFERMAGEM HC"/>
    <s v="05-ENFERMAGEM-UMUARAMA"/>
    <s v="PORTADOR DE VISÃO PARCIAL"/>
    <x v="0"/>
    <x v="24"/>
    <x v="0"/>
    <m/>
    <s v="0//0"/>
    <m/>
    <m/>
    <n v="0"/>
    <m/>
    <n v="0"/>
    <m/>
    <m/>
    <m/>
    <x v="0"/>
    <x v="0"/>
    <d v="2022-08-16T00:00:00"/>
    <n v="7199.6"/>
  </r>
  <r>
    <s v="MATHEUS JABOUR BELLEI"/>
    <x v="0"/>
    <n v="1759661"/>
    <n v="1460615603"/>
    <s v="01/03/1987"/>
    <x v="1"/>
    <s v="ANGELINA MARIA LAMMOGLIA JABOUR BELLEI"/>
    <x v="1"/>
    <s v="BRASILEIRO NATO"/>
    <m/>
    <s v="MG"/>
    <m/>
    <n v="1217"/>
    <s v="DIVISAO DO SIASS PERICIA SAUD SERVIDOR"/>
    <s v="08-AREA ADMINISTR-UMUARAMA"/>
    <n v="29"/>
    <s v="PRO REITORIA DE GESTAO DE PESSOAS"/>
    <s v="04-SANTA MONICA"/>
    <m/>
    <x v="2"/>
    <x v="64"/>
    <x v="0"/>
    <m/>
    <s v="0//0"/>
    <m/>
    <m/>
    <n v="0"/>
    <m/>
    <n v="0"/>
    <m/>
    <m/>
    <m/>
    <x v="0"/>
    <x v="0"/>
    <d v="2019-07-11T00:00:00"/>
    <n v="3430.71"/>
  </r>
  <r>
    <s v="MATHEUS MARQUES SANTIAGO"/>
    <x v="0"/>
    <n v="3158118"/>
    <n v="13071728654"/>
    <s v="25/10/1995"/>
    <x v="1"/>
    <s v="IVONILDE MARQUES SANTIAGO"/>
    <x v="1"/>
    <s v="BRASILEIRO NATO"/>
    <m/>
    <s v="MG"/>
    <m/>
    <n v="643"/>
    <s v="DIVISAO DE MANUTENCAO - DIRAM"/>
    <s v="08-AREA ADMINISTR-UMUARAMA"/>
    <n v="131"/>
    <s v="PRO REITORIA DE PLANEJAMEN ADMINISTRACAO"/>
    <s v="04-SANTA MONICA"/>
    <m/>
    <x v="0"/>
    <x v="45"/>
    <x v="0"/>
    <m/>
    <s v="0//0"/>
    <m/>
    <m/>
    <n v="0"/>
    <m/>
    <n v="0"/>
    <m/>
    <m/>
    <m/>
    <x v="0"/>
    <x v="0"/>
    <d v="2019-12-13T00:00:00"/>
    <n v="3434.01"/>
  </r>
  <r>
    <s v="MATHEUS RANGER FERNANDES FERREIRA"/>
    <x v="0"/>
    <n v="3135716"/>
    <n v="8400869621"/>
    <s v="15/05/1997"/>
    <x v="1"/>
    <s v="ELAINE FERNANDES FERREIRA"/>
    <x v="1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s v="PORTADOR DE BAIXA VISÃO"/>
    <x v="0"/>
    <x v="27"/>
    <x v="0"/>
    <m/>
    <s v="0//0"/>
    <m/>
    <m/>
    <n v="0"/>
    <m/>
    <n v="0"/>
    <m/>
    <m/>
    <m/>
    <x v="0"/>
    <x v="0"/>
    <d v="2019-07-03T00:00:00"/>
    <n v="3707.09"/>
  </r>
  <r>
    <s v="MATHEUS SANTANA GUIMARAES"/>
    <x v="0"/>
    <n v="1948493"/>
    <n v="5224591619"/>
    <s v="28/01/1983"/>
    <x v="1"/>
    <s v="STELLA MARIS L SANTANA GUIMARAES"/>
    <x v="1"/>
    <s v="BRASILEIRO NATO"/>
    <m/>
    <s v="BA"/>
    <m/>
    <n v="135"/>
    <s v="DIVISAO DE ALMOXARIFADO"/>
    <s v="08-AREA ADMINISTR-UMUARAMA"/>
    <n v="131"/>
    <s v="PRO REITORIA DE PLANEJAMEN ADMINISTRACAO"/>
    <s v="04-SANTA MONICA"/>
    <m/>
    <x v="0"/>
    <x v="78"/>
    <x v="0"/>
    <m/>
    <s v="0//0"/>
    <m/>
    <m/>
    <n v="0"/>
    <m/>
    <n v="0"/>
    <m/>
    <m/>
    <m/>
    <x v="0"/>
    <x v="0"/>
    <d v="2012-06-11T00:00:00"/>
    <n v="3729.08"/>
  </r>
  <r>
    <s v="MAURA MOREIRA RAMOS"/>
    <x v="1"/>
    <n v="1434809"/>
    <n v="81487401604"/>
    <s v="21/11/1972"/>
    <x v="0"/>
    <s v="JULIA PAES RAMOS"/>
    <x v="0"/>
    <s v="BRASILEIRO NATO"/>
    <m/>
    <s v="GO"/>
    <s v="GOVERLANDIA"/>
    <n v="479"/>
    <s v="CLINICA MEDICA E PEDIATRIA PS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3T00:00:00"/>
    <n v="10809.28"/>
  </r>
  <r>
    <s v="MAURELINA FERNANDES MOREIRA"/>
    <x v="1"/>
    <n v="1187675"/>
    <n v="40932346200"/>
    <s v="04/07/1968"/>
    <x v="0"/>
    <s v="JUDITE FERNANDES MOREIRA"/>
    <x v="3"/>
    <s v="BRASILEIRO NATO"/>
    <m/>
    <s v="GO"/>
    <s v="QUIRINOPOLIS"/>
    <n v="499"/>
    <s v="UTI PEDIATRICO GEUNE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6-01-04T00:00:00"/>
    <n v="9515.52"/>
  </r>
  <r>
    <s v="MAURELISIO GERALDO BORGES"/>
    <x v="1"/>
    <n v="1435021"/>
    <n v="4073565680"/>
    <s v="17/10/1980"/>
    <x v="1"/>
    <s v="SEBASTIANA PERES BORGES"/>
    <x v="1"/>
    <s v="BRASILEIRO NATO"/>
    <m/>
    <s v="MG"/>
    <s v="PATOS DE MINAS"/>
    <n v="498"/>
    <s v="UTI ADULTO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4T00:00:00"/>
    <n v="9831.8799999999992"/>
  </r>
  <r>
    <s v="MAURICIO AMARAL GONCALVES"/>
    <x v="0"/>
    <n v="1223307"/>
    <n v="8734651640"/>
    <s v="21/06/1988"/>
    <x v="1"/>
    <s v="ZILDA ALVES DO AMARAL GONCALVES"/>
    <x v="1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3"/>
    <x v="51"/>
    <x v="0"/>
    <m/>
    <s v="0//0"/>
    <m/>
    <s v="Lic. Tratar de Interesses Particulares - EST"/>
    <n v="0"/>
    <m/>
    <n v="0"/>
    <m/>
    <s v="2/02/2022"/>
    <s v="2/02/2023"/>
    <x v="0"/>
    <x v="0"/>
    <d v="2017-11-14T00:00:00"/>
    <n v="0"/>
  </r>
  <r>
    <s v="MAURICIO ANSELMO ALVES"/>
    <x v="1"/>
    <n v="1362348"/>
    <n v="3527382607"/>
    <s v="11/08/1977"/>
    <x v="1"/>
    <s v="CLEUSA MARIA DE OLIVEIRA ALVES"/>
    <x v="3"/>
    <s v="BRASILEIRO NATO"/>
    <m/>
    <s v="MG"/>
    <s v="PITANGUI"/>
    <n v="190"/>
    <s v="GESTAO CENTRO CIRURGICO DIRCH"/>
    <s v="06-HOSP CLINICAS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09-23T00:00:00"/>
    <n v="7314.47"/>
  </r>
  <r>
    <s v="MAURICIO AUGUSTO SANTOS PASSEADO NETO"/>
    <x v="0"/>
    <n v="2327280"/>
    <n v="8387296651"/>
    <s v="16/11/1989"/>
    <x v="1"/>
    <s v="VIVIANE DA SILVA PASSEADO"/>
    <x v="1"/>
    <s v="BRASILEIRO NATO"/>
    <m/>
    <s v="MG"/>
    <m/>
    <n v="362"/>
    <s v="COORDENACAO CUR GRAD CIENCIAS CONTABEIS"/>
    <s v="04-SANTA MONICA"/>
    <n v="360"/>
    <s v="FACULDADE DE CIENCIAS CONTABEIS"/>
    <s v="04-SANTA MONICA"/>
    <s v="PARALISIA CEREBRAL"/>
    <x v="0"/>
    <x v="0"/>
    <x v="0"/>
    <m/>
    <s v="0//0"/>
    <m/>
    <m/>
    <n v="0"/>
    <m/>
    <n v="0"/>
    <m/>
    <m/>
    <m/>
    <x v="0"/>
    <x v="0"/>
    <d v="2016-07-13T00:00:00"/>
    <n v="4260.71"/>
  </r>
  <r>
    <s v="MAURICIO RODRIGUES DA CUNHA"/>
    <x v="0"/>
    <n v="410944"/>
    <n v="14515849620"/>
    <s v="27/12/1952"/>
    <x v="1"/>
    <s v="TEREZINHA F CUNHA"/>
    <x v="1"/>
    <s v="BRASILEIRO NATO"/>
    <m/>
    <s v="MG"/>
    <s v="ARAGUARI"/>
    <n v="694"/>
    <s v="DIVISAO DE TRANSPORTES"/>
    <s v="08-AREA ADMINISTR-UMUARAMA"/>
    <n v="59"/>
    <s v="PREFEITURA UNIVERSITARIA"/>
    <s v="04-SANTA MONICA"/>
    <m/>
    <x v="8"/>
    <x v="29"/>
    <x v="0"/>
    <m/>
    <s v="0//0"/>
    <m/>
    <m/>
    <n v="0"/>
    <m/>
    <n v="0"/>
    <m/>
    <m/>
    <m/>
    <x v="0"/>
    <x v="0"/>
    <d v="1980-03-14T00:00:00"/>
    <n v="7156.5"/>
  </r>
  <r>
    <s v="MAURILIA MARTINS DE OLIVEIRA"/>
    <x v="1"/>
    <n v="2914556"/>
    <n v="5881466683"/>
    <s v="16/07/1984"/>
    <x v="0"/>
    <s v="MAURICIA MARIA MARTINS DE OLIVEIRA"/>
    <x v="3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26"/>
    <x v="0"/>
    <m/>
    <s v="0//0"/>
    <m/>
    <m/>
    <n v="0"/>
    <m/>
    <n v="0"/>
    <m/>
    <m/>
    <m/>
    <x v="0"/>
    <x v="0"/>
    <d v="2012-02-08T00:00:00"/>
    <n v="4813.82"/>
  </r>
  <r>
    <s v="MAURISA TERENCIO DE OLIVEIRA"/>
    <x v="1"/>
    <n v="1434814"/>
    <n v="4170937643"/>
    <s v="01/12/1967"/>
    <x v="0"/>
    <s v="TEREZINHA TERENCIO DE OLIVEIRA"/>
    <x v="1"/>
    <s v="BRASILEIRO NATO"/>
    <m/>
    <s v="GO"/>
    <s v="NAZARIO"/>
    <n v="483"/>
    <s v="CLINICA CIRURGICA 3 INTERNACA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3T00:00:00"/>
    <n v="9384.4699999999993"/>
  </r>
  <r>
    <s v="MAX AOR MARQUES"/>
    <x v="0"/>
    <n v="411243"/>
    <n v="28805380687"/>
    <s v="08/10/1955"/>
    <x v="1"/>
    <s v="JANDIRA JESUS MARQUES"/>
    <x v="1"/>
    <s v="BRASILEIRO NATO"/>
    <m/>
    <s v="MG"/>
    <s v="NOVA PONTE"/>
    <n v="288"/>
    <s v="INSTITUTO DE CIENCIAS BIOMEDICAS"/>
    <s v="07-AREA ACADEMICA-UMUARAMA"/>
    <n v="288"/>
    <s v="INSTITUTO DE CIENCIAS BIOMEDICAS"/>
    <s v="07-AREA ACADEMICA-UMUARAMA"/>
    <m/>
    <x v="4"/>
    <x v="29"/>
    <x v="0"/>
    <m/>
    <s v="0//0"/>
    <m/>
    <m/>
    <n v="0"/>
    <m/>
    <n v="0"/>
    <m/>
    <m/>
    <m/>
    <x v="0"/>
    <x v="0"/>
    <d v="1982-02-01T00:00:00"/>
    <n v="5001.57"/>
  </r>
  <r>
    <s v="MAXHUEL DE SOUZA BRAGANCA"/>
    <x v="1"/>
    <n v="1365960"/>
    <n v="75359430630"/>
    <s v="11/07/1976"/>
    <x v="1"/>
    <s v="TEREZINHA GONCALVES DE SOUZA BRAGANCA"/>
    <x v="1"/>
    <s v="BRASILEIRO NATO"/>
    <m/>
    <s v="MG"/>
    <s v="UBERLANDIA"/>
    <n v="494"/>
    <s v="HEMODINAMICA GEUNE DIENF"/>
    <s v="05-ENFERMAGEM-UMUARAMA"/>
    <n v="211"/>
    <s v="DIRETORIA DE ENFERMAGEM HC"/>
    <s v="05-ENFERMAGEM-UMUARAMA"/>
    <m/>
    <x v="9"/>
    <x v="146"/>
    <x v="0"/>
    <m/>
    <s v="0//0"/>
    <m/>
    <m/>
    <n v="0"/>
    <m/>
    <n v="0"/>
    <m/>
    <m/>
    <m/>
    <x v="0"/>
    <x v="0"/>
    <d v="2002-12-10T00:00:00"/>
    <n v="4477.79"/>
  </r>
  <r>
    <s v="MAXWEL CAPSY BOGA RIBEIRO"/>
    <x v="1"/>
    <n v="3604691"/>
    <n v="5824481660"/>
    <s v="13/12/1982"/>
    <x v="1"/>
    <s v="SANDRA MARIA BOGA RIBEIRO"/>
    <x v="1"/>
    <s v="BRASILEIRO NATO"/>
    <m/>
    <s v="SP"/>
    <m/>
    <n v="771"/>
    <s v="SERVICOS MEDICOS"/>
    <s v="06-HOSP CLINICAS-UMUARAMA"/>
    <n v="746"/>
    <s v="DIRETORIA DE SERVICOS CLINICOS"/>
    <s v="06-HOSP CLINICAS-UMUARAMA"/>
    <m/>
    <x v="3"/>
    <x v="34"/>
    <x v="0"/>
    <m/>
    <s v="0//0"/>
    <m/>
    <m/>
    <n v="26254"/>
    <s v="UNIVERSIDADE FED.DO TRIANGULO MINEIRO"/>
    <n v="0"/>
    <m/>
    <m/>
    <m/>
    <x v="0"/>
    <x v="0"/>
    <d v="2020-08-20T00:00:00"/>
    <n v="22194.81"/>
  </r>
  <r>
    <s v="MAXWEL SOARES SANTOS"/>
    <x v="1"/>
    <n v="1711965"/>
    <n v="4719804632"/>
    <s v="26/01/1982"/>
    <x v="1"/>
    <s v="ROMILDA SOARES DOS SANTOS"/>
    <x v="0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0"/>
    <x v="88"/>
    <x v="0"/>
    <m/>
    <s v="0//0"/>
    <m/>
    <m/>
    <n v="0"/>
    <m/>
    <n v="0"/>
    <m/>
    <m/>
    <m/>
    <x v="0"/>
    <x v="0"/>
    <d v="2013-08-06T00:00:00"/>
    <n v="9132.98"/>
  </r>
  <r>
    <s v="MAYARA ANNA DE OLIVEIRA MEDEIROS"/>
    <x v="1"/>
    <n v="1987995"/>
    <n v="9782573671"/>
    <s v="27/09/1988"/>
    <x v="0"/>
    <s v="APARECIDA GONCALVES DE OLIVEIRA"/>
    <x v="1"/>
    <s v="BRASILEIRO NATO"/>
    <m/>
    <s v="DF"/>
    <m/>
    <n v="216"/>
    <s v="SETOR DE MATERIAIS ESTERILIZACAO DIENF"/>
    <s v="05-ENFERMAGEM-UMUARAMA"/>
    <n v="211"/>
    <s v="DIRETORIA DE ENFERMAGEM HC"/>
    <s v="05-ENFERMAGEM-UMUARAMA"/>
    <m/>
    <x v="2"/>
    <x v="117"/>
    <x v="0"/>
    <m/>
    <s v="0//0"/>
    <m/>
    <m/>
    <n v="0"/>
    <m/>
    <n v="0"/>
    <m/>
    <m/>
    <m/>
    <x v="0"/>
    <x v="0"/>
    <d v="2013-01-07T00:00:00"/>
    <n v="10545.55"/>
  </r>
  <r>
    <s v="MAYCON DENNIS HENRIQUE DE SOUZA"/>
    <x v="0"/>
    <n v="2252125"/>
    <n v="1629912662"/>
    <s v="12/12/1988"/>
    <x v="1"/>
    <s v="VERA LUCIA HENRIQUE DE SOUZA"/>
    <x v="3"/>
    <s v="BRASILEIRO NATO"/>
    <m/>
    <s v="MG"/>
    <m/>
    <n v="814"/>
    <s v="COORDENACAO DO CURSO DE ARTES VISUAIS"/>
    <s v="04-SANTA MONICA"/>
    <n v="808"/>
    <s v="INSTITUTO DE ARTES"/>
    <s v="04-SANTA MONICA"/>
    <m/>
    <x v="2"/>
    <x v="0"/>
    <x v="0"/>
    <m/>
    <s v="0//0"/>
    <m/>
    <s v="AFAS. CURSO FORMACAO OPCAO CARGO EFETIVO- C/ REMUN. -  EST"/>
    <n v="0"/>
    <m/>
    <n v="0"/>
    <m/>
    <s v="17/10/2022"/>
    <s v="17/02/2023"/>
    <x v="0"/>
    <x v="0"/>
    <d v="2015-09-16T00:00:00"/>
    <n v="4100.79"/>
  </r>
  <r>
    <s v="MAYRINES APARECIDA DA SILVA RODRIGUES"/>
    <x v="0"/>
    <n v="2066908"/>
    <n v="52863468634"/>
    <s v="25/09/1964"/>
    <x v="0"/>
    <s v="ALVINA DE FATIMA RIBEIRO"/>
    <x v="3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1"/>
    <x v="8"/>
    <x v="0"/>
    <m/>
    <s v="0//0"/>
    <m/>
    <m/>
    <n v="0"/>
    <m/>
    <n v="0"/>
    <m/>
    <m/>
    <m/>
    <x v="0"/>
    <x v="0"/>
    <d v="2013-10-21T00:00:00"/>
    <n v="6630.5"/>
  </r>
  <r>
    <s v="MAYTA MAMEDE NEGRETO SANTOS"/>
    <x v="0"/>
    <n v="1554174"/>
    <n v="69169926620"/>
    <s v="12/01/1970"/>
    <x v="0"/>
    <s v="ANTONIA MARIA MAMEDE NEGRETO"/>
    <x v="1"/>
    <s v="BRASILEIRO NATO"/>
    <m/>
    <s v="MG"/>
    <s v="UBERLANDIA"/>
    <n v="358"/>
    <s v="COORDENACAO C P P G EM QUIMICA"/>
    <s v="04-SANTA MONICA"/>
    <n v="356"/>
    <s v="INSTITUTO DE QUIMICA"/>
    <s v="04-SANTA MONICA"/>
    <m/>
    <x v="0"/>
    <x v="20"/>
    <x v="0"/>
    <m/>
    <s v="0//0"/>
    <m/>
    <m/>
    <n v="0"/>
    <m/>
    <n v="0"/>
    <m/>
    <m/>
    <m/>
    <x v="0"/>
    <x v="0"/>
    <d v="2006-10-17T00:00:00"/>
    <n v="9039.74"/>
  </r>
  <r>
    <s v="MEIRE HENRIQUES LOPES GONCALVES"/>
    <x v="1"/>
    <n v="1123337"/>
    <n v="60514191600"/>
    <s v="15/06/1967"/>
    <x v="0"/>
    <s v="ISTERLINA HENRIQ LOPES"/>
    <x v="1"/>
    <s v="BRASILEIRO NATO"/>
    <m/>
    <s v="MG"/>
    <s v="SAO MIGUEL DA ANTA"/>
    <n v="498"/>
    <s v="UTI ADULTO GEUNE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11109.81"/>
  </r>
  <r>
    <s v="MEIRIELEM MARINA DE ARAUJO BEVILACQUA"/>
    <x v="1"/>
    <n v="1935375"/>
    <n v="8096016644"/>
    <s v="07/08/1988"/>
    <x v="0"/>
    <s v="INES MARINA LOBO DE ARAUJO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2"/>
    <x v="12"/>
    <x v="0"/>
    <m/>
    <s v="0//0"/>
    <m/>
    <m/>
    <n v="0"/>
    <m/>
    <n v="0"/>
    <m/>
    <m/>
    <m/>
    <x v="0"/>
    <x v="0"/>
    <d v="2012-04-12T00:00:00"/>
    <n v="8524.31"/>
  </r>
  <r>
    <s v="MELINA ROSA GOMES"/>
    <x v="0"/>
    <n v="1918924"/>
    <n v="5782204664"/>
    <s v="15/04/1983"/>
    <x v="0"/>
    <s v="ARAILDA GOMES ROSA"/>
    <x v="0"/>
    <s v="BRASILEIRO NATO"/>
    <m/>
    <s v="MG"/>
    <m/>
    <n v="591"/>
    <s v="DIRETORIA DE EXTENSAO"/>
    <s v="04-SANTA MONICA"/>
    <n v="247"/>
    <s v="PRO REITORIA EXTENSAO E CULTURA"/>
    <s v="04-SANTA MONICA"/>
    <m/>
    <x v="2"/>
    <x v="3"/>
    <x v="0"/>
    <m/>
    <s v="0//0"/>
    <m/>
    <m/>
    <n v="0"/>
    <m/>
    <n v="0"/>
    <m/>
    <m/>
    <m/>
    <x v="0"/>
    <x v="0"/>
    <d v="2012-02-27T00:00:00"/>
    <n v="3725.65"/>
  </r>
  <r>
    <s v="MERABI MARIA MOURA DIAS"/>
    <x v="1"/>
    <n v="412789"/>
    <n v="19187947668"/>
    <s v="17/06/1955"/>
    <x v="0"/>
    <s v="SEBASTIANA MARIA JESUS"/>
    <x v="1"/>
    <s v="BRASILEIRO NATO"/>
    <m/>
    <s v="MG"/>
    <s v="ARAPUA"/>
    <n v="498"/>
    <s v="UTI ADULTO GEUNE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87-02-18T00:00:00"/>
    <n v="12153.14"/>
  </r>
  <r>
    <s v="MERCIA ROSA DOMINGUES SILVA"/>
    <x v="1"/>
    <n v="2123411"/>
    <n v="78382599672"/>
    <s v="20/01/1970"/>
    <x v="0"/>
    <s v="REGINA ROSA DOMINGUES"/>
    <x v="0"/>
    <s v="BRASILEIRO NATO"/>
    <m/>
    <s v="MG"/>
    <s v="MATO VERDE"/>
    <n v="479"/>
    <s v="CLINICA MEDICA E PEDIATRIA PS DIENF"/>
    <s v="05-ENFERMAGEM-UMUARAMA"/>
    <n v="211"/>
    <s v="DIRETORIA DE ENFERMAGEM HC"/>
    <s v="05-ENFERMAGEM-UMUARAMA"/>
    <m/>
    <x v="4"/>
    <x v="93"/>
    <x v="0"/>
    <m/>
    <s v="0//0"/>
    <m/>
    <m/>
    <n v="0"/>
    <m/>
    <n v="0"/>
    <m/>
    <m/>
    <m/>
    <x v="0"/>
    <x v="0"/>
    <d v="2003-11-24T00:00:00"/>
    <n v="4442.72"/>
  </r>
  <r>
    <s v="MERIELLE MARTINS ALVES"/>
    <x v="0"/>
    <n v="2340463"/>
    <n v="8446771675"/>
    <s v="03/10/1988"/>
    <x v="0"/>
    <s v="MARIA MARTINS PEREIRA"/>
    <x v="0"/>
    <s v="BRASILEIRO NATO"/>
    <m/>
    <s v="MG"/>
    <m/>
    <n v="948"/>
    <s v="DIVISAO ASSIT E ORIENTACAO SOCIAL"/>
    <s v="04-SANTA MONICA"/>
    <n v="944"/>
    <s v="PRO REITORIA DE ASSISTENCIA ESTUDANTIL"/>
    <s v="04-SANTA MONICA"/>
    <m/>
    <x v="0"/>
    <x v="38"/>
    <x v="0"/>
    <m/>
    <s v="0//0"/>
    <m/>
    <m/>
    <n v="0"/>
    <m/>
    <n v="0"/>
    <m/>
    <m/>
    <m/>
    <x v="0"/>
    <x v="0"/>
    <d v="2016-10-17T00:00:00"/>
    <n v="7103.91"/>
  </r>
  <r>
    <s v="MEYR PEREIRA CRUZ"/>
    <x v="0"/>
    <n v="1760377"/>
    <n v="4515578677"/>
    <s v="27/12/1979"/>
    <x v="0"/>
    <s v="FRANCISCA PEREIRA CRUZ"/>
    <x v="1"/>
    <s v="BRASILEIRO NATO"/>
    <m/>
    <s v="MG"/>
    <m/>
    <n v="541"/>
    <s v="PROGRAMA DE POS GRADUACAO EM MATEMATICA"/>
    <s v="04-SANTA MONICA"/>
    <n v="391"/>
    <s v="FACULDADE DE MATEMATICA"/>
    <s v="04-SANTA MONICA"/>
    <m/>
    <x v="1"/>
    <x v="9"/>
    <x v="0"/>
    <m/>
    <s v="0//0"/>
    <m/>
    <m/>
    <n v="26261"/>
    <s v="UNIVERSIDADE FEDERAL DE ITAJUBA"/>
    <n v="0"/>
    <m/>
    <m/>
    <m/>
    <x v="0"/>
    <x v="0"/>
    <d v="2019-07-17T00:00:00"/>
    <n v="8597.07"/>
  </r>
  <r>
    <s v="MICHEL COUTINHO DOS SANTOS"/>
    <x v="1"/>
    <n v="2799904"/>
    <n v="5819341643"/>
    <s v="30/05/1982"/>
    <x v="1"/>
    <s v="GILDA COUTINHO DOS SANTOS"/>
    <x v="1"/>
    <s v="BRASILEIRO NATO"/>
    <m/>
    <s v="MG"/>
    <m/>
    <n v="179"/>
    <s v="DIRETORIA GERAL HOSP CLINICAS"/>
    <s v="06-HOSP CLINICAS-UMUARAMA"/>
    <n v="179"/>
    <s v="DIRETORIA GERAL HOSP CLINICAS"/>
    <s v="06-HOSP CLINICAS-UMUARAMA"/>
    <m/>
    <x v="1"/>
    <x v="9"/>
    <x v="1"/>
    <m/>
    <s v="0//0"/>
    <m/>
    <s v="CESSAO (COM ONUS) PARA OUTROS ORGAOS - EST"/>
    <n v="26350"/>
    <s v="FUND. UNIV FEDERAL DA GRANDE DOURADOS"/>
    <n v="26443"/>
    <s v="EMPRESA BRAS. SERVIÇOS HOSPITALARES"/>
    <s v="23/09/2022"/>
    <s v="0//0"/>
    <x v="0"/>
    <x v="0"/>
    <d v="2022-06-20T00:00:00"/>
    <n v="9679.66"/>
  </r>
  <r>
    <s v="MICHELE APARECIDA DE LIMA FREITAS"/>
    <x v="0"/>
    <n v="1421827"/>
    <n v="9484433677"/>
    <s v="21/04/1989"/>
    <x v="0"/>
    <s v="SONIA MARIA SILVA DE LIMA"/>
    <x v="0"/>
    <s v="BRASILEIRO NATO"/>
    <m/>
    <s v="MG"/>
    <m/>
    <n v="424"/>
    <s v="DIVISAO DE PESSOAL"/>
    <s v="08-AREA ADMINISTR-UMUARAMA"/>
    <n v="29"/>
    <s v="PRO REITORIA DE GESTAO DE PESSOAS"/>
    <s v="04-SANTA MONICA"/>
    <m/>
    <x v="2"/>
    <x v="24"/>
    <x v="0"/>
    <m/>
    <s v="0//0"/>
    <m/>
    <m/>
    <n v="0"/>
    <m/>
    <n v="0"/>
    <m/>
    <m/>
    <m/>
    <x v="0"/>
    <x v="0"/>
    <d v="2017-09-08T00:00:00"/>
    <n v="3058.7"/>
  </r>
  <r>
    <s v="MICHELE APARECIDA XAVIER FALCO"/>
    <x v="0"/>
    <n v="1673165"/>
    <n v="6862674609"/>
    <s v="24/03/1983"/>
    <x v="0"/>
    <s v="NELMA MARIA XAVIER FALCO"/>
    <x v="1"/>
    <s v="BRASILEIRO NATO"/>
    <m/>
    <s v="MG"/>
    <s v="UBERLANDIA"/>
    <n v="954"/>
    <s v="DIVISAO DE SAUDE - ESTUDANTE"/>
    <s v="04-SANTA MONICA"/>
    <n v="944"/>
    <s v="PRO REITORIA DE ASSISTENCIA ESTUDANTIL"/>
    <s v="04-SANTA MONICA"/>
    <m/>
    <x v="0"/>
    <x v="17"/>
    <x v="0"/>
    <m/>
    <s v="0//0"/>
    <m/>
    <m/>
    <n v="0"/>
    <m/>
    <n v="0"/>
    <m/>
    <m/>
    <m/>
    <x v="0"/>
    <x v="0"/>
    <d v="2009-01-22T00:00:00"/>
    <n v="8601.52"/>
  </r>
  <r>
    <s v="MICHELE SORAYA TESSARO"/>
    <x v="1"/>
    <n v="1434539"/>
    <n v="62832832687"/>
    <s v="27/10/1972"/>
    <x v="0"/>
    <s v="IVETE RIBEIRO DE SOUZA"/>
    <x v="1"/>
    <s v="BRASILEIRO NATO"/>
    <m/>
    <s v="SP"/>
    <s v="ATIBAIA"/>
    <n v="488"/>
    <s v="ENFERMAGEM PEDIATRIA INTERNACAO DIENF"/>
    <s v="05-ENFERMAGEM-UMUARAMA"/>
    <n v="211"/>
    <s v="DIRETORIA DE ENFERMAGEM HC"/>
    <s v="05-ENFERMAGEM-UMUARAMA"/>
    <m/>
    <x v="9"/>
    <x v="92"/>
    <x v="0"/>
    <m/>
    <s v="0//0"/>
    <m/>
    <m/>
    <n v="0"/>
    <m/>
    <n v="0"/>
    <m/>
    <m/>
    <m/>
    <x v="0"/>
    <x v="0"/>
    <d v="2003-11-11T00:00:00"/>
    <n v="10313.049999999999"/>
  </r>
  <r>
    <s v="MICHELLE APARECIDA DOS SANTOS TONETO"/>
    <x v="1"/>
    <n v="2327329"/>
    <n v="9468710602"/>
    <s v="01/10/1988"/>
    <x v="0"/>
    <s v="TEREZINHA DOS SANTOS TONETO"/>
    <x v="1"/>
    <s v="BRASILEIRO NATO"/>
    <m/>
    <s v="MG"/>
    <m/>
    <n v="491"/>
    <s v="CENTRO CIRURGICO GEUNE DIENF"/>
    <s v="05-ENFERMAGEM-UMUARAMA"/>
    <n v="211"/>
    <s v="DIRETORIA DE ENFERMAGEM HC"/>
    <s v="05-ENFERMAGEM-UMUARAMA"/>
    <m/>
    <x v="1"/>
    <x v="38"/>
    <x v="0"/>
    <m/>
    <s v="0//0"/>
    <m/>
    <m/>
    <n v="0"/>
    <m/>
    <n v="0"/>
    <m/>
    <m/>
    <m/>
    <x v="0"/>
    <x v="0"/>
    <d v="2016-07-18T00:00:00"/>
    <n v="9919.9699999999993"/>
  </r>
  <r>
    <s v="MICHELLE CRISTINA DE ARAUJO"/>
    <x v="0"/>
    <n v="1827595"/>
    <n v="4361777659"/>
    <s v="27/06/1977"/>
    <x v="0"/>
    <s v="LIDIA PAULINA DE ARAUJO"/>
    <x v="1"/>
    <s v="BRASILEIRO NATO"/>
    <m/>
    <s v="MG"/>
    <m/>
    <n v="298"/>
    <s v="INSTITUTO DE BIOTECNOLOGIA"/>
    <s v="07-AREA ACADEMICA-UMUARAMA"/>
    <n v="298"/>
    <s v="INSTITUTO DE BIOTECNOLOGIA"/>
    <s v="07-AREA ACADEMICA-UMUARAMA"/>
    <m/>
    <x v="0"/>
    <x v="12"/>
    <x v="0"/>
    <m/>
    <s v="0//0"/>
    <m/>
    <m/>
    <n v="0"/>
    <m/>
    <n v="0"/>
    <m/>
    <m/>
    <m/>
    <x v="0"/>
    <x v="0"/>
    <d v="2010-11-30T00:00:00"/>
    <n v="5022.3900000000003"/>
  </r>
  <r>
    <s v="MICHELLE EGLE TORRES SILVA"/>
    <x v="1"/>
    <n v="1455020"/>
    <n v="3329927640"/>
    <s v="30/09/1976"/>
    <x v="0"/>
    <s v="VILMA CANDIDA SILVA"/>
    <x v="1"/>
    <s v="BRASILEIRO NATO"/>
    <m/>
    <s v="MG"/>
    <s v="PASSOS"/>
    <n v="469"/>
    <s v="CENTRO SAUDE ESCOLA JARAGUA AMB DIENF"/>
    <s v="05-ENFERMAGEM-UMUARAMA"/>
    <n v="211"/>
    <s v="DIRETORIA DE ENFERMAGEM HC"/>
    <s v="05-ENFERMAGEM-UMUARAMA"/>
    <m/>
    <x v="1"/>
    <x v="1"/>
    <x v="0"/>
    <m/>
    <s v="0//0"/>
    <m/>
    <m/>
    <n v="0"/>
    <m/>
    <n v="0"/>
    <m/>
    <m/>
    <m/>
    <x v="0"/>
    <x v="0"/>
    <d v="2004-06-01T00:00:00"/>
    <n v="11571.18"/>
  </r>
  <r>
    <s v="MICHELLE GODOY CANAZZA DAMIAN"/>
    <x v="1"/>
    <n v="2521569"/>
    <n v="5491543616"/>
    <s v="06/04/1982"/>
    <x v="0"/>
    <s v="MARIA EUSTAQIA DE GODOY DAMIAN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1"/>
    <x v="55"/>
    <x v="0"/>
    <m/>
    <s v="0//0"/>
    <m/>
    <m/>
    <n v="0"/>
    <m/>
    <n v="0"/>
    <m/>
    <m/>
    <m/>
    <x v="0"/>
    <x v="2"/>
    <d v="2011-09-15T00:00:00"/>
    <n v="10146.42"/>
  </r>
  <r>
    <s v="MICHELLE MARQUES SILVA"/>
    <x v="0"/>
    <n v="2125239"/>
    <n v="6847070633"/>
    <s v="09/04/1987"/>
    <x v="0"/>
    <s v="DALMA APARECIDA MARQUES"/>
    <x v="3"/>
    <s v="BRASILEIRO NATO"/>
    <m/>
    <s v="MG"/>
    <m/>
    <n v="623"/>
    <s v="DIVISAO DE FORMACAO DISCENTE"/>
    <s v="04-SANTA MONICA"/>
    <n v="262"/>
    <s v="PRO REITORIA DE GRADUACAO"/>
    <s v="04-SANTA MONICA"/>
    <m/>
    <x v="0"/>
    <x v="31"/>
    <x v="0"/>
    <m/>
    <s v="0//0"/>
    <m/>
    <m/>
    <n v="0"/>
    <m/>
    <n v="0"/>
    <m/>
    <m/>
    <m/>
    <x v="0"/>
    <x v="0"/>
    <d v="2014-05-29T00:00:00"/>
    <n v="3434.01"/>
  </r>
  <r>
    <s v="MICHELLE PEREIRA CRUZ"/>
    <x v="1"/>
    <n v="1435463"/>
    <n v="4673887689"/>
    <s v="06/06/1980"/>
    <x v="0"/>
    <s v="AIDA PEREIRA CRUZ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4"/>
    <x v="0"/>
    <m/>
    <s v="0//0"/>
    <m/>
    <m/>
    <n v="0"/>
    <m/>
    <n v="0"/>
    <m/>
    <m/>
    <m/>
    <x v="0"/>
    <x v="0"/>
    <d v="2003-12-03T00:00:00"/>
    <n v="5852.91"/>
  </r>
  <r>
    <s v="MICHELLE SOARES MOURA MACHADO"/>
    <x v="0"/>
    <n v="3305281"/>
    <n v="9953727643"/>
    <s v="05/09/1994"/>
    <x v="0"/>
    <s v="MARIA DE LOURDES SOARES MOURA"/>
    <x v="0"/>
    <s v="BRASILEIRO NATO"/>
    <m/>
    <s v="MG"/>
    <m/>
    <n v="1182"/>
    <s v="DIVISAO DE ORCAMENTOS - PREFE"/>
    <s v="04-SANTA MONICA"/>
    <n v="59"/>
    <s v="PREFEITURA UNIVERSITARIA"/>
    <s v="04-SANTA MONICA"/>
    <m/>
    <x v="5"/>
    <x v="42"/>
    <x v="0"/>
    <m/>
    <s v="0//0"/>
    <m/>
    <m/>
    <n v="0"/>
    <m/>
    <n v="0"/>
    <m/>
    <m/>
    <m/>
    <x v="0"/>
    <x v="0"/>
    <d v="2022-08-16T00:00:00"/>
    <n v="5434.85"/>
  </r>
  <r>
    <s v="MICHELLI CORSINO PEREIRA"/>
    <x v="1"/>
    <n v="1854934"/>
    <n v="5598035677"/>
    <s v="18/08/1981"/>
    <x v="0"/>
    <s v="JAMIRA CORSINO PEREIRA"/>
    <x v="1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16"/>
    <x v="0"/>
    <m/>
    <s v="0//0"/>
    <m/>
    <m/>
    <n v="0"/>
    <m/>
    <n v="0"/>
    <m/>
    <m/>
    <m/>
    <x v="0"/>
    <x v="0"/>
    <d v="2011-03-16T00:00:00"/>
    <n v="12110.89"/>
  </r>
  <r>
    <s v="MICHELLI LOCKS CANCELLIER"/>
    <x v="0"/>
    <n v="1958285"/>
    <n v="4893890905"/>
    <s v="06/08/1985"/>
    <x v="0"/>
    <s v="VILMA APARECIDA LOCKS"/>
    <x v="1"/>
    <s v="BRASILEIRO NATO"/>
    <m/>
    <s v="PR"/>
    <m/>
    <n v="131"/>
    <s v="PRO REITORIA DE PLANEJAMEN ADMINISTRACAO"/>
    <s v="04-SANTA MONICA"/>
    <n v="131"/>
    <s v="PRO REITORIA DE PLANEJAMEN ADMINISTRACAO"/>
    <s v="04-SANTA MONICA"/>
    <m/>
    <x v="0"/>
    <x v="8"/>
    <x v="0"/>
    <m/>
    <s v="0//0"/>
    <m/>
    <m/>
    <n v="26440"/>
    <s v="UNIVERSIDADE FEDERAL DA FRONTEIRA SUL"/>
    <n v="0"/>
    <m/>
    <m/>
    <m/>
    <x v="0"/>
    <x v="0"/>
    <d v="2019-08-16T00:00:00"/>
    <n v="5144.88"/>
  </r>
  <r>
    <s v="MICHELY CRISTINA SANTOS ALMEIDA"/>
    <x v="1"/>
    <n v="1435076"/>
    <n v="5675231609"/>
    <s v="23/10/1981"/>
    <x v="0"/>
    <s v="ELIZETE MARIA DE FATIMA SANTOS"/>
    <x v="0"/>
    <s v="BRASILEIRO NATO"/>
    <m/>
    <s v="MG"/>
    <s v="PATROCINIO"/>
    <n v="212"/>
    <s v="AMBULATORI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25T00:00:00"/>
    <n v="4483.08"/>
  </r>
  <r>
    <s v="MIGUEL ANGELO DO NASCIMENTO OLIVEIRA"/>
    <x v="0"/>
    <n v="412409"/>
    <n v="49750224604"/>
    <s v="10/05/1963"/>
    <x v="1"/>
    <s v="SUZANA NASCIMENTO OLIVEIRA"/>
    <x v="1"/>
    <s v="BRASILEIRO NATO"/>
    <m/>
    <s v="MG"/>
    <s v="UBERLANDIA"/>
    <n v="166"/>
    <s v="DIRETORIA DE ORCAMENTO"/>
    <s v="04-SANTA MONICA"/>
    <n v="131"/>
    <s v="PRO REITORIA DE PLANEJAMEN ADMINISTRACAO"/>
    <s v="04-SANTA MONICA"/>
    <m/>
    <x v="0"/>
    <x v="6"/>
    <x v="0"/>
    <m/>
    <s v="0//0"/>
    <m/>
    <m/>
    <n v="0"/>
    <m/>
    <n v="0"/>
    <m/>
    <m/>
    <m/>
    <x v="0"/>
    <x v="0"/>
    <d v="1984-12-01T00:00:00"/>
    <n v="10939.7"/>
  </r>
  <r>
    <s v="MIGUEL HERNANDES JUNIOR"/>
    <x v="0"/>
    <n v="2344712"/>
    <n v="6392045627"/>
    <s v="08/05/1984"/>
    <x v="1"/>
    <s v="MARTA LOMONACO HERNANDES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1"/>
    <x v="22"/>
    <x v="0"/>
    <m/>
    <s v="0//0"/>
    <m/>
    <m/>
    <n v="0"/>
    <m/>
    <n v="0"/>
    <m/>
    <m/>
    <m/>
    <x v="0"/>
    <x v="0"/>
    <d v="2016-11-14T00:00:00"/>
    <n v="3946.64"/>
  </r>
  <r>
    <s v="MIGUEL PETRAGLIA FILHO"/>
    <x v="1"/>
    <n v="1364529"/>
    <n v="70566615649"/>
    <s v="22/11/1972"/>
    <x v="1"/>
    <s v="VALDELICE FERREIRA PETRAGLIA"/>
    <x v="0"/>
    <s v="BRASILEIRO NATO"/>
    <m/>
    <s v="MG"/>
    <s v="ITUIUTABA"/>
    <n v="769"/>
    <s v="PROPEDEUTICA"/>
    <s v="06-HOSP CLINICAS-UMUARAMA"/>
    <n v="746"/>
    <s v="DIRETORIA DE SERVICOS CLINICOS"/>
    <s v="06-HOSP CLINICAS-UMUARAMA"/>
    <m/>
    <x v="2"/>
    <x v="142"/>
    <x v="0"/>
    <m/>
    <s v="0//0"/>
    <m/>
    <m/>
    <n v="0"/>
    <m/>
    <n v="0"/>
    <m/>
    <m/>
    <m/>
    <x v="0"/>
    <x v="1"/>
    <d v="2002-11-12T00:00:00"/>
    <n v="6238.77"/>
  </r>
  <r>
    <s v="MILCE PEREIRA DE LIMA"/>
    <x v="1"/>
    <n v="1123497"/>
    <n v="55029752668"/>
    <s v="07/04/1962"/>
    <x v="0"/>
    <s v="MARIA ALICE PEREIRA DE LIMA"/>
    <x v="3"/>
    <s v="BRASILEIRO NATO"/>
    <m/>
    <s v="MG"/>
    <s v="UBERLâNDIA"/>
    <n v="488"/>
    <s v="ENFERMAGEM PEDIATRIA INTERN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5-01-17T00:00:00"/>
    <n v="10252.02"/>
  </r>
  <r>
    <s v="MILENA SUEMI IRIE"/>
    <x v="0"/>
    <n v="3249426"/>
    <n v="942190955"/>
    <s v="23/01/1990"/>
    <x v="0"/>
    <s v="MARY MAYUMI TAGUTI IRIE"/>
    <x v="4"/>
    <s v="BRASILEIRO NATO"/>
    <m/>
    <s v="RO"/>
    <m/>
    <n v="92"/>
    <s v="HOSPITAL ODONTOLOGICO - DIRETORIA GERAL"/>
    <s v="08-AREA ADMINISTR-UMUARAMA"/>
    <n v="92"/>
    <s v="HOSPITAL ODONTOLOGICO - DIRETORIA GERAL"/>
    <s v="08-AREA ADMINISTR-UMUARAMA"/>
    <m/>
    <x v="3"/>
    <x v="42"/>
    <x v="0"/>
    <m/>
    <s v="0//0"/>
    <m/>
    <m/>
    <n v="0"/>
    <m/>
    <n v="0"/>
    <m/>
    <m/>
    <m/>
    <x v="0"/>
    <x v="0"/>
    <d v="2021-08-16T00:00:00"/>
    <n v="7734.21"/>
  </r>
  <r>
    <s v="MILENE DIAS CARNEIRO"/>
    <x v="0"/>
    <n v="3021056"/>
    <n v="2999124180"/>
    <s v="10/06/1992"/>
    <x v="0"/>
    <s v="LEILANE MARIA SILVA"/>
    <x v="1"/>
    <s v="BRASILEIRO NATO"/>
    <m/>
    <s v="GO"/>
    <m/>
    <n v="954"/>
    <s v="DIVISAO DE SAUDE - ESTUDANTE"/>
    <s v="04-SANTA MONICA"/>
    <n v="944"/>
    <s v="PRO REITORIA DE ASSISTENCIA ESTUDANTIL"/>
    <s v="04-SANTA MONICA"/>
    <m/>
    <x v="0"/>
    <x v="58"/>
    <x v="0"/>
    <m/>
    <s v="0//0"/>
    <m/>
    <m/>
    <n v="0"/>
    <m/>
    <n v="0"/>
    <m/>
    <m/>
    <m/>
    <x v="0"/>
    <x v="0"/>
    <d v="2018-02-26T00:00:00"/>
    <n v="6837.25"/>
  </r>
  <r>
    <s v="MILTON FRANCISCO DOS SANTOS"/>
    <x v="0"/>
    <n v="411245"/>
    <n v="21187762687"/>
    <s v="27/12/1953"/>
    <x v="1"/>
    <s v="JOAQUINA ROSA SANTOS"/>
    <x v="0"/>
    <s v="BRASILEIRO NATO"/>
    <m/>
    <s v="MG"/>
    <s v="NOVA PONTE"/>
    <n v="89"/>
    <s v="DIRETORIA DE COMUNICACAO SOCIAL"/>
    <s v="04-SANTA MONICA"/>
    <n v="89"/>
    <s v="DIRETORIA DE COMUNICACAO SOCIAL"/>
    <s v="04-SANTA MONICA"/>
    <m/>
    <x v="6"/>
    <x v="63"/>
    <x v="0"/>
    <m/>
    <s v="0//0"/>
    <m/>
    <m/>
    <n v="0"/>
    <m/>
    <n v="0"/>
    <m/>
    <m/>
    <m/>
    <x v="0"/>
    <x v="0"/>
    <d v="1977-09-12T00:00:00"/>
    <n v="6629.66"/>
  </r>
  <r>
    <s v="MILTON TOMAZ FRANCO JUNIOR"/>
    <x v="0"/>
    <n v="2090383"/>
    <n v="8061178699"/>
    <s v="16/02/1988"/>
    <x v="1"/>
    <s v="EIGNA LUCIA DE MEDEIROS FRANCO"/>
    <x v="1"/>
    <s v="BRASILEIRO NATO"/>
    <m/>
    <s v="MG"/>
    <m/>
    <n v="793"/>
    <s v="COORD CURSO GRAD BIOTECNOLOGIA DE PATOS"/>
    <s v="11-CAMPUS PATOS DE MINAS"/>
    <n v="298"/>
    <s v="INSTITUTO DE BIOTECNOLOGIA"/>
    <s v="07-AREA ACADEMICA-UMUARAMA"/>
    <m/>
    <x v="0"/>
    <x v="21"/>
    <x v="0"/>
    <m/>
    <s v="0//0"/>
    <m/>
    <m/>
    <n v="0"/>
    <m/>
    <n v="0"/>
    <m/>
    <m/>
    <m/>
    <x v="0"/>
    <x v="0"/>
    <d v="2014-02-13T00:00:00"/>
    <n v="4157.95"/>
  </r>
  <r>
    <s v="MINEIA CRISTINA FRANCO"/>
    <x v="0"/>
    <n v="1673067"/>
    <n v="2764861613"/>
    <s v="15/05/1975"/>
    <x v="0"/>
    <s v="DINAIR SILVA FRANCO"/>
    <x v="3"/>
    <s v="BRASILEIRO NATO"/>
    <m/>
    <s v="MG"/>
    <s v="ITUIUTABA"/>
    <n v="578"/>
    <s v="COORD CURSO DE SERVICO SOCIAL DO PONTAL"/>
    <s v="09-CAMPUS PONTAL"/>
    <n v="1158"/>
    <s v="FA ADM CIE CONT ENG PROD SERV SOCIAL"/>
    <s v="09-CAMPUS PONTAL"/>
    <m/>
    <x v="1"/>
    <x v="15"/>
    <x v="0"/>
    <m/>
    <s v="0//0"/>
    <m/>
    <s v="Afast. no País (Com Ônus) Est/Dout/Mestrado - EST"/>
    <n v="0"/>
    <m/>
    <n v="0"/>
    <m/>
    <s v="24/04/2022"/>
    <s v="24/04/2023"/>
    <x v="0"/>
    <x v="0"/>
    <d v="2009-01-22T00:00:00"/>
    <n v="5989.26"/>
  </r>
  <r>
    <s v="MIQUEIAS DE SOUZA MARCAL"/>
    <x v="0"/>
    <n v="2954411"/>
    <n v="10124913660"/>
    <s v="21/03/1993"/>
    <x v="1"/>
    <s v="LUZINETE RUFINO DE SOUZA MARCAL"/>
    <x v="0"/>
    <s v="BRASILEIRO NATO"/>
    <m/>
    <s v="MG"/>
    <m/>
    <n v="815"/>
    <s v="COORDENACAO DO CURSO DE MUSICA"/>
    <s v="04-SANTA MONICA"/>
    <n v="808"/>
    <s v="INSTITUTO DE ARTES"/>
    <s v="04-SANTA MONICA"/>
    <m/>
    <x v="2"/>
    <x v="8"/>
    <x v="0"/>
    <m/>
    <s v="0//0"/>
    <m/>
    <m/>
    <n v="0"/>
    <m/>
    <n v="0"/>
    <m/>
    <m/>
    <m/>
    <x v="0"/>
    <x v="0"/>
    <d v="2013-04-29T00:00:00"/>
    <n v="4315.96"/>
  </r>
  <r>
    <s v="MIRELLA DE OLIVEIRA FREITAS"/>
    <x v="0"/>
    <n v="2367436"/>
    <n v="4288164605"/>
    <s v="23/10/1978"/>
    <x v="0"/>
    <s v="ENEIDA ROCHA DE OLIVEIRA FREITAS"/>
    <x v="0"/>
    <s v="BRASILEIRO NATO"/>
    <m/>
    <s v="MG"/>
    <s v="UBERLANDIA"/>
    <n v="349"/>
    <s v="INSTITUTO DE LETRAS E LINGUISTICA"/>
    <s v="04-SANTA MONICA"/>
    <n v="0"/>
    <m/>
    <m/>
    <m/>
    <x v="3"/>
    <x v="46"/>
    <x v="3"/>
    <m/>
    <s v="0//0"/>
    <m/>
    <m/>
    <n v="0"/>
    <m/>
    <n v="0"/>
    <m/>
    <m/>
    <m/>
    <x v="0"/>
    <x v="4"/>
    <d v="2020-07-22T00:00:00"/>
    <n v="0"/>
  </r>
  <r>
    <s v="MIRELLE GONCALVES DE REZENDE"/>
    <x v="0"/>
    <n v="2708977"/>
    <n v="7265313674"/>
    <s v="04/09/1986"/>
    <x v="0"/>
    <s v="DIVINA DAS GRACAS GONCALVES REZENDE"/>
    <x v="1"/>
    <s v="BRASILEIRO NATO"/>
    <m/>
    <s v="MG"/>
    <m/>
    <n v="443"/>
    <s v="DIRETORIA DA EDITORA UFU"/>
    <s v="04-SANTA MONICA"/>
    <n v="131"/>
    <s v="PRO REITORIA DE PLANEJAMEN ADMINISTRACAO"/>
    <s v="04-SANTA MONICA"/>
    <s v="DEFORMIDADE CONGENITA OU ADQUIRIDA"/>
    <x v="0"/>
    <x v="0"/>
    <x v="0"/>
    <m/>
    <s v="0//0"/>
    <m/>
    <m/>
    <n v="0"/>
    <m/>
    <n v="0"/>
    <m/>
    <m/>
    <m/>
    <x v="0"/>
    <x v="0"/>
    <d v="2015-10-08T00:00:00"/>
    <n v="4157.95"/>
  </r>
  <r>
    <s v="MIRIA MARCIA PAZINI"/>
    <x v="1"/>
    <n v="1123229"/>
    <n v="82834083649"/>
    <s v="15/01/1971"/>
    <x v="0"/>
    <s v="MARIA DIVINA FERREIRA PAZINI"/>
    <x v="1"/>
    <s v="BRASILEIRO NATO"/>
    <m/>
    <s v="GO"/>
    <s v="GOIANIA"/>
    <n v="493"/>
    <s v="CIRURGIA PLASTICA QUEIMADOS GEUNE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01-17T00:00:00"/>
    <n v="7821.38"/>
  </r>
  <r>
    <s v="MIRIAM DAMIAO GOMES SEABRA"/>
    <x v="1"/>
    <n v="2175829"/>
    <n v="85449865600"/>
    <s v="28/06/1971"/>
    <x v="0"/>
    <s v="MARIA EDITH DAMIAO GOMES SEABR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19"/>
    <x v="0"/>
    <m/>
    <s v="0//0"/>
    <m/>
    <m/>
    <n v="0"/>
    <m/>
    <n v="0"/>
    <m/>
    <m/>
    <m/>
    <x v="0"/>
    <x v="2"/>
    <d v="2011-03-15T00:00:00"/>
    <n v="8160.12"/>
  </r>
  <r>
    <s v="MIRIAM SANTOS DE OLIVEIRA"/>
    <x v="1"/>
    <n v="1558724"/>
    <n v="4735361618"/>
    <s v="04/08/1977"/>
    <x v="0"/>
    <s v="VILMAR SILVA DOS SANTOS"/>
    <x v="0"/>
    <s v="BRASILEIRO NATO"/>
    <m/>
    <s v="MG"/>
    <s v="CONTAGEM"/>
    <n v="498"/>
    <s v="UTI ADULTO GEUNE DIENF"/>
    <s v="05-ENFERMAGEM-UMUARAMA"/>
    <n v="211"/>
    <s v="DIRETORIA DE ENFERMAGEM HC"/>
    <s v="05-ENFERMAGEM-UMUARAMA"/>
    <m/>
    <x v="0"/>
    <x v="81"/>
    <x v="0"/>
    <m/>
    <s v="0//0"/>
    <m/>
    <m/>
    <n v="0"/>
    <m/>
    <n v="0"/>
    <m/>
    <m/>
    <m/>
    <x v="0"/>
    <x v="0"/>
    <d v="2007-01-08T00:00:00"/>
    <n v="8930.3799999999992"/>
  </r>
  <r>
    <s v="MIRIAN ALVES DOS SANTOS BOTELHO"/>
    <x v="1"/>
    <n v="1365758"/>
    <n v="59572507672"/>
    <s v="08/10/1965"/>
    <x v="0"/>
    <s v="MARLY DOS SANTOS ALVES"/>
    <x v="1"/>
    <s v="BRASILEIRO NATO"/>
    <m/>
    <s v="MG"/>
    <s v="UBERLANDIA"/>
    <n v="469"/>
    <s v="CENTRO SAUDE ESCOLA JARAGUA AMB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2-02T00:00:00"/>
    <n v="4833.87"/>
  </r>
  <r>
    <s v="MIRIAN DE FATIMA SILVA"/>
    <x v="1"/>
    <n v="1871380"/>
    <n v="6376227660"/>
    <s v="13/07/1983"/>
    <x v="0"/>
    <s v="ORLINDA MARIA DA SILVA"/>
    <x v="1"/>
    <s v="BRASILEIRO NATO"/>
    <m/>
    <s v="MG"/>
    <m/>
    <n v="494"/>
    <s v="HEMODINAMICA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15T00:00:00"/>
    <n v="9694.57"/>
  </r>
  <r>
    <s v="MIRIAN HELENA SEGALLA SILVA"/>
    <x v="1"/>
    <n v="1035055"/>
    <n v="57103372691"/>
    <s v="15/05/1966"/>
    <x v="0"/>
    <s v="MARIA HELENA SEGALLA SILVA"/>
    <x v="0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2-05-06T00:00:00"/>
    <n v="7071.89"/>
  </r>
  <r>
    <s v="MIRIAN MENDONCA GOMES SIQUEIRA"/>
    <x v="1"/>
    <n v="3091034"/>
    <n v="5929467625"/>
    <s v="22/09/1983"/>
    <x v="0"/>
    <s v="ALVARINDA GOMES DE OLIVEIRA"/>
    <x v="0"/>
    <s v="BRASILEIRO NATO"/>
    <m/>
    <s v="MG"/>
    <m/>
    <n v="492"/>
    <s v="CENTRO OBSTETRICO GEUNE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2-09T00:00:00"/>
    <n v="7524.37"/>
  </r>
  <r>
    <s v="MIZMAR COUTO DE ANDRADE COSTA"/>
    <x v="0"/>
    <n v="413432"/>
    <n v="52636968687"/>
    <s v="23/11/1966"/>
    <x v="0"/>
    <s v="MARIA CINTRA ANDRADE"/>
    <x v="1"/>
    <s v="BRASILEIRO NATO"/>
    <m/>
    <s v="GO"/>
    <s v="ANÁPOLIS"/>
    <n v="342"/>
    <s v="COORDENACAO CUR BAC LICENC. EM GEOGRAFIA"/>
    <s v="04-SANTA MONICA"/>
    <n v="340"/>
    <s v="INSTITUTO DE GEOGRAFIA"/>
    <s v="04-SANTA MONICA"/>
    <m/>
    <x v="0"/>
    <x v="29"/>
    <x v="0"/>
    <m/>
    <s v="0//0"/>
    <m/>
    <m/>
    <n v="0"/>
    <m/>
    <n v="0"/>
    <m/>
    <m/>
    <m/>
    <x v="0"/>
    <x v="0"/>
    <d v="1989-12-28T00:00:00"/>
    <n v="6075.61"/>
  </r>
  <r>
    <s v="MOACIR FERNANDES FERREIRA JUNIOR"/>
    <x v="0"/>
    <n v="1648853"/>
    <n v="6505781633"/>
    <s v="29/03/1983"/>
    <x v="1"/>
    <s v="MARLENE RIBEIRO DA COSTA FERNANDES"/>
    <x v="1"/>
    <s v="BRASILEIRO NATO"/>
    <m/>
    <s v="MG"/>
    <s v="UBERLANDIA"/>
    <n v="356"/>
    <s v="INSTITUTO DE QUIMICA"/>
    <s v="04-SANTA MONICA"/>
    <n v="356"/>
    <s v="INSTITUTO DE QUIMICA"/>
    <s v="04-SANTA MONICA"/>
    <m/>
    <x v="3"/>
    <x v="15"/>
    <x v="0"/>
    <m/>
    <s v="0//0"/>
    <m/>
    <m/>
    <n v="0"/>
    <m/>
    <n v="0"/>
    <m/>
    <m/>
    <m/>
    <x v="0"/>
    <x v="0"/>
    <d v="2008-08-20T00:00:00"/>
    <n v="7551.76"/>
  </r>
  <r>
    <s v="MOACIR NASCIMENTO COSTA"/>
    <x v="1"/>
    <n v="412536"/>
    <n v="39364593634"/>
    <s v="06/05/1959"/>
    <x v="1"/>
    <s v="IOLANDA NASCIMENTO COSTA"/>
    <x v="1"/>
    <s v="BRASILEIRO NATO"/>
    <m/>
    <s v="MG"/>
    <s v="UBERLANDIA"/>
    <n v="213"/>
    <s v="GESTAO DO PRONTO SOCORRO DIENF"/>
    <s v="05-ENFERMAGEM-UMUARAMA"/>
    <n v="211"/>
    <s v="DIRETORIA DE ENFERMAGEM HC"/>
    <s v="05-ENFERMAGEM-UMUARAMA"/>
    <m/>
    <x v="0"/>
    <x v="13"/>
    <x v="0"/>
    <m/>
    <s v="0//0"/>
    <m/>
    <m/>
    <n v="0"/>
    <m/>
    <n v="0"/>
    <m/>
    <m/>
    <m/>
    <x v="0"/>
    <x v="0"/>
    <d v="1985-07-03T00:00:00"/>
    <n v="22412.01"/>
  </r>
  <r>
    <s v="MOISES FELIPE DA SILVA"/>
    <x v="0"/>
    <n v="413025"/>
    <n v="65546636653"/>
    <s v="09/08/1965"/>
    <x v="1"/>
    <s v="SEBASTIANA HENRI SILVA"/>
    <x v="1"/>
    <s v="BRASILEIRO NATO"/>
    <m/>
    <s v="MG"/>
    <s v="UBERLANDIA"/>
    <n v="603"/>
    <s v="DIVISAO DE FORMACAO E ESCOLA DE EXTENSAO"/>
    <s v="04-SANTA MONICA"/>
    <n v="247"/>
    <s v="PRO REITORIA EXTENSAO E CULTURA"/>
    <s v="04-SANTA MONICA"/>
    <m/>
    <x v="8"/>
    <x v="30"/>
    <x v="0"/>
    <m/>
    <s v="0//0"/>
    <m/>
    <m/>
    <n v="0"/>
    <m/>
    <n v="0"/>
    <m/>
    <m/>
    <m/>
    <x v="0"/>
    <x v="0"/>
    <d v="1987-11-18T00:00:00"/>
    <n v="3599.18"/>
  </r>
  <r>
    <s v="MOISES NUNES"/>
    <x v="0"/>
    <n v="413413"/>
    <n v="48179957691"/>
    <s v="01/10/1963"/>
    <x v="1"/>
    <s v="MARIA MENDES NUNES"/>
    <x v="1"/>
    <s v="BRASILEIRO NATO"/>
    <m/>
    <s v="MG"/>
    <s v="UBERLANDIA"/>
    <n v="60"/>
    <s v="DIVISAO DE CONSERVACAO E LIMPEZA"/>
    <s v="04-SANTA MONICA"/>
    <n v="59"/>
    <s v="PREFEITURA UNIVERSITARIA"/>
    <s v="04-SANTA MONICA"/>
    <m/>
    <x v="8"/>
    <x v="30"/>
    <x v="0"/>
    <m/>
    <s v="0//0"/>
    <m/>
    <m/>
    <n v="0"/>
    <m/>
    <n v="0"/>
    <m/>
    <m/>
    <m/>
    <x v="0"/>
    <x v="0"/>
    <d v="1989-12-06T00:00:00"/>
    <n v="3592.5"/>
  </r>
  <r>
    <s v="MONAYARA CRISTINE CADIMA ARAUJO"/>
    <x v="1"/>
    <n v="3318354"/>
    <n v="6992010638"/>
    <s v="17/11/1992"/>
    <x v="0"/>
    <s v="RITA DE CASSIA CADIMA ARAUJO"/>
    <x v="1"/>
    <s v="BRASILEIRO NATO"/>
    <m/>
    <s v="MG"/>
    <m/>
    <n v="490"/>
    <s v="BERCARIO E UTI NEONATAL GEUNE DIENF"/>
    <s v="05-ENFERMAGEM-UMUARAMA"/>
    <n v="29"/>
    <s v="PRO REITORIA DE GESTAO DE PESSOAS"/>
    <s v="04-SANTA MONICA"/>
    <m/>
    <x v="5"/>
    <x v="24"/>
    <x v="0"/>
    <m/>
    <s v="0//0"/>
    <m/>
    <m/>
    <n v="0"/>
    <m/>
    <n v="0"/>
    <m/>
    <m/>
    <m/>
    <x v="0"/>
    <x v="0"/>
    <d v="2022-11-28T00:00:00"/>
    <n v="2691.65"/>
  </r>
  <r>
    <s v="MONICA APARECIDA DE SOUSA"/>
    <x v="1"/>
    <n v="1434756"/>
    <n v="74994530653"/>
    <s v="17/09/1969"/>
    <x v="0"/>
    <s v="ISABEL ISAURINA DE SOUSA"/>
    <x v="3"/>
    <s v="BRASILEIRO NATO"/>
    <m/>
    <s v="MG"/>
    <s v="PASSOS"/>
    <n v="486"/>
    <s v="ENFERMAGEM GINEC OBST INTERNACAO DIENF"/>
    <s v="05-ENFERMAGEM-UMUARAMA"/>
    <n v="211"/>
    <s v="DIRETORIA DE ENFERMAGEM HC"/>
    <s v="05-ENFERMAGEM-UMUARAMA"/>
    <m/>
    <x v="0"/>
    <x v="19"/>
    <x v="0"/>
    <m/>
    <s v="0//0"/>
    <m/>
    <m/>
    <n v="0"/>
    <m/>
    <n v="0"/>
    <m/>
    <m/>
    <m/>
    <x v="0"/>
    <x v="0"/>
    <d v="2003-11-14T00:00:00"/>
    <n v="15698.76"/>
  </r>
  <r>
    <s v="MONICA CALDEIRA MEDEIROS FREITAS"/>
    <x v="1"/>
    <n v="1532515"/>
    <n v="71338160672"/>
    <s v="18/01/1968"/>
    <x v="0"/>
    <s v="ALTAIR PEREIRA MEDEIROS FREITAS"/>
    <x v="1"/>
    <s v="BRASILEIRO NATO"/>
    <m/>
    <s v="GO"/>
    <s v="GOIATUBA"/>
    <n v="765"/>
    <s v="ASSISTENCIA SOCIAL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0"/>
    <d v="2006-05-24T00:00:00"/>
    <n v="12609.2"/>
  </r>
  <r>
    <s v="MONICA CRISTINA HELMER SOARES"/>
    <x v="1"/>
    <n v="1851943"/>
    <n v="1500380628"/>
    <s v="25/12/1984"/>
    <x v="0"/>
    <s v="MARIA LUCIA HELMER"/>
    <x v="1"/>
    <s v="BRASILEIRO NATO"/>
    <m/>
    <s v="PA"/>
    <m/>
    <n v="179"/>
    <s v="DIRETORIA GERAL HOSP CLINICAS"/>
    <s v="06-HOSP CLINICAS-UMUARAMA"/>
    <n v="179"/>
    <s v="DIRETORIA GERAL HOSP CLINICAS"/>
    <s v="06-HOSP CLINICAS-UMUARAMA"/>
    <m/>
    <x v="0"/>
    <x v="0"/>
    <x v="1"/>
    <m/>
    <s v="0//0"/>
    <m/>
    <s v="CESSAO (COM ONUS) PARA OUTROS ORGAOS - EST"/>
    <n v="26413"/>
    <s v="INSTITUTO FEDERAL DO TRIANGULO MINEIRO"/>
    <n v="26443"/>
    <s v="EMPRESA BRAS. SERVIÇOS HOSPITALARES"/>
    <s v="10/06/2020"/>
    <s v="0//0"/>
    <x v="0"/>
    <x v="0"/>
    <d v="2017-09-19T00:00:00"/>
    <n v="4157.95"/>
  </r>
  <r>
    <s v="MONICA DE FARIA E SILVA"/>
    <x v="0"/>
    <n v="1851832"/>
    <n v="81499884672"/>
    <s v="15/10/1968"/>
    <x v="0"/>
    <s v="MARIA CONSUELO SILVA"/>
    <x v="1"/>
    <s v="BRASILEIRO NATO"/>
    <m/>
    <s v="MG"/>
    <m/>
    <n v="622"/>
    <s v="DIVISAO DE FORMACAO DOCENTE"/>
    <s v="04-SANTA MONICA"/>
    <n v="262"/>
    <s v="PRO REITORIA DE GRADUACAO"/>
    <s v="04-SANTA MONICA"/>
    <m/>
    <x v="1"/>
    <x v="16"/>
    <x v="0"/>
    <m/>
    <s v="0//0"/>
    <m/>
    <m/>
    <n v="26413"/>
    <s v="INSTITUTO FEDERAL DO TRIANGULO MINEIRO"/>
    <n v="0"/>
    <m/>
    <m/>
    <m/>
    <x v="0"/>
    <x v="0"/>
    <d v="2012-03-20T00:00:00"/>
    <n v="10291.83"/>
  </r>
  <r>
    <s v="MONICA MARTINS MOREIRA GARCEZ"/>
    <x v="1"/>
    <n v="1901379"/>
    <n v="5305874670"/>
    <s v="12/04/1982"/>
    <x v="0"/>
    <s v="MARIA APARECIDA MOREIRA"/>
    <x v="4"/>
    <s v="BRASILEIRO NATO"/>
    <m/>
    <s v="MG"/>
    <m/>
    <n v="472"/>
    <s v="PRONTO ATENDIMENTO DOMICILIAR AMB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2-01T00:00:00"/>
    <n v="3992.25"/>
  </r>
  <r>
    <s v="MONICA RAMOS DECONTE"/>
    <x v="0"/>
    <n v="2221974"/>
    <n v="7071319600"/>
    <s v="12/07/1985"/>
    <x v="0"/>
    <s v="NEUZA PEREIRA RAMOS"/>
    <x v="3"/>
    <s v="BRASILEIRO NATO"/>
    <m/>
    <s v="RJ"/>
    <m/>
    <n v="294"/>
    <s v="INSTITUTO DE BIOLOGIA"/>
    <s v="07-AREA ACADEMICA-UMUARAMA"/>
    <n v="294"/>
    <s v="INSTITUTO DE BIOLOGIA"/>
    <s v="07-AREA ACADEMICA-UMUARAMA"/>
    <m/>
    <x v="1"/>
    <x v="18"/>
    <x v="0"/>
    <m/>
    <s v="0//0"/>
    <m/>
    <m/>
    <n v="0"/>
    <m/>
    <n v="0"/>
    <m/>
    <m/>
    <m/>
    <x v="0"/>
    <x v="0"/>
    <d v="2015-04-14T00:00:00"/>
    <n v="4647.41"/>
  </r>
  <r>
    <s v="MONICA SILVA SEGATTO"/>
    <x v="0"/>
    <n v="3000212"/>
    <n v="10338479686"/>
    <s v="16/11/1992"/>
    <x v="0"/>
    <s v="LILIANE RIBEIRO SILVA SEGATTO"/>
    <x v="1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3"/>
    <x v="52"/>
    <x v="0"/>
    <m/>
    <s v="0//0"/>
    <m/>
    <m/>
    <n v="0"/>
    <m/>
    <n v="0"/>
    <m/>
    <m/>
    <m/>
    <x v="0"/>
    <x v="0"/>
    <d v="2017-12-11T00:00:00"/>
    <n v="5257.69"/>
  </r>
  <r>
    <s v="MONICA SOARES ROCHA"/>
    <x v="1"/>
    <n v="1531992"/>
    <n v="57807434600"/>
    <s v="11/05/1962"/>
    <x v="0"/>
    <s v="GEORGETA TEREZINHA SOARES ROCHA"/>
    <x v="1"/>
    <s v="BRASILEIRO NATO"/>
    <m/>
    <s v="MG"/>
    <s v="UBERLANDIA"/>
    <n v="765"/>
    <s v="ASSISTENCIA SOCIAL"/>
    <s v="06-HOSP CLINICAS-UMUARAMA"/>
    <n v="746"/>
    <s v="DIRETORIA DE SERVICOS CLINICOS"/>
    <s v="06-HOSP CLINICAS-UMUARAMA"/>
    <m/>
    <x v="1"/>
    <x v="1"/>
    <x v="0"/>
    <m/>
    <s v="0//0"/>
    <m/>
    <m/>
    <n v="0"/>
    <m/>
    <n v="0"/>
    <m/>
    <m/>
    <m/>
    <x v="0"/>
    <x v="0"/>
    <d v="2006-05-24T00:00:00"/>
    <n v="15669.31"/>
  </r>
  <r>
    <s v="MURIEL RIBEIRO ALVES"/>
    <x v="0"/>
    <n v="1662317"/>
    <n v="4441908644"/>
    <s v="28/12/1981"/>
    <x v="1"/>
    <s v="SUELENE RIBEIRO DE SOUZA ALVES"/>
    <x v="1"/>
    <s v="BRASILEIRO NATO"/>
    <m/>
    <s v="GO"/>
    <s v="RIO VERDE"/>
    <n v="715"/>
    <s v="DIVISAO DE REDES_- CTIC"/>
    <s v="08-AREA ADMINISTR-UMUARAMA"/>
    <n v="581"/>
    <s v="CENTRO DE TECNO DA INFOR E COMUNICACAO"/>
    <s v="08-AREA ADMINISTR-UMUARAMA"/>
    <m/>
    <x v="1"/>
    <x v="17"/>
    <x v="0"/>
    <m/>
    <s v="0//0"/>
    <m/>
    <m/>
    <n v="0"/>
    <m/>
    <n v="0"/>
    <m/>
    <m/>
    <m/>
    <x v="0"/>
    <x v="0"/>
    <d v="2008-10-31T00:00:00"/>
    <n v="10057.17"/>
  </r>
  <r>
    <s v="MURILO CESAR DE FREITAS CORTES"/>
    <x v="0"/>
    <n v="1434896"/>
    <n v="80761046615"/>
    <s v="13/11/1974"/>
    <x v="1"/>
    <s v="MARIA ABADIA FREITAS CORTES"/>
    <x v="0"/>
    <s v="BRASILEIRO NATO"/>
    <m/>
    <s v="MG"/>
    <s v="UBERLANDIA"/>
    <n v="97"/>
    <s v="DIVISAO SERVICOS AMBULATORIO CENTRAL"/>
    <s v="08-AREA ADMINISTR-UMUARAMA"/>
    <n v="92"/>
    <s v="HOSPITAL ODONTOLOGICO - DIRETORIA GERAL"/>
    <s v="08-AREA ADMINISTR-UMUARAMA"/>
    <m/>
    <x v="0"/>
    <x v="36"/>
    <x v="0"/>
    <m/>
    <s v="0//0"/>
    <m/>
    <m/>
    <n v="0"/>
    <m/>
    <n v="0"/>
    <m/>
    <m/>
    <m/>
    <x v="0"/>
    <x v="0"/>
    <d v="2003-11-17T00:00:00"/>
    <n v="9804.67"/>
  </r>
  <r>
    <s v="MURILO SILVA MONTEIRO"/>
    <x v="0"/>
    <n v="2997118"/>
    <n v="3503560505"/>
    <s v="13/01/1988"/>
    <x v="1"/>
    <s v="MARIA DAJUDA SILVA"/>
    <x v="0"/>
    <s v="BRASILEIRO NATO"/>
    <m/>
    <s v="BA"/>
    <m/>
    <n v="288"/>
    <s v="INSTITUTO DE CIENCIAS BIOMEDICAS"/>
    <s v="07-AREA ACADEMICA-UMUARAMA"/>
    <n v="288"/>
    <s v="INSTITUTO DE CIENCIAS BIOMEDICAS"/>
    <s v="07-AREA ACADEMICA-UMUARAMA"/>
    <m/>
    <x v="0"/>
    <x v="40"/>
    <x v="0"/>
    <m/>
    <s v="0//0"/>
    <m/>
    <m/>
    <n v="0"/>
    <m/>
    <n v="0"/>
    <m/>
    <m/>
    <m/>
    <x v="0"/>
    <x v="0"/>
    <d v="2017-11-14T00:00:00"/>
    <n v="4278.17"/>
  </r>
  <r>
    <s v="MURILO VIEIRA DA SILVA"/>
    <x v="0"/>
    <n v="2074564"/>
    <n v="8032213635"/>
    <s v="08/10/1988"/>
    <x v="1"/>
    <s v="ROSANA VIEIRA DA SILVA"/>
    <x v="1"/>
    <s v="BRASILEIRO NATO"/>
    <m/>
    <s v="MG"/>
    <m/>
    <n v="127"/>
    <s v="DIRETORIA DE PESQUISA - PROPP"/>
    <s v="04-SANTA MONICA"/>
    <n v="122"/>
    <s v="PRO REITORIA PESQUISA E POS GRADUACAO"/>
    <s v="04-SANTA MONICA"/>
    <m/>
    <x v="3"/>
    <x v="65"/>
    <x v="0"/>
    <m/>
    <s v="0//0"/>
    <m/>
    <m/>
    <n v="0"/>
    <m/>
    <n v="0"/>
    <m/>
    <m/>
    <m/>
    <x v="0"/>
    <x v="0"/>
    <d v="2013-12-04T00:00:00"/>
    <n v="24860.1"/>
  </r>
  <r>
    <s v="NABIA MARIA PENA"/>
    <x v="0"/>
    <n v="409650"/>
    <n v="32041420600"/>
    <s v="07/10/1953"/>
    <x v="0"/>
    <s v="DALVA MARQUES SENA"/>
    <x v="1"/>
    <s v="BRASILEIRO NATO"/>
    <m/>
    <s v="MG"/>
    <s v="MONTE CARMELO"/>
    <n v="723"/>
    <s v="DIVISAO DE ATENDIMENTO AO USUARIO"/>
    <s v="04-SANTA MONICA"/>
    <n v="585"/>
    <s v="DIRETORIA DO SISTEMA DE BIBLIOTECAS"/>
    <s v="04-SANTA MONICA"/>
    <m/>
    <x v="6"/>
    <x v="116"/>
    <x v="0"/>
    <m/>
    <s v="0//0"/>
    <m/>
    <m/>
    <n v="0"/>
    <m/>
    <n v="0"/>
    <m/>
    <m/>
    <m/>
    <x v="0"/>
    <x v="0"/>
    <d v="1977-10-05T00:00:00"/>
    <n v="4977.66"/>
  </r>
  <r>
    <s v="NADIA ANGELA DA SILVA"/>
    <x v="1"/>
    <n v="1123519"/>
    <n v="57745242649"/>
    <s v="19/10/1968"/>
    <x v="0"/>
    <s v="JORDELINA LAZARA SOUZA"/>
    <x v="0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43"/>
    <x v="0"/>
    <m/>
    <s v="0//0"/>
    <m/>
    <m/>
    <n v="0"/>
    <m/>
    <n v="0"/>
    <m/>
    <m/>
    <m/>
    <x v="0"/>
    <x v="2"/>
    <d v="1995-01-06T00:00:00"/>
    <n v="12028.87"/>
  </r>
  <r>
    <s v="NADJARA DAVI SILVA"/>
    <x v="0"/>
    <n v="3891440"/>
    <n v="9148831603"/>
    <s v="23/04/1991"/>
    <x v="0"/>
    <s v="MARIA DO CARMO SILVA DAVI"/>
    <x v="1"/>
    <s v="BRASILEIRO NATO"/>
    <m/>
    <s v="MG"/>
    <m/>
    <n v="4"/>
    <s v="GABINETE DO REITOR"/>
    <s v="04-SANTA MONICA"/>
    <n v="4"/>
    <s v="GABINETE DO REITOR"/>
    <s v="04-SANTA MONICA"/>
    <m/>
    <x v="1"/>
    <x v="53"/>
    <x v="0"/>
    <m/>
    <s v="0//0"/>
    <m/>
    <m/>
    <n v="0"/>
    <m/>
    <n v="0"/>
    <m/>
    <m/>
    <m/>
    <x v="0"/>
    <x v="0"/>
    <d v="2012-04-27T00:00:00"/>
    <n v="6859.94"/>
  </r>
  <r>
    <s v="NAHARA DE CASTRO OLIVEIRA"/>
    <x v="1"/>
    <n v="1279529"/>
    <n v="86658166668"/>
    <s v="13/03/1971"/>
    <x v="0"/>
    <s v="ODETE MARIA CASTRO DE OLIVEIRA"/>
    <x v="1"/>
    <s v="BRASILEIRO NATO"/>
    <m/>
    <s v="MG"/>
    <m/>
    <n v="478"/>
    <s v="CIRURGIA PS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6-02-11T00:00:00"/>
    <n v="4277.41"/>
  </r>
  <r>
    <s v="NAIARA RENATA BARANZELI"/>
    <x v="0"/>
    <n v="2230166"/>
    <n v="7955610679"/>
    <s v="05/11/1987"/>
    <x v="0"/>
    <s v="NELCI TEREZINHA CARBONERA BARANZELI"/>
    <x v="1"/>
    <s v="BRASILEIRO NATO"/>
    <m/>
    <s v="RS"/>
    <m/>
    <n v="700"/>
    <s v="SETOR DE AVALIACOES JURIDICAS_- PROGE"/>
    <s v="04-SANTA MONICA"/>
    <n v="246"/>
    <s v="PROCURADORIA GERAL"/>
    <s v="04-SANTA MONICA"/>
    <m/>
    <x v="0"/>
    <x v="18"/>
    <x v="0"/>
    <m/>
    <s v="0//0"/>
    <m/>
    <m/>
    <n v="0"/>
    <m/>
    <n v="0"/>
    <m/>
    <m/>
    <m/>
    <x v="0"/>
    <x v="0"/>
    <d v="2015-05-18T00:00:00"/>
    <n v="4922.45"/>
  </r>
  <r>
    <s v="NALIM SOLIMAR LEITE"/>
    <x v="1"/>
    <n v="2199344"/>
    <n v="3395160629"/>
    <s v="12/07/1977"/>
    <x v="0"/>
    <s v="MARIA DE LOURDES BARBOSA LEITE"/>
    <x v="2"/>
    <s v="BRASILEIRO NATO"/>
    <m/>
    <s v="GO"/>
    <m/>
    <n v="498"/>
    <s v="UTI ADULTO GEUNE DIENF"/>
    <s v="05-ENFERMAGEM-UMUARAMA"/>
    <n v="211"/>
    <s v="DIRETORIA DE ENFERMAGEM HC"/>
    <s v="05-ENFERMAGEM-UMUARAMA"/>
    <m/>
    <x v="0"/>
    <x v="18"/>
    <x v="0"/>
    <m/>
    <s v="0//0"/>
    <m/>
    <m/>
    <n v="0"/>
    <m/>
    <n v="0"/>
    <m/>
    <m/>
    <m/>
    <x v="0"/>
    <x v="0"/>
    <d v="2015-03-09T00:00:00"/>
    <n v="4962.1899999999996"/>
  </r>
  <r>
    <s v="NARCY MIRANDA BATISTA NAKAMURA"/>
    <x v="1"/>
    <n v="1457253"/>
    <n v="26663490630"/>
    <s v="13/03/1957"/>
    <x v="0"/>
    <s v="ABADIA MIRANDA BATISTA"/>
    <x v="1"/>
    <s v="BRASILEIRO NATO"/>
    <m/>
    <s v="GO"/>
    <s v="NOVO BRASIL"/>
    <n v="489"/>
    <s v="ENFERMAGEM PSQUIATRIA INTERNACAO DIENF"/>
    <s v="05-ENFERMAGEM-UMUARAMA"/>
    <n v="211"/>
    <s v="DIRETORIA DE ENFERMAGEM HC"/>
    <s v="05-ENFERMAGEM-UMUARAMA"/>
    <m/>
    <x v="9"/>
    <x v="98"/>
    <x v="0"/>
    <m/>
    <s v="0//0"/>
    <m/>
    <m/>
    <n v="0"/>
    <m/>
    <n v="0"/>
    <m/>
    <m/>
    <m/>
    <x v="0"/>
    <x v="0"/>
    <d v="2004-06-17T00:00:00"/>
    <n v="6137.18"/>
  </r>
  <r>
    <s v="NATALIA ALVES MARTINS"/>
    <x v="1"/>
    <n v="1903875"/>
    <n v="9177580648"/>
    <s v="17/03/1988"/>
    <x v="0"/>
    <s v="DORVALINA ALVES MARTINS"/>
    <x v="0"/>
    <s v="BRASILEIRO NATO"/>
    <m/>
    <s v="MG"/>
    <m/>
    <n v="211"/>
    <s v="DIRETORIA DE ENFERMAGEM HC"/>
    <s v="05-ENFERMAGEM-UMUARAMA"/>
    <n v="211"/>
    <s v="DIRETORIA DE ENFERMAGEM HC"/>
    <s v="05-ENFERMAGEM-UMUARAMA"/>
    <m/>
    <x v="0"/>
    <x v="110"/>
    <x v="0"/>
    <m/>
    <s v="0//0"/>
    <m/>
    <m/>
    <n v="0"/>
    <m/>
    <n v="0"/>
    <m/>
    <m/>
    <m/>
    <x v="0"/>
    <x v="0"/>
    <d v="2011-12-06T00:00:00"/>
    <n v="4990.01"/>
  </r>
  <r>
    <s v="NATALIA BARREIROS GENARI GOTO"/>
    <x v="1"/>
    <n v="2170756"/>
    <n v="33685241869"/>
    <s v="19/01/1985"/>
    <x v="0"/>
    <s v="CONCEICAO DE FATIMA MAGALHAES BARREIROS GENARI"/>
    <x v="1"/>
    <s v="BRASILEIRO NATO"/>
    <m/>
    <s v="SP"/>
    <m/>
    <n v="767"/>
    <s v="FISIOTERAPIA E TERAPIA OCUPACIONAL"/>
    <s v="06-HOSP CLINICAS-UMUARAMA"/>
    <n v="746"/>
    <s v="DIRETORIA DE SERVICOS CLINICOS"/>
    <s v="06-HOSP CLINICAS-UMUARAMA"/>
    <m/>
    <x v="2"/>
    <x v="41"/>
    <x v="0"/>
    <m/>
    <s v="0//0"/>
    <m/>
    <m/>
    <n v="0"/>
    <m/>
    <n v="0"/>
    <m/>
    <m/>
    <m/>
    <x v="0"/>
    <x v="0"/>
    <d v="2014-10-21T00:00:00"/>
    <n v="3058.7"/>
  </r>
  <r>
    <s v="NATALIA BATISTA VASCONCELOS"/>
    <x v="0"/>
    <n v="1649842"/>
    <n v="7430077781"/>
    <s v="09/01/1976"/>
    <x v="0"/>
    <s v="MARIA ABADIA VASCONCELOS"/>
    <x v="1"/>
    <s v="BRASILEIRO NATO"/>
    <m/>
    <s v="MG"/>
    <s v="UBERLANDIA"/>
    <n v="949"/>
    <s v="DIV PROMO IGUALDADES APOIO EDUCACIONAL"/>
    <s v="04-SANTA MONICA"/>
    <n v="944"/>
    <s v="PRO REITORIA DE ASSISTENCIA ESTUDANTIL"/>
    <s v="04-SANTA MONICA"/>
    <m/>
    <x v="1"/>
    <x v="17"/>
    <x v="0"/>
    <m/>
    <s v="0//0"/>
    <m/>
    <m/>
    <n v="0"/>
    <m/>
    <n v="0"/>
    <m/>
    <m/>
    <m/>
    <x v="0"/>
    <x v="0"/>
    <d v="2008-08-20T00:00:00"/>
    <n v="10057.17"/>
  </r>
  <r>
    <s v="NATALIA CAROLINA DANTAS MENDES GARCIA"/>
    <x v="1"/>
    <n v="2840496"/>
    <n v="8729084610"/>
    <s v="03/11/1987"/>
    <x v="0"/>
    <s v="MARIA MARTA DANTAS MENDES DE PAULA"/>
    <x v="0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0"/>
    <x v="145"/>
    <x v="0"/>
    <m/>
    <s v="0//0"/>
    <m/>
    <m/>
    <n v="0"/>
    <m/>
    <n v="0"/>
    <m/>
    <m/>
    <m/>
    <x v="0"/>
    <x v="0"/>
    <d v="2017-03-16T00:00:00"/>
    <n v="7086.81"/>
  </r>
  <r>
    <s v="NATALIA CHAVES LEMOS"/>
    <x v="1"/>
    <n v="1123495"/>
    <n v="74469975672"/>
    <s v="25/12/1968"/>
    <x v="0"/>
    <s v="ANTONIETA CHAVES LEMOS"/>
    <x v="1"/>
    <s v="BRASILEIRO NATO"/>
    <m/>
    <s v="MG"/>
    <s v="CRUZ DA FORTALEZA"/>
    <n v="495"/>
    <s v="NEFROLOGIA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1-16T00:00:00"/>
    <n v="9141.64"/>
  </r>
  <r>
    <s v="NATALIA DARC DA CUNHA VARGAS"/>
    <x v="1"/>
    <n v="410439"/>
    <n v="25496301653"/>
    <s v="25/12/1954"/>
    <x v="0"/>
    <s v="ARCELINA MARIA DE OLIVEIRA CUNHA"/>
    <x v="3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2"/>
    <x v="6"/>
    <x v="0"/>
    <m/>
    <s v="0//0"/>
    <m/>
    <m/>
    <n v="0"/>
    <m/>
    <n v="0"/>
    <m/>
    <m/>
    <m/>
    <x v="0"/>
    <x v="0"/>
    <d v="1974-05-01T00:00:00"/>
    <n v="9087"/>
  </r>
  <r>
    <s v="NATALIA GOMES PEREIRA"/>
    <x v="0"/>
    <n v="3298919"/>
    <n v="1869330102"/>
    <s v="03/02/1988"/>
    <x v="0"/>
    <s v="CELIA GOMES DOS REIS PEREIRA"/>
    <x v="1"/>
    <s v="BRASILEIRO NATO"/>
    <m/>
    <s v="GO"/>
    <m/>
    <n v="32"/>
    <s v="DIVISAO DE FOLHA DE PAGAMENTO"/>
    <s v="04-SANTA MONICA"/>
    <n v="29"/>
    <s v="PRO REITORIA DE GESTAO DE PESSOAS"/>
    <s v="04-SANTA MONICA"/>
    <s v="PORTADOR DE SURDEZ BILATERAL"/>
    <x v="0"/>
    <x v="24"/>
    <x v="0"/>
    <m/>
    <s v="0//0"/>
    <m/>
    <m/>
    <n v="0"/>
    <m/>
    <n v="0"/>
    <m/>
    <m/>
    <m/>
    <x v="0"/>
    <x v="0"/>
    <d v="2022-07-11T00:00:00"/>
    <n v="3181.04"/>
  </r>
  <r>
    <s v="NATALIA LUIZA SILVA CARVALHO"/>
    <x v="0"/>
    <n v="1874945"/>
    <n v="7652193605"/>
    <s v="12/11/1986"/>
    <x v="0"/>
    <s v="MALVINA APARECIDA DE OLIVEIRA SILVA"/>
    <x v="1"/>
    <s v="BRASILEIRO NATO"/>
    <m/>
    <s v="MG"/>
    <m/>
    <n v="619"/>
    <s v="DIVISAO EDUCACAO BASICA E PROFISSIONAL"/>
    <s v="04-SANTA MONICA"/>
    <n v="262"/>
    <s v="PRO REITORIA DE GRADUACAO"/>
    <s v="04-SANTA MONICA"/>
    <m/>
    <x v="3"/>
    <x v="16"/>
    <x v="0"/>
    <m/>
    <s v="0//0"/>
    <m/>
    <m/>
    <n v="0"/>
    <m/>
    <n v="0"/>
    <m/>
    <m/>
    <m/>
    <x v="0"/>
    <x v="0"/>
    <d v="2011-07-01T00:00:00"/>
    <n v="11701.54"/>
  </r>
  <r>
    <s v="NATALIA RODRIGUES DE SA"/>
    <x v="1"/>
    <n v="2345206"/>
    <n v="864473605"/>
    <s v="22/12/1974"/>
    <x v="0"/>
    <s v="IRACEMA DE SA RODRIGUE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6"/>
    <x v="0"/>
    <m/>
    <s v="0//0"/>
    <m/>
    <m/>
    <n v="0"/>
    <m/>
    <n v="0"/>
    <m/>
    <m/>
    <m/>
    <x v="0"/>
    <x v="0"/>
    <d v="2011-03-15T00:00:00"/>
    <n v="18540.669999999998"/>
  </r>
  <r>
    <s v="NATASSIA CAROLINE RESENDE CORREA"/>
    <x v="0"/>
    <n v="1274757"/>
    <n v="6802402688"/>
    <s v="24/12/1983"/>
    <x v="0"/>
    <s v="MARIA APARECIDA RESENDE CORREA"/>
    <x v="1"/>
    <s v="BRASILEIRO NATO"/>
    <m/>
    <s v="MG"/>
    <m/>
    <n v="298"/>
    <s v="INSTITUTO DE BIOTECNOLOGIA"/>
    <s v="07-AREA ACADEMICA-UMUARAMA"/>
    <n v="298"/>
    <s v="INSTITUTO DE BIOTECNOLOGIA"/>
    <s v="07-AREA ACADEMICA-UMUARAMA"/>
    <m/>
    <x v="3"/>
    <x v="58"/>
    <x v="0"/>
    <m/>
    <s v="0//0"/>
    <m/>
    <m/>
    <n v="0"/>
    <m/>
    <n v="0"/>
    <m/>
    <m/>
    <m/>
    <x v="0"/>
    <x v="0"/>
    <d v="2017-06-19T00:00:00"/>
    <n v="9204"/>
  </r>
  <r>
    <s v="NATHALIA BERNARDES CINTRA"/>
    <x v="0"/>
    <n v="3312680"/>
    <n v="12952661642"/>
    <s v="19/08/1995"/>
    <x v="0"/>
    <s v="CLAUDIA BERNARDES"/>
    <x v="3"/>
    <s v="BRASILEIRO NATO"/>
    <m/>
    <s v="MG"/>
    <m/>
    <n v="511"/>
    <s v="COMISSAO PERMANENTE DE LICITACAO"/>
    <s v="04-SANTA MONICA"/>
    <n v="131"/>
    <s v="PRO REITORIA DE PLANEJAMEN ADMINISTRACAO"/>
    <s v="04-SANTA MONICA"/>
    <m/>
    <x v="4"/>
    <x v="24"/>
    <x v="0"/>
    <m/>
    <s v="0//0"/>
    <m/>
    <m/>
    <n v="0"/>
    <m/>
    <n v="0"/>
    <m/>
    <m/>
    <m/>
    <x v="0"/>
    <x v="0"/>
    <d v="2022-10-13T00:00:00"/>
    <n v="2446.96"/>
  </r>
  <r>
    <s v="NATHALIA SCALABRINE ROCHA"/>
    <x v="0"/>
    <n v="1068074"/>
    <n v="4106497166"/>
    <s v="21/12/1996"/>
    <x v="0"/>
    <s v="LUCILENE DA LUZ DO NASCIMENTO"/>
    <x v="0"/>
    <s v="BRASILEIRO NATO"/>
    <m/>
    <s v="GO"/>
    <m/>
    <n v="621"/>
    <s v="DIV ENS PESQ EXT ATEND ATEN EDU ESPECIAL"/>
    <s v="04-SANTA MONICA"/>
    <n v="874"/>
    <s v="CENTRO ENS PESQ EXT ATED EDU ESPECIAL"/>
    <s v="04-SANTA MONICA"/>
    <m/>
    <x v="0"/>
    <x v="64"/>
    <x v="0"/>
    <m/>
    <s v="0//0"/>
    <m/>
    <m/>
    <n v="0"/>
    <m/>
    <n v="0"/>
    <m/>
    <m/>
    <m/>
    <x v="0"/>
    <x v="0"/>
    <d v="2019-07-11T00:00:00"/>
    <n v="3567.94"/>
  </r>
  <r>
    <s v="NAYARA DAYRELL DE CARVALHO"/>
    <x v="1"/>
    <n v="1454989"/>
    <n v="5397313661"/>
    <s v="26/12/1981"/>
    <x v="0"/>
    <s v="DORIS LIMA DAYRELL DE CARVALHO"/>
    <x v="1"/>
    <s v="BRASILEIRO NATO"/>
    <m/>
    <s v="MG"/>
    <s v="UBERABA"/>
    <n v="490"/>
    <s v="BERCARIO E UTI NEONATAL GEUNE DIENF"/>
    <s v="05-ENFERMAGEM-UMUARAMA"/>
    <n v="211"/>
    <s v="DIRETORIA DE ENFERMAGEM HC"/>
    <s v="05-ENFERMAGEM-UMUARAMA"/>
    <m/>
    <x v="0"/>
    <x v="11"/>
    <x v="0"/>
    <m/>
    <s v="0//0"/>
    <m/>
    <m/>
    <n v="0"/>
    <m/>
    <n v="0"/>
    <m/>
    <m/>
    <m/>
    <x v="0"/>
    <x v="0"/>
    <d v="2004-06-01T00:00:00"/>
    <n v="14472.11"/>
  </r>
  <r>
    <s v="NAYARA DE ALMEIDA PAULA"/>
    <x v="1"/>
    <n v="2302157"/>
    <n v="8421299603"/>
    <s v="19/08/1988"/>
    <x v="0"/>
    <s v="MARIA ABADIA DE ALMEIDA"/>
    <x v="0"/>
    <s v="BRASILEIRO NATO"/>
    <m/>
    <s v="MG"/>
    <m/>
    <n v="549"/>
    <s v="SETOR DE TRANSPLANTE RENAL"/>
    <s v="05-ENFERMAGEM-UMUARAMA"/>
    <n v="211"/>
    <s v="DIRETORIA DE ENFERMAGEM HC"/>
    <s v="05-ENFERMAGEM-UMUARAMA"/>
    <m/>
    <x v="0"/>
    <x v="22"/>
    <x v="0"/>
    <m/>
    <s v="0//0"/>
    <m/>
    <s v="LIC. TRATAMENTO DE SAUDE - EST"/>
    <n v="0"/>
    <m/>
    <n v="0"/>
    <m/>
    <s v="28/10/2022"/>
    <s v="25/01/2023"/>
    <x v="0"/>
    <x v="0"/>
    <d v="2016-04-01T00:00:00"/>
    <n v="3559.36"/>
  </r>
  <r>
    <s v="NAYARA SILVA VIEIRA"/>
    <x v="0"/>
    <n v="3220100"/>
    <n v="7382542661"/>
    <s v="11/11/1985"/>
    <x v="0"/>
    <s v="NILDA DA SILVA VIERIA"/>
    <x v="3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m/>
    <x v="0"/>
    <x v="53"/>
    <x v="0"/>
    <m/>
    <s v="0//0"/>
    <m/>
    <m/>
    <n v="0"/>
    <m/>
    <n v="0"/>
    <m/>
    <m/>
    <m/>
    <x v="0"/>
    <x v="0"/>
    <d v="2021-01-26T00:00:00"/>
    <n v="5867.05"/>
  </r>
  <r>
    <s v="NEIDE APARECIDA DE MOURA"/>
    <x v="0"/>
    <n v="1830271"/>
    <n v="26228904604"/>
    <s v="25/01/1958"/>
    <x v="0"/>
    <s v="ALMERINDA VALENTINA DE MOURA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s v="PARAPLEGIA"/>
    <x v="1"/>
    <x v="12"/>
    <x v="0"/>
    <m/>
    <s v="0//0"/>
    <m/>
    <s v="LIC. TRATAMENTO DE SAUDE - EST"/>
    <n v="0"/>
    <m/>
    <n v="0"/>
    <m/>
    <s v="4/11/2022"/>
    <s v="1/01/2023"/>
    <x v="0"/>
    <x v="0"/>
    <d v="2010-12-09T00:00:00"/>
    <n v="5811.63"/>
  </r>
  <r>
    <s v="NEIDE APARECIDA FARIA"/>
    <x v="1"/>
    <n v="2521573"/>
    <n v="98669761653"/>
    <s v="26/07/1972"/>
    <x v="0"/>
    <s v="EURICA MARTINS FARI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6"/>
    <x v="0"/>
    <m/>
    <s v="0//0"/>
    <m/>
    <m/>
    <n v="0"/>
    <m/>
    <n v="0"/>
    <m/>
    <m/>
    <m/>
    <x v="0"/>
    <x v="0"/>
    <d v="2012-05-04T00:00:00"/>
    <n v="22445.57"/>
  </r>
  <r>
    <s v="NEIDE MOREIRA DE SOUZA"/>
    <x v="1"/>
    <n v="2388773"/>
    <n v="114784620"/>
    <s v="04/12/1974"/>
    <x v="0"/>
    <s v="MARIA DE LOURDES MOREIRA DE SOUZA"/>
    <x v="3"/>
    <s v="BRASILEIRO NATO"/>
    <m/>
    <s v="MG"/>
    <m/>
    <n v="478"/>
    <s v="CIRURGIA PS DIENF"/>
    <s v="05-ENFERMAGEM-UMUARAMA"/>
    <n v="211"/>
    <s v="DIRETORIA DE ENFERMAGEM HC"/>
    <s v="05-ENFERMAGEM-UMUARAMA"/>
    <m/>
    <x v="0"/>
    <x v="40"/>
    <x v="0"/>
    <m/>
    <s v="0//0"/>
    <m/>
    <m/>
    <n v="0"/>
    <m/>
    <n v="0"/>
    <m/>
    <m/>
    <m/>
    <x v="0"/>
    <x v="0"/>
    <d v="2017-04-05T00:00:00"/>
    <n v="8602.6200000000008"/>
  </r>
  <r>
    <s v="NEILA FLORENCIO DE CASTRO"/>
    <x v="1"/>
    <n v="1364457"/>
    <n v="65028716668"/>
    <s v="10/11/1967"/>
    <x v="0"/>
    <s v="DINAZARDA FLORENCIO DE CASTRO"/>
    <x v="1"/>
    <s v="BRASILEIRO NATO"/>
    <m/>
    <s v="MG"/>
    <s v="ARAGUARI"/>
    <n v="769"/>
    <s v="PROPEDEUTICA"/>
    <s v="06-HOSP CLINICAS-UMUARAMA"/>
    <n v="746"/>
    <s v="DIRETORIA DE SERVICOS CLINICOS"/>
    <s v="06-HOSP CLINICAS-UMUARAMA"/>
    <m/>
    <x v="2"/>
    <x v="5"/>
    <x v="0"/>
    <m/>
    <s v="0//0"/>
    <m/>
    <m/>
    <n v="0"/>
    <m/>
    <n v="0"/>
    <m/>
    <m/>
    <m/>
    <x v="0"/>
    <x v="0"/>
    <d v="2002-10-04T00:00:00"/>
    <n v="4661.2299999999996"/>
  </r>
  <r>
    <s v="NEILSON ALVES ROSA"/>
    <x v="1"/>
    <n v="1004385"/>
    <n v="9985815696"/>
    <s v="18/01/1991"/>
    <x v="1"/>
    <s v="NEIDE PEREIRA ROSA FERREIRA"/>
    <x v="3"/>
    <s v="BRASILEIRO NATO"/>
    <m/>
    <s v="MG"/>
    <m/>
    <n v="179"/>
    <s v="DIRETORIA GERAL HOSP CLINICAS"/>
    <s v="06-HOSP CLINICAS-UMUARAMA"/>
    <n v="179"/>
    <s v="DIRETORIA GERAL HOSP CLINICAS"/>
    <s v="06-HOSP CLINICAS-UMUARAMA"/>
    <m/>
    <x v="2"/>
    <x v="89"/>
    <x v="1"/>
    <m/>
    <s v="0//0"/>
    <m/>
    <s v="CESSAO (COM ONUS) PARA OUTROS ORGAOS - EST"/>
    <n v="0"/>
    <m/>
    <n v="26443"/>
    <s v="EMPRESA BRAS. SERVIÇOS HOSPITALARES"/>
    <s v="9/08/2021"/>
    <s v="0//0"/>
    <x v="0"/>
    <x v="0"/>
    <d v="2018-05-24T00:00:00"/>
    <n v="3595.72"/>
  </r>
  <r>
    <s v="NEILUCIO SOLANO LISBOA"/>
    <x v="1"/>
    <n v="412256"/>
    <n v="49357719687"/>
    <s v="14/12/1963"/>
    <x v="1"/>
    <s v="INEZIA VIR LIMA LISBOA"/>
    <x v="0"/>
    <s v="BRASILEIRO NATO"/>
    <m/>
    <s v="MG"/>
    <s v="COROMANDEL"/>
    <n v="495"/>
    <s v="NEFROLOGIA GEUNE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83-08-01T00:00:00"/>
    <n v="11137.26"/>
  </r>
  <r>
    <s v="NEIREVALDA DA SILVA"/>
    <x v="0"/>
    <n v="2052602"/>
    <n v="2637131640"/>
    <s v="19/09/1975"/>
    <x v="0"/>
    <s v="MARIA DE LOURDES SUDARIO"/>
    <x v="1"/>
    <s v="BRASILEIRO NATO"/>
    <m/>
    <s v="MG"/>
    <m/>
    <n v="787"/>
    <s v="COOD CURSO AGRONOMIA MONTE CARMELO"/>
    <s v="10-CAMPUS MONTE CARMELO"/>
    <n v="301"/>
    <s v="INSTITUTO DE CIENCIAS AGRARIAS"/>
    <s v="12-CAMPUS GLORIA"/>
    <m/>
    <x v="0"/>
    <x v="8"/>
    <x v="0"/>
    <m/>
    <s v="0//0"/>
    <m/>
    <m/>
    <n v="0"/>
    <m/>
    <n v="0"/>
    <m/>
    <m/>
    <m/>
    <x v="0"/>
    <x v="0"/>
    <d v="2013-08-13T00:00:00"/>
    <n v="4591.3599999999997"/>
  </r>
  <r>
    <s v="NEIRIVON ELIAS CARDOSO"/>
    <x v="0"/>
    <n v="1828756"/>
    <n v="80761917691"/>
    <s v="02/05/1969"/>
    <x v="1"/>
    <s v="MARIA APARECIDA CARDOSO"/>
    <x v="0"/>
    <s v="BRASILEIRO NATO"/>
    <m/>
    <s v="MG"/>
    <m/>
    <n v="716"/>
    <s v="DIVISAO DE SUPORTE AO USUARIO - CTIC"/>
    <s v="04-SANTA MONICA"/>
    <n v="581"/>
    <s v="CENTRO DE TECNO DA INFOR E COMUNICACAO"/>
    <s v="08-AREA ADMINISTR-UMUARAMA"/>
    <m/>
    <x v="2"/>
    <x v="12"/>
    <x v="0"/>
    <m/>
    <s v="0//0"/>
    <m/>
    <m/>
    <n v="0"/>
    <m/>
    <n v="0"/>
    <m/>
    <m/>
    <m/>
    <x v="0"/>
    <x v="0"/>
    <d v="2010-11-30T00:00:00"/>
    <n v="4484.28"/>
  </r>
  <r>
    <s v="NEISE APOLIANY MARTINS PACHECO"/>
    <x v="1"/>
    <n v="2521432"/>
    <n v="5214997639"/>
    <s v="10/11/1980"/>
    <x v="0"/>
    <s v="MARIA ABADIA DOS REIS MARTIN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91"/>
    <x v="0"/>
    <m/>
    <s v="0//0"/>
    <m/>
    <m/>
    <n v="0"/>
    <m/>
    <n v="0"/>
    <m/>
    <m/>
    <m/>
    <x v="0"/>
    <x v="2"/>
    <d v="2011-09-01T00:00:00"/>
    <n v="7976.39"/>
  </r>
  <r>
    <s v="NEIVA BATISTA CHAGAS DE OLIVEIRA"/>
    <x v="1"/>
    <n v="1365752"/>
    <n v="89188772691"/>
    <s v="23/06/1973"/>
    <x v="0"/>
    <s v="MARIA CANDIDA DAS CHAGAS"/>
    <x v="0"/>
    <s v="BRASILEIRO NATO"/>
    <m/>
    <s v="MG"/>
    <s v="PATROCINIO"/>
    <n v="493"/>
    <s v="CIRURGIA PLASTICA QUEIMADOS GEUNE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1-29T00:00:00"/>
    <n v="6081.19"/>
  </r>
  <r>
    <s v="NEIVA HERMETO DIAS"/>
    <x v="1"/>
    <n v="1434787"/>
    <n v="1037760603"/>
    <s v="14/05/1961"/>
    <x v="0"/>
    <s v="CARMEM LACERDA DIAS"/>
    <x v="1"/>
    <s v="BRASILEIRO NATO"/>
    <m/>
    <s v="MG"/>
    <s v="PATROCINIO"/>
    <n v="490"/>
    <s v="BERCARIO E UTI NEONATAL GEUNE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3-11-13T00:00:00"/>
    <n v="6759.21"/>
  </r>
  <r>
    <s v="NELCI SABINA OLIVEIRA"/>
    <x v="1"/>
    <n v="409846"/>
    <n v="35139897687"/>
    <s v="20/05/1958"/>
    <x v="0"/>
    <s v="MARIA INACIA OLIVEIRA"/>
    <x v="3"/>
    <s v="BRASILEIRO NATO"/>
    <m/>
    <s v="GO"/>
    <s v="RIO VERDE"/>
    <n v="771"/>
    <s v="SERVICOS MEDICOS"/>
    <s v="06-HOSP CLINICAS-UMUARAMA"/>
    <n v="746"/>
    <s v="DIRETORIA DE SERVICOS CLINICOS"/>
    <s v="06-HOSP CLINICAS-UMUARAMA"/>
    <m/>
    <x v="8"/>
    <x v="85"/>
    <x v="0"/>
    <m/>
    <s v="0//0"/>
    <m/>
    <m/>
    <n v="0"/>
    <m/>
    <n v="0"/>
    <m/>
    <m/>
    <m/>
    <x v="0"/>
    <x v="0"/>
    <d v="1980-03-01T00:00:00"/>
    <n v="6966.79"/>
  </r>
  <r>
    <s v="NELIO JOSE DA SILVA NUNES"/>
    <x v="1"/>
    <n v="1119091"/>
    <n v="8622495620"/>
    <s v="24/12/1989"/>
    <x v="1"/>
    <s v="JANE RAIMUNDA DA SILVA NUNES"/>
    <x v="0"/>
    <s v="BRASILEIRO NATO"/>
    <m/>
    <s v="MG"/>
    <m/>
    <n v="750"/>
    <s v="FINANCAS"/>
    <s v="06-HOSP CLINICAS-UMUARAMA"/>
    <n v="743"/>
    <s v="DIRETORIA DE SERVICOS ADMINISTRATIVOS"/>
    <s v="06-HOSP CLINICAS-UMUARAMA"/>
    <m/>
    <x v="0"/>
    <x v="27"/>
    <x v="0"/>
    <m/>
    <s v="0//0"/>
    <m/>
    <m/>
    <n v="0"/>
    <m/>
    <n v="0"/>
    <m/>
    <m/>
    <m/>
    <x v="0"/>
    <x v="0"/>
    <d v="2018-06-25T00:00:00"/>
    <n v="3707.09"/>
  </r>
  <r>
    <s v="NELMA DE FATIMA DAVID"/>
    <x v="1"/>
    <n v="1576107"/>
    <n v="64728765172"/>
    <s v="20/12/1971"/>
    <x v="0"/>
    <s v="MARIA ANTONIA DAUD"/>
    <x v="1"/>
    <s v="BRASILEIRO NATO"/>
    <m/>
    <s v="MG"/>
    <s v="ABADIA DOS DOURADOS"/>
    <n v="549"/>
    <s v="SETOR DE TRANSPLANTE RENAL"/>
    <s v="05-ENFERMAGEM-UMUARAMA"/>
    <n v="211"/>
    <s v="DIRETORIA DE ENFERMAGEM HC"/>
    <s v="05-ENFERMAGEM-UMUARAMA"/>
    <m/>
    <x v="0"/>
    <x v="81"/>
    <x v="0"/>
    <m/>
    <s v="0//0"/>
    <m/>
    <m/>
    <n v="0"/>
    <m/>
    <n v="0"/>
    <m/>
    <m/>
    <m/>
    <x v="0"/>
    <x v="0"/>
    <d v="2007-07-12T00:00:00"/>
    <n v="9072.33"/>
  </r>
  <r>
    <s v="NELSON BARBOSA JUNIOR"/>
    <x v="0"/>
    <n v="413552"/>
    <n v="76603610663"/>
    <s v="19/12/1971"/>
    <x v="1"/>
    <s v="AMINE LADIR"/>
    <x v="1"/>
    <s v="BRASILEIRO NATO"/>
    <m/>
    <s v="MG"/>
    <s v="UBERLANDIA"/>
    <n v="963"/>
    <s v="DIRETORIA DE SUSTENTABILIDADE AMBIENTAL"/>
    <s v="04-SANTA MONICA"/>
    <n v="92"/>
    <s v="HOSPITAL ODONTOLOGICO - DIRETORIA GERAL"/>
    <s v="08-AREA ADMINISTR-UMUARAMA"/>
    <m/>
    <x v="3"/>
    <x v="6"/>
    <x v="0"/>
    <m/>
    <s v="0//0"/>
    <m/>
    <m/>
    <n v="0"/>
    <m/>
    <n v="0"/>
    <m/>
    <m/>
    <m/>
    <x v="0"/>
    <x v="0"/>
    <d v="1991-06-05T00:00:00"/>
    <n v="12858.46"/>
  </r>
  <r>
    <s v="NELSON LUIZ DE MACEDO QUEIROZ"/>
    <x v="0"/>
    <n v="1617287"/>
    <n v="37040367653"/>
    <s v="20/07/1960"/>
    <x v="1"/>
    <s v="LUCY DE MACEDO QUEIROZ"/>
    <x v="1"/>
    <s v="BRASILEIRO NATO"/>
    <m/>
    <s v="MG"/>
    <s v="OURO PRETO"/>
    <n v="929"/>
    <s v="PREFE - CAMPUS PONTAL"/>
    <s v="09-CAMPUS PONTAL"/>
    <n v="59"/>
    <s v="PREFEITURA UNIVERSITARIA"/>
    <s v="04-SANTA MONICA"/>
    <m/>
    <x v="2"/>
    <x v="15"/>
    <x v="0"/>
    <m/>
    <s v="0//0"/>
    <m/>
    <m/>
    <n v="0"/>
    <m/>
    <n v="0"/>
    <m/>
    <m/>
    <m/>
    <x v="0"/>
    <x v="0"/>
    <d v="2008-03-31T00:00:00"/>
    <n v="4840.87"/>
  </r>
  <r>
    <s v="NELSON MARCOS FERREIRA"/>
    <x v="0"/>
    <n v="2102290"/>
    <n v="4711126660"/>
    <s v="13/01/1978"/>
    <x v="1"/>
    <s v="IVETE OLIVEIRA SILVA"/>
    <x v="3"/>
    <s v="BRASILEIRO NATO"/>
    <m/>
    <s v="MG"/>
    <m/>
    <n v="733"/>
    <s v="DIVISAO AQUISICAO PROCESSAMENTO TECNICO"/>
    <s v="04-SANTA MONICA"/>
    <n v="585"/>
    <s v="DIRETORIA DO SISTEMA DE BIBLIOTECAS"/>
    <s v="04-SANTA MONICA"/>
    <m/>
    <x v="0"/>
    <x v="65"/>
    <x v="0"/>
    <m/>
    <s v="0//0"/>
    <m/>
    <s v="Afast. no País (Com Ônus) Est/Dout/Mestrado - EST"/>
    <n v="0"/>
    <m/>
    <n v="0"/>
    <m/>
    <s v="11/04/2022"/>
    <s v="10/04/2023"/>
    <x v="0"/>
    <x v="0"/>
    <d v="2014-03-12T00:00:00"/>
    <n v="7380.95"/>
  </r>
  <r>
    <s v="NELSON MURILO RODRIGUES"/>
    <x v="1"/>
    <n v="2883712"/>
    <n v="6772665619"/>
    <s v="06/10/1983"/>
    <x v="1"/>
    <s v="SONIA MARIA RODRIGUES"/>
    <x v="0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0"/>
    <x v="139"/>
    <x v="0"/>
    <m/>
    <s v="0//0"/>
    <m/>
    <m/>
    <n v="0"/>
    <m/>
    <n v="0"/>
    <m/>
    <m/>
    <m/>
    <x v="0"/>
    <x v="0"/>
    <d v="2011-08-12T00:00:00"/>
    <n v="7111.17"/>
  </r>
  <r>
    <s v="NEUENDER DE OLIVEIRA SILVA"/>
    <x v="0"/>
    <n v="2044340"/>
    <n v="374241147"/>
    <s v="17/07/1985"/>
    <x v="1"/>
    <s v="MIRENE MARIA DA SILVA OLIVEIRA"/>
    <x v="1"/>
    <s v="BRASILEIRO NATO"/>
    <m/>
    <s v="PA"/>
    <m/>
    <n v="1155"/>
    <s v="INSTITUTO DE CIENCIAS HUMANAS DO PONTAL"/>
    <s v="09-CAMPUS PONTAL"/>
    <n v="1155"/>
    <s v="INSTITUTO DE CIENCIAS HUMANAS DO PONTAL"/>
    <s v="09-CAMPUS PONTAL"/>
    <m/>
    <x v="0"/>
    <x v="8"/>
    <x v="0"/>
    <m/>
    <s v="0//0"/>
    <m/>
    <m/>
    <n v="0"/>
    <m/>
    <n v="0"/>
    <m/>
    <m/>
    <m/>
    <x v="0"/>
    <x v="0"/>
    <d v="2013-07-22T00:00:00"/>
    <n v="4304.46"/>
  </r>
  <r>
    <s v="NEUSA MARIA DOS REIS"/>
    <x v="0"/>
    <n v="413444"/>
    <n v="73953393634"/>
    <s v="03/07/1968"/>
    <x v="0"/>
    <s v="MARIA LAURA REIS"/>
    <x v="0"/>
    <s v="BRASILEIRO NATO"/>
    <m/>
    <s v="MG"/>
    <s v="ESTRELA DO SUL"/>
    <n v="97"/>
    <s v="DIVISAO SERVICOS AMBULATORIO CENTRAL"/>
    <s v="08-AREA ADMINISTR-UMUARAMA"/>
    <n v="92"/>
    <s v="HOSPITAL ODONTOLOGICO - DIRETORIA GERAL"/>
    <s v="08-AREA ADMINISTR-UMUARAMA"/>
    <m/>
    <x v="2"/>
    <x v="29"/>
    <x v="0"/>
    <m/>
    <s v="0//0"/>
    <m/>
    <m/>
    <n v="0"/>
    <m/>
    <n v="0"/>
    <m/>
    <m/>
    <m/>
    <x v="0"/>
    <x v="0"/>
    <d v="1989-12-29T00:00:00"/>
    <n v="10131.6"/>
  </r>
  <r>
    <s v="NEUSA VIEIRA PERES"/>
    <x v="1"/>
    <n v="1854543"/>
    <n v="6068494675"/>
    <s v="19/01/1983"/>
    <x v="0"/>
    <s v="MARIA PERES VIEIRA"/>
    <x v="1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6364.89"/>
  </r>
  <r>
    <s v="NEVISON AMORIM PEREIRA"/>
    <x v="0"/>
    <n v="1761390"/>
    <n v="610354671"/>
    <s v="25/10/1975"/>
    <x v="1"/>
    <s v="LUZIA MARIA DE AMORIM PEREIRA"/>
    <x v="1"/>
    <s v="BRASILEIRO NATO"/>
    <m/>
    <s v="MG"/>
    <m/>
    <n v="147"/>
    <s v="DIVISAO FINANCEIRA - DIRAF"/>
    <s v="04-SANTA MONICA"/>
    <n v="131"/>
    <s v="PRO REITORIA DE PLANEJAMEN ADMINISTRACAO"/>
    <s v="04-SANTA MONICA"/>
    <m/>
    <x v="3"/>
    <x v="9"/>
    <x v="0"/>
    <m/>
    <s v="0//0"/>
    <m/>
    <m/>
    <n v="26413"/>
    <s v="INSTITUTO FEDERAL DO TRIANGULO MINEIRO"/>
    <n v="0"/>
    <m/>
    <m/>
    <m/>
    <x v="0"/>
    <x v="0"/>
    <d v="2011-05-01T00:00:00"/>
    <n v="11144.35"/>
  </r>
  <r>
    <s v="NEWTON FERREIRA DE PAULA JUNIOR"/>
    <x v="1"/>
    <n v="2365753"/>
    <n v="5146649677"/>
    <s v="01/04/1981"/>
    <x v="1"/>
    <s v="MARIA LOURENCO DE PAULA"/>
    <x v="1"/>
    <s v="BRASILEIRO NATO"/>
    <m/>
    <s v="MG"/>
    <s v="UBERLANDIA"/>
    <n v="498"/>
    <s v="UTI ADULTO GEUNE DIENF"/>
    <s v="05-ENFERMAGEM-UMUARAMA"/>
    <n v="211"/>
    <s v="DIRETORIA DE ENFERMAGEM HC"/>
    <s v="05-ENFERMAGEM-UMUARAMA"/>
    <m/>
    <x v="3"/>
    <x v="16"/>
    <x v="0"/>
    <m/>
    <s v="0//0"/>
    <m/>
    <m/>
    <n v="26246"/>
    <s v="UNIVERSIDADE FEDERAL DE SANTA CATARINA"/>
    <n v="0"/>
    <m/>
    <m/>
    <m/>
    <x v="0"/>
    <x v="0"/>
    <d v="2015-07-17T00:00:00"/>
    <n v="15651.46"/>
  </r>
  <r>
    <s v="NICEMARA CARDOSO SILVA"/>
    <x v="0"/>
    <n v="1977309"/>
    <n v="6022326605"/>
    <s v="05/04/1983"/>
    <x v="0"/>
    <s v="MAURENICE MARIA DA SIVA CARDOSO"/>
    <x v="2"/>
    <s v="BRASILEIRO NATO"/>
    <m/>
    <s v="MG"/>
    <m/>
    <n v="806"/>
    <s v="INSTITUTO DE CIENCIAS SOCIAIS"/>
    <s v="04-SANTA MONICA"/>
    <n v="806"/>
    <s v="INSTITUTO DE CIENCIAS SOCIAIS"/>
    <s v="04-SANTA MONICA"/>
    <s v="PARCIALMENTE SURDO"/>
    <x v="1"/>
    <x v="8"/>
    <x v="0"/>
    <m/>
    <s v="0//0"/>
    <m/>
    <m/>
    <n v="0"/>
    <m/>
    <n v="0"/>
    <m/>
    <m/>
    <m/>
    <x v="0"/>
    <x v="0"/>
    <d v="2012-11-05T00:00:00"/>
    <n v="5248.21"/>
  </r>
  <r>
    <s v="NILCELIA PAULA DIAS"/>
    <x v="0"/>
    <n v="1384225"/>
    <n v="90964144620"/>
    <s v="24/03/1972"/>
    <x v="0"/>
    <s v="CELIA TEREZINHA DIAS"/>
    <x v="1"/>
    <s v="BRASILEIRO NATO"/>
    <m/>
    <s v="MG"/>
    <m/>
    <n v="623"/>
    <s v="DIVISAO DE FORMACAO DISCENTE"/>
    <s v="04-SANTA MONICA"/>
    <n v="617"/>
    <s v="DIRETORIA DE ENSINO"/>
    <s v="04-SANTA MONICA"/>
    <m/>
    <x v="0"/>
    <x v="40"/>
    <x v="0"/>
    <m/>
    <s v="0//0"/>
    <m/>
    <m/>
    <n v="26413"/>
    <s v="INSTITUTO FEDERAL DO TRIANGULO MINEIRO"/>
    <n v="0"/>
    <m/>
    <m/>
    <m/>
    <x v="0"/>
    <x v="0"/>
    <d v="2020-05-29T00:00:00"/>
    <n v="4163.0200000000004"/>
  </r>
  <r>
    <s v="NILMA APARECIDA ASSUNCAO"/>
    <x v="1"/>
    <n v="410892"/>
    <n v="28899555672"/>
    <s v="18/05/1956"/>
    <x v="0"/>
    <s v="WELZINA MARIA MENDES ASSUNÇÃO"/>
    <x v="0"/>
    <s v="BRASILEIRO NATO"/>
    <m/>
    <s v="MG"/>
    <s v="ESTRELA DO SUL"/>
    <n v="179"/>
    <s v="DIRETORIA GERAL HOSP CLINICAS"/>
    <s v="06-HOSP CLINICAS-UMUARAMA"/>
    <n v="179"/>
    <s v="DIRETORIA GERAL HOSP CLINICAS"/>
    <s v="06-HOSP CLINICAS-UMUARAMA"/>
    <m/>
    <x v="0"/>
    <x v="6"/>
    <x v="0"/>
    <m/>
    <s v="0//0"/>
    <m/>
    <m/>
    <n v="0"/>
    <m/>
    <n v="0"/>
    <m/>
    <m/>
    <m/>
    <x v="0"/>
    <x v="0"/>
    <d v="1978-04-01T00:00:00"/>
    <n v="8327.15"/>
  </r>
  <r>
    <s v="NILSON BARBOSA DOS SANTOS GUIMARAES"/>
    <x v="1"/>
    <n v="1532403"/>
    <n v="5157893647"/>
    <s v="15/07/1980"/>
    <x v="1"/>
    <s v="MARIA BARBOSA DOS SANTOS"/>
    <x v="0"/>
    <s v="BRASILEIRO NATO"/>
    <m/>
    <s v="MG"/>
    <s v="JANUARIA"/>
    <n v="498"/>
    <s v="UTI ADULTO GEUNE DIENF"/>
    <s v="05-ENFERMAGEM-UMUARAMA"/>
    <n v="211"/>
    <s v="DIRETORIA DE ENFERMAGEM HC"/>
    <s v="05-ENFERMAGEM-UMUARAMA"/>
    <m/>
    <x v="0"/>
    <x v="99"/>
    <x v="0"/>
    <m/>
    <s v="0//0"/>
    <m/>
    <m/>
    <n v="0"/>
    <m/>
    <n v="0"/>
    <m/>
    <m/>
    <m/>
    <x v="0"/>
    <x v="0"/>
    <d v="2006-05-24T00:00:00"/>
    <n v="4687.34"/>
  </r>
  <r>
    <s v="NILSON ROBERTO PEREIRA"/>
    <x v="0"/>
    <n v="1752822"/>
    <n v="75349574604"/>
    <s v="16/12/1963"/>
    <x v="1"/>
    <s v="IRENE SEBASTIANA PEREIRA"/>
    <x v="1"/>
    <s v="BRASILEIRO NATO"/>
    <m/>
    <s v="MG"/>
    <m/>
    <n v="802"/>
    <s v="COORD DO CURSO DE QUIMICA DO PONTAL"/>
    <s v="09-CAMPUS PONTAL"/>
    <n v="1152"/>
    <s v="INSTITUTO CIENCIAS EXATA NATURAIS PONTAL"/>
    <s v="09-CAMPUS PONTAL"/>
    <m/>
    <x v="3"/>
    <x v="25"/>
    <x v="0"/>
    <m/>
    <s v="0//0"/>
    <m/>
    <m/>
    <n v="0"/>
    <m/>
    <n v="0"/>
    <m/>
    <m/>
    <m/>
    <x v="0"/>
    <x v="0"/>
    <d v="2010-01-26T00:00:00"/>
    <n v="7268.3"/>
  </r>
  <r>
    <s v="NILTON JOSE ALVES"/>
    <x v="1"/>
    <n v="413144"/>
    <n v="35856033604"/>
    <s v="02/11/1960"/>
    <x v="1"/>
    <s v="MARIA APARECIDA ALVES"/>
    <x v="1"/>
    <s v="BRASILEIRO NATO"/>
    <m/>
    <s v="MG"/>
    <s v="CAMACHO"/>
    <n v="478"/>
    <s v="CIRURGIA PS DIENF"/>
    <s v="05-ENFERMAGEM-UMUARAMA"/>
    <n v="211"/>
    <s v="DIRETORIA DE ENFERMAGEM HC"/>
    <s v="05-ENFERMAGEM-UMUARAMA"/>
    <m/>
    <x v="7"/>
    <x v="116"/>
    <x v="0"/>
    <m/>
    <s v="0//0"/>
    <m/>
    <m/>
    <n v="0"/>
    <m/>
    <n v="0"/>
    <m/>
    <m/>
    <m/>
    <x v="0"/>
    <x v="0"/>
    <d v="1986-03-17T00:00:00"/>
    <n v="8552.01"/>
  </r>
  <r>
    <s v="NILTON MARTINS TEIXEIRA"/>
    <x v="1"/>
    <n v="1123560"/>
    <n v="30163137668"/>
    <s v="23/07/1957"/>
    <x v="1"/>
    <s v="DIJANIRA MARIA TEIXEIRA"/>
    <x v="0"/>
    <s v="BRASILEIRO NATO"/>
    <m/>
    <s v="MG"/>
    <s v="SANTA VITORIA"/>
    <n v="491"/>
    <s v="CENTRO CIRURGICO GEUNE DIENF"/>
    <s v="05-ENFERMAGEM-UMUARAMA"/>
    <n v="211"/>
    <s v="DIRETORIA DE ENFERMAGEM HC"/>
    <s v="05-ENFERMAGEM-UMUARAMA"/>
    <m/>
    <x v="4"/>
    <x v="73"/>
    <x v="0"/>
    <m/>
    <s v="0//0"/>
    <m/>
    <m/>
    <n v="0"/>
    <m/>
    <n v="0"/>
    <m/>
    <m/>
    <m/>
    <x v="0"/>
    <x v="0"/>
    <d v="1995-01-16T00:00:00"/>
    <n v="11461.91"/>
  </r>
  <r>
    <s v="NILVA FATIMA FONSECA MESQUITA"/>
    <x v="1"/>
    <n v="1255461"/>
    <n v="36648400625"/>
    <s v="24/09/1958"/>
    <x v="0"/>
    <s v="IRAMI MOREIRA DA CONCEICAO"/>
    <x v="1"/>
    <s v="BRASILEIRO NATO"/>
    <m/>
    <s v="MG"/>
    <s v="SANTA ROSA DOS DOURADOS"/>
    <n v="496"/>
    <s v="ONCOLOGIA QUIMIOTERAPIA GEUNE DIENF"/>
    <s v="05-ENFERMAGEM-UMUARAMA"/>
    <n v="211"/>
    <s v="DIRETORIA DE ENFERMAGEM HC"/>
    <s v="05-ENFERMAGEM-UMUARAMA"/>
    <m/>
    <x v="2"/>
    <x v="35"/>
    <x v="0"/>
    <m/>
    <s v="0//0"/>
    <m/>
    <m/>
    <n v="0"/>
    <m/>
    <n v="0"/>
    <m/>
    <m/>
    <m/>
    <x v="0"/>
    <x v="0"/>
    <d v="1997-11-25T00:00:00"/>
    <n v="9465.52"/>
  </r>
  <r>
    <s v="NILZA DE CASTRO MELO"/>
    <x v="1"/>
    <n v="1123565"/>
    <n v="36606154634"/>
    <s v="18/11/1956"/>
    <x v="0"/>
    <s v="ALMIRA CASTRO"/>
    <x v="1"/>
    <s v="BRASILEIRO NATO"/>
    <m/>
    <s v="MG"/>
    <s v="UBERLâNDIA"/>
    <n v="488"/>
    <s v="ENFERMAGEM PEDIATRIA INTERNACAO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5-01-16T00:00:00"/>
    <n v="9663.42"/>
  </r>
  <r>
    <s v="NIVALDO BATISTA DOS SANTOS"/>
    <x v="0"/>
    <n v="409794"/>
    <n v="28929705634"/>
    <s v="27/09/1957"/>
    <x v="1"/>
    <s v="ELIZENA GONCALVES SANTOS"/>
    <x v="0"/>
    <s v="BRASILEIRO NATO"/>
    <m/>
    <s v="MG"/>
    <s v="UBERLANDIA"/>
    <n v="305"/>
    <s v="FACULDADE DE MEDICINA"/>
    <s v="07-AREA ACADEMICA-UMUARAMA"/>
    <n v="179"/>
    <s v="DIRETORIA GERAL HOSP CLINICAS"/>
    <s v="06-HOSP CLINICAS-UMUARAMA"/>
    <m/>
    <x v="6"/>
    <x v="63"/>
    <x v="0"/>
    <m/>
    <s v="0//0"/>
    <m/>
    <m/>
    <n v="0"/>
    <m/>
    <n v="0"/>
    <m/>
    <m/>
    <m/>
    <x v="0"/>
    <x v="0"/>
    <d v="1981-09-17T00:00:00"/>
    <n v="5979.27"/>
  </r>
  <r>
    <s v="NIVALDO DORNELES JUNIOR"/>
    <x v="1"/>
    <n v="1512695"/>
    <n v="3650487632"/>
    <s v="09/05/1976"/>
    <x v="1"/>
    <s v="ELCE MAMEDE DORNELES"/>
    <x v="0"/>
    <s v="BRASILEIRO NATO"/>
    <m/>
    <s v="MG"/>
    <s v="TUPACIGUARA"/>
    <n v="754"/>
    <s v="NUTRICAO E DIETETICA"/>
    <s v="06-HOSP CLINICAS-UMUARAMA"/>
    <n v="743"/>
    <s v="DIRETORIA DE SERVICOS ADMINISTRATIVOS"/>
    <s v="06-HOSP CLINICAS-UMUARAMA"/>
    <m/>
    <x v="4"/>
    <x v="109"/>
    <x v="0"/>
    <m/>
    <s v="0//0"/>
    <m/>
    <m/>
    <n v="0"/>
    <m/>
    <n v="0"/>
    <m/>
    <m/>
    <m/>
    <x v="0"/>
    <x v="0"/>
    <d v="2005-11-03T00:00:00"/>
    <n v="4139.53"/>
  </r>
  <r>
    <s v="NIVALDO LUIZ ARANTES"/>
    <x v="1"/>
    <n v="410178"/>
    <n v="39382354620"/>
    <s v="18/02/1960"/>
    <x v="1"/>
    <s v="MARIA CARDOSO ARANTES"/>
    <x v="0"/>
    <s v="BRASILEIRO NATO"/>
    <m/>
    <s v="MG"/>
    <s v="UBERLANDIA"/>
    <n v="484"/>
    <s v="CLINICA CIRURGICA 5 INTERN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80-04-08T00:00:00"/>
    <n v="12744.96"/>
  </r>
  <r>
    <s v="NIVALDO PEREIRA DE ARAUJO"/>
    <x v="0"/>
    <n v="412104"/>
    <n v="25539493672"/>
    <s v="17/06/1958"/>
    <x v="1"/>
    <s v="MARIA CARMELITA DE ARAUJO"/>
    <x v="1"/>
    <s v="BRASILEIRO NATO"/>
    <m/>
    <s v="MG"/>
    <s v="CANAPOLIS"/>
    <n v="71"/>
    <s v="DIVISAO VIGILANCIA SEGURANCA PATRIMONIAL"/>
    <s v="04-SANTA MONICA"/>
    <n v="59"/>
    <s v="PREFEITURA UNIVERSITARIA"/>
    <s v="04-SANTA MONICA"/>
    <m/>
    <x v="7"/>
    <x v="6"/>
    <x v="0"/>
    <m/>
    <s v="0//0"/>
    <m/>
    <m/>
    <n v="0"/>
    <m/>
    <n v="0"/>
    <m/>
    <m/>
    <m/>
    <x v="0"/>
    <x v="0"/>
    <d v="1981-07-01T00:00:00"/>
    <n v="7849.8"/>
  </r>
  <r>
    <s v="NIVALDO TIMOTEO ALVES MACIEL"/>
    <x v="1"/>
    <n v="1363927"/>
    <n v="57026564668"/>
    <s v="30/09/1966"/>
    <x v="1"/>
    <s v="DIVINA ALVES DA MATA MACIEL"/>
    <x v="1"/>
    <s v="BRASILEIRO NATO"/>
    <m/>
    <s v="MG"/>
    <s v="BOM SUCESSO DE PATOS"/>
    <n v="771"/>
    <s v="SERVICOS MEDICOS"/>
    <s v="06-HOSP CLINICAS-UMUARAMA"/>
    <n v="746"/>
    <s v="DIRETORIA DE SERVICOS CLINICOS"/>
    <s v="06-HOSP CLINICAS-UMUARAMA"/>
    <m/>
    <x v="0"/>
    <x v="19"/>
    <x v="0"/>
    <m/>
    <s v="0//0"/>
    <m/>
    <m/>
    <n v="0"/>
    <m/>
    <n v="0"/>
    <m/>
    <m/>
    <m/>
    <x v="0"/>
    <x v="0"/>
    <d v="2002-11-01T00:00:00"/>
    <n v="20952.689999999999"/>
  </r>
  <r>
    <s v="NIVALDO VIEIRA NASCIMENTO"/>
    <x v="0"/>
    <n v="2351714"/>
    <n v="4350293639"/>
    <s v="23/08/1979"/>
    <x v="1"/>
    <s v="APARECIDA OSORIO VIEIRA DO NASCIMENTO"/>
    <x v="0"/>
    <s v="BRASILEIRO NATO"/>
    <m/>
    <s v="MG"/>
    <m/>
    <n v="65"/>
    <s v="DIVISAO DE SERVICOS GERAIS"/>
    <s v="08-AREA ADMINISTR-UMUARAMA"/>
    <n v="59"/>
    <s v="PREFEITURA UNIVERSITARIA"/>
    <s v="04-SANTA MONICA"/>
    <m/>
    <x v="8"/>
    <x v="49"/>
    <x v="0"/>
    <m/>
    <s v="0//0"/>
    <m/>
    <m/>
    <n v="0"/>
    <m/>
    <n v="0"/>
    <m/>
    <m/>
    <m/>
    <x v="0"/>
    <x v="0"/>
    <d v="2016-12-09T00:00:00"/>
    <n v="2767.85"/>
  </r>
  <r>
    <s v="NIVEA DE MACEDO OLIVEIRA MORALES"/>
    <x v="1"/>
    <n v="2334864"/>
    <n v="99929287604"/>
    <s v="29/09/1970"/>
    <x v="0"/>
    <s v="MARIA ADELAIDE DE MACEDO OLIVEIRA"/>
    <x v="1"/>
    <s v="BRASILEIRO NATO"/>
    <m/>
    <s v="MG"/>
    <s v="UBERLANDIA"/>
    <n v="769"/>
    <s v="PROPEDEUTICA"/>
    <s v="06-HOSP CLINICAS-UMUARAMA"/>
    <n v="746"/>
    <s v="DIRETORIA DE SERVICOS CLINICOS"/>
    <s v="06-HOSP CLINICAS-UMUARAMA"/>
    <m/>
    <x v="3"/>
    <x v="10"/>
    <x v="0"/>
    <m/>
    <s v="0//0"/>
    <m/>
    <m/>
    <n v="0"/>
    <m/>
    <n v="0"/>
    <m/>
    <m/>
    <m/>
    <x v="0"/>
    <x v="2"/>
    <d v="2004-05-26T00:00:00"/>
    <n v="12470.35"/>
  </r>
  <r>
    <s v="NIVIA MARA SILVA RODRIGUES"/>
    <x v="0"/>
    <n v="1518202"/>
    <n v="37763601191"/>
    <s v="16/03/1966"/>
    <x v="0"/>
    <s v="WALDETE DA SILVA RODRIGUES"/>
    <x v="1"/>
    <s v="BRASILEIRO NATO"/>
    <m/>
    <s v="MG"/>
    <s v="ARAGUARI"/>
    <n v="576"/>
    <s v="PROGRAMA DE POS-GRADUACAO EM BIOL. VEGET"/>
    <s v="07-AREA ACADEMICA-UMUARAMA"/>
    <n v="294"/>
    <s v="INSTITUTO DE BIOLOGIA"/>
    <s v="07-AREA ACADEMICA-UMUARAMA"/>
    <m/>
    <x v="0"/>
    <x v="2"/>
    <x v="0"/>
    <m/>
    <s v="0//0"/>
    <m/>
    <m/>
    <n v="0"/>
    <m/>
    <n v="0"/>
    <m/>
    <m/>
    <m/>
    <x v="0"/>
    <x v="0"/>
    <d v="2006-01-16T00:00:00"/>
    <n v="5333.62"/>
  </r>
  <r>
    <s v="NOEMI GONCALVES SANTOS"/>
    <x v="1"/>
    <n v="1434337"/>
    <n v="52973000610"/>
    <s v="13/04/1964"/>
    <x v="0"/>
    <s v="DARCILA GONCALVES SANTOS"/>
    <x v="1"/>
    <s v="BRASILEIRO NATO"/>
    <m/>
    <s v="MG"/>
    <s v="CENTRALINA"/>
    <n v="489"/>
    <s v="ENFERMAGEM PSQUIATRIA INTERNACAO DIENF"/>
    <s v="05-ENFERMAGEM-UMUARAMA"/>
    <n v="211"/>
    <s v="DIRETORIA DE ENFERMAGEM HC"/>
    <s v="05-ENFERMAGEM-UMUARAMA"/>
    <m/>
    <x v="9"/>
    <x v="92"/>
    <x v="0"/>
    <m/>
    <s v="0//0"/>
    <m/>
    <m/>
    <n v="0"/>
    <m/>
    <n v="0"/>
    <m/>
    <m/>
    <m/>
    <x v="0"/>
    <x v="0"/>
    <d v="2003-11-06T00:00:00"/>
    <n v="8861.14"/>
  </r>
  <r>
    <s v="NOEMIA DUARTE PEREIRA"/>
    <x v="1"/>
    <n v="1123582"/>
    <n v="57694095687"/>
    <s v="29/04/1966"/>
    <x v="0"/>
    <s v="RAIMUNDA DUART PEREIRA"/>
    <x v="1"/>
    <s v="BRASILEIRO NATO"/>
    <m/>
    <s v="MG"/>
    <s v="UBERABA"/>
    <n v="491"/>
    <s v="CENTRO CIRURGICO GEUNE DIENF"/>
    <s v="05-ENFERMAGEM-UMUARAMA"/>
    <n v="211"/>
    <s v="DIRETORIA DE ENFERMAGEM HC"/>
    <s v="05-ENFERMAGEM-UMUARAMA"/>
    <m/>
    <x v="5"/>
    <x v="54"/>
    <x v="0"/>
    <m/>
    <s v="0//0"/>
    <m/>
    <m/>
    <n v="0"/>
    <m/>
    <n v="0"/>
    <m/>
    <m/>
    <m/>
    <x v="0"/>
    <x v="0"/>
    <d v="1995-01-17T00:00:00"/>
    <n v="9561.27"/>
  </r>
  <r>
    <s v="NORMA MACEDO GONTIJO SILVA"/>
    <x v="0"/>
    <n v="1123613"/>
    <n v="53923529600"/>
    <s v="01/06/1966"/>
    <x v="0"/>
    <s v="OTAVIA MACEDO GONTIJO"/>
    <x v="1"/>
    <s v="BRASILEIRO NATO"/>
    <m/>
    <s v="MG"/>
    <s v="UBERLANDIA"/>
    <n v="1229"/>
    <s v="DIVISAO DE IMPLEMENTACAO DE BOLSAS-PROPP"/>
    <s v="04-SANTA MONICA"/>
    <n v="122"/>
    <s v="PRO REITORIA PESQUISA E POS GRADUACAO"/>
    <s v="04-SANTA MONICA"/>
    <m/>
    <x v="0"/>
    <x v="29"/>
    <x v="0"/>
    <m/>
    <s v="0//0"/>
    <m/>
    <m/>
    <n v="0"/>
    <m/>
    <n v="0"/>
    <m/>
    <m/>
    <m/>
    <x v="0"/>
    <x v="0"/>
    <d v="1995-02-01T00:00:00"/>
    <n v="6164.92"/>
  </r>
  <r>
    <s v="NORTON MARTINS NUNES"/>
    <x v="1"/>
    <n v="1362663"/>
    <n v="415894670"/>
    <s v="26/06/1976"/>
    <x v="1"/>
    <s v="SUELI ALVES DOS SANTOS"/>
    <x v="1"/>
    <s v="BRASILEIRO NATO"/>
    <m/>
    <s v="MG"/>
    <s v="UBERLANDIA"/>
    <n v="495"/>
    <s v="NEFROLOGIA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0-01T00:00:00"/>
    <n v="8109.54"/>
  </r>
  <r>
    <s v="NUBIA APARECIDA RODRIGUES"/>
    <x v="0"/>
    <n v="2737056"/>
    <n v="3256018602"/>
    <s v="12/04/1977"/>
    <x v="0"/>
    <s v="MARIA APARECIDA DA SILVA RODRIGUES"/>
    <x v="0"/>
    <s v="BRASILEIRO NATO"/>
    <m/>
    <s v="MG"/>
    <m/>
    <n v="141"/>
    <s v="DIVISAO DE CONTABILIDADE - DIRAF"/>
    <s v="04-SANTA MONICA"/>
    <n v="131"/>
    <s v="PRO REITORIA DE PLANEJAMEN ADMINISTRACAO"/>
    <s v="04-SANTA MONICA"/>
    <m/>
    <x v="1"/>
    <x v="34"/>
    <x v="0"/>
    <m/>
    <s v="0//0"/>
    <m/>
    <m/>
    <n v="0"/>
    <m/>
    <n v="0"/>
    <m/>
    <m/>
    <m/>
    <x v="0"/>
    <x v="0"/>
    <d v="2013-04-17T00:00:00"/>
    <n v="8966.61"/>
  </r>
  <r>
    <s v="ODAIR BATISTA DE ASSUNCAO"/>
    <x v="1"/>
    <n v="413153"/>
    <n v="72651679615"/>
    <s v="17/08/1965"/>
    <x v="1"/>
    <s v="LAZARA MARIA BATISTA"/>
    <x v="1"/>
    <s v="BRASILEIRO NATO"/>
    <m/>
    <s v="MG"/>
    <s v="MONTE CARMELO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87-02-02T00:00:00"/>
    <n v="8210.16"/>
  </r>
  <r>
    <s v="ODAIR PEREIRA CARRIJO"/>
    <x v="0"/>
    <n v="412076"/>
    <n v="32053355620"/>
    <s v="27/02/1954"/>
    <x v="1"/>
    <s v="OLINDA ROSA PEREIRA"/>
    <x v="1"/>
    <s v="BRASILEIRO NATO"/>
    <m/>
    <s v="MG"/>
    <s v="UBERLANDIA"/>
    <n v="673"/>
    <s v="DIRETORIA DE OBRAS"/>
    <s v="04-SANTA MONICA"/>
    <n v="80"/>
    <s v="DIRETORIA DE OBRAS - ANTIGA-"/>
    <s v="04-SANTA MONICA"/>
    <m/>
    <x v="13"/>
    <x v="7"/>
    <x v="0"/>
    <m/>
    <s v="0//0"/>
    <m/>
    <m/>
    <n v="0"/>
    <m/>
    <n v="0"/>
    <m/>
    <m/>
    <m/>
    <x v="0"/>
    <x v="0"/>
    <d v="1979-03-22T00:00:00"/>
    <n v="4495"/>
  </r>
  <r>
    <s v="ODELMO RODRIGUES DE SOUSA"/>
    <x v="1"/>
    <n v="412155"/>
    <n v="46851844672"/>
    <s v="25/03/1961"/>
    <x v="1"/>
    <s v="LAZARA OLIVEIRA SOUZ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4"/>
    <x v="6"/>
    <x v="0"/>
    <m/>
    <s v="0//0"/>
    <m/>
    <m/>
    <n v="0"/>
    <m/>
    <n v="0"/>
    <m/>
    <m/>
    <m/>
    <x v="0"/>
    <x v="0"/>
    <d v="1982-12-01T00:00:00"/>
    <n v="6602.93"/>
  </r>
  <r>
    <s v="ODILON GROXIATTI TUDINI"/>
    <x v="0"/>
    <n v="1752538"/>
    <n v="3150029996"/>
    <s v="25/05/1980"/>
    <x v="1"/>
    <s v="CLENILDE GROXIATTI TUDINI"/>
    <x v="1"/>
    <s v="BRASILEIRO NATO"/>
    <m/>
    <s v="PR"/>
    <m/>
    <n v="716"/>
    <s v="DIVISAO DE SUPORTE AO USUARIO - CTIC"/>
    <s v="04-SANTA MONICA"/>
    <n v="581"/>
    <s v="CENTRO DE TECNO DA INFOR E COMUNICACAO"/>
    <s v="08-AREA ADMINISTR-UMUARAMA"/>
    <m/>
    <x v="1"/>
    <x v="25"/>
    <x v="0"/>
    <m/>
    <s v="0//0"/>
    <m/>
    <m/>
    <n v="0"/>
    <m/>
    <n v="0"/>
    <m/>
    <m/>
    <m/>
    <x v="0"/>
    <x v="0"/>
    <d v="2010-01-26T00:00:00"/>
    <n v="5665.55"/>
  </r>
  <r>
    <s v="OLAINE OLIVEIRA PINTO ADACHI"/>
    <x v="0"/>
    <n v="1742906"/>
    <n v="7970643620"/>
    <s v="22/05/1986"/>
    <x v="0"/>
    <s v="ANGELI DE OLIVEIRA PINTO"/>
    <x v="1"/>
    <s v="BRASILEIRO NATO"/>
    <m/>
    <s v="MG"/>
    <m/>
    <n v="562"/>
    <s v="CURSO DE GRADUACAO EM NUTRICAO"/>
    <s v="07-AREA ACADEMICA-UMUARAMA"/>
    <n v="305"/>
    <s v="FACULDADE DE MEDICINA"/>
    <s v="07-AREA ACADEMICA-UMUARAMA"/>
    <m/>
    <x v="1"/>
    <x v="25"/>
    <x v="0"/>
    <m/>
    <s v="0//0"/>
    <m/>
    <m/>
    <n v="0"/>
    <m/>
    <n v="0"/>
    <m/>
    <m/>
    <m/>
    <x v="0"/>
    <x v="0"/>
    <d v="2009-12-04T00:00:00"/>
    <n v="6038.28"/>
  </r>
  <r>
    <s v="OLDAIR DONIZETE GALENI"/>
    <x v="1"/>
    <n v="2367241"/>
    <n v="15875651881"/>
    <s v="17/09/1974"/>
    <x v="1"/>
    <s v="HELENA DOS SANTOS GALENI"/>
    <x v="1"/>
    <s v="BRASILEIRO NATO"/>
    <m/>
    <s v="SP"/>
    <s v="MONTE CASTELO"/>
    <n v="481"/>
    <s v="CLINICA CIRURGICA 1 INTERNACAO DIENF"/>
    <s v="05-ENFERMAGEM-UMUARAMA"/>
    <n v="211"/>
    <s v="DIRETORIA DE ENFERMAGEM HC"/>
    <s v="05-ENFERMAGEM-UMUARAMA"/>
    <m/>
    <x v="1"/>
    <x v="19"/>
    <x v="0"/>
    <m/>
    <s v="0//0"/>
    <m/>
    <m/>
    <n v="0"/>
    <m/>
    <n v="0"/>
    <m/>
    <m/>
    <m/>
    <x v="0"/>
    <x v="0"/>
    <d v="2003-11-25T00:00:00"/>
    <n v="21261.22"/>
  </r>
  <r>
    <s v="OLINDA ALVES BUENO"/>
    <x v="1"/>
    <n v="1123260"/>
    <n v="53974948600"/>
    <s v="29/07/1965"/>
    <x v="0"/>
    <s v="IRACI BUENO SANTOS"/>
    <x v="1"/>
    <s v="BRASILEIRO NATO"/>
    <m/>
    <s v="MS"/>
    <s v="PARANAIBA"/>
    <n v="469"/>
    <s v="CENTRO SAUDE ESCOLA JARAGUA AMB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4-03-28T00:00:00"/>
    <n v="6368.82"/>
  </r>
  <r>
    <s v="OLIVIA PEREIRA LOPES"/>
    <x v="0"/>
    <n v="2372375"/>
    <n v="734418213"/>
    <s v="22/07/1990"/>
    <x v="0"/>
    <s v="FRANCINEIDE BEZERRA PEREIRA LOPES"/>
    <x v="1"/>
    <s v="BRASILEIRO NATO"/>
    <m/>
    <s v="PA"/>
    <m/>
    <n v="908"/>
    <s v="COOR CUR GRAD ENG FLORESTAL MTE CARMELO"/>
    <s v="10-CAMPUS MONTE CARMELO"/>
    <n v="301"/>
    <s v="INSTITUTO DE CIENCIAS AGRARIAS"/>
    <s v="12-CAMPUS GLORIA"/>
    <m/>
    <x v="3"/>
    <x v="40"/>
    <x v="0"/>
    <m/>
    <s v="0//0"/>
    <m/>
    <m/>
    <n v="0"/>
    <m/>
    <n v="0"/>
    <m/>
    <m/>
    <m/>
    <x v="0"/>
    <x v="0"/>
    <d v="2017-03-06T00:00:00"/>
    <n v="5387.14"/>
  </r>
  <r>
    <s v="ONACIR JORGE DA COSTA"/>
    <x v="0"/>
    <n v="1473872"/>
    <n v="4397054878"/>
    <s v="19/02/1963"/>
    <x v="1"/>
    <s v="EURIPEDES MARIA DA COSTA"/>
    <x v="0"/>
    <s v="BRASILEIRO NATO"/>
    <m/>
    <s v="MG"/>
    <s v="ITUIUTABA"/>
    <n v="314"/>
    <s v="FACULDADE DE MEDICINA VETERINARIA"/>
    <s v="07-AREA ACADEMICA-UMUARAMA"/>
    <n v="314"/>
    <s v="FACULDADE DE MEDICINA VETERINARIA"/>
    <s v="07-AREA ACADEMICA-UMUARAMA"/>
    <m/>
    <x v="0"/>
    <x v="4"/>
    <x v="0"/>
    <m/>
    <s v="0//0"/>
    <m/>
    <m/>
    <n v="0"/>
    <m/>
    <n v="0"/>
    <m/>
    <m/>
    <m/>
    <x v="0"/>
    <x v="0"/>
    <d v="2004-09-20T00:00:00"/>
    <n v="5434.85"/>
  </r>
  <r>
    <s v="ONILDA MARIA RESENDE"/>
    <x v="0"/>
    <n v="410893"/>
    <n v="32303955653"/>
    <s v="27/03/1958"/>
    <x v="0"/>
    <s v="MARIA MATIAS RESENDE"/>
    <x v="0"/>
    <s v="BRASILEIRO NATO"/>
    <m/>
    <s v="MG"/>
    <s v="CARMO DO PARANAIBA"/>
    <n v="104"/>
    <s v="DIVISAO ADM HOSPITAL ODONTOLOGICO"/>
    <s v="08-AREA ADMINISTR-UMUARAMA"/>
    <n v="92"/>
    <s v="HOSPITAL ODONTOLOGICO - DIRETORIA GERAL"/>
    <s v="08-AREA ADMINISTR-UMUARAMA"/>
    <m/>
    <x v="0"/>
    <x v="6"/>
    <x v="0"/>
    <m/>
    <s v="0//0"/>
    <m/>
    <m/>
    <n v="0"/>
    <m/>
    <n v="0"/>
    <m/>
    <m/>
    <m/>
    <x v="0"/>
    <x v="0"/>
    <d v="1978-03-10T00:00:00"/>
    <n v="8597.98"/>
  </r>
  <r>
    <s v="ORMEZINDA DIAS DE MAGALHAES"/>
    <x v="0"/>
    <n v="410763"/>
    <n v="39449572615"/>
    <s v="04/05/1948"/>
    <x v="0"/>
    <s v="MARIA RITA REIS"/>
    <x v="1"/>
    <s v="BRASILEIRO NATO"/>
    <m/>
    <s v="MG"/>
    <s v="AGUA EMENDADA"/>
    <n v="60"/>
    <s v="DIVISAO DE CONSERVACAO E LIMPEZA"/>
    <s v="04-SANTA MONICA"/>
    <n v="59"/>
    <s v="PREFEITURA UNIVERSITARIA"/>
    <s v="04-SANTA MONICA"/>
    <m/>
    <x v="13"/>
    <x v="30"/>
    <x v="0"/>
    <m/>
    <s v="0//0"/>
    <m/>
    <s v="LIC. TRATAMENTO DE SAUDE - EST"/>
    <n v="0"/>
    <m/>
    <n v="0"/>
    <m/>
    <s v="1/10/2022"/>
    <s v="8/01/2023"/>
    <x v="0"/>
    <x v="0"/>
    <d v="1979-10-02T00:00:00"/>
    <n v="3693.8"/>
  </r>
  <r>
    <s v="OSANI MARIA DE SOUZA"/>
    <x v="1"/>
    <n v="1434997"/>
    <n v="93194412604"/>
    <s v="13/01/1973"/>
    <x v="0"/>
    <s v="GENI AUGUSTA DE OLIVEIRA SOUZA"/>
    <x v="0"/>
    <s v="BRASILEIRO NATO"/>
    <m/>
    <s v="MG"/>
    <s v="PATOS DE MINAS"/>
    <n v="498"/>
    <s v="UTI ADULTO GEUNE DIENF"/>
    <s v="05-ENFERMAGEM-UMUARAMA"/>
    <n v="211"/>
    <s v="DIRETORIA DE ENFERMAGEM HC"/>
    <s v="05-ENFERMAGEM-UMUARAMA"/>
    <m/>
    <x v="0"/>
    <x v="114"/>
    <x v="0"/>
    <m/>
    <s v="0//0"/>
    <m/>
    <m/>
    <n v="0"/>
    <m/>
    <n v="0"/>
    <m/>
    <m/>
    <m/>
    <x v="0"/>
    <x v="0"/>
    <d v="2003-11-24T00:00:00"/>
    <n v="9289.11"/>
  </r>
  <r>
    <s v="OSCARI BRUNO IZAIAS ROSA BORGES"/>
    <x v="0"/>
    <n v="1618389"/>
    <n v="6019140660"/>
    <s v="30/06/1983"/>
    <x v="1"/>
    <s v="LUZIA HELENA ROSA BORGES"/>
    <x v="1"/>
    <s v="BRASILEIRO NATO"/>
    <m/>
    <s v="MG"/>
    <s v="UBERLANDIA"/>
    <n v="561"/>
    <s v="COORD CURSO DE GRADUACAO EM JORNALISMO"/>
    <s v="04-SANTA MONICA"/>
    <n v="363"/>
    <s v="FACULDADE DE EDUCACAO"/>
    <s v="04-SANTA MONICA"/>
    <m/>
    <x v="0"/>
    <x v="15"/>
    <x v="0"/>
    <m/>
    <s v="0//0"/>
    <m/>
    <m/>
    <n v="0"/>
    <m/>
    <n v="0"/>
    <m/>
    <m/>
    <m/>
    <x v="0"/>
    <x v="0"/>
    <d v="2008-03-31T00:00:00"/>
    <n v="5137.2700000000004"/>
  </r>
  <r>
    <s v="OSIANE DE SOUZA"/>
    <x v="1"/>
    <n v="2533407"/>
    <n v="416317650"/>
    <s v="24/02/1974"/>
    <x v="0"/>
    <s v="GENI AUGUSTA DE OLIVERA SOUZA"/>
    <x v="1"/>
    <s v="BRASILEIRO NATO"/>
    <m/>
    <s v="MG"/>
    <s v="PATOS DE MINAS"/>
    <n v="473"/>
    <s v="RADIOLOGIA AMB DIENF"/>
    <s v="05-ENFERMAGEM-UMUARAMA"/>
    <n v="211"/>
    <s v="DIRETORIA DE ENFERMAGEM HC"/>
    <s v="05-ENFERMAGEM-UMUARAMA"/>
    <m/>
    <x v="1"/>
    <x v="3"/>
    <x v="0"/>
    <m/>
    <s v="0//0"/>
    <m/>
    <m/>
    <n v="0"/>
    <m/>
    <n v="0"/>
    <m/>
    <m/>
    <m/>
    <x v="0"/>
    <x v="0"/>
    <d v="2011-03-15T00:00:00"/>
    <n v="9365.24"/>
  </r>
  <r>
    <s v="OSMARIO ISAIAS JERONIMO"/>
    <x v="0"/>
    <n v="413201"/>
    <n v="49814508691"/>
    <s v="19/01/1964"/>
    <x v="1"/>
    <s v="NOEMIA FURTUOSO JERONIMO"/>
    <x v="1"/>
    <s v="BRASILEIRO NATO"/>
    <m/>
    <s v="MG"/>
    <s v="UBERLANDIA"/>
    <n v="254"/>
    <s v="DIVISAO DE RESTAURANTES UNIVERSITARIOS"/>
    <s v="04-SANTA MONICA"/>
    <n v="944"/>
    <s v="PRO REITORIA DE ASSISTENCIA ESTUDANTIL"/>
    <s v="04-SANTA MONICA"/>
    <m/>
    <x v="7"/>
    <x v="7"/>
    <x v="0"/>
    <m/>
    <s v="0//0"/>
    <m/>
    <m/>
    <n v="0"/>
    <m/>
    <n v="0"/>
    <m/>
    <m/>
    <m/>
    <x v="0"/>
    <x v="0"/>
    <d v="1986-05-20T00:00:00"/>
    <n v="3921.1"/>
  </r>
  <r>
    <s v="OSMINDA DE SOUZA GOIS"/>
    <x v="0"/>
    <n v="1123231"/>
    <n v="62992589691"/>
    <s v="25/10/1957"/>
    <x v="0"/>
    <s v="DORVINA LUIZA OLIVEIRA"/>
    <x v="3"/>
    <s v="BRASILEIRO NATO"/>
    <m/>
    <s v="MG"/>
    <s v="PONTE FIRME"/>
    <n v="60"/>
    <s v="DIVISAO DE CONSERVACAO E LIMPEZA"/>
    <s v="04-SANTA MONICA"/>
    <n v="59"/>
    <s v="PREFEITURA UNIVERSITARIA"/>
    <s v="04-SANTA MONICA"/>
    <s v="PORTADOR DE BAIXA VISÃO"/>
    <x v="8"/>
    <x v="30"/>
    <x v="0"/>
    <m/>
    <s v="0//0"/>
    <m/>
    <m/>
    <n v="0"/>
    <m/>
    <n v="0"/>
    <m/>
    <m/>
    <m/>
    <x v="0"/>
    <x v="0"/>
    <d v="1994-01-19T00:00:00"/>
    <n v="3169.85"/>
  </r>
  <r>
    <s v="OSVALDO ANTONIO MACHADO"/>
    <x v="1"/>
    <n v="409847"/>
    <n v="9498672172"/>
    <s v="29/08/1950"/>
    <x v="1"/>
    <s v="JORDELINA RODRIGUES MACHADO"/>
    <x v="0"/>
    <s v="BRASILEIRO NATO"/>
    <m/>
    <s v="MG"/>
    <s v="CANAPOLIS"/>
    <n v="751"/>
    <s v="HOTELARIA HOSPITALAR"/>
    <s v="06-HOSP CLINICAS-UMUARAMA"/>
    <n v="743"/>
    <s v="DIRETORIA DE SERVICOS ADMINISTRATIVOS"/>
    <s v="06-HOSP CLINICAS-UMUARAMA"/>
    <m/>
    <x v="4"/>
    <x v="63"/>
    <x v="0"/>
    <m/>
    <s v="0//0"/>
    <m/>
    <m/>
    <n v="0"/>
    <m/>
    <n v="0"/>
    <m/>
    <m/>
    <m/>
    <x v="0"/>
    <x v="0"/>
    <d v="1978-09-01T00:00:00"/>
    <n v="6875.03"/>
  </r>
  <r>
    <s v="OSVALDO BORGES DE SOUZA JUNIOR"/>
    <x v="1"/>
    <n v="1532351"/>
    <n v="3650579677"/>
    <s v="04/01/1977"/>
    <x v="1"/>
    <s v="MARIA AMELIA DE SOUZA BORGES"/>
    <x v="0"/>
    <s v="BRASILEIRO NATO"/>
    <m/>
    <s v="TO"/>
    <s v="ARAPOEMA"/>
    <n v="769"/>
    <s v="PROPEDEUTICA"/>
    <s v="06-HOSP CLINICAS-UMUARAMA"/>
    <n v="746"/>
    <s v="DIRETORIA DE SERVICOS CLINICOS"/>
    <s v="06-HOSP CLINICAS-UMUARAMA"/>
    <m/>
    <x v="0"/>
    <x v="4"/>
    <x v="0"/>
    <m/>
    <s v="0//0"/>
    <m/>
    <m/>
    <n v="0"/>
    <m/>
    <n v="0"/>
    <m/>
    <m/>
    <m/>
    <x v="0"/>
    <x v="1"/>
    <d v="2006-05-24T00:00:00"/>
    <n v="6704.72"/>
  </r>
  <r>
    <s v="OSVALDO LUIZ AMANCIO"/>
    <x v="1"/>
    <n v="413254"/>
    <n v="35054620630"/>
    <s v="30/04/1960"/>
    <x v="1"/>
    <s v="IRENE CUNHA SANTO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88-01-25T00:00:00"/>
    <n v="30536.720000000001"/>
  </r>
  <r>
    <s v="OSVALDO RODRIGUES DA SILVA"/>
    <x v="0"/>
    <n v="412870"/>
    <n v="20206070420"/>
    <s v="19/09/1958"/>
    <x v="1"/>
    <s v="IVANICE PEREIRA COSTA"/>
    <x v="1"/>
    <s v="BRASILEIRO NATO"/>
    <m/>
    <s v="RN"/>
    <s v="CAICO"/>
    <n v="685"/>
    <s v="DIVISAO DE RECURSOS AUDIO-VISUAIS"/>
    <s v="04-SANTA MONICA"/>
    <n v="59"/>
    <s v="PREFEITURA UNIVERSITARIA"/>
    <s v="04-SANTA MONICA"/>
    <m/>
    <x v="6"/>
    <x v="7"/>
    <x v="0"/>
    <m/>
    <s v="0//0"/>
    <m/>
    <m/>
    <n v="0"/>
    <m/>
    <n v="0"/>
    <m/>
    <m/>
    <m/>
    <x v="0"/>
    <x v="0"/>
    <d v="1987-05-11T00:00:00"/>
    <n v="3550.25"/>
  </r>
  <r>
    <s v="OTAVIA CRISTINA VAZ DE LIMA"/>
    <x v="0"/>
    <n v="1434926"/>
    <n v="99964562691"/>
    <s v="15/12/1974"/>
    <x v="0"/>
    <s v="MARILDA VAZ DE LIMA"/>
    <x v="1"/>
    <s v="BRASILEIRO NATO"/>
    <m/>
    <s v="MG"/>
    <s v="PATOS DE MINAS"/>
    <n v="311"/>
    <s v="COORDENACAO CURSO GRADUACAO EM MEDICINA"/>
    <s v="07-AREA ACADEMICA-UMUARAMA"/>
    <n v="305"/>
    <s v="FACULDADE DE MEDICINA"/>
    <s v="07-AREA ACADEMICA-UMUARAMA"/>
    <m/>
    <x v="9"/>
    <x v="5"/>
    <x v="0"/>
    <m/>
    <s v="0//0"/>
    <m/>
    <m/>
    <n v="0"/>
    <m/>
    <n v="0"/>
    <m/>
    <m/>
    <m/>
    <x v="0"/>
    <x v="0"/>
    <d v="2003-11-17T00:00:00"/>
    <n v="6531.5"/>
  </r>
  <r>
    <s v="OTAVIANO FERREIRA GUIMARAES"/>
    <x v="0"/>
    <n v="1474082"/>
    <n v="88100286604"/>
    <s v="20/09/1971"/>
    <x v="1"/>
    <s v="TEREZINHA GUIMARAES FERREIRA"/>
    <x v="1"/>
    <s v="BRASILEIRO NATO"/>
    <m/>
    <s v="GO"/>
    <s v="QUIRINOPOLIS"/>
    <n v="580"/>
    <s v="CENTRO DE EDUCACAO DISTANCIA - DIRETORIA"/>
    <s v="04-SANTA MONICA"/>
    <n v="580"/>
    <s v="CENTRO DE EDUCACAO DISTANCIA - DIRETORIA"/>
    <s v="04-SANTA MONICA"/>
    <m/>
    <x v="1"/>
    <x v="4"/>
    <x v="0"/>
    <m/>
    <s v="0//0"/>
    <m/>
    <m/>
    <n v="0"/>
    <m/>
    <n v="0"/>
    <m/>
    <m/>
    <m/>
    <x v="0"/>
    <x v="0"/>
    <d v="2004-09-27T00:00:00"/>
    <n v="6354.6"/>
  </r>
  <r>
    <s v="OTAVIO AUGUSTO LONDERO DOS SANTOS"/>
    <x v="1"/>
    <n v="2731488"/>
    <n v="5029614656"/>
    <s v="10/12/1980"/>
    <x v="1"/>
    <s v="ANA ALICE LONDERO DOS SANTOS"/>
    <x v="1"/>
    <s v="BRASILEIRO NATO"/>
    <m/>
    <s v="RS"/>
    <m/>
    <n v="771"/>
    <s v="SERVICOS MEDICOS"/>
    <s v="06-HOSP CLINICAS-UMUARAMA"/>
    <n v="746"/>
    <s v="DIRETORIA DE SERVICOS CLINICOS"/>
    <s v="06-HOSP CLINICAS-UMUARAMA"/>
    <m/>
    <x v="1"/>
    <x v="59"/>
    <x v="0"/>
    <m/>
    <s v="0//0"/>
    <m/>
    <m/>
    <n v="0"/>
    <m/>
    <n v="0"/>
    <m/>
    <m/>
    <m/>
    <x v="0"/>
    <x v="2"/>
    <d v="2019-11-13T00:00:00"/>
    <n v="7287.98"/>
  </r>
  <r>
    <s v="OTAVIO AUGUSTO REIS MACIEL"/>
    <x v="0"/>
    <n v="1475532"/>
    <n v="5229992638"/>
    <s v="20/08/1981"/>
    <x v="1"/>
    <s v="MARIA DAS GRACAS MACIEL"/>
    <x v="1"/>
    <s v="BRASILEIRO NATO"/>
    <m/>
    <s v="MG"/>
    <s v="UBERLANDIA"/>
    <n v="944"/>
    <s v="PRO REITORIA DE ASSISTENCIA ESTUDANTIL"/>
    <s v="04-SANTA MONICA"/>
    <n v="944"/>
    <s v="PRO REITORIA DE ASSISTENCIA ESTUDANTIL"/>
    <s v="04-SANTA MONICA"/>
    <m/>
    <x v="0"/>
    <x v="2"/>
    <x v="0"/>
    <m/>
    <s v="0//0"/>
    <m/>
    <m/>
    <n v="0"/>
    <m/>
    <n v="0"/>
    <m/>
    <m/>
    <m/>
    <x v="0"/>
    <x v="0"/>
    <d v="2004-10-05T00:00:00"/>
    <n v="5230.8599999999997"/>
  </r>
  <r>
    <s v="OTAVIO MOLINAROLI"/>
    <x v="0"/>
    <n v="412135"/>
    <n v="30283620668"/>
    <s v="08/03/1956"/>
    <x v="1"/>
    <s v="ZULMIRA ABRAHAO MOLINAROLI"/>
    <x v="1"/>
    <s v="BRASILEIRO NATO"/>
    <m/>
    <s v="MG"/>
    <s v="UBERLÂNDIA"/>
    <n v="356"/>
    <s v="INSTITUTO DE QUIMICA"/>
    <s v="04-SANTA MONICA"/>
    <n v="356"/>
    <s v="INSTITUTO DE QUIMICA"/>
    <s v="04-SANTA MONICA"/>
    <m/>
    <x v="0"/>
    <x v="6"/>
    <x v="0"/>
    <m/>
    <s v="0//0"/>
    <m/>
    <m/>
    <n v="0"/>
    <m/>
    <n v="0"/>
    <m/>
    <m/>
    <m/>
    <x v="0"/>
    <x v="0"/>
    <d v="1982-09-01T00:00:00"/>
    <n v="8919.65"/>
  </r>
  <r>
    <s v="PABLO FERNANDO SOUZA MARTINS"/>
    <x v="0"/>
    <n v="1660071"/>
    <n v="92162215187"/>
    <s v="15/08/1980"/>
    <x v="1"/>
    <s v="FATIMA APARECIDA DE SOUZA MARTINS"/>
    <x v="1"/>
    <s v="BRASILEIRO NATO"/>
    <m/>
    <s v="MT"/>
    <s v="BARRA DO GARCAS"/>
    <n v="873"/>
    <s v="CENTRO DE PSICOLOGIA"/>
    <s v="07-AREA ACADEMICA-UMUARAMA"/>
    <n v="873"/>
    <s v="CENTRO DE PSICOLOGIA"/>
    <s v="07-AREA ACADEMICA-UMUARAMA"/>
    <m/>
    <x v="1"/>
    <x v="17"/>
    <x v="0"/>
    <m/>
    <s v="0//0"/>
    <m/>
    <m/>
    <n v="0"/>
    <m/>
    <n v="0"/>
    <m/>
    <m/>
    <m/>
    <x v="0"/>
    <x v="0"/>
    <d v="2008-09-19T00:00:00"/>
    <n v="10057.17"/>
  </r>
  <r>
    <s v="PALLOMA ROSSANY MACIEL RODRIGUES OLIVEIRA"/>
    <x v="0"/>
    <n v="2152432"/>
    <n v="7731695638"/>
    <s v="19/10/1989"/>
    <x v="0"/>
    <s v="IVONE MARIA MACIEL RODRIGUES"/>
    <x v="0"/>
    <s v="BRASILEIRO NATO"/>
    <m/>
    <s v="MG"/>
    <m/>
    <n v="304"/>
    <s v="COORDENACAO CUR PROG POS GRAD AGRONOMIA"/>
    <s v="12-CAMPUS GLORIA"/>
    <n v="301"/>
    <s v="INSTITUTO DE CIENCIAS AGRARIAS"/>
    <s v="12-CAMPUS GLORIA"/>
    <m/>
    <x v="0"/>
    <x v="18"/>
    <x v="0"/>
    <m/>
    <s v="0//0"/>
    <m/>
    <m/>
    <n v="0"/>
    <m/>
    <n v="0"/>
    <m/>
    <m/>
    <m/>
    <x v="0"/>
    <x v="0"/>
    <d v="2014-08-11T00:00:00"/>
    <n v="4320.12"/>
  </r>
  <r>
    <s v="PALOMA MANSINI BASSO"/>
    <x v="1"/>
    <n v="2303964"/>
    <n v="22795825899"/>
    <s v="13/11/1985"/>
    <x v="0"/>
    <s v="MARIA DE LOURDES MANSINI"/>
    <x v="1"/>
    <s v="BRASILEIRO NATO"/>
    <m/>
    <s v="SP"/>
    <m/>
    <n v="776"/>
    <s v="DESENVOLVIMENTO HUMANO EM SAUDE"/>
    <s v="06-HOSP CLINICAS-UMUARAMA"/>
    <n v="743"/>
    <s v="DIRETORIA DE SERVICOS ADMINISTRATIVOS"/>
    <s v="06-HOSP CLINICAS-UMUARAMA"/>
    <m/>
    <x v="1"/>
    <x v="22"/>
    <x v="0"/>
    <m/>
    <s v="0//0"/>
    <m/>
    <m/>
    <n v="0"/>
    <m/>
    <n v="0"/>
    <m/>
    <m/>
    <m/>
    <x v="0"/>
    <x v="0"/>
    <d v="2016-04-04T00:00:00"/>
    <n v="3864.44"/>
  </r>
  <r>
    <s v="PATRICIA ALENCAR DO NASCIMENTO GONZAGA"/>
    <x v="0"/>
    <n v="2415076"/>
    <n v="90530675587"/>
    <s v="08/01/1977"/>
    <x v="0"/>
    <s v="IVONE ALENCAR DO NASCIMENTO"/>
    <x v="3"/>
    <s v="BRASILEIRO NATO"/>
    <m/>
    <s v="DF"/>
    <m/>
    <n v="621"/>
    <s v="DIV ENS PESQ EXT ATEND ATEN EDU ESPECIAL"/>
    <s v="04-SANTA MONICA"/>
    <n v="262"/>
    <s v="PRO REITORIA DE GRADUACAO"/>
    <s v="04-SANTA MONICA"/>
    <m/>
    <x v="0"/>
    <x v="58"/>
    <x v="0"/>
    <m/>
    <s v="0//0"/>
    <m/>
    <m/>
    <n v="0"/>
    <m/>
    <n v="0"/>
    <m/>
    <m/>
    <m/>
    <x v="0"/>
    <x v="0"/>
    <d v="2017-08-07T00:00:00"/>
    <n v="6837.25"/>
  </r>
  <r>
    <s v="PATRICIA ANDREA BATISTA DE FARIAS"/>
    <x v="0"/>
    <n v="1861208"/>
    <n v="80997643404"/>
    <s v="14/11/1970"/>
    <x v="0"/>
    <s v="MARIA BATISTA DE FARIAS"/>
    <x v="0"/>
    <s v="BRASILEIRO NATO"/>
    <m/>
    <s v="SP"/>
    <m/>
    <n v="301"/>
    <s v="INSTITUTO DE CIENCIAS AGRARIAS"/>
    <s v="12-CAMPUS GLORIA"/>
    <n v="301"/>
    <s v="INSTITUTO DE CIENCIAS AGRARIAS"/>
    <s v="12-CAMPUS GLORIA"/>
    <m/>
    <x v="4"/>
    <x v="113"/>
    <x v="0"/>
    <m/>
    <s v="0//0"/>
    <m/>
    <m/>
    <n v="0"/>
    <m/>
    <n v="0"/>
    <m/>
    <m/>
    <m/>
    <x v="0"/>
    <x v="0"/>
    <d v="2011-04-20T00:00:00"/>
    <n v="2542.4"/>
  </r>
  <r>
    <s v="PATRICIA APARECIDA DA CUNHA"/>
    <x v="0"/>
    <n v="1618403"/>
    <n v="3714112626"/>
    <s v="22/05/1979"/>
    <x v="0"/>
    <s v="ILZA NUNES DA CUNHA"/>
    <x v="3"/>
    <s v="BRASILEIRO NATO"/>
    <m/>
    <s v="MG"/>
    <s v="JOAO PINHEIRO"/>
    <n v="332"/>
    <s v="FACULDADE DE EDUCACAO FISICA"/>
    <s v="03-EDUCACAO FISICA"/>
    <n v="332"/>
    <s v="FACULDADE DE EDUCACAO FISICA"/>
    <s v="03-EDUCACAO FISICA"/>
    <m/>
    <x v="1"/>
    <x v="15"/>
    <x v="0"/>
    <m/>
    <s v="0//0"/>
    <m/>
    <m/>
    <n v="0"/>
    <m/>
    <n v="0"/>
    <m/>
    <m/>
    <m/>
    <x v="0"/>
    <x v="0"/>
    <d v="2008-03-31T00:00:00"/>
    <n v="5886.5"/>
  </r>
  <r>
    <s v="PATRICIA DA SILVA BONIFACIO"/>
    <x v="1"/>
    <n v="1454902"/>
    <n v="7584036660"/>
    <s v="24/08/1981"/>
    <x v="0"/>
    <s v="LEDA MARIA DA SILVA BONIFACIO"/>
    <x v="0"/>
    <s v="BRASILEIRO NATO"/>
    <m/>
    <s v="MG"/>
    <m/>
    <n v="486"/>
    <s v="ENFERMAGEM GINEC OBST INTERNACAO DIENF"/>
    <s v="05-ENFERMAGEM-UMUARAMA"/>
    <n v="211"/>
    <s v="DIRETORIA DE ENFERMAGEM HC"/>
    <s v="05-ENFERMAGEM-UMUARAMA"/>
    <m/>
    <x v="4"/>
    <x v="72"/>
    <x v="0"/>
    <m/>
    <s v="0//0"/>
    <m/>
    <m/>
    <n v="26254"/>
    <s v="UNIVERSIDADE FED.DO TRIANGULO MINEIRO"/>
    <n v="0"/>
    <m/>
    <m/>
    <m/>
    <x v="0"/>
    <x v="0"/>
    <d v="2020-08-20T00:00:00"/>
    <n v="4100.07"/>
  </r>
  <r>
    <s v="PATRICIA DE CASSIA ARAUJO SOARES"/>
    <x v="1"/>
    <n v="1459752"/>
    <n v="2971482650"/>
    <s v="11/11/1977"/>
    <x v="0"/>
    <s v="MARIA OLINDA SOARES"/>
    <x v="1"/>
    <s v="BRASILEIRO NATO"/>
    <m/>
    <s v="MG"/>
    <s v="ITUIUTABA"/>
    <n v="211"/>
    <s v="DIRETORIA DE ENFERMAGEM HC"/>
    <s v="05-ENFERMAGEM-UMUARAMA"/>
    <n v="211"/>
    <s v="DIRETORIA DE ENFERMAGEM HC"/>
    <s v="05-ENFERMAGEM-UMUARAMA"/>
    <m/>
    <x v="1"/>
    <x v="1"/>
    <x v="1"/>
    <m/>
    <s v="0//0"/>
    <m/>
    <s v="CESSAO (COM ONUS) PARA OUTROS ORGAOS - EST"/>
    <n v="0"/>
    <m/>
    <n v="26443"/>
    <s v="EMPRESA BRAS. SERVIÇOS HOSPITALARES"/>
    <s v="13/10/2021"/>
    <s v="0//0"/>
    <x v="0"/>
    <x v="0"/>
    <d v="2004-07-16T00:00:00"/>
    <n v="10856.91"/>
  </r>
  <r>
    <s v="PATRICIA DE OLIVEIRA PORTELA"/>
    <x v="0"/>
    <n v="1214211"/>
    <n v="46342761604"/>
    <s v="09/08/1959"/>
    <x v="0"/>
    <s v="LUIZA LUCIA DE OLIVEIRA PORTELA"/>
    <x v="1"/>
    <s v="BRASILEIRO NATO"/>
    <m/>
    <s v="MG"/>
    <s v="FORMIGA"/>
    <n v="723"/>
    <s v="DIVISAO DE ATENDIMENTO AO USUARIO"/>
    <s v="04-SANTA MONICA"/>
    <n v="585"/>
    <s v="DIRETORIA DO SISTEMA DE BIBLIOTECAS"/>
    <s v="04-SANTA MONICA"/>
    <m/>
    <x v="1"/>
    <x v="20"/>
    <x v="0"/>
    <m/>
    <s v="0//0"/>
    <m/>
    <m/>
    <n v="0"/>
    <m/>
    <n v="0"/>
    <m/>
    <m/>
    <m/>
    <x v="0"/>
    <x v="0"/>
    <d v="2007-04-23T00:00:00"/>
    <n v="10449.39"/>
  </r>
  <r>
    <s v="PATRICIA ELIANA MACHADO"/>
    <x v="1"/>
    <n v="2315519"/>
    <n v="292244622"/>
    <s v="20/07/1974"/>
    <x v="0"/>
    <s v="MARIA LUZIA DA SILVA MACHADO"/>
    <x v="1"/>
    <s v="BRASILEIRO NATO"/>
    <m/>
    <s v="MG"/>
    <s v="PASSOS"/>
    <n v="212"/>
    <s v="AMBULATORIO DIENF"/>
    <s v="05-ENFERMAGEM-UMUARAMA"/>
    <n v="211"/>
    <s v="DIRETORIA DE ENFERMAGEM HC"/>
    <s v="05-ENFERMAGEM-UMUARAMA"/>
    <m/>
    <x v="1"/>
    <x v="1"/>
    <x v="0"/>
    <m/>
    <s v="0//0"/>
    <m/>
    <m/>
    <n v="0"/>
    <m/>
    <n v="0"/>
    <m/>
    <m/>
    <m/>
    <x v="0"/>
    <x v="0"/>
    <d v="2004-06-01T00:00:00"/>
    <n v="17341.189999999999"/>
  </r>
  <r>
    <s v="PATRICIA FATIMA TAVARES DE SOUZA"/>
    <x v="1"/>
    <n v="1679075"/>
    <n v="1038910641"/>
    <s v="05/11/1974"/>
    <x v="0"/>
    <s v="MARIA DE FATIMA DA SILVA"/>
    <x v="0"/>
    <s v="BRASILEIRO NATO"/>
    <m/>
    <s v="MG"/>
    <s v="PIUMHI"/>
    <n v="771"/>
    <s v="SERVICOS MEDICOS"/>
    <s v="06-HOSP CLINICAS-UMUARAMA"/>
    <n v="746"/>
    <s v="DIRETORIA DE SERVICOS CLINICOS"/>
    <s v="06-HOSP CLINICAS-UMUARAMA"/>
    <m/>
    <x v="0"/>
    <x v="15"/>
    <x v="0"/>
    <m/>
    <s v="0//0"/>
    <m/>
    <m/>
    <n v="0"/>
    <m/>
    <n v="0"/>
    <m/>
    <m/>
    <m/>
    <x v="0"/>
    <x v="0"/>
    <d v="2009-01-22T00:00:00"/>
    <n v="9723.18"/>
  </r>
  <r>
    <s v="PATRICIA FERREIRA BATISTA"/>
    <x v="1"/>
    <n v="1523971"/>
    <n v="4696295680"/>
    <s v="02/08/1978"/>
    <x v="0"/>
    <s v="ANGELA MARIA FERREIRA BATISTA"/>
    <x v="1"/>
    <s v="BRASILEIRO NATO"/>
    <m/>
    <s v="MG"/>
    <s v="CRUZILIA"/>
    <n v="496"/>
    <s v="ONCOLOGIA QUIMIOTERAPIA GEUNE DIENF"/>
    <s v="05-ENFERMAGEM-UMUARAMA"/>
    <n v="211"/>
    <s v="DIRETORIA DE ENFERMAGEM HC"/>
    <s v="05-ENFERMAGEM-UMUARAMA"/>
    <m/>
    <x v="0"/>
    <x v="106"/>
    <x v="0"/>
    <m/>
    <s v="0//0"/>
    <m/>
    <m/>
    <n v="0"/>
    <m/>
    <n v="0"/>
    <m/>
    <m/>
    <m/>
    <x v="0"/>
    <x v="0"/>
    <d v="2006-02-13T00:00:00"/>
    <n v="18121"/>
  </r>
  <r>
    <s v="PATRICIA FERREIRA FERNANDES DA CRUZ"/>
    <x v="0"/>
    <n v="2337363"/>
    <n v="9030992689"/>
    <s v="12/12/1986"/>
    <x v="0"/>
    <s v="FERNANDA FERREIRA DA COSTA"/>
    <x v="3"/>
    <s v="BRASILEIRO NATO"/>
    <m/>
    <s v="MG"/>
    <m/>
    <n v="940"/>
    <s v="COORD PROG POS GRAD EM FISIOTERAPIA"/>
    <s v="03-EDUCACAO FISICA"/>
    <n v="332"/>
    <s v="FACULDADE DE EDUCACAO FISICA"/>
    <s v="03-EDUCACAO FISICA"/>
    <m/>
    <x v="1"/>
    <x v="0"/>
    <x v="0"/>
    <m/>
    <s v="0//0"/>
    <m/>
    <m/>
    <n v="0"/>
    <m/>
    <n v="0"/>
    <m/>
    <m/>
    <m/>
    <x v="0"/>
    <x v="0"/>
    <d v="2016-09-05T00:00:00"/>
    <n v="4479.0200000000004"/>
  </r>
  <r>
    <s v="PATRICIA FREIRE BRAGA MOREIRA"/>
    <x v="1"/>
    <n v="1363745"/>
    <n v="3149526671"/>
    <s v="31/01/1978"/>
    <x v="0"/>
    <s v="LUCE FREIRE JORDAO BRAGA"/>
    <x v="1"/>
    <s v="BRASILEIRO NATO"/>
    <m/>
    <s v="MG"/>
    <s v="ITUIUTABA"/>
    <n v="473"/>
    <s v="RADIOLOGIA AMB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0-17T00:00:00"/>
    <n v="11424.35"/>
  </r>
  <r>
    <s v="PATRICIA GONCALVES DA COSTA"/>
    <x v="1"/>
    <n v="1434894"/>
    <n v="5003583621"/>
    <s v="09/09/1982"/>
    <x v="0"/>
    <s v="MARIA MADALENA GONCALVES DA COSTA"/>
    <x v="1"/>
    <s v="BRASILEIRO NATO"/>
    <m/>
    <s v="MG"/>
    <s v="VAZANTE"/>
    <n v="470"/>
    <s v="ECOCARDIOGRAFIA AMB DIENF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3-11-17T00:00:00"/>
    <n v="7515.15"/>
  </r>
  <r>
    <s v="PATRICIA MARIA BERNARDES"/>
    <x v="1"/>
    <n v="2129352"/>
    <n v="4878404612"/>
    <s v="10/09/1982"/>
    <x v="0"/>
    <s v="MARIA DOS SANTOS SILVA"/>
    <x v="1"/>
    <s v="BRASILEIRO NATO"/>
    <m/>
    <s v="MG"/>
    <m/>
    <n v="496"/>
    <s v="ONCOLOGIA QUIMIOTERAPIA GEUNE DIENF"/>
    <s v="05-ENFERMAGEM-UMUARAMA"/>
    <n v="211"/>
    <s v="DIRETORIA DE ENFERMAGEM HC"/>
    <s v="05-ENFERMAGEM-UMUARAMA"/>
    <m/>
    <x v="0"/>
    <x v="90"/>
    <x v="0"/>
    <m/>
    <s v="0//0"/>
    <m/>
    <m/>
    <n v="0"/>
    <m/>
    <n v="0"/>
    <m/>
    <m/>
    <m/>
    <x v="0"/>
    <x v="0"/>
    <d v="2014-06-09T00:00:00"/>
    <n v="3559.36"/>
  </r>
  <r>
    <s v="PATRICIA MENEZES PEREIRA"/>
    <x v="0"/>
    <n v="1455181"/>
    <n v="29051662823"/>
    <s v="15/12/1977"/>
    <x v="0"/>
    <s v="PULQUERIA JOAQUINA DE MENEZES PEREIRA"/>
    <x v="1"/>
    <s v="BRASILEIRO NATO"/>
    <m/>
    <s v="SP"/>
    <s v="ITUVERAVA"/>
    <n v="808"/>
    <s v="INSTITUTO DE ARTES"/>
    <s v="04-SANTA MONICA"/>
    <n v="211"/>
    <s v="DIRETORIA DE ENFERMAGEM HC"/>
    <s v="05-ENFERMAGEM-UMUARAMA"/>
    <m/>
    <x v="0"/>
    <x v="1"/>
    <x v="0"/>
    <m/>
    <s v="0//0"/>
    <m/>
    <m/>
    <n v="0"/>
    <m/>
    <n v="0"/>
    <m/>
    <m/>
    <m/>
    <x v="0"/>
    <x v="0"/>
    <d v="2004-06-04T00:00:00"/>
    <n v="9285.52"/>
  </r>
  <r>
    <s v="PATRICIA PACHECO DE CARVALHO MEDEIROS"/>
    <x v="1"/>
    <n v="1434765"/>
    <n v="305917676"/>
    <s v="16/08/1972"/>
    <x v="0"/>
    <s v="ROSMALIA PACHECO DE CARVALHO"/>
    <x v="0"/>
    <s v="BRASILEIRO NATO"/>
    <m/>
    <s v="MG"/>
    <s v="UBERLANDIA"/>
    <n v="488"/>
    <s v="ENFERMAGEM PEDIATRIA INTERNACAO DIENF"/>
    <s v="05-ENFERMAGEM-UMUARAMA"/>
    <n v="211"/>
    <s v="DIRETORIA DE ENFERMAGEM HC"/>
    <s v="05-ENFERMAGEM-UMUARAMA"/>
    <m/>
    <x v="4"/>
    <x v="114"/>
    <x v="0"/>
    <m/>
    <s v="0//0"/>
    <m/>
    <m/>
    <n v="0"/>
    <m/>
    <n v="0"/>
    <m/>
    <m/>
    <m/>
    <x v="0"/>
    <x v="0"/>
    <d v="2003-11-12T00:00:00"/>
    <n v="6713.97"/>
  </r>
  <r>
    <s v="PATRICIA VIEIRA DE FARIA"/>
    <x v="1"/>
    <n v="4002748"/>
    <n v="7823596636"/>
    <s v="25/09/1985"/>
    <x v="0"/>
    <s v="PALMIRA VIEIRA DA CRUZ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59"/>
    <x v="0"/>
    <m/>
    <s v="0//0"/>
    <m/>
    <m/>
    <n v="0"/>
    <m/>
    <n v="0"/>
    <m/>
    <m/>
    <m/>
    <x v="0"/>
    <x v="2"/>
    <d v="2018-08-13T00:00:00"/>
    <n v="8061.36"/>
  </r>
  <r>
    <s v="PATRYCIA OLIVO MOREIRA"/>
    <x v="0"/>
    <n v="1068000"/>
    <n v="1357240155"/>
    <s v="03/05/1990"/>
    <x v="0"/>
    <s v="VALERIA LOPES OLIVO MOREIRA"/>
    <x v="1"/>
    <s v="BRASILEIRO NATO"/>
    <m/>
    <s v="DF"/>
    <m/>
    <n v="36"/>
    <s v="DIVISAO DE MOVIMENTACAO E REGISTRO"/>
    <s v="04-SANTA MONICA"/>
    <n v="31"/>
    <s v="DIRETORIA ADMINISTRACAO DE PESSOAL"/>
    <s v="04-SANTA MONICA"/>
    <m/>
    <x v="1"/>
    <x v="27"/>
    <x v="0"/>
    <m/>
    <s v="0//0"/>
    <m/>
    <m/>
    <n v="26235"/>
    <s v="UNIVERSIDADE FEDERAL DE GOIAS"/>
    <n v="0"/>
    <m/>
    <m/>
    <m/>
    <x v="0"/>
    <x v="3"/>
    <d v="2019-05-08T00:00:00"/>
    <n v="3250.82"/>
  </r>
  <r>
    <s v="PAULA ANDRADE FERREIRA"/>
    <x v="1"/>
    <n v="1854371"/>
    <n v="8744075677"/>
    <s v="19/02/1988"/>
    <x v="0"/>
    <s v="LUCIANA AMARAL ANDRADE FERREIRA"/>
    <x v="1"/>
    <s v="BRASILEIRO NATO"/>
    <m/>
    <s v="MG"/>
    <m/>
    <n v="211"/>
    <s v="DIRETORIA DE ENFERMAGEM HC"/>
    <s v="05-ENFERMAGEM-UMUARAMA"/>
    <n v="211"/>
    <s v="DIRETORIA DE ENFERMAGEM HC"/>
    <s v="05-ENFERMAGEM-UMUARAMA"/>
    <m/>
    <x v="5"/>
    <x v="16"/>
    <x v="1"/>
    <m/>
    <s v="0//0"/>
    <m/>
    <s v="CESSAO (COM ONUS) PARA OUTROS ORGAOS - EST"/>
    <n v="0"/>
    <m/>
    <n v="26443"/>
    <s v="EMPRESA BRAS. SERVIÇOS HOSPITALARES"/>
    <s v="3/05/2021"/>
    <s v="0//0"/>
    <x v="0"/>
    <x v="0"/>
    <d v="2011-03-15T00:00:00"/>
    <n v="6129.16"/>
  </r>
  <r>
    <s v="PAULA ANDREA VICTAL DE CARVALHO JUNQUEIRA DE FREITAS"/>
    <x v="1"/>
    <n v="2274132"/>
    <n v="1032152630"/>
    <s v="10/08/1972"/>
    <x v="0"/>
    <s v="ELCY TEREZINHA DE MELO VICTAL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1"/>
    <x v="0"/>
    <m/>
    <s v="0//0"/>
    <m/>
    <m/>
    <n v="0"/>
    <m/>
    <n v="0"/>
    <m/>
    <m/>
    <m/>
    <x v="0"/>
    <x v="2"/>
    <d v="2004-08-11T00:00:00"/>
    <n v="11571.18"/>
  </r>
  <r>
    <s v="PAULA CAROLINA BEJO WOLKERS"/>
    <x v="1"/>
    <n v="1521855"/>
    <n v="5566987621"/>
    <s v="14/03/1983"/>
    <x v="0"/>
    <s v="MARIA CRISTINA BEJO WOLKERS"/>
    <x v="1"/>
    <s v="BRASILEIRO NATO"/>
    <m/>
    <s v="MG"/>
    <s v="VARGINHA"/>
    <n v="476"/>
    <s v="PEDIATRIA AMB DIENF"/>
    <s v="05-ENFERMAGEM-UMUARAMA"/>
    <n v="211"/>
    <s v="DIRETORIA DE ENFERMAGEM HC"/>
    <s v="05-ENFERMAGEM-UMUARAMA"/>
    <m/>
    <x v="3"/>
    <x v="20"/>
    <x v="0"/>
    <m/>
    <s v="0//0"/>
    <m/>
    <m/>
    <n v="0"/>
    <m/>
    <n v="0"/>
    <m/>
    <m/>
    <m/>
    <x v="0"/>
    <x v="0"/>
    <d v="2006-02-13T00:00:00"/>
    <n v="12718.01"/>
  </r>
  <r>
    <s v="PAULA CRISTINA BRIGIDO TAVARES"/>
    <x v="1"/>
    <n v="2418234"/>
    <n v="6787269650"/>
    <s v="12/02/1986"/>
    <x v="0"/>
    <s v="VILMA CRISTINA BRIGIDO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3"/>
    <x v="40"/>
    <x v="0"/>
    <m/>
    <s v="0//0"/>
    <m/>
    <m/>
    <n v="0"/>
    <m/>
    <n v="0"/>
    <m/>
    <m/>
    <m/>
    <x v="0"/>
    <x v="0"/>
    <d v="2017-08-18T00:00:00"/>
    <n v="11720.53"/>
  </r>
  <r>
    <s v="PAULA DE PADUA"/>
    <x v="1"/>
    <n v="1536169"/>
    <n v="33228922120"/>
    <s v="24/03/1967"/>
    <x v="0"/>
    <s v="BENEDITA PEREIRA DE PADUA"/>
    <x v="1"/>
    <s v="BRASILEIRO NATO"/>
    <m/>
    <s v="GO"/>
    <s v="PILAR DE GOIAS"/>
    <n v="496"/>
    <s v="ONCOLOGIA QUIMIOTERAPIA GEUNE DIENF"/>
    <s v="05-ENFERMAGEM-UMUARAMA"/>
    <n v="211"/>
    <s v="DIRETORIA DE ENFERMAGEM HC"/>
    <s v="05-ENFERMAGEM-UMUARAMA"/>
    <m/>
    <x v="0"/>
    <x v="2"/>
    <x v="0"/>
    <m/>
    <s v="0//0"/>
    <m/>
    <m/>
    <n v="0"/>
    <m/>
    <n v="0"/>
    <m/>
    <m/>
    <m/>
    <x v="0"/>
    <x v="0"/>
    <d v="2006-06-12T00:00:00"/>
    <n v="11888.76"/>
  </r>
  <r>
    <s v="PAULA PHILBERT LAJOLO CANTO"/>
    <x v="1"/>
    <n v="1942784"/>
    <n v="17895276867"/>
    <s v="05/06/1973"/>
    <x v="0"/>
    <s v="MARISA PHILBERT LAJOLO"/>
    <x v="1"/>
    <s v="BRASILEIRO NATO"/>
    <m/>
    <s v="SP"/>
    <m/>
    <n v="771"/>
    <s v="SERVICOS MEDICOS"/>
    <s v="06-HOSP CLINICAS-UMUARAMA"/>
    <n v="746"/>
    <s v="DIRETORIA DE SERVICOS CLINICOS"/>
    <s v="06-HOSP CLINICAS-UMUARAMA"/>
    <m/>
    <x v="3"/>
    <x v="119"/>
    <x v="0"/>
    <m/>
    <s v="0//0"/>
    <m/>
    <m/>
    <n v="0"/>
    <m/>
    <n v="0"/>
    <m/>
    <m/>
    <m/>
    <x v="0"/>
    <x v="2"/>
    <d v="2012-05-15T00:00:00"/>
    <n v="10311.77"/>
  </r>
  <r>
    <s v="PAULINE VIVIANE FERNANDES DE SOUZA"/>
    <x v="1"/>
    <n v="3066083"/>
    <n v="11433991616"/>
    <s v="10/06/1992"/>
    <x v="0"/>
    <s v="VANDA MARIA PEREIRA FERNANDES"/>
    <x v="3"/>
    <s v="BRASILEIRO NATO"/>
    <m/>
    <s v="MG"/>
    <m/>
    <n v="488"/>
    <s v="ENFERMAGEM PEDIATRIA INTERNACAO DIENF"/>
    <s v="05-ENFERMAGEM-UMUARAMA"/>
    <n v="211"/>
    <s v="DIRETORIA DE ENFERMAGEM HC"/>
    <s v="05-ENFERMAGEM-UMUARAMA"/>
    <m/>
    <x v="5"/>
    <x v="130"/>
    <x v="0"/>
    <m/>
    <s v="0//0"/>
    <m/>
    <m/>
    <n v="0"/>
    <m/>
    <n v="0"/>
    <m/>
    <m/>
    <m/>
    <x v="0"/>
    <x v="0"/>
    <d v="2018-08-16T00:00:00"/>
    <n v="10679.2"/>
  </r>
  <r>
    <s v="PAULO AGENOR MIRANDA"/>
    <x v="0"/>
    <n v="1938623"/>
    <n v="8288270603"/>
    <s v="01/03/1988"/>
    <x v="1"/>
    <s v="SIMONE CAETANO DE SOUZA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3"/>
    <x v="12"/>
    <x v="0"/>
    <m/>
    <s v="0//0"/>
    <m/>
    <m/>
    <n v="0"/>
    <m/>
    <n v="0"/>
    <m/>
    <m/>
    <m/>
    <x v="0"/>
    <x v="0"/>
    <d v="2012-04-26T00:00:00"/>
    <n v="6548.83"/>
  </r>
  <r>
    <s v="PAULO ANTONIO GUIMARAES BETTERO"/>
    <x v="1"/>
    <n v="1984675"/>
    <n v="5218135658"/>
    <s v="10/06/1981"/>
    <x v="1"/>
    <s v="MARISA GUIMARAES BETTERO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1"/>
    <x v="135"/>
    <x v="0"/>
    <m/>
    <s v="0//0"/>
    <m/>
    <m/>
    <n v="0"/>
    <m/>
    <n v="0"/>
    <m/>
    <m/>
    <m/>
    <x v="0"/>
    <x v="0"/>
    <d v="2012-12-15T00:00:00"/>
    <n v="23587.23"/>
  </r>
  <r>
    <s v="PAULO CANDIDO TEIXEIRA"/>
    <x v="1"/>
    <n v="412335"/>
    <n v="46064303620"/>
    <s v="14/11/1963"/>
    <x v="1"/>
    <s v="MARIA TEIXEIRA DE CASTRO"/>
    <x v="0"/>
    <s v="BRASILEIRO NATO"/>
    <m/>
    <s v="MG"/>
    <s v="UBERABA"/>
    <n v="477"/>
    <s v="TRAUMATOLOGIA AMB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84-06-01T00:00:00"/>
    <n v="9757.9500000000007"/>
  </r>
  <r>
    <s v="PAULO CARLOS SOBRINHO"/>
    <x v="1"/>
    <n v="412472"/>
    <n v="53657730630"/>
    <s v="17/01/1966"/>
    <x v="1"/>
    <s v="TEREZA MARTINS MACHADO"/>
    <x v="1"/>
    <s v="BRASILEIRO NATO"/>
    <m/>
    <s v="MG"/>
    <s v="TUPACIGUARA"/>
    <n v="485"/>
    <s v="CLINICA MEDICA INTERNACAO DIENF"/>
    <s v="05-ENFERMAGEM-UMUARAMA"/>
    <n v="211"/>
    <s v="DIRETORIA DE ENFERMAGEM HC"/>
    <s v="05-ENFERMAGEM-UMUARAMA"/>
    <m/>
    <x v="0"/>
    <x v="29"/>
    <x v="0"/>
    <m/>
    <s v="0//0"/>
    <m/>
    <s v="LIC. TRATAMENTO DE SAUDE - EST"/>
    <n v="0"/>
    <m/>
    <n v="0"/>
    <m/>
    <s v="22/11/2022"/>
    <s v="21/03/2023"/>
    <x v="0"/>
    <x v="0"/>
    <d v="1985-04-03T00:00:00"/>
    <n v="6955.4"/>
  </r>
  <r>
    <s v="PAULO CESAR DA SILVA"/>
    <x v="0"/>
    <n v="413121"/>
    <n v="32131593600"/>
    <s v="24/09/1957"/>
    <x v="1"/>
    <s v="JORGINA DA SILVA"/>
    <x v="0"/>
    <s v="BRASILEIRO NATO"/>
    <m/>
    <s v="MG"/>
    <s v="UBERLANDIA"/>
    <n v="673"/>
    <s v="DIRETORIA DE OBRAS"/>
    <s v="04-SANTA MONICA"/>
    <n v="80"/>
    <s v="DIRETORIA DE OBRAS - ANTIGA-"/>
    <s v="04-SANTA MONICA"/>
    <m/>
    <x v="7"/>
    <x v="30"/>
    <x v="0"/>
    <m/>
    <s v="0//0"/>
    <m/>
    <m/>
    <n v="0"/>
    <m/>
    <n v="0"/>
    <m/>
    <m/>
    <m/>
    <x v="0"/>
    <x v="0"/>
    <d v="1985-10-15T00:00:00"/>
    <n v="3249.1"/>
  </r>
  <r>
    <s v="PAULO CESAR DE OLIVEIRA JUNIOR"/>
    <x v="1"/>
    <n v="2332775"/>
    <n v="5808793645"/>
    <s v="01/12/1982"/>
    <x v="1"/>
    <s v="MILENE ARANTES OLIVEIRA"/>
    <x v="1"/>
    <s v="BRASILEIRO NATO"/>
    <m/>
    <s v="MG"/>
    <m/>
    <n v="472"/>
    <s v="PRONTO ATENDIMENTO DOMICILIAR AMB DIENF"/>
    <s v="05-ENFERMAGEM-UMUARAMA"/>
    <n v="211"/>
    <s v="DIRETORIA DE ENFERMAGEM HC"/>
    <s v="05-ENFERMAGEM-UMUARAMA"/>
    <m/>
    <x v="1"/>
    <x v="38"/>
    <x v="0"/>
    <m/>
    <s v="0//0"/>
    <m/>
    <m/>
    <n v="0"/>
    <m/>
    <n v="0"/>
    <m/>
    <m/>
    <m/>
    <x v="0"/>
    <x v="0"/>
    <d v="2016-08-22T00:00:00"/>
    <n v="17640.54"/>
  </r>
  <r>
    <s v="PAULO CESAR DE SOUSA"/>
    <x v="0"/>
    <n v="2229484"/>
    <n v="1340278685"/>
    <s v="05/07/1982"/>
    <x v="1"/>
    <s v="ANA RICARDINA DE SOUSA"/>
    <x v="1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0"/>
    <x v="38"/>
    <x v="0"/>
    <m/>
    <s v="0//0"/>
    <m/>
    <s v="Lic. Tratar de Interesses Particulares - EST"/>
    <n v="0"/>
    <m/>
    <n v="0"/>
    <m/>
    <s v="1/05/2022"/>
    <s v="1/05/2023"/>
    <x v="0"/>
    <x v="0"/>
    <d v="2015-05-25T00:00:00"/>
    <n v="0"/>
  </r>
  <r>
    <s v="PAULO CESAR SILVA"/>
    <x v="1"/>
    <n v="412282"/>
    <n v="19129734649"/>
    <s v="24/10/1949"/>
    <x v="1"/>
    <s v="MARIA COSTA SILVA"/>
    <x v="3"/>
    <s v="BRASILEIRO NATO"/>
    <m/>
    <s v="MG"/>
    <s v="UBERLANDIA"/>
    <n v="489"/>
    <s v="ENFERMAGEM PSQUIATRIA INTERN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84-01-09T00:00:00"/>
    <n v="14261.64"/>
  </r>
  <r>
    <s v="PAULO DE ASSIS DA CUNHA"/>
    <x v="0"/>
    <n v="1652687"/>
    <n v="47569433653"/>
    <s v="03/09/1965"/>
    <x v="1"/>
    <s v="MARIA DE ASSIS CUNHA"/>
    <x v="1"/>
    <s v="BRASILEIRO NATO"/>
    <m/>
    <s v="MG"/>
    <s v="BELO HORIZONTE"/>
    <n v="886"/>
    <s v="DIVISAO DE INFORMATIZACAO DA DIRBI"/>
    <s v="04-SANTA MONICA"/>
    <n v="585"/>
    <s v="DIRETORIA DO SISTEMA DE BIBLIOTECAS"/>
    <s v="04-SANTA MONICA"/>
    <m/>
    <x v="0"/>
    <x v="17"/>
    <x v="0"/>
    <m/>
    <s v="0//0"/>
    <m/>
    <m/>
    <n v="0"/>
    <m/>
    <n v="0"/>
    <m/>
    <m/>
    <m/>
    <x v="0"/>
    <x v="0"/>
    <d v="2008-08-20T00:00:00"/>
    <n v="8601.52"/>
  </r>
  <r>
    <s v="PAULO FELIPE"/>
    <x v="0"/>
    <n v="1672820"/>
    <n v="6329382859"/>
    <s v="25/01/1964"/>
    <x v="1"/>
    <s v="LUZIA MARIOTTO FELIPE"/>
    <x v="1"/>
    <s v="BRASILEIRO NATO"/>
    <m/>
    <s v="SP"/>
    <s v="PITANQUEIRAS"/>
    <n v="796"/>
    <s v="COORD CURSO DE FISICA DO PONTAL"/>
    <s v="09-CAMPUS PONTAL"/>
    <n v="1152"/>
    <s v="INSTITUTO CIENCIAS EXATA NATURAIS PONTAL"/>
    <s v="09-CAMPUS PONTAL"/>
    <m/>
    <x v="0"/>
    <x v="15"/>
    <x v="0"/>
    <m/>
    <s v="0//0"/>
    <m/>
    <m/>
    <n v="0"/>
    <m/>
    <n v="0"/>
    <m/>
    <m/>
    <m/>
    <x v="0"/>
    <x v="0"/>
    <d v="2009-01-22T00:00:00"/>
    <n v="5058.93"/>
  </r>
  <r>
    <s v="PAULO FERNANDES DE BESSA"/>
    <x v="0"/>
    <n v="412293"/>
    <n v="49149385615"/>
    <s v="20/07/1964"/>
    <x v="1"/>
    <s v="EUNICE CANDIDA MOURA"/>
    <x v="1"/>
    <s v="BRASILEIRO NATO"/>
    <m/>
    <s v="MG"/>
    <s v="ARAPUA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84-02-01T00:00:00"/>
    <n v="9095.2900000000009"/>
  </r>
  <r>
    <s v="PAULO FRANCISCO MARTINS"/>
    <x v="0"/>
    <n v="3213125"/>
    <n v="39485072600"/>
    <s v="11/09/1961"/>
    <x v="1"/>
    <s v="MARIETA FRANCISCA MARTINS"/>
    <x v="1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m/>
    <x v="0"/>
    <x v="45"/>
    <x v="0"/>
    <m/>
    <s v="0//0"/>
    <m/>
    <m/>
    <n v="0"/>
    <m/>
    <n v="0"/>
    <m/>
    <m/>
    <m/>
    <x v="0"/>
    <x v="0"/>
    <d v="2020-12-02T00:00:00"/>
    <n v="3510.02"/>
  </r>
  <r>
    <s v="PAULO HENRIQUE ALVES DOS SANTOS"/>
    <x v="1"/>
    <n v="412853"/>
    <n v="49996339653"/>
    <s v="23/07/1964"/>
    <x v="1"/>
    <s v="CUSTODIA LEMOS SANTOS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5"/>
    <x v="6"/>
    <x v="0"/>
    <m/>
    <s v="0//0"/>
    <m/>
    <m/>
    <n v="0"/>
    <m/>
    <n v="0"/>
    <m/>
    <m/>
    <m/>
    <x v="0"/>
    <x v="0"/>
    <d v="1987-04-08T00:00:00"/>
    <n v="5407.92"/>
  </r>
  <r>
    <s v="PAULO HENRIQUE DE SOUSA FERNANDES"/>
    <x v="1"/>
    <n v="1365416"/>
    <n v="80728936615"/>
    <s v="15/01/1968"/>
    <x v="1"/>
    <s v="LUIZA MARIA DE SOUSA FERNANDES"/>
    <x v="1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m/>
    <x v="1"/>
    <x v="19"/>
    <x v="1"/>
    <m/>
    <s v="0//0"/>
    <m/>
    <s v="CESSAO (COM ONUS) PARA OUTROS ORGAOS - EST"/>
    <n v="0"/>
    <m/>
    <n v="26443"/>
    <s v="EMPRESA BRAS. SERVIÇOS HOSPITALARES"/>
    <s v="6/07/2021"/>
    <s v="0//0"/>
    <x v="0"/>
    <x v="0"/>
    <d v="2002-12-01T00:00:00"/>
    <n v="22635.9"/>
  </r>
  <r>
    <s v="PAULO HENRIQUE SOUTO PEREIRA"/>
    <x v="1"/>
    <n v="1854706"/>
    <n v="63919060687"/>
    <s v="26/07/1966"/>
    <x v="1"/>
    <s v="ODETE JERONIMA SOUTO PEREIRA"/>
    <x v="1"/>
    <s v="BRASILEIRO NATO"/>
    <m/>
    <s v="MG"/>
    <m/>
    <n v="478"/>
    <s v="CIRURGIA PS DIENF"/>
    <s v="05-ENFERMAGEM-UMUARAMA"/>
    <n v="211"/>
    <s v="DIRETORIA DE ENFERMAGEM HC"/>
    <s v="05-ENFERMAGEM-UMUARAMA"/>
    <m/>
    <x v="1"/>
    <x v="3"/>
    <x v="0"/>
    <m/>
    <s v="0//0"/>
    <m/>
    <m/>
    <n v="0"/>
    <m/>
    <n v="0"/>
    <m/>
    <m/>
    <m/>
    <x v="0"/>
    <x v="0"/>
    <d v="2011-03-15T00:00:00"/>
    <n v="10753.44"/>
  </r>
  <r>
    <s v="PAULO JUNIOR DUARTE REIS"/>
    <x v="0"/>
    <n v="3057250"/>
    <n v="9575560639"/>
    <s v="21/07/1989"/>
    <x v="1"/>
    <s v="VILMA DUARTE RAMOS"/>
    <x v="1"/>
    <s v="BRASILEIRO NATO"/>
    <m/>
    <s v="MG"/>
    <m/>
    <n v="414"/>
    <s v="FACULDADE DE CIENCIA DA COMPUTACAO"/>
    <s v="04-SANTA MONICA"/>
    <n v="414"/>
    <s v="FACULDADE DE CIENCIA DA COMPUTACAO"/>
    <s v="04-SANTA MONICA"/>
    <m/>
    <x v="0"/>
    <x v="27"/>
    <x v="0"/>
    <m/>
    <s v="0//0"/>
    <m/>
    <m/>
    <n v="0"/>
    <m/>
    <n v="0"/>
    <m/>
    <m/>
    <m/>
    <x v="0"/>
    <x v="0"/>
    <d v="2018-07-12T00:00:00"/>
    <n v="3707.09"/>
  </r>
  <r>
    <s v="PAULO MAGALHAES NETO"/>
    <x v="0"/>
    <n v="1974455"/>
    <n v="6689010635"/>
    <s v="01/04/1983"/>
    <x v="1"/>
    <s v="DONATILA CESARIA DE MAGALHAES"/>
    <x v="0"/>
    <s v="BRASILEIRO NATO"/>
    <m/>
    <s v="MG"/>
    <m/>
    <n v="787"/>
    <s v="COOD CURSO AGRONOMIA MONTE CARMELO"/>
    <s v="10-CAMPUS MONTE CARMELO"/>
    <n v="301"/>
    <s v="INSTITUTO DE CIENCIAS AGRARIAS"/>
    <s v="12-CAMPUS GLORIA"/>
    <m/>
    <x v="0"/>
    <x v="8"/>
    <x v="0"/>
    <m/>
    <s v="0//0"/>
    <m/>
    <m/>
    <n v="0"/>
    <m/>
    <n v="0"/>
    <m/>
    <m/>
    <m/>
    <x v="0"/>
    <x v="0"/>
    <d v="2012-10-15T00:00:00"/>
    <n v="4488.6000000000004"/>
  </r>
  <r>
    <s v="PAULO MARTINS"/>
    <x v="0"/>
    <n v="411259"/>
    <n v="21164819615"/>
    <s v="21/11/1952"/>
    <x v="1"/>
    <s v="LEONTINA CARVALHO ROSA"/>
    <x v="1"/>
    <s v="BRASILEIRO NATO"/>
    <m/>
    <s v="MG"/>
    <s v="CANÁPOLIS"/>
    <n v="694"/>
    <s v="DIVISAO DE TRANSPORTES"/>
    <s v="08-AREA ADMINISTR-UMUARAMA"/>
    <n v="59"/>
    <s v="PREFEITURA UNIVERSITARIA"/>
    <s v="04-SANTA MONICA"/>
    <m/>
    <x v="8"/>
    <x v="29"/>
    <x v="0"/>
    <m/>
    <s v="0//0"/>
    <m/>
    <m/>
    <n v="0"/>
    <m/>
    <n v="0"/>
    <m/>
    <m/>
    <m/>
    <x v="0"/>
    <x v="0"/>
    <d v="1981-07-01T00:00:00"/>
    <n v="7597.48"/>
  </r>
  <r>
    <s v="PAULO RICARDO RABELLO DE MACEDO COSTA"/>
    <x v="1"/>
    <n v="2178812"/>
    <n v="80758878672"/>
    <s v="29/04/1970"/>
    <x v="1"/>
    <s v="MARIA MAGDALENA RABELLO DE MACEDO COST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0"/>
    <d v="2002-10-25T00:00:00"/>
    <n v="20820.3"/>
  </r>
  <r>
    <s v="PAULO ROBERTO APARECIDO FERNANDES"/>
    <x v="0"/>
    <n v="412079"/>
    <n v="12078794104"/>
    <s v="27/10/1955"/>
    <x v="1"/>
    <s v="MAURA FERNANDES VIEIRA"/>
    <x v="3"/>
    <s v="BRASILEIRO NATO"/>
    <m/>
    <s v="MG"/>
    <s v="UBERLANDIA"/>
    <n v="869"/>
    <s v="DIVISAO DE EXECUCAO FISICA - DIROB"/>
    <s v="04-SANTA MONICA"/>
    <n v="80"/>
    <s v="DIRETORIA DE OBRAS - ANTIGA-"/>
    <s v="04-SANTA MONICA"/>
    <m/>
    <x v="6"/>
    <x v="7"/>
    <x v="0"/>
    <m/>
    <s v="0//0"/>
    <m/>
    <m/>
    <n v="0"/>
    <m/>
    <n v="0"/>
    <m/>
    <m/>
    <m/>
    <x v="0"/>
    <x v="0"/>
    <d v="1981-02-11T00:00:00"/>
    <n v="4409.5200000000004"/>
  </r>
  <r>
    <s v="PAULO ROBERTO DA SILVA LUCENA PATRIOTA"/>
    <x v="1"/>
    <n v="1930867"/>
    <n v="4813906427"/>
    <s v="15/04/1983"/>
    <x v="1"/>
    <s v="JANDIRA MARIA DA SILVA LUCENA PATRIOTA"/>
    <x v="0"/>
    <s v="BRASILEIRO NATO"/>
    <m/>
    <s v="PE"/>
    <m/>
    <n v="771"/>
    <s v="SERVICOS MEDICOS"/>
    <s v="06-HOSP CLINICAS-UMUARAMA"/>
    <n v="746"/>
    <s v="DIRETORIA DE SERVICOS CLINICOS"/>
    <s v="06-HOSP CLINICAS-UMUARAMA"/>
    <m/>
    <x v="1"/>
    <x v="59"/>
    <x v="0"/>
    <m/>
    <s v="0//0"/>
    <m/>
    <m/>
    <n v="0"/>
    <m/>
    <n v="0"/>
    <m/>
    <m/>
    <m/>
    <x v="0"/>
    <x v="2"/>
    <d v="2019-10-08T00:00:00"/>
    <n v="9625.5300000000007"/>
  </r>
  <r>
    <s v="PAULO ROBERTO MARCONDES"/>
    <x v="1"/>
    <n v="1362303"/>
    <n v="48569232691"/>
    <s v="23/06/1966"/>
    <x v="1"/>
    <s v="MARIA DAS GRACAS MARCONDES"/>
    <x v="1"/>
    <s v="BRASILEIRO NATO"/>
    <m/>
    <s v="MG"/>
    <s v="ALFENAS"/>
    <n v="771"/>
    <s v="SERVICOS MEDICOS"/>
    <s v="06-HOSP CLINICAS-UMUARAMA"/>
    <n v="746"/>
    <s v="DIRETORIA DE SERVICOS CLINICOS"/>
    <s v="06-HOSP CLINICAS-UMUARAMA"/>
    <m/>
    <x v="2"/>
    <x v="36"/>
    <x v="0"/>
    <m/>
    <s v="0//0"/>
    <m/>
    <m/>
    <n v="0"/>
    <m/>
    <n v="0"/>
    <m/>
    <m/>
    <m/>
    <x v="0"/>
    <x v="0"/>
    <d v="2002-09-23T00:00:00"/>
    <n v="8430.24"/>
  </r>
  <r>
    <s v="PAULO ROBERTO MODERNO"/>
    <x v="0"/>
    <n v="413445"/>
    <n v="26291690659"/>
    <s v="02/08/1958"/>
    <x v="1"/>
    <s v="MARIA FERREIRA JESUS"/>
    <x v="3"/>
    <s v="BRASILEIRO NATO"/>
    <m/>
    <s v="MG"/>
    <s v="UBERLANDIA"/>
    <n v="298"/>
    <s v="INSTITUTO DE BIOTECNOLOGIA"/>
    <s v="07-AREA ACADEMICA-UMUARAMA"/>
    <n v="298"/>
    <s v="INSTITUTO DE BIOTECNOLOGIA"/>
    <s v="07-AREA ACADEMICA-UMUARAMA"/>
    <m/>
    <x v="8"/>
    <x v="7"/>
    <x v="0"/>
    <m/>
    <s v="0//0"/>
    <m/>
    <m/>
    <n v="0"/>
    <m/>
    <n v="0"/>
    <m/>
    <m/>
    <m/>
    <x v="0"/>
    <x v="0"/>
    <d v="1989-12-29T00:00:00"/>
    <n v="4932.8900000000003"/>
  </r>
  <r>
    <s v="PAULO SERGIO COELHO DE SA FILHO"/>
    <x v="0"/>
    <n v="1155565"/>
    <n v="5597115146"/>
    <s v="20/03/1997"/>
    <x v="1"/>
    <s v="VANIA RIBEIRO LIMA DE SA"/>
    <x v="1"/>
    <s v="BRASILEIRO NATO"/>
    <m/>
    <s v="PI"/>
    <m/>
    <n v="165"/>
    <s v="DIVISAO DE EDITORACAO ELETRONICA"/>
    <s v="04-SANTA MONICA"/>
    <n v="443"/>
    <s v="DIRETORIA DA EDITORA UFU"/>
    <s v="04-SANTA MONICA"/>
    <m/>
    <x v="0"/>
    <x v="77"/>
    <x v="0"/>
    <m/>
    <s v="0//0"/>
    <m/>
    <m/>
    <n v="0"/>
    <m/>
    <n v="0"/>
    <m/>
    <m/>
    <m/>
    <x v="0"/>
    <x v="0"/>
    <d v="2020-10-01T00:00:00"/>
    <n v="5646.82"/>
  </r>
  <r>
    <s v="PAULO SERGIO DE FREITAS"/>
    <x v="1"/>
    <n v="1437482"/>
    <n v="35165650634"/>
    <s v="25/09/1959"/>
    <x v="1"/>
    <s v="EVA APARECIDA DE FREITAS"/>
    <x v="1"/>
    <s v="BRASILEIRO NATO"/>
    <m/>
    <s v="MG"/>
    <s v="ITUIUTABA"/>
    <n v="746"/>
    <s v="DIRETORIA DE SERVICOS CLINICOS"/>
    <s v="06-HOSP CLINICAS-UMUARAMA"/>
    <n v="746"/>
    <s v="DIRETORIA DE SERVICOS CLINICOS"/>
    <s v="06-HOSP CLINICAS-UMUARAMA"/>
    <m/>
    <x v="0"/>
    <x v="1"/>
    <x v="0"/>
    <m/>
    <s v="0//0"/>
    <m/>
    <s v="Lic. Tratar de Interesses Particulares - EST"/>
    <n v="0"/>
    <m/>
    <n v="0"/>
    <m/>
    <s v="3/01/2022"/>
    <s v="3/01/2025"/>
    <x v="0"/>
    <x v="0"/>
    <d v="2003-12-30T00:00:00"/>
    <n v="0"/>
  </r>
  <r>
    <s v="PAULO SERGIO MARTINS"/>
    <x v="0"/>
    <n v="2831359"/>
    <n v="4574965681"/>
    <s v="05/04/1981"/>
    <x v="1"/>
    <s v="ELEUSA ROSA DE PAULA NEVES"/>
    <x v="1"/>
    <s v="BRASILEIRO NATO"/>
    <m/>
    <s v="MG"/>
    <m/>
    <n v="715"/>
    <s v="DIVISAO DE REDES_- CTIC"/>
    <s v="08-AREA ADMINISTR-UMUARAMA"/>
    <n v="581"/>
    <s v="CENTRO DE TECNO DA INFOR E COMUNICACAO"/>
    <s v="08-AREA ADMINISTR-UMUARAMA"/>
    <m/>
    <x v="0"/>
    <x v="58"/>
    <x v="0"/>
    <m/>
    <s v="0//0"/>
    <m/>
    <m/>
    <n v="0"/>
    <m/>
    <n v="0"/>
    <m/>
    <m/>
    <m/>
    <x v="0"/>
    <x v="0"/>
    <d v="2010-12-03T00:00:00"/>
    <n v="6837.25"/>
  </r>
  <r>
    <s v="PAULO SERGIO VIEIRA NUNES"/>
    <x v="0"/>
    <n v="2319893"/>
    <n v="91205344691"/>
    <s v="28/01/1974"/>
    <x v="1"/>
    <s v="HELENA LEMES VIEIRA"/>
    <x v="0"/>
    <s v="BRASILEIRO NATO"/>
    <m/>
    <s v="MG"/>
    <m/>
    <n v="177"/>
    <s v="DIVISAO DE PROJETOS E CONVENIOS - DIRPL"/>
    <s v="04-SANTA MONICA"/>
    <n v="131"/>
    <s v="PRO REITORIA DE PLANEJAMEN ADMINISTRACAO"/>
    <s v="04-SANTA MONICA"/>
    <m/>
    <x v="0"/>
    <x v="22"/>
    <x v="0"/>
    <m/>
    <s v="0//0"/>
    <m/>
    <m/>
    <n v="0"/>
    <m/>
    <n v="0"/>
    <m/>
    <m/>
    <m/>
    <x v="0"/>
    <x v="0"/>
    <d v="2016-06-13T00:00:00"/>
    <n v="3575.95"/>
  </r>
  <r>
    <s v="PAULO VINICIUS LAMANA DINIZ"/>
    <x v="0"/>
    <n v="1938751"/>
    <n v="6875865696"/>
    <s v="04/07/1984"/>
    <x v="1"/>
    <s v="STELA LAZARA MARIA LAMANA DINIZ"/>
    <x v="2"/>
    <s v="BRASILEIRO NATO"/>
    <m/>
    <s v="SP"/>
    <m/>
    <n v="944"/>
    <s v="PRO REITORIA DE ASSISTENCIA ESTUDANTIL"/>
    <s v="04-SANTA MONICA"/>
    <n v="944"/>
    <s v="PRO REITORIA DE ASSISTENCIA ESTUDANTIL"/>
    <s v="04-SANTA MONICA"/>
    <m/>
    <x v="1"/>
    <x v="12"/>
    <x v="0"/>
    <m/>
    <s v="0//0"/>
    <m/>
    <m/>
    <n v="0"/>
    <m/>
    <n v="0"/>
    <m/>
    <m/>
    <m/>
    <x v="0"/>
    <x v="0"/>
    <d v="2012-04-27T00:00:00"/>
    <n v="6109.17"/>
  </r>
  <r>
    <s v="PAULO VITOR ALVES RIBEIRO"/>
    <x v="0"/>
    <n v="3287591"/>
    <n v="11934400688"/>
    <s v="22/08/1994"/>
    <x v="1"/>
    <s v="ODETE ALVES RIBEIRO"/>
    <x v="1"/>
    <s v="BRASILEIRO NATO"/>
    <m/>
    <s v="MG"/>
    <m/>
    <n v="1164"/>
    <s v="DEPARTAMENTO DE PARASITOLOGIA"/>
    <s v="07-AREA ACADEMICA-UMUARAMA"/>
    <n v="288"/>
    <s v="INSTITUTO DE CIENCIAS BIOMEDICAS"/>
    <s v="07-AREA ACADEMICA-UMUARAMA"/>
    <m/>
    <x v="3"/>
    <x v="24"/>
    <x v="0"/>
    <m/>
    <s v="0//0"/>
    <m/>
    <m/>
    <n v="0"/>
    <m/>
    <n v="0"/>
    <m/>
    <m/>
    <m/>
    <x v="0"/>
    <x v="0"/>
    <d v="2022-04-19T00:00:00"/>
    <n v="4282.18"/>
  </r>
  <r>
    <s v="PEDRO ALVES FERNANDES"/>
    <x v="1"/>
    <n v="1123280"/>
    <n v="49847791600"/>
    <s v="25/04/1964"/>
    <x v="1"/>
    <s v="MARIA ROMUALDA FERNANDES"/>
    <x v="1"/>
    <s v="BRASILEIRO NATO"/>
    <m/>
    <s v="MG"/>
    <s v="ESMERALDAS"/>
    <n v="765"/>
    <s v="ASSISTENCIA SOCIAL"/>
    <s v="06-HOSP CLINICAS-UMUARAMA"/>
    <n v="746"/>
    <s v="DIRETORIA DE SERVICOS CLINICOS"/>
    <s v="06-HOSP CLINICAS-UMUARAMA"/>
    <m/>
    <x v="3"/>
    <x v="43"/>
    <x v="0"/>
    <m/>
    <s v="0//0"/>
    <m/>
    <m/>
    <n v="0"/>
    <m/>
    <n v="0"/>
    <m/>
    <m/>
    <m/>
    <x v="0"/>
    <x v="0"/>
    <d v="1994-06-14T00:00:00"/>
    <n v="19030.740000000002"/>
  </r>
  <r>
    <s v="PEDRO BENTO MENDES"/>
    <x v="1"/>
    <n v="1123491"/>
    <n v="40132684187"/>
    <s v="27/04/1967"/>
    <x v="1"/>
    <s v="APARECIDA BENTO JESUS"/>
    <x v="1"/>
    <s v="BRASILEIRO NATO"/>
    <m/>
    <s v="GO"/>
    <s v="BURITI ALEGRE"/>
    <n v="498"/>
    <s v="UTI ADULTO GEUNE DIENF"/>
    <s v="05-ENFERMAGEM-UMUARAMA"/>
    <n v="211"/>
    <s v="DIRETORIA DE ENFERMAGEM HC"/>
    <s v="05-ENFERMAGEM-UMUARAMA"/>
    <m/>
    <x v="0"/>
    <x v="99"/>
    <x v="0"/>
    <m/>
    <s v="0//0"/>
    <m/>
    <s v="LIC. TRATAMENTO DE SAUDE - EST"/>
    <n v="0"/>
    <m/>
    <n v="0"/>
    <m/>
    <s v="17/11/2022"/>
    <s v="14/02/2023"/>
    <x v="0"/>
    <x v="0"/>
    <d v="1995-01-16T00:00:00"/>
    <n v="4785.3500000000004"/>
  </r>
  <r>
    <s v="PEDRO EDUARDO DA SILVA"/>
    <x v="0"/>
    <n v="2356941"/>
    <n v="8584848894"/>
    <s v="15/02/1965"/>
    <x v="1"/>
    <s v="MARIA JESUINA ROGERIO DA SILVA"/>
    <x v="1"/>
    <s v="BRASILEIRO NATO"/>
    <m/>
    <s v="SP"/>
    <m/>
    <n v="816"/>
    <s v="COORDENACAO DO CURSO DE TEATRO"/>
    <s v="04-SANTA MONICA"/>
    <n v="808"/>
    <s v="INSTITUTO DE ARTES"/>
    <s v="04-SANTA MONICA"/>
    <m/>
    <x v="3"/>
    <x v="145"/>
    <x v="0"/>
    <m/>
    <s v="0//0"/>
    <m/>
    <m/>
    <n v="0"/>
    <m/>
    <n v="0"/>
    <m/>
    <m/>
    <m/>
    <x v="0"/>
    <x v="0"/>
    <d v="2017-01-27T00:00:00"/>
    <n v="8858.51"/>
  </r>
  <r>
    <s v="PEDRO GOMES DA SILVA"/>
    <x v="0"/>
    <n v="1035048"/>
    <n v="48866768634"/>
    <s v="01/08/1963"/>
    <x v="1"/>
    <s v="BENITA GOMES SILVA"/>
    <x v="3"/>
    <s v="BRASILEIRO NATO"/>
    <m/>
    <s v="MG"/>
    <s v="UBERLANDIA"/>
    <n v="60"/>
    <s v="DIVISAO DE CONSERVACAO E LIMPEZA"/>
    <s v="04-SANTA MONICA"/>
    <n v="59"/>
    <s v="PREFEITURA UNIVERSITARIA"/>
    <s v="04-SANTA MONICA"/>
    <m/>
    <x v="8"/>
    <x v="7"/>
    <x v="0"/>
    <m/>
    <s v="0//0"/>
    <m/>
    <m/>
    <n v="0"/>
    <m/>
    <n v="0"/>
    <m/>
    <m/>
    <m/>
    <x v="0"/>
    <x v="0"/>
    <d v="1992-05-06T00:00:00"/>
    <n v="4189.93"/>
  </r>
  <r>
    <s v="PEDRO GUIMARAES PEREIRA"/>
    <x v="1"/>
    <n v="1854549"/>
    <n v="72106891253"/>
    <s v="07/03/1982"/>
    <x v="1"/>
    <s v="AURORA VIEIRA GUIMARAES PEREIRA"/>
    <x v="1"/>
    <s v="BRASILEIRO NATO"/>
    <m/>
    <s v="GO"/>
    <m/>
    <n v="216"/>
    <s v="SETOR DE MATERIAIS ESTERILIZ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8234.4599999999991"/>
  </r>
  <r>
    <s v="PEDRO GUSTAVO SILVA RIBEIRO"/>
    <x v="0"/>
    <n v="1984454"/>
    <n v="7855027696"/>
    <s v="29/05/1986"/>
    <x v="1"/>
    <s v="SONIA MARIA SILVA RIBEIRO"/>
    <x v="1"/>
    <s v="BRASILEIRO NATO"/>
    <m/>
    <s v="MG"/>
    <m/>
    <n v="871"/>
    <s v="DIVISAO ADMINISTRATIVA - EDUFU"/>
    <s v="04-SANTA MONICA"/>
    <n v="443"/>
    <s v="DIRETORIA DA EDITORA UFU"/>
    <s v="04-SANTA MONICA"/>
    <m/>
    <x v="0"/>
    <x v="8"/>
    <x v="0"/>
    <m/>
    <s v="0//0"/>
    <m/>
    <m/>
    <n v="0"/>
    <m/>
    <n v="0"/>
    <m/>
    <m/>
    <m/>
    <x v="0"/>
    <x v="0"/>
    <d v="2012-12-11T00:00:00"/>
    <n v="4759.43"/>
  </r>
  <r>
    <s v="PEDRO HENRIQUE APARECIDO DAMASO DE MELO"/>
    <x v="0"/>
    <n v="1369708"/>
    <n v="10147696631"/>
    <s v="30/08/1991"/>
    <x v="1"/>
    <s v="MARI LUSIA DE MELO DAMASO"/>
    <x v="0"/>
    <s v="BRASILEIRO NATO"/>
    <m/>
    <s v="MG"/>
    <m/>
    <n v="719"/>
    <s v="DIVISAO DE SISTEMA_- CTIC"/>
    <s v="08-AREA ADMINISTR-UMUARAMA"/>
    <n v="585"/>
    <s v="DIRETORIA DO SISTEMA DE BIBLIOTECAS"/>
    <s v="04-SANTA MONICA"/>
    <m/>
    <x v="1"/>
    <x v="40"/>
    <x v="0"/>
    <m/>
    <s v="0//0"/>
    <m/>
    <m/>
    <n v="26254"/>
    <s v="UNIVERSIDADE FED.DO TRIANGULO MINEIRO"/>
    <n v="0"/>
    <m/>
    <m/>
    <m/>
    <x v="0"/>
    <x v="0"/>
    <d v="2019-01-30T00:00:00"/>
    <n v="4679.12"/>
  </r>
  <r>
    <s v="PEDRO HENRIQUE MARTINS PRADO"/>
    <x v="0"/>
    <n v="3013412"/>
    <n v="8872230608"/>
    <s v="01/05/1993"/>
    <x v="1"/>
    <s v="ELIZABETH APARECIDA CAIXETA PRADO"/>
    <x v="1"/>
    <s v="BRASILEIRO NATO"/>
    <m/>
    <s v="MG"/>
    <m/>
    <n v="1244"/>
    <s v="CENTRO ESTUDOS, PESQ E PROJ ECON-SOCIAIS"/>
    <s v="04-SANTA MONICA"/>
    <n v="344"/>
    <s v="INST DE ECONOMIA RELACOES INTERNACIONAIS"/>
    <s v="04-SANTA MONICA"/>
    <m/>
    <x v="1"/>
    <x v="121"/>
    <x v="0"/>
    <m/>
    <s v="0//0"/>
    <m/>
    <m/>
    <n v="0"/>
    <m/>
    <n v="0"/>
    <m/>
    <m/>
    <m/>
    <x v="0"/>
    <x v="0"/>
    <d v="2018-02-21T00:00:00"/>
    <n v="7566.58"/>
  </r>
  <r>
    <s v="PEDRO IVO CAVALCANTE BOTELHO"/>
    <x v="0"/>
    <n v="3300587"/>
    <n v="5158434158"/>
    <s v="15/10/1995"/>
    <x v="1"/>
    <s v="OSMARINA CAVALCANTE DE ASSIS BOTELHO"/>
    <x v="0"/>
    <s v="BRASILEIRO NATO"/>
    <m/>
    <s v="DF"/>
    <m/>
    <n v="399"/>
    <s v="FACULDADE DE ENGENHARIA MECANICA"/>
    <s v="12-CAMPUS GLORIA"/>
    <n v="399"/>
    <s v="FACULDADE DE ENGENHARIA MECANICA"/>
    <s v="12-CAMPUS GLORIA"/>
    <m/>
    <x v="2"/>
    <x v="24"/>
    <x v="0"/>
    <m/>
    <s v="0//0"/>
    <m/>
    <m/>
    <n v="0"/>
    <m/>
    <n v="0"/>
    <m/>
    <m/>
    <m/>
    <x v="0"/>
    <x v="0"/>
    <d v="2022-07-05T00:00:00"/>
    <n v="3058.7"/>
  </r>
  <r>
    <s v="PERCILIANA DE CARVALHO"/>
    <x v="1"/>
    <n v="1434270"/>
    <n v="46414258172"/>
    <s v="03/06/1966"/>
    <x v="0"/>
    <s v="SEBASTIANA TEODORO DE CARVALHO"/>
    <x v="1"/>
    <s v="BRASILEIRO NATO"/>
    <m/>
    <s v="GO"/>
    <s v="RIO VERDE"/>
    <n v="485"/>
    <s v="CLINICA MEDICA INTERNACAO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3-11-10T00:00:00"/>
    <n v="10920.69"/>
  </r>
  <r>
    <s v="PERSIA KARINE RODRIGUES KABATA FERREIRA"/>
    <x v="1"/>
    <n v="1532093"/>
    <n v="109267630"/>
    <s v="01/07/1973"/>
    <x v="0"/>
    <s v="CLEUSA RODRIGUES KABATA"/>
    <x v="0"/>
    <s v="BRASILEIRO NATO"/>
    <m/>
    <s v="MG"/>
    <s v="UBERLANDIA"/>
    <n v="770"/>
    <s v="PSICOLOGIA CLINICA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0"/>
    <d v="2006-05-24T00:00:00"/>
    <n v="12609.2"/>
  </r>
  <r>
    <s v="PETRONILHA TEREZINHA BARBOSA"/>
    <x v="1"/>
    <n v="412408"/>
    <n v="35124024615"/>
    <s v="03/09/1958"/>
    <x v="0"/>
    <s v="JOVERCINA FRAN BARBOSA"/>
    <x v="2"/>
    <s v="BRASILEIRO NATO"/>
    <m/>
    <s v="GO"/>
    <s v="PALMELO"/>
    <n v="491"/>
    <s v="CENTRO CIRURGICO GEUNE DIENF"/>
    <s v="05-ENFERMAGEM-UMUARAMA"/>
    <n v="211"/>
    <s v="DIRETORIA DE ENFERMAGEM HC"/>
    <s v="05-ENFERMAGEM-UMUARAMA"/>
    <m/>
    <x v="8"/>
    <x v="29"/>
    <x v="0"/>
    <m/>
    <s v="0//0"/>
    <m/>
    <m/>
    <n v="0"/>
    <m/>
    <n v="0"/>
    <m/>
    <m/>
    <m/>
    <x v="0"/>
    <x v="0"/>
    <d v="1984-11-23T00:00:00"/>
    <n v="6663.69"/>
  </r>
  <r>
    <s v="POLIANA ALMEIDA TRINDADE BATISTA"/>
    <x v="1"/>
    <n v="1672918"/>
    <n v="5636770669"/>
    <s v="16/09/1982"/>
    <x v="0"/>
    <s v="MARIA DAS DORES TRINDADE ALMEIDA"/>
    <x v="1"/>
    <s v="BRASILEIRO NATO"/>
    <m/>
    <s v="MG"/>
    <s v="MONTES CLAROS"/>
    <n v="214"/>
    <s v="GESTAO DAS UNIDADES DE INTERNACAO DIENF"/>
    <s v="05-ENFERMAGEM-UMUARAMA"/>
    <n v="211"/>
    <s v="DIRETORIA DE ENFERMAGEM HC"/>
    <s v="05-ENFERMAGEM-UMUARAMA"/>
    <m/>
    <x v="0"/>
    <x v="15"/>
    <x v="0"/>
    <m/>
    <s v="0//0"/>
    <m/>
    <s v="Lic. Gestante  ( Concedida Administrat.) - EST"/>
    <n v="0"/>
    <m/>
    <n v="0"/>
    <m/>
    <s v="8/09/2022"/>
    <s v="5/01/2023"/>
    <x v="0"/>
    <x v="0"/>
    <d v="2009-01-22T00:00:00"/>
    <n v="5034.51"/>
  </r>
  <r>
    <s v="POLIANA DE CASSIA FRANCO E SILVA"/>
    <x v="0"/>
    <n v="3044147"/>
    <n v="5294092670"/>
    <s v="31/10/1979"/>
    <x v="0"/>
    <s v="MAIRA HELENA FRANCO"/>
    <x v="0"/>
    <s v="BRASILEIRO NATO"/>
    <m/>
    <s v="MG"/>
    <m/>
    <n v="849"/>
    <s v="COOD PROG POS GRAD ARQUIT E URBANISMO"/>
    <s v="04-SANTA MONICA"/>
    <n v="372"/>
    <s v="FACULDADE ARQUITETURA URBANISMO E DESIGN"/>
    <s v="04-SANTA MONICA"/>
    <m/>
    <x v="2"/>
    <x v="40"/>
    <x v="0"/>
    <m/>
    <s v="0//0"/>
    <m/>
    <m/>
    <n v="0"/>
    <m/>
    <n v="0"/>
    <m/>
    <m/>
    <m/>
    <x v="0"/>
    <x v="0"/>
    <d v="2018-04-10T00:00:00"/>
    <n v="3950.72"/>
  </r>
  <r>
    <s v="POLIANNA NUNES SILVA COSTA"/>
    <x v="0"/>
    <n v="1258387"/>
    <n v="9770257648"/>
    <s v="31/03/1989"/>
    <x v="0"/>
    <s v="IRLENE MARIA NUNES DA SILVA"/>
    <x v="1"/>
    <s v="BRASILEIRO NATO"/>
    <m/>
    <s v="MG"/>
    <m/>
    <n v="928"/>
    <s v="PROGRAD - CAMPUS PONTAL"/>
    <s v="09-CAMPUS PONTAL"/>
    <n v="928"/>
    <s v="PROGRAD - CAMPUS PONTAL"/>
    <s v="09-CAMPUS PONTAL"/>
    <m/>
    <x v="0"/>
    <x v="40"/>
    <x v="1"/>
    <m/>
    <s v="0//0"/>
    <m/>
    <s v="REQUISICAO - art. 60 -  LEI 13.844/2019"/>
    <n v="0"/>
    <m/>
    <n v="99000"/>
    <s v="TRIBUNAL REGIONAL ELEITORAL - MG"/>
    <s v="28/07/2021"/>
    <s v="0//0"/>
    <x v="0"/>
    <x v="3"/>
    <d v="2015-10-08T00:00:00"/>
    <n v="3001.4"/>
  </r>
  <r>
    <s v="POLLIANA MARRA BARBOSA"/>
    <x v="1"/>
    <n v="1365754"/>
    <n v="3597982689"/>
    <s v="27/08/1977"/>
    <x v="0"/>
    <s v="MARIANA MARRA BARBOSA"/>
    <x v="0"/>
    <s v="BRASILEIRO NATO"/>
    <m/>
    <s v="MG"/>
    <s v="UBERLANDIA"/>
    <n v="484"/>
    <s v="CLINICA CIRURGICA 5 INTERNACA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11-29T00:00:00"/>
    <n v="11936.42"/>
  </r>
  <r>
    <s v="POLLYANA ALVES DE FARIA CUNHA"/>
    <x v="0"/>
    <n v="2814155"/>
    <n v="8625664601"/>
    <s v="18/01/1987"/>
    <x v="0"/>
    <s v="RITA PEREIRA CUNHA"/>
    <x v="1"/>
    <s v="BRASILEIRO NATO"/>
    <m/>
    <s v="MG"/>
    <m/>
    <n v="59"/>
    <s v="PREFEITURA UNIVERSITARIA"/>
    <s v="04-SANTA MONICA"/>
    <n v="59"/>
    <s v="PREFEITURA UNIVERSITARIA"/>
    <s v="04-SANTA MONICA"/>
    <m/>
    <x v="1"/>
    <x v="16"/>
    <x v="0"/>
    <m/>
    <s v="0//0"/>
    <m/>
    <s v="Lic. Gestante  ( Concedida Administrat.) - EST"/>
    <n v="0"/>
    <m/>
    <n v="0"/>
    <m/>
    <s v="21/10/2022"/>
    <s v="17/02/2023"/>
    <x v="0"/>
    <x v="0"/>
    <d v="2011-07-01T00:00:00"/>
    <n v="9316.32"/>
  </r>
  <r>
    <s v="POLLYANA VITORINO CABRAL"/>
    <x v="1"/>
    <n v="2854218"/>
    <n v="6147250620"/>
    <s v="25/10/1982"/>
    <x v="0"/>
    <s v="PATRICIA MARIA VITORINO"/>
    <x v="0"/>
    <s v="BRASILEIRO NATO"/>
    <m/>
    <s v="MG"/>
    <m/>
    <n v="476"/>
    <s v="PEDIATRIA AMB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15T00:00:00"/>
    <n v="5022.3900000000003"/>
  </r>
  <r>
    <s v="POLYANA ALVARENGA MATUMOTO"/>
    <x v="0"/>
    <n v="1659728"/>
    <n v="7140587698"/>
    <s v="06/10/1984"/>
    <x v="0"/>
    <s v="LUCIDELMA RESENDE ALVARENGA MATUMOTO"/>
    <x v="4"/>
    <s v="BRASILEIRO NATO"/>
    <m/>
    <s v="MG"/>
    <s v="UBERLANDIA"/>
    <n v="955"/>
    <s v="PROAE - CAMPUS PONTAL"/>
    <s v="09-CAMPUS PONTAL"/>
    <n v="944"/>
    <s v="PRO REITORIA DE ASSISTENCIA ESTUDANTIL"/>
    <s v="04-SANTA MONICA"/>
    <m/>
    <x v="1"/>
    <x v="17"/>
    <x v="0"/>
    <m/>
    <s v="0//0"/>
    <m/>
    <s v="LIC CAPAC - ART 25, INC II - DEC 9991/2019"/>
    <n v="0"/>
    <m/>
    <n v="0"/>
    <m/>
    <s v="28/11/2022"/>
    <s v="27/01/2023"/>
    <x v="0"/>
    <x v="0"/>
    <d v="2008-09-19T00:00:00"/>
    <n v="10057.17"/>
  </r>
  <r>
    <s v="POLYANA DE SOUSA ARAUJO"/>
    <x v="0"/>
    <n v="3013384"/>
    <n v="12604257629"/>
    <s v="28/11/1997"/>
    <x v="0"/>
    <s v="GEOVANIA GERALDA DE ARAUJO"/>
    <x v="1"/>
    <s v="BRASILEIRO NATO"/>
    <m/>
    <s v="MG"/>
    <m/>
    <n v="670"/>
    <s v="SETOR DE ATENCAO A DEPENDENCIA QUIMICA"/>
    <s v="08-AREA ADMINISTR-UMUARAMA"/>
    <n v="29"/>
    <s v="PRO REITORIA DE GESTAO DE PESSOAS"/>
    <s v="04-SANTA MONICA"/>
    <m/>
    <x v="2"/>
    <x v="52"/>
    <x v="0"/>
    <m/>
    <s v="0//0"/>
    <m/>
    <m/>
    <n v="0"/>
    <m/>
    <n v="0"/>
    <m/>
    <m/>
    <m/>
    <x v="0"/>
    <x v="0"/>
    <d v="2018-02-20T00:00:00"/>
    <n v="3058.7"/>
  </r>
  <r>
    <s v="PRISCILA BARBOSA DE OLIVEIRA"/>
    <x v="0"/>
    <n v="1861976"/>
    <n v="8112709637"/>
    <s v="16/02/1990"/>
    <x v="0"/>
    <s v="ELZA FLORINDA DE OLIVEIRA"/>
    <x v="1"/>
    <s v="BRASILEIRO NATO"/>
    <m/>
    <s v="MG"/>
    <m/>
    <n v="824"/>
    <s v="COORD CURSO TECNICO CONTROLE AMBIENTAL"/>
    <s v="07-AREA ACADEMICA-UMUARAMA"/>
    <n v="264"/>
    <s v="DIRETORIA DA ESCOLA TECNICA DE SAUDE"/>
    <s v="07-AREA ACADEMICA-UMUARAMA"/>
    <m/>
    <x v="1"/>
    <x v="12"/>
    <x v="0"/>
    <m/>
    <s v="0//0"/>
    <m/>
    <m/>
    <n v="26413"/>
    <s v="INSTITUTO FEDERAL DO TRIANGULO MINEIRO"/>
    <n v="0"/>
    <m/>
    <m/>
    <m/>
    <x v="0"/>
    <x v="0"/>
    <d v="2011-11-03T00:00:00"/>
    <n v="5811.63"/>
  </r>
  <r>
    <s v="PRISCILA CASTRO ALVES"/>
    <x v="0"/>
    <n v="1454438"/>
    <n v="5686396698"/>
    <s v="01/10/1982"/>
    <x v="0"/>
    <s v="MARIA DE FATIMA CASTRO ALVES"/>
    <x v="1"/>
    <s v="BRASILEIRO NATO"/>
    <m/>
    <s v="MG"/>
    <s v="UBERLANDIA"/>
    <n v="46"/>
    <s v="DIVISAO DE ENG SEG MEDICINA TRABALHO"/>
    <s v="08-AREA ADMINISTR-UMUARAMA"/>
    <n v="29"/>
    <s v="PRO REITORIA DE GESTAO DE PESSOAS"/>
    <s v="04-SANTA MONICA"/>
    <m/>
    <x v="3"/>
    <x v="19"/>
    <x v="0"/>
    <m/>
    <s v="0//0"/>
    <m/>
    <m/>
    <n v="0"/>
    <m/>
    <n v="0"/>
    <m/>
    <m/>
    <m/>
    <x v="0"/>
    <x v="0"/>
    <d v="2004-05-27T00:00:00"/>
    <n v="13798.06"/>
  </r>
  <r>
    <s v="PRISCILA DANTAS DA SILVA"/>
    <x v="1"/>
    <n v="3022704"/>
    <n v="30208624856"/>
    <s v="24/10/1981"/>
    <x v="0"/>
    <s v="ANGELA MARIA DANTAS DA SILVA"/>
    <x v="3"/>
    <s v="BRASILEIRO NATO"/>
    <m/>
    <s v="SP"/>
    <m/>
    <n v="776"/>
    <s v="DESENVOLVIMENTO HUMANO EM SAUDE"/>
    <s v="06-HOSP CLINICAS-UMUARAMA"/>
    <n v="179"/>
    <s v="DIRETORIA GERAL HOSP CLINICAS"/>
    <s v="06-HOSP CLINICAS-UMUARAMA"/>
    <m/>
    <x v="0"/>
    <x v="52"/>
    <x v="0"/>
    <m/>
    <s v="0//0"/>
    <m/>
    <m/>
    <n v="0"/>
    <m/>
    <n v="0"/>
    <m/>
    <m/>
    <m/>
    <x v="0"/>
    <x v="0"/>
    <d v="2018-03-05T00:00:00"/>
    <n v="3425.73"/>
  </r>
  <r>
    <s v="PRISCILA DE OLIVEIRA MIGUEL"/>
    <x v="1"/>
    <n v="1521776"/>
    <n v="5003803680"/>
    <s v="13/07/1982"/>
    <x v="0"/>
    <s v="LEVILDA DE OLIVEIRA MIGUEL"/>
    <x v="1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m/>
    <x v="1"/>
    <x v="20"/>
    <x v="0"/>
    <m/>
    <s v="0//0"/>
    <m/>
    <m/>
    <n v="0"/>
    <m/>
    <n v="0"/>
    <m/>
    <m/>
    <m/>
    <x v="0"/>
    <x v="0"/>
    <d v="2006-02-13T00:00:00"/>
    <n v="11136.85"/>
  </r>
  <r>
    <s v="PRISCILA LELIS CANDIDO CUSTODIO"/>
    <x v="1"/>
    <n v="2104670"/>
    <n v="7924447601"/>
    <s v="01/10/1986"/>
    <x v="0"/>
    <s v="DIVOENIA FERREIRA LELES CANDIDO"/>
    <x v="1"/>
    <s v="BRASILEIRO NATO"/>
    <m/>
    <s v="MG"/>
    <m/>
    <n v="491"/>
    <s v="CENTRO CIRURGICO GEUNE DIENF"/>
    <s v="05-ENFERMAGEM-UMUARAMA"/>
    <n v="211"/>
    <s v="DIRETORIA DE ENFERMAGEM HC"/>
    <s v="05-ENFERMAGEM-UMUARAMA"/>
    <m/>
    <x v="0"/>
    <x v="18"/>
    <x v="0"/>
    <m/>
    <s v="0//0"/>
    <m/>
    <m/>
    <n v="0"/>
    <m/>
    <n v="0"/>
    <m/>
    <m/>
    <m/>
    <x v="0"/>
    <x v="0"/>
    <d v="2014-03-17T00:00:00"/>
    <n v="8777.27"/>
  </r>
  <r>
    <s v="PRISCILA MIRANDA CHAVES"/>
    <x v="0"/>
    <n v="1090935"/>
    <n v="5191716671"/>
    <s v="07/07/1980"/>
    <x v="0"/>
    <s v="GUACIRA QUIRINO MIRANDA"/>
    <x v="1"/>
    <s v="BRASILEIRO NATO"/>
    <m/>
    <s v="MG"/>
    <m/>
    <n v="655"/>
    <s v="SETOR DE REG PROGRESSOES E FUNCOES"/>
    <s v="04-SANTA MONICA"/>
    <n v="29"/>
    <s v="PRO REITORIA DE GESTAO DE PESSOAS"/>
    <s v="04-SANTA MONICA"/>
    <m/>
    <x v="1"/>
    <x v="51"/>
    <x v="0"/>
    <m/>
    <s v="0//0"/>
    <m/>
    <m/>
    <n v="0"/>
    <m/>
    <n v="0"/>
    <m/>
    <m/>
    <m/>
    <x v="0"/>
    <x v="0"/>
    <d v="2014-02-21T00:00:00"/>
    <n v="7724.68"/>
  </r>
  <r>
    <s v="PRISCILA RODRIGUES OLIVEIRA"/>
    <x v="1"/>
    <n v="1976287"/>
    <n v="7313517629"/>
    <s v="16/11/1983"/>
    <x v="0"/>
    <s v="SELMA LUCIA RODRIGUES DE OLIVEIR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51"/>
    <x v="0"/>
    <m/>
    <s v="0//0"/>
    <m/>
    <m/>
    <n v="0"/>
    <m/>
    <n v="0"/>
    <m/>
    <m/>
    <m/>
    <x v="0"/>
    <x v="0"/>
    <d v="2018-06-19T00:00:00"/>
    <n v="6820.8"/>
  </r>
  <r>
    <s v="PRISCILA SILVA FRANCO"/>
    <x v="0"/>
    <n v="1297894"/>
    <n v="6953789611"/>
    <s v="12/10/1985"/>
    <x v="0"/>
    <s v="EDRIANE SILVA COSTA FRANCO"/>
    <x v="1"/>
    <s v="BRASILEIRO NATO"/>
    <m/>
    <s v="MG"/>
    <m/>
    <n v="288"/>
    <s v="INSTITUTO DE CIENCIAS BIOMEDICAS"/>
    <s v="07-AREA ACADEMICA-UMUARAMA"/>
    <n v="288"/>
    <s v="INSTITUTO DE CIENCIAS BIOMEDICAS"/>
    <s v="07-AREA ACADEMICA-UMUARAMA"/>
    <m/>
    <x v="3"/>
    <x v="27"/>
    <x v="0"/>
    <m/>
    <s v="0//0"/>
    <m/>
    <m/>
    <n v="0"/>
    <m/>
    <n v="0"/>
    <m/>
    <m/>
    <m/>
    <x v="0"/>
    <x v="0"/>
    <d v="2019-03-07T00:00:00"/>
    <n v="5275.47"/>
  </r>
  <r>
    <s v="PRISCILLA OLIVEIRA CARNEIRO"/>
    <x v="0"/>
    <n v="1879692"/>
    <n v="6345533645"/>
    <s v="08/03/1985"/>
    <x v="0"/>
    <s v="MARIA DE FATIMA OLIVEIRA CARNEIRO"/>
    <x v="2"/>
    <s v="BRASILEIRO NATO"/>
    <m/>
    <s v="MG"/>
    <m/>
    <n v="271"/>
    <s v="DIRETORIA ESCOLA DE EDUCACAO BASICA"/>
    <s v="03-EDUCACAO FISICA"/>
    <n v="271"/>
    <s v="DIRETORIA ESCOLA DE EDUCACAO BASICA"/>
    <s v="03-EDUCACAO FISICA"/>
    <m/>
    <x v="1"/>
    <x v="12"/>
    <x v="0"/>
    <m/>
    <s v="0//0"/>
    <m/>
    <m/>
    <n v="0"/>
    <m/>
    <n v="0"/>
    <m/>
    <m/>
    <m/>
    <x v="0"/>
    <x v="0"/>
    <d v="2011-07-20T00:00:00"/>
    <n v="5811.63"/>
  </r>
  <r>
    <s v="PRISCILLA VITORIA NUNES FERREIRA"/>
    <x v="0"/>
    <n v="3000226"/>
    <n v="11444877658"/>
    <s v="21/09/1994"/>
    <x v="0"/>
    <s v="SANDRA ALVES FERREIRA"/>
    <x v="1"/>
    <s v="BRASILEIRO NATO"/>
    <m/>
    <s v="MG"/>
    <m/>
    <n v="963"/>
    <s v="DIRETORIA DE SUSTENTABILIDADE AMBIENTAL"/>
    <s v="04-SANTA MONICA"/>
    <n v="59"/>
    <s v="PREFEITURA UNIVERSITARIA"/>
    <s v="04-SANTA MONICA"/>
    <m/>
    <x v="0"/>
    <x v="52"/>
    <x v="0"/>
    <m/>
    <s v="0//0"/>
    <m/>
    <m/>
    <n v="0"/>
    <m/>
    <n v="0"/>
    <m/>
    <m/>
    <m/>
    <x v="0"/>
    <x v="0"/>
    <d v="2017-12-08T00:00:00"/>
    <n v="4156.54"/>
  </r>
  <r>
    <s v="RAFAEL CORDEIRO DE CARVALHO"/>
    <x v="0"/>
    <n v="3047074"/>
    <n v="12369550643"/>
    <s v="03/04/1993"/>
    <x v="1"/>
    <s v="DEUZELY CORDEIRO D0 PRADO"/>
    <x v="1"/>
    <s v="BRASILEIRO NATO"/>
    <m/>
    <s v="TO"/>
    <m/>
    <n v="429"/>
    <s v="COORDENACAO C GRAD ENG. MECATRONICA"/>
    <s v="12-CAMPUS GLORIA"/>
    <n v="399"/>
    <s v="FACULDADE DE ENGENHARIA MECANICA"/>
    <s v="12-CAMPUS GLORIA"/>
    <m/>
    <x v="2"/>
    <x v="26"/>
    <x v="0"/>
    <m/>
    <s v="0//0"/>
    <m/>
    <m/>
    <n v="0"/>
    <m/>
    <n v="0"/>
    <m/>
    <m/>
    <m/>
    <x v="0"/>
    <x v="0"/>
    <d v="2018-05-16T00:00:00"/>
    <n v="3875.78"/>
  </r>
  <r>
    <s v="RAFAEL DE OLIVEIRA MAXIMO"/>
    <x v="0"/>
    <n v="3229444"/>
    <n v="8699438630"/>
    <s v="08/02/1985"/>
    <x v="1"/>
    <s v="ELIZABETH DE OLIVEIRA MAXIMO"/>
    <x v="1"/>
    <s v="BRASILEIRO NATO"/>
    <m/>
    <s v="MG"/>
    <m/>
    <n v="332"/>
    <s v="FACULDADE DE EDUCACAO FISICA"/>
    <s v="03-EDUCACAO FISICA"/>
    <n v="332"/>
    <s v="FACULDADE DE EDUCACAO FISICA"/>
    <s v="03-EDUCACAO FISICA"/>
    <m/>
    <x v="0"/>
    <x v="45"/>
    <x v="0"/>
    <m/>
    <s v="0//0"/>
    <m/>
    <m/>
    <n v="0"/>
    <m/>
    <n v="0"/>
    <m/>
    <m/>
    <m/>
    <x v="0"/>
    <x v="0"/>
    <d v="2021-02-22T00:00:00"/>
    <n v="3331"/>
  </r>
  <r>
    <s v="RAFAEL DE SOUZA CARNEIRO"/>
    <x v="0"/>
    <n v="1982193"/>
    <n v="1538476622"/>
    <s v="10/03/1988"/>
    <x v="1"/>
    <s v="IVONETE MARIA DE SOUZA CARNEIRO"/>
    <x v="1"/>
    <s v="BRASILEIRO NATO"/>
    <m/>
    <s v="MG"/>
    <m/>
    <n v="403"/>
    <s v="FACULDADE DE ENGENHARIA ELETRICA"/>
    <s v="04-SANTA MONICA"/>
    <n v="403"/>
    <s v="FACULDADE DE ENGENHARIA ELETRICA"/>
    <s v="04-SANTA MONICA"/>
    <m/>
    <x v="0"/>
    <x v="8"/>
    <x v="0"/>
    <m/>
    <s v="0//0"/>
    <m/>
    <m/>
    <n v="0"/>
    <m/>
    <n v="0"/>
    <m/>
    <m/>
    <m/>
    <x v="0"/>
    <x v="0"/>
    <d v="2012-12-03T00:00:00"/>
    <n v="4488.6000000000004"/>
  </r>
  <r>
    <s v="RAFAEL DE SOUZA CARRARA"/>
    <x v="0"/>
    <n v="1942136"/>
    <n v="6335759683"/>
    <s v="23/08/1983"/>
    <x v="1"/>
    <s v="RAIMUNDA MARIA DE SOUZA CARRARA"/>
    <x v="0"/>
    <s v="BRASILEIRO NATO"/>
    <m/>
    <s v="MG"/>
    <m/>
    <n v="173"/>
    <s v="DIVISAO DE COMPRAS - DIRCL"/>
    <s v="04-SANTA MONICA"/>
    <n v="131"/>
    <s v="PRO REITORIA DE PLANEJAMEN ADMINISTRACAO"/>
    <s v="04-SANTA MONICA"/>
    <m/>
    <x v="0"/>
    <x v="12"/>
    <x v="0"/>
    <m/>
    <s v="0//0"/>
    <m/>
    <m/>
    <n v="0"/>
    <m/>
    <n v="0"/>
    <m/>
    <m/>
    <m/>
    <x v="0"/>
    <x v="0"/>
    <d v="2012-05-09T00:00:00"/>
    <n v="4953.16"/>
  </r>
  <r>
    <s v="RAFAEL LEMES DE AQUINO"/>
    <x v="1"/>
    <n v="1363848"/>
    <n v="4813474616"/>
    <s v="10/09/1980"/>
    <x v="1"/>
    <s v="MARIA REGINA ARANTES LEMES"/>
    <x v="1"/>
    <s v="BRASILEIRO NATO"/>
    <m/>
    <s v="MG"/>
    <s v="UBERLANDIA"/>
    <n v="549"/>
    <s v="SETOR DE TRANSPLANTE RENAL"/>
    <s v="05-ENFERMAGEM-UMUARAMA"/>
    <n v="211"/>
    <s v="DIRETORIA DE ENFERMAGEM HC"/>
    <s v="05-ENFERMAGEM-UMUARAMA"/>
    <m/>
    <x v="1"/>
    <x v="5"/>
    <x v="0"/>
    <m/>
    <s v="0//0"/>
    <m/>
    <m/>
    <n v="0"/>
    <m/>
    <n v="0"/>
    <m/>
    <m/>
    <m/>
    <x v="0"/>
    <x v="0"/>
    <d v="2002-10-25T00:00:00"/>
    <n v="7587.16"/>
  </r>
  <r>
    <s v="RAFAEL MOMENTE CASTRO"/>
    <x v="0"/>
    <n v="1948274"/>
    <n v="10417172613"/>
    <s v="20/09/1990"/>
    <x v="1"/>
    <s v="MARLUCIA APARECIDA MOMENTE CASTRO"/>
    <x v="2"/>
    <s v="BRASILEIRO NATO"/>
    <m/>
    <s v="MG"/>
    <m/>
    <n v="825"/>
    <s v="COORDENACAO PROG POS GRADUACAO DIREITO"/>
    <s v="04-SANTA MONICA"/>
    <n v="376"/>
    <s v="FACULDADE DE DIREITO"/>
    <s v="04-SANTA MONICA"/>
    <m/>
    <x v="0"/>
    <x v="8"/>
    <x v="0"/>
    <m/>
    <s v="0//0"/>
    <m/>
    <m/>
    <n v="0"/>
    <m/>
    <n v="0"/>
    <m/>
    <m/>
    <m/>
    <x v="0"/>
    <x v="0"/>
    <d v="2012-06-11T00:00:00"/>
    <n v="4591.3599999999997"/>
  </r>
  <r>
    <s v="RAFAEL MONTEIRO JORGE ALVES DE SOUZA"/>
    <x v="0"/>
    <n v="2221015"/>
    <n v="8614327625"/>
    <s v="23/12/1989"/>
    <x v="1"/>
    <s v="ELIANA JORGE ALVES DE SOUZA"/>
    <x v="1"/>
    <s v="BRASILEIRO NATO"/>
    <m/>
    <s v="MG"/>
    <m/>
    <n v="419"/>
    <s v="COORDENACAO P P GRAD ENGENHARIA CIVIL"/>
    <s v="04-SANTA MONICA"/>
    <n v="407"/>
    <s v="FACULDADE DE ENGENHARIA CIVIL"/>
    <s v="04-SANTA MONICA"/>
    <m/>
    <x v="3"/>
    <x v="18"/>
    <x v="0"/>
    <m/>
    <s v="0//0"/>
    <m/>
    <m/>
    <n v="0"/>
    <m/>
    <n v="0"/>
    <m/>
    <m/>
    <m/>
    <x v="0"/>
    <x v="0"/>
    <d v="2015-04-20T00:00:00"/>
    <n v="5087.51"/>
  </r>
  <r>
    <s v="RAFAEL RAMOS HEILBUTH"/>
    <x v="0"/>
    <n v="2265506"/>
    <n v="6058747600"/>
    <s v="20/03/1989"/>
    <x v="1"/>
    <s v="MARIA APARECIDA LEAO RAMOS HEILBUTH"/>
    <x v="1"/>
    <s v="BRASILEIRO NATO"/>
    <m/>
    <s v="MG"/>
    <m/>
    <n v="410"/>
    <s v="FACULDADE DE ENGENHARIA QUIMICA"/>
    <s v="04-SANTA MONICA"/>
    <n v="410"/>
    <s v="FACULDADE DE ENGENHARIA QUIMICA"/>
    <s v="04-SANTA MONICA"/>
    <m/>
    <x v="1"/>
    <x v="38"/>
    <x v="0"/>
    <m/>
    <s v="0//0"/>
    <m/>
    <m/>
    <n v="0"/>
    <m/>
    <n v="0"/>
    <m/>
    <m/>
    <m/>
    <x v="0"/>
    <x v="0"/>
    <d v="2015-11-24T00:00:00"/>
    <n v="8306.11"/>
  </r>
  <r>
    <s v="RAFAEL RESENDE FINZI"/>
    <x v="0"/>
    <n v="3071504"/>
    <n v="8434227690"/>
    <s v="28/05/1990"/>
    <x v="1"/>
    <s v="LUCIMAR DE RESENDE FNZI"/>
    <x v="1"/>
    <s v="BRASILEIRO NATO"/>
    <m/>
    <s v="MG"/>
    <m/>
    <n v="301"/>
    <s v="INSTITUTO DE CIENCIAS AGRARIAS"/>
    <s v="12-CAMPUS GLORIA"/>
    <n v="301"/>
    <s v="INSTITUTO DE CIENCIAS AGRARIAS"/>
    <s v="12-CAMPUS GLORIA"/>
    <m/>
    <x v="3"/>
    <x v="27"/>
    <x v="0"/>
    <m/>
    <s v="0//0"/>
    <m/>
    <m/>
    <n v="0"/>
    <m/>
    <n v="0"/>
    <m/>
    <m/>
    <m/>
    <x v="0"/>
    <x v="0"/>
    <d v="2018-10-03T00:00:00"/>
    <n v="5275.47"/>
  </r>
  <r>
    <s v="RAFAEL SILVA CAIXETA"/>
    <x v="0"/>
    <n v="1058325"/>
    <n v="11275569676"/>
    <s v="06/04/1999"/>
    <x v="1"/>
    <s v="GILDA SILVA"/>
    <x v="1"/>
    <s v="BRASILEIRO NATO"/>
    <m/>
    <s v="MG"/>
    <m/>
    <n v="167"/>
    <s v="DIVISAO CONC DIARIAS E PASSAGENS - DIROR"/>
    <s v="04-SANTA MONICA"/>
    <n v="131"/>
    <s v="PRO REITORIA DE PLANEJAMEN ADMINISTRACAO"/>
    <s v="04-SANTA MONICA"/>
    <m/>
    <x v="4"/>
    <x v="64"/>
    <x v="0"/>
    <m/>
    <s v="0//0"/>
    <m/>
    <m/>
    <n v="0"/>
    <m/>
    <n v="0"/>
    <m/>
    <m/>
    <m/>
    <x v="0"/>
    <x v="0"/>
    <d v="2019-10-09T00:00:00"/>
    <n v="3430.71"/>
  </r>
  <r>
    <s v="RAFAEL VIDAL TAVARES"/>
    <x v="0"/>
    <n v="1807285"/>
    <n v="4813486622"/>
    <s v="13/03/1981"/>
    <x v="1"/>
    <s v="SANDRA MARIA TAVARES DA SILVA"/>
    <x v="2"/>
    <s v="BRASILEIRO NATO"/>
    <m/>
    <s v="MG"/>
    <m/>
    <n v="140"/>
    <s v="DIRETORIA DE ADMINISTRACAO FINANCEIRA"/>
    <s v="04-SANTA MONICA"/>
    <n v="131"/>
    <s v="PRO REITORIA DE PLANEJAMEN ADMINISTRACAO"/>
    <s v="04-SANTA MONICA"/>
    <m/>
    <x v="1"/>
    <x v="9"/>
    <x v="0"/>
    <m/>
    <s v="0//0"/>
    <m/>
    <m/>
    <n v="0"/>
    <m/>
    <n v="0"/>
    <m/>
    <m/>
    <m/>
    <x v="0"/>
    <x v="0"/>
    <d v="2010-08-16T00:00:00"/>
    <n v="13532.42"/>
  </r>
  <r>
    <s v="RAFAELA DAVID DE MORAIS"/>
    <x v="0"/>
    <n v="3153866"/>
    <n v="3386303170"/>
    <s v="02/07/1993"/>
    <x v="0"/>
    <s v="EVA MARIA DE MORAIS"/>
    <x v="0"/>
    <s v="BRASILEIRO NATO"/>
    <m/>
    <s v="GO"/>
    <m/>
    <n v="29"/>
    <s v="PRO REITORIA DE GESTAO DE PESSOAS"/>
    <s v="04-SANTA MONICA"/>
    <n v="29"/>
    <s v="PRO REITORIA DE GESTAO DE PESSOAS"/>
    <s v="04-SANTA MONICA"/>
    <m/>
    <x v="0"/>
    <x v="27"/>
    <x v="0"/>
    <m/>
    <s v="0//0"/>
    <m/>
    <m/>
    <n v="0"/>
    <m/>
    <n v="0"/>
    <m/>
    <m/>
    <m/>
    <x v="0"/>
    <x v="0"/>
    <d v="2019-11-06T00:00:00"/>
    <n v="4095.76"/>
  </r>
  <r>
    <s v="RAFFAELLA ARAUJO PEREIRA"/>
    <x v="1"/>
    <n v="1872117"/>
    <n v="2450382135"/>
    <s v="01/05/1987"/>
    <x v="0"/>
    <s v="SEDNA GONCALVES ARAUJO PEREIRA"/>
    <x v="1"/>
    <s v="BRASILEIRO NATO"/>
    <m/>
    <s v="MG"/>
    <m/>
    <n v="469"/>
    <s v="CENTRO SAUDE ESCOLA JARAGUA AMB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6-15T00:00:00"/>
    <n v="5022.3900000000003"/>
  </r>
  <r>
    <s v="RAFFER BRANDAO E SILVA"/>
    <x v="0"/>
    <n v="1672836"/>
    <n v="7818223606"/>
    <s v="01/05/1986"/>
    <x v="1"/>
    <s v="ZELIA MARIA BRANDAO E SILVA"/>
    <x v="0"/>
    <s v="BRASILEIRO NATO"/>
    <m/>
    <s v="MG"/>
    <s v="ITUIUTABA"/>
    <n v="800"/>
    <s v="COORD DO CURSO DE GEOGRAFIA DO PONTAL"/>
    <s v="09-CAMPUS PONTAL"/>
    <n v="1155"/>
    <s v="INSTITUTO DE CIENCIAS HUMANAS DO PONTAL"/>
    <s v="09-CAMPUS PONTAL"/>
    <m/>
    <x v="2"/>
    <x v="15"/>
    <x v="0"/>
    <m/>
    <s v="0//0"/>
    <m/>
    <m/>
    <n v="0"/>
    <m/>
    <n v="0"/>
    <m/>
    <m/>
    <m/>
    <x v="0"/>
    <x v="0"/>
    <d v="2009-01-22T00:00:00"/>
    <n v="4840.87"/>
  </r>
  <r>
    <s v="RALCIANE DE PAULA MENEZES"/>
    <x v="0"/>
    <n v="2065813"/>
    <n v="9901826659"/>
    <s v="06/12/1990"/>
    <x v="0"/>
    <s v="SANDRA APARECIDA DE PAULA MENEZES"/>
    <x v="1"/>
    <s v="BRASILEIRO NATO"/>
    <m/>
    <s v="MG"/>
    <m/>
    <n v="881"/>
    <s v="COORD CURSO TECNICO EM ANALISE CLINICAS"/>
    <s v="07-AREA ACADEMICA-UMUARAMA"/>
    <n v="264"/>
    <s v="DIRETORIA DA ESCOLA TECNICA DE SAUDE"/>
    <s v="07-AREA ACADEMICA-UMUARAMA"/>
    <m/>
    <x v="3"/>
    <x v="8"/>
    <x v="0"/>
    <m/>
    <s v="0//0"/>
    <m/>
    <m/>
    <n v="0"/>
    <m/>
    <n v="0"/>
    <m/>
    <m/>
    <m/>
    <x v="0"/>
    <x v="0"/>
    <d v="2013-10-14T00:00:00"/>
    <n v="6387.61"/>
  </r>
  <r>
    <s v="RAMON RODRIGUES"/>
    <x v="0"/>
    <n v="1035112"/>
    <n v="53948815615"/>
    <s v="25/07/1966"/>
    <x v="1"/>
    <s v="MARIA DIVINA RODRIGUES"/>
    <x v="3"/>
    <s v="BRASILEIRO NATO"/>
    <m/>
    <s v="MG"/>
    <s v="UBERLANDIA"/>
    <n v="71"/>
    <s v="DIVISAO VIGILANCIA SEGURANCA PATRIMONIAL"/>
    <s v="04-SANTA MONICA"/>
    <n v="59"/>
    <s v="PREFEITURA UNIVERSITARIA"/>
    <s v="04-SANTA MONICA"/>
    <m/>
    <x v="2"/>
    <x v="6"/>
    <x v="0"/>
    <m/>
    <s v="0//0"/>
    <m/>
    <m/>
    <n v="0"/>
    <m/>
    <n v="0"/>
    <m/>
    <m/>
    <m/>
    <x v="0"/>
    <x v="0"/>
    <d v="1993-03-17T00:00:00"/>
    <n v="7564.07"/>
  </r>
  <r>
    <s v="RANI MOURAO DAVID PRICINOTI"/>
    <x v="1"/>
    <n v="1439905"/>
    <n v="93179499672"/>
    <s v="23/11/1973"/>
    <x v="0"/>
    <s v="TEREZINHA MOURAO DAVID"/>
    <x v="1"/>
    <s v="BRASILEIRO NATO"/>
    <m/>
    <s v="MG"/>
    <s v="UBERABA"/>
    <n v="216"/>
    <s v="SETOR DE MATERIAIS ESTERILIZACAO DIENF"/>
    <s v="05-ENFERMAGEM-UMUARAMA"/>
    <n v="211"/>
    <s v="DIRETORIA DE ENFERMAGEM HC"/>
    <s v="05-ENFERMAGEM-UMUARAMA"/>
    <m/>
    <x v="0"/>
    <x v="4"/>
    <x v="0"/>
    <m/>
    <s v="0//0"/>
    <m/>
    <m/>
    <n v="0"/>
    <m/>
    <n v="0"/>
    <m/>
    <m/>
    <m/>
    <x v="0"/>
    <x v="0"/>
    <d v="2004-01-15T00:00:00"/>
    <n v="7984.95"/>
  </r>
  <r>
    <s v="RAONI PAIS SIQUEIRA"/>
    <x v="0"/>
    <n v="3243272"/>
    <n v="9762335686"/>
    <s v="31/12/1988"/>
    <x v="1"/>
    <s v="MARIA LUCIA JANOTE PAIS SIQUEIRA"/>
    <x v="0"/>
    <s v="BRASILEIRO NATO"/>
    <m/>
    <s v="MG"/>
    <m/>
    <n v="793"/>
    <s v="COORD CURSO GRAD BIOTECNOLOGIA DE PATOS"/>
    <s v="11-CAMPUS PATOS DE MINAS"/>
    <n v="298"/>
    <s v="INSTITUTO DE BIOTECNOLOGIA"/>
    <s v="07-AREA ACADEMICA-UMUARAMA"/>
    <m/>
    <x v="3"/>
    <x v="24"/>
    <x v="0"/>
    <m/>
    <s v="0//0"/>
    <m/>
    <m/>
    <n v="0"/>
    <m/>
    <n v="0"/>
    <m/>
    <m/>
    <m/>
    <x v="0"/>
    <x v="0"/>
    <d v="2021-06-28T00:00:00"/>
    <n v="4282.18"/>
  </r>
  <r>
    <s v="RAPHAEL BAHIA DO CARMO"/>
    <x v="0"/>
    <n v="3161127"/>
    <n v="11665446722"/>
    <s v="05/12/1986"/>
    <x v="1"/>
    <s v="MARIA PERPETUA BAHIA CARMO"/>
    <x v="1"/>
    <s v="BRASILEIRO NATO"/>
    <m/>
    <s v="RJ"/>
    <m/>
    <n v="337"/>
    <s v="CENTRO DE DOCUM E PESQUISA DA HISTORIA"/>
    <s v="04-SANTA MONICA"/>
    <n v="335"/>
    <s v="INSTITUTO DE HISTORIA"/>
    <s v="04-SANTA MONICA"/>
    <m/>
    <x v="1"/>
    <x v="53"/>
    <x v="0"/>
    <m/>
    <s v="0//0"/>
    <m/>
    <m/>
    <n v="0"/>
    <m/>
    <n v="0"/>
    <m/>
    <m/>
    <m/>
    <x v="0"/>
    <x v="0"/>
    <d v="2020-01-17T00:00:00"/>
    <n v="6859.94"/>
  </r>
  <r>
    <s v="RAPHAEL DE MATTOS QUEIROZ"/>
    <x v="0"/>
    <n v="3059558"/>
    <n v="1528466624"/>
    <s v="17/02/1987"/>
    <x v="1"/>
    <s v="ELEUSA DE MATTOS QUEIROZ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0"/>
    <x v="27"/>
    <x v="0"/>
    <m/>
    <s v="0//0"/>
    <m/>
    <m/>
    <n v="0"/>
    <m/>
    <n v="0"/>
    <m/>
    <m/>
    <m/>
    <x v="0"/>
    <x v="0"/>
    <d v="2018-08-02T00:00:00"/>
    <n v="3707.09"/>
  </r>
  <r>
    <s v="RAQUEL APARECIDA DE OLIVEIRA"/>
    <x v="1"/>
    <n v="1361746"/>
    <n v="77923685649"/>
    <s v="21/11/1969"/>
    <x v="0"/>
    <s v="SHIRLEY MARIA DE OLIVEIRA"/>
    <x v="1"/>
    <s v="BRASILEIRO NATO"/>
    <m/>
    <s v="GO"/>
    <s v="SAO SIMAO"/>
    <n v="478"/>
    <s v="CIRURGIA PS DIENF"/>
    <s v="05-ENFERMAGEM-UMUARAMA"/>
    <n v="211"/>
    <s v="DIRETORIA DE ENFERMAGEM HC"/>
    <s v="05-ENFERMAGEM-UMUARAMA"/>
    <m/>
    <x v="8"/>
    <x v="5"/>
    <x v="0"/>
    <m/>
    <s v="0//0"/>
    <m/>
    <m/>
    <n v="0"/>
    <m/>
    <n v="0"/>
    <m/>
    <m/>
    <m/>
    <x v="0"/>
    <x v="0"/>
    <d v="2002-09-11T00:00:00"/>
    <n v="6832.11"/>
  </r>
  <r>
    <s v="RAQUEL BERNARDES"/>
    <x v="0"/>
    <n v="2102269"/>
    <n v="8590577635"/>
    <s v="10/11/1988"/>
    <x v="0"/>
    <s v="RITA PAULINO BERNARDES"/>
    <x v="1"/>
    <s v="BRASILEIRO NATO"/>
    <m/>
    <s v="MG"/>
    <m/>
    <n v="621"/>
    <s v="DIV ENS PESQ EXT ATEND ATEN EDU ESPECIAL"/>
    <s v="04-SANTA MONICA"/>
    <n v="262"/>
    <s v="PRO REITORIA DE GRADUACAO"/>
    <s v="04-SANTA MONICA"/>
    <m/>
    <x v="1"/>
    <x v="18"/>
    <x v="0"/>
    <m/>
    <s v="0//0"/>
    <m/>
    <m/>
    <n v="0"/>
    <m/>
    <n v="0"/>
    <m/>
    <m/>
    <m/>
    <x v="0"/>
    <x v="0"/>
    <d v="2014-03-17T00:00:00"/>
    <n v="5051.21"/>
  </r>
  <r>
    <s v="RAQUEL BERNARDES DE OLIVEIRA"/>
    <x v="1"/>
    <n v="1035237"/>
    <n v="43705065653"/>
    <s v="05/09/1961"/>
    <x v="0"/>
    <s v="SEBASTIANA BERNARDES OLIVEIRA"/>
    <x v="0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3-08-02T00:00:00"/>
    <n v="5796.25"/>
  </r>
  <r>
    <s v="RAQUEL BORJA PEPPE"/>
    <x v="0"/>
    <n v="1986921"/>
    <n v="2684536678"/>
    <s v="23/10/1975"/>
    <x v="0"/>
    <s v="MONICA BORJA PEPPE"/>
    <x v="2"/>
    <s v="BRASILEIRO NATO"/>
    <m/>
    <s v="MG"/>
    <m/>
    <n v="651"/>
    <s v="DIVISAO DE CONTROLE ORCAMENTARIO - DIROR"/>
    <s v="04-SANTA MONICA"/>
    <n v="131"/>
    <s v="PRO REITORIA DE PLANEJAMEN ADMINISTRACAO"/>
    <s v="04-SANTA MONICA"/>
    <m/>
    <x v="0"/>
    <x v="8"/>
    <x v="0"/>
    <m/>
    <s v="0//0"/>
    <m/>
    <m/>
    <n v="0"/>
    <m/>
    <n v="0"/>
    <m/>
    <m/>
    <m/>
    <x v="0"/>
    <x v="0"/>
    <d v="2013-01-07T00:00:00"/>
    <n v="5464.11"/>
  </r>
  <r>
    <s v="RAQUEL CRISTINA DA SILVA SOARES NITA"/>
    <x v="1"/>
    <n v="1936581"/>
    <n v="11419682660"/>
    <s v="13/03/1991"/>
    <x v="0"/>
    <s v="SONIAMARIA SILVA SOARES"/>
    <x v="3"/>
    <s v="BRASILEIRO NATO"/>
    <m/>
    <s v="MG"/>
    <m/>
    <n v="485"/>
    <s v="CLINICA MEDICA INTERNACAO DIENF"/>
    <s v="05-ENFERMAGEM-UMUARAMA"/>
    <n v="211"/>
    <s v="DIRETORIA DE ENFERMAGEM HC"/>
    <s v="05-ENFERMAGEM-UMUARAMA"/>
    <m/>
    <x v="9"/>
    <x v="110"/>
    <x v="0"/>
    <m/>
    <s v="0//0"/>
    <m/>
    <m/>
    <n v="0"/>
    <m/>
    <n v="0"/>
    <m/>
    <m/>
    <m/>
    <x v="0"/>
    <x v="0"/>
    <d v="2012-04-12T00:00:00"/>
    <n v="3842.39"/>
  </r>
  <r>
    <s v="RAQUEL DE OLIVEIRA PEREIRA"/>
    <x v="1"/>
    <n v="671711"/>
    <n v="30810825104"/>
    <s v="30/04/1967"/>
    <x v="0"/>
    <s v="IOLANDA ALVES PEREIRA"/>
    <x v="0"/>
    <s v="BRASILEIRO NATO"/>
    <m/>
    <s v="GO"/>
    <s v="IPAMERI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92-04-01T00:00:00"/>
    <n v="6869.52"/>
  </r>
  <r>
    <s v="RAQUEL PERES DE OLIVEIRA COUTINHO"/>
    <x v="0"/>
    <n v="1968808"/>
    <n v="7516591696"/>
    <s v="06/04/1987"/>
    <x v="0"/>
    <s v="MARIA ABADIA PERES DE OLIVEIRA"/>
    <x v="1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m/>
    <x v="1"/>
    <x v="8"/>
    <x v="0"/>
    <m/>
    <s v="0//0"/>
    <m/>
    <m/>
    <n v="0"/>
    <m/>
    <n v="0"/>
    <m/>
    <m/>
    <m/>
    <x v="0"/>
    <x v="0"/>
    <d v="2012-09-11T00:00:00"/>
    <n v="5593.48"/>
  </r>
  <r>
    <s v="RAQUEL RIBEIRO ROCHA"/>
    <x v="0"/>
    <n v="2129178"/>
    <n v="933977638"/>
    <s v="24/08/1974"/>
    <x v="0"/>
    <s v="MARIA MARY DO NASCIMENTO"/>
    <x v="1"/>
    <s v="BRASILEIRO NATO"/>
    <m/>
    <s v="MG"/>
    <m/>
    <n v="141"/>
    <s v="DIVISAO DE CONTABILIDADE - DIRAF"/>
    <s v="04-SANTA MONICA"/>
    <n v="131"/>
    <s v="PRO REITORIA DE PLANEJAMEN ADMINISTRACAO"/>
    <s v="04-SANTA MONICA"/>
    <m/>
    <x v="2"/>
    <x v="18"/>
    <x v="0"/>
    <m/>
    <s v="0//0"/>
    <m/>
    <s v="LIC. TRATAMENTO DE SAUDE - EST"/>
    <n v="0"/>
    <m/>
    <n v="0"/>
    <m/>
    <s v="1/11/2022"/>
    <s v="29/01/2023"/>
    <x v="0"/>
    <x v="0"/>
    <d v="2014-06-10T00:00:00"/>
    <n v="4153.96"/>
  </r>
  <r>
    <s v="RAQUEL RODRIGUES JESUINO"/>
    <x v="0"/>
    <n v="1968803"/>
    <n v="95162305634"/>
    <s v="18/03/1977"/>
    <x v="0"/>
    <s v="VALDETE RODRIGUES"/>
    <x v="1"/>
    <s v="BRASILEIRO NATO"/>
    <m/>
    <s v="GO"/>
    <m/>
    <n v="111"/>
    <s v="DIVISAO APOIO ADM HOSPITAL VETERINARIO"/>
    <s v="08-AREA ADMINISTR-UMUARAMA"/>
    <n v="109"/>
    <s v="HOSPITAL VETERINARIO - DIRETORIA GERAL"/>
    <s v="08-AREA ADMINISTR-UMUARAMA"/>
    <m/>
    <x v="0"/>
    <x v="78"/>
    <x v="0"/>
    <m/>
    <s v="0//0"/>
    <m/>
    <m/>
    <n v="0"/>
    <m/>
    <n v="0"/>
    <m/>
    <m/>
    <m/>
    <x v="0"/>
    <x v="0"/>
    <d v="2012-09-14T00:00:00"/>
    <n v="4543.45"/>
  </r>
  <r>
    <s v="RAQUEL SARAIVA HIKEDA"/>
    <x v="1"/>
    <n v="1035318"/>
    <n v="59561335620"/>
    <s v="07/05/1967"/>
    <x v="0"/>
    <s v="ORMINDA PARREIRA SARAIVA HIKEDA"/>
    <x v="1"/>
    <s v="BRASILEIRO NATO"/>
    <m/>
    <s v="MG"/>
    <s v="UBERLANDIA"/>
    <n v="491"/>
    <s v="CENTRO CIRURGICO GEUNE DIENF"/>
    <s v="05-ENFERMAGEM-UMUARAMA"/>
    <n v="746"/>
    <s v="DIRETORIA DE SERVICOS CLINICOS"/>
    <s v="06-HOSP CLINICAS-UMUARAMA"/>
    <m/>
    <x v="2"/>
    <x v="29"/>
    <x v="0"/>
    <m/>
    <s v="0//0"/>
    <m/>
    <m/>
    <n v="0"/>
    <m/>
    <n v="0"/>
    <m/>
    <m/>
    <m/>
    <x v="0"/>
    <x v="0"/>
    <d v="1993-12-23T00:00:00"/>
    <n v="5034.5"/>
  </r>
  <r>
    <s v="RAQUEL SILVA DE MOURA"/>
    <x v="0"/>
    <n v="1649979"/>
    <n v="92496067100"/>
    <s v="17/06/1982"/>
    <x v="0"/>
    <s v="MARIA DA GLORIA SILVA MOURA"/>
    <x v="0"/>
    <s v="BRASILEIRO NATO"/>
    <m/>
    <s v="GO"/>
    <m/>
    <n v="548"/>
    <s v="COORD CURSO GRADUACAO EM BIOMEDICINA"/>
    <s v="07-AREA ACADEMICA-UMUARAMA"/>
    <n v="288"/>
    <s v="INSTITUTO DE CIENCIAS BIOMEDICAS"/>
    <s v="07-AREA ACADEMICA-UMUARAMA"/>
    <m/>
    <x v="0"/>
    <x v="15"/>
    <x v="0"/>
    <m/>
    <s v="0//0"/>
    <m/>
    <m/>
    <n v="26238"/>
    <s v="UNIVERSIDADE FEDERAL DE MINAS GERAIS"/>
    <n v="0"/>
    <m/>
    <m/>
    <m/>
    <x v="0"/>
    <x v="0"/>
    <d v="2021-09-17T00:00:00"/>
    <n v="5137.2700000000004"/>
  </r>
  <r>
    <s v="RAULCEZAR MAXIMIANO FIGUEIRA ALVES"/>
    <x v="0"/>
    <n v="1738688"/>
    <n v="7432698619"/>
    <s v="10/12/1984"/>
    <x v="1"/>
    <s v="ZORAENE CARMEM FIGUEIRA ALVES"/>
    <x v="1"/>
    <s v="BRASILEIRO NATO"/>
    <m/>
    <s v="GO"/>
    <m/>
    <n v="719"/>
    <s v="DIVISAO DE SISTEMA_- CTIC"/>
    <s v="08-AREA ADMINISTR-UMUARAMA"/>
    <n v="581"/>
    <s v="CENTRO DE TECNO DA INFOR E COMUNICACAO"/>
    <s v="08-AREA ADMINISTR-UMUARAMA"/>
    <m/>
    <x v="3"/>
    <x v="9"/>
    <x v="0"/>
    <m/>
    <s v="0//0"/>
    <m/>
    <m/>
    <n v="0"/>
    <m/>
    <n v="0"/>
    <m/>
    <m/>
    <m/>
    <x v="0"/>
    <x v="2"/>
    <d v="2009-11-24T00:00:00"/>
    <n v="5572.17"/>
  </r>
  <r>
    <s v="REBECA AINOA DE SOUZA LOPES"/>
    <x v="1"/>
    <n v="1958366"/>
    <n v="8703686647"/>
    <s v="18/04/1987"/>
    <x v="0"/>
    <s v="CELIA DA SILVA FERREIRA DE SOUZA"/>
    <x v="3"/>
    <s v="BRASILEIRO NATO"/>
    <m/>
    <s v="RS"/>
    <m/>
    <n v="211"/>
    <s v="DIRETORIA DE ENFERMAGEM HC"/>
    <s v="05-ENFERMAGEM-UMUARAMA"/>
    <n v="211"/>
    <s v="DIRETORIA DE ENFERMAGEM HC"/>
    <s v="05-ENFERMAGEM-UMUARAMA"/>
    <m/>
    <x v="3"/>
    <x v="34"/>
    <x v="0"/>
    <m/>
    <s v="0//0"/>
    <m/>
    <m/>
    <n v="26254"/>
    <s v="UNIVERSIDADE FED.DO TRIANGULO MINEIRO"/>
    <n v="0"/>
    <m/>
    <m/>
    <m/>
    <x v="0"/>
    <x v="0"/>
    <d v="2019-08-05T00:00:00"/>
    <n v="11503.21"/>
  </r>
  <r>
    <s v="REGIANE DA SILVA BATISTA"/>
    <x v="1"/>
    <n v="1434595"/>
    <n v="1038382602"/>
    <s v="04/07/1977"/>
    <x v="0"/>
    <s v="EUNICE HELENA SILVA BATISTA"/>
    <x v="1"/>
    <s v="BRASILEIRO NATO"/>
    <m/>
    <s v="GO"/>
    <s v="SAO SIMAO"/>
    <n v="496"/>
    <s v="ONCOLOGIA QUIMIOTERAPIA GEUNE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2T00:00:00"/>
    <n v="10859.56"/>
  </r>
  <r>
    <s v="REGINA CELIA ALVES"/>
    <x v="1"/>
    <n v="1434880"/>
    <n v="49168797672"/>
    <s v="01/01/1964"/>
    <x v="0"/>
    <s v="MARIA CARLOS ALVES"/>
    <x v="3"/>
    <s v="BRASILEIRO NATO"/>
    <m/>
    <s v="MG"/>
    <s v="UBERLANDIA"/>
    <n v="496"/>
    <s v="ONCOLOGIA QUIMIOTERAPIA GEUNE DIENF"/>
    <s v="05-ENFERMAGEM-UMUARAMA"/>
    <n v="211"/>
    <s v="DIRETORIA DE ENFERMAGEM HC"/>
    <s v="05-ENFERMAGEM-UMUARAMA"/>
    <m/>
    <x v="8"/>
    <x v="99"/>
    <x v="0"/>
    <m/>
    <s v="0//0"/>
    <m/>
    <m/>
    <n v="0"/>
    <m/>
    <n v="0"/>
    <m/>
    <m/>
    <m/>
    <x v="0"/>
    <x v="0"/>
    <d v="2003-11-17T00:00:00"/>
    <n v="5901.15"/>
  </r>
  <r>
    <s v="REGINA CELIA DOS SANTOS"/>
    <x v="1"/>
    <n v="1434770"/>
    <n v="3160794644"/>
    <s v="01/05/1975"/>
    <x v="0"/>
    <s v="VALDENICE MARIA DOS SANTOS"/>
    <x v="3"/>
    <s v="BRASILEIRO NATO"/>
    <m/>
    <s v="MG"/>
    <s v="UBERLANDIA"/>
    <n v="480"/>
    <s v="EMERGENCIA DA CLINICA MEDICA PS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2T00:00:00"/>
    <n v="12525.91"/>
  </r>
  <r>
    <s v="REGINA DO NASCIMENTO DA SILVA"/>
    <x v="0"/>
    <n v="1035254"/>
    <n v="68863390606"/>
    <s v="04/10/1967"/>
    <x v="0"/>
    <s v="ZELIA MARIA DO NASCIMENTO SILVA"/>
    <x v="1"/>
    <s v="BRASILEIRO NATO"/>
    <m/>
    <s v="SP"/>
    <s v="SAO CAETANO DO SUL"/>
    <n v="602"/>
    <s v="DIVISAO DE PUBLICACOES DE EXTENSOES"/>
    <s v="04-SANTA MONICA"/>
    <n v="249"/>
    <s v="CENTRO DE INCUBACAO EMPR POP SOLIDARIOS"/>
    <s v="04-SANTA MONICA"/>
    <m/>
    <x v="1"/>
    <x v="29"/>
    <x v="0"/>
    <m/>
    <s v="0//0"/>
    <m/>
    <m/>
    <n v="0"/>
    <m/>
    <n v="0"/>
    <m/>
    <m/>
    <m/>
    <x v="0"/>
    <x v="0"/>
    <d v="1993-08-23T00:00:00"/>
    <n v="6767.52"/>
  </r>
  <r>
    <s v="REGINALDO DO ESPIRITO SANTO"/>
    <x v="1"/>
    <n v="1123371"/>
    <n v="63409810625"/>
    <s v="09/08/1967"/>
    <x v="1"/>
    <s v="EDITH COSTA SILVEIRA"/>
    <x v="0"/>
    <s v="BRASILEIRO NATO"/>
    <m/>
    <s v="GO"/>
    <s v="GOIANIA"/>
    <n v="494"/>
    <s v="HEMODINAMICA GEUNE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13185.6"/>
  </r>
  <r>
    <s v="REGINALDO DUARTE DA SILVA"/>
    <x v="1"/>
    <n v="1123361"/>
    <n v="59343257600"/>
    <s v="20/05/1969"/>
    <x v="1"/>
    <s v="ALDA DUARTE SILVA"/>
    <x v="1"/>
    <s v="BRASILEIRO NATO"/>
    <m/>
    <s v="GO"/>
    <s v="CORREGO DO OURO"/>
    <n v="212"/>
    <s v="AMBULATORIO DIENF"/>
    <s v="05-ENFERMAGEM-UMUARAMA"/>
    <n v="211"/>
    <s v="DIRETORIA DE ENFERMAGEM HC"/>
    <s v="05-ENFERMAGEM-UMUARAMA"/>
    <m/>
    <x v="9"/>
    <x v="6"/>
    <x v="0"/>
    <m/>
    <s v="0//0"/>
    <m/>
    <m/>
    <n v="0"/>
    <m/>
    <n v="0"/>
    <m/>
    <m/>
    <m/>
    <x v="0"/>
    <x v="0"/>
    <d v="1994-12-15T00:00:00"/>
    <n v="11445.54"/>
  </r>
  <r>
    <s v="REGINALDO JOSE DE FARIA"/>
    <x v="1"/>
    <n v="1123550"/>
    <n v="2470082650"/>
    <s v="09/03/1972"/>
    <x v="1"/>
    <s v="MARIA GARCIA FARIA"/>
    <x v="1"/>
    <s v="BRASILEIRO NATO"/>
    <m/>
    <s v="MG"/>
    <s v="PATROCINIO"/>
    <n v="771"/>
    <s v="SERVICOS MEDICOS"/>
    <s v="06-HOSP CLINICAS-UMUARAMA"/>
    <n v="746"/>
    <s v="DIRETORIA DE SERVICOS CLINICOS"/>
    <s v="06-HOSP CLINICAS-UMUARAMA"/>
    <m/>
    <x v="9"/>
    <x v="7"/>
    <x v="0"/>
    <m/>
    <s v="0//0"/>
    <m/>
    <m/>
    <n v="0"/>
    <m/>
    <n v="0"/>
    <m/>
    <m/>
    <m/>
    <x v="0"/>
    <x v="0"/>
    <d v="1995-01-13T00:00:00"/>
    <n v="4605.72"/>
  </r>
  <r>
    <s v="REGINALDO MARTINS LOPES"/>
    <x v="1"/>
    <n v="1123301"/>
    <n v="54661757653"/>
    <s v="13/02/1966"/>
    <x v="1"/>
    <s v="MARIA LOURDE M MILITAO"/>
    <x v="2"/>
    <s v="BRASILEIRO NATO"/>
    <m/>
    <s v="SP"/>
    <s v="SAO JOAO DA BOA VISTA"/>
    <n v="754"/>
    <s v="NUTRICAO E DIETETICA"/>
    <s v="06-HOSP CLINICAS-UMUARAMA"/>
    <n v="743"/>
    <s v="DIRETORIA DE SERVICOS ADMINISTRATIVOS"/>
    <s v="06-HOSP CLINICAS-UMUARAMA"/>
    <m/>
    <x v="7"/>
    <x v="30"/>
    <x v="0"/>
    <m/>
    <s v="0//0"/>
    <m/>
    <m/>
    <n v="0"/>
    <m/>
    <n v="0"/>
    <m/>
    <m/>
    <m/>
    <x v="0"/>
    <x v="0"/>
    <d v="1994-08-17T00:00:00"/>
    <n v="2747.21"/>
  </r>
  <r>
    <s v="REGINALDO OLIVEIRA NAVES"/>
    <x v="0"/>
    <n v="413006"/>
    <n v="62229435604"/>
    <s v="22/11/1967"/>
    <x v="1"/>
    <s v="JAIDA OLIVEIRA COSTA"/>
    <x v="1"/>
    <s v="BRASILEIRO NATO"/>
    <m/>
    <s v="MG"/>
    <s v="UBERLANDIA"/>
    <n v="246"/>
    <s v="PROCURADORIA GERAL"/>
    <s v="04-SANTA MONICA"/>
    <n v="246"/>
    <s v="PROCURADORIA GERAL"/>
    <s v="04-SANTA MONICA"/>
    <m/>
    <x v="0"/>
    <x v="6"/>
    <x v="0"/>
    <m/>
    <s v="0//0"/>
    <m/>
    <m/>
    <n v="0"/>
    <m/>
    <n v="0"/>
    <m/>
    <m/>
    <m/>
    <x v="0"/>
    <x v="0"/>
    <d v="1987-10-19T00:00:00"/>
    <n v="7401.59"/>
  </r>
  <r>
    <s v="REGINALDO ROCHA SILVA"/>
    <x v="0"/>
    <n v="412286"/>
    <n v="41966392672"/>
    <s v="15/04/1963"/>
    <x v="1"/>
    <s v="FATIMA MARIA ROCHA"/>
    <x v="1"/>
    <s v="BRASILEIRO NATO"/>
    <m/>
    <s v="MG"/>
    <s v="UBERLANDIA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84-01-05T00:00:00"/>
    <n v="8376.7900000000009"/>
  </r>
  <r>
    <s v="REINALDO JOSE DA SILVA"/>
    <x v="0"/>
    <n v="1905264"/>
    <n v="8884255627"/>
    <s v="27/12/1988"/>
    <x v="1"/>
    <s v="MARIA DA GLORIA DA SILVA"/>
    <x v="1"/>
    <s v="BRASILEIRO NATO"/>
    <m/>
    <s v="MG"/>
    <m/>
    <n v="830"/>
    <s v="PROGRAD - CAMPUS DE PATOS DE MINAS"/>
    <s v="11-CAMPUS PATOS DE MINAS"/>
    <n v="262"/>
    <s v="PRO REITORIA DE GRADUACAO"/>
    <s v="04-SANTA MONICA"/>
    <s v="PORTADOR DE BAIXA VISÃO"/>
    <x v="0"/>
    <x v="3"/>
    <x v="0"/>
    <m/>
    <s v="0//0"/>
    <m/>
    <m/>
    <n v="0"/>
    <m/>
    <n v="0"/>
    <m/>
    <m/>
    <m/>
    <x v="0"/>
    <x v="0"/>
    <d v="2011-12-21T00:00:00"/>
    <n v="3707.09"/>
  </r>
  <r>
    <s v="REINALDO TOME PAULINO"/>
    <x v="0"/>
    <n v="2827887"/>
    <n v="69151199653"/>
    <s v="09/07/1972"/>
    <x v="1"/>
    <s v="MARIA VIRGINIA TOME PAULINO"/>
    <x v="3"/>
    <s v="BRASILEIRO NATO"/>
    <m/>
    <s v="MG"/>
    <m/>
    <n v="399"/>
    <s v="FACULDADE DE ENGENHARIA MECANICA"/>
    <s v="12-CAMPUS GLORIA"/>
    <n v="399"/>
    <s v="FACULDADE DE ENGENHARIA MECANICA"/>
    <s v="12-CAMPUS GLORIA"/>
    <m/>
    <x v="0"/>
    <x v="12"/>
    <x v="0"/>
    <m/>
    <s v="0//0"/>
    <m/>
    <m/>
    <n v="0"/>
    <m/>
    <n v="0"/>
    <m/>
    <m/>
    <m/>
    <x v="0"/>
    <x v="0"/>
    <d v="2010-11-30T00:00:00"/>
    <n v="4663.6499999999996"/>
  </r>
  <r>
    <s v="REISLA DELIS SILVA DE ALMEIDA"/>
    <x v="1"/>
    <n v="1027810"/>
    <n v="11743596685"/>
    <s v="04/12/1992"/>
    <x v="0"/>
    <s v="MARIA APARECIDA SILVA DE ALMEIDA"/>
    <x v="3"/>
    <s v="BRASILEIRO NATO"/>
    <m/>
    <s v="MG"/>
    <m/>
    <n v="767"/>
    <s v="FISIOTERAPIA E TERAPIA OCUPACIONAL"/>
    <s v="06-HOSP CLINICAS-UMUARAMA"/>
    <n v="29"/>
    <s v="PRO REITORIA DE GESTAO DE PESSOAS"/>
    <s v="04-SANTA MONICA"/>
    <m/>
    <x v="0"/>
    <x v="42"/>
    <x v="0"/>
    <m/>
    <s v="0//0"/>
    <m/>
    <m/>
    <n v="0"/>
    <m/>
    <n v="0"/>
    <m/>
    <m/>
    <m/>
    <x v="0"/>
    <x v="3"/>
    <d v="2022-07-05T00:00:00"/>
    <n v="9110.11"/>
  </r>
  <r>
    <s v="REJANE ALVES CORREA"/>
    <x v="0"/>
    <n v="1035114"/>
    <n v="41853571687"/>
    <s v="22/02/1961"/>
    <x v="0"/>
    <s v="MARIA REIS ALVES"/>
    <x v="1"/>
    <s v="BRASILEIRO NATO"/>
    <m/>
    <s v="SP"/>
    <s v="SAO PAULO"/>
    <n v="5"/>
    <s v="SETOR DE RECEPCAO E ORGANIZACAO EVENTOS"/>
    <s v="04-SANTA MONICA"/>
    <n v="4"/>
    <s v="GABINETE DO REITOR"/>
    <s v="04-SANTA MONICA"/>
    <m/>
    <x v="0"/>
    <x v="29"/>
    <x v="0"/>
    <m/>
    <s v="0//0"/>
    <m/>
    <m/>
    <n v="0"/>
    <m/>
    <n v="0"/>
    <m/>
    <m/>
    <m/>
    <x v="0"/>
    <x v="0"/>
    <d v="1993-03-17T00:00:00"/>
    <n v="6771.76"/>
  </r>
  <r>
    <s v="REJANE MARIA DA SILVA"/>
    <x v="0"/>
    <n v="1672829"/>
    <n v="64034399600"/>
    <s v="05/05/1967"/>
    <x v="0"/>
    <s v="NOEMIA RIBEIRO DA SILVA"/>
    <x v="1"/>
    <s v="BRASILEIRO NATO"/>
    <m/>
    <s v="MG"/>
    <s v="FORMIGA"/>
    <n v="733"/>
    <s v="DIVISAO AQUISICAO PROCESSAMENTO TECNICO"/>
    <s v="04-SANTA MONICA"/>
    <n v="585"/>
    <s v="DIRETORIA DO SISTEMA DE BIBLIOTECAS"/>
    <s v="04-SANTA MONICA"/>
    <m/>
    <x v="0"/>
    <x v="17"/>
    <x v="0"/>
    <m/>
    <s v="0//0"/>
    <m/>
    <m/>
    <n v="0"/>
    <m/>
    <n v="0"/>
    <m/>
    <m/>
    <m/>
    <x v="0"/>
    <x v="0"/>
    <d v="2009-01-22T00:00:00"/>
    <n v="9142.69"/>
  </r>
  <r>
    <s v="RELVA MARIA BRAGA OLIVEIRA"/>
    <x v="1"/>
    <n v="3013313"/>
    <n v="3880474613"/>
    <s v="03/11/1977"/>
    <x v="0"/>
    <s v="EVA MARIA BRAGA"/>
    <x v="1"/>
    <s v="BRASILEIRO NATO"/>
    <m/>
    <s v="MG"/>
    <m/>
    <n v="211"/>
    <s v="DIRETORIA DE ENFERMAGEM HC"/>
    <s v="05-ENFERMAGEM-UMUARAMA"/>
    <n v="211"/>
    <s v="DIRETORIA DE ENFERMAGEM HC"/>
    <s v="05-ENFERMAGEM-UMUARAMA"/>
    <m/>
    <x v="0"/>
    <x v="52"/>
    <x v="0"/>
    <m/>
    <s v="0//0"/>
    <m/>
    <m/>
    <n v="0"/>
    <m/>
    <n v="0"/>
    <m/>
    <m/>
    <m/>
    <x v="0"/>
    <x v="0"/>
    <d v="2018-02-21T00:00:00"/>
    <n v="3181.04"/>
  </r>
  <r>
    <s v="RENAN FARIA GUERRA"/>
    <x v="0"/>
    <n v="2132906"/>
    <n v="3427032183"/>
    <s v="10/06/1992"/>
    <x v="1"/>
    <s v="MARILANE ALVES GUERRA"/>
    <x v="1"/>
    <s v="BRASILEIRO NATO"/>
    <m/>
    <s v="GO"/>
    <m/>
    <n v="1177"/>
    <s v="REDE DE BIOTERIOS DE ROEDORES"/>
    <s v="04-SANTA MONICA"/>
    <n v="122"/>
    <s v="PRO REITORIA PESQUISA E POS GRADUACAO"/>
    <s v="04-SANTA MONICA"/>
    <m/>
    <x v="3"/>
    <x v="65"/>
    <x v="0"/>
    <m/>
    <s v="0//0"/>
    <m/>
    <m/>
    <n v="0"/>
    <m/>
    <n v="0"/>
    <m/>
    <m/>
    <m/>
    <x v="0"/>
    <x v="0"/>
    <d v="2014-06-27T00:00:00"/>
    <n v="10503.66"/>
  </r>
  <r>
    <s v="RENAN ZAMPIROLI"/>
    <x v="0"/>
    <n v="2275216"/>
    <n v="8421701622"/>
    <s v="17/08/1992"/>
    <x v="1"/>
    <s v="ALBINA TEREZA CORBETA ZAMPIROLI"/>
    <x v="1"/>
    <s v="BRASILEIRO NATO"/>
    <m/>
    <s v="PR"/>
    <m/>
    <n v="908"/>
    <s v="COOR CUR GRAD ENG FLORESTAL MTE CARMELO"/>
    <s v="10-CAMPUS MONTE CARMELO"/>
    <n v="301"/>
    <s v="INSTITUTO DE CIENCIAS AGRARIAS"/>
    <s v="12-CAMPUS GLORIA"/>
    <m/>
    <x v="1"/>
    <x v="0"/>
    <x v="0"/>
    <m/>
    <s v="0//0"/>
    <m/>
    <m/>
    <n v="0"/>
    <m/>
    <n v="0"/>
    <m/>
    <m/>
    <m/>
    <x v="0"/>
    <x v="0"/>
    <d v="2016-01-29T00:00:00"/>
    <n v="4861.6099999999997"/>
  </r>
  <r>
    <s v="RENATA APARECIDA DORNELAS SILVA"/>
    <x v="1"/>
    <n v="1533395"/>
    <n v="4479461612"/>
    <s v="16/11/1981"/>
    <x v="0"/>
    <s v="MARIA DOS REIS DORNELAS"/>
    <x v="1"/>
    <s v="BRASILEIRO NATO"/>
    <m/>
    <s v="MG"/>
    <s v="PATROCINIO"/>
    <n v="476"/>
    <s v="PEDIATRIA AMB DIENF"/>
    <s v="05-ENFERMAGEM-UMUARAMA"/>
    <n v="211"/>
    <s v="DIRETORIA DE ENFERMAGEM HC"/>
    <s v="05-ENFERMAGEM-UMUARAMA"/>
    <m/>
    <x v="0"/>
    <x v="2"/>
    <x v="0"/>
    <m/>
    <s v="0//0"/>
    <m/>
    <m/>
    <n v="0"/>
    <m/>
    <n v="0"/>
    <m/>
    <m/>
    <m/>
    <x v="0"/>
    <x v="0"/>
    <d v="2006-05-24T00:00:00"/>
    <n v="5633.23"/>
  </r>
  <r>
    <s v="RENATA APARECIDA SOARES"/>
    <x v="0"/>
    <n v="2295628"/>
    <n v="8042422679"/>
    <s v="24/11/1986"/>
    <x v="0"/>
    <s v="NISTERIA DAS DORES FERREIRA SOARES"/>
    <x v="1"/>
    <s v="BRASILEIRO NATO"/>
    <m/>
    <s v="MG"/>
    <m/>
    <n v="584"/>
    <s v="DIRETORIA REL INTERN INTERINSTITUCIONAIS"/>
    <s v="04-SANTA MONICA"/>
    <n v="1"/>
    <s v="FUNDACAO UNIV. FEDERAL DE UBERLANDIA"/>
    <s v="04-SANTA MONICA"/>
    <m/>
    <x v="0"/>
    <x v="0"/>
    <x v="0"/>
    <m/>
    <s v="0//0"/>
    <m/>
    <m/>
    <n v="26257"/>
    <s v="CENTRO FED.DE EDUC.TECNOL.MINAS GERAIS"/>
    <n v="0"/>
    <m/>
    <m/>
    <m/>
    <x v="0"/>
    <x v="0"/>
    <d v="2018-06-12T00:00:00"/>
    <n v="4157.95"/>
  </r>
  <r>
    <s v="RENATA BARBOSA SILVA"/>
    <x v="1"/>
    <n v="1903901"/>
    <n v="1461106680"/>
    <s v="04/05/1983"/>
    <x v="0"/>
    <s v="SILVANA BARBOSA MELO"/>
    <x v="1"/>
    <s v="BRASILEIRO NATO"/>
    <m/>
    <s v="MG"/>
    <m/>
    <n v="476"/>
    <s v="PEDIATRIA AMB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2-08T00:00:00"/>
    <n v="9266.2099999999991"/>
  </r>
  <r>
    <s v="RENATA BERNARDES ELIAS"/>
    <x v="0"/>
    <n v="2268628"/>
    <n v="10605700680"/>
    <s v="25/07/1991"/>
    <x v="0"/>
    <s v="VANESSA BERNARDES DA SILVA ELIAS"/>
    <x v="1"/>
    <s v="BRASILEIRO NATO"/>
    <m/>
    <s v="MG"/>
    <m/>
    <n v="147"/>
    <s v="DIVISAO FINANCEIRA - DIRAF"/>
    <s v="04-SANTA MONICA"/>
    <n v="131"/>
    <s v="PRO REITORIA DE PLANEJAMEN ADMINISTRACAO"/>
    <s v="04-SANTA MONICA"/>
    <m/>
    <x v="1"/>
    <x v="0"/>
    <x v="0"/>
    <m/>
    <s v="0//0"/>
    <m/>
    <m/>
    <n v="0"/>
    <m/>
    <n v="0"/>
    <m/>
    <m/>
    <m/>
    <x v="0"/>
    <x v="0"/>
    <d v="2015-12-10T00:00:00"/>
    <n v="4861.6099999999997"/>
  </r>
  <r>
    <s v="RENATA BITTAR BRITTO ARANTES"/>
    <x v="0"/>
    <n v="2732048"/>
    <n v="6829684633"/>
    <s v="07/03/1983"/>
    <x v="0"/>
    <s v="SAMIA MARQUES BITTAR BRITTO ARANTES"/>
    <x v="1"/>
    <s v="BRASILEIRO NATO"/>
    <m/>
    <s v="MG"/>
    <m/>
    <n v="46"/>
    <s v="DIVISAO DE ENG SEG MEDICINA TRABALHO"/>
    <s v="08-AREA ADMINISTR-UMUARAMA"/>
    <n v="29"/>
    <s v="PRO REITORIA DE GESTAO DE PESSOAS"/>
    <s v="04-SANTA MONICA"/>
    <m/>
    <x v="0"/>
    <x v="58"/>
    <x v="0"/>
    <m/>
    <s v="0//0"/>
    <m/>
    <m/>
    <n v="26270"/>
    <s v="FUNDACAO UNIVERSIDADE DO AMAZONAS"/>
    <n v="0"/>
    <m/>
    <m/>
    <m/>
    <x v="0"/>
    <x v="0"/>
    <d v="2017-08-17T00:00:00"/>
    <n v="14726.39"/>
  </r>
  <r>
    <s v="RENATA CLAUDIA GIEMBINSKY"/>
    <x v="0"/>
    <n v="3455604"/>
    <n v="901495646"/>
    <s v="26/02/1976"/>
    <x v="0"/>
    <s v="BENEDITA DE PAULA JUNQUEIRA GIEMBINSKY"/>
    <x v="1"/>
    <s v="BRASILEIRO NATO"/>
    <m/>
    <s v="SP"/>
    <s v="LINS"/>
    <n v="804"/>
    <s v="PROG POS GRAD BIO CELULAR EST APLICADAS"/>
    <s v="07-AREA ACADEMICA-UMUARAMA"/>
    <n v="288"/>
    <s v="INSTITUTO DE CIENCIAS BIOMEDICAS"/>
    <s v="07-AREA ACADEMICA-UMUARAMA"/>
    <m/>
    <x v="1"/>
    <x v="12"/>
    <x v="0"/>
    <m/>
    <s v="0//0"/>
    <m/>
    <m/>
    <n v="26281"/>
    <s v="FUNDACAO UNIVERSIDADE FEDERAL DE SERGIPE"/>
    <n v="0"/>
    <m/>
    <m/>
    <m/>
    <x v="0"/>
    <x v="0"/>
    <d v="2013-07-04T00:00:00"/>
    <n v="5614.03"/>
  </r>
  <r>
    <s v="RENATA CRISTINA MARTINS ROSA"/>
    <x v="0"/>
    <n v="1941864"/>
    <n v="5203787689"/>
    <s v="18/06/1981"/>
    <x v="0"/>
    <s v="JOANA ROSA MARTINS"/>
    <x v="0"/>
    <s v="BRASILEIRO NATO"/>
    <m/>
    <s v="MG"/>
    <m/>
    <n v="827"/>
    <s v="BIBLIOTECA SETORIAL MONTE CARMELO"/>
    <s v="10-CAMPUS MONTE CARMELO"/>
    <n v="585"/>
    <s v="DIRETORIA DO SISTEMA DE BIBLIOTECAS"/>
    <s v="04-SANTA MONICA"/>
    <m/>
    <x v="1"/>
    <x v="12"/>
    <x v="0"/>
    <m/>
    <s v="0//0"/>
    <m/>
    <m/>
    <n v="0"/>
    <m/>
    <n v="0"/>
    <m/>
    <m/>
    <m/>
    <x v="0"/>
    <x v="0"/>
    <d v="2012-05-09T00:00:00"/>
    <n v="5602.99"/>
  </r>
  <r>
    <s v="RENATA DA SILVA"/>
    <x v="1"/>
    <n v="1435084"/>
    <n v="1752827902"/>
    <s v="20/08/1976"/>
    <x v="0"/>
    <s v="MARIA ZENILDA BESEN DA SILVA"/>
    <x v="1"/>
    <s v="BRASILEIRO NATO"/>
    <m/>
    <s v="SC"/>
    <s v="FLORIANOPOLIS"/>
    <n v="498"/>
    <s v="UTI ADULTO GEUNE DIENF"/>
    <s v="05-ENFERMAGEM-UMUARAMA"/>
    <n v="211"/>
    <s v="DIRETORIA DE ENFERMAGEM HC"/>
    <s v="05-ENFERMAGEM-UMUARAMA"/>
    <m/>
    <x v="1"/>
    <x v="19"/>
    <x v="0"/>
    <m/>
    <s v="0//0"/>
    <m/>
    <m/>
    <n v="0"/>
    <m/>
    <n v="0"/>
    <m/>
    <m/>
    <m/>
    <x v="0"/>
    <x v="0"/>
    <d v="2003-11-25T00:00:00"/>
    <n v="17490.07"/>
  </r>
  <r>
    <s v="RENATA DE FREITAS SILVA"/>
    <x v="0"/>
    <n v="1244122"/>
    <n v="6914894671"/>
    <s v="17/05/1986"/>
    <x v="0"/>
    <s v="VAGNA ALBERTINA DE FREITAS SILVA"/>
    <x v="0"/>
    <s v="BRASILEIRO NATO"/>
    <m/>
    <s v="MG"/>
    <m/>
    <n v="417"/>
    <s v="COORDENACAO P P G CIENCIA DA COMPUTACAO"/>
    <s v="04-SANTA MONICA"/>
    <n v="414"/>
    <s v="FACULDADE DE CIENCIA DA COMPUTACAO"/>
    <s v="04-SANTA MONICA"/>
    <m/>
    <x v="0"/>
    <x v="42"/>
    <x v="0"/>
    <m/>
    <s v="0//0"/>
    <m/>
    <m/>
    <n v="0"/>
    <m/>
    <n v="0"/>
    <m/>
    <m/>
    <m/>
    <x v="0"/>
    <x v="0"/>
    <d v="2021-06-23T00:00:00"/>
    <n v="5434.85"/>
  </r>
  <r>
    <s v="RENATA DE OLIVEIRA"/>
    <x v="1"/>
    <n v="1952953"/>
    <n v="7618531625"/>
    <s v="09/04/1986"/>
    <x v="0"/>
    <s v="ABADIA MARTA DE OLIVEIR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8"/>
    <x v="0"/>
    <m/>
    <s v="0//0"/>
    <m/>
    <m/>
    <n v="0"/>
    <m/>
    <n v="0"/>
    <m/>
    <m/>
    <m/>
    <x v="0"/>
    <x v="0"/>
    <d v="2012-06-20T00:00:00"/>
    <n v="9455.51"/>
  </r>
  <r>
    <s v="RENATA FERNANDES COSTA"/>
    <x v="1"/>
    <n v="1365896"/>
    <n v="85896900910"/>
    <s v="07/08/1977"/>
    <x v="0"/>
    <s v="MARIA FRANCISCA TEREZA COSTA FERNANDES"/>
    <x v="0"/>
    <s v="BRASILEIRO NATO"/>
    <m/>
    <s v="MG"/>
    <s v="UBERLANDIA"/>
    <n v="478"/>
    <s v="CIRURGIA PS DIENF"/>
    <s v="05-ENFERMAGEM-UMUARAMA"/>
    <n v="211"/>
    <s v="DIRETORIA DE ENFERMAGEM HC"/>
    <s v="05-ENFERMAGEM-UMUARAMA"/>
    <m/>
    <x v="9"/>
    <x v="5"/>
    <x v="0"/>
    <m/>
    <s v="0//0"/>
    <m/>
    <m/>
    <n v="0"/>
    <m/>
    <n v="0"/>
    <m/>
    <m/>
    <m/>
    <x v="0"/>
    <x v="0"/>
    <d v="2002-12-05T00:00:00"/>
    <n v="8693.34"/>
  </r>
  <r>
    <s v="RENATA GOMIDE DA SILVA"/>
    <x v="1"/>
    <n v="2854531"/>
    <n v="418903611"/>
    <s v="23/04/1974"/>
    <x v="0"/>
    <s v="GISLAINE ALVES GOMIDE"/>
    <x v="0"/>
    <s v="BRASILEIRO NATO"/>
    <m/>
    <s v="GO"/>
    <m/>
    <n v="216"/>
    <s v="SETOR DE MATERIAIS ESTERILIZACAO DIENF"/>
    <s v="05-ENFERMAGEM-UMUARAMA"/>
    <n v="211"/>
    <s v="DIRETORIA DE ENFERMAGEM HC"/>
    <s v="05-ENFERMAGEM-UMUARAMA"/>
    <m/>
    <x v="2"/>
    <x v="12"/>
    <x v="0"/>
    <m/>
    <s v="0//0"/>
    <m/>
    <m/>
    <n v="0"/>
    <m/>
    <n v="0"/>
    <m/>
    <m/>
    <m/>
    <x v="0"/>
    <x v="0"/>
    <d v="2011-06-15T00:00:00"/>
    <n v="9707.9599999999991"/>
  </r>
  <r>
    <s v="RENATA LEMOS DE SOUSA NETO"/>
    <x v="1"/>
    <n v="2626153"/>
    <n v="7271323694"/>
    <s v="31/08/1983"/>
    <x v="0"/>
    <s v="DALVA MARIA DA PIEDADE"/>
    <x v="1"/>
    <s v="BRASILEIRO NATO"/>
    <m/>
    <s v="MG"/>
    <s v="UBERLANDIA"/>
    <n v="468"/>
    <s v="CENTRO PESQ EDUC PERMANENTE ENFERMAGEM"/>
    <s v="05-ENFERMAGEM-UMUARAMA"/>
    <n v="211"/>
    <s v="DIRETORIA DE ENFERMAGEM HC"/>
    <s v="05-ENFERMAGEM-UMUARAMA"/>
    <m/>
    <x v="1"/>
    <x v="9"/>
    <x v="0"/>
    <m/>
    <s v="0//0"/>
    <m/>
    <m/>
    <n v="26254"/>
    <s v="UNIVERSIDADE FED.DO TRIANGULO MINEIRO"/>
    <n v="0"/>
    <m/>
    <m/>
    <m/>
    <x v="0"/>
    <x v="0"/>
    <d v="2011-06-30T00:00:00"/>
    <n v="20938.080000000002"/>
  </r>
  <r>
    <s v="RENATA LIVIA AFONSO COSTA"/>
    <x v="1"/>
    <n v="3057815"/>
    <n v="1570249547"/>
    <s v="01/02/1984"/>
    <x v="0"/>
    <s v="NATALIA AFONSO COSTA"/>
    <x v="1"/>
    <s v="BRASILEIRO NATO"/>
    <m/>
    <s v="BA"/>
    <m/>
    <n v="479"/>
    <s v="CLINICA MEDICA E PEDIATRIA PS DIENF"/>
    <s v="05-ENFERMAGEM-UMUARAMA"/>
    <n v="211"/>
    <s v="DIRETORIA DE ENFERMAGEM HC"/>
    <s v="05-ENFERMAGEM-UMUARAMA"/>
    <m/>
    <x v="0"/>
    <x v="51"/>
    <x v="0"/>
    <m/>
    <s v="0//0"/>
    <m/>
    <m/>
    <n v="0"/>
    <m/>
    <n v="0"/>
    <m/>
    <m/>
    <m/>
    <x v="0"/>
    <x v="0"/>
    <d v="2018-07-17T00:00:00"/>
    <n v="11372.4"/>
  </r>
  <r>
    <s v="RENATA LORENA DA COSTA FERREIRA"/>
    <x v="0"/>
    <n v="3000221"/>
    <n v="8878406635"/>
    <s v="10/06/1988"/>
    <x v="0"/>
    <s v="NEUSA LUCIMAR DA COSTA FERREIRA"/>
    <x v="1"/>
    <s v="BRASILEIRO NATO"/>
    <m/>
    <s v="MG"/>
    <m/>
    <n v="254"/>
    <s v="DIVISAO DE RESTAURANTES UNIVERSITARIOS"/>
    <s v="04-SANTA MONICA"/>
    <n v="944"/>
    <s v="PRO REITORIA DE ASSISTENCIA ESTUDANTIL"/>
    <s v="04-SANTA MONICA"/>
    <m/>
    <x v="5"/>
    <x v="58"/>
    <x v="0"/>
    <m/>
    <s v="0//0"/>
    <m/>
    <m/>
    <n v="0"/>
    <m/>
    <n v="0"/>
    <m/>
    <m/>
    <m/>
    <x v="0"/>
    <x v="0"/>
    <d v="2017-12-07T00:00:00"/>
    <n v="6837.25"/>
  </r>
  <r>
    <s v="RENATA MARIA DE OLIVEIRA NEIVA"/>
    <x v="0"/>
    <n v="1035324"/>
    <n v="72337303691"/>
    <s v="28/05/1966"/>
    <x v="0"/>
    <s v="LUZIA DE OLIVEIRA NEIVA"/>
    <x v="1"/>
    <s v="BRASILEIRO NATO"/>
    <m/>
    <s v="MG"/>
    <s v="GUARANI"/>
    <n v="89"/>
    <s v="DIRETORIA DE COMUNICACAO SOCIAL"/>
    <s v="04-SANTA MONICA"/>
    <n v="89"/>
    <s v="DIRETORIA DE COMUNICACAO SOCIAL"/>
    <s v="04-SANTA MONICA"/>
    <m/>
    <x v="3"/>
    <x v="19"/>
    <x v="0"/>
    <m/>
    <s v="0//0"/>
    <m/>
    <m/>
    <n v="0"/>
    <m/>
    <n v="0"/>
    <m/>
    <m/>
    <m/>
    <x v="0"/>
    <x v="5"/>
    <d v="1993-12-21T00:00:00"/>
    <n v="18810.88"/>
  </r>
  <r>
    <s v="RENATA PANIAGO ANDRADE DI LUCIA"/>
    <x v="1"/>
    <n v="1435420"/>
    <n v="4057241604"/>
    <s v="30/10/1978"/>
    <x v="0"/>
    <s v="LEIDE MARIA PANIAGO ANDRADE"/>
    <x v="1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m/>
    <x v="1"/>
    <x v="1"/>
    <x v="1"/>
    <m/>
    <s v="0//0"/>
    <m/>
    <s v="CESSAO (COM ONUS) PARA OUTROS ORGAOS - EST"/>
    <n v="0"/>
    <m/>
    <n v="26443"/>
    <s v="EMPRESA BRAS. SERVIÇOS HOSPITALARES"/>
    <s v="18/02/2021"/>
    <s v="0//0"/>
    <x v="0"/>
    <x v="0"/>
    <d v="2003-12-03T00:00:00"/>
    <n v="10856.91"/>
  </r>
  <r>
    <s v="RENATA RASTRELO E SILVA"/>
    <x v="0"/>
    <n v="1574595"/>
    <n v="5816260600"/>
    <s v="24/01/1982"/>
    <x v="0"/>
    <s v="ROSANGELA RASTRELO E SILVA"/>
    <x v="1"/>
    <s v="BRASILEIRO NATO"/>
    <m/>
    <s v="MG"/>
    <s v="UBERLANDIA"/>
    <n v="1223"/>
    <s v="SETOR ACOMP DE PROC E SISTEMAS DE GESTAO"/>
    <s v="04-SANTA MONICA"/>
    <n v="262"/>
    <s v="PRO REITORIA DE GRADUACAO"/>
    <s v="04-SANTA MONICA"/>
    <m/>
    <x v="3"/>
    <x v="17"/>
    <x v="0"/>
    <m/>
    <s v="0//0"/>
    <m/>
    <m/>
    <n v="0"/>
    <m/>
    <n v="0"/>
    <m/>
    <m/>
    <m/>
    <x v="0"/>
    <x v="3"/>
    <d v="2009-01-22T00:00:00"/>
    <n v="8684.23"/>
  </r>
  <r>
    <s v="RENATA REZENDE TEIXEIRA"/>
    <x v="1"/>
    <n v="2677962"/>
    <n v="98384341672"/>
    <s v="26/07/1985"/>
    <x v="0"/>
    <s v="MARISIA RODRIGUES REZENDE TEIXEIR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34"/>
    <x v="0"/>
    <m/>
    <s v="0//0"/>
    <m/>
    <m/>
    <n v="0"/>
    <m/>
    <n v="0"/>
    <m/>
    <m/>
    <m/>
    <x v="0"/>
    <x v="0"/>
    <d v="2013-05-27T00:00:00"/>
    <n v="16517.439999999999"/>
  </r>
  <r>
    <s v="RENATA RODRIGUES BATISTA CARNEIRO"/>
    <x v="1"/>
    <n v="1362410"/>
    <n v="5324845680"/>
    <s v="25/01/1982"/>
    <x v="0"/>
    <s v="JULIETA BLASCOVI"/>
    <x v="1"/>
    <s v="BRASILEIRO NATO"/>
    <m/>
    <s v="PR"/>
    <s v="UMUARAMA"/>
    <n v="486"/>
    <s v="ENFERMAGEM GINEC OBST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09-18T00:00:00"/>
    <n v="8397.06"/>
  </r>
  <r>
    <s v="RENATA ROLAND TEIXEIRA"/>
    <x v="0"/>
    <n v="1650731"/>
    <n v="1241030650"/>
    <s v="08/10/1983"/>
    <x v="0"/>
    <s v="OLIVIA APARECIDA ROLAND"/>
    <x v="1"/>
    <s v="BRASILEIRO NATO"/>
    <m/>
    <s v="SP"/>
    <s v="SAO PAULO"/>
    <n v="298"/>
    <s v="INSTITUTO DE BIOTECNOLOGIA"/>
    <s v="07-AREA ACADEMICA-UMUARAMA"/>
    <n v="298"/>
    <s v="INSTITUTO DE BIOTECNOLOGIA"/>
    <s v="07-AREA ACADEMICA-UMUARAMA"/>
    <m/>
    <x v="3"/>
    <x v="15"/>
    <x v="0"/>
    <m/>
    <s v="0//0"/>
    <m/>
    <m/>
    <n v="0"/>
    <m/>
    <n v="0"/>
    <m/>
    <m/>
    <m/>
    <x v="0"/>
    <x v="0"/>
    <d v="2008-08-20T00:00:00"/>
    <n v="7164.49"/>
  </r>
  <r>
    <s v="RENATA SILVA NUNES CAMPOS"/>
    <x v="0"/>
    <n v="3091321"/>
    <n v="8725776606"/>
    <s v="17/04/1987"/>
    <x v="0"/>
    <s v="ANA DO ROSARIO SILVA OLIVEIRA"/>
    <x v="0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m/>
    <x v="0"/>
    <x v="27"/>
    <x v="0"/>
    <m/>
    <s v="0//0"/>
    <m/>
    <m/>
    <n v="0"/>
    <m/>
    <n v="0"/>
    <m/>
    <m/>
    <m/>
    <x v="0"/>
    <x v="0"/>
    <d v="2019-02-22T00:00:00"/>
    <n v="3707.09"/>
  </r>
  <r>
    <s v="RENATO AUGUSTO DE ASSIS SILVA"/>
    <x v="0"/>
    <n v="1066079"/>
    <n v="9148653667"/>
    <s v="08/10/1991"/>
    <x v="1"/>
    <s v="MARIA ANGELICA DA SILVA"/>
    <x v="3"/>
    <s v="BRASILEIRO NATO"/>
    <m/>
    <s v="MG"/>
    <m/>
    <n v="686"/>
    <s v="SETOR AUDIO VISUAL SANTA MONICA"/>
    <s v="04-SANTA MONICA"/>
    <n v="59"/>
    <s v="PREFEITURA UNIVERSITARIA"/>
    <s v="04-SANTA MONICA"/>
    <m/>
    <x v="1"/>
    <x v="45"/>
    <x v="0"/>
    <m/>
    <s v="0//0"/>
    <m/>
    <m/>
    <n v="0"/>
    <m/>
    <n v="0"/>
    <m/>
    <m/>
    <m/>
    <x v="0"/>
    <x v="0"/>
    <d v="2018-08-16T00:00:00"/>
    <n v="4015.15"/>
  </r>
  <r>
    <s v="RENATO BERNARDO DA SILVA"/>
    <x v="0"/>
    <n v="1677307"/>
    <n v="4112995652"/>
    <s v="13/02/1981"/>
    <x v="1"/>
    <s v="ROSA MARIA FREITAS SILVA"/>
    <x v="3"/>
    <s v="BRASILEIRO NATO"/>
    <m/>
    <s v="MG"/>
    <s v="UBERLANDIA"/>
    <n v="414"/>
    <s v="FACULDADE DE CIENCIA DA COMPUTACAO"/>
    <s v="04-SANTA MONICA"/>
    <n v="414"/>
    <s v="FACULDADE DE CIENCIA DA COMPUTACAO"/>
    <s v="04-SANTA MONICA"/>
    <m/>
    <x v="1"/>
    <x v="15"/>
    <x v="0"/>
    <m/>
    <s v="0//0"/>
    <m/>
    <m/>
    <n v="0"/>
    <m/>
    <n v="0"/>
    <m/>
    <m/>
    <m/>
    <x v="0"/>
    <x v="0"/>
    <d v="2009-02-02T00:00:00"/>
    <n v="5886.5"/>
  </r>
  <r>
    <s v="RENATO BORGES LEMES"/>
    <x v="1"/>
    <n v="2119256"/>
    <n v="3149829658"/>
    <s v="15/01/1977"/>
    <x v="1"/>
    <s v="MARIA DE LOURDES BORGES LEMES"/>
    <x v="1"/>
    <s v="BRASILEIRO NATO"/>
    <m/>
    <s v="MG"/>
    <m/>
    <n v="779"/>
    <s v="TECNOLOGIA DA INFORMACAO HC"/>
    <s v="06-HOSP CLINICAS-UMUARAMA"/>
    <n v="179"/>
    <s v="DIRETORIA GERAL HOSP CLINICAS"/>
    <s v="06-HOSP CLINICAS-UMUARAMA"/>
    <m/>
    <x v="0"/>
    <x v="65"/>
    <x v="0"/>
    <m/>
    <s v="0//0"/>
    <m/>
    <m/>
    <n v="0"/>
    <m/>
    <n v="0"/>
    <m/>
    <m/>
    <m/>
    <x v="0"/>
    <x v="3"/>
    <d v="2014-05-07T00:00:00"/>
    <n v="5535.71"/>
  </r>
  <r>
    <s v="RENATO CAIXETA DE MATOS"/>
    <x v="1"/>
    <n v="1435385"/>
    <n v="99961326687"/>
    <s v="17/06/1975"/>
    <x v="1"/>
    <s v="OLINDA MARIA CAIXETA DE MATOS"/>
    <x v="1"/>
    <s v="BRASILEIRO NATO"/>
    <m/>
    <s v="MG"/>
    <s v="PATOS DE MINAS"/>
    <n v="769"/>
    <s v="PROPEDEUTICA"/>
    <s v="06-HOSP CLINICAS-UMUARAMA"/>
    <n v="746"/>
    <s v="DIRETORIA DE SERVICOS CLINICOS"/>
    <s v="06-HOSP CLINICAS-UMUARAMA"/>
    <m/>
    <x v="0"/>
    <x v="4"/>
    <x v="0"/>
    <m/>
    <s v="0//0"/>
    <m/>
    <m/>
    <n v="0"/>
    <m/>
    <n v="0"/>
    <m/>
    <m/>
    <m/>
    <x v="0"/>
    <x v="1"/>
    <d v="2003-12-03T00:00:00"/>
    <n v="7246.32"/>
  </r>
  <r>
    <s v="RENATO CESAR DE SOUZA JUNIOR"/>
    <x v="0"/>
    <n v="2221070"/>
    <n v="9405591614"/>
    <s v="05/03/1990"/>
    <x v="1"/>
    <s v="ROSANGELA LUZIA SOUZA"/>
    <x v="1"/>
    <s v="BRASILEIRO NATO"/>
    <m/>
    <s v="MG"/>
    <m/>
    <n v="41"/>
    <s v="DIVISAO  PROV E ACOMP TEC ADMINISTRATIVO"/>
    <s v="04-SANTA MONICA"/>
    <n v="29"/>
    <s v="PRO REITORIA DE GESTAO DE PESSOAS"/>
    <s v="04-SANTA MONICA"/>
    <m/>
    <x v="1"/>
    <x v="18"/>
    <x v="0"/>
    <m/>
    <s v="0//0"/>
    <m/>
    <m/>
    <n v="0"/>
    <m/>
    <n v="0"/>
    <m/>
    <m/>
    <m/>
    <x v="0"/>
    <x v="0"/>
    <d v="2015-04-24T00:00:00"/>
    <n v="6026.72"/>
  </r>
  <r>
    <s v="RENATO DE SOUZA E SILVA"/>
    <x v="0"/>
    <n v="412863"/>
    <n v="27082806191"/>
    <s v="26/04/1965"/>
    <x v="1"/>
    <s v="MARIA LOURDES C SILVA"/>
    <x v="0"/>
    <s v="BRASILEIRO NATO"/>
    <m/>
    <s v="DF"/>
    <s v="BRASILIA"/>
    <n v="694"/>
    <s v="DIVISAO DE TRANSPORTES"/>
    <s v="08-AREA ADMINISTR-UMUARAMA"/>
    <n v="59"/>
    <s v="PREFEITURA UNIVERSITARIA"/>
    <s v="04-SANTA MONICA"/>
    <m/>
    <x v="6"/>
    <x v="29"/>
    <x v="0"/>
    <m/>
    <s v="0//0"/>
    <m/>
    <m/>
    <n v="0"/>
    <m/>
    <n v="0"/>
    <m/>
    <m/>
    <m/>
    <x v="0"/>
    <x v="0"/>
    <d v="1987-05-05T00:00:00"/>
    <n v="5599.95"/>
  </r>
  <r>
    <s v="RENATO DOS REIS SANTOS"/>
    <x v="1"/>
    <n v="1901395"/>
    <n v="5247375688"/>
    <s v="14/12/1982"/>
    <x v="1"/>
    <s v="SEBASTIANA DOS REIS SANTOS"/>
    <x v="1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2-01T00:00:00"/>
    <n v="3992.25"/>
  </r>
  <r>
    <s v="RENATO FRANCO DA SILVA"/>
    <x v="0"/>
    <n v="1617259"/>
    <n v="75363763249"/>
    <s v="14/12/1982"/>
    <x v="1"/>
    <s v="ANAIDE VIEIRA SILVA"/>
    <x v="0"/>
    <s v="BRASILEIRO NATO"/>
    <m/>
    <s v="MG"/>
    <m/>
    <n v="399"/>
    <s v="FACULDADE DE ENGENHARIA MECANICA"/>
    <s v="12-CAMPUS GLORIA"/>
    <n v="399"/>
    <s v="FACULDADE DE ENGENHARIA MECANICA"/>
    <s v="12-CAMPUS GLORIA"/>
    <m/>
    <x v="2"/>
    <x v="117"/>
    <x v="0"/>
    <m/>
    <s v="0//0"/>
    <m/>
    <m/>
    <n v="0"/>
    <m/>
    <n v="0"/>
    <m/>
    <m/>
    <m/>
    <x v="0"/>
    <x v="0"/>
    <d v="2013-10-14T00:00:00"/>
    <n v="3998.03"/>
  </r>
  <r>
    <s v="RENATO GUIMARAES FERREIRA"/>
    <x v="0"/>
    <n v="1105410"/>
    <n v="92012930620"/>
    <s v="02/06/1973"/>
    <x v="1"/>
    <s v="MARIA ABADIA GUIMARAES FERREIRA"/>
    <x v="1"/>
    <s v="BRASILEIRO NATO"/>
    <m/>
    <s v="MG"/>
    <m/>
    <n v="886"/>
    <s v="DIVISAO DE INFORMATIZACAO DA DIRBI"/>
    <s v="04-SANTA MONICA"/>
    <n v="585"/>
    <s v="DIRETORIA DO SISTEMA DE BIBLIOTECAS"/>
    <s v="04-SANTA MONICA"/>
    <m/>
    <x v="0"/>
    <x v="18"/>
    <x v="0"/>
    <m/>
    <s v="0//0"/>
    <m/>
    <m/>
    <n v="26251"/>
    <s v="FUNDACAO UNIVERSIDADE FED. DO TOCANTINS"/>
    <n v="0"/>
    <m/>
    <m/>
    <m/>
    <x v="0"/>
    <x v="0"/>
    <d v="2015-06-22T00:00:00"/>
    <n v="4320.12"/>
  </r>
  <r>
    <s v="RENATO HUGUES ATIQUE CLAUDIO"/>
    <x v="1"/>
    <n v="1363804"/>
    <n v="24926038811"/>
    <s v="10/05/1972"/>
    <x v="1"/>
    <s v="NALI ATIQUE CLAUDIO"/>
    <x v="1"/>
    <s v="BRASILEIRO NATO"/>
    <m/>
    <s v="SP"/>
    <s v="BARRETOS"/>
    <n v="771"/>
    <s v="SERVICOS MEDICOS"/>
    <s v="06-HOSP CLINICAS-UMUARAMA"/>
    <n v="746"/>
    <s v="DIRETORIA DE SERVICOS CLINICOS"/>
    <s v="06-HOSP CLINICAS-UMUARAMA"/>
    <m/>
    <x v="3"/>
    <x v="19"/>
    <x v="0"/>
    <m/>
    <s v="0//0"/>
    <m/>
    <m/>
    <n v="0"/>
    <m/>
    <n v="0"/>
    <m/>
    <m/>
    <m/>
    <x v="0"/>
    <x v="2"/>
    <d v="2002-10-24T00:00:00"/>
    <n v="13729.36"/>
  </r>
  <r>
    <s v="RENATO JOSE FRANCO BRANDAO"/>
    <x v="0"/>
    <n v="412332"/>
    <n v="43153178615"/>
    <s v="04/09/1960"/>
    <x v="1"/>
    <s v="ISAURA FRANCO BRANDAO"/>
    <x v="1"/>
    <s v="BRASILEIRO NATO"/>
    <m/>
    <s v="MG"/>
    <s v="ITUIUTABA"/>
    <n v="683"/>
    <s v="DIVISAO DE FISCALIZACAO - DIROB"/>
    <s v="04-SANTA MONICA"/>
    <n v="59"/>
    <s v="PREFEITURA UNIVERSITARIA"/>
    <s v="04-SANTA MONICA"/>
    <m/>
    <x v="2"/>
    <x v="73"/>
    <x v="0"/>
    <m/>
    <s v="0//0"/>
    <m/>
    <m/>
    <n v="0"/>
    <m/>
    <n v="0"/>
    <m/>
    <m/>
    <m/>
    <x v="0"/>
    <x v="0"/>
    <d v="1984-06-14T00:00:00"/>
    <n v="6517.88"/>
  </r>
  <r>
    <s v="RENATO NUNES CUNHA"/>
    <x v="0"/>
    <n v="3207803"/>
    <n v="8492210648"/>
    <s v="14/10/1990"/>
    <x v="1"/>
    <s v="FATIMA MARIA GOUVEA NUNES CUNHA"/>
    <x v="2"/>
    <s v="BRASILEIRO NATO"/>
    <m/>
    <s v="MG"/>
    <m/>
    <n v="672"/>
    <s v="SETOR ESPEC EM ENG DE SEG NO TRABALHO"/>
    <s v="08-AREA ADMINISTR-UMUARAMA"/>
    <n v="29"/>
    <s v="PRO REITORIA DE GESTAO DE PESSOAS"/>
    <s v="04-SANTA MONICA"/>
    <m/>
    <x v="1"/>
    <x v="53"/>
    <x v="0"/>
    <m/>
    <s v="0//0"/>
    <m/>
    <m/>
    <n v="0"/>
    <m/>
    <n v="0"/>
    <m/>
    <m/>
    <m/>
    <x v="0"/>
    <x v="0"/>
    <d v="2020-10-01T00:00:00"/>
    <n v="6859.94"/>
  </r>
  <r>
    <s v="RENATO SANTIAGO MACIEL"/>
    <x v="0"/>
    <n v="2913205"/>
    <n v="8506534607"/>
    <s v="04/09/1990"/>
    <x v="1"/>
    <s v="RAQUEL APARECIDA NOGUEIRA SANTIAGO"/>
    <x v="1"/>
    <s v="BRASILEIRO NATO"/>
    <m/>
    <s v="MG"/>
    <m/>
    <n v="869"/>
    <s v="DIVISAO DE EXECUCAO FISICA - DIROB"/>
    <s v="04-SANTA MONICA"/>
    <n v="403"/>
    <s v="FACULDADE DE ENGENHARIA ELETRICA"/>
    <s v="04-SANTA MONICA"/>
    <m/>
    <x v="1"/>
    <x v="65"/>
    <x v="0"/>
    <m/>
    <s v="0//0"/>
    <m/>
    <m/>
    <n v="0"/>
    <m/>
    <n v="0"/>
    <m/>
    <m/>
    <m/>
    <x v="0"/>
    <x v="0"/>
    <d v="2014-07-06T00:00:00"/>
    <n v="10911.41"/>
  </r>
  <r>
    <s v="RENE CARVALHO ARCENIO"/>
    <x v="0"/>
    <n v="2388070"/>
    <n v="1485895618"/>
    <s v="21/04/1984"/>
    <x v="1"/>
    <s v="MARIA CELESTE CARVALHO ARCENIO"/>
    <x v="0"/>
    <s v="BRASILEIRO NATO"/>
    <m/>
    <s v="MG"/>
    <m/>
    <n v="399"/>
    <s v="FACULDADE DE ENGENHARIA MECANICA"/>
    <s v="12-CAMPUS GLORIA"/>
    <n v="399"/>
    <s v="FACULDADE DE ENGENHARIA MECANICA"/>
    <s v="12-CAMPUS GLORIA"/>
    <m/>
    <x v="9"/>
    <x v="105"/>
    <x v="0"/>
    <m/>
    <s v="0//0"/>
    <m/>
    <m/>
    <n v="0"/>
    <m/>
    <n v="0"/>
    <m/>
    <m/>
    <m/>
    <x v="0"/>
    <x v="0"/>
    <d v="2017-04-05T00:00:00"/>
    <n v="2826.14"/>
  </r>
  <r>
    <s v="RENE HUMBERTO RODRIGUES"/>
    <x v="1"/>
    <n v="1123489"/>
    <n v="2622453612"/>
    <s v="15/02/1975"/>
    <x v="1"/>
    <s v="ANGELA MAR M RODRIGUES"/>
    <x v="1"/>
    <s v="BRASILEIRO NATO"/>
    <m/>
    <s v="MG"/>
    <s v="ITUIUTABA"/>
    <n v="495"/>
    <s v="NEFROLOGIA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1-16T00:00:00"/>
    <n v="7824.52"/>
  </r>
  <r>
    <s v="RENNER LUIZ GONZAGA"/>
    <x v="1"/>
    <n v="3013143"/>
    <n v="5267324663"/>
    <s v="04/12/1980"/>
    <x v="1"/>
    <s v="ZEIRE LUZIA CRUZ GONZAGA"/>
    <x v="3"/>
    <s v="BRASILEIRO NATO"/>
    <m/>
    <s v="MG"/>
    <m/>
    <n v="211"/>
    <s v="DIRETORIA DE ENFERMAGEM HC"/>
    <s v="05-ENFERMAGEM-UMUARAMA"/>
    <n v="211"/>
    <s v="DIRETORIA DE ENFERMAGEM HC"/>
    <s v="05-ENFERMAGEM-UMUARAMA"/>
    <m/>
    <x v="0"/>
    <x v="52"/>
    <x v="1"/>
    <m/>
    <s v="0//0"/>
    <m/>
    <s v="CESSAO (COM ONUS) PARA OUTROS ORGAOS - EST"/>
    <n v="0"/>
    <m/>
    <n v="26443"/>
    <s v="EMPRESA BRAS. SERVIÇOS HOSPITALARES"/>
    <s v="22/06/2022"/>
    <s v="0//0"/>
    <x v="0"/>
    <x v="0"/>
    <d v="2018-02-19T00:00:00"/>
    <n v="3181.04"/>
  </r>
  <r>
    <s v="REYNALDO BUENO JUNQUEIRA REIS"/>
    <x v="0"/>
    <n v="1115999"/>
    <n v="7164855838"/>
    <s v="02/12/1960"/>
    <x v="1"/>
    <s v="MARIA ANTONIETA BUENO JUNQUEIRA REIS"/>
    <x v="1"/>
    <s v="BRASILEIRO NATO"/>
    <m/>
    <s v="SP"/>
    <m/>
    <n v="288"/>
    <s v="INSTITUTO DE CIENCIAS BIOMEDICAS"/>
    <s v="07-AREA ACADEMICA-UMUARAMA"/>
    <n v="288"/>
    <s v="INSTITUTO DE CIENCIAS BIOMEDICAS"/>
    <s v="07-AREA ACADEMICA-UMUARAMA"/>
    <m/>
    <x v="1"/>
    <x v="13"/>
    <x v="0"/>
    <m/>
    <s v="0//0"/>
    <m/>
    <m/>
    <n v="26283"/>
    <s v="UNIV. FEDERAL DE MATO GROSSO DO SUL"/>
    <n v="0"/>
    <m/>
    <m/>
    <m/>
    <x v="0"/>
    <x v="0"/>
    <d v="2017-04-27T00:00:00"/>
    <n v="12985.23"/>
  </r>
  <r>
    <s v="RHUBIAN COUTO"/>
    <x v="0"/>
    <n v="1138333"/>
    <n v="4607703656"/>
    <s v="16/06/1980"/>
    <x v="0"/>
    <s v="MAURA DE OLIVEIRA GOMES COUTO"/>
    <x v="0"/>
    <s v="BRASILEIRO NATO"/>
    <m/>
    <s v="MG"/>
    <m/>
    <n v="4"/>
    <s v="GABINETE DO REITOR"/>
    <s v="04-SANTA MONICA"/>
    <n v="262"/>
    <s v="PRO REITORIA DE GRADUACAO"/>
    <s v="04-SANTA MONICA"/>
    <m/>
    <x v="0"/>
    <x v="24"/>
    <x v="0"/>
    <m/>
    <s v="0//0"/>
    <m/>
    <m/>
    <n v="0"/>
    <m/>
    <n v="0"/>
    <m/>
    <m/>
    <m/>
    <x v="0"/>
    <x v="0"/>
    <d v="2021-06-23T00:00:00"/>
    <n v="3713.11"/>
  </r>
  <r>
    <s v="RICARDO ALVES FERREIRA"/>
    <x v="0"/>
    <n v="413021"/>
    <n v="49149423649"/>
    <s v="20/06/1964"/>
    <x v="1"/>
    <s v="MARIA LOURDES ALVES"/>
    <x v="1"/>
    <s v="BRASILEIRO NATO"/>
    <m/>
    <s v="MG"/>
    <s v="PERDIGAO"/>
    <n v="369"/>
    <s v="FACULDADE DE GESTAO E NEGOCIOS"/>
    <s v="04-SANTA MONICA"/>
    <n v="369"/>
    <s v="FACULDADE DE GESTAO E NEGOCIOS"/>
    <s v="04-SANTA MONICA"/>
    <m/>
    <x v="4"/>
    <x v="6"/>
    <x v="0"/>
    <m/>
    <s v="0//0"/>
    <m/>
    <m/>
    <n v="0"/>
    <m/>
    <n v="0"/>
    <m/>
    <m/>
    <m/>
    <x v="0"/>
    <x v="0"/>
    <d v="1987-11-10T00:00:00"/>
    <n v="5615.86"/>
  </r>
  <r>
    <s v="RICARDO BATISTA DA SILVA"/>
    <x v="0"/>
    <n v="3270664"/>
    <n v="8014445600"/>
    <s v="21/12/1987"/>
    <x v="1"/>
    <s v="FRANCISCA MARIA DA CONCEICAO"/>
    <x v="0"/>
    <s v="BRASILEIRO NATO"/>
    <m/>
    <s v="GO"/>
    <m/>
    <n v="107"/>
    <s v="DIVISAO DE APOIO SERVICOS ODONTOLOGICOS"/>
    <s v="08-AREA ADMINISTR-UMUARAMA"/>
    <n v="92"/>
    <s v="HOSPITAL ODONTOLOGICO - DIRETORIA GERAL"/>
    <s v="08-AREA ADMINISTR-UMUARAMA"/>
    <s v="PORTADOR DE VISÃO PARCIAL"/>
    <x v="2"/>
    <x v="24"/>
    <x v="0"/>
    <m/>
    <s v="0//0"/>
    <m/>
    <m/>
    <n v="0"/>
    <m/>
    <n v="0"/>
    <m/>
    <m/>
    <m/>
    <x v="0"/>
    <x v="0"/>
    <d v="2022-01-26T00:00:00"/>
    <n v="3058.7"/>
  </r>
  <r>
    <s v="RICARDO BORGES DE OLIVEIRA"/>
    <x v="1"/>
    <n v="1123347"/>
    <n v="96682361653"/>
    <s v="21/02/1965"/>
    <x v="1"/>
    <s v="MARIA APARECIDA BORGES DE OLIVEIR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54"/>
    <x v="0"/>
    <m/>
    <s v="0//0"/>
    <m/>
    <m/>
    <n v="0"/>
    <m/>
    <n v="0"/>
    <m/>
    <m/>
    <m/>
    <x v="0"/>
    <x v="0"/>
    <d v="1994-12-15T00:00:00"/>
    <n v="32272.49"/>
  </r>
  <r>
    <s v="RICARDO DE OLIVEIRA FRANCA"/>
    <x v="0"/>
    <n v="409630"/>
    <n v="30233097600"/>
    <s v="05/05/1959"/>
    <x v="1"/>
    <s v="GENY MENDES FRANCA"/>
    <x v="1"/>
    <s v="BRASILEIRO NATO"/>
    <m/>
    <s v="MG"/>
    <s v="UBERLANDIA"/>
    <n v="288"/>
    <s v="INSTITUTO DE CIENCIAS BIOMEDICAS"/>
    <s v="07-AREA ACADEMICA-UMUARAMA"/>
    <n v="288"/>
    <s v="INSTITUTO DE CIENCIAS BIOMEDICAS"/>
    <s v="07-AREA ACADEMICA-UMUARAMA"/>
    <m/>
    <x v="4"/>
    <x v="73"/>
    <x v="0"/>
    <m/>
    <s v="0//0"/>
    <m/>
    <m/>
    <n v="0"/>
    <m/>
    <n v="0"/>
    <m/>
    <m/>
    <m/>
    <x v="0"/>
    <x v="0"/>
    <d v="1977-09-01T00:00:00"/>
    <n v="6773.26"/>
  </r>
  <r>
    <s v="RICARDO DE OLIVEIRA MAXIMO"/>
    <x v="0"/>
    <n v="1738717"/>
    <n v="5425765622"/>
    <s v="06/12/1981"/>
    <x v="1"/>
    <s v="ELIZABETH DE OLIVEIRA MAXIMO"/>
    <x v="1"/>
    <s v="BRASILEIRO NATO"/>
    <m/>
    <s v="MG"/>
    <m/>
    <n v="262"/>
    <s v="PRO REITORIA DE GRADUACAO"/>
    <s v="04-SANTA MONICA"/>
    <n v="262"/>
    <s v="PRO REITORIA DE GRADUACAO"/>
    <s v="04-SANTA MONICA"/>
    <m/>
    <x v="1"/>
    <x v="25"/>
    <x v="0"/>
    <m/>
    <s v="0//0"/>
    <m/>
    <m/>
    <n v="0"/>
    <m/>
    <n v="0"/>
    <m/>
    <m/>
    <m/>
    <x v="0"/>
    <x v="0"/>
    <d v="2009-11-24T00:00:00"/>
    <n v="6641.06"/>
  </r>
  <r>
    <s v="RICARDO FERREIRA DE CARVALHO"/>
    <x v="0"/>
    <n v="1760791"/>
    <n v="5349899856"/>
    <s v="23/02/1960"/>
    <x v="1"/>
    <s v="ALCIDIA FERREIRA DE CARVALHO"/>
    <x v="1"/>
    <s v="BRASILEIRO NATO"/>
    <m/>
    <s v="SP"/>
    <m/>
    <n v="561"/>
    <s v="COORD CURSO DE GRADUACAO EM JORNALISMO"/>
    <s v="04-SANTA MONICA"/>
    <n v="363"/>
    <s v="FACULDADE DE EDUCACAO"/>
    <s v="04-SANTA MONICA"/>
    <m/>
    <x v="1"/>
    <x v="25"/>
    <x v="0"/>
    <m/>
    <s v="0//0"/>
    <m/>
    <m/>
    <n v="0"/>
    <m/>
    <n v="0"/>
    <m/>
    <m/>
    <m/>
    <x v="0"/>
    <x v="0"/>
    <d v="2010-01-28T00:00:00"/>
    <n v="5665.55"/>
  </r>
  <r>
    <s v="RICARDO FRANCISCO NOGUEIRA VILARINHO"/>
    <x v="0"/>
    <n v="2672848"/>
    <n v="78360730687"/>
    <s v="08/01/1974"/>
    <x v="1"/>
    <s v="DOMINGAS LOURDES NOGUEIRA"/>
    <x v="1"/>
    <s v="BRASILEIRO NATO"/>
    <m/>
    <s v="MG"/>
    <s v="ITUIUTABA"/>
    <n v="1176"/>
    <s v="DIVISAO DE AFASTAMENTOS"/>
    <s v="04-SANTA MONICA"/>
    <n v="29"/>
    <s v="PRO REITORIA DE GESTAO DE PESSOAS"/>
    <s v="04-SANTA MONICA"/>
    <m/>
    <x v="3"/>
    <x v="17"/>
    <x v="0"/>
    <m/>
    <s v="0//0"/>
    <m/>
    <m/>
    <n v="26439"/>
    <s v="INSTITUTO FEDERAL DE SAO PAULO"/>
    <n v="0"/>
    <m/>
    <m/>
    <m/>
    <x v="0"/>
    <x v="0"/>
    <d v="2019-08-23T00:00:00"/>
    <n v="11578.98"/>
  </r>
  <r>
    <s v="RICARDO GILVAN DE OLIVEIRA"/>
    <x v="1"/>
    <n v="1123636"/>
    <n v="65208560615"/>
    <s v="25/11/1966"/>
    <x v="1"/>
    <s v="MARLENE VIEIR OLIVEIRA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4"/>
    <x v="6"/>
    <x v="0"/>
    <m/>
    <s v="0//0"/>
    <m/>
    <m/>
    <n v="0"/>
    <m/>
    <n v="0"/>
    <m/>
    <m/>
    <m/>
    <x v="0"/>
    <x v="0"/>
    <d v="1995-02-04T00:00:00"/>
    <n v="5554.08"/>
  </r>
  <r>
    <s v="RICARDO LUIZ DINIZ DOS SANTOS"/>
    <x v="1"/>
    <n v="2579602"/>
    <n v="14815922896"/>
    <s v="11/05/1975"/>
    <x v="1"/>
    <s v="MARIA NAZARETH GALVAO DINIZ DOS SANTOS"/>
    <x v="1"/>
    <s v="BRASILEIRO NATO"/>
    <m/>
    <s v="SP"/>
    <s v="VOTUPORANGA"/>
    <n v="771"/>
    <s v="SERVICOS MEDICOS"/>
    <s v="06-HOSP CLINICAS-UMUARAMA"/>
    <n v="746"/>
    <s v="DIRETORIA DE SERVICOS CLINICOS"/>
    <s v="06-HOSP CLINICAS-UMUARAMA"/>
    <m/>
    <x v="1"/>
    <x v="14"/>
    <x v="0"/>
    <m/>
    <s v="0//0"/>
    <m/>
    <m/>
    <n v="0"/>
    <m/>
    <n v="0"/>
    <m/>
    <m/>
    <m/>
    <x v="0"/>
    <x v="2"/>
    <d v="2011-03-15T00:00:00"/>
    <n v="11230.05"/>
  </r>
  <r>
    <s v="RICARDO MARGONARI DA SILVA"/>
    <x v="0"/>
    <n v="1752575"/>
    <n v="84717319672"/>
    <s v="12/02/1973"/>
    <x v="1"/>
    <s v="MARLY MARGONARI SILVA"/>
    <x v="1"/>
    <s v="BRASILEIRO NATO"/>
    <m/>
    <s v="MG"/>
    <m/>
    <n v="356"/>
    <s v="INSTITUTO DE QUIMICA"/>
    <s v="04-SANTA MONICA"/>
    <n v="356"/>
    <s v="INSTITUTO DE QUIMICA"/>
    <s v="04-SANTA MONICA"/>
    <m/>
    <x v="1"/>
    <x v="25"/>
    <x v="0"/>
    <m/>
    <s v="0//0"/>
    <m/>
    <m/>
    <n v="0"/>
    <m/>
    <n v="0"/>
    <m/>
    <m/>
    <m/>
    <x v="0"/>
    <x v="0"/>
    <d v="2010-01-26T00:00:00"/>
    <n v="5826.69"/>
  </r>
  <r>
    <s v="RICARDO MOREIRA ANDRADE"/>
    <x v="0"/>
    <n v="2512426"/>
    <n v="4735540628"/>
    <s v="04/07/1979"/>
    <x v="1"/>
    <s v="MARIA APARECIDA MOREIRA ANDRADE"/>
    <x v="0"/>
    <s v="BRASILEIRO NATO"/>
    <m/>
    <s v="MG"/>
    <s v="UBERLANDIA"/>
    <n v="643"/>
    <s v="DIVISAO DE MANUTENCAO - DIRAM"/>
    <s v="08-AREA ADMINISTR-UMUARAMA"/>
    <n v="131"/>
    <s v="PRO REITORIA DE PLANEJAMEN ADMINISTRACAO"/>
    <s v="04-SANTA MONICA"/>
    <m/>
    <x v="0"/>
    <x v="16"/>
    <x v="0"/>
    <m/>
    <s v="0//0"/>
    <m/>
    <m/>
    <n v="0"/>
    <m/>
    <n v="0"/>
    <m/>
    <m/>
    <m/>
    <x v="0"/>
    <x v="0"/>
    <d v="2009-11-24T00:00:00"/>
    <n v="7967.9"/>
  </r>
  <r>
    <s v="RICARDO NETO DOS SANTOS"/>
    <x v="0"/>
    <n v="2125760"/>
    <n v="59838965120"/>
    <s v="28/06/1975"/>
    <x v="1"/>
    <s v="MARIA DA CONCEICAO DOS SANTOS"/>
    <x v="1"/>
    <s v="BRASILEIRO NATO"/>
    <m/>
    <s v="MG"/>
    <m/>
    <n v="173"/>
    <s v="DIVISAO DE COMPRAS - DIRCL"/>
    <s v="04-SANTA MONICA"/>
    <n v="131"/>
    <s v="PRO REITORIA DE PLANEJAMEN ADMINISTRACAO"/>
    <s v="04-SANTA MONICA"/>
    <m/>
    <x v="2"/>
    <x v="18"/>
    <x v="0"/>
    <m/>
    <s v="0//0"/>
    <m/>
    <m/>
    <n v="0"/>
    <m/>
    <n v="0"/>
    <m/>
    <m/>
    <m/>
    <x v="0"/>
    <x v="0"/>
    <d v="2014-05-29T00:00:00"/>
    <n v="4153.96"/>
  </r>
  <r>
    <s v="RICARDO PINHEIRO FILHO"/>
    <x v="0"/>
    <n v="2236408"/>
    <n v="9194715602"/>
    <s v="24/05/1989"/>
    <x v="1"/>
    <s v="ROSANGELA NAVES E SILVA PINHEIRO"/>
    <x v="1"/>
    <s v="BRASILEIRO NATO"/>
    <m/>
    <s v="MG"/>
    <m/>
    <n v="1172"/>
    <s v="ASSESSORIA ADMINISTRATIVA UFU MT CARMELO"/>
    <s v="10-CAMPUS MONTE CARMELO"/>
    <n v="29"/>
    <s v="PRO REITORIA DE GESTAO DE PESSOAS"/>
    <s v="04-SANTA MONICA"/>
    <m/>
    <x v="0"/>
    <x v="0"/>
    <x v="0"/>
    <m/>
    <s v="0//0"/>
    <m/>
    <m/>
    <n v="0"/>
    <m/>
    <n v="0"/>
    <m/>
    <m/>
    <m/>
    <x v="0"/>
    <x v="0"/>
    <d v="2015-06-19T00:00:00"/>
    <n v="4157.95"/>
  </r>
  <r>
    <s v="RICARDO RODRIGUES"/>
    <x v="1"/>
    <n v="2312959"/>
    <n v="19039097836"/>
    <s v="19/05/1975"/>
    <x v="1"/>
    <s v="VANDA RAGAZZO RODRIGUES"/>
    <x v="1"/>
    <s v="BRASILEIRO NATO"/>
    <m/>
    <s v="SP"/>
    <s v="RIO CLARO"/>
    <n v="771"/>
    <s v="SERVICOS MEDICOS"/>
    <s v="06-HOSP CLINICAS-UMUARAMA"/>
    <n v="746"/>
    <s v="DIRETORIA DE SERVICOS CLINICOS"/>
    <s v="06-HOSP CLINICAS-UMUARAMA"/>
    <m/>
    <x v="3"/>
    <x v="108"/>
    <x v="0"/>
    <m/>
    <s v="0//0"/>
    <m/>
    <m/>
    <n v="0"/>
    <m/>
    <n v="0"/>
    <m/>
    <m/>
    <m/>
    <x v="0"/>
    <x v="0"/>
    <d v="2004-06-09T00:00:00"/>
    <n v="24536.03"/>
  </r>
  <r>
    <s v="RICARDO SANTANA"/>
    <x v="0"/>
    <n v="413363"/>
    <n v="53958977634"/>
    <s v="11/10/1964"/>
    <x v="1"/>
    <s v="EMILIA ESTEVAM SANTANA"/>
    <x v="0"/>
    <s v="BRASILEIRO NATO"/>
    <m/>
    <s v="MG"/>
    <s v="UBERLANDIA"/>
    <n v="118"/>
    <s v="DIVISAO FAZENDAS EXPERIMENTAIS - DIEPV"/>
    <s v="08-AREA ADMINISTR-UMUARAMA"/>
    <n v="117"/>
    <s v="DIRET DE EXPERIMENTACAO E PROD VEGETAL"/>
    <s v="08-AREA ADMINISTR-UMUARAMA"/>
    <m/>
    <x v="8"/>
    <x v="123"/>
    <x v="0"/>
    <m/>
    <s v="0//0"/>
    <m/>
    <m/>
    <n v="0"/>
    <m/>
    <n v="0"/>
    <m/>
    <m/>
    <m/>
    <x v="0"/>
    <x v="0"/>
    <d v="1989-10-12T00:00:00"/>
    <n v="3817.17"/>
  </r>
  <r>
    <s v="RICK HUMBERTO NAVES GALDINO"/>
    <x v="0"/>
    <n v="2061625"/>
    <n v="8929111661"/>
    <s v="24/05/1986"/>
    <x v="1"/>
    <s v="BENILVA NAVES RESENDE GALDINO"/>
    <x v="1"/>
    <s v="BRASILEIRO NATO"/>
    <m/>
    <s v="MG"/>
    <m/>
    <n v="1244"/>
    <s v="CENTRO ESTUDOS, PESQ E PROJ ECON-SOCIAIS"/>
    <s v="04-SANTA MONICA"/>
    <n v="344"/>
    <s v="INST DE ECONOMIA RELACOES INTERNACIONAIS"/>
    <s v="04-SANTA MONICA"/>
    <m/>
    <x v="1"/>
    <x v="34"/>
    <x v="0"/>
    <m/>
    <s v="0//0"/>
    <m/>
    <s v="Afast. no País (Com Ônus) Est/Dout/Mestrado - EST"/>
    <n v="0"/>
    <m/>
    <n v="0"/>
    <m/>
    <s v="14/03/2022"/>
    <s v="13/03/2023"/>
    <x v="0"/>
    <x v="0"/>
    <d v="2013-10-10T00:00:00"/>
    <n v="8966.61"/>
  </r>
  <r>
    <s v="RITA DE CASSIA GOMES FONSECA"/>
    <x v="0"/>
    <n v="3299574"/>
    <n v="12057079643"/>
    <s v="12/05/1994"/>
    <x v="0"/>
    <s v="CELENITA GOMES DA FONSECA"/>
    <x v="0"/>
    <s v="BRASILEIRO NATO"/>
    <m/>
    <s v="MG"/>
    <m/>
    <n v="344"/>
    <s v="INST DE ECONOMIA RELACOES INTERNACIONAIS"/>
    <s v="04-SANTA MONICA"/>
    <n v="344"/>
    <s v="INST DE ECONOMIA RELACOES INTERNACIONAIS"/>
    <s v="04-SANTA MONICA"/>
    <m/>
    <x v="4"/>
    <x v="24"/>
    <x v="0"/>
    <m/>
    <s v="0//0"/>
    <m/>
    <m/>
    <n v="0"/>
    <m/>
    <n v="0"/>
    <m/>
    <m/>
    <m/>
    <x v="0"/>
    <x v="0"/>
    <d v="2022-07-05T00:00:00"/>
    <n v="3219.84"/>
  </r>
  <r>
    <s v="RITA DE CASSIA LIMA"/>
    <x v="0"/>
    <n v="1570235"/>
    <n v="88890708620"/>
    <s v="24/10/1968"/>
    <x v="0"/>
    <s v="ADORACI PALMA DE LIMA"/>
    <x v="1"/>
    <s v="BRASILEIRO NATO"/>
    <m/>
    <s v="MG"/>
    <s v="UBERLANDIA"/>
    <n v="631"/>
    <s v="DIRETORIA INOVACAO TRANSF DE TECNOLOGIA"/>
    <s v="04-SANTA MONICA"/>
    <n v="122"/>
    <s v="PRO REITORIA PESQUISA E POS GRADUACAO"/>
    <s v="04-SANTA MONICA"/>
    <m/>
    <x v="0"/>
    <x v="20"/>
    <x v="0"/>
    <m/>
    <s v="0//0"/>
    <m/>
    <m/>
    <n v="0"/>
    <m/>
    <n v="0"/>
    <m/>
    <m/>
    <m/>
    <x v="0"/>
    <x v="0"/>
    <d v="2007-04-23T00:00:00"/>
    <n v="9207.81"/>
  </r>
  <r>
    <s v="RITA DE CASSIA MONTEIRO SEABRA MATTOS"/>
    <x v="1"/>
    <n v="2923811"/>
    <n v="4813964621"/>
    <s v="18/01/1980"/>
    <x v="0"/>
    <s v="MARCIA DE FATIMA MONTEIRO SEABRA MATTO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30"/>
    <x v="0"/>
    <m/>
    <s v="0//0"/>
    <m/>
    <m/>
    <n v="0"/>
    <m/>
    <n v="0"/>
    <m/>
    <m/>
    <m/>
    <x v="0"/>
    <x v="0"/>
    <d v="2019-04-16T00:00:00"/>
    <n v="17213.919999999998"/>
  </r>
  <r>
    <s v="ROBERTA CAMARGO SILVA"/>
    <x v="1"/>
    <n v="1365959"/>
    <n v="2406327612"/>
    <s v="06/11/1973"/>
    <x v="0"/>
    <s v="DARCY SANTOS DA SILVA"/>
    <x v="1"/>
    <s v="BRASILEIRO NATO"/>
    <m/>
    <s v="MG"/>
    <s v="UBERLANDIA"/>
    <n v="496"/>
    <s v="ONCOLOGIA QUIMIOTERAPIA GEUNE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2-10T00:00:00"/>
    <n v="4833.87"/>
  </r>
  <r>
    <s v="ROBERTA CONDE DOS SANTOS"/>
    <x v="0"/>
    <n v="2091319"/>
    <n v="7204062779"/>
    <s v="09/02/1978"/>
    <x v="0"/>
    <s v="CARMEN CONDE DOS SANTOS"/>
    <x v="1"/>
    <s v="BRASILEIRO NATO"/>
    <m/>
    <s v="RJ"/>
    <m/>
    <n v="723"/>
    <s v="DIVISAO DE ATENDIMENTO AO USUARIO"/>
    <s v="04-SANTA MONICA"/>
    <n v="585"/>
    <s v="DIRETORIA DO SISTEMA DE BIBLIOTECAS"/>
    <s v="04-SANTA MONICA"/>
    <m/>
    <x v="1"/>
    <x v="18"/>
    <x v="0"/>
    <m/>
    <s v="0//0"/>
    <m/>
    <m/>
    <n v="0"/>
    <m/>
    <n v="0"/>
    <m/>
    <m/>
    <m/>
    <x v="0"/>
    <x v="0"/>
    <d v="2014-02-24T00:00:00"/>
    <n v="5141.4799999999996"/>
  </r>
  <r>
    <s v="ROBERTA CRISTINA SILVA MOREIRA"/>
    <x v="0"/>
    <n v="1997180"/>
    <n v="10467267650"/>
    <s v="17/03/1992"/>
    <x v="0"/>
    <s v="ANA LUCIA DA SILVA"/>
    <x v="1"/>
    <s v="BRASILEIRO NATO"/>
    <m/>
    <s v="MG"/>
    <m/>
    <n v="305"/>
    <s v="FACULDADE DE MEDICINA"/>
    <s v="07-AREA ACADEMICA-UMUARAMA"/>
    <n v="305"/>
    <s v="FACULDADE DE MEDICINA"/>
    <s v="07-AREA ACADEMICA-UMUARAMA"/>
    <m/>
    <x v="0"/>
    <x v="24"/>
    <x v="0"/>
    <m/>
    <s v="0//0"/>
    <m/>
    <m/>
    <n v="0"/>
    <m/>
    <n v="0"/>
    <m/>
    <m/>
    <m/>
    <x v="0"/>
    <x v="0"/>
    <d v="2017-11-07T00:00:00"/>
    <n v="3342.18"/>
  </r>
  <r>
    <s v="ROBERTA KAZAN TANNUS"/>
    <x v="1"/>
    <n v="2755212"/>
    <n v="1340926601"/>
    <s v="24/01/1981"/>
    <x v="0"/>
    <s v="ROSE LINDA RASSI TANNUS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1"/>
    <x v="38"/>
    <x v="0"/>
    <m/>
    <s v="0//0"/>
    <m/>
    <m/>
    <n v="0"/>
    <m/>
    <n v="0"/>
    <m/>
    <m/>
    <m/>
    <x v="0"/>
    <x v="2"/>
    <d v="2016-03-29T00:00:00"/>
    <n v="8852.56"/>
  </r>
  <r>
    <s v="ROBERTA LEAL HIAS TERUEL"/>
    <x v="0"/>
    <n v="3246804"/>
    <n v="6041340618"/>
    <s v="02/01/1983"/>
    <x v="0"/>
    <s v="SONILDA MENDES LEAL"/>
    <x v="0"/>
    <s v="BRASILEIRO NATO"/>
    <m/>
    <s v="SP"/>
    <m/>
    <n v="883"/>
    <s v="DIVISAO REC ARMAZ E DIST DE EQUIPAMENTOS"/>
    <s v="08-AREA ADMINISTR-UMUARAMA"/>
    <n v="131"/>
    <s v="PRO REITORIA DE PLANEJAMEN ADMINISTRACAO"/>
    <s v="04-SANTA MONICA"/>
    <m/>
    <x v="1"/>
    <x v="24"/>
    <x v="0"/>
    <m/>
    <s v="0//0"/>
    <m/>
    <m/>
    <n v="0"/>
    <m/>
    <n v="0"/>
    <m/>
    <m/>
    <m/>
    <x v="0"/>
    <x v="0"/>
    <d v="2022-09-01T00:00:00"/>
    <n v="4369.71"/>
  </r>
  <r>
    <s v="ROBERTA PEIXOTO NOGUEIRA"/>
    <x v="1"/>
    <n v="1883355"/>
    <n v="8036050641"/>
    <s v="30/10/1989"/>
    <x v="0"/>
    <s v="EDNA NOGUEIRA PEIXOTO"/>
    <x v="2"/>
    <s v="BRASILEIRO NATO"/>
    <m/>
    <s v="MG"/>
    <m/>
    <n v="480"/>
    <s v="EMERGENCIA DA CLINICA MEDICA PS DIENF"/>
    <s v="05-ENFERMAGEM-UMUARAMA"/>
    <n v="211"/>
    <s v="DIRETORIA DE ENFERMAGEM HC"/>
    <s v="05-ENFERMAGEM-UMUARAMA"/>
    <m/>
    <x v="1"/>
    <x v="12"/>
    <x v="0"/>
    <m/>
    <s v="0//0"/>
    <m/>
    <m/>
    <n v="0"/>
    <m/>
    <n v="0"/>
    <m/>
    <m/>
    <m/>
    <x v="0"/>
    <x v="0"/>
    <d v="2011-07-27T00:00:00"/>
    <n v="8878.86"/>
  </r>
  <r>
    <s v="ROBERTA SILMARA MIRANDA"/>
    <x v="1"/>
    <n v="1441977"/>
    <n v="4197262680"/>
    <s v="12/08/1980"/>
    <x v="0"/>
    <s v="MARIA IMACULADA MIRANDA"/>
    <x v="1"/>
    <s v="BRASILEIRO NATO"/>
    <m/>
    <s v="MG"/>
    <s v="LUZ"/>
    <n v="485"/>
    <s v="CLINICA MEDICA INTERNACAO DIENF"/>
    <s v="05-ENFERMAGEM-UMUARAMA"/>
    <n v="211"/>
    <s v="DIRETORIA DE ENFERMAGEM HC"/>
    <s v="05-ENFERMAGEM-UMUARAMA"/>
    <m/>
    <x v="0"/>
    <x v="20"/>
    <x v="0"/>
    <m/>
    <s v="0//0"/>
    <m/>
    <m/>
    <n v="0"/>
    <m/>
    <n v="0"/>
    <m/>
    <m/>
    <m/>
    <x v="0"/>
    <x v="0"/>
    <d v="2006-02-22T00:00:00"/>
    <n v="13606.61"/>
  </r>
  <r>
    <s v="ROBERTO ALVES FERREIRA JUNIOR"/>
    <x v="1"/>
    <n v="2085782"/>
    <n v="26953704829"/>
    <s v="21/01/1978"/>
    <x v="1"/>
    <s v="MARIA APARECIDA FERREIRA"/>
    <x v="1"/>
    <s v="BRASILEIRO NATO"/>
    <m/>
    <s v="SP"/>
    <m/>
    <n v="771"/>
    <s v="SERVICOS MEDICOS"/>
    <s v="06-HOSP CLINICAS-UMUARAMA"/>
    <n v="746"/>
    <s v="DIRETORIA DE SERVICOS CLINICOS"/>
    <s v="06-HOSP CLINICAS-UMUARAMA"/>
    <m/>
    <x v="0"/>
    <x v="147"/>
    <x v="0"/>
    <m/>
    <s v="0//0"/>
    <m/>
    <s v="LIC. TRATAMENTO DE SAUDE - EST"/>
    <n v="0"/>
    <m/>
    <n v="0"/>
    <m/>
    <s v="28/10/2022"/>
    <s v="22/01/2023"/>
    <x v="0"/>
    <x v="0"/>
    <d v="2014-02-05T00:00:00"/>
    <n v="14726.39"/>
  </r>
  <r>
    <s v="ROBERTO ARAUJO RUZI"/>
    <x v="1"/>
    <n v="2312904"/>
    <n v="88898920644"/>
    <s v="21/06/1972"/>
    <x v="1"/>
    <s v="TEREZINHA ARAUJO RUZI"/>
    <x v="1"/>
    <s v="BRASILEIRO NATO"/>
    <m/>
    <s v="SP"/>
    <s v="SAO PAULO"/>
    <n v="771"/>
    <s v="SERVICOS MEDICOS"/>
    <s v="06-HOSP CLINICAS-UMUARAMA"/>
    <n v="746"/>
    <s v="DIRETORIA DE SERVICOS CLINICOS"/>
    <s v="06-HOSP CLINICAS-UMUARAMA"/>
    <m/>
    <x v="0"/>
    <x v="19"/>
    <x v="0"/>
    <m/>
    <s v="0//0"/>
    <m/>
    <m/>
    <n v="0"/>
    <m/>
    <n v="0"/>
    <m/>
    <m/>
    <m/>
    <x v="0"/>
    <x v="2"/>
    <d v="2004-05-28T00:00:00"/>
    <n v="10428.76"/>
  </r>
  <r>
    <s v="ROBERTO CARLOS URIAS DA SILVA"/>
    <x v="0"/>
    <n v="413087"/>
    <n v="56084560687"/>
    <s v="11/09/1965"/>
    <x v="1"/>
    <s v="SHIRLEY DIONE UR SILVA"/>
    <x v="1"/>
    <s v="BRASILEIRO NATO"/>
    <m/>
    <s v="MG"/>
    <s v="UBERLANDIA"/>
    <n v="74"/>
    <s v="DIVISAO DE DOCUMENTACAO - SEPRO"/>
    <s v="04-SANTA MONICA"/>
    <n v="59"/>
    <s v="PREFEITURA UNIVERSITARIA"/>
    <s v="04-SANTA MONICA"/>
    <m/>
    <x v="6"/>
    <x v="7"/>
    <x v="0"/>
    <m/>
    <s v="0//0"/>
    <m/>
    <m/>
    <n v="0"/>
    <m/>
    <n v="0"/>
    <m/>
    <m/>
    <m/>
    <x v="0"/>
    <x v="0"/>
    <d v="1986-05-02T00:00:00"/>
    <n v="4877.59"/>
  </r>
  <r>
    <s v="ROBERTO DA COSTA FAGUNDES"/>
    <x v="1"/>
    <n v="409816"/>
    <n v="26293595653"/>
    <s v="11/10/1957"/>
    <x v="1"/>
    <s v="MARIA ROSA DA COSTA FAGUNDES"/>
    <x v="1"/>
    <s v="BRASILEIRO NATO"/>
    <m/>
    <s v="MG"/>
    <s v="TAPUIRAMA"/>
    <n v="751"/>
    <s v="HOTELARIA HOSPITALAR"/>
    <s v="06-HOSP CLINICAS-UMUARAMA"/>
    <n v="743"/>
    <s v="DIRETORIA DE SERVICOS ADMINISTRATIVOS"/>
    <s v="06-HOSP CLINICAS-UMUARAMA"/>
    <m/>
    <x v="4"/>
    <x v="6"/>
    <x v="0"/>
    <m/>
    <s v="0//0"/>
    <m/>
    <m/>
    <n v="0"/>
    <m/>
    <n v="0"/>
    <m/>
    <m/>
    <m/>
    <x v="0"/>
    <x v="0"/>
    <d v="1978-01-01T00:00:00"/>
    <n v="6646.68"/>
  </r>
  <r>
    <s v="ROBERTO DA CUNHA LUCIANO"/>
    <x v="1"/>
    <n v="2179288"/>
    <n v="39426777172"/>
    <s v="12/11/1966"/>
    <x v="1"/>
    <s v="MARIOLENE DA CUNHA LUCIANO"/>
    <x v="1"/>
    <s v="BRASILEIRO NATO"/>
    <m/>
    <s v="GO"/>
    <s v="MINEIROS"/>
    <n v="771"/>
    <s v="SERVICOS MEDICOS"/>
    <s v="06-HOSP CLINICAS-UMUARAMA"/>
    <n v="746"/>
    <s v="DIRETORIA DE SERVICOS CLINICOS"/>
    <s v="06-HOSP CLINICAS-UMUARAMA"/>
    <m/>
    <x v="1"/>
    <x v="61"/>
    <x v="0"/>
    <m/>
    <s v="0//0"/>
    <m/>
    <m/>
    <n v="0"/>
    <m/>
    <n v="0"/>
    <m/>
    <m/>
    <m/>
    <x v="0"/>
    <x v="2"/>
    <d v="2004-05-27T00:00:00"/>
    <n v="12004.15"/>
  </r>
  <r>
    <s v="ROBERTO DE OLIVEIRA GALVAO"/>
    <x v="1"/>
    <n v="409754"/>
    <n v="21265569649"/>
    <s v="29/01/1952"/>
    <x v="1"/>
    <s v="MARIA DE OLIVEIRA GALVAO"/>
    <x v="1"/>
    <s v="BRASILEIRO NATO"/>
    <m/>
    <s v="MG"/>
    <s v="ARAGUARI"/>
    <n v="203"/>
    <s v="CENTRO SAUDE ESCOLA JARAGUA DIRCH"/>
    <s v="06-HOSP CLINICAS-UMUARAMA"/>
    <n v="203"/>
    <s v="CENTRO SAUDE ESCOLA JARAGUA DIRCH"/>
    <s v="06-HOSP CLINICAS-UMUARAMA"/>
    <m/>
    <x v="0"/>
    <x v="54"/>
    <x v="0"/>
    <m/>
    <s v="0//0"/>
    <m/>
    <m/>
    <n v="0"/>
    <m/>
    <n v="0"/>
    <m/>
    <m/>
    <m/>
    <x v="0"/>
    <x v="2"/>
    <d v="1981-04-01T00:00:00"/>
    <n v="13887.96"/>
  </r>
  <r>
    <s v="ROBERTO GERKEN DE CARVALHO"/>
    <x v="0"/>
    <n v="2179855"/>
    <n v="98672711653"/>
    <s v="10/08/1966"/>
    <x v="1"/>
    <s v="HILDA ELISA GERKEN"/>
    <x v="1"/>
    <s v="BRASILEIRO NATO"/>
    <m/>
    <s v="MG"/>
    <m/>
    <n v="356"/>
    <s v="INSTITUTO DE QUIMICA"/>
    <s v="04-SANTA MONICA"/>
    <n v="356"/>
    <s v="INSTITUTO DE QUIMICA"/>
    <s v="04-SANTA MONICA"/>
    <s v="DEFORMIDADE CONGENITA OU ADQUIRIDA"/>
    <x v="0"/>
    <x v="18"/>
    <x v="0"/>
    <m/>
    <s v="0//0"/>
    <m/>
    <m/>
    <n v="0"/>
    <m/>
    <n v="0"/>
    <m/>
    <m/>
    <m/>
    <x v="0"/>
    <x v="0"/>
    <d v="2014-11-17T00:00:00"/>
    <n v="4320.12"/>
  </r>
  <r>
    <s v="ROBERTO JOSE DA CRUZ"/>
    <x v="0"/>
    <n v="1757012"/>
    <n v="4389775642"/>
    <s v="18/11/1981"/>
    <x v="1"/>
    <s v="APARECIDA DE FATIMA DA CRUZ"/>
    <x v="0"/>
    <s v="BRASILEIRO NATO"/>
    <m/>
    <s v="MG"/>
    <m/>
    <n v="694"/>
    <s v="DIVISAO DE TRANSPORTES"/>
    <s v="08-AREA ADMINISTR-UMUARAMA"/>
    <n v="743"/>
    <s v="DIRETORIA DE SERVICOS ADMINISTRATIVOS"/>
    <s v="06-HOSP CLINICAS-UMUARAMA"/>
    <s v="DEFORMIDADE CONGENITA OU ADQUIRIDA"/>
    <x v="0"/>
    <x v="25"/>
    <x v="0"/>
    <m/>
    <s v="0//0"/>
    <m/>
    <m/>
    <n v="0"/>
    <m/>
    <n v="0"/>
    <m/>
    <m/>
    <m/>
    <x v="0"/>
    <x v="0"/>
    <d v="2010-01-26T00:00:00"/>
    <n v="4845.54"/>
  </r>
  <r>
    <s v="ROBERTO RANZA"/>
    <x v="1"/>
    <n v="2287039"/>
    <n v="1191177629"/>
    <s v="12/08/1955"/>
    <x v="1"/>
    <s v="CHIARA BALLARINI"/>
    <x v="1"/>
    <s v="BRASILEIRO NATZ"/>
    <s v="ITALIA"/>
    <m/>
    <s v="MILAO"/>
    <n v="746"/>
    <s v="DIRETORIA DE SERVICOS CLINICOS"/>
    <s v="06-HOSP CLINICAS-UMUARAMA"/>
    <n v="746"/>
    <s v="DIRETORIA DE SERVICOS CLINICOS"/>
    <s v="06-HOSP CLINICAS-UMUARAMA"/>
    <m/>
    <x v="3"/>
    <x v="79"/>
    <x v="1"/>
    <m/>
    <s v="0//0"/>
    <m/>
    <s v="CESSAO (COM ONUS) PARA OUTROS ORGAOS - EST"/>
    <n v="0"/>
    <m/>
    <n v="26443"/>
    <s v="EMPRESA BRAS. SERVIÇOS HOSPITALARES"/>
    <s v="12/08/2021"/>
    <s v="0//0"/>
    <x v="0"/>
    <x v="0"/>
    <d v="2004-05-26T00:00:00"/>
    <n v="22288.7"/>
  </r>
  <r>
    <s v="ROBERTO RESENDE DOS SANTOS"/>
    <x v="0"/>
    <n v="1123254"/>
    <n v="36604550672"/>
    <s v="26/09/1960"/>
    <x v="1"/>
    <s v="MARIA JOSE DE OLIVEIRA"/>
    <x v="1"/>
    <s v="BRASILEIRO NATO"/>
    <m/>
    <s v="MG"/>
    <s v="UBERABA"/>
    <n v="301"/>
    <s v="INSTITUTO DE CIENCIAS AGRARIAS"/>
    <s v="12-CAMPUS GLORIA"/>
    <n v="301"/>
    <s v="INSTITUTO DE CIENCIAS AGRARIAS"/>
    <s v="12-CAMPUS GLORIA"/>
    <m/>
    <x v="1"/>
    <x v="6"/>
    <x v="0"/>
    <m/>
    <s v="0//0"/>
    <m/>
    <m/>
    <n v="0"/>
    <m/>
    <n v="0"/>
    <m/>
    <m/>
    <m/>
    <x v="0"/>
    <x v="0"/>
    <d v="1994-02-28T00:00:00"/>
    <n v="8136.24"/>
  </r>
  <r>
    <s v="ROBERTO RIVELINO SILVA BORGES"/>
    <x v="0"/>
    <n v="3205025"/>
    <n v="8816798602"/>
    <s v="24/01/1990"/>
    <x v="1"/>
    <s v="MARIA LUZIA BORGES"/>
    <x v="1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9"/>
    <x v="148"/>
    <x v="2"/>
    <m/>
    <s v="0//0"/>
    <m/>
    <m/>
    <n v="0"/>
    <m/>
    <n v="0"/>
    <m/>
    <m/>
    <m/>
    <x v="0"/>
    <x v="0"/>
    <d v="2020-08-26T00:00:00"/>
    <n v="2519.6799999999998"/>
  </r>
  <r>
    <s v="ROBERTO ULHOA MALUF"/>
    <x v="0"/>
    <n v="413233"/>
    <n v="43516920653"/>
    <s v="14/05/1962"/>
    <x v="1"/>
    <s v="LINDALVA OLIVEIRA"/>
    <x v="1"/>
    <s v="BRASILEIRO NATO"/>
    <m/>
    <s v="SP"/>
    <s v="CAMPINAS"/>
    <n v="372"/>
    <s v="FACULDADE ARQUITETURA URBANISMO E DESIGN"/>
    <s v="04-SANTA MONICA"/>
    <n v="372"/>
    <s v="FACULDADE ARQUITETURA URBANISMO E DESIGN"/>
    <s v="04-SANTA MONICA"/>
    <m/>
    <x v="6"/>
    <x v="6"/>
    <x v="0"/>
    <m/>
    <s v="0//0"/>
    <m/>
    <m/>
    <n v="0"/>
    <m/>
    <n v="0"/>
    <m/>
    <m/>
    <m/>
    <x v="0"/>
    <x v="0"/>
    <d v="1987-02-27T00:00:00"/>
    <n v="6361.07"/>
  </r>
  <r>
    <s v="ROBSON ANTONIO DA SILVA"/>
    <x v="1"/>
    <n v="412467"/>
    <n v="47423757691"/>
    <s v="28/05/1963"/>
    <x v="1"/>
    <s v="JOSEFA GUERRA SILVA"/>
    <x v="1"/>
    <s v="BRASILEIRO NATO"/>
    <m/>
    <s v="MG"/>
    <s v="ITUIUTABA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85-04-01T00:00:00"/>
    <n v="12040.97"/>
  </r>
  <r>
    <s v="ROBSON LUIZ CARNEIRO"/>
    <x v="0"/>
    <n v="1673657"/>
    <n v="65233220687"/>
    <s v="22/11/1966"/>
    <x v="1"/>
    <s v="MARIA FONSECA CARNEIRO"/>
    <x v="1"/>
    <s v="BRASILEIRO NATO"/>
    <m/>
    <s v="MG"/>
    <s v="MURIAE"/>
    <n v="608"/>
    <s v="DIVISAO INFORM E ATENDIMENTO ACADEMICO"/>
    <s v="04-SANTA MONICA"/>
    <n v="262"/>
    <s v="PRO REITORIA DE GRADUACAO"/>
    <s v="04-SANTA MONICA"/>
    <m/>
    <x v="0"/>
    <x v="15"/>
    <x v="0"/>
    <m/>
    <s v="0//0"/>
    <m/>
    <m/>
    <n v="0"/>
    <m/>
    <n v="0"/>
    <m/>
    <m/>
    <m/>
    <x v="0"/>
    <x v="0"/>
    <d v="2009-01-22T00:00:00"/>
    <n v="5034.51"/>
  </r>
  <r>
    <s v="ROBSON LUIZ PEREIRA NERY"/>
    <x v="1"/>
    <n v="2273952"/>
    <n v="75782154691"/>
    <s v="22/08/1968"/>
    <x v="1"/>
    <s v="DINAMAR MARIA PEREIRA NERY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62"/>
    <x v="0"/>
    <m/>
    <s v="0//0"/>
    <m/>
    <m/>
    <n v="0"/>
    <m/>
    <n v="0"/>
    <m/>
    <m/>
    <m/>
    <x v="0"/>
    <x v="0"/>
    <d v="2004-05-27T00:00:00"/>
    <n v="21702.52"/>
  </r>
  <r>
    <s v="ROBSON SANTANA DE OLIVEIRA"/>
    <x v="0"/>
    <n v="413366"/>
    <n v="32124295691"/>
    <s v="10/06/1955"/>
    <x v="1"/>
    <s v="MARIA ROSARIA OLIVEIRA"/>
    <x v="0"/>
    <s v="BRASILEIRO NATO"/>
    <m/>
    <s v="MG"/>
    <s v="LUZ"/>
    <n v="118"/>
    <s v="DIVISAO FAZENDAS EXPERIMENTAIS - DIEPV"/>
    <s v="08-AREA ADMINISTR-UMUARAMA"/>
    <n v="117"/>
    <s v="DIRET DE EXPERIMENTACAO E PROD VEGETAL"/>
    <s v="08-AREA ADMINISTR-UMUARAMA"/>
    <m/>
    <x v="7"/>
    <x v="7"/>
    <x v="0"/>
    <m/>
    <s v="0//0"/>
    <m/>
    <m/>
    <n v="0"/>
    <m/>
    <n v="0"/>
    <m/>
    <m/>
    <m/>
    <x v="0"/>
    <x v="0"/>
    <d v="1989-10-12T00:00:00"/>
    <n v="3486.28"/>
  </r>
  <r>
    <s v="RODOLFO CANDIDO DA SILVA"/>
    <x v="0"/>
    <n v="3220117"/>
    <n v="7371609697"/>
    <s v="19/11/1992"/>
    <x v="1"/>
    <s v="ELANIA DA SILVA CANDIDO"/>
    <x v="1"/>
    <s v="BRASILEIRO NATO"/>
    <m/>
    <s v="MG"/>
    <m/>
    <n v="1172"/>
    <s v="ASSESSORIA ADMINISTRATIVA UFU MT CARMELO"/>
    <s v="10-CAMPUS MONTE CARMELO"/>
    <n v="944"/>
    <s v="PRO REITORIA DE ASSISTENCIA ESTUDANTIL"/>
    <s v="04-SANTA MONICA"/>
    <m/>
    <x v="0"/>
    <x v="53"/>
    <x v="0"/>
    <m/>
    <s v="0//0"/>
    <m/>
    <m/>
    <n v="0"/>
    <m/>
    <n v="0"/>
    <m/>
    <m/>
    <m/>
    <x v="0"/>
    <x v="0"/>
    <d v="2021-01-22T00:00:00"/>
    <n v="5867.05"/>
  </r>
  <r>
    <s v="RODRIGO ABRAO FARIA"/>
    <x v="0"/>
    <n v="1755130"/>
    <n v="6056320650"/>
    <s v="28/10/1982"/>
    <x v="1"/>
    <s v="MARIA DAS GRACAS ABRAO FARIA"/>
    <x v="1"/>
    <s v="BRASILEIRO NATO"/>
    <m/>
    <s v="SP"/>
    <m/>
    <n v="1202"/>
    <s v="DIVISAO DE MORADIA"/>
    <s v="04-SANTA MONICA"/>
    <n v="944"/>
    <s v="PRO REITORIA DE ASSISTENCIA ESTUDANTIL"/>
    <s v="04-SANTA MONICA"/>
    <m/>
    <x v="1"/>
    <x v="9"/>
    <x v="0"/>
    <m/>
    <s v="0//0"/>
    <m/>
    <m/>
    <n v="26235"/>
    <s v="UNIVERSIDADE FEDERAL DE GOIAS"/>
    <n v="0"/>
    <m/>
    <m/>
    <m/>
    <x v="0"/>
    <x v="0"/>
    <d v="2022-03-04T00:00:00"/>
    <n v="9679.66"/>
  </r>
  <r>
    <s v="RODRIGO ANANIAS BARREIROS SILVA"/>
    <x v="0"/>
    <n v="2270875"/>
    <n v="5043104619"/>
    <s v="14/02/1983"/>
    <x v="1"/>
    <s v="ANA APARECIDA BARREIROS DA SILVA"/>
    <x v="0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2"/>
    <x v="22"/>
    <x v="0"/>
    <m/>
    <s v="0//0"/>
    <m/>
    <m/>
    <n v="0"/>
    <m/>
    <n v="0"/>
    <m/>
    <m/>
    <m/>
    <x v="0"/>
    <x v="0"/>
    <d v="2016-01-08T00:00:00"/>
    <n v="3178"/>
  </r>
  <r>
    <s v="RODRIGO CARDOSO E SILVA"/>
    <x v="0"/>
    <n v="1054723"/>
    <n v="98491695249"/>
    <s v="30/01/1991"/>
    <x v="1"/>
    <s v="EUDALEIA DAER CARDOSO SILVA"/>
    <x v="1"/>
    <s v="BRASILEIRO NATO"/>
    <m/>
    <s v="MG"/>
    <m/>
    <n v="585"/>
    <s v="DIRETORIA DO SISTEMA DE BIBLIOTECAS"/>
    <s v="04-SANTA MONICA"/>
    <n v="585"/>
    <s v="DIRETORIA DO SISTEMA DE BIBLIOTECAS"/>
    <s v="04-SANTA MONICA"/>
    <m/>
    <x v="2"/>
    <x v="27"/>
    <x v="0"/>
    <m/>
    <s v="0//0"/>
    <m/>
    <m/>
    <n v="26282"/>
    <s v="UNIVERSIDADE FEDERAL DE VICOSA"/>
    <n v="0"/>
    <m/>
    <m/>
    <m/>
    <x v="0"/>
    <x v="0"/>
    <d v="2020-01-10T00:00:00"/>
    <n v="3835.34"/>
  </r>
  <r>
    <s v="RODRIGO CESAR DE OLIVEIRA"/>
    <x v="1"/>
    <n v="1939392"/>
    <n v="5623688683"/>
    <s v="14/10/1982"/>
    <x v="1"/>
    <s v="NILTA APARECIDA DE OLIVEIRA"/>
    <x v="2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m/>
    <x v="1"/>
    <x v="12"/>
    <x v="1"/>
    <m/>
    <s v="0//0"/>
    <m/>
    <s v="CESSAO (COM ONUS) PARA OUTROS ORGAOS - EST"/>
    <n v="0"/>
    <m/>
    <n v="26443"/>
    <s v="EMPRESA BRAS. SERVIÇOS HOSPITALARES"/>
    <s v="27/07/2020"/>
    <s v="0//0"/>
    <x v="0"/>
    <x v="0"/>
    <d v="2012-05-02T00:00:00"/>
    <n v="5650.74"/>
  </r>
  <r>
    <s v="RODRIGO DE MEDEIROS VASCONCELOS"/>
    <x v="0"/>
    <n v="2658595"/>
    <n v="7683956660"/>
    <s v="22/11/1985"/>
    <x v="1"/>
    <s v="MARIA APARECIDA DE MEDEIROS VASCONCELOS"/>
    <x v="1"/>
    <s v="BRASILEIRO NATO"/>
    <m/>
    <s v="MG"/>
    <s v="ITUIUTABA"/>
    <n v="930"/>
    <s v="SETOR DE SUPORTE PONTAL_- CTIC"/>
    <s v="09-CAMPUS PONTAL"/>
    <n v="581"/>
    <s v="CENTRO DE TECNO DA INFOR E COMUNICACAO"/>
    <s v="08-AREA ADMINISTR-UMUARAMA"/>
    <m/>
    <x v="0"/>
    <x v="27"/>
    <x v="0"/>
    <m/>
    <s v="0//0"/>
    <m/>
    <m/>
    <n v="0"/>
    <m/>
    <n v="0"/>
    <m/>
    <m/>
    <m/>
    <x v="0"/>
    <x v="0"/>
    <d v="2019-09-26T00:00:00"/>
    <n v="3707.09"/>
  </r>
  <r>
    <s v="RODRIGO DE SOUSA MARTINS"/>
    <x v="0"/>
    <n v="1008924"/>
    <n v="7421764607"/>
    <s v="15/04/1985"/>
    <x v="1"/>
    <s v="ROSA MARIA DE SOUSA MARTINS"/>
    <x v="2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0"/>
    <x v="65"/>
    <x v="0"/>
    <m/>
    <s v="0//0"/>
    <m/>
    <m/>
    <n v="0"/>
    <m/>
    <n v="0"/>
    <m/>
    <m/>
    <m/>
    <x v="0"/>
    <x v="0"/>
    <d v="2014-02-10T00:00:00"/>
    <n v="7380.95"/>
  </r>
  <r>
    <s v="RODRIGO DOS SANTOS GONCALVES"/>
    <x v="1"/>
    <n v="1905358"/>
    <n v="1393318673"/>
    <s v="19/12/1983"/>
    <x v="1"/>
    <s v="AUGUSTA DOS SANTOS GONCALVES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2"/>
    <x v="12"/>
    <x v="0"/>
    <m/>
    <s v="0//0"/>
    <m/>
    <m/>
    <n v="0"/>
    <m/>
    <n v="0"/>
    <m/>
    <m/>
    <m/>
    <x v="0"/>
    <x v="1"/>
    <d v="2011-12-21T00:00:00"/>
    <n v="5720.59"/>
  </r>
  <r>
    <s v="RODRIGO FERNANDES GOMES DA SILVA"/>
    <x v="0"/>
    <n v="1738682"/>
    <n v="5134163669"/>
    <s v="29/12/1982"/>
    <x v="1"/>
    <s v="ROMILDA FERNANDES DA SILVA E SILVA"/>
    <x v="1"/>
    <s v="BRASILEIRO NATO"/>
    <m/>
    <s v="MG"/>
    <m/>
    <n v="1244"/>
    <s v="CENTRO ESTUDOS, PESQ E PROJ ECON-SOCIAIS"/>
    <s v="04-SANTA MONICA"/>
    <n v="247"/>
    <s v="PRO REITORIA EXTENSAO E CULTURA"/>
    <s v="04-SANTA MONICA"/>
    <m/>
    <x v="3"/>
    <x v="9"/>
    <x v="0"/>
    <m/>
    <s v="0//0"/>
    <m/>
    <m/>
    <n v="0"/>
    <m/>
    <n v="0"/>
    <m/>
    <m/>
    <m/>
    <x v="0"/>
    <x v="0"/>
    <d v="2009-11-24T00:00:00"/>
    <n v="11144.35"/>
  </r>
  <r>
    <s v="RODRIGO FERREIRA DE SOUZA"/>
    <x v="0"/>
    <n v="1476414"/>
    <n v="20090241843"/>
    <s v="02/03/1978"/>
    <x v="1"/>
    <s v="EXPEDITA FERREIRA DE SOUZA"/>
    <x v="1"/>
    <s v="BRASILEIRO NATO"/>
    <m/>
    <s v="SP"/>
    <s v="SAO PAULO"/>
    <n v="943"/>
    <s v="DIVISAO DE ANALISE DE PROCESSOS"/>
    <s v="04-SANTA MONICA"/>
    <n v="29"/>
    <s v="PRO REITORIA DE GESTAO DE PESSOAS"/>
    <s v="04-SANTA MONICA"/>
    <m/>
    <x v="0"/>
    <x v="109"/>
    <x v="0"/>
    <m/>
    <s v="0//0"/>
    <m/>
    <m/>
    <n v="0"/>
    <m/>
    <n v="0"/>
    <m/>
    <m/>
    <m/>
    <x v="0"/>
    <x v="0"/>
    <d v="2004-10-27T00:00:00"/>
    <n v="6206.37"/>
  </r>
  <r>
    <s v="RODRIGO FONSECA DE ANDRADE JUNIOR"/>
    <x v="1"/>
    <n v="1810786"/>
    <n v="720134510"/>
    <s v="23/08/1981"/>
    <x v="1"/>
    <s v="MARCIA COELHO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2"/>
    <x v="12"/>
    <x v="0"/>
    <m/>
    <s v="0//0"/>
    <m/>
    <m/>
    <n v="26350"/>
    <s v="FUND. UNIV FEDERAL DA GRANDE DOURADOS"/>
    <n v="0"/>
    <m/>
    <m/>
    <m/>
    <x v="0"/>
    <x v="0"/>
    <d v="2011-04-12T00:00:00"/>
    <n v="4843.0200000000004"/>
  </r>
  <r>
    <s v="RODRIGO FREITAS BISPO DE SOUZA"/>
    <x v="0"/>
    <n v="1122447"/>
    <n v="6629510690"/>
    <s v="18/12/1983"/>
    <x v="1"/>
    <s v="MARILENE FREITAS BISPO DE SOUZA"/>
    <x v="3"/>
    <s v="BRASILEIRO NATO"/>
    <m/>
    <s v="BA"/>
    <m/>
    <n v="575"/>
    <s v="COORD CURSO GRADUACAO EM ZOOTECNIA"/>
    <s v="07-AREA ACADEMICA-UMUARAMA"/>
    <n v="314"/>
    <s v="FACULDADE DE MEDICINA VETERINARIA"/>
    <s v="07-AREA ACADEMICA-UMUARAMA"/>
    <m/>
    <x v="0"/>
    <x v="24"/>
    <x v="0"/>
    <m/>
    <s v="0//0"/>
    <m/>
    <m/>
    <n v="0"/>
    <m/>
    <n v="0"/>
    <m/>
    <m/>
    <m/>
    <x v="0"/>
    <x v="0"/>
    <d v="2022-07-04T00:00:00"/>
    <n v="3283.8"/>
  </r>
  <r>
    <s v="RODRIGO GALVAO CARDOSO"/>
    <x v="1"/>
    <n v="2218949"/>
    <n v="77373413668"/>
    <s v="03/11/1971"/>
    <x v="1"/>
    <s v="TEREZINHA MARIA GALVAO CARDOSO"/>
    <x v="1"/>
    <s v="BRASILEIRO NATO"/>
    <m/>
    <s v="MG"/>
    <s v="VICOSA"/>
    <n v="771"/>
    <s v="SERVICOS MEDICOS"/>
    <s v="06-HOSP CLINICAS-UMUARAMA"/>
    <n v="746"/>
    <s v="DIRETORIA DE SERVICOS CLINICOS"/>
    <s v="06-HOSP CLINICAS-UMUARAMA"/>
    <m/>
    <x v="1"/>
    <x v="19"/>
    <x v="0"/>
    <m/>
    <s v="0//0"/>
    <m/>
    <m/>
    <n v="0"/>
    <m/>
    <n v="0"/>
    <m/>
    <m/>
    <m/>
    <x v="0"/>
    <x v="0"/>
    <d v="2004-05-31T00:00:00"/>
    <n v="25283.91"/>
  </r>
  <r>
    <s v="RODRIGO HIPOLITO AZEVEDO DE OLIVEIRA"/>
    <x v="0"/>
    <n v="1918065"/>
    <n v="6373636631"/>
    <s v="18/11/1985"/>
    <x v="1"/>
    <s v="TANIA HIPOLITO AZEVEDO"/>
    <x v="1"/>
    <s v="BRASILEIRO NATO"/>
    <m/>
    <s v="MG"/>
    <m/>
    <n v="356"/>
    <s v="INSTITUTO DE QUIMICA"/>
    <s v="04-SANTA MONICA"/>
    <n v="356"/>
    <s v="INSTITUTO DE QUIMICA"/>
    <s v="04-SANTA MONICA"/>
    <m/>
    <x v="1"/>
    <x v="12"/>
    <x v="0"/>
    <m/>
    <s v="0//0"/>
    <m/>
    <m/>
    <n v="0"/>
    <m/>
    <n v="0"/>
    <m/>
    <m/>
    <m/>
    <x v="0"/>
    <x v="0"/>
    <d v="2012-02-10T00:00:00"/>
    <n v="5811.63"/>
  </r>
  <r>
    <s v="RODRIGO LEONCIO SIQUEIRA DA COSTA"/>
    <x v="0"/>
    <n v="1738672"/>
    <n v="4503427601"/>
    <s v="30/03/1980"/>
    <x v="1"/>
    <s v="NEUSA MARIA LEONCIO DA COSTA"/>
    <x v="3"/>
    <s v="BRASILEIRO NATO"/>
    <m/>
    <s v="MG"/>
    <m/>
    <n v="886"/>
    <s v="DIVISAO DE INFORMATIZACAO DA DIRBI"/>
    <s v="04-SANTA MONICA"/>
    <n v="585"/>
    <s v="DIRETORIA DO SISTEMA DE BIBLIOTECAS"/>
    <s v="04-SANTA MONICA"/>
    <m/>
    <x v="0"/>
    <x v="25"/>
    <x v="0"/>
    <m/>
    <s v="0//0"/>
    <m/>
    <m/>
    <n v="0"/>
    <m/>
    <n v="0"/>
    <m/>
    <m/>
    <m/>
    <x v="0"/>
    <x v="0"/>
    <d v="2009-11-24T00:00:00"/>
    <n v="5006.68"/>
  </r>
  <r>
    <s v="RODRIGO MENDONCA DE FARIA"/>
    <x v="0"/>
    <n v="1652967"/>
    <n v="3615994639"/>
    <s v="23/03/1979"/>
    <x v="1"/>
    <s v="MERCEDES MARIA MENDONÇA FARIA"/>
    <x v="2"/>
    <s v="BRASILEIRO NATO"/>
    <m/>
    <s v="MG"/>
    <s v="UBERLANDIA"/>
    <n v="561"/>
    <s v="COORD CURSO DE GRADUACAO EM JORNALISMO"/>
    <s v="04-SANTA MONICA"/>
    <n v="363"/>
    <s v="FACULDADE DE EDUCACAO"/>
    <s v="04-SANTA MONICA"/>
    <m/>
    <x v="2"/>
    <x v="15"/>
    <x v="0"/>
    <m/>
    <s v="0//0"/>
    <m/>
    <m/>
    <n v="0"/>
    <m/>
    <n v="0"/>
    <m/>
    <m/>
    <m/>
    <x v="0"/>
    <x v="0"/>
    <d v="2008-08-20T00:00:00"/>
    <n v="5886.5"/>
  </r>
  <r>
    <s v="RODRIGO MIQUELANTI MELO"/>
    <x v="1"/>
    <n v="2372668"/>
    <n v="4023621609"/>
    <s v="24/08/1978"/>
    <x v="1"/>
    <s v="MARCOLINA MIQUELANTI MELO"/>
    <x v="1"/>
    <s v="BRASILEIRO NATO"/>
    <m/>
    <s v="MG"/>
    <m/>
    <n v="773"/>
    <s v="URGENCIA E EMERGENCIA"/>
    <s v="06-HOSP CLINICAS-UMUARAMA"/>
    <n v="746"/>
    <s v="DIRETORIA DE SERVICOS CLINICOS"/>
    <s v="06-HOSP CLINICAS-UMUARAMA"/>
    <m/>
    <x v="1"/>
    <x v="16"/>
    <x v="0"/>
    <m/>
    <s v="0//0"/>
    <m/>
    <m/>
    <n v="0"/>
    <m/>
    <n v="0"/>
    <m/>
    <m/>
    <m/>
    <x v="0"/>
    <x v="0"/>
    <d v="2011-10-01T00:00:00"/>
    <n v="20023.91"/>
  </r>
  <r>
    <s v="RODRIGO QUEIROZ RABELO"/>
    <x v="1"/>
    <n v="2072235"/>
    <n v="5180762618"/>
    <s v="10/11/1981"/>
    <x v="1"/>
    <s v="ONEIDA QUEIROZ RABELO"/>
    <x v="1"/>
    <s v="BRASILEIRO NATO"/>
    <m/>
    <s v="MG"/>
    <m/>
    <n v="471"/>
    <s v="GASTROENTEROLOGIA AMB DIENF"/>
    <s v="05-ENFERMAGEM-UMUARAMA"/>
    <n v="211"/>
    <s v="DIRETORIA DE ENFERMAGEM HC"/>
    <s v="05-ENFERMAGEM-UMUARAMA"/>
    <m/>
    <x v="1"/>
    <x v="78"/>
    <x v="0"/>
    <m/>
    <s v="0//0"/>
    <m/>
    <m/>
    <n v="0"/>
    <m/>
    <n v="0"/>
    <m/>
    <m/>
    <m/>
    <x v="0"/>
    <x v="0"/>
    <d v="2013-11-05T00:00:00"/>
    <n v="8150.07"/>
  </r>
  <r>
    <s v="RODRIGO RIBEIRO"/>
    <x v="1"/>
    <n v="1988411"/>
    <n v="3753627623"/>
    <s v="16/06/1980"/>
    <x v="1"/>
    <s v="MARIA ABADIA RIBEIRO"/>
    <x v="1"/>
    <s v="BRASILEIRO NATO"/>
    <m/>
    <s v="MG"/>
    <m/>
    <n v="483"/>
    <s v="CLINICA CIRURGICA 3 INTERNACAO DIENF"/>
    <s v="05-ENFERMAGEM-UMUARAMA"/>
    <n v="211"/>
    <s v="DIRETORIA DE ENFERMAGEM HC"/>
    <s v="05-ENFERMAGEM-UMUARAMA"/>
    <m/>
    <x v="4"/>
    <x v="88"/>
    <x v="0"/>
    <m/>
    <s v="0//0"/>
    <m/>
    <m/>
    <n v="0"/>
    <m/>
    <n v="0"/>
    <m/>
    <m/>
    <m/>
    <x v="0"/>
    <x v="0"/>
    <d v="2013-01-07T00:00:00"/>
    <n v="6781.16"/>
  </r>
  <r>
    <s v="RODRIGO SOARES PORTO"/>
    <x v="0"/>
    <n v="1648851"/>
    <n v="3631032609"/>
    <s v="17/02/1978"/>
    <x v="1"/>
    <s v="MARIA DE LOURDES SOUSA PORTO"/>
    <x v="1"/>
    <s v="BRASILEIRO NATO"/>
    <m/>
    <s v="MG"/>
    <s v="PATOS DE MINAS"/>
    <n v="1173"/>
    <s v="ASSESSORIA ADMINISTRATIVA UFU PT MINAS"/>
    <s v="11-CAMPUS PATOS DE MINAS"/>
    <n v="581"/>
    <s v="CENTRO DE TECNO DA INFOR E COMUNICACAO"/>
    <s v="08-AREA ADMINISTR-UMUARAMA"/>
    <m/>
    <x v="0"/>
    <x v="15"/>
    <x v="0"/>
    <m/>
    <s v="0//0"/>
    <m/>
    <m/>
    <n v="0"/>
    <m/>
    <n v="0"/>
    <m/>
    <m/>
    <m/>
    <x v="0"/>
    <x v="0"/>
    <d v="2008-08-20T00:00:00"/>
    <n v="5305.34"/>
  </r>
  <r>
    <s v="RODRIGO TOMAZ RAMOS"/>
    <x v="0"/>
    <n v="1752595"/>
    <n v="4004664659"/>
    <s v="03/07/1979"/>
    <x v="1"/>
    <s v="MARLI TOMAZ RAMOS"/>
    <x v="0"/>
    <s v="BRASILEIRO NATO"/>
    <m/>
    <s v="MG"/>
    <m/>
    <n v="141"/>
    <s v="DIVISAO DE CONTABILIDADE - DIRAF"/>
    <s v="04-SANTA MONICA"/>
    <n v="141"/>
    <s v="DIVISAO DE CONTABILIDADE - DIRAF"/>
    <s v="04-SANTA MONICA"/>
    <m/>
    <x v="0"/>
    <x v="25"/>
    <x v="0"/>
    <m/>
    <s v="0//0"/>
    <m/>
    <m/>
    <n v="0"/>
    <m/>
    <n v="0"/>
    <m/>
    <m/>
    <m/>
    <x v="0"/>
    <x v="0"/>
    <d v="2010-01-26T00:00:00"/>
    <n v="5006.68"/>
  </r>
  <r>
    <s v="ROGERIO DE FREITAS RIBEIRO"/>
    <x v="0"/>
    <n v="2276501"/>
    <n v="6164893666"/>
    <s v="15/03/1983"/>
    <x v="1"/>
    <s v="MARIA APARECIDA DE FREITAS RIBEIRO"/>
    <x v="0"/>
    <s v="BRASILEIRO NATO"/>
    <m/>
    <s v="MG"/>
    <m/>
    <n v="716"/>
    <s v="DIVISAO DE SUPORTE AO USUARIO - CTIC"/>
    <s v="04-SANTA MONICA"/>
    <n v="581"/>
    <s v="CENTRO DE TECNO DA INFOR E COMUNICACAO"/>
    <s v="08-AREA ADMINISTR-UMUARAMA"/>
    <m/>
    <x v="0"/>
    <x v="0"/>
    <x v="0"/>
    <m/>
    <s v="0//0"/>
    <m/>
    <m/>
    <n v="0"/>
    <m/>
    <n v="0"/>
    <m/>
    <m/>
    <m/>
    <x v="0"/>
    <x v="0"/>
    <d v="2016-02-02T00:00:00"/>
    <n v="4428.78"/>
  </r>
  <r>
    <s v="ROGERIO DE RIZO MORALES"/>
    <x v="1"/>
    <n v="1454691"/>
    <n v="12643545842"/>
    <s v="19/12/1969"/>
    <x v="1"/>
    <s v="HAIDE DE RIZO MORALES"/>
    <x v="1"/>
    <s v="BRASILEIRO NATO"/>
    <m/>
    <s v="MG"/>
    <s v="SAO PAULO"/>
    <n v="769"/>
    <s v="PROPEDEUTICA"/>
    <s v="06-HOSP CLINICAS-UMUARAMA"/>
    <n v="746"/>
    <s v="DIRETORIA DE SERVICOS CLINICOS"/>
    <s v="06-HOSP CLINICAS-UMUARAMA"/>
    <m/>
    <x v="3"/>
    <x v="10"/>
    <x v="0"/>
    <m/>
    <s v="0//0"/>
    <m/>
    <m/>
    <n v="0"/>
    <m/>
    <n v="0"/>
    <m/>
    <m/>
    <m/>
    <x v="0"/>
    <x v="0"/>
    <d v="2004-05-26T00:00:00"/>
    <n v="24634.41"/>
  </r>
  <r>
    <s v="ROGERIO OLIVEIRA NUNES"/>
    <x v="1"/>
    <n v="3091239"/>
    <n v="4179709600"/>
    <s v="09/04/1980"/>
    <x v="1"/>
    <s v="ZULEIMAR DAS DORES DE OLIVEIRA NUNES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2-15T00:00:00"/>
    <n v="9217.89"/>
  </r>
  <r>
    <s v="ROMES LEANDRO CUNHA"/>
    <x v="0"/>
    <n v="1828062"/>
    <n v="5510042664"/>
    <s v="05/12/1981"/>
    <x v="1"/>
    <s v="SONIA MARIA FELICIO DA CUNHA"/>
    <x v="1"/>
    <s v="BRASILEIRO NATO"/>
    <m/>
    <s v="MG"/>
    <m/>
    <n v="74"/>
    <s v="DIVISAO DE DOCUMENTACAO - SEPRO"/>
    <s v="04-SANTA MONICA"/>
    <n v="74"/>
    <s v="DIVISAO DE DOCUMENTACAO - SEPRO"/>
    <s v="04-SANTA MONICA"/>
    <m/>
    <x v="0"/>
    <x v="12"/>
    <x v="0"/>
    <m/>
    <s v="0//0"/>
    <m/>
    <m/>
    <n v="0"/>
    <m/>
    <n v="0"/>
    <m/>
    <m/>
    <m/>
    <x v="0"/>
    <x v="0"/>
    <d v="2010-11-30T00:00:00"/>
    <n v="4934.4799999999996"/>
  </r>
  <r>
    <s v="ROMES RUFINO DE VASCONCELOS"/>
    <x v="1"/>
    <n v="1435351"/>
    <n v="57242119634"/>
    <s v="22/11/1968"/>
    <x v="1"/>
    <s v="DIONISIA RUFINA DA COSTA ANDRADE"/>
    <x v="1"/>
    <s v="BRASILEIRO NATO"/>
    <m/>
    <s v="MG"/>
    <s v="ITAPAGIPE"/>
    <n v="771"/>
    <s v="SERVICOS MEDICOS"/>
    <s v="06-HOSP CLINICAS-UMUARAMA"/>
    <n v="746"/>
    <s v="DIRETORIA DE SERVICOS CLINICOS"/>
    <s v="06-HOSP CLINICAS-UMUARAMA"/>
    <m/>
    <x v="1"/>
    <x v="79"/>
    <x v="0"/>
    <m/>
    <s v="0//0"/>
    <m/>
    <m/>
    <n v="0"/>
    <m/>
    <n v="0"/>
    <m/>
    <m/>
    <m/>
    <x v="0"/>
    <x v="2"/>
    <d v="2003-12-02T00:00:00"/>
    <n v="10421.31"/>
  </r>
  <r>
    <s v="ROMILDA MARIA DE JESUS"/>
    <x v="1"/>
    <n v="1123234"/>
    <n v="84559489653"/>
    <s v="06/07/1971"/>
    <x v="0"/>
    <s v="RAIMUNDA ROSA JESUS"/>
    <x v="3"/>
    <s v="BRASILEIRO NATO"/>
    <m/>
    <s v="GO"/>
    <s v="GOIANIA"/>
    <n v="488"/>
    <s v="ENFERMAGEM PEDIATRIA INTERN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02-01T00:00:00"/>
    <n v="8371.4599999999991"/>
  </r>
  <r>
    <s v="ROMILDO FLORENTINO DOS SANTOS"/>
    <x v="1"/>
    <n v="1362344"/>
    <n v="56091761668"/>
    <s v="20/12/1966"/>
    <x v="1"/>
    <s v="CONCEICAO MARIA BUENO FLORENTINO"/>
    <x v="3"/>
    <s v="BRASILEIRO NATO"/>
    <m/>
    <s v="MG"/>
    <s v="FLORESTINA"/>
    <n v="549"/>
    <s v="SETOR DE TRANSPLANTE RENAL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2-09-24T00:00:00"/>
    <n v="4661.2299999999996"/>
  </r>
  <r>
    <s v="ROMUALDO MATHIAS FILHO"/>
    <x v="0"/>
    <n v="1753585"/>
    <n v="96457449115"/>
    <s v="09/07/1983"/>
    <x v="1"/>
    <s v="MARIA DE LOURDES ALMEIDA MATHIAS"/>
    <x v="1"/>
    <s v="BRASILEIRO NATO"/>
    <m/>
    <s v="SP"/>
    <m/>
    <n v="284"/>
    <s v="DIVISAO DE CONTROLE ACADEMICO"/>
    <s v="04-SANTA MONICA"/>
    <n v="262"/>
    <s v="PRO REITORIA DE GRADUACAO"/>
    <s v="04-SANTA MONICA"/>
    <m/>
    <x v="0"/>
    <x v="25"/>
    <x v="0"/>
    <m/>
    <s v="0//0"/>
    <m/>
    <m/>
    <n v="0"/>
    <m/>
    <n v="0"/>
    <m/>
    <m/>
    <m/>
    <x v="0"/>
    <x v="3"/>
    <d v="2010-01-26T00:00:00"/>
    <n v="3363.32"/>
  </r>
  <r>
    <s v="ROMULO OLIVEIRA DE SOUSA"/>
    <x v="1"/>
    <n v="2356947"/>
    <n v="81739451368"/>
    <s v="26/10/1978"/>
    <x v="1"/>
    <s v="EDNA PALMA DE OLIVEIRA SOUSA"/>
    <x v="1"/>
    <s v="BRASILEIRO NATO"/>
    <m/>
    <s v="SP"/>
    <m/>
    <n v="771"/>
    <s v="SERVICOS MEDICOS"/>
    <s v="06-HOSP CLINICAS-UMUARAMA"/>
    <n v="746"/>
    <s v="DIRETORIA DE SERVICOS CLINICOS"/>
    <s v="06-HOSP CLINICAS-UMUARAMA"/>
    <m/>
    <x v="3"/>
    <x v="40"/>
    <x v="0"/>
    <m/>
    <s v="0//0"/>
    <m/>
    <m/>
    <n v="0"/>
    <m/>
    <n v="0"/>
    <m/>
    <m/>
    <m/>
    <x v="0"/>
    <x v="0"/>
    <d v="2017-01-31T00:00:00"/>
    <n v="5694.97"/>
  </r>
  <r>
    <s v="RONALDO JOSE DA SILVA"/>
    <x v="0"/>
    <n v="1123210"/>
    <n v="44602200672"/>
    <s v="20/01/1960"/>
    <x v="1"/>
    <s v="SEBASTIANA DOS REIS SILVA"/>
    <x v="1"/>
    <s v="BRASILEIRO NATO"/>
    <m/>
    <s v="MG"/>
    <s v="NOVA PONTE"/>
    <n v="71"/>
    <s v="DIVISAO VIGILANCIA SEGURANCA PATRIMONIAL"/>
    <s v="04-SANTA MONICA"/>
    <n v="59"/>
    <s v="PREFEITURA UNIVERSITARIA"/>
    <s v="04-SANTA MONICA"/>
    <m/>
    <x v="9"/>
    <x v="6"/>
    <x v="0"/>
    <m/>
    <s v="0//0"/>
    <m/>
    <m/>
    <n v="0"/>
    <m/>
    <n v="0"/>
    <m/>
    <m/>
    <m/>
    <x v="0"/>
    <x v="0"/>
    <d v="1994-01-03T00:00:00"/>
    <n v="7049.94"/>
  </r>
  <r>
    <s v="RONALDO LEAL ROSA"/>
    <x v="1"/>
    <n v="1521830"/>
    <n v="3785089627"/>
    <s v="23/04/1980"/>
    <x v="1"/>
    <s v="ROSALINA LEAL ROSA"/>
    <x v="1"/>
    <s v="BRASILEIRO NATO"/>
    <m/>
    <s v="MG"/>
    <s v="PATROCINIO"/>
    <n v="479"/>
    <s v="CLINICA MEDICA E PEDIATRIA PS DIENF"/>
    <s v="05-ENFERMAGEM-UMUARAMA"/>
    <n v="211"/>
    <s v="DIRETORIA DE ENFERMAGEM HC"/>
    <s v="05-ENFERMAGEM-UMUARAMA"/>
    <m/>
    <x v="0"/>
    <x v="20"/>
    <x v="0"/>
    <m/>
    <s v="0//0"/>
    <m/>
    <m/>
    <n v="0"/>
    <m/>
    <n v="0"/>
    <m/>
    <m/>
    <m/>
    <x v="0"/>
    <x v="0"/>
    <d v="2006-02-13T00:00:00"/>
    <n v="18122.099999999999"/>
  </r>
  <r>
    <s v="RONALDO MACHADO JUNIOR"/>
    <x v="0"/>
    <n v="3156333"/>
    <n v="6940632662"/>
    <s v="23/09/1991"/>
    <x v="1"/>
    <s v="VANDA PEREIRA FELIX"/>
    <x v="0"/>
    <s v="BRASILEIRO NATO"/>
    <m/>
    <s v="MG"/>
    <m/>
    <n v="787"/>
    <s v="COOD CURSO AGRONOMIA MONTE CARMELO"/>
    <s v="10-CAMPUS MONTE CARMELO"/>
    <n v="301"/>
    <s v="INSTITUTO DE CIENCIAS AGRARIAS"/>
    <s v="12-CAMPUS GLORIA"/>
    <m/>
    <x v="3"/>
    <x v="51"/>
    <x v="0"/>
    <m/>
    <s v="0//0"/>
    <m/>
    <m/>
    <n v="0"/>
    <m/>
    <n v="0"/>
    <m/>
    <m/>
    <m/>
    <x v="0"/>
    <x v="0"/>
    <d v="2019-11-29T00:00:00"/>
    <n v="8567.86"/>
  </r>
  <r>
    <s v="RONALDO PIRES DA SILVA"/>
    <x v="0"/>
    <n v="1643068"/>
    <n v="3233186657"/>
    <s v="13/12/1977"/>
    <x v="1"/>
    <s v="ANTONIA SILVA DE OLIVEIRA"/>
    <x v="1"/>
    <s v="BRASILEIRO NATO"/>
    <m/>
    <s v="MG"/>
    <s v="IRAI DE MINAS"/>
    <n v="719"/>
    <s v="DIVISAO DE SISTEMA_- CTIC"/>
    <s v="08-AREA ADMINISTR-UMUARAMA"/>
    <n v="581"/>
    <s v="CENTRO DE TECNO DA INFOR E COMUNICACAO"/>
    <s v="08-AREA ADMINISTR-UMUARAMA"/>
    <m/>
    <x v="1"/>
    <x v="17"/>
    <x v="0"/>
    <m/>
    <s v="0//0"/>
    <m/>
    <m/>
    <n v="0"/>
    <m/>
    <n v="0"/>
    <m/>
    <m/>
    <m/>
    <x v="0"/>
    <x v="0"/>
    <d v="2008-07-23T00:00:00"/>
    <n v="10057.17"/>
  </r>
  <r>
    <s v="RONEI ALVES FERREIRA"/>
    <x v="1"/>
    <n v="1364995"/>
    <n v="55001882672"/>
    <s v="10/01/1968"/>
    <x v="1"/>
    <s v="ANAIR ALVES FERREIRA"/>
    <x v="1"/>
    <s v="BRASILEIRO NATO"/>
    <m/>
    <s v="MG"/>
    <s v="LAGAMAR"/>
    <n v="769"/>
    <s v="PROPEDEUTICA"/>
    <s v="06-HOSP CLINICAS-UMUARAMA"/>
    <n v="746"/>
    <s v="DIRETORIA DE SERVICOS CLINICOS"/>
    <s v="06-HOSP CLINICAS-UMUARAMA"/>
    <m/>
    <x v="0"/>
    <x v="36"/>
    <x v="0"/>
    <m/>
    <s v="0//0"/>
    <m/>
    <m/>
    <n v="0"/>
    <m/>
    <n v="0"/>
    <m/>
    <m/>
    <m/>
    <x v="0"/>
    <x v="1"/>
    <d v="2002-11-26T00:00:00"/>
    <n v="6888.29"/>
  </r>
  <r>
    <s v="RONEI TAVARES PEZZINI"/>
    <x v="0"/>
    <n v="1513583"/>
    <n v="97346160649"/>
    <s v="31/12/1971"/>
    <x v="1"/>
    <s v="MARTHA TAVARES PEZZINI"/>
    <x v="1"/>
    <s v="BRASILEIRO NATO"/>
    <m/>
    <s v="MG"/>
    <s v="MATOZINHOS"/>
    <n v="349"/>
    <s v="INSTITUTO DE LETRAS E LINGUISTICA"/>
    <s v="04-SANTA MONICA"/>
    <n v="349"/>
    <s v="INSTITUTO DE LETRAS E LINGUISTICA"/>
    <s v="04-SANTA MONICA"/>
    <m/>
    <x v="2"/>
    <x v="109"/>
    <x v="0"/>
    <m/>
    <s v="0//0"/>
    <m/>
    <m/>
    <n v="0"/>
    <m/>
    <n v="0"/>
    <m/>
    <m/>
    <m/>
    <x v="0"/>
    <x v="0"/>
    <d v="2005-11-11T00:00:00"/>
    <n v="5155.53"/>
  </r>
  <r>
    <s v="RONEIDE MARIA GONCALVES"/>
    <x v="0"/>
    <n v="1617295"/>
    <n v="4023687626"/>
    <s v="15/06/1979"/>
    <x v="0"/>
    <s v="MARIA DE FATIMA GONCALVES"/>
    <x v="1"/>
    <s v="BRASILEIRO NATO"/>
    <m/>
    <s v="MG"/>
    <s v="ITUIUTABA"/>
    <n v="247"/>
    <s v="PRO REITORIA EXTENSAO E CULTURA"/>
    <s v="04-SANTA MONICA"/>
    <n v="247"/>
    <s v="PRO REITORIA EXTENSAO E CULTURA"/>
    <s v="04-SANTA MONICA"/>
    <m/>
    <x v="2"/>
    <x v="15"/>
    <x v="0"/>
    <m/>
    <s v="0//0"/>
    <m/>
    <m/>
    <n v="0"/>
    <m/>
    <n v="0"/>
    <m/>
    <m/>
    <m/>
    <x v="0"/>
    <x v="0"/>
    <d v="2008-03-31T00:00:00"/>
    <n v="5690.79"/>
  </r>
  <r>
    <s v="RONEY MARQUES DORNELAS"/>
    <x v="0"/>
    <n v="1826934"/>
    <n v="2857932685"/>
    <s v="25/01/1976"/>
    <x v="1"/>
    <s v="MARIA MARGARETE MARQUES DORNELAS"/>
    <x v="2"/>
    <s v="BRASILEIRO NATO"/>
    <m/>
    <s v="MG"/>
    <m/>
    <n v="32"/>
    <s v="DIVISAO DE FOLHA DE PAGAMENTO"/>
    <s v="04-SANTA MONICA"/>
    <n v="29"/>
    <s v="PRO REITORIA DE GESTAO DE PESSOAS"/>
    <s v="04-SANTA MONICA"/>
    <m/>
    <x v="0"/>
    <x v="25"/>
    <x v="0"/>
    <m/>
    <s v="0//0"/>
    <m/>
    <m/>
    <n v="26277"/>
    <s v="FUNDACAO UNIV. FEDERAL DE OURO PRETO"/>
    <n v="0"/>
    <m/>
    <m/>
    <m/>
    <x v="0"/>
    <x v="0"/>
    <d v="2019-07-29T00:00:00"/>
    <n v="4900.1000000000004"/>
  </r>
  <r>
    <s v="RONI MARCOS DOS SANTOS"/>
    <x v="0"/>
    <n v="1787807"/>
    <n v="71025286634"/>
    <s v="07/12/1972"/>
    <x v="1"/>
    <s v="ERCIONE LOURDES DOS SANTOS"/>
    <x v="1"/>
    <s v="BRASILEIRO NATO"/>
    <m/>
    <s v="GO"/>
    <m/>
    <n v="356"/>
    <s v="INSTITUTO DE QUIMICA"/>
    <s v="04-SANTA MONICA"/>
    <n v="356"/>
    <s v="INSTITUTO DE QUIMICA"/>
    <s v="04-SANTA MONICA"/>
    <m/>
    <x v="1"/>
    <x v="25"/>
    <x v="0"/>
    <m/>
    <s v="0//0"/>
    <m/>
    <m/>
    <n v="0"/>
    <m/>
    <n v="0"/>
    <m/>
    <m/>
    <m/>
    <x v="0"/>
    <x v="0"/>
    <d v="2010-05-31T00:00:00"/>
    <n v="6411.01"/>
  </r>
  <r>
    <s v="ROSA LINA DE OLIVEIRA"/>
    <x v="1"/>
    <n v="413343"/>
    <n v="35105003691"/>
    <s v="09/07/1959"/>
    <x v="0"/>
    <s v="MARIA RUFINA DE OLIVEIRA"/>
    <x v="1"/>
    <s v="BRASILEIRO NATO"/>
    <m/>
    <s v="MG"/>
    <s v="SÃO GOTARDO"/>
    <n v="776"/>
    <s v="DESENVOLVIMENTO HUMANO EM SAUDE"/>
    <s v="06-HOSP CLINICAS-UMUARAMA"/>
    <n v="179"/>
    <s v="DIRETORIA GERAL HOSP CLINICAS"/>
    <s v="06-HOSP CLINICAS-UMUARAMA"/>
    <m/>
    <x v="0"/>
    <x v="29"/>
    <x v="0"/>
    <m/>
    <s v="0//0"/>
    <m/>
    <m/>
    <n v="0"/>
    <m/>
    <n v="0"/>
    <m/>
    <m/>
    <m/>
    <x v="0"/>
    <x v="0"/>
    <d v="1989-10-03T00:00:00"/>
    <n v="5972.85"/>
  </r>
  <r>
    <s v="ROSA MARIA DA SILVA FERREIRA"/>
    <x v="0"/>
    <n v="413068"/>
    <n v="36057002687"/>
    <s v="11/10/1956"/>
    <x v="0"/>
    <s v="MARIA AUGUSTA SILVA"/>
    <x v="0"/>
    <s v="BRASILEIRO NATO"/>
    <m/>
    <s v="MG"/>
    <s v="UBERLANDIA"/>
    <n v="656"/>
    <s v="DIVISAO ESTRUTURACAO DADOS E INFORMACOES"/>
    <s v="04-SANTA MONICA"/>
    <n v="29"/>
    <s v="PRO REITORIA DE GESTAO DE PESSOAS"/>
    <s v="04-SANTA MONICA"/>
    <m/>
    <x v="0"/>
    <x v="13"/>
    <x v="0"/>
    <m/>
    <s v="0//0"/>
    <m/>
    <m/>
    <n v="0"/>
    <m/>
    <n v="0"/>
    <m/>
    <m/>
    <m/>
    <x v="0"/>
    <x v="0"/>
    <d v="1988-01-25T00:00:00"/>
    <n v="14922.4"/>
  </r>
  <r>
    <s v="ROSA MONICA DE OLIVEIRA"/>
    <x v="1"/>
    <n v="1532518"/>
    <n v="80760724687"/>
    <s v="10/10/1970"/>
    <x v="0"/>
    <s v="IRACI INACIA DE OLIVEIRA"/>
    <x v="1"/>
    <s v="BRASILEIRO NATO"/>
    <m/>
    <s v="MG"/>
    <s v="UBERLANDIA"/>
    <n v="765"/>
    <s v="ASSISTENCIA SOCIAL"/>
    <s v="06-HOSP CLINICAS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0"/>
    <d v="2006-05-24T00:00:00"/>
    <n v="15056.55"/>
  </r>
  <r>
    <s v="ROSALIA PIRES GONZAGA"/>
    <x v="0"/>
    <n v="1123595"/>
    <n v="73994537649"/>
    <s v="17/04/1969"/>
    <x v="0"/>
    <s v="NEUZA PIRES GONZAGA"/>
    <x v="1"/>
    <s v="BRASILEIRO NATO"/>
    <m/>
    <s v="GO"/>
    <s v="SANTA HELENA"/>
    <n v="395"/>
    <s v="INSTITUTO DE FISICA"/>
    <s v="04-SANTA MONICA"/>
    <n v="395"/>
    <s v="INSTITUTO DE FISICA"/>
    <s v="04-SANTA MONICA"/>
    <m/>
    <x v="2"/>
    <x v="29"/>
    <x v="0"/>
    <m/>
    <s v="0//0"/>
    <m/>
    <m/>
    <n v="0"/>
    <m/>
    <n v="0"/>
    <m/>
    <m/>
    <m/>
    <x v="0"/>
    <x v="0"/>
    <d v="1995-01-23T00:00:00"/>
    <n v="5189.41"/>
  </r>
  <r>
    <s v="ROSANA DUTRA MARTINS"/>
    <x v="1"/>
    <n v="2065661"/>
    <n v="8014330617"/>
    <s v="13/04/1989"/>
    <x v="0"/>
    <s v="AGDA APARECIDA DUTRA MARTINS"/>
    <x v="0"/>
    <s v="BRASILEIRO NATO"/>
    <m/>
    <s v="MG"/>
    <m/>
    <n v="480"/>
    <s v="EMERGENCIA DA CLINICA MEDICA PS DIENF"/>
    <s v="05-ENFERMAGEM-UMUARAMA"/>
    <n v="211"/>
    <s v="DIRETORIA DE ENFERMAGEM HC"/>
    <s v="05-ENFERMAGEM-UMUARAMA"/>
    <m/>
    <x v="0"/>
    <x v="102"/>
    <x v="0"/>
    <m/>
    <s v="0//0"/>
    <m/>
    <m/>
    <n v="0"/>
    <m/>
    <n v="0"/>
    <m/>
    <m/>
    <m/>
    <x v="0"/>
    <x v="0"/>
    <d v="2013-10-10T00:00:00"/>
    <n v="8638.1299999999992"/>
  </r>
  <r>
    <s v="ROSANA EVARISTO CLEMENTE"/>
    <x v="1"/>
    <n v="1434845"/>
    <n v="3771992656"/>
    <s v="17/09/1977"/>
    <x v="0"/>
    <s v="MAFALDA MARIA EVARISTO CLEMENTE"/>
    <x v="1"/>
    <s v="BRASILEIRO NATO"/>
    <m/>
    <s v="MG"/>
    <s v="MONTE CARMELO"/>
    <n v="211"/>
    <s v="DIRETORIA DE ENFERMAGEM HC"/>
    <s v="05-ENFERMAGEM-UMUARAMA"/>
    <n v="211"/>
    <s v="DIRETORIA DE ENFERMAGEM HC"/>
    <s v="05-ENFERMAGEM-UMUARAMA"/>
    <m/>
    <x v="0"/>
    <x v="19"/>
    <x v="1"/>
    <m/>
    <s v="0//0"/>
    <m/>
    <s v="CESSAO (COM ONUS) PARA OUTROS ORGAOS - EST"/>
    <n v="0"/>
    <m/>
    <n v="26443"/>
    <s v="EMPRESA BRAS. SERVIÇOS HOSPITALARES"/>
    <s v="12/04/2021"/>
    <s v="0//0"/>
    <x v="0"/>
    <x v="0"/>
    <d v="2003-11-13T00:00:00"/>
    <n v="9828.7199999999993"/>
  </r>
  <r>
    <s v="ROSANA GONCALVES DE SOUSA"/>
    <x v="1"/>
    <n v="1365755"/>
    <n v="95168524672"/>
    <s v="22/07/1975"/>
    <x v="0"/>
    <s v="FRANCISMERY GONCALVES DE SOUSA"/>
    <x v="0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2-12-02T00:00:00"/>
    <n v="7362.68"/>
  </r>
  <r>
    <s v="ROSANA HELENA TEIXEIRA DE LIMA RIBEIRO ANDRADE"/>
    <x v="0"/>
    <n v="1948169"/>
    <n v="8676236755"/>
    <s v="05/10/1979"/>
    <x v="0"/>
    <s v="MARIA HELENA TEIXEIRA DE LIMA"/>
    <x v="1"/>
    <s v="BRASILEIRO NATO"/>
    <m/>
    <s v="DF"/>
    <m/>
    <n v="97"/>
    <s v="DIVISAO SERVICOS AMBULATORIO CENTRAL"/>
    <s v="08-AREA ADMINISTR-UMUARAMA"/>
    <n v="0"/>
    <m/>
    <m/>
    <m/>
    <x v="3"/>
    <x v="46"/>
    <x v="3"/>
    <m/>
    <s v="0//0"/>
    <m/>
    <m/>
    <n v="0"/>
    <m/>
    <n v="0"/>
    <m/>
    <m/>
    <m/>
    <x v="0"/>
    <x v="0"/>
    <d v="2021-02-01T00:00:00"/>
    <n v="332.31"/>
  </r>
  <r>
    <s v="ROSANA MARIA FERREIRA MENDONCA"/>
    <x v="1"/>
    <n v="1532699"/>
    <n v="14724763876"/>
    <s v="21/01/1965"/>
    <x v="0"/>
    <s v="IZALTINA DA SILVA FERREIRA"/>
    <x v="1"/>
    <s v="BRASILEIRO NATO"/>
    <m/>
    <s v="SP"/>
    <s v="VITORIA BRASIL"/>
    <n v="478"/>
    <s v="CIRURGIA PS DIENF"/>
    <s v="05-ENFERMAGEM-UMUARAMA"/>
    <n v="211"/>
    <s v="DIRETORIA DE ENFERMAGEM HC"/>
    <s v="05-ENFERMAGEM-UMUARAMA"/>
    <m/>
    <x v="0"/>
    <x v="99"/>
    <x v="0"/>
    <m/>
    <s v="0//0"/>
    <m/>
    <m/>
    <n v="0"/>
    <m/>
    <n v="0"/>
    <m/>
    <m/>
    <m/>
    <x v="0"/>
    <x v="0"/>
    <d v="2006-05-24T00:00:00"/>
    <n v="10307.65"/>
  </r>
  <r>
    <s v="ROSANA PAULA PIRES"/>
    <x v="1"/>
    <n v="1123648"/>
    <n v="108737675"/>
    <s v="11/04/1973"/>
    <x v="0"/>
    <s v="VILMA PIRES FARIA"/>
    <x v="1"/>
    <s v="BRASILEIRO NATO"/>
    <m/>
    <s v="MG"/>
    <s v="PRATA"/>
    <n v="771"/>
    <s v="SERVICOS MEDICOS"/>
    <s v="06-HOSP CLINICAS-UMUARAMA"/>
    <n v="746"/>
    <s v="DIRETORIA DE SERVICOS CLINICOS"/>
    <s v="06-HOSP CLINICAS-UMUARAMA"/>
    <m/>
    <x v="1"/>
    <x v="6"/>
    <x v="0"/>
    <m/>
    <s v="0//0"/>
    <m/>
    <m/>
    <n v="0"/>
    <m/>
    <n v="0"/>
    <m/>
    <m/>
    <m/>
    <x v="0"/>
    <x v="0"/>
    <d v="1995-01-09T00:00:00"/>
    <n v="8087.52"/>
  </r>
  <r>
    <s v="ROSANA SANTOS ALVES"/>
    <x v="1"/>
    <n v="1365993"/>
    <n v="30334314372"/>
    <s v="01/01/1967"/>
    <x v="0"/>
    <s v="LEONILDES SANTOS ALVES"/>
    <x v="3"/>
    <s v="BRASILEIRO NATO"/>
    <m/>
    <s v="MA"/>
    <s v="SAO LUIS"/>
    <n v="482"/>
    <s v="CLINICA CIRURGICA 2 INTERNACAO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2-10T00:00:00"/>
    <n v="10880"/>
  </r>
  <r>
    <s v="ROSANGELA APARECIDA RESENDE DE MELO ROCHA"/>
    <x v="0"/>
    <n v="1795032"/>
    <n v="92760287653"/>
    <s v="18/01/1972"/>
    <x v="0"/>
    <s v="LUZIA APARECIDA DE RESENDE"/>
    <x v="1"/>
    <s v="BRASILEIRO NATO"/>
    <m/>
    <s v="MG"/>
    <m/>
    <n v="1249"/>
    <s v="CENTRAL DE LINGUAS"/>
    <s v="04-SANTA MONICA"/>
    <n v="349"/>
    <s v="INSTITUTO DE LETRAS E LINGUISTICA"/>
    <s v="04-SANTA MONICA"/>
    <m/>
    <x v="0"/>
    <x v="9"/>
    <x v="0"/>
    <m/>
    <s v="0//0"/>
    <m/>
    <m/>
    <n v="26255"/>
    <s v="UNI.FED.VALES DO JEQUITINHONHA E MUCURI"/>
    <n v="0"/>
    <m/>
    <m/>
    <m/>
    <x v="0"/>
    <x v="0"/>
    <d v="2019-02-27T00:00:00"/>
    <n v="9254.17"/>
  </r>
  <r>
    <s v="ROSANGELA CARATTA MACEDO PORTELLA SILVEIRA"/>
    <x v="1"/>
    <n v="1123439"/>
    <n v="32299834672"/>
    <s v="30/01/1955"/>
    <x v="0"/>
    <s v="ZULMA CARATTA MACEDO"/>
    <x v="1"/>
    <s v="BRASILEIRO NATO"/>
    <m/>
    <s v="MG"/>
    <s v="UBERLANDIA"/>
    <n v="770"/>
    <s v="PSICOLOGIA CLINICA"/>
    <s v="06-HOSP CLINICAS-UMUARAMA"/>
    <n v="746"/>
    <s v="DIRETORIA DE SERVICOS CLINICOS"/>
    <s v="06-HOSP CLINICAS-UMUARAMA"/>
    <m/>
    <x v="0"/>
    <x v="28"/>
    <x v="0"/>
    <m/>
    <s v="0//0"/>
    <m/>
    <m/>
    <n v="0"/>
    <m/>
    <n v="0"/>
    <m/>
    <m/>
    <m/>
    <x v="0"/>
    <x v="0"/>
    <d v="1995-01-09T00:00:00"/>
    <n v="12092.64"/>
  </r>
  <r>
    <s v="ROSANGELA DE OLIVEIRA FELICE"/>
    <x v="1"/>
    <n v="2424530"/>
    <n v="49147315687"/>
    <s v="17/01/1966"/>
    <x v="0"/>
    <s v="TARCILA DE OLIVEIRA"/>
    <x v="0"/>
    <s v="BRASILEIRO NATO"/>
    <m/>
    <s v="MG"/>
    <s v="UBERLANDIA"/>
    <n v="494"/>
    <s v="HEMODINAMICA GEUNE DIENF"/>
    <s v="05-ENFERMAGEM-UMUARAMA"/>
    <n v="211"/>
    <s v="DIRETORIA DE ENFERMAGEM HC"/>
    <s v="05-ENFERMAGEM-UMUARAMA"/>
    <m/>
    <x v="1"/>
    <x v="19"/>
    <x v="0"/>
    <m/>
    <s v="0//0"/>
    <m/>
    <m/>
    <n v="0"/>
    <m/>
    <n v="0"/>
    <m/>
    <m/>
    <m/>
    <x v="0"/>
    <x v="0"/>
    <d v="2003-11-14T00:00:00"/>
    <n v="17719.11"/>
  </r>
  <r>
    <s v="ROSANGELA RIBEIRO COSTA"/>
    <x v="1"/>
    <n v="410111"/>
    <n v="36555282649"/>
    <s v="12/12/1958"/>
    <x v="0"/>
    <s v="LAURENTINA MARIA COSTA"/>
    <x v="1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77-04-01T00:00:00"/>
    <n v="14580.61"/>
  </r>
  <r>
    <s v="ROSANIA ALVES MAGALHAES"/>
    <x v="0"/>
    <n v="1754283"/>
    <n v="3331545686"/>
    <s v="04/03/1978"/>
    <x v="0"/>
    <s v="MARIA APARECIDA OLIVEIRA MAGALHAES"/>
    <x v="3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m/>
    <x v="3"/>
    <x v="9"/>
    <x v="0"/>
    <m/>
    <s v="0//0"/>
    <m/>
    <m/>
    <n v="0"/>
    <m/>
    <n v="0"/>
    <m/>
    <m/>
    <m/>
    <x v="0"/>
    <x v="0"/>
    <d v="2010-01-26T00:00:00"/>
    <n v="11144.35"/>
  </r>
  <r>
    <s v="ROSANIA RESENDE SILVA LOPES"/>
    <x v="1"/>
    <n v="1123485"/>
    <n v="50999680668"/>
    <s v="29/11/1964"/>
    <x v="0"/>
    <s v="ADELIA FREITAS DA SILVA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95-01-09T00:00:00"/>
    <n v="8319.61"/>
  </r>
  <r>
    <s v="ROSE MARY DE MORAIS BORGES"/>
    <x v="1"/>
    <n v="1454371"/>
    <n v="54830494620"/>
    <s v="21/11/1965"/>
    <x v="0"/>
    <s v="NILZA MARIA DE MORAIS"/>
    <x v="1"/>
    <s v="BRASILEIRO NATO"/>
    <m/>
    <s v="MG"/>
    <s v="UBERABA"/>
    <n v="749"/>
    <s v="FARMACIA"/>
    <s v="06-HOSP CLINICAS-UMUARAMA"/>
    <n v="743"/>
    <s v="DIRETORIA DE SERVICOS ADMINISTRATIVOS"/>
    <s v="06-HOSP CLINICAS-UMUARAMA"/>
    <m/>
    <x v="0"/>
    <x v="36"/>
    <x v="0"/>
    <m/>
    <s v="0//0"/>
    <m/>
    <m/>
    <n v="0"/>
    <m/>
    <n v="0"/>
    <m/>
    <m/>
    <m/>
    <x v="0"/>
    <x v="0"/>
    <d v="2004-05-27T00:00:00"/>
    <n v="5675.08"/>
  </r>
  <r>
    <s v="ROSE MEIRE SILVA"/>
    <x v="1"/>
    <n v="1434327"/>
    <n v="74410725653"/>
    <s v="18/05/1968"/>
    <x v="0"/>
    <s v="MARIA DE LOURDES GONCALVES SILVA"/>
    <x v="0"/>
    <s v="BRASILEIRO NATO"/>
    <m/>
    <s v="MG"/>
    <s v="PATOS DE MINAS"/>
    <n v="491"/>
    <s v="CENTRO CIRURGICO GEUNE DIENF"/>
    <s v="05-ENFERMAGEM-UMUARAMA"/>
    <n v="211"/>
    <s v="DIRETORIA DE ENFERMAGEM HC"/>
    <s v="05-ENFERMAGEM-UMUARAMA"/>
    <m/>
    <x v="9"/>
    <x v="5"/>
    <x v="0"/>
    <m/>
    <s v="0//0"/>
    <m/>
    <m/>
    <n v="0"/>
    <m/>
    <n v="0"/>
    <m/>
    <m/>
    <m/>
    <x v="0"/>
    <x v="0"/>
    <d v="2003-11-06T00:00:00"/>
    <n v="9731.93"/>
  </r>
  <r>
    <s v="ROSELI AMELIA SALOME"/>
    <x v="1"/>
    <n v="1534726"/>
    <n v="83579168649"/>
    <s v="08/01/1970"/>
    <x v="0"/>
    <s v="MARIA TEREZA CRAVO SALOME"/>
    <x v="1"/>
    <s v="BRASILEIRO NATO"/>
    <m/>
    <s v="PR"/>
    <s v="BOA ESPERANCA"/>
    <n v="478"/>
    <s v="CIRURGIA PS DIENF"/>
    <s v="05-ENFERMAGEM-UMUARAMA"/>
    <n v="211"/>
    <s v="DIRETORIA DE ENFERMAGEM HC"/>
    <s v="05-ENFERMAGEM-UMUARAMA"/>
    <m/>
    <x v="0"/>
    <x v="81"/>
    <x v="0"/>
    <m/>
    <s v="0//0"/>
    <m/>
    <m/>
    <n v="0"/>
    <m/>
    <n v="0"/>
    <m/>
    <m/>
    <m/>
    <x v="0"/>
    <x v="0"/>
    <d v="2006-06-12T00:00:00"/>
    <n v="11759.52"/>
  </r>
  <r>
    <s v="ROSELI MARIA DE OLIVEIRA CARVALHO"/>
    <x v="1"/>
    <n v="1365768"/>
    <n v="1181411637"/>
    <s v="27/06/1965"/>
    <x v="0"/>
    <s v="MARIA ROSA DA ENCARNACAO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0"/>
    <x v="0"/>
    <m/>
    <s v="0//0"/>
    <m/>
    <m/>
    <n v="0"/>
    <m/>
    <n v="0"/>
    <m/>
    <m/>
    <m/>
    <x v="0"/>
    <x v="2"/>
    <d v="2002-11-15T00:00:00"/>
    <n v="9116.9500000000007"/>
  </r>
  <r>
    <s v="ROSEMARY BORGES DA SILVA"/>
    <x v="0"/>
    <n v="1123363"/>
    <n v="57301557604"/>
    <s v="13/11/1966"/>
    <x v="0"/>
    <s v="ANA JARDIM SILVA"/>
    <x v="3"/>
    <s v="BRASILEIRO NATO"/>
    <m/>
    <s v="PR"/>
    <s v="UBERLANDIA"/>
    <n v="97"/>
    <s v="DIVISAO SERVICOS AMBULATORIO CENTRAL"/>
    <s v="08-AREA ADMINISTR-UMUARAMA"/>
    <n v="92"/>
    <s v="HOSPITAL ODONTOLOGICO - DIRETORIA GERAL"/>
    <s v="08-AREA ADMINISTR-UMUARAMA"/>
    <m/>
    <x v="0"/>
    <x v="97"/>
    <x v="0"/>
    <m/>
    <s v="0//0"/>
    <m/>
    <m/>
    <n v="0"/>
    <m/>
    <n v="0"/>
    <m/>
    <m/>
    <m/>
    <x v="0"/>
    <x v="0"/>
    <d v="1994-12-15T00:00:00"/>
    <n v="6498.88"/>
  </r>
  <r>
    <s v="ROSEMARY RIBEIRO"/>
    <x v="1"/>
    <n v="1532406"/>
    <n v="80086730606"/>
    <s v="07/11/1975"/>
    <x v="0"/>
    <s v="MARIA ABADIA RIBEIRO"/>
    <x v="1"/>
    <s v="BRASILEIRO NATO"/>
    <m/>
    <s v="MG"/>
    <s v="PATROCINIO"/>
    <n v="490"/>
    <s v="BERCARIO E UTI NEONATAL GEUNE DIENF"/>
    <s v="05-ENFERMAGEM-UMUARAMA"/>
    <n v="211"/>
    <s v="DIRETORIA DE ENFERMAGEM HC"/>
    <s v="05-ENFERMAGEM-UMUARAMA"/>
    <m/>
    <x v="2"/>
    <x v="4"/>
    <x v="0"/>
    <m/>
    <s v="0//0"/>
    <m/>
    <m/>
    <n v="0"/>
    <m/>
    <n v="0"/>
    <m/>
    <m/>
    <m/>
    <x v="0"/>
    <x v="0"/>
    <d v="2006-05-24T00:00:00"/>
    <n v="6084.69"/>
  </r>
  <r>
    <s v="ROSEMEIRE FABRICIO DOS SANTOS"/>
    <x v="0"/>
    <n v="1753301"/>
    <n v="4279726639"/>
    <s v="27/06/1979"/>
    <x v="0"/>
    <s v="MARIA SALETE DE BRITO"/>
    <x v="1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m/>
    <x v="0"/>
    <x v="9"/>
    <x v="0"/>
    <m/>
    <s v="0//0"/>
    <m/>
    <m/>
    <n v="0"/>
    <m/>
    <n v="0"/>
    <m/>
    <m/>
    <m/>
    <x v="0"/>
    <x v="0"/>
    <d v="2010-01-18T00:00:00"/>
    <n v="8278.66"/>
  </r>
  <r>
    <s v="ROSEMEIRE RODRIGUES BORGES BARBOSA"/>
    <x v="1"/>
    <n v="1436867"/>
    <n v="61177180120"/>
    <s v="05/04/1972"/>
    <x v="0"/>
    <s v="DELFINA MARIA DE JESUS"/>
    <x v="1"/>
    <s v="BRASILEIRO NATO"/>
    <m/>
    <s v="GO"/>
    <s v="GOIANIA"/>
    <n v="771"/>
    <s v="SERVICOS MEDICOS"/>
    <s v="06-HOSP CLINICAS-UMUARAMA"/>
    <n v="746"/>
    <s v="DIRETORIA DE SERVICOS CLINICOS"/>
    <s v="06-HOSP CLINICAS-UMUARAMA"/>
    <m/>
    <x v="9"/>
    <x v="99"/>
    <x v="0"/>
    <m/>
    <s v="0//0"/>
    <m/>
    <m/>
    <n v="0"/>
    <m/>
    <n v="0"/>
    <m/>
    <m/>
    <m/>
    <x v="0"/>
    <x v="0"/>
    <d v="2003-12-10T00:00:00"/>
    <n v="4320.1099999999997"/>
  </r>
  <r>
    <s v="ROSIANE FERNANDES CARRIJO"/>
    <x v="1"/>
    <n v="3013514"/>
    <n v="8118748693"/>
    <s v="17/09/1986"/>
    <x v="0"/>
    <s v="NILVA MARIA FERNANDES DE MIRANDA CARRIJO"/>
    <x v="1"/>
    <s v="BRASILEIRO NATO"/>
    <m/>
    <s v="MG"/>
    <m/>
    <n v="776"/>
    <s v="DESENVOLVIMENTO HUMANO EM SAUDE"/>
    <s v="06-HOSP CLINICAS-UMUARAMA"/>
    <n v="743"/>
    <s v="DIRETORIA DE SERVICOS ADMINISTRATIVOS"/>
    <s v="06-HOSP CLINICAS-UMUARAMA"/>
    <m/>
    <x v="2"/>
    <x v="52"/>
    <x v="0"/>
    <m/>
    <s v="0//0"/>
    <m/>
    <m/>
    <n v="0"/>
    <m/>
    <n v="0"/>
    <m/>
    <m/>
    <m/>
    <x v="0"/>
    <x v="0"/>
    <d v="2018-02-19T00:00:00"/>
    <n v="3060.38"/>
  </r>
  <r>
    <s v="ROSILAINE CRISTINA SILVA"/>
    <x v="0"/>
    <n v="1215095"/>
    <n v="7253378695"/>
    <s v="03/07/1985"/>
    <x v="0"/>
    <s v="ZILEIDE MARIA CARNEIRO DA SILVA"/>
    <x v="3"/>
    <s v="BRASILEIRO NATO"/>
    <m/>
    <s v="MG"/>
    <m/>
    <n v="886"/>
    <s v="DIVISAO DE INFORMATIZACAO DA DIRBI"/>
    <s v="04-SANTA MONICA"/>
    <n v="585"/>
    <s v="DIRETORIA DO SISTEMA DE BIBLIOTECAS"/>
    <s v="04-SANTA MONICA"/>
    <m/>
    <x v="1"/>
    <x v="18"/>
    <x v="0"/>
    <m/>
    <s v="0//0"/>
    <m/>
    <m/>
    <n v="26254"/>
    <s v="UNIVERSIDADE FED.DO TRIANGULO MINEIRO"/>
    <n v="0"/>
    <m/>
    <m/>
    <m/>
    <x v="0"/>
    <x v="0"/>
    <d v="2017-03-17T00:00:00"/>
    <n v="5267.87"/>
  </r>
  <r>
    <s v="ROSILENE MARIA MARQUES ROCHA"/>
    <x v="1"/>
    <n v="1123340"/>
    <n v="84744294634"/>
    <s v="28/05/1969"/>
    <x v="0"/>
    <s v="JULIETA MARQUES ZANATA"/>
    <x v="1"/>
    <s v="BRASILEIRO NATO"/>
    <m/>
    <s v="MG"/>
    <s v="ARAGUARI"/>
    <n v="771"/>
    <s v="SERVICOS MEDICOS"/>
    <s v="06-HOSP CLINICAS-UMUARAMA"/>
    <n v="746"/>
    <s v="DIRETORIA DE SERVICOS CLINICOS"/>
    <s v="06-HOSP CLINICAS-UMUARAMA"/>
    <m/>
    <x v="0"/>
    <x v="35"/>
    <x v="0"/>
    <m/>
    <s v="0//0"/>
    <m/>
    <m/>
    <n v="0"/>
    <m/>
    <n v="0"/>
    <m/>
    <m/>
    <m/>
    <x v="0"/>
    <x v="0"/>
    <d v="1994-12-15T00:00:00"/>
    <n v="6752.33"/>
  </r>
  <r>
    <s v="ROSSANA BATISTA FERREIRA LIMA"/>
    <x v="0"/>
    <n v="1941521"/>
    <n v="8342908631"/>
    <s v="06/10/1987"/>
    <x v="0"/>
    <s v="ROSANA BATISTA FERREIRA LIMA"/>
    <x v="1"/>
    <s v="BRASILEIRO NATO"/>
    <m/>
    <s v="MG"/>
    <m/>
    <n v="372"/>
    <s v="FACULDADE ARQUITETURA URBANISMO E DESIGN"/>
    <s v="04-SANTA MONICA"/>
    <n v="372"/>
    <s v="FACULDADE ARQUITETURA URBANISMO E DESIGN"/>
    <s v="04-SANTA MONICA"/>
    <m/>
    <x v="1"/>
    <x v="16"/>
    <x v="0"/>
    <m/>
    <s v="0//0"/>
    <m/>
    <m/>
    <n v="0"/>
    <m/>
    <n v="0"/>
    <m/>
    <m/>
    <m/>
    <x v="0"/>
    <x v="0"/>
    <d v="2012-05-04T00:00:00"/>
    <n v="9631.0499999999993"/>
  </r>
  <r>
    <s v="ROSSILDA APARECIDA SILVA"/>
    <x v="0"/>
    <n v="1459619"/>
    <n v="93184662691"/>
    <s v="26/04/1969"/>
    <x v="0"/>
    <s v="MARIA LUZIA DA SILVA"/>
    <x v="0"/>
    <s v="BRASILEIRO NATO"/>
    <m/>
    <s v="MG"/>
    <s v="UBERLANDIA"/>
    <n v="305"/>
    <s v="FACULDADE DE MEDICINA"/>
    <s v="07-AREA ACADEMICA-UMUARAMA"/>
    <n v="746"/>
    <s v="DIRETORIA DE SERVICOS CLINICOS"/>
    <s v="06-HOSP CLINICAS-UMUARAMA"/>
    <m/>
    <x v="0"/>
    <x v="1"/>
    <x v="0"/>
    <m/>
    <s v="0//0"/>
    <m/>
    <m/>
    <n v="0"/>
    <m/>
    <n v="0"/>
    <m/>
    <m/>
    <m/>
    <x v="0"/>
    <x v="0"/>
    <d v="2004-07-15T00:00:00"/>
    <n v="9416.49"/>
  </r>
  <r>
    <s v="ROWZEMBERG FERREIRA VANDERLEI"/>
    <x v="0"/>
    <n v="3152585"/>
    <n v="4141992356"/>
    <s v="28/11/1990"/>
    <x v="1"/>
    <s v="MARIA DO DESTERRO FERREIRA DA COSTA"/>
    <x v="3"/>
    <s v="BRASILEIRO NATO"/>
    <m/>
    <s v="PI"/>
    <m/>
    <n v="1162"/>
    <s v="COORD CURSO GRAD EDU FISICA-BACHARELADO"/>
    <s v="03-EDUCACAO FISICA"/>
    <n v="332"/>
    <s v="FACULDADE DE EDUCACAO FISICA"/>
    <s v="03-EDUCACAO FISICA"/>
    <m/>
    <x v="0"/>
    <x v="27"/>
    <x v="0"/>
    <m/>
    <s v="0//0"/>
    <m/>
    <m/>
    <n v="0"/>
    <m/>
    <n v="0"/>
    <m/>
    <m/>
    <m/>
    <x v="0"/>
    <x v="0"/>
    <d v="2019-10-14T00:00:00"/>
    <n v="3809.85"/>
  </r>
  <r>
    <s v="ROZINEI ALVES PEREIRA"/>
    <x v="0"/>
    <n v="1984267"/>
    <n v="99981122653"/>
    <s v="08/03/1973"/>
    <x v="0"/>
    <s v="LAZARA ANTONIA ALVES PEREIRA"/>
    <x v="1"/>
    <s v="BRASILEIRO NATO"/>
    <m/>
    <s v="MG"/>
    <m/>
    <n v="800"/>
    <s v="COORD DO CURSO DE GEOGRAFIA DO PONTAL"/>
    <s v="09-CAMPUS PONTAL"/>
    <n v="1155"/>
    <s v="INSTITUTO DE CIENCIAS HUMANAS DO PONTAL"/>
    <s v="09-CAMPUS PONTAL"/>
    <m/>
    <x v="0"/>
    <x v="78"/>
    <x v="0"/>
    <m/>
    <s v="0//0"/>
    <m/>
    <m/>
    <n v="0"/>
    <m/>
    <n v="0"/>
    <m/>
    <m/>
    <m/>
    <x v="0"/>
    <x v="0"/>
    <d v="2012-12-10T00:00:00"/>
    <n v="3567.94"/>
  </r>
  <r>
    <s v="RUBENS APARECIDO ASSUNCAO"/>
    <x v="0"/>
    <n v="409539"/>
    <n v="23967226620"/>
    <s v="05/03/1958"/>
    <x v="1"/>
    <s v="ETERNA MUDES ASSUNCAO"/>
    <x v="3"/>
    <s v="BRASILEIRO NATO"/>
    <m/>
    <s v="MG"/>
    <s v="UBERLANDIA"/>
    <n v="403"/>
    <s v="FACULDADE DE ENGENHARIA ELETRICA"/>
    <s v="04-SANTA MONICA"/>
    <n v="403"/>
    <s v="FACULDADE DE ENGENHARIA ELETRICA"/>
    <s v="04-SANTA MONICA"/>
    <m/>
    <x v="2"/>
    <x v="6"/>
    <x v="0"/>
    <m/>
    <s v="0//0"/>
    <m/>
    <m/>
    <n v="0"/>
    <m/>
    <n v="0"/>
    <m/>
    <m/>
    <m/>
    <x v="0"/>
    <x v="0"/>
    <d v="1977-08-16T00:00:00"/>
    <n v="8432.4500000000007"/>
  </r>
  <r>
    <s v="RUBENS MARCELINO RESENDE"/>
    <x v="0"/>
    <n v="413365"/>
    <n v="32283202604"/>
    <s v="05/03/1954"/>
    <x v="1"/>
    <s v="MARIA HELENA MARCELINO"/>
    <x v="1"/>
    <s v="BRASILEIRO NATO"/>
    <m/>
    <s v="MG"/>
    <s v="ITUIUTABA"/>
    <n v="118"/>
    <s v="DIVISAO FAZENDAS EXPERIMENTAIS - DIEPV"/>
    <s v="08-AREA ADMINISTR-UMUARAMA"/>
    <n v="117"/>
    <s v="DIRET DE EXPERIMENTACAO E PROD VEGETAL"/>
    <s v="08-AREA ADMINISTR-UMUARAMA"/>
    <m/>
    <x v="7"/>
    <x v="7"/>
    <x v="0"/>
    <m/>
    <s v="0//0"/>
    <m/>
    <m/>
    <n v="0"/>
    <m/>
    <n v="0"/>
    <m/>
    <m/>
    <m/>
    <x v="0"/>
    <x v="0"/>
    <d v="1989-10-12T00:00:00"/>
    <n v="4133.47"/>
  </r>
  <r>
    <s v="RUDGHERI MARQUES MARTINS FONTES"/>
    <x v="0"/>
    <n v="3863179"/>
    <n v="10532513606"/>
    <s v="12/05/1992"/>
    <x v="1"/>
    <s v="CELISA MARQUES ROSA MARTINS FONTES"/>
    <x v="0"/>
    <s v="BRASILEIRO NATO"/>
    <m/>
    <s v="MG"/>
    <m/>
    <n v="32"/>
    <s v="DIVISAO DE FOLHA DE PAGAMENTO"/>
    <s v="04-SANTA MONICA"/>
    <n v="29"/>
    <s v="PRO REITORIA DE GESTAO DE PESSOAS"/>
    <s v="04-SANTA MONICA"/>
    <m/>
    <x v="5"/>
    <x v="42"/>
    <x v="0"/>
    <m/>
    <s v="0//0"/>
    <m/>
    <m/>
    <n v="0"/>
    <m/>
    <n v="0"/>
    <m/>
    <m/>
    <m/>
    <x v="0"/>
    <x v="0"/>
    <d v="2016-07-25T00:00:00"/>
    <n v="6386.87"/>
  </r>
  <r>
    <s v="RUI MALAGOLI"/>
    <x v="0"/>
    <n v="413364"/>
    <n v="18296548615"/>
    <s v="27/01/1953"/>
    <x v="1"/>
    <s v="BENEDITA CARVALHO MALAGOLI"/>
    <x v="1"/>
    <s v="BRASILEIRO NATO"/>
    <m/>
    <s v="MG"/>
    <s v="UBERLANDIA"/>
    <n v="694"/>
    <s v="DIVISAO DE TRANSPORTES"/>
    <s v="08-AREA ADMINISTR-UMUARAMA"/>
    <n v="59"/>
    <s v="PREFEITURA UNIVERSITARIA"/>
    <s v="04-SANTA MONICA"/>
    <m/>
    <x v="8"/>
    <x v="29"/>
    <x v="0"/>
    <m/>
    <s v="0//0"/>
    <m/>
    <m/>
    <n v="0"/>
    <m/>
    <n v="0"/>
    <m/>
    <m/>
    <m/>
    <x v="0"/>
    <x v="0"/>
    <d v="1989-10-12T00:00:00"/>
    <n v="6660.61"/>
  </r>
  <r>
    <s v="RUI RODRIGUES SEVERINO"/>
    <x v="0"/>
    <n v="413360"/>
    <n v="36641154653"/>
    <s v="18/04/1960"/>
    <x v="1"/>
    <s v="MARIA RODRIGUES"/>
    <x v="3"/>
    <s v="BRASILEIRO NATO"/>
    <m/>
    <s v="MG"/>
    <s v="ITURAMA"/>
    <n v="118"/>
    <s v="DIVISAO FAZENDAS EXPERIMENTAIS - DIEPV"/>
    <s v="08-AREA ADMINISTR-UMUARAMA"/>
    <n v="117"/>
    <s v="DIRET DE EXPERIMENTACAO E PROD VEGETAL"/>
    <s v="08-AREA ADMINISTR-UMUARAMA"/>
    <m/>
    <x v="13"/>
    <x v="7"/>
    <x v="0"/>
    <m/>
    <s v="0//0"/>
    <m/>
    <m/>
    <n v="0"/>
    <m/>
    <n v="0"/>
    <m/>
    <m/>
    <m/>
    <x v="0"/>
    <x v="0"/>
    <d v="1989-10-12T00:00:00"/>
    <n v="4151.16"/>
  </r>
  <r>
    <s v="RUT RODRIGUES DORJO PENIDO"/>
    <x v="1"/>
    <n v="1123362"/>
    <n v="44496923653"/>
    <s v="15/08/1962"/>
    <x v="0"/>
    <s v="NAIR SILVA DORJO"/>
    <x v="1"/>
    <s v="BRASILEIRO NATO"/>
    <m/>
    <s v="MG"/>
    <s v="LUZ"/>
    <n v="476"/>
    <s v="PEDIATRIA AMB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7765.84"/>
  </r>
  <r>
    <s v="RUTE MORAES SOUZA"/>
    <x v="1"/>
    <n v="412555"/>
    <n v="44624417615"/>
    <s v="23/11/1962"/>
    <x v="0"/>
    <s v="MARIA GLAIDE FERREIRA DE MORAES"/>
    <x v="1"/>
    <s v="BRASILEIRO NATO"/>
    <m/>
    <s v="MG"/>
    <s v="MONTE CARMELO"/>
    <n v="776"/>
    <s v="DESENVOLVIMENTO HUMANO EM SAUDE"/>
    <s v="06-HOSP CLINICAS-UMUARAMA"/>
    <n v="179"/>
    <s v="DIRETORIA GERAL HOSP CLINICAS"/>
    <s v="06-HOSP CLINICAS-UMUARAMA"/>
    <m/>
    <x v="0"/>
    <x v="13"/>
    <x v="0"/>
    <m/>
    <s v="0//0"/>
    <m/>
    <m/>
    <n v="0"/>
    <m/>
    <n v="0"/>
    <m/>
    <m/>
    <m/>
    <x v="0"/>
    <x v="0"/>
    <d v="1985-07-04T00:00:00"/>
    <n v="14018.2"/>
  </r>
  <r>
    <s v="RUYZETE PIRES"/>
    <x v="0"/>
    <n v="412488"/>
    <n v="39455092620"/>
    <s v="15/06/1961"/>
    <x v="1"/>
    <s v="NIDALVA ELIAS ROSA"/>
    <x v="1"/>
    <s v="BRASILEIRO NATO"/>
    <m/>
    <s v="MG"/>
    <s v="MONTE CARMELO"/>
    <n v="71"/>
    <s v="DIVISAO VIGILANCIA SEGURANCA PATRIMONIAL"/>
    <s v="04-SANTA MONICA"/>
    <n v="59"/>
    <s v="PREFEITURA UNIVERSITARIA"/>
    <s v="04-SANTA MONICA"/>
    <m/>
    <x v="6"/>
    <x v="6"/>
    <x v="0"/>
    <m/>
    <s v="0//0"/>
    <m/>
    <m/>
    <n v="0"/>
    <m/>
    <n v="0"/>
    <m/>
    <m/>
    <m/>
    <x v="0"/>
    <x v="0"/>
    <d v="1985-05-16T00:00:00"/>
    <n v="7198.45"/>
  </r>
  <r>
    <s v="SABRINA DE LIMA"/>
    <x v="0"/>
    <n v="2178224"/>
    <n v="9065536604"/>
    <s v="05/01/1989"/>
    <x v="0"/>
    <s v="JOELMA SOARES DE SIQUEIRA LIMA"/>
    <x v="1"/>
    <s v="BRASILEIRO NATO"/>
    <m/>
    <s v="MG"/>
    <m/>
    <n v="573"/>
    <s v="COORD CURSO GRADUACAO GESTAO INFORMACAO"/>
    <s v="04-SANTA MONICA"/>
    <n v="369"/>
    <s v="FACULDADE DE GESTAO E NEGOCIOS"/>
    <s v="04-SANTA MONICA"/>
    <m/>
    <x v="2"/>
    <x v="18"/>
    <x v="0"/>
    <m/>
    <s v="0//0"/>
    <m/>
    <m/>
    <n v="0"/>
    <m/>
    <n v="0"/>
    <m/>
    <m/>
    <m/>
    <x v="0"/>
    <x v="0"/>
    <d v="2014-11-17T00:00:00"/>
    <n v="4481.26"/>
  </r>
  <r>
    <s v="SAIRA MABEL NARA NEVES"/>
    <x v="0"/>
    <n v="3013430"/>
    <n v="7818277609"/>
    <s v="10/10/1986"/>
    <x v="0"/>
    <s v="SARA NARA INSFRAN"/>
    <x v="4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m/>
    <x v="1"/>
    <x v="52"/>
    <x v="0"/>
    <m/>
    <s v="0//0"/>
    <m/>
    <m/>
    <n v="0"/>
    <m/>
    <n v="0"/>
    <m/>
    <m/>
    <m/>
    <x v="0"/>
    <x v="0"/>
    <d v="2018-02-19T00:00:00"/>
    <n v="3964.06"/>
  </r>
  <r>
    <s v="SAMANTHA FERREIRA LOPES"/>
    <x v="1"/>
    <n v="2153863"/>
    <n v="7046641609"/>
    <s v="30/09/1982"/>
    <x v="0"/>
    <s v="CLARETE APARECIDA FERREIRA LOPES"/>
    <x v="1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2"/>
    <x v="18"/>
    <x v="0"/>
    <m/>
    <s v="0//0"/>
    <m/>
    <m/>
    <n v="0"/>
    <m/>
    <n v="0"/>
    <m/>
    <m/>
    <m/>
    <x v="0"/>
    <x v="0"/>
    <d v="2014-08-18T00:00:00"/>
    <n v="4153.96"/>
  </r>
  <r>
    <s v="SAMANTHA PIMENTA GODOI"/>
    <x v="1"/>
    <n v="1854563"/>
    <n v="5215414688"/>
    <s v="17/09/1981"/>
    <x v="0"/>
    <s v="CECILIA PIMENTA GODOI"/>
    <x v="1"/>
    <s v="BRASILEIRO NATO"/>
    <m/>
    <s v="MG"/>
    <m/>
    <n v="482"/>
    <s v="CLINICA CIRURGICA 2 INTERNACAO DIENF"/>
    <s v="05-ENFERMAGEM-UMUARAMA"/>
    <n v="211"/>
    <s v="DIRETORIA DE ENFERMAGEM HC"/>
    <s v="05-ENFERMAGEM-UMUARAMA"/>
    <m/>
    <x v="1"/>
    <x v="16"/>
    <x v="0"/>
    <m/>
    <s v="0//0"/>
    <m/>
    <m/>
    <n v="0"/>
    <m/>
    <n v="0"/>
    <m/>
    <m/>
    <m/>
    <x v="0"/>
    <x v="0"/>
    <d v="2011-03-15T00:00:00"/>
    <n v="15462.82"/>
  </r>
  <r>
    <s v="SAMILA CAROLINA COSTA"/>
    <x v="0"/>
    <n v="3154839"/>
    <n v="3284258183"/>
    <s v="01/05/1992"/>
    <x v="0"/>
    <s v="NILZA GERALDA DA SILVA"/>
    <x v="0"/>
    <s v="BRASILEIRO NATO"/>
    <m/>
    <s v="GO"/>
    <m/>
    <n v="395"/>
    <s v="INSTITUTO DE FISICA"/>
    <s v="04-SANTA MONICA"/>
    <n v="395"/>
    <s v="INSTITUTO DE FISICA"/>
    <s v="04-SANTA MONICA"/>
    <m/>
    <x v="1"/>
    <x v="27"/>
    <x v="0"/>
    <m/>
    <s v="0//0"/>
    <m/>
    <m/>
    <n v="0"/>
    <m/>
    <n v="0"/>
    <m/>
    <m/>
    <m/>
    <x v="0"/>
    <x v="0"/>
    <d v="2019-11-05T00:00:00"/>
    <n v="4611.13"/>
  </r>
  <r>
    <s v="SAMIRA LASMA DE ANDRADE"/>
    <x v="1"/>
    <n v="1123548"/>
    <n v="49352032691"/>
    <s v="16/03/1962"/>
    <x v="0"/>
    <s v="SANDRA ANDRADE"/>
    <x v="1"/>
    <s v="BRASILEIRO NATO"/>
    <m/>
    <s v="MG"/>
    <s v="ABAETE"/>
    <n v="478"/>
    <s v="CIRURGIA PS DIENF"/>
    <s v="05-ENFERMAGEM-UMUARAMA"/>
    <n v="211"/>
    <s v="DIRETORIA DE ENFERMAGEM HC"/>
    <s v="05-ENFERMAGEM-UMUARAMA"/>
    <m/>
    <x v="9"/>
    <x v="116"/>
    <x v="0"/>
    <m/>
    <s v="0//0"/>
    <m/>
    <m/>
    <n v="0"/>
    <m/>
    <n v="0"/>
    <m/>
    <m/>
    <m/>
    <x v="0"/>
    <x v="0"/>
    <d v="1995-01-18T00:00:00"/>
    <n v="8325.5"/>
  </r>
  <r>
    <s v="SAMIRA NEMESES SILVA"/>
    <x v="0"/>
    <n v="2725007"/>
    <n v="9252387676"/>
    <s v="31/12/1989"/>
    <x v="0"/>
    <s v="NEZITA AMARAL DO NASCIMENTO SILVA"/>
    <x v="1"/>
    <s v="BRASILEIRO NATO"/>
    <m/>
    <s v="MG"/>
    <m/>
    <n v="961"/>
    <s v="COOR PROG POS GRAD ENG ALIMENTOS P MINAS"/>
    <s v="11-CAMPUS PATOS DE MINAS"/>
    <n v="410"/>
    <s v="FACULDADE DE ENGENHARIA QUIMICA"/>
    <s v="04-SANTA MONICA"/>
    <m/>
    <x v="0"/>
    <x v="18"/>
    <x v="0"/>
    <m/>
    <s v="0//0"/>
    <m/>
    <m/>
    <n v="0"/>
    <m/>
    <n v="0"/>
    <m/>
    <m/>
    <m/>
    <x v="0"/>
    <x v="0"/>
    <d v="2014-02-19T00:00:00"/>
    <n v="4320.12"/>
  </r>
  <r>
    <s v="SAMMIA MACEDO DE QUEIROZ"/>
    <x v="1"/>
    <n v="1948844"/>
    <n v="5336500623"/>
    <s v="12/09/1980"/>
    <x v="0"/>
    <s v="BEATRIZ MACEDO QUEIROZ BORGES SILVA"/>
    <x v="1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0"/>
    <x v="135"/>
    <x v="0"/>
    <m/>
    <s v="0//0"/>
    <m/>
    <m/>
    <n v="0"/>
    <m/>
    <n v="0"/>
    <m/>
    <m/>
    <m/>
    <x v="0"/>
    <x v="0"/>
    <d v="2012-06-12T00:00:00"/>
    <n v="14189.41"/>
  </r>
  <r>
    <s v="SAMUEL CLETO SOARES NAMETALA"/>
    <x v="0"/>
    <n v="3308840"/>
    <n v="9664299669"/>
    <s v="04/02/1991"/>
    <x v="1"/>
    <s v="ABADIA SOARES DA SILVEIRA IBRAIM"/>
    <x v="1"/>
    <s v="BRASILEIRO NATO"/>
    <m/>
    <s v="MG"/>
    <m/>
    <n v="716"/>
    <s v="DIVISAO DE SUPORTE AO USUARIO - CTIC"/>
    <s v="04-SANTA MONICA"/>
    <n v="581"/>
    <s v="CENTRO DE TECNO DA INFOR E COMUNICACAO"/>
    <s v="08-AREA ADMINISTR-UMUARAMA"/>
    <m/>
    <x v="1"/>
    <x v="24"/>
    <x v="0"/>
    <m/>
    <s v="0//0"/>
    <m/>
    <m/>
    <n v="0"/>
    <m/>
    <n v="0"/>
    <m/>
    <m/>
    <m/>
    <x v="0"/>
    <x v="0"/>
    <d v="2022-08-29T00:00:00"/>
    <n v="3719.37"/>
  </r>
  <r>
    <s v="SAMUEL DE OLIVEIRA PEREIRA"/>
    <x v="0"/>
    <n v="1521821"/>
    <n v="7225950690"/>
    <s v="21/05/1986"/>
    <x v="1"/>
    <s v="RAIMUNDA DE OLIVEIRA PEREIRA"/>
    <x v="3"/>
    <s v="BRASILEIRO NATO"/>
    <m/>
    <s v="MA"/>
    <m/>
    <n v="41"/>
    <s v="DIVISAO  PROV E ACOMP TEC ADMINISTRATIVO"/>
    <s v="04-SANTA MONICA"/>
    <n v="29"/>
    <s v="PRO REITORIA DE GESTAO DE PESSOAS"/>
    <s v="04-SANTA MONICA"/>
    <m/>
    <x v="1"/>
    <x v="2"/>
    <x v="0"/>
    <m/>
    <s v="0//0"/>
    <m/>
    <m/>
    <n v="26251"/>
    <s v="FUNDACAO UNIVERSIDADE FED. DO TOCANTINS"/>
    <n v="0"/>
    <m/>
    <m/>
    <m/>
    <x v="0"/>
    <x v="0"/>
    <d v="2016-05-03T00:00:00"/>
    <n v="6116.08"/>
  </r>
  <r>
    <s v="SAMUEL FONSECA"/>
    <x v="0"/>
    <n v="412304"/>
    <n v="36618446600"/>
    <s v="22/04/1956"/>
    <x v="1"/>
    <s v="MARIA CAROLINA DA FONSECA"/>
    <x v="1"/>
    <s v="BRASILEIRO NATO"/>
    <m/>
    <s v="MG"/>
    <s v="ARAGUARI"/>
    <n v="245"/>
    <s v="AUDITORIA GERAL"/>
    <s v="04-SANTA MONICA"/>
    <n v="4"/>
    <s v="GABINETE DO REITOR"/>
    <s v="04-SANTA MONICA"/>
    <m/>
    <x v="0"/>
    <x v="13"/>
    <x v="0"/>
    <m/>
    <s v="0//0"/>
    <m/>
    <m/>
    <n v="0"/>
    <m/>
    <n v="0"/>
    <m/>
    <m/>
    <m/>
    <x v="0"/>
    <x v="0"/>
    <d v="1984-03-01T00:00:00"/>
    <n v="19433.3"/>
  </r>
  <r>
    <s v="SAMUEL FRANCO ASSIS JUNIOR"/>
    <x v="0"/>
    <n v="1677885"/>
    <n v="43959369620"/>
    <s v="12/08/1964"/>
    <x v="1"/>
    <s v="CANDIDA DAMASCENO DE ASSIS"/>
    <x v="1"/>
    <s v="BRASILEIRO NATO"/>
    <m/>
    <s v="MG"/>
    <s v="ITUIUTABA"/>
    <n v="800"/>
    <s v="COORD DO CURSO DE GEOGRAFIA DO PONTAL"/>
    <s v="09-CAMPUS PONTAL"/>
    <n v="1155"/>
    <s v="INSTITUTO DE CIENCIAS HUMANAS DO PONTAL"/>
    <s v="09-CAMPUS PONTAL"/>
    <m/>
    <x v="1"/>
    <x v="17"/>
    <x v="0"/>
    <m/>
    <s v="0//0"/>
    <m/>
    <m/>
    <n v="0"/>
    <m/>
    <n v="0"/>
    <m/>
    <m/>
    <m/>
    <x v="0"/>
    <x v="0"/>
    <d v="2009-01-22T00:00:00"/>
    <n v="10159.93"/>
  </r>
  <r>
    <s v="SAMUEL LACERDA DE ANDRADE"/>
    <x v="0"/>
    <n v="2669855"/>
    <n v="36979974831"/>
    <s v="27/07/1988"/>
    <x v="1"/>
    <s v="LEILA MARIA LACERDA GARCIA DE ANDRADE"/>
    <x v="0"/>
    <s v="BRASILEIRO NATO"/>
    <m/>
    <s v="SP"/>
    <s v="FRANCA"/>
    <n v="340"/>
    <s v="INSTITUTO DE GEOGRAFIA"/>
    <s v="04-SANTA MONICA"/>
    <n v="340"/>
    <s v="INSTITUTO DE GEOGRAFIA"/>
    <s v="04-SANTA MONICA"/>
    <m/>
    <x v="1"/>
    <x v="18"/>
    <x v="0"/>
    <m/>
    <s v="0//0"/>
    <m/>
    <m/>
    <n v="0"/>
    <m/>
    <n v="0"/>
    <m/>
    <m/>
    <m/>
    <x v="0"/>
    <x v="0"/>
    <d v="2014-06-30T00:00:00"/>
    <n v="5051.21"/>
  </r>
  <r>
    <s v="SAMUEL NUNES FURTADO"/>
    <x v="0"/>
    <n v="1240188"/>
    <n v="14675476627"/>
    <s v="03/01/1999"/>
    <x v="1"/>
    <s v="TANIA AUGUSTA NUNES"/>
    <x v="3"/>
    <s v="BRASILEIRO NATO"/>
    <m/>
    <s v="MG"/>
    <m/>
    <n v="378"/>
    <s v="ESCRITORIO DE ASSESSORIA JURIDICA POPULA"/>
    <s v="04-SANTA MONICA"/>
    <n v="376"/>
    <s v="FACULDADE DE DIREITO"/>
    <s v="04-SANTA MONICA"/>
    <m/>
    <x v="2"/>
    <x v="24"/>
    <x v="0"/>
    <m/>
    <s v="0//0"/>
    <m/>
    <m/>
    <n v="0"/>
    <m/>
    <n v="0"/>
    <m/>
    <m/>
    <m/>
    <x v="0"/>
    <x v="0"/>
    <d v="2022-07-04T00:00:00"/>
    <n v="3219.84"/>
  </r>
  <r>
    <s v="SANDRA ANDRADE DINIZ"/>
    <x v="1"/>
    <n v="1123601"/>
    <n v="70098255649"/>
    <s v="01/10/1970"/>
    <x v="0"/>
    <s v="ILDA ANDRADE DINIZ"/>
    <x v="1"/>
    <s v="BRASILEIRO NATO"/>
    <m/>
    <s v="MG"/>
    <s v="VAZANTE"/>
    <n v="771"/>
    <s v="SERVICOS MEDICOS"/>
    <s v="06-HOSP CLINICAS-UMUARAMA"/>
    <n v="746"/>
    <s v="DIRETORIA DE SERVICOS CLINICOS"/>
    <s v="06-HOSP CLINICAS-UMUARAMA"/>
    <m/>
    <x v="0"/>
    <x v="6"/>
    <x v="0"/>
    <m/>
    <s v="0//0"/>
    <m/>
    <m/>
    <n v="0"/>
    <m/>
    <n v="0"/>
    <m/>
    <m/>
    <m/>
    <x v="0"/>
    <x v="0"/>
    <d v="1995-01-13T00:00:00"/>
    <n v="13397.79"/>
  </r>
  <r>
    <s v="SANDRA BARBOSA MELO"/>
    <x v="1"/>
    <n v="412809"/>
    <n v="49854100634"/>
    <s v="21/11/1963"/>
    <x v="0"/>
    <s v="MAURA BARBOSA MELO"/>
    <x v="1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m/>
    <x v="2"/>
    <x v="29"/>
    <x v="0"/>
    <m/>
    <s v="0//0"/>
    <m/>
    <m/>
    <n v="0"/>
    <m/>
    <n v="0"/>
    <m/>
    <m/>
    <m/>
    <x v="0"/>
    <x v="0"/>
    <d v="1987-02-24T00:00:00"/>
    <n v="11974.07"/>
  </r>
  <r>
    <s v="SANDRA BATISTA DE QUEIROZ"/>
    <x v="1"/>
    <n v="2221673"/>
    <n v="56016719668"/>
    <s v="08/05/1966"/>
    <x v="0"/>
    <s v="MARIA BATISTA PEREIRA"/>
    <x v="1"/>
    <s v="BRASILEIRO NATO"/>
    <m/>
    <s v="MG"/>
    <m/>
    <n v="211"/>
    <s v="DIRETORIA DE ENFERMAGEM HC"/>
    <s v="05-ENFERMAGEM-UMUARAMA"/>
    <n v="211"/>
    <s v="DIRETORIA DE ENFERMAGEM HC"/>
    <s v="05-ENFERMAGEM-UMUARAMA"/>
    <m/>
    <x v="0"/>
    <x v="21"/>
    <x v="0"/>
    <m/>
    <s v="0//0"/>
    <m/>
    <m/>
    <n v="0"/>
    <m/>
    <n v="0"/>
    <m/>
    <m/>
    <m/>
    <x v="0"/>
    <x v="0"/>
    <d v="2015-04-24T00:00:00"/>
    <n v="8500.14"/>
  </r>
  <r>
    <s v="SANDRA DE FATIMA BARCELOS CORREA MOURA"/>
    <x v="0"/>
    <n v="3037124"/>
    <n v="88894487687"/>
    <s v="08/01/1973"/>
    <x v="0"/>
    <s v="CARITA LINA CORREA"/>
    <x v="1"/>
    <s v="BRASILEIRO NATO"/>
    <m/>
    <s v="GO"/>
    <m/>
    <n v="665"/>
    <s v="SETOR INTEG ACOES PROM SAUDE SERVIDOR"/>
    <s v="08-AREA ADMINISTR-UMUARAMA"/>
    <n v="29"/>
    <s v="PRO REITORIA DE GESTAO DE PESSOAS"/>
    <s v="04-SANTA MONICA"/>
    <m/>
    <x v="0"/>
    <x v="58"/>
    <x v="0"/>
    <m/>
    <s v="0//0"/>
    <m/>
    <m/>
    <n v="0"/>
    <m/>
    <n v="0"/>
    <m/>
    <m/>
    <m/>
    <x v="0"/>
    <x v="0"/>
    <d v="2018-03-12T00:00:00"/>
    <n v="6837.25"/>
  </r>
  <r>
    <s v="SANDRA LUCIA HORANI"/>
    <x v="0"/>
    <n v="1677680"/>
    <n v="84733489668"/>
    <s v="30/12/1970"/>
    <x v="0"/>
    <s v="ONEIDE MARIA HORANI"/>
    <x v="1"/>
    <s v="BRASILEIRO NATO"/>
    <m/>
    <s v="MG"/>
    <s v="ITUIUTABA"/>
    <n v="367"/>
    <s v="COORDENACAO CURSO GRADUACAO EM PEDAGOGIA"/>
    <s v="04-SANTA MONICA"/>
    <n v="363"/>
    <s v="FACULDADE DE EDUCACAO"/>
    <s v="04-SANTA MONICA"/>
    <m/>
    <x v="0"/>
    <x v="15"/>
    <x v="0"/>
    <m/>
    <s v="0//0"/>
    <m/>
    <m/>
    <n v="0"/>
    <m/>
    <n v="0"/>
    <m/>
    <m/>
    <m/>
    <x v="0"/>
    <x v="0"/>
    <d v="2009-01-22T00:00:00"/>
    <n v="5034.51"/>
  </r>
  <r>
    <s v="SANDRA MARA DIAS FERREIRA"/>
    <x v="1"/>
    <n v="412891"/>
    <n v="51147025649"/>
    <s v="02/04/1963"/>
    <x v="0"/>
    <s v="MARIA GILCE DIAS LINDOLFO"/>
    <x v="3"/>
    <s v="BRASILEIRO NATO"/>
    <m/>
    <s v="MG"/>
    <s v="PRATA"/>
    <n v="212"/>
    <s v="AMBULATORIO DIENF"/>
    <s v="05-ENFERMAGEM-UMUARAMA"/>
    <n v="211"/>
    <s v="DIRETORIA DE ENFERMAGEM HC"/>
    <s v="05-ENFERMAGEM-UMUARAMA"/>
    <m/>
    <x v="9"/>
    <x v="116"/>
    <x v="0"/>
    <m/>
    <s v="0//0"/>
    <m/>
    <m/>
    <n v="0"/>
    <m/>
    <n v="0"/>
    <m/>
    <m/>
    <m/>
    <x v="0"/>
    <x v="0"/>
    <d v="1987-06-10T00:00:00"/>
    <n v="7919.83"/>
  </r>
  <r>
    <s v="SANDRA MARA GONCALVES MOREIRA"/>
    <x v="1"/>
    <n v="1123534"/>
    <n v="19207298104"/>
    <s v="04/04/1957"/>
    <x v="0"/>
    <s v="NECY GONCALVES MOREIRA"/>
    <x v="0"/>
    <s v="BRASILEIRO NATO"/>
    <m/>
    <s v="MG"/>
    <s v="PRATA"/>
    <n v="488"/>
    <s v="ENFERMAGEM PEDIATRIA INTERNACAO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5-01-16T00:00:00"/>
    <n v="9164.5300000000007"/>
  </r>
  <r>
    <s v="SANDRA MARIA FIGUEIREDO"/>
    <x v="0"/>
    <n v="2417782"/>
    <n v="4618488646"/>
    <s v="07/12/1980"/>
    <x v="0"/>
    <s v="NEUSA DE FATIMA SILVA FIGUEIREDO"/>
    <x v="1"/>
    <s v="BRASILEIRO NATO"/>
    <m/>
    <s v="MG"/>
    <m/>
    <n v="1172"/>
    <s v="ASSESSORIA ADMINISTRATIVA UFU MT CARMELO"/>
    <s v="10-CAMPUS MONTE CARMELO"/>
    <n v="247"/>
    <s v="PRO REITORIA EXTENSAO E CULTURA"/>
    <s v="04-SANTA MONICA"/>
    <m/>
    <x v="0"/>
    <x v="52"/>
    <x v="0"/>
    <m/>
    <s v="0//0"/>
    <m/>
    <m/>
    <n v="0"/>
    <m/>
    <n v="0"/>
    <m/>
    <m/>
    <m/>
    <x v="0"/>
    <x v="0"/>
    <d v="2017-09-05T00:00:00"/>
    <n v="3181.04"/>
  </r>
  <r>
    <s v="SANDRA MARIA MACHADO SILVA"/>
    <x v="1"/>
    <n v="1434274"/>
    <n v="63232804691"/>
    <s v="12/11/1965"/>
    <x v="0"/>
    <s v="MARIA DAS GRACAS SOUZA SILVA"/>
    <x v="1"/>
    <s v="BRASILEIRO NATO"/>
    <m/>
    <s v="MG"/>
    <s v="PATOS DE MINAS"/>
    <n v="485"/>
    <s v="CLINICA MEDICA INTERNACAO DIENF"/>
    <s v="05-ENFERMAGEM-UMUARAMA"/>
    <n v="211"/>
    <s v="DIRETORIA DE ENFERMAGEM HC"/>
    <s v="05-ENFERMAGEM-UMUARAMA"/>
    <m/>
    <x v="9"/>
    <x v="37"/>
    <x v="0"/>
    <m/>
    <s v="0//0"/>
    <m/>
    <m/>
    <n v="0"/>
    <m/>
    <n v="0"/>
    <m/>
    <m/>
    <m/>
    <x v="0"/>
    <x v="0"/>
    <d v="2003-11-10T00:00:00"/>
    <n v="8309.7999999999993"/>
  </r>
  <r>
    <s v="SANDRA MIRANDA LEMOS MACHADO"/>
    <x v="1"/>
    <n v="1362813"/>
    <n v="43880916691"/>
    <s v="04/10/1961"/>
    <x v="0"/>
    <s v="CELI MIRANDA LEMOS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36"/>
    <x v="0"/>
    <m/>
    <s v="0//0"/>
    <m/>
    <m/>
    <n v="0"/>
    <m/>
    <n v="0"/>
    <m/>
    <m/>
    <m/>
    <x v="0"/>
    <x v="0"/>
    <d v="2002-10-04T00:00:00"/>
    <n v="6081.19"/>
  </r>
  <r>
    <s v="SANDRA REGINA DE PAULA COIMBRA"/>
    <x v="0"/>
    <n v="1123294"/>
    <n v="46379827668"/>
    <s v="13/02/1963"/>
    <x v="0"/>
    <s v="ZIRZA BASILIO PAULA"/>
    <x v="0"/>
    <s v="BRASILEIRO NATO"/>
    <m/>
    <s v="MG"/>
    <s v="UBERLANDIA"/>
    <n v="301"/>
    <s v="INSTITUTO DE CIENCIAS AGRARIAS"/>
    <s v="12-CAMPUS GLORIA"/>
    <n v="301"/>
    <s v="INSTITUTO DE CIENCIAS AGRARIAS"/>
    <s v="12-CAMPUS GLORIA"/>
    <m/>
    <x v="8"/>
    <x v="30"/>
    <x v="0"/>
    <m/>
    <s v="0//0"/>
    <m/>
    <m/>
    <n v="0"/>
    <m/>
    <n v="0"/>
    <m/>
    <m/>
    <m/>
    <x v="0"/>
    <x v="0"/>
    <d v="1994-08-01T00:00:00"/>
    <n v="3407.59"/>
  </r>
  <r>
    <s v="SANDRA REGINA XAVIER SANTOS"/>
    <x v="1"/>
    <n v="1123576"/>
    <n v="62985744687"/>
    <s v="31/01/1966"/>
    <x v="0"/>
    <s v="CARMEN A PRADO XAVIER"/>
    <x v="1"/>
    <s v="BRASILEIRO NATO"/>
    <m/>
    <s v="PR"/>
    <s v="LONDRINA"/>
    <n v="771"/>
    <s v="SERVICOS MEDICOS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0"/>
    <d v="1995-01-06T00:00:00"/>
    <n v="27635.23"/>
  </r>
  <r>
    <s v="SANDRA VALERIA DENARDI"/>
    <x v="0"/>
    <n v="1672857"/>
    <n v="7100249830"/>
    <s v="31/03/1964"/>
    <x v="0"/>
    <s v="STELA BRIGANTI DENARDI"/>
    <x v="1"/>
    <s v="BRASILEIRO NATO"/>
    <m/>
    <s v="SP"/>
    <s v="SAO PAULO"/>
    <n v="391"/>
    <s v="FACULDADE DE MATEMATICA"/>
    <s v="04-SANTA MONICA"/>
    <n v="391"/>
    <s v="FACULDADE DE MATEMATICA"/>
    <s v="04-SANTA MONICA"/>
    <m/>
    <x v="2"/>
    <x v="15"/>
    <x v="0"/>
    <m/>
    <s v="0//0"/>
    <m/>
    <m/>
    <n v="0"/>
    <m/>
    <n v="0"/>
    <m/>
    <m/>
    <m/>
    <x v="0"/>
    <x v="0"/>
    <d v="2009-01-22T00:00:00"/>
    <n v="4840.87"/>
  </r>
  <r>
    <s v="SANDRA VIEIRA GONCALVES"/>
    <x v="0"/>
    <n v="413579"/>
    <n v="48589756653"/>
    <s v="25/06/1962"/>
    <x v="0"/>
    <s v="MARLENE VIEIRA GONCALVES"/>
    <x v="1"/>
    <s v="BRASILEIRO NATO"/>
    <m/>
    <s v="MG"/>
    <s v="UBERLANDIA"/>
    <n v="41"/>
    <s v="DIVISAO  PROV E ACOMP TEC ADMINISTRATIVO"/>
    <s v="04-SANTA MONICA"/>
    <n v="29"/>
    <s v="PRO REITORIA DE GESTAO DE PESSOAS"/>
    <s v="04-SANTA MONICA"/>
    <m/>
    <x v="0"/>
    <x v="13"/>
    <x v="0"/>
    <m/>
    <s v="0//0"/>
    <m/>
    <m/>
    <n v="0"/>
    <m/>
    <n v="0"/>
    <m/>
    <m/>
    <m/>
    <x v="0"/>
    <x v="0"/>
    <d v="1991-10-21T00:00:00"/>
    <n v="13253.47"/>
  </r>
  <r>
    <s v="SANDREANE POLIANA SILVA"/>
    <x v="1"/>
    <n v="1854340"/>
    <n v="5715548659"/>
    <s v="28/03/1983"/>
    <x v="0"/>
    <s v="SANDRA MARIA SILVA"/>
    <x v="2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1"/>
    <x v="12"/>
    <x v="0"/>
    <m/>
    <s v="0//0"/>
    <m/>
    <m/>
    <n v="0"/>
    <m/>
    <n v="0"/>
    <m/>
    <m/>
    <m/>
    <x v="0"/>
    <x v="0"/>
    <d v="2011-03-15T00:00:00"/>
    <n v="5452.89"/>
  </r>
  <r>
    <s v="SANDRO CALDERANO JOINHAS"/>
    <x v="1"/>
    <n v="1454435"/>
    <n v="95789197604"/>
    <s v="21/10/1972"/>
    <x v="1"/>
    <s v="MARLENE B CALDERANO JOINHAS"/>
    <x v="1"/>
    <s v="BRASILEIRO NATO"/>
    <m/>
    <s v="RJ"/>
    <s v="RIO DE JANEIRO"/>
    <n v="749"/>
    <s v="FARMACIA"/>
    <s v="06-HOSP CLINICAS-UMUARAMA"/>
    <n v="743"/>
    <s v="DIRETORIA DE SERVICOS ADMINISTRATIVOS"/>
    <s v="06-HOSP CLINICAS-UMUARAMA"/>
    <m/>
    <x v="1"/>
    <x v="1"/>
    <x v="0"/>
    <m/>
    <s v="0//0"/>
    <m/>
    <m/>
    <n v="0"/>
    <m/>
    <n v="0"/>
    <m/>
    <m/>
    <m/>
    <x v="0"/>
    <x v="0"/>
    <d v="2004-05-27T00:00:00"/>
    <n v="16311.17"/>
  </r>
  <r>
    <s v="SANDRO DINIZ VALENTE"/>
    <x v="0"/>
    <n v="2275804"/>
    <n v="5316178661"/>
    <s v="29/09/1979"/>
    <x v="1"/>
    <s v="MARIA TEREZA DINIZ VALENTE"/>
    <x v="1"/>
    <s v="BRASILEIRO NATO"/>
    <m/>
    <s v="MG"/>
    <m/>
    <n v="716"/>
    <s v="DIVISAO DE SUPORTE AO USUARIO - CTIC"/>
    <s v="04-SANTA MONICA"/>
    <n v="581"/>
    <s v="CENTRO DE TECNO DA INFOR E COMUNICACAO"/>
    <s v="08-AREA ADMINISTR-UMUARAMA"/>
    <m/>
    <x v="0"/>
    <x v="0"/>
    <x v="0"/>
    <m/>
    <s v="0//0"/>
    <m/>
    <m/>
    <n v="0"/>
    <m/>
    <n v="0"/>
    <m/>
    <m/>
    <m/>
    <x v="0"/>
    <x v="0"/>
    <d v="2016-02-02T00:00:00"/>
    <n v="4157.95"/>
  </r>
  <r>
    <s v="SANZIO DUPIM SOARES"/>
    <x v="1"/>
    <n v="1003364"/>
    <n v="5712159635"/>
    <s v="01/11/1983"/>
    <x v="1"/>
    <s v="MARIA DE FATIMA DUPIM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77"/>
    <x v="0"/>
    <m/>
    <s v="0//0"/>
    <m/>
    <m/>
    <n v="0"/>
    <m/>
    <n v="0"/>
    <m/>
    <m/>
    <m/>
    <x v="0"/>
    <x v="2"/>
    <d v="2019-12-13T00:00:00"/>
    <n v="7058.36"/>
  </r>
  <r>
    <s v="SARA CRISTIANE PEREIRA LOUSA SILVA"/>
    <x v="0"/>
    <n v="1755635"/>
    <n v="4342426676"/>
    <s v="22/03/1981"/>
    <x v="0"/>
    <s v="MARIA ALDA PEREIRA LOUSA"/>
    <x v="3"/>
    <s v="BRASILEIRO NATO"/>
    <m/>
    <s v="MG"/>
    <m/>
    <n v="55"/>
    <s v="DIVISAO CARREIRA DOS TEC ADMINISTRATIVOS"/>
    <s v="04-SANTA MONICA"/>
    <n v="29"/>
    <s v="PRO REITORIA DE GESTAO DE PESSOAS"/>
    <s v="04-SANTA MONICA"/>
    <m/>
    <x v="0"/>
    <x v="25"/>
    <x v="0"/>
    <m/>
    <s v="0//0"/>
    <m/>
    <m/>
    <n v="0"/>
    <m/>
    <n v="0"/>
    <m/>
    <m/>
    <m/>
    <x v="0"/>
    <x v="0"/>
    <d v="2010-01-26T00:00:00"/>
    <n v="5333.29"/>
  </r>
  <r>
    <s v="SARA JAQUELINE SANTOS DA SILVA"/>
    <x v="0"/>
    <n v="1048499"/>
    <n v="416251293"/>
    <s v="29/08/1991"/>
    <x v="0"/>
    <s v="SHERLIA MARY SANTOS DA SILVA"/>
    <x v="0"/>
    <s v="BRASILEIRO NATO"/>
    <m/>
    <s v="PA"/>
    <m/>
    <n v="886"/>
    <s v="DIVISAO DE INFORMATIZACAO DA DIRBI"/>
    <s v="04-SANTA MONICA"/>
    <n v="585"/>
    <s v="DIRETORIA DO SISTEMA DE BIBLIOTECAS"/>
    <s v="04-SANTA MONICA"/>
    <m/>
    <x v="0"/>
    <x v="42"/>
    <x v="0"/>
    <m/>
    <s v="0//0"/>
    <m/>
    <m/>
    <n v="0"/>
    <m/>
    <n v="0"/>
    <m/>
    <m/>
    <m/>
    <x v="0"/>
    <x v="0"/>
    <d v="2021-11-05T00:00:00"/>
    <n v="5434.85"/>
  </r>
  <r>
    <s v="SARA LORENA CABRAL DA SILVA"/>
    <x v="0"/>
    <n v="1080872"/>
    <n v="10915662671"/>
    <s v="10/03/1993"/>
    <x v="0"/>
    <s v="ROSANA CABRAL FERREIRA"/>
    <x v="1"/>
    <s v="BRASILEIRO NATO"/>
    <m/>
    <s v="MG"/>
    <m/>
    <n v="407"/>
    <s v="FACULDADE DE ENGENHARIA CIVIL"/>
    <s v="04-SANTA MONICA"/>
    <n v="407"/>
    <s v="FACULDADE DE ENGENHARIA CIVIL"/>
    <s v="04-SANTA MONICA"/>
    <m/>
    <x v="0"/>
    <x v="27"/>
    <x v="0"/>
    <m/>
    <s v="0//0"/>
    <m/>
    <m/>
    <n v="26235"/>
    <s v="UNIVERSIDADE FEDERAL DE GOIAS"/>
    <n v="0"/>
    <m/>
    <m/>
    <m/>
    <x v="0"/>
    <x v="0"/>
    <d v="2019-09-27T00:00:00"/>
    <n v="3809.85"/>
  </r>
  <r>
    <s v="SARA MORAES MENDES ALMEIDA"/>
    <x v="0"/>
    <n v="6431286"/>
    <n v="63743175649"/>
    <s v="24/02/1970"/>
    <x v="0"/>
    <s v="MANOELINA MORAES MENDES"/>
    <x v="1"/>
    <s v="BRASILEIRO NATO"/>
    <m/>
    <s v="MG"/>
    <s v="ITUIUTABA"/>
    <n v="301"/>
    <s v="INSTITUTO DE CIENCIAS AGRARIAS"/>
    <s v="12-CAMPUS GLORIA"/>
    <n v="301"/>
    <s v="INSTITUTO DE CIENCIAS AGRARIAS"/>
    <s v="12-CAMPUS GLORIA"/>
    <m/>
    <x v="0"/>
    <x v="29"/>
    <x v="0"/>
    <m/>
    <s v="0//0"/>
    <m/>
    <m/>
    <n v="26282"/>
    <s v="UNIVERSIDADE FEDERAL DE VICOSA"/>
    <n v="0"/>
    <m/>
    <m/>
    <m/>
    <x v="0"/>
    <x v="0"/>
    <d v="2006-05-01T00:00:00"/>
    <n v="5654.14"/>
  </r>
  <r>
    <s v="SARAH CRISTINA MARIA FERREIRA"/>
    <x v="0"/>
    <n v="1974328"/>
    <n v="3811676660"/>
    <s v="07/01/1979"/>
    <x v="0"/>
    <s v="ROSALMIRA DIAS FERREIRA"/>
    <x v="3"/>
    <s v="BRASILEIRO NATO"/>
    <m/>
    <s v="MG"/>
    <m/>
    <n v="723"/>
    <s v="DIVISAO DE ATENDIMENTO AO USUARIO"/>
    <s v="04-SANTA MONICA"/>
    <n v="585"/>
    <s v="DIRETORIA DO SISTEMA DE BIBLIOTECAS"/>
    <s v="04-SANTA MONICA"/>
    <m/>
    <x v="0"/>
    <x v="34"/>
    <x v="0"/>
    <m/>
    <s v="0//0"/>
    <m/>
    <m/>
    <n v="0"/>
    <m/>
    <n v="0"/>
    <m/>
    <m/>
    <m/>
    <x v="0"/>
    <x v="0"/>
    <d v="2012-10-17T00:00:00"/>
    <n v="7939.64"/>
  </r>
  <r>
    <s v="SARAH MENDONCA DE ARAUJO"/>
    <x v="0"/>
    <n v="1551231"/>
    <n v="5353472608"/>
    <s v="27/08/1981"/>
    <x v="0"/>
    <s v="NEUSA DE FATIMA MENDONCA ARAUJO"/>
    <x v="1"/>
    <s v="BRASILEIRO NATO"/>
    <m/>
    <s v="MG"/>
    <s v="DORES DO INDAIA"/>
    <n v="580"/>
    <s v="CENTRO DE EDUCACAO DISTANCIA - DIRETORIA"/>
    <s v="04-SANTA MONICA"/>
    <n v="580"/>
    <s v="CENTRO DE EDUCACAO DISTANCIA - DIRETORIA"/>
    <s v="04-SANTA MONICA"/>
    <m/>
    <x v="1"/>
    <x v="20"/>
    <x v="0"/>
    <m/>
    <s v="0//0"/>
    <m/>
    <m/>
    <n v="26251"/>
    <s v="FUNDACAO UNIVERSIDADE FED. DO TOCANTINS"/>
    <n v="0"/>
    <m/>
    <m/>
    <m/>
    <x v="0"/>
    <x v="0"/>
    <d v="2007-12-01T00:00:00"/>
    <n v="10449.39"/>
  </r>
  <r>
    <s v="SARENTATY INES KAROLINE SANTANA DOS REIS"/>
    <x v="0"/>
    <n v="2220418"/>
    <n v="1976542154"/>
    <s v="21/05/1988"/>
    <x v="0"/>
    <s v="FRANCISCA REGINA SANTANA DA SILVA"/>
    <x v="1"/>
    <s v="BRASILEIRO NATO"/>
    <m/>
    <s v="DF"/>
    <m/>
    <n v="808"/>
    <s v="INSTITUTO DE ARTES"/>
    <s v="04-SANTA MONICA"/>
    <n v="808"/>
    <s v="INSTITUTO DE ARTES"/>
    <s v="04-SANTA MONICA"/>
    <m/>
    <x v="1"/>
    <x v="18"/>
    <x v="0"/>
    <m/>
    <s v="0//0"/>
    <m/>
    <m/>
    <n v="0"/>
    <m/>
    <n v="0"/>
    <m/>
    <m/>
    <m/>
    <x v="0"/>
    <x v="0"/>
    <d v="2015-04-14T00:00:00"/>
    <n v="5051.21"/>
  </r>
  <r>
    <s v="SAUL JACOB BERETA"/>
    <x v="0"/>
    <n v="3220848"/>
    <n v="7309466659"/>
    <s v="06/01/1988"/>
    <x v="1"/>
    <s v="SAULA MARIA JOCOB BERETA"/>
    <x v="1"/>
    <s v="BRASILEIRO NATO"/>
    <m/>
    <s v="SC"/>
    <m/>
    <n v="1225"/>
    <s v="DIVISAO DE APLICACAO - DIRPS"/>
    <s v="04-SANTA MONICA"/>
    <n v="262"/>
    <s v="PRO REITORIA DE GRADUACAO"/>
    <s v="04-SANTA MONICA"/>
    <m/>
    <x v="0"/>
    <x v="53"/>
    <x v="0"/>
    <m/>
    <s v="0//0"/>
    <m/>
    <m/>
    <n v="0"/>
    <m/>
    <n v="0"/>
    <m/>
    <m/>
    <m/>
    <x v="0"/>
    <x v="0"/>
    <d v="2021-01-25T00:00:00"/>
    <n v="6842.56"/>
  </r>
  <r>
    <s v="SAULO ARAUJO PASSOS"/>
    <x v="1"/>
    <n v="2295610"/>
    <n v="18322517807"/>
    <s v="30/04/1973"/>
    <x v="1"/>
    <s v="SHIRLEY ANTUNES ARAUJO PASSOS"/>
    <x v="1"/>
    <s v="BRASILEIRO NATO"/>
    <m/>
    <s v="MG"/>
    <s v="MONTES CLAROS"/>
    <n v="769"/>
    <s v="PROPEDEUTICA"/>
    <s v="06-HOSP CLINICAS-UMUARAMA"/>
    <n v="746"/>
    <s v="DIRETORIA DE SERVICOS CLINICOS"/>
    <s v="06-HOSP CLINICAS-UMUARAMA"/>
    <m/>
    <x v="0"/>
    <x v="39"/>
    <x v="0"/>
    <m/>
    <s v="0//0"/>
    <m/>
    <m/>
    <n v="0"/>
    <m/>
    <n v="0"/>
    <m/>
    <m/>
    <m/>
    <x v="0"/>
    <x v="2"/>
    <d v="2003-12-02T00:00:00"/>
    <n v="10379.9"/>
  </r>
  <r>
    <s v="SAVIO DE MORAES"/>
    <x v="1"/>
    <n v="1123465"/>
    <n v="75355167691"/>
    <s v="24/07/1965"/>
    <x v="1"/>
    <s v="VALDIVINA DE OLIVEIRA MORAES"/>
    <x v="1"/>
    <s v="BRASILEIRO NATO"/>
    <m/>
    <s v="GO"/>
    <s v="PIRES DO RIO"/>
    <n v="771"/>
    <s v="SERVICOS MEDICOS"/>
    <s v="06-HOSP CLINICAS-UMUARAMA"/>
    <n v="746"/>
    <s v="DIRETORIA DE SERVICOS CLINICOS"/>
    <s v="06-HOSP CLINICAS-UMUARAMA"/>
    <m/>
    <x v="0"/>
    <x v="43"/>
    <x v="0"/>
    <m/>
    <s v="0//0"/>
    <m/>
    <m/>
    <n v="0"/>
    <m/>
    <n v="0"/>
    <m/>
    <m/>
    <m/>
    <x v="0"/>
    <x v="2"/>
    <d v="1995-01-09T00:00:00"/>
    <n v="10389.780000000001"/>
  </r>
  <r>
    <s v="SAYONARA SOARES ANDRADE"/>
    <x v="1"/>
    <n v="1460094"/>
    <n v="5395021620"/>
    <s v="04/01/1982"/>
    <x v="0"/>
    <s v="NADIR SOARES DE ANDRADE"/>
    <x v="1"/>
    <s v="BRASILEIRO NATO"/>
    <m/>
    <s v="MG"/>
    <s v="UBERLANDIA"/>
    <n v="481"/>
    <s v="CLINICA CIRURGICA 1 INTERNACAO DIENF"/>
    <s v="05-ENFERMAGEM-UMUARAMA"/>
    <n v="211"/>
    <s v="DIRETORIA DE ENFERMAGEM HC"/>
    <s v="05-ENFERMAGEM-UMUARAMA"/>
    <m/>
    <x v="0"/>
    <x v="1"/>
    <x v="0"/>
    <m/>
    <s v="0//0"/>
    <m/>
    <m/>
    <n v="0"/>
    <m/>
    <n v="0"/>
    <m/>
    <m/>
    <m/>
    <x v="0"/>
    <x v="0"/>
    <d v="2004-07-19T00:00:00"/>
    <n v="16407.810000000001"/>
  </r>
  <r>
    <s v="SEBASTIANA ABADIA INACIO"/>
    <x v="0"/>
    <n v="412752"/>
    <n v="44623496600"/>
    <s v="04/01/1962"/>
    <x v="0"/>
    <s v="IZILIA RAMOS GONZAGA"/>
    <x v="1"/>
    <s v="BRASILEIRO NATO"/>
    <m/>
    <s v="MG"/>
    <s v="TAPUIRAMA"/>
    <n v="298"/>
    <s v="INSTITUTO DE BIOTECNOLOGIA"/>
    <s v="07-AREA ACADEMICA-UMUARAMA"/>
    <n v="298"/>
    <s v="INSTITUTO DE BIOTECNOLOGIA"/>
    <s v="07-AREA ACADEMICA-UMUARAMA"/>
    <m/>
    <x v="0"/>
    <x v="7"/>
    <x v="0"/>
    <m/>
    <s v="0//0"/>
    <m/>
    <m/>
    <n v="0"/>
    <m/>
    <n v="0"/>
    <m/>
    <m/>
    <m/>
    <x v="0"/>
    <x v="0"/>
    <d v="1987-01-20T00:00:00"/>
    <n v="5333.62"/>
  </r>
  <r>
    <s v="SEBASTIANA DA SILVA LOURENCO"/>
    <x v="0"/>
    <n v="1035162"/>
    <n v="46350969634"/>
    <s v="20/01/1953"/>
    <x v="0"/>
    <s v="MARIA LUIZA SILVA"/>
    <x v="1"/>
    <s v="BRASILEIRO NATO"/>
    <m/>
    <s v="MG"/>
    <s v="ARAGUARI"/>
    <n v="60"/>
    <s v="DIVISAO DE CONSERVACAO E LIMPEZA"/>
    <s v="04-SANTA MONICA"/>
    <n v="59"/>
    <s v="PREFEITURA UNIVERSITARIA"/>
    <s v="04-SANTA MONICA"/>
    <m/>
    <x v="6"/>
    <x v="149"/>
    <x v="2"/>
    <m/>
    <s v="0//0"/>
    <m/>
    <m/>
    <n v="0"/>
    <m/>
    <n v="0"/>
    <m/>
    <m/>
    <m/>
    <x v="0"/>
    <x v="0"/>
    <d v="1993-03-23T00:00:00"/>
    <n v="2898.86"/>
  </r>
  <r>
    <s v="SEBASTIANA SILVA SABINO"/>
    <x v="1"/>
    <n v="1434979"/>
    <n v="34060103691"/>
    <s v="28/08/1957"/>
    <x v="0"/>
    <s v="GERALDA RITA DA SILVA"/>
    <x v="3"/>
    <s v="BRASILEIRO NATO"/>
    <m/>
    <s v="MG"/>
    <s v="PATROCINIO"/>
    <n v="212"/>
    <s v="AMBULATORIO DIENF"/>
    <s v="05-ENFERMAGEM-UMUARAMA"/>
    <n v="211"/>
    <s v="DIRETORIA DE ENFERMAGEM HC"/>
    <s v="05-ENFERMAGEM-UMUARAMA"/>
    <m/>
    <x v="1"/>
    <x v="19"/>
    <x v="0"/>
    <m/>
    <s v="0//0"/>
    <m/>
    <m/>
    <n v="0"/>
    <m/>
    <n v="0"/>
    <m/>
    <m/>
    <m/>
    <x v="0"/>
    <x v="0"/>
    <d v="2003-11-12T00:00:00"/>
    <n v="13902.62"/>
  </r>
  <r>
    <s v="SEBASTIAO ALVES ARRUDA"/>
    <x v="0"/>
    <n v="409420"/>
    <n v="21265798672"/>
    <s v="30/06/1955"/>
    <x v="1"/>
    <s v="MARIA ALVES FERREIRA"/>
    <x v="1"/>
    <s v="BRASILEIRO NATO"/>
    <m/>
    <s v="MG"/>
    <s v="CENTRALINA"/>
    <n v="143"/>
    <s v="DIVISAO DE EXECUCAO ORCAMENTARIA - DIRAF"/>
    <s v="04-SANTA MONICA"/>
    <n v="131"/>
    <s v="PRO REITORIA DE PLANEJAMEN ADMINISTRACAO"/>
    <s v="04-SANTA MONICA"/>
    <m/>
    <x v="1"/>
    <x v="13"/>
    <x v="0"/>
    <m/>
    <s v="0//0"/>
    <m/>
    <m/>
    <n v="0"/>
    <m/>
    <n v="0"/>
    <m/>
    <m/>
    <m/>
    <x v="0"/>
    <x v="0"/>
    <d v="1980-03-01T00:00:00"/>
    <n v="18959.09"/>
  </r>
  <r>
    <s v="SEBASTIAO ALVES DE JESUS FILHO"/>
    <x v="0"/>
    <n v="3054551"/>
    <n v="5514338681"/>
    <s v="21/05/1982"/>
    <x v="1"/>
    <s v="MARIA GERALDA RIBEIRO"/>
    <x v="0"/>
    <s v="BRASILEIRO NATO"/>
    <m/>
    <s v="MG"/>
    <m/>
    <n v="410"/>
    <s v="FACULDADE DE ENGENHARIA QUIMICA"/>
    <s v="04-SANTA MONICA"/>
    <n v="410"/>
    <s v="FACULDADE DE ENGENHARIA QUIMICA"/>
    <s v="04-SANTA MONICA"/>
    <m/>
    <x v="0"/>
    <x v="27"/>
    <x v="0"/>
    <m/>
    <s v="0//0"/>
    <m/>
    <m/>
    <n v="0"/>
    <m/>
    <n v="0"/>
    <m/>
    <m/>
    <m/>
    <x v="0"/>
    <x v="0"/>
    <d v="2018-07-09T00:00:00"/>
    <n v="3707.09"/>
  </r>
  <r>
    <s v="SEBASTIAO CARLOS DA SILVA"/>
    <x v="1"/>
    <n v="413188"/>
    <n v="41328116115"/>
    <s v="09/12/1964"/>
    <x v="1"/>
    <s v="GERALDA RITA JESUS"/>
    <x v="0"/>
    <s v="BRASILEIRO NATO"/>
    <m/>
    <s v="GO"/>
    <s v="SANTA IZABEL"/>
    <n v="754"/>
    <s v="NUTRICAO E DIETETICA"/>
    <s v="06-HOSP CLINICAS-UMUARAMA"/>
    <n v="743"/>
    <s v="DIRETORIA DE SERVICOS ADMINISTRATIVOS"/>
    <s v="06-HOSP CLINICAS-UMUARAMA"/>
    <m/>
    <x v="8"/>
    <x v="7"/>
    <x v="0"/>
    <m/>
    <s v="0//0"/>
    <m/>
    <m/>
    <n v="0"/>
    <m/>
    <n v="0"/>
    <m/>
    <m/>
    <m/>
    <x v="0"/>
    <x v="0"/>
    <d v="1986-07-21T00:00:00"/>
    <n v="4221.92"/>
  </r>
  <r>
    <s v="SEBASTIAO CARLOS MARTINS"/>
    <x v="0"/>
    <n v="410990"/>
    <n v="19091222620"/>
    <s v="17/07/1951"/>
    <x v="1"/>
    <s v="MARIA GERALDA RIBEIRO"/>
    <x v="1"/>
    <s v="BRASILEIRO NATO"/>
    <m/>
    <s v="MG"/>
    <s v="JUBAI"/>
    <n v="71"/>
    <s v="DIVISAO VIGILANCIA SEGURANCA PATRIMONIAL"/>
    <s v="04-SANTA MONICA"/>
    <n v="59"/>
    <s v="PREFEITURA UNIVERSITARIA"/>
    <s v="04-SANTA MONICA"/>
    <m/>
    <x v="9"/>
    <x v="6"/>
    <x v="0"/>
    <m/>
    <s v="0//0"/>
    <m/>
    <m/>
    <n v="0"/>
    <m/>
    <n v="0"/>
    <m/>
    <m/>
    <m/>
    <x v="0"/>
    <x v="0"/>
    <d v="1979-03-01T00:00:00"/>
    <n v="7877.16"/>
  </r>
  <r>
    <s v="SEBASTIAO ELIAS DA SILVEIRA"/>
    <x v="0"/>
    <n v="1434601"/>
    <n v="76610020604"/>
    <s v="23/10/1972"/>
    <x v="1"/>
    <s v="ACI MARIA DE JESUS"/>
    <x v="1"/>
    <s v="BRASILEIRO NATO"/>
    <m/>
    <s v="GO"/>
    <s v="MORRINHOS"/>
    <n v="305"/>
    <s v="FACULDADE DE MEDICINA"/>
    <s v="07-AREA ACADEMICA-UMUARAMA"/>
    <n v="211"/>
    <s v="DIRETORIA DE ENFERMAGEM HC"/>
    <s v="05-ENFERMAGEM-UMUARAMA"/>
    <m/>
    <x v="1"/>
    <x v="150"/>
    <x v="0"/>
    <m/>
    <s v="0//0"/>
    <m/>
    <s v="LIC CAPAC - ART 25, INC II - DEC 9991/2019"/>
    <n v="0"/>
    <m/>
    <n v="0"/>
    <m/>
    <s v="28/11/2022"/>
    <s v="25/02/2023"/>
    <x v="0"/>
    <x v="0"/>
    <d v="2003-11-12T00:00:00"/>
    <n v="15371.18"/>
  </r>
  <r>
    <s v="SEBASTIAO EUGENIO DE DEUS"/>
    <x v="0"/>
    <n v="410641"/>
    <n v="35014156649"/>
    <s v="20/09/1958"/>
    <x v="1"/>
    <s v="MARIA LUCIA EUGENIO"/>
    <x v="3"/>
    <s v="BRASILEIRO NATO"/>
    <m/>
    <s v="MG"/>
    <s v="TAPUIRAMA"/>
    <n v="694"/>
    <s v="DIVISAO DE TRANSPORTES"/>
    <s v="08-AREA ADMINISTR-UMUARAMA"/>
    <n v="59"/>
    <s v="PREFEITURA UNIVERSITARIA"/>
    <s v="04-SANTA MONICA"/>
    <m/>
    <x v="6"/>
    <x v="30"/>
    <x v="0"/>
    <m/>
    <s v="0//0"/>
    <m/>
    <m/>
    <n v="0"/>
    <m/>
    <n v="0"/>
    <m/>
    <m/>
    <m/>
    <x v="0"/>
    <x v="0"/>
    <d v="1979-02-14T00:00:00"/>
    <n v="5058.7299999999996"/>
  </r>
  <r>
    <s v="SEBASTIAO GILBERTO BORGES"/>
    <x v="1"/>
    <n v="1123348"/>
    <n v="43147011615"/>
    <s v="03/01/1966"/>
    <x v="1"/>
    <s v="MARTA VERONICA C BORGES"/>
    <x v="1"/>
    <s v="BRASILEIRO NATO"/>
    <m/>
    <s v="MG"/>
    <s v="COROMANDEL"/>
    <n v="771"/>
    <s v="SERVICOS MEDICOS"/>
    <s v="06-HOSP CLINICAS-UMUARAMA"/>
    <n v="746"/>
    <s v="DIRETORIA DE SERVICOS CLINICOS"/>
    <s v="06-HOSP CLINICAS-UMUARAMA"/>
    <m/>
    <x v="0"/>
    <x v="28"/>
    <x v="0"/>
    <m/>
    <s v="0//0"/>
    <m/>
    <m/>
    <n v="0"/>
    <m/>
    <n v="0"/>
    <m/>
    <m/>
    <m/>
    <x v="0"/>
    <x v="0"/>
    <d v="1994-12-15T00:00:00"/>
    <n v="27775.79"/>
  </r>
  <r>
    <s v="SEBASTIAO LUIZ DE ALMEIDA FILHO"/>
    <x v="0"/>
    <n v="430379"/>
    <n v="42395615668"/>
    <s v="31/07/1959"/>
    <x v="1"/>
    <s v="OLMEZIRIA ARANTES PIRES"/>
    <x v="1"/>
    <s v="BRASILEIRO NATO"/>
    <m/>
    <s v="SP"/>
    <s v="PAULO DE FARIA"/>
    <n v="301"/>
    <s v="INSTITUTO DE CIENCIAS AGRARIAS"/>
    <s v="12-CAMPUS GLORIA"/>
    <n v="301"/>
    <s v="INSTITUTO DE CIENCIAS AGRARIAS"/>
    <s v="12-CAMPUS GLORIA"/>
    <m/>
    <x v="1"/>
    <x v="13"/>
    <x v="0"/>
    <m/>
    <s v="0//0"/>
    <m/>
    <m/>
    <n v="26282"/>
    <s v="UNIVERSIDADE FEDERAL DE VICOSA"/>
    <n v="0"/>
    <m/>
    <m/>
    <m/>
    <x v="0"/>
    <x v="0"/>
    <d v="1998-06-01T00:00:00"/>
    <n v="19557.669999999998"/>
  </r>
  <r>
    <s v="SEBASTIAO SANTOS VIANA"/>
    <x v="0"/>
    <n v="412294"/>
    <n v="46230734672"/>
    <s v="21/03/1961"/>
    <x v="1"/>
    <s v="MARCIONILIZ MARIA DOS SANTOS"/>
    <x v="3"/>
    <s v="BRASILEIRO NATO"/>
    <m/>
    <s v="MG"/>
    <s v="MACHACALIS"/>
    <n v="118"/>
    <s v="DIVISAO FAZENDAS EXPERIMENTAIS - DIEPV"/>
    <s v="08-AREA ADMINISTR-UMUARAMA"/>
    <n v="117"/>
    <s v="DIRET DE EXPERIMENTACAO E PROD VEGETAL"/>
    <s v="08-AREA ADMINISTR-UMUARAMA"/>
    <m/>
    <x v="7"/>
    <x v="7"/>
    <x v="0"/>
    <m/>
    <s v="0//0"/>
    <m/>
    <m/>
    <n v="0"/>
    <m/>
    <n v="0"/>
    <m/>
    <m/>
    <m/>
    <x v="0"/>
    <x v="0"/>
    <d v="1984-02-02T00:00:00"/>
    <n v="3998.03"/>
  </r>
  <r>
    <s v="SEBASTIAO SILVERIO DA SILVA"/>
    <x v="1"/>
    <n v="1366343"/>
    <n v="35102209604"/>
    <s v="23/10/1957"/>
    <x v="1"/>
    <s v="MARIA MARTINS DE JESUS"/>
    <x v="1"/>
    <s v="BRASILEIRO NATO"/>
    <m/>
    <s v="MG"/>
    <s v="MONTE CARMELO"/>
    <n v="771"/>
    <s v="SERVICOS MEDICOS"/>
    <s v="06-HOSP CLINICAS-UMUARAMA"/>
    <n v="746"/>
    <s v="DIRETORIA DE SERVICOS CLINICOS"/>
    <s v="06-HOSP CLINICAS-UMUARAMA"/>
    <m/>
    <x v="0"/>
    <x v="19"/>
    <x v="0"/>
    <m/>
    <s v="0//0"/>
    <m/>
    <m/>
    <n v="0"/>
    <m/>
    <n v="0"/>
    <m/>
    <m/>
    <m/>
    <x v="0"/>
    <x v="0"/>
    <d v="2002-12-09T00:00:00"/>
    <n v="31823.58"/>
  </r>
  <r>
    <s v="SERGIO AUGUSTO GORZATO MALDI"/>
    <x v="0"/>
    <n v="2295639"/>
    <n v="83543899600"/>
    <s v="23/07/1973"/>
    <x v="1"/>
    <s v="AMALIA MARIA GORZATO MALDI"/>
    <x v="1"/>
    <s v="BRASILEIRO NATO"/>
    <m/>
    <s v="MG"/>
    <s v="BELO HORIZONTE"/>
    <n v="1217"/>
    <s v="DIVISAO DO SIASS PERICIA SAUD SERVIDOR"/>
    <s v="08-AREA ADMINISTR-UMUARAMA"/>
    <n v="29"/>
    <s v="PRO REITORIA DE GESTAO DE PESSOAS"/>
    <s v="04-SANTA MONICA"/>
    <m/>
    <x v="0"/>
    <x v="19"/>
    <x v="0"/>
    <m/>
    <s v="0//0"/>
    <m/>
    <m/>
    <n v="0"/>
    <m/>
    <n v="0"/>
    <m/>
    <m/>
    <m/>
    <x v="0"/>
    <x v="0"/>
    <d v="2002-10-24T00:00:00"/>
    <n v="22850.66"/>
  </r>
  <r>
    <s v="SERGIO BIASOTTI POMPEU"/>
    <x v="0"/>
    <n v="412820"/>
    <n v="51120275687"/>
    <s v="01/03/1964"/>
    <x v="1"/>
    <s v="ONEIDE BIASOTTI POMPEU"/>
    <x v="1"/>
    <s v="BRASILEIRO NATO"/>
    <m/>
    <s v="SP"/>
    <s v="SAO PAULO"/>
    <n v="131"/>
    <s v="PRO REITORIA DE PLANEJAMEN ADMINISTRACAO"/>
    <s v="04-SANTA MONICA"/>
    <n v="131"/>
    <s v="PRO REITORIA DE PLANEJAMEN ADMINISTRACAO"/>
    <s v="04-SANTA MONICA"/>
    <m/>
    <x v="0"/>
    <x v="29"/>
    <x v="1"/>
    <m/>
    <s v="0//0"/>
    <m/>
    <s v="CESSAO (COM ONUS) PARA OUTROS ORGAOS - EST"/>
    <n v="0"/>
    <m/>
    <n v="26443"/>
    <s v="EMPRESA BRAS. SERVIÇOS HOSPITALARES"/>
    <s v="15/09/2020"/>
    <s v="0//0"/>
    <x v="0"/>
    <x v="0"/>
    <d v="1987-03-12T00:00:00"/>
    <n v="5480.9"/>
  </r>
  <r>
    <s v="SERGIO BORGES DE AMORIM"/>
    <x v="1"/>
    <n v="2521867"/>
    <n v="35370521204"/>
    <s v="05/04/1974"/>
    <x v="1"/>
    <s v="APARECIDA CASTORINA BORGES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0"/>
    <x v="16"/>
    <x v="0"/>
    <m/>
    <s v="0//0"/>
    <m/>
    <m/>
    <n v="0"/>
    <m/>
    <n v="0"/>
    <m/>
    <m/>
    <m/>
    <x v="0"/>
    <x v="2"/>
    <d v="2012-04-10T00:00:00"/>
    <n v="9806.64"/>
  </r>
  <r>
    <s v="SERGIO DOS SANTOS NEVES"/>
    <x v="0"/>
    <n v="413122"/>
    <n v="56497369600"/>
    <s v="14/09/1964"/>
    <x v="1"/>
    <s v="MARIA ELENIR SANTOS NEVES"/>
    <x v="1"/>
    <s v="BRASILEIRO NATO"/>
    <m/>
    <s v="PA"/>
    <s v="BELEM"/>
    <n v="869"/>
    <s v="DIVISAO DE EXECUCAO FISICA - DIROB"/>
    <s v="04-SANTA MONICA"/>
    <n v="80"/>
    <s v="DIRETORIA DE OBRAS - ANTIGA-"/>
    <s v="04-SANTA MONICA"/>
    <m/>
    <x v="7"/>
    <x v="30"/>
    <x v="0"/>
    <m/>
    <s v="0//0"/>
    <m/>
    <m/>
    <n v="0"/>
    <m/>
    <n v="0"/>
    <m/>
    <m/>
    <m/>
    <x v="0"/>
    <x v="0"/>
    <d v="1985-10-16T00:00:00"/>
    <n v="2984.95"/>
  </r>
  <r>
    <s v="SERGIO FELICIO"/>
    <x v="0"/>
    <n v="411010"/>
    <n v="36641030687"/>
    <s v="24/10/1959"/>
    <x v="1"/>
    <s v="TEREZINHA F FELICIO"/>
    <x v="0"/>
    <s v="BRASILEIRO NATO"/>
    <m/>
    <s v="MG"/>
    <s v="PATROCINIO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81-06-11T00:00:00"/>
    <n v="8520.39"/>
  </r>
  <r>
    <s v="SERGIO FERREIRA TANNUS"/>
    <x v="0"/>
    <n v="3123679"/>
    <n v="7502654690"/>
    <s v="26/08/1986"/>
    <x v="1"/>
    <s v="ADRIANA MACHADO FERREIRA TANNUS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0"/>
    <x v="27"/>
    <x v="0"/>
    <m/>
    <s v="0//0"/>
    <m/>
    <m/>
    <n v="0"/>
    <m/>
    <n v="0"/>
    <m/>
    <m/>
    <m/>
    <x v="0"/>
    <x v="0"/>
    <d v="2019-04-29T00:00:00"/>
    <n v="7488.81"/>
  </r>
  <r>
    <s v="SERGIO LUIDES GUIMARAES"/>
    <x v="1"/>
    <n v="3854326"/>
    <n v="4608697609"/>
    <s v="21/09/1981"/>
    <x v="1"/>
    <s v="LOURDES APARECIDA GUIMARAES"/>
    <x v="0"/>
    <s v="BRASILEIRO NATO"/>
    <m/>
    <s v="MG"/>
    <m/>
    <n v="493"/>
    <s v="CIRURGIA PLASTICA QUEIMADOS GEUNE DIENF"/>
    <s v="05-ENFERMAGEM-UMUARAMA"/>
    <n v="211"/>
    <s v="DIRETORIA DE ENFERMAGEM HC"/>
    <s v="05-ENFERMAGEM-UMUARAMA"/>
    <m/>
    <x v="1"/>
    <x v="34"/>
    <x v="0"/>
    <m/>
    <s v="0//0"/>
    <m/>
    <m/>
    <n v="26241"/>
    <s v="UNIVERSIDADE FEDERAL DO PARANA"/>
    <n v="0"/>
    <m/>
    <m/>
    <m/>
    <x v="0"/>
    <x v="0"/>
    <d v="2015-11-13T00:00:00"/>
    <n v="14605.77"/>
  </r>
  <r>
    <s v="SERGIO LUIS DE MELLO"/>
    <x v="1"/>
    <n v="2178707"/>
    <n v="98642170620"/>
    <s v="18/09/1966"/>
    <x v="1"/>
    <s v="NEIRE TAROZZO DE MELLO"/>
    <x v="1"/>
    <s v="BRASILEIRO NATO"/>
    <m/>
    <s v="SP"/>
    <s v="RIBEIRAO PRETO"/>
    <n v="771"/>
    <s v="SERVICOS MEDICOS"/>
    <s v="06-HOSP CLINICAS-UMUARAMA"/>
    <n v="746"/>
    <s v="DIRETORIA DE SERVICOS CLINICOS"/>
    <s v="06-HOSP CLINICAS-UMUARAMA"/>
    <m/>
    <x v="0"/>
    <x v="11"/>
    <x v="0"/>
    <m/>
    <s v="0//0"/>
    <m/>
    <m/>
    <n v="0"/>
    <m/>
    <n v="0"/>
    <m/>
    <m/>
    <m/>
    <x v="0"/>
    <x v="2"/>
    <d v="2004-06-01T00:00:00"/>
    <n v="10311.9"/>
  </r>
  <r>
    <s v="SERGIO MARCOS DE MORAIS"/>
    <x v="0"/>
    <n v="3305287"/>
    <n v="2496646666"/>
    <s v="22/10/1976"/>
    <x v="1"/>
    <s v="VALDEMIRA LOURDES DE MORAIS"/>
    <x v="0"/>
    <s v="BRASILEIRO NATO"/>
    <m/>
    <s v="MG"/>
    <m/>
    <n v="716"/>
    <s v="DIVISAO DE SUPORTE AO USUARIO - CTIC"/>
    <s v="04-SANTA MONICA"/>
    <n v="581"/>
    <s v="CENTRO DE TECNO DA INFOR E COMUNICACAO"/>
    <s v="08-AREA ADMINISTR-UMUARAMA"/>
    <m/>
    <x v="0"/>
    <x v="24"/>
    <x v="0"/>
    <m/>
    <s v="0//0"/>
    <m/>
    <m/>
    <n v="0"/>
    <m/>
    <n v="0"/>
    <m/>
    <m/>
    <m/>
    <x v="0"/>
    <x v="0"/>
    <d v="2022-08-22T00:00:00"/>
    <n v="3181.04"/>
  </r>
  <r>
    <s v="SERGIO MARRA DE AGUIAR"/>
    <x v="0"/>
    <n v="412907"/>
    <n v="30704146649"/>
    <s v="06/07/1959"/>
    <x v="1"/>
    <s v="LAZARA MARRA DE AGUIAR"/>
    <x v="1"/>
    <s v="BRASILEIRO NATO"/>
    <m/>
    <s v="MG"/>
    <s v="ARAGUARI"/>
    <n v="349"/>
    <s v="INSTITUTO DE LETRAS E LINGUISTICA"/>
    <s v="04-SANTA MONICA"/>
    <n v="349"/>
    <s v="INSTITUTO DE LETRAS E LINGUISTICA"/>
    <s v="04-SANTA MONICA"/>
    <m/>
    <x v="3"/>
    <x v="13"/>
    <x v="0"/>
    <m/>
    <s v="0//0"/>
    <m/>
    <m/>
    <n v="0"/>
    <m/>
    <n v="0"/>
    <m/>
    <m/>
    <m/>
    <x v="0"/>
    <x v="0"/>
    <d v="1987-07-06T00:00:00"/>
    <n v="18441.97"/>
  </r>
  <r>
    <s v="SERGIO RICARDO DE JESUS OLIVEIRA"/>
    <x v="0"/>
    <n v="413638"/>
    <n v="27101797172"/>
    <s v="04/12/1967"/>
    <x v="1"/>
    <s v="LAZARA JESUS OLIVEIRA"/>
    <x v="1"/>
    <s v="BRASILEIRO NATO"/>
    <m/>
    <s v="PI"/>
    <s v="TERESINA"/>
    <n v="403"/>
    <s v="FACULDADE DE ENGENHARIA ELETRICA"/>
    <s v="04-SANTA MONICA"/>
    <n v="403"/>
    <s v="FACULDADE DE ENGENHARIA ELETRICA"/>
    <s v="04-SANTA MONICA"/>
    <m/>
    <x v="3"/>
    <x v="28"/>
    <x v="0"/>
    <m/>
    <s v="0//0"/>
    <m/>
    <m/>
    <n v="0"/>
    <m/>
    <n v="0"/>
    <m/>
    <m/>
    <m/>
    <x v="0"/>
    <x v="0"/>
    <d v="1992-02-03T00:00:00"/>
    <n v="15018.67"/>
  </r>
  <r>
    <s v="SERGIO VIEIRA SAMPAIO"/>
    <x v="0"/>
    <n v="412706"/>
    <n v="52716902615"/>
    <s v="27/03/1967"/>
    <x v="1"/>
    <s v="DARCI VIEIRA SAMPAIO"/>
    <x v="1"/>
    <s v="BRASILEIRO NATO"/>
    <m/>
    <s v="MG"/>
    <s v="UBERLANDIA"/>
    <n v="651"/>
    <s v="DIVISAO DE CONTROLE ORCAMENTARIO - DIROR"/>
    <s v="04-SANTA MONICA"/>
    <n v="131"/>
    <s v="PRO REITORIA DE PLANEJAMEN ADMINISTRACAO"/>
    <s v="04-SANTA MONICA"/>
    <m/>
    <x v="2"/>
    <x v="6"/>
    <x v="0"/>
    <m/>
    <s v="0//0"/>
    <m/>
    <m/>
    <n v="0"/>
    <m/>
    <n v="0"/>
    <m/>
    <m/>
    <m/>
    <x v="0"/>
    <x v="0"/>
    <d v="1986-11-18T00:00:00"/>
    <n v="6835.78"/>
  </r>
  <r>
    <s v="SHARLLES BATISTA MARTINS"/>
    <x v="1"/>
    <n v="2436903"/>
    <n v="29120872879"/>
    <s v="08/01/1980"/>
    <x v="1"/>
    <s v="WILMA MARTINS"/>
    <x v="1"/>
    <s v="BRASILEIRO NATO"/>
    <m/>
    <s v="GO"/>
    <s v="ITUMBIARA"/>
    <n v="771"/>
    <s v="SERVICOS MEDICOS"/>
    <s v="06-HOSP CLINICAS-UMUARAMA"/>
    <n v="746"/>
    <s v="DIRETORIA DE SERVICOS CLINICOS"/>
    <s v="06-HOSP CLINICAS-UMUARAMA"/>
    <m/>
    <x v="0"/>
    <x v="65"/>
    <x v="0"/>
    <m/>
    <s v="0//0"/>
    <m/>
    <m/>
    <n v="0"/>
    <m/>
    <n v="0"/>
    <m/>
    <m/>
    <m/>
    <x v="0"/>
    <x v="0"/>
    <d v="2014-09-17T00:00:00"/>
    <n v="13498.11"/>
  </r>
  <r>
    <s v="SHEILA CRISTINA BENTO DOS REIS ROSA"/>
    <x v="1"/>
    <n v="3903372"/>
    <n v="74282379120"/>
    <s v="04/05/1989"/>
    <x v="0"/>
    <s v="VANIA CHRISTINA BENTO"/>
    <x v="0"/>
    <s v="BRASILEIRO NATO"/>
    <m/>
    <s v="GO"/>
    <m/>
    <n v="478"/>
    <s v="CIRURGIA PS DIENF"/>
    <s v="05-ENFERMAGEM-UMUARAMA"/>
    <n v="211"/>
    <s v="DIRETORIA DE ENFERMAGEM HC"/>
    <s v="05-ENFERMAGEM-UMUARAMA"/>
    <m/>
    <x v="0"/>
    <x v="59"/>
    <x v="0"/>
    <m/>
    <s v="0//0"/>
    <m/>
    <m/>
    <n v="0"/>
    <m/>
    <n v="0"/>
    <m/>
    <m/>
    <m/>
    <x v="0"/>
    <x v="0"/>
    <d v="2012-02-16T00:00:00"/>
    <n v="15155.57"/>
  </r>
  <r>
    <s v="SHEILA MARIA GONCALVES DE PASSOS COELHO"/>
    <x v="1"/>
    <n v="1123343"/>
    <n v="80736556672"/>
    <s v="22/07/1974"/>
    <x v="0"/>
    <s v="IRACEMA GONCA OLIVEIRA"/>
    <x v="2"/>
    <s v="BRASILEIRO NATO"/>
    <m/>
    <s v="TO"/>
    <s v="MIRACEMA"/>
    <n v="473"/>
    <s v="RADIOLOGIA AMB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7502.88"/>
  </r>
  <r>
    <s v="SHIRLEY ALMEIDA DOS SANTOS SANTANA"/>
    <x v="1"/>
    <n v="1522079"/>
    <n v="3739247630"/>
    <s v="06/10/1979"/>
    <x v="0"/>
    <s v="MARIA JOSE ALMEIDA DOS SANTOS"/>
    <x v="0"/>
    <s v="BRASILEIRO NATO"/>
    <m/>
    <s v="MG"/>
    <s v="SAO FRANCISCO"/>
    <n v="492"/>
    <s v="CENTRO OBSTETRICO GEUNE DIENF"/>
    <s v="05-ENFERMAGEM-UMUARAMA"/>
    <n v="211"/>
    <s v="DIRETORIA DE ENFERMAGEM HC"/>
    <s v="05-ENFERMAGEM-UMUARAMA"/>
    <m/>
    <x v="0"/>
    <x v="20"/>
    <x v="0"/>
    <m/>
    <s v="0//0"/>
    <m/>
    <m/>
    <n v="0"/>
    <m/>
    <n v="0"/>
    <m/>
    <m/>
    <m/>
    <x v="0"/>
    <x v="0"/>
    <d v="2006-02-13T00:00:00"/>
    <n v="15687.54"/>
  </r>
  <r>
    <s v="SHIRLEY APARECIDA DUARTE"/>
    <x v="0"/>
    <n v="1512676"/>
    <n v="5255948845"/>
    <s v="06/10/1964"/>
    <x v="0"/>
    <s v="APARECIDA BENEDITA DUARTE"/>
    <x v="1"/>
    <s v="BRASILEIRO NATO"/>
    <m/>
    <s v="PR"/>
    <s v="BARAO DE LUCENA"/>
    <n v="723"/>
    <s v="DIVISAO DE ATENDIMENTO AO USUARIO"/>
    <s v="04-SANTA MONICA"/>
    <n v="585"/>
    <s v="DIRETORIA DO SISTEMA DE BIBLIOTECAS"/>
    <s v="04-SANTA MONICA"/>
    <m/>
    <x v="9"/>
    <x v="4"/>
    <x v="0"/>
    <m/>
    <s v="0//0"/>
    <m/>
    <m/>
    <n v="0"/>
    <m/>
    <n v="0"/>
    <m/>
    <m/>
    <m/>
    <x v="0"/>
    <x v="0"/>
    <d v="2005-11-03T00:00:00"/>
    <n v="4920.95"/>
  </r>
  <r>
    <s v="SIDNEY WASHINGTON OLIVEIRA SANTOS"/>
    <x v="1"/>
    <n v="1123622"/>
    <n v="96627921634"/>
    <s v="02/04/1973"/>
    <x v="1"/>
    <s v="MARIA CELIA OLIVEIRA SANTOS"/>
    <x v="3"/>
    <s v="BRASILEIRO NATO"/>
    <m/>
    <s v="MG"/>
    <s v="CARMO DO PARANAIBA"/>
    <n v="498"/>
    <s v="UTI ADULTO GEUNE DIENF"/>
    <s v="05-ENFERMAGEM-UMUARAMA"/>
    <n v="211"/>
    <s v="DIRETORIA DE ENFERMAGEM HC"/>
    <s v="05-ENFERMAGEM-UMUARAMA"/>
    <m/>
    <x v="0"/>
    <x v="116"/>
    <x v="0"/>
    <m/>
    <s v="0//0"/>
    <m/>
    <m/>
    <n v="0"/>
    <m/>
    <n v="0"/>
    <m/>
    <m/>
    <m/>
    <x v="0"/>
    <x v="0"/>
    <d v="1995-02-01T00:00:00"/>
    <n v="8865.9500000000007"/>
  </r>
  <r>
    <s v="SIENE DE FARIA RODRIGUES"/>
    <x v="0"/>
    <n v="413501"/>
    <n v="64046001615"/>
    <s v="21/09/1967"/>
    <x v="0"/>
    <s v="IRENE FERREIRA LIMA DE FARIA"/>
    <x v="1"/>
    <s v="BRASILEIRO NATO"/>
    <m/>
    <s v="MG"/>
    <s v="VARGEM BONITA"/>
    <n v="655"/>
    <s v="SETOR DE REG PROGRESSOES E FUNCOES"/>
    <s v="04-SANTA MONICA"/>
    <n v="29"/>
    <s v="PRO REITORIA DE GESTAO DE PESSOAS"/>
    <s v="04-SANTA MONICA"/>
    <m/>
    <x v="1"/>
    <x v="29"/>
    <x v="0"/>
    <m/>
    <s v="0//0"/>
    <m/>
    <m/>
    <n v="0"/>
    <m/>
    <n v="0"/>
    <m/>
    <m/>
    <m/>
    <x v="0"/>
    <x v="0"/>
    <d v="1991-01-03T00:00:00"/>
    <n v="6728.38"/>
  </r>
  <r>
    <s v="SILA APARECIDA LEITE COSTA"/>
    <x v="1"/>
    <n v="409713"/>
    <n v="34055444672"/>
    <s v="08/09/1955"/>
    <x v="0"/>
    <s v="ELZA DELUQUI LEITE"/>
    <x v="1"/>
    <s v="BRASILEIRO NATO"/>
    <m/>
    <s v="MT"/>
    <s v="CACERES"/>
    <n v="179"/>
    <s v="DIRETORIA GERAL HOSP CLINICAS"/>
    <s v="06-HOSP CLINICAS-UMUARAMA"/>
    <n v="179"/>
    <s v="DIRETORIA GERAL HOSP CLINICAS"/>
    <s v="06-HOSP CLINICAS-UMUARAMA"/>
    <m/>
    <x v="5"/>
    <x v="73"/>
    <x v="0"/>
    <m/>
    <s v="0//0"/>
    <m/>
    <m/>
    <n v="0"/>
    <m/>
    <n v="0"/>
    <m/>
    <m/>
    <m/>
    <x v="0"/>
    <x v="0"/>
    <d v="1979-04-01T00:00:00"/>
    <n v="6197.44"/>
  </r>
  <r>
    <s v="SILMARA LOPES DO NASCIMENTO"/>
    <x v="0"/>
    <n v="1435412"/>
    <n v="1095770780"/>
    <s v="04/11/1968"/>
    <x v="0"/>
    <s v="CATARINA LOPES DO NASCIMENTO"/>
    <x v="1"/>
    <s v="BRASILEIRO NATO"/>
    <m/>
    <s v="RJ"/>
    <s v="RIO DE JANEIRO"/>
    <n v="254"/>
    <s v="DIVISAO DE RESTAURANTES UNIVERSITARIOS"/>
    <s v="04-SANTA MONICA"/>
    <n v="944"/>
    <s v="PRO REITORIA DE ASSISTENCIA ESTUDANTIL"/>
    <s v="04-SANTA MONICA"/>
    <m/>
    <x v="0"/>
    <x v="1"/>
    <x v="0"/>
    <m/>
    <s v="0//0"/>
    <m/>
    <m/>
    <n v="0"/>
    <m/>
    <n v="0"/>
    <m/>
    <m/>
    <m/>
    <x v="0"/>
    <x v="0"/>
    <d v="2003-12-03T00:00:00"/>
    <n v="9285.52"/>
  </r>
  <r>
    <s v="SILNANDO SILVERIO FERREIRA"/>
    <x v="0"/>
    <n v="410877"/>
    <n v="26659760644"/>
    <s v="20/09/1958"/>
    <x v="1"/>
    <s v="MARIANA SILVERIO FERREIRA"/>
    <x v="1"/>
    <s v="BRASILEIRO NATO"/>
    <m/>
    <s v="MG"/>
    <s v="ALEGRE"/>
    <n v="1244"/>
    <s v="CENTRO ESTUDOS, PESQ E PROJ ECON-SOCIAIS"/>
    <s v="04-SANTA MONICA"/>
    <n v="340"/>
    <s v="INSTITUTO DE GEOGRAFIA"/>
    <s v="04-SANTA MONICA"/>
    <m/>
    <x v="0"/>
    <x v="6"/>
    <x v="0"/>
    <m/>
    <s v="0//0"/>
    <m/>
    <m/>
    <n v="0"/>
    <m/>
    <n v="0"/>
    <m/>
    <m/>
    <m/>
    <x v="0"/>
    <x v="0"/>
    <d v="1979-11-01T00:00:00"/>
    <n v="8112.6"/>
  </r>
  <r>
    <s v="SILVANA DIAS FONSECA"/>
    <x v="0"/>
    <n v="1325067"/>
    <n v="3956795679"/>
    <s v="15/03/1978"/>
    <x v="0"/>
    <s v="MARIA RITA DIAS FONSECA"/>
    <x v="2"/>
    <s v="BRASILEIRO NATO"/>
    <m/>
    <s v="MG"/>
    <m/>
    <n v="413"/>
    <s v="PROGRAMA DE POS GRADUACAO EM ENG QUIMICA"/>
    <s v="04-SANTA MONICA"/>
    <n v="410"/>
    <s v="FACULDADE DE ENGENHARIA QUIMICA"/>
    <s v="04-SANTA MONICA"/>
    <m/>
    <x v="2"/>
    <x v="0"/>
    <x v="0"/>
    <m/>
    <s v="0//0"/>
    <m/>
    <m/>
    <n v="0"/>
    <m/>
    <n v="0"/>
    <m/>
    <m/>
    <m/>
    <x v="0"/>
    <x v="0"/>
    <d v="2015-09-16T00:00:00"/>
    <n v="4100.79"/>
  </r>
  <r>
    <s v="SILVANA GABRIELA BATISTA"/>
    <x v="0"/>
    <n v="2327254"/>
    <n v="9403245638"/>
    <s v="27/02/1990"/>
    <x v="0"/>
    <s v="NEIDE MARTA DA SILVA BATISTA"/>
    <x v="1"/>
    <s v="BRASILEIRO NATO"/>
    <m/>
    <s v="MG"/>
    <m/>
    <n v="836"/>
    <s v="COORD CURSO GRADUACAO FISICA DE MATERIAS"/>
    <s v="04-SANTA MONICA"/>
    <n v="395"/>
    <s v="INSTITUTO DE FISICA"/>
    <s v="04-SANTA MONICA"/>
    <s v="MONOPARESIA"/>
    <x v="0"/>
    <x v="0"/>
    <x v="0"/>
    <m/>
    <s v="0//0"/>
    <m/>
    <m/>
    <n v="0"/>
    <m/>
    <n v="0"/>
    <m/>
    <m/>
    <m/>
    <x v="0"/>
    <x v="0"/>
    <d v="2016-07-13T00:00:00"/>
    <n v="4260.71"/>
  </r>
  <r>
    <s v="SILVANA GONCALVES CARDOSO"/>
    <x v="1"/>
    <n v="1362666"/>
    <n v="61920410678"/>
    <s v="23/11/1966"/>
    <x v="0"/>
    <s v="OSVALDINA GONCALVES CARDOSO"/>
    <x v="1"/>
    <s v="BRASILEIRO NATO"/>
    <m/>
    <s v="MG"/>
    <s v="ITUIUTABA"/>
    <n v="767"/>
    <s v="FISIOTERAPIA E TERAPIA OCUPACIONAL"/>
    <s v="06-HOSP CLINICAS-UMUARAMA"/>
    <n v="746"/>
    <s v="DIRETORIA DE SERVICOS CLINICOS"/>
    <s v="06-HOSP CLINICAS-UMUARAMA"/>
    <m/>
    <x v="1"/>
    <x v="19"/>
    <x v="0"/>
    <m/>
    <s v="0//0"/>
    <m/>
    <m/>
    <n v="0"/>
    <m/>
    <n v="0"/>
    <m/>
    <m/>
    <m/>
    <x v="0"/>
    <x v="3"/>
    <d v="2002-10-01T00:00:00"/>
    <n v="16348.04"/>
  </r>
  <r>
    <s v="SILVANA MARIA DE MIRANDA"/>
    <x v="1"/>
    <n v="1440378"/>
    <n v="83619445672"/>
    <s v="03/08/1970"/>
    <x v="0"/>
    <s v="ADELISIA MARIA OLIVEIRA DE MIRANDA"/>
    <x v="1"/>
    <s v="BRASILEIRO NATO"/>
    <m/>
    <s v="MG"/>
    <s v="ARAGUARI"/>
    <n v="495"/>
    <s v="NEFROLOGIA GEUNE DIENF"/>
    <s v="05-ENFERMAGEM-UMUARAMA"/>
    <n v="211"/>
    <s v="DIRETORIA DE ENFERMAGEM HC"/>
    <s v="05-ENFERMAGEM-UMUARAMA"/>
    <m/>
    <x v="4"/>
    <x v="4"/>
    <x v="0"/>
    <m/>
    <s v="0//0"/>
    <m/>
    <m/>
    <n v="0"/>
    <m/>
    <n v="0"/>
    <m/>
    <m/>
    <m/>
    <x v="0"/>
    <x v="0"/>
    <d v="2004-01-26T00:00:00"/>
    <n v="5879.99"/>
  </r>
  <r>
    <s v="SILVANA PRADO XAVIER GUILHERME"/>
    <x v="1"/>
    <n v="3155506"/>
    <n v="55889654691"/>
    <s v="31/01/1967"/>
    <x v="0"/>
    <s v="CARMEN APARECIDA PRADO XAVIER"/>
    <x v="1"/>
    <s v="BRASILEIRO NATO"/>
    <m/>
    <s v="PR"/>
    <m/>
    <n v="771"/>
    <s v="SERVICOS MEDICOS"/>
    <s v="06-HOSP CLINICAS-UMUARAMA"/>
    <n v="746"/>
    <s v="DIRETORIA DE SERVICOS CLINICOS"/>
    <s v="06-HOSP CLINICAS-UMUARAMA"/>
    <m/>
    <x v="0"/>
    <x v="130"/>
    <x v="0"/>
    <m/>
    <s v="0//0"/>
    <m/>
    <m/>
    <n v="0"/>
    <m/>
    <n v="0"/>
    <m/>
    <m/>
    <m/>
    <x v="0"/>
    <x v="2"/>
    <d v="2019-11-06T00:00:00"/>
    <n v="6515.99"/>
  </r>
  <r>
    <s v="SILVANA TEREZINHA FIGUEIREDO MOYA"/>
    <x v="1"/>
    <n v="1455403"/>
    <n v="14126639896"/>
    <s v="12/03/1967"/>
    <x v="0"/>
    <s v="THEREZA FIGUEIREDO MOYA"/>
    <x v="1"/>
    <s v="BRASILEIRO NATO"/>
    <m/>
    <s v="SP"/>
    <s v="JAU"/>
    <n v="771"/>
    <s v="SERVICOS MEDICOS"/>
    <s v="06-HOSP CLINICAS-UMUARAMA"/>
    <n v="746"/>
    <s v="DIRETORIA DE SERVICOS CLINICOS"/>
    <s v="06-HOSP CLINICAS-UMUARAMA"/>
    <m/>
    <x v="3"/>
    <x v="1"/>
    <x v="0"/>
    <m/>
    <s v="0//0"/>
    <m/>
    <m/>
    <n v="0"/>
    <m/>
    <n v="0"/>
    <m/>
    <m/>
    <m/>
    <x v="0"/>
    <x v="2"/>
    <d v="2004-06-01T00:00:00"/>
    <n v="13400.39"/>
  </r>
  <r>
    <s v="SILVANE DA SILVA VIEIRA"/>
    <x v="0"/>
    <n v="1672882"/>
    <n v="48105619687"/>
    <s v="19/03/1962"/>
    <x v="0"/>
    <s v="JURACY VIEIRA DA SILVA"/>
    <x v="1"/>
    <s v="BRASILEIRO NATO"/>
    <m/>
    <s v="MG"/>
    <s v="UBERLANDIA"/>
    <n v="60"/>
    <s v="DIVISAO DE CONSERVACAO E LIMPEZA"/>
    <s v="04-SANTA MONICA"/>
    <n v="807"/>
    <s v="INSTITUTO DE FILOSOFIA"/>
    <s v="04-SANTA MONICA"/>
    <m/>
    <x v="0"/>
    <x v="25"/>
    <x v="0"/>
    <m/>
    <s v="0//0"/>
    <m/>
    <m/>
    <n v="0"/>
    <m/>
    <n v="0"/>
    <m/>
    <m/>
    <m/>
    <x v="0"/>
    <x v="0"/>
    <d v="2009-01-22T00:00:00"/>
    <n v="4845.54"/>
  </r>
  <r>
    <s v="SILVANIA PORTO TERENCIO"/>
    <x v="1"/>
    <n v="1123556"/>
    <n v="55729371691"/>
    <s v="09/11/1966"/>
    <x v="0"/>
    <s v="NILZA PORTO SILVA"/>
    <x v="3"/>
    <s v="BRASILEIRO NATO"/>
    <m/>
    <s v="MG"/>
    <s v="UBERLANDIA"/>
    <n v="486"/>
    <s v="ENFERMAGEM GINEC OBST INTERNACAO DIENF"/>
    <s v="05-ENFERMAGEM-UMUARAMA"/>
    <n v="211"/>
    <s v="DIRETORIA DE ENFERMAGEM HC"/>
    <s v="05-ENFERMAGEM-UMUARAMA"/>
    <m/>
    <x v="4"/>
    <x v="6"/>
    <x v="0"/>
    <m/>
    <s v="0//0"/>
    <m/>
    <s v="LIC. TRATAMENTO DE SAUDE - EST"/>
    <n v="0"/>
    <m/>
    <n v="0"/>
    <m/>
    <s v="11/07/2022"/>
    <s v="6/01/2023"/>
    <x v="0"/>
    <x v="0"/>
    <d v="1995-01-14T00:00:00"/>
    <n v="6099.61"/>
  </r>
  <r>
    <s v="SILVANIA SANTANA DA SILVA CARVALHO"/>
    <x v="1"/>
    <n v="1123535"/>
    <n v="57475059120"/>
    <s v="26/07/1973"/>
    <x v="0"/>
    <s v="MIRNALOI SANTANA SILVA"/>
    <x v="0"/>
    <s v="BRASILEIRO NATO"/>
    <m/>
    <s v="GO"/>
    <s v="RIO VERDE"/>
    <n v="212"/>
    <s v="AMBULATORIO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95-01-16T00:00:00"/>
    <n v="7674.3"/>
  </r>
  <r>
    <s v="SILVIA ABADIA GOMES DA ROCHA"/>
    <x v="1"/>
    <n v="1435570"/>
    <n v="2912303699"/>
    <s v="15/08/1974"/>
    <x v="0"/>
    <s v="MARIA FLORISCENA DA ROCHA"/>
    <x v="3"/>
    <s v="BRASILEIRO NATO"/>
    <m/>
    <s v="MG"/>
    <s v="UBERABA"/>
    <n v="491"/>
    <s v="CENTRO CIRURGICO GEUNE DIENF"/>
    <s v="05-ENFERMAGEM-UMUARAMA"/>
    <n v="211"/>
    <s v="DIRETORIA DE ENFERMAGEM HC"/>
    <s v="05-ENFERMAGEM-UMUARAMA"/>
    <m/>
    <x v="9"/>
    <x v="37"/>
    <x v="0"/>
    <m/>
    <s v="0//0"/>
    <m/>
    <m/>
    <n v="0"/>
    <m/>
    <n v="0"/>
    <m/>
    <m/>
    <m/>
    <x v="0"/>
    <x v="0"/>
    <d v="2003-12-04T00:00:00"/>
    <n v="8145.26"/>
  </r>
  <r>
    <s v="SILVIA APARECIDA DE ANDRADE RESENDE"/>
    <x v="1"/>
    <n v="1439915"/>
    <n v="81865465615"/>
    <s v="30/09/1965"/>
    <x v="0"/>
    <s v="TEREZINHA RODRIGUES DE JESUS"/>
    <x v="1"/>
    <s v="BRASILEIRO NATO"/>
    <m/>
    <s v="MG"/>
    <s v="IRAI DE MINAS"/>
    <n v="483"/>
    <s v="CLINICA CIRURGICA 3 INTERNACAO DIENF"/>
    <s v="05-ENFERMAGEM-UMUARAMA"/>
    <n v="211"/>
    <s v="DIRETORIA DE ENFERMAGEM HC"/>
    <s v="05-ENFERMAGEM-UMUARAMA"/>
    <m/>
    <x v="0"/>
    <x v="4"/>
    <x v="0"/>
    <m/>
    <s v="0//0"/>
    <m/>
    <m/>
    <n v="0"/>
    <m/>
    <n v="0"/>
    <m/>
    <m/>
    <m/>
    <x v="0"/>
    <x v="0"/>
    <d v="2004-01-16T00:00:00"/>
    <n v="12681.15"/>
  </r>
  <r>
    <s v="SILVIA CASSIMIRO BRASAO"/>
    <x v="0"/>
    <n v="1006221"/>
    <n v="8134117694"/>
    <s v="25/02/1987"/>
    <x v="0"/>
    <s v="SILVERIA CANTEIRO CASSIMIRO"/>
    <x v="0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1"/>
    <x v="38"/>
    <x v="0"/>
    <m/>
    <s v="0//0"/>
    <m/>
    <m/>
    <n v="0"/>
    <m/>
    <n v="0"/>
    <m/>
    <m/>
    <m/>
    <x v="0"/>
    <x v="0"/>
    <d v="2016-10-14T00:00:00"/>
    <n v="17705.14"/>
  </r>
  <r>
    <s v="SILVIA LETICIA LEMES"/>
    <x v="0"/>
    <n v="1123350"/>
    <n v="418659605"/>
    <s v="16/09/1974"/>
    <x v="0"/>
    <s v="JUSELITA SILVA LEMES"/>
    <x v="1"/>
    <s v="BRASILEIRO NATO"/>
    <m/>
    <s v="MG"/>
    <s v="UBERLANDIA"/>
    <n v="46"/>
    <s v="DIVISAO DE ENG SEG MEDICINA TRABALHO"/>
    <s v="08-AREA ADMINISTR-UMUARAMA"/>
    <n v="29"/>
    <s v="PRO REITORIA DE GESTAO DE PESSOAS"/>
    <s v="04-SANTA MONICA"/>
    <m/>
    <x v="2"/>
    <x v="29"/>
    <x v="0"/>
    <m/>
    <s v="0//0"/>
    <m/>
    <m/>
    <n v="0"/>
    <m/>
    <n v="0"/>
    <m/>
    <m/>
    <m/>
    <x v="0"/>
    <x v="0"/>
    <d v="1994-12-15T00:00:00"/>
    <n v="10253.48"/>
  </r>
  <r>
    <s v="SILVIA PEREIRA DIAS COSTA"/>
    <x v="0"/>
    <n v="412906"/>
    <n v="58191178672"/>
    <s v="11/07/1967"/>
    <x v="0"/>
    <s v="MARCIA MOURA CARVALHO"/>
    <x v="0"/>
    <s v="BRASILEIRO NATO"/>
    <m/>
    <s v="MG"/>
    <s v="COROMANDEL"/>
    <n v="723"/>
    <s v="DIVISAO DE ATENDIMENTO AO USUARIO"/>
    <s v="04-SANTA MONICA"/>
    <n v="585"/>
    <s v="DIRETORIA DO SISTEMA DE BIBLIOTECAS"/>
    <s v="04-SANTA MONICA"/>
    <m/>
    <x v="0"/>
    <x v="29"/>
    <x v="0"/>
    <m/>
    <s v="0//0"/>
    <m/>
    <m/>
    <n v="0"/>
    <m/>
    <n v="0"/>
    <m/>
    <m/>
    <m/>
    <x v="0"/>
    <x v="0"/>
    <d v="1987-07-03T00:00:00"/>
    <n v="5480.9"/>
  </r>
  <r>
    <s v="SILVIA REGINA DE LIMA"/>
    <x v="0"/>
    <n v="2220355"/>
    <n v="5031670614"/>
    <s v="21/12/1980"/>
    <x v="0"/>
    <s v="NOLMA JOSE DE LIMA"/>
    <x v="0"/>
    <s v="BRASILEIRO NATO"/>
    <m/>
    <s v="MG"/>
    <m/>
    <n v="305"/>
    <s v="FACULDADE DE MEDICINA"/>
    <s v="07-AREA ACADEMICA-UMUARAMA"/>
    <n v="305"/>
    <s v="FACULDADE DE MEDICINA"/>
    <s v="07-AREA ACADEMICA-UMUARAMA"/>
    <m/>
    <x v="0"/>
    <x v="31"/>
    <x v="0"/>
    <m/>
    <s v="0//0"/>
    <m/>
    <m/>
    <n v="0"/>
    <m/>
    <n v="0"/>
    <m/>
    <m/>
    <m/>
    <x v="0"/>
    <x v="0"/>
    <d v="2015-04-16T00:00:00"/>
    <n v="3434.01"/>
  </r>
  <r>
    <s v="SILVINO JOAQUIM CORREA"/>
    <x v="0"/>
    <n v="409475"/>
    <n v="32055781634"/>
    <s v="30/08/1959"/>
    <x v="1"/>
    <s v="RITA MORAIS EVANGELISTA"/>
    <x v="1"/>
    <s v="BRASILEIRO NATO"/>
    <m/>
    <s v="MG"/>
    <s v="LAGAMAR"/>
    <n v="4"/>
    <s v="GABINETE DO REITOR"/>
    <s v="04-SANTA MONICA"/>
    <n v="410"/>
    <s v="FACULDADE DE ENGENHARIA QUIMICA"/>
    <s v="04-SANTA MONICA"/>
    <m/>
    <x v="0"/>
    <x v="6"/>
    <x v="0"/>
    <m/>
    <s v="0//0"/>
    <m/>
    <m/>
    <n v="0"/>
    <m/>
    <n v="0"/>
    <m/>
    <m/>
    <m/>
    <x v="0"/>
    <x v="0"/>
    <d v="1979-03-09T00:00:00"/>
    <n v="9609.39"/>
  </r>
  <r>
    <s v="SILVIO FERNANDES NUNES"/>
    <x v="1"/>
    <n v="412512"/>
    <n v="56069340604"/>
    <s v="13/01/1965"/>
    <x v="1"/>
    <s v="BARCHOLINA FERNANDES NUNES"/>
    <x v="0"/>
    <s v="BRASILEIRO NATO"/>
    <m/>
    <s v="MG"/>
    <s v="MONTE CARMELO"/>
    <n v="481"/>
    <s v="CLINICA CIRURGICA 1 INTERNACAO DIENF"/>
    <s v="05-ENFERMAGEM-UMUARAMA"/>
    <n v="211"/>
    <s v="DIRETORIA DE ENFERMAGEM HC"/>
    <s v="05-ENFERMAGEM-UMUARAMA"/>
    <m/>
    <x v="7"/>
    <x v="107"/>
    <x v="0"/>
    <m/>
    <s v="0//0"/>
    <m/>
    <m/>
    <n v="0"/>
    <m/>
    <n v="0"/>
    <m/>
    <m/>
    <m/>
    <x v="0"/>
    <x v="0"/>
    <d v="1985-07-03T00:00:00"/>
    <n v="5043.8599999999997"/>
  </r>
  <r>
    <s v="SILVIO RODRIGUES NUNES"/>
    <x v="1"/>
    <n v="409863"/>
    <n v="48004600697"/>
    <s v="12/10/1960"/>
    <x v="1"/>
    <s v="MARIA ROSA C NUNES"/>
    <x v="1"/>
    <s v="BRASILEIRO NATO"/>
    <m/>
    <s v="MG"/>
    <s v="UBERLANDIA"/>
    <n v="750"/>
    <s v="FINANCAS"/>
    <s v="06-HOSP CLINICAS-UMUARAMA"/>
    <n v="743"/>
    <s v="DIRETORIA DE SERVICOS ADMINISTRATIVOS"/>
    <s v="06-HOSP CLINICAS-UMUARAMA"/>
    <m/>
    <x v="4"/>
    <x v="6"/>
    <x v="0"/>
    <m/>
    <s v="0//0"/>
    <m/>
    <m/>
    <n v="0"/>
    <m/>
    <n v="0"/>
    <m/>
    <m/>
    <m/>
    <x v="0"/>
    <x v="0"/>
    <d v="1981-11-01T00:00:00"/>
    <n v="6401.82"/>
  </r>
  <r>
    <s v="SIMONE APARECIDA ALVES DE MORAES"/>
    <x v="0"/>
    <n v="2144580"/>
    <n v="96660180630"/>
    <s v="07/10/1971"/>
    <x v="0"/>
    <s v="VALNIDES MARIA PEREIRA DE MORAES"/>
    <x v="1"/>
    <s v="BRASILEIRO NATO"/>
    <m/>
    <s v="MG"/>
    <m/>
    <n v="821"/>
    <s v="PREFE - CAMPUS DE PATOS DE MINAS"/>
    <s v="11-CAMPUS PATOS DE MINAS"/>
    <n v="59"/>
    <s v="PREFEITURA UNIVERSITARIA"/>
    <s v="04-SANTA MONICA"/>
    <m/>
    <x v="0"/>
    <x v="31"/>
    <x v="0"/>
    <m/>
    <s v="0//0"/>
    <m/>
    <m/>
    <n v="0"/>
    <m/>
    <n v="0"/>
    <m/>
    <m/>
    <m/>
    <x v="0"/>
    <x v="0"/>
    <d v="2014-08-01T00:00:00"/>
    <n v="3434.01"/>
  </r>
  <r>
    <s v="SIMONE FRANCO OSME"/>
    <x v="1"/>
    <n v="1454434"/>
    <n v="65254708620"/>
    <s v="29/07/1968"/>
    <x v="0"/>
    <s v="NILZA FRANCO OSME"/>
    <x v="1"/>
    <s v="BRASILEIRO NATO"/>
    <m/>
    <s v="MG"/>
    <s v="PATOS DE MINAS"/>
    <n v="771"/>
    <s v="SERVICOS MEDICOS"/>
    <s v="06-HOSP CLINICAS-UMUARAMA"/>
    <n v="746"/>
    <s v="DIRETORIA DE SERVICOS CLINICOS"/>
    <s v="06-HOSP CLINICAS-UMUARAMA"/>
    <m/>
    <x v="3"/>
    <x v="19"/>
    <x v="0"/>
    <m/>
    <s v="0//0"/>
    <m/>
    <m/>
    <n v="0"/>
    <m/>
    <n v="0"/>
    <m/>
    <m/>
    <m/>
    <x v="0"/>
    <x v="0"/>
    <d v="2004-05-27T00:00:00"/>
    <n v="13302.72"/>
  </r>
  <r>
    <s v="SIMONE FREITAS MACHADO SAMPAIO"/>
    <x v="0"/>
    <n v="1123384"/>
    <n v="76615448653"/>
    <s v="31/08/1970"/>
    <x v="0"/>
    <s v="LOURDES FREITAS MACHADO"/>
    <x v="1"/>
    <s v="BRASILEIRO NATO"/>
    <m/>
    <s v="GO"/>
    <s v="QURINOPOLIS"/>
    <n v="173"/>
    <s v="DIVISAO DE COMPRAS - DIRCL"/>
    <s v="04-SANTA MONICA"/>
    <n v="169"/>
    <s v="DIRETORIA DE COMPRAS E LICITACOES"/>
    <s v="04-SANTA MONICA"/>
    <m/>
    <x v="0"/>
    <x v="6"/>
    <x v="0"/>
    <m/>
    <s v="0//0"/>
    <m/>
    <m/>
    <n v="0"/>
    <m/>
    <n v="0"/>
    <m/>
    <m/>
    <m/>
    <x v="0"/>
    <x v="0"/>
    <d v="1994-12-22T00:00:00"/>
    <n v="6528.48"/>
  </r>
  <r>
    <s v="SIMONE MENDES FERREIRA AMANCIO"/>
    <x v="1"/>
    <n v="1435447"/>
    <n v="2726641628"/>
    <s v="06/10/1975"/>
    <x v="0"/>
    <s v="DIVINA FIRMINO FERREIRA"/>
    <x v="0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4"/>
    <x v="0"/>
    <m/>
    <s v="0//0"/>
    <m/>
    <m/>
    <n v="0"/>
    <m/>
    <n v="0"/>
    <m/>
    <m/>
    <m/>
    <x v="0"/>
    <x v="0"/>
    <d v="2003-12-03T00:00:00"/>
    <n v="5852.91"/>
  </r>
  <r>
    <s v="SIMONE NUNES PEREIRA"/>
    <x v="1"/>
    <n v="1123504"/>
    <n v="76616525600"/>
    <s v="01/06/1972"/>
    <x v="0"/>
    <s v="MARIA HELENA NUNES PEREIRA"/>
    <x v="1"/>
    <s v="BRASILEIRO NATO"/>
    <m/>
    <s v="MG"/>
    <s v="LAGOA FORMOSA"/>
    <n v="754"/>
    <s v="NUTRICAO E DIETETICA"/>
    <s v="06-HOSP CLINICAS-UMUARAMA"/>
    <n v="743"/>
    <s v="DIRETORIA DE SERVICOS ADMINISTRATIVOS"/>
    <s v="06-HOSP CLINICAS-UMUARAMA"/>
    <m/>
    <x v="0"/>
    <x v="6"/>
    <x v="0"/>
    <m/>
    <s v="0//0"/>
    <m/>
    <m/>
    <n v="0"/>
    <m/>
    <n v="0"/>
    <m/>
    <m/>
    <m/>
    <x v="0"/>
    <x v="0"/>
    <d v="1995-01-16T00:00:00"/>
    <n v="6528.48"/>
  </r>
  <r>
    <s v="SIMONE RAMOS DECONTE"/>
    <x v="0"/>
    <n v="1862051"/>
    <n v="7071320616"/>
    <s v="28/07/1984"/>
    <x v="0"/>
    <s v="NEUZA PEREIRA RAMOS"/>
    <x v="1"/>
    <s v="BRASILEIRO NATO"/>
    <m/>
    <s v="RJ"/>
    <m/>
    <n v="288"/>
    <s v="INSTITUTO DE CIENCIAS BIOMEDICAS"/>
    <s v="07-AREA ACADEMICA-UMUARAMA"/>
    <n v="288"/>
    <s v="INSTITUTO DE CIENCIAS BIOMEDICAS"/>
    <s v="07-AREA ACADEMICA-UMUARAMA"/>
    <m/>
    <x v="3"/>
    <x v="12"/>
    <x v="0"/>
    <m/>
    <s v="0//0"/>
    <m/>
    <m/>
    <n v="0"/>
    <m/>
    <n v="0"/>
    <m/>
    <m/>
    <m/>
    <x v="0"/>
    <x v="0"/>
    <d v="2011-04-25T00:00:00"/>
    <n v="6636.74"/>
  </r>
  <r>
    <s v="SIMONE SOMMERFELD"/>
    <x v="0"/>
    <n v="1103523"/>
    <n v="1610487656"/>
    <s v="12/08/1987"/>
    <x v="0"/>
    <s v="YOOKO KOJIMA SOMMERFELD"/>
    <x v="1"/>
    <s v="BRASILEIRO NATO"/>
    <m/>
    <s v="MT"/>
    <m/>
    <n v="1177"/>
    <s v="REDE DE BIOTERIOS DE ROEDORES"/>
    <s v="04-SANTA MONICA"/>
    <n v="122"/>
    <s v="PRO REITORIA PESQUISA E POS GRADUACAO"/>
    <s v="04-SANTA MONICA"/>
    <m/>
    <x v="1"/>
    <x v="52"/>
    <x v="0"/>
    <m/>
    <s v="0//0"/>
    <m/>
    <m/>
    <n v="0"/>
    <m/>
    <n v="0"/>
    <m/>
    <m/>
    <m/>
    <x v="0"/>
    <x v="0"/>
    <d v="2017-11-01T00:00:00"/>
    <n v="3964.06"/>
  </r>
  <r>
    <s v="SIMONIA MARA DE OLIVEIRA"/>
    <x v="1"/>
    <n v="2345890"/>
    <n v="51127768620"/>
    <s v="11/02/1967"/>
    <x v="0"/>
    <s v="TEODORA RUFINA DE OLIVEIRA"/>
    <x v="1"/>
    <s v="BRASILEIRO NATO"/>
    <m/>
    <s v="MG"/>
    <s v="GUIMARANIA"/>
    <n v="212"/>
    <s v="AMBULATORIO DIENF"/>
    <s v="05-ENFERMAGEM-UMUARAMA"/>
    <n v="211"/>
    <s v="DIRETORIA DE ENFERMAGEM HC"/>
    <s v="05-ENFERMAGEM-UMUARAMA"/>
    <m/>
    <x v="0"/>
    <x v="1"/>
    <x v="0"/>
    <m/>
    <s v="0//0"/>
    <m/>
    <m/>
    <n v="0"/>
    <m/>
    <n v="0"/>
    <m/>
    <m/>
    <m/>
    <x v="0"/>
    <x v="0"/>
    <d v="2004-06-07T00:00:00"/>
    <n v="15928.99"/>
  </r>
  <r>
    <s v="SINAIR VIEIRA DE BARROS"/>
    <x v="0"/>
    <n v="410969"/>
    <n v="25501666634"/>
    <s v="30/11/1950"/>
    <x v="1"/>
    <s v="MARGARIDA ALVES BARROS"/>
    <x v="1"/>
    <s v="BRASILEIRO NATO"/>
    <m/>
    <s v="GO"/>
    <s v="PONTALINA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78-06-01T00:00:00"/>
    <n v="8663.6299999999992"/>
  </r>
  <r>
    <s v="SINARA SILVA MARQUES"/>
    <x v="0"/>
    <n v="3215326"/>
    <n v="7702047674"/>
    <s v="14/09/1985"/>
    <x v="0"/>
    <s v="ELIZANE MARIA SILVA MARQUES"/>
    <x v="1"/>
    <s v="BRASILEIRO NATO"/>
    <m/>
    <s v="MG"/>
    <m/>
    <n v="305"/>
    <s v="FACULDADE DE MEDICINA"/>
    <s v="07-AREA ACADEMICA-UMUARAMA"/>
    <n v="305"/>
    <s v="FACULDADE DE MEDICINA"/>
    <s v="07-AREA ACADEMICA-UMUARAMA"/>
    <m/>
    <x v="0"/>
    <x v="45"/>
    <x v="0"/>
    <m/>
    <s v="0//0"/>
    <m/>
    <m/>
    <n v="0"/>
    <m/>
    <n v="0"/>
    <m/>
    <m/>
    <m/>
    <x v="0"/>
    <x v="0"/>
    <d v="2020-12-14T00:00:00"/>
    <n v="5681.85"/>
  </r>
  <r>
    <s v="SINVALDO GOMES DE OLIVEIRA"/>
    <x v="0"/>
    <n v="1035276"/>
    <n v="48111031653"/>
    <s v="20/02/1963"/>
    <x v="1"/>
    <s v="DALVA MARIA MARTINS"/>
    <x v="1"/>
    <s v="BRASILEIRO NATO"/>
    <m/>
    <s v="MG"/>
    <s v="ITUIUTABA"/>
    <n v="305"/>
    <s v="FACULDADE DE MEDICINA"/>
    <s v="07-AREA ACADEMICA-UMUARAMA"/>
    <n v="305"/>
    <s v="FACULDADE DE MEDICINA"/>
    <s v="07-AREA ACADEMICA-UMUARAMA"/>
    <m/>
    <x v="0"/>
    <x v="6"/>
    <x v="0"/>
    <m/>
    <s v="0//0"/>
    <m/>
    <m/>
    <n v="0"/>
    <m/>
    <n v="0"/>
    <m/>
    <m/>
    <m/>
    <x v="0"/>
    <x v="0"/>
    <d v="1993-09-27T00:00:00"/>
    <n v="6679.96"/>
  </r>
  <r>
    <s v="SIRLEIA ALVES DE LIMA"/>
    <x v="1"/>
    <n v="1434549"/>
    <n v="3461132616"/>
    <s v="11/07/1976"/>
    <x v="0"/>
    <s v="MARIA MADALENA DE JESUS"/>
    <x v="0"/>
    <s v="BRASILEIRO NATO"/>
    <m/>
    <s v="MG"/>
    <s v="TUPACIGUARA"/>
    <n v="216"/>
    <s v="SETOR DE MATERIAIS ESTERILIZACA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06T00:00:00"/>
    <n v="6686.75"/>
  </r>
  <r>
    <s v="SIRLENE APARECIDA DA SILVA"/>
    <x v="0"/>
    <n v="1569883"/>
    <n v="84746297649"/>
    <s v="11/01/1972"/>
    <x v="0"/>
    <s v="MARIA ABADIA DA SILVA"/>
    <x v="1"/>
    <s v="BRASILEIRO NATO"/>
    <m/>
    <s v="MG"/>
    <s v="ITUIUTABA"/>
    <n v="928"/>
    <s v="PROGRAD - CAMPUS PONTAL"/>
    <s v="09-CAMPUS PONTAL"/>
    <n v="262"/>
    <s v="PRO REITORIA DE GRADUACAO"/>
    <s v="04-SANTA MONICA"/>
    <m/>
    <x v="1"/>
    <x v="20"/>
    <x v="0"/>
    <m/>
    <s v="0//0"/>
    <m/>
    <s v="Afast. no País (Com Ônus) Est/Dout/Mestrado - EST"/>
    <n v="0"/>
    <m/>
    <n v="0"/>
    <m/>
    <s v="1/10/2019"/>
    <s v="28/02/2023"/>
    <x v="0"/>
    <x v="0"/>
    <d v="2007-04-23T00:00:00"/>
    <n v="10449.39"/>
  </r>
  <r>
    <s v="SIRLENE AUGUSTA DE OLIVEIRA"/>
    <x v="1"/>
    <n v="1123264"/>
    <n v="72621869653"/>
    <s v="10/09/1954"/>
    <x v="0"/>
    <s v="MARIA FORTUNAT REZENDE"/>
    <x v="1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4-03-24T00:00:00"/>
    <n v="6526.64"/>
  </r>
  <r>
    <s v="SIRLENE DE SOUSA MEDRADO FERREIRA"/>
    <x v="0"/>
    <n v="1122879"/>
    <n v="65206045691"/>
    <s v="22/09/1969"/>
    <x v="0"/>
    <s v="ROSA MARIA DE SOUSA MEDRADO"/>
    <x v="1"/>
    <s v="BRASILEIRO NATO"/>
    <m/>
    <s v="DF"/>
    <s v="BRASÍLIA"/>
    <n v="344"/>
    <s v="INST DE ECONOMIA RELACOES INTERNACIONAIS"/>
    <s v="04-SANTA MONICA"/>
    <n v="344"/>
    <s v="INST DE ECONOMIA RELACOES INTERNACIONAIS"/>
    <s v="04-SANTA MONICA"/>
    <m/>
    <x v="0"/>
    <x v="29"/>
    <x v="0"/>
    <m/>
    <s v="0//0"/>
    <m/>
    <m/>
    <n v="26271"/>
    <s v="FUNDACAO UNIVERSIDADE DE BRASILIA"/>
    <n v="0"/>
    <m/>
    <m/>
    <m/>
    <x v="0"/>
    <x v="0"/>
    <d v="1998-01-01T00:00:00"/>
    <n v="5292.17"/>
  </r>
  <r>
    <s v="SIRLETE APARECIDA TOMAZ MARIANO"/>
    <x v="0"/>
    <n v="2279526"/>
    <n v="86333593672"/>
    <s v="10/06/1971"/>
    <x v="0"/>
    <s v="MARIETA CANDIDA TOMAZ"/>
    <x v="1"/>
    <s v="BRASILEIRO NATO"/>
    <m/>
    <s v="MG"/>
    <m/>
    <n v="270"/>
    <s v="COOR CURSO TECNICO EM SAUDE BUCAL"/>
    <s v="07-AREA ACADEMICA-UMUARAMA"/>
    <n v="264"/>
    <s v="DIRETORIA DA ESCOLA TECNICA DE SAUDE"/>
    <s v="07-AREA ACADEMICA-UMUARAMA"/>
    <m/>
    <x v="2"/>
    <x v="22"/>
    <x v="0"/>
    <m/>
    <s v="0//0"/>
    <m/>
    <m/>
    <n v="0"/>
    <m/>
    <n v="0"/>
    <m/>
    <m/>
    <m/>
    <x v="0"/>
    <x v="0"/>
    <d v="2016-02-16T00:00:00"/>
    <n v="3432.24"/>
  </r>
  <r>
    <s v="SIRLEY MARTINS DE OLIVEIRA SOUSA"/>
    <x v="1"/>
    <n v="1255464"/>
    <n v="32299737634"/>
    <s v="24/02/1960"/>
    <x v="0"/>
    <s v="DALVA MARTINS DE OLIVEIRA"/>
    <x v="1"/>
    <s v="BRASILEIRO NATO"/>
    <m/>
    <s v="MG"/>
    <s v="CAPINÓPLOIS"/>
    <n v="211"/>
    <s v="DIRETORIA DE ENFERMAGEM HC"/>
    <s v="05-ENFERMAGEM-UMUARAMA"/>
    <n v="211"/>
    <s v="DIRETORIA DE ENFERMAGEM HC"/>
    <s v="05-ENFERMAGEM-UMUARAMA"/>
    <s v="PARAPLEGIA"/>
    <x v="0"/>
    <x v="70"/>
    <x v="0"/>
    <m/>
    <s v="0//0"/>
    <m/>
    <m/>
    <n v="0"/>
    <m/>
    <n v="0"/>
    <m/>
    <m/>
    <m/>
    <x v="0"/>
    <x v="0"/>
    <d v="1997-12-08T00:00:00"/>
    <n v="5255.54"/>
  </r>
  <r>
    <s v="SIRO PAULO MOREIRA"/>
    <x v="0"/>
    <n v="3000231"/>
    <n v="11946838608"/>
    <s v="28/06/1995"/>
    <x v="1"/>
    <s v="VALDECI MOREIRA DE SOUZA"/>
    <x v="1"/>
    <s v="BRASILEIRO NATO"/>
    <m/>
    <s v="MG"/>
    <m/>
    <n v="787"/>
    <s v="COOD CURSO AGRONOMIA MONTE CARMELO"/>
    <s v="10-CAMPUS MONTE CARMELO"/>
    <n v="301"/>
    <s v="INSTITUTO DE CIENCIAS AGRARIAS"/>
    <s v="12-CAMPUS GLORIA"/>
    <m/>
    <x v="0"/>
    <x v="58"/>
    <x v="0"/>
    <m/>
    <s v="0//0"/>
    <m/>
    <s v="Afast. no País (Com Ônus) Est/Dout/Mestrado - EST"/>
    <n v="0"/>
    <m/>
    <n v="0"/>
    <m/>
    <s v="14/02/2022"/>
    <s v="10/02/2023"/>
    <x v="0"/>
    <x v="0"/>
    <d v="2017-12-11T00:00:00"/>
    <n v="6837.25"/>
  </r>
  <r>
    <s v="SOL LARA DOMINGUES"/>
    <x v="1"/>
    <n v="1873789"/>
    <n v="9787124638"/>
    <s v="22/06/1989"/>
    <x v="0"/>
    <s v="HELANE DE ALMEIDA PIT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2"/>
    <x v="0"/>
    <m/>
    <s v="0//0"/>
    <m/>
    <m/>
    <n v="0"/>
    <m/>
    <n v="0"/>
    <m/>
    <m/>
    <m/>
    <x v="0"/>
    <x v="0"/>
    <d v="2011-06-28T00:00:00"/>
    <n v="6170.37"/>
  </r>
  <r>
    <s v="SOLANGE ALVES DA SILVA"/>
    <x v="1"/>
    <n v="1435489"/>
    <n v="70147329604"/>
    <s v="22/10/1968"/>
    <x v="0"/>
    <s v="LOURDES AMELIA DA SILVA"/>
    <x v="1"/>
    <s v="BRASILEIRO NATO"/>
    <m/>
    <s v="PR"/>
    <s v="ASSAI"/>
    <n v="478"/>
    <s v="CIRURGIA PS DIENF"/>
    <s v="05-ENFERMAGEM-UMUARAMA"/>
    <n v="211"/>
    <s v="DIRETORIA DE ENFERMAGEM HC"/>
    <s v="05-ENFERMAGEM-UMUARAMA"/>
    <m/>
    <x v="0"/>
    <x v="99"/>
    <x v="0"/>
    <m/>
    <s v="0//0"/>
    <m/>
    <m/>
    <n v="0"/>
    <m/>
    <n v="0"/>
    <m/>
    <m/>
    <m/>
    <x v="0"/>
    <x v="0"/>
    <d v="2003-12-03T00:00:00"/>
    <n v="11262.45"/>
  </r>
  <r>
    <s v="SOLANGE ELIETE DE CARVALHO VASCONCELOS"/>
    <x v="1"/>
    <n v="1361695"/>
    <n v="38118351149"/>
    <s v="25/06/1966"/>
    <x v="0"/>
    <s v="VALDIZA BATISTA DE CARVALHO"/>
    <x v="0"/>
    <s v="BRASILEIRO NATO"/>
    <m/>
    <s v="DF"/>
    <s v="UBERLANDIA"/>
    <n v="483"/>
    <s v="CLINICA CIRURGICA 3 INTERNACAO DIENF"/>
    <s v="05-ENFERMAGEM-UMUARAMA"/>
    <n v="211"/>
    <s v="DIRETORIA DE ENFERMAGEM HC"/>
    <s v="05-ENFERMAGEM-UMUARAMA"/>
    <m/>
    <x v="9"/>
    <x v="5"/>
    <x v="0"/>
    <m/>
    <s v="0//0"/>
    <m/>
    <m/>
    <n v="0"/>
    <m/>
    <n v="0"/>
    <m/>
    <m/>
    <m/>
    <x v="0"/>
    <x v="0"/>
    <d v="2002-09-11T00:00:00"/>
    <n v="6360.45"/>
  </r>
  <r>
    <s v="SOLANGE MARIA DOS SANTOS"/>
    <x v="1"/>
    <n v="1365759"/>
    <n v="55530150659"/>
    <s v="28/03/1964"/>
    <x v="0"/>
    <s v="ISAIDES MARIA DOS SANTOS"/>
    <x v="3"/>
    <s v="BRASILEIRO NATO"/>
    <m/>
    <s v="MG"/>
    <s v="MONTE ALEGRE DE MINAS"/>
    <n v="487"/>
    <s v="ENFERMAGEM MOL INFEC INTERNACAO DIENF"/>
    <s v="05-ENFERMAGEM-UMUARAMA"/>
    <n v="211"/>
    <s v="DIRETORIA DE ENFERMAGEM HC"/>
    <s v="05-ENFERMAGEM-UMUARAMA"/>
    <m/>
    <x v="1"/>
    <x v="5"/>
    <x v="0"/>
    <m/>
    <s v="0//0"/>
    <m/>
    <m/>
    <n v="0"/>
    <m/>
    <n v="0"/>
    <m/>
    <m/>
    <m/>
    <x v="0"/>
    <x v="0"/>
    <d v="2002-11-30T00:00:00"/>
    <n v="13192.97"/>
  </r>
  <r>
    <s v="SOLANGE MARIA FERREIRA"/>
    <x v="1"/>
    <n v="1435568"/>
    <n v="57804257600"/>
    <s v="04/02/1963"/>
    <x v="0"/>
    <s v="GESSY CANDIDA DE JESUS"/>
    <x v="1"/>
    <s v="BRASILEIRO NATO"/>
    <m/>
    <s v="MG"/>
    <s v="UBERLANDIA"/>
    <n v="492"/>
    <s v="CENTRO OBSTETRICO GEUNE DIENF"/>
    <s v="05-ENFERMAGEM-UMUARAMA"/>
    <n v="211"/>
    <s v="DIRETORIA DE ENFERMAGEM HC"/>
    <s v="05-ENFERMAGEM-UMUARAMA"/>
    <m/>
    <x v="0"/>
    <x v="99"/>
    <x v="0"/>
    <m/>
    <s v="0//0"/>
    <m/>
    <m/>
    <n v="0"/>
    <m/>
    <n v="0"/>
    <m/>
    <m/>
    <m/>
    <x v="0"/>
    <x v="0"/>
    <d v="2003-12-03T00:00:00"/>
    <n v="10845.24"/>
  </r>
  <r>
    <s v="SOLANGE RIBEIRO CARVALHO"/>
    <x v="1"/>
    <n v="1435390"/>
    <n v="51112698604"/>
    <s v="27/05/1962"/>
    <x v="0"/>
    <s v="MAGNA MARIA DE CARVALHO"/>
    <x v="1"/>
    <s v="BRASILEIRO NATO"/>
    <m/>
    <s v="MG"/>
    <s v="UBERLANDIA"/>
    <n v="769"/>
    <s v="PROPEDEUTICA"/>
    <s v="06-HOSP CLINICAS-UMUARAMA"/>
    <n v="746"/>
    <s v="DIRETORIA DE SERVICOS CLINICOS"/>
    <s v="06-HOSP CLINICAS-UMUARAMA"/>
    <m/>
    <x v="8"/>
    <x v="81"/>
    <x v="0"/>
    <m/>
    <s v="0//0"/>
    <m/>
    <s v="LIC. TRATAMENTO DE SAUDE - EST"/>
    <n v="0"/>
    <m/>
    <n v="0"/>
    <m/>
    <s v="4/10/2022"/>
    <s v="15/01/2023"/>
    <x v="0"/>
    <x v="0"/>
    <d v="2003-12-03T00:00:00"/>
    <n v="3998.03"/>
  </r>
  <r>
    <s v="SOLIA MARIA GONCALVES CURY DIAS"/>
    <x v="0"/>
    <n v="1938923"/>
    <n v="5050824621"/>
    <s v="07/05/1981"/>
    <x v="0"/>
    <s v="VERA LUCIA GONCALVES DE CASTRO"/>
    <x v="1"/>
    <s v="BRASILEIRO NATO"/>
    <m/>
    <s v="SP"/>
    <m/>
    <n v="250"/>
    <s v="DIVISAO DE RELACOES COMUNITARIAS"/>
    <s v="04-SANTA MONICA"/>
    <n v="247"/>
    <s v="PRO REITORIA EXTENSAO E CULTURA"/>
    <s v="04-SANTA MONICA"/>
    <m/>
    <x v="0"/>
    <x v="12"/>
    <x v="0"/>
    <m/>
    <s v="0//0"/>
    <m/>
    <m/>
    <n v="0"/>
    <m/>
    <n v="0"/>
    <m/>
    <m/>
    <m/>
    <x v="0"/>
    <x v="0"/>
    <d v="2012-04-25T00:00:00"/>
    <n v="4663.6499999999996"/>
  </r>
  <r>
    <s v="SONIA APARECIDA NUNES DE HOLANDA"/>
    <x v="1"/>
    <n v="1897649"/>
    <n v="4512386645"/>
    <s v="20/07/1976"/>
    <x v="0"/>
    <s v="LAZARA APARECIDA DE PAUL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10-17T00:00:00"/>
    <n v="12016.29"/>
  </r>
  <r>
    <s v="SONIA APARECIDA PAIVA"/>
    <x v="0"/>
    <n v="1673074"/>
    <n v="77492285604"/>
    <s v="22/05/1968"/>
    <x v="0"/>
    <s v="MARIA IRACEMA PAIVA"/>
    <x v="0"/>
    <s v="BRASILEIRO NATO"/>
    <m/>
    <s v="MG"/>
    <s v="BOM DESPACHO"/>
    <n v="363"/>
    <s v="FACULDADE DE EDUCACAO"/>
    <s v="04-SANTA MONICA"/>
    <n v="363"/>
    <s v="FACULDADE DE EDUCACAO"/>
    <s v="04-SANTA MONICA"/>
    <m/>
    <x v="1"/>
    <x v="15"/>
    <x v="0"/>
    <m/>
    <s v="0//0"/>
    <m/>
    <m/>
    <n v="0"/>
    <m/>
    <n v="0"/>
    <m/>
    <m/>
    <m/>
    <x v="0"/>
    <x v="0"/>
    <d v="2009-01-22T00:00:00"/>
    <n v="5886.5"/>
  </r>
  <r>
    <s v="SONIA FERNANDA DE SOUSA SILVA"/>
    <x v="0"/>
    <n v="2023766"/>
    <n v="7618768633"/>
    <s v="20/05/1987"/>
    <x v="0"/>
    <s v="LEONOR MOREIRA DE SOUSA"/>
    <x v="1"/>
    <s v="BRASILEIRO NATO"/>
    <m/>
    <s v="MG"/>
    <m/>
    <n v="32"/>
    <s v="DIVISAO DE FOLHA DE PAGAMENTO"/>
    <s v="04-SANTA MONICA"/>
    <n v="29"/>
    <s v="PRO REITORIA DE GESTAO DE PESSOAS"/>
    <s v="04-SANTA MONICA"/>
    <m/>
    <x v="0"/>
    <x v="34"/>
    <x v="0"/>
    <m/>
    <s v="0//0"/>
    <m/>
    <m/>
    <n v="26286"/>
    <s v="FUNDACAO UNVERSIDADE FEDERAL DO AMAPA"/>
    <n v="0"/>
    <m/>
    <m/>
    <m/>
    <x v="0"/>
    <x v="0"/>
    <d v="2022-06-27T00:00:00"/>
    <n v="7939.64"/>
  </r>
  <r>
    <s v="SONIA MARIA DELFINO"/>
    <x v="0"/>
    <n v="413005"/>
    <n v="64991709687"/>
    <s v="18/06/1967"/>
    <x v="0"/>
    <s v="AIDA BUIATTI DELFINO"/>
    <x v="1"/>
    <s v="BRASILEIRO NATO"/>
    <m/>
    <s v="MG"/>
    <s v="UBERLANDIA"/>
    <n v="97"/>
    <s v="DIVISAO SERVICOS AMBULATORIO CENTRAL"/>
    <s v="08-AREA ADMINISTR-UMUARAMA"/>
    <n v="92"/>
    <s v="HOSPITAL ODONTOLOGICO - DIRETORIA GERAL"/>
    <s v="08-AREA ADMINISTR-UMUARAMA"/>
    <m/>
    <x v="2"/>
    <x v="29"/>
    <x v="0"/>
    <m/>
    <s v="0//0"/>
    <m/>
    <m/>
    <n v="0"/>
    <m/>
    <n v="0"/>
    <m/>
    <m/>
    <m/>
    <x v="0"/>
    <x v="0"/>
    <d v="1987-10-19T00:00:00"/>
    <n v="10813.9"/>
  </r>
  <r>
    <s v="SORAIA PEREIRA NERY"/>
    <x v="1"/>
    <n v="1123417"/>
    <n v="86614576615"/>
    <s v="04/03/1966"/>
    <x v="0"/>
    <s v="DINAMAR MARIA PER NERY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4-12-22T00:00:00"/>
    <n v="29952.400000000001"/>
  </r>
  <r>
    <s v="STAEL DE ALMEIDA SOUZA MARTINS"/>
    <x v="1"/>
    <n v="1434602"/>
    <n v="1477660607"/>
    <s v="31/12/1980"/>
    <x v="0"/>
    <s v="MARIA LUCIA DE ALMEIDA SOUZA"/>
    <x v="1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0"/>
    <x v="114"/>
    <x v="0"/>
    <m/>
    <s v="0//0"/>
    <m/>
    <m/>
    <n v="0"/>
    <m/>
    <n v="0"/>
    <m/>
    <m/>
    <m/>
    <x v="0"/>
    <x v="0"/>
    <d v="2003-11-12T00:00:00"/>
    <n v="7415.57"/>
  </r>
  <r>
    <s v="STENIO EDUARDO DE SOUSA ALVES"/>
    <x v="0"/>
    <n v="1752627"/>
    <n v="7151530641"/>
    <s v="21/09/1986"/>
    <x v="1"/>
    <s v="MARIA APARECIDA FERREIRA DE SOUSA ALVES"/>
    <x v="0"/>
    <s v="BRASILEIRO NATO"/>
    <m/>
    <s v="MG"/>
    <m/>
    <n v="376"/>
    <s v="FACULDADE DE DIREITO"/>
    <s v="04-SANTA MONICA"/>
    <n v="376"/>
    <s v="FACULDADE DE DIREITO"/>
    <s v="04-SANTA MONICA"/>
    <m/>
    <x v="3"/>
    <x v="25"/>
    <x v="0"/>
    <m/>
    <s v="0//0"/>
    <m/>
    <m/>
    <n v="0"/>
    <m/>
    <n v="0"/>
    <m/>
    <m/>
    <m/>
    <x v="0"/>
    <x v="0"/>
    <d v="2010-01-26T00:00:00"/>
    <n v="6683.98"/>
  </r>
  <r>
    <s v="STEPHANIA OLIMPIO MARCAL"/>
    <x v="0"/>
    <n v="2170731"/>
    <n v="1603867643"/>
    <s v="06/03/1987"/>
    <x v="0"/>
    <s v="ORONDINA OLIMPIO MARCAL"/>
    <x v="1"/>
    <s v="BRASILEIRO NATO"/>
    <m/>
    <s v="MG"/>
    <m/>
    <n v="130"/>
    <s v="SETOR DE ASSUNTOS EDUCACIONAIS - DIRAC"/>
    <s v="04-SANTA MONICA"/>
    <n v="262"/>
    <s v="PRO REITORIA DE GRADUACAO"/>
    <s v="04-SANTA MONICA"/>
    <m/>
    <x v="0"/>
    <x v="18"/>
    <x v="0"/>
    <m/>
    <s v="0//0"/>
    <m/>
    <m/>
    <n v="0"/>
    <m/>
    <n v="0"/>
    <m/>
    <m/>
    <m/>
    <x v="0"/>
    <x v="0"/>
    <d v="2014-10-20T00:00:00"/>
    <n v="4590.95"/>
  </r>
  <r>
    <s v="STEPHANIE CRISTINA DA PAIXAO LIMA"/>
    <x v="0"/>
    <n v="1954673"/>
    <n v="7316988606"/>
    <s v="01/06/1989"/>
    <x v="0"/>
    <s v="MARLY CANDIDA DA PAIXAO"/>
    <x v="1"/>
    <s v="BRASILEIRO NATO"/>
    <m/>
    <s v="MG"/>
    <m/>
    <n v="943"/>
    <s v="DIVISAO DE ANALISE DE PROCESSOS"/>
    <s v="04-SANTA MONICA"/>
    <n v="29"/>
    <s v="PRO REITORIA DE GESTAO DE PESSOAS"/>
    <s v="04-SANTA MONICA"/>
    <m/>
    <x v="0"/>
    <x v="8"/>
    <x v="0"/>
    <m/>
    <s v="0//0"/>
    <m/>
    <m/>
    <n v="26254"/>
    <s v="UNIVERSIDADE FED.DO TRIANGULO MINEIRO"/>
    <n v="0"/>
    <m/>
    <m/>
    <m/>
    <x v="0"/>
    <x v="0"/>
    <d v="2016-06-13T00:00:00"/>
    <n v="4488.6000000000004"/>
  </r>
  <r>
    <s v="STEPHANNIE ASSENHEIMER"/>
    <x v="0"/>
    <n v="2395610"/>
    <n v="9033993694"/>
    <s v="05/02/1990"/>
    <x v="0"/>
    <s v="MARIA ASSENHEIMER"/>
    <x v="1"/>
    <s v="BRASILEIRO NATO"/>
    <m/>
    <s v="PE"/>
    <m/>
    <n v="250"/>
    <s v="DIVISAO DE RELACOES COMUNITARIAS"/>
    <s v="04-SANTA MONICA"/>
    <n v="247"/>
    <s v="PRO REITORIA EXTENSAO E CULTURA"/>
    <s v="04-SANTA MONICA"/>
    <s v="OSTOMIA"/>
    <x v="2"/>
    <x v="40"/>
    <x v="0"/>
    <m/>
    <s v="0//0"/>
    <m/>
    <m/>
    <n v="0"/>
    <m/>
    <n v="0"/>
    <m/>
    <m/>
    <m/>
    <x v="0"/>
    <x v="0"/>
    <d v="2017-05-11T00:00:00"/>
    <n v="3847.96"/>
  </r>
  <r>
    <s v="SUELEN FERREIRA SOARES SILVA BORGES"/>
    <x v="1"/>
    <n v="1905363"/>
    <n v="6771329640"/>
    <s v="21/05/1984"/>
    <x v="0"/>
    <s v="PATRICIA SOARES DA SILVA"/>
    <x v="2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2-20T00:00:00"/>
    <n v="8663.1"/>
  </r>
  <r>
    <s v="SUELEN MARTINS DE OLIVEIRA"/>
    <x v="0"/>
    <n v="2645227"/>
    <n v="7628770657"/>
    <s v="14/05/1986"/>
    <x v="0"/>
    <s v="DORALICE MARTINS DE OLIVEIRA"/>
    <x v="1"/>
    <s v="BRASILEIRO NATO"/>
    <m/>
    <s v="MG"/>
    <s v="ARAXA"/>
    <n v="301"/>
    <s v="INSTITUTO DE CIENCIAS AGRARIAS"/>
    <s v="12-CAMPUS GLORIA"/>
    <n v="301"/>
    <s v="INSTITUTO DE CIENCIAS AGRARIAS"/>
    <s v="12-CAMPUS GLORIA"/>
    <m/>
    <x v="3"/>
    <x v="65"/>
    <x v="0"/>
    <m/>
    <s v="0//0"/>
    <m/>
    <m/>
    <n v="0"/>
    <m/>
    <n v="0"/>
    <m/>
    <m/>
    <m/>
    <x v="0"/>
    <x v="0"/>
    <d v="2014-03-14T00:00:00"/>
    <n v="9935.9"/>
  </r>
  <r>
    <s v="SUELEN VILELA CRUVINEL FLORES"/>
    <x v="0"/>
    <n v="1948061"/>
    <n v="7671996696"/>
    <s v="21/01/1987"/>
    <x v="0"/>
    <s v="ENI VILELA DO PRADO CRUVINEL"/>
    <x v="1"/>
    <s v="BRASILEIRO NATO"/>
    <m/>
    <s v="MG"/>
    <m/>
    <n v="1172"/>
    <s v="ASSESSORIA ADMINISTRATIVA UFU MT CARMELO"/>
    <s v="10-CAMPUS MONTE CARMELO"/>
    <n v="944"/>
    <s v="PRO REITORIA DE ASSISTENCIA ESTUDANTIL"/>
    <s v="04-SANTA MONICA"/>
    <m/>
    <x v="0"/>
    <x v="34"/>
    <x v="0"/>
    <m/>
    <s v="0//0"/>
    <m/>
    <m/>
    <n v="0"/>
    <m/>
    <n v="0"/>
    <m/>
    <m/>
    <m/>
    <x v="0"/>
    <x v="0"/>
    <d v="2012-06-11T00:00:00"/>
    <n v="7668.81"/>
  </r>
  <r>
    <s v="SUELENE MARIA BARBOSA"/>
    <x v="0"/>
    <n v="411318"/>
    <n v="27375226687"/>
    <s v="16/05/1950"/>
    <x v="0"/>
    <s v="JOVENTINA AALVES DA SILVA BARBOSA"/>
    <x v="1"/>
    <s v="BRASILEIRO NATO"/>
    <m/>
    <s v="MG"/>
    <s v="ARAGUARI"/>
    <n v="948"/>
    <s v="DIVISAO ASSIT E ORIENTACAO SOCIAL"/>
    <s v="04-SANTA MONICA"/>
    <n v="944"/>
    <s v="PRO REITORIA DE ASSISTENCIA ESTUDANTIL"/>
    <s v="04-SANTA MONICA"/>
    <m/>
    <x v="2"/>
    <x v="73"/>
    <x v="0"/>
    <m/>
    <s v="0//0"/>
    <m/>
    <m/>
    <n v="0"/>
    <m/>
    <n v="0"/>
    <m/>
    <m/>
    <m/>
    <x v="0"/>
    <x v="0"/>
    <d v="1977-03-01T00:00:00"/>
    <n v="7694.2"/>
  </r>
  <r>
    <s v="SUELI BARCELOS SOUZA"/>
    <x v="1"/>
    <n v="410004"/>
    <n v="15862178104"/>
    <s v="11/03/1958"/>
    <x v="0"/>
    <s v="MARIA ERGINEA BARCELOS SOUZA"/>
    <x v="2"/>
    <s v="BRASILEIRO NATO"/>
    <m/>
    <s v="GO"/>
    <s v="MINEIROS"/>
    <n v="488"/>
    <s v="ENFERMAGEM PEDIATRIA INTERNACAO DIENF"/>
    <s v="05-ENFERMAGEM-UMUARAMA"/>
    <n v="211"/>
    <s v="DIRETORIA DE ENFERMAGEM HC"/>
    <s v="05-ENFERMAGEM-UMUARAMA"/>
    <m/>
    <x v="2"/>
    <x v="6"/>
    <x v="0"/>
    <m/>
    <s v="0//0"/>
    <m/>
    <m/>
    <n v="0"/>
    <m/>
    <n v="0"/>
    <m/>
    <m/>
    <m/>
    <x v="0"/>
    <x v="0"/>
    <d v="1979-04-01T00:00:00"/>
    <n v="12324.44"/>
  </r>
  <r>
    <s v="SUELI DOS SANTOS PEREIRA SILVA"/>
    <x v="1"/>
    <n v="1434633"/>
    <n v="79680887634"/>
    <s v="26/08/1970"/>
    <x v="0"/>
    <s v="MARIA JOSE DOS SANTOS"/>
    <x v="3"/>
    <s v="BRASILEIRO NATO"/>
    <m/>
    <s v="MG"/>
    <s v="GOVERNADOR VALADARES"/>
    <n v="490"/>
    <s v="BERCARIO E UTI NEONATAL GEUNE DIENF"/>
    <s v="05-ENFERMAGEM-UMUARAMA"/>
    <n v="211"/>
    <s v="DIRETORIA DE ENFERMAGEM HC"/>
    <s v="05-ENFERMAGEM-UMUARAMA"/>
    <m/>
    <x v="5"/>
    <x v="4"/>
    <x v="0"/>
    <m/>
    <s v="0//0"/>
    <m/>
    <m/>
    <n v="0"/>
    <m/>
    <n v="0"/>
    <m/>
    <m/>
    <m/>
    <x v="0"/>
    <x v="0"/>
    <d v="2003-11-12T00:00:00"/>
    <n v="4725.29"/>
  </r>
  <r>
    <s v="SUELLEN AMARO DA SILVA"/>
    <x v="1"/>
    <n v="3125703"/>
    <n v="7353964693"/>
    <s v="20/08/1986"/>
    <x v="0"/>
    <s v="SELMA ROSA DA SILVA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27"/>
    <x v="0"/>
    <m/>
    <s v="0//0"/>
    <m/>
    <m/>
    <n v="0"/>
    <m/>
    <n v="0"/>
    <m/>
    <m/>
    <m/>
    <x v="0"/>
    <x v="0"/>
    <d v="2019-05-15T00:00:00"/>
    <n v="3992.25"/>
  </r>
  <r>
    <s v="SUELLEN MAGALHAES DIAS OLIVEIRA"/>
    <x v="0"/>
    <n v="3285377"/>
    <n v="8170107695"/>
    <s v="15/11/1986"/>
    <x v="0"/>
    <s v="CIBELE APARECIDA DA SILVA"/>
    <x v="0"/>
    <s v="BRASILEIRO NATO"/>
    <m/>
    <s v="MG"/>
    <m/>
    <n v="305"/>
    <s v="FACULDADE DE MEDICINA"/>
    <s v="07-AREA ACADEMICA-UMUARAMA"/>
    <n v="305"/>
    <s v="FACULDADE DE MEDICINA"/>
    <s v="07-AREA ACADEMICA-UMUARAMA"/>
    <m/>
    <x v="1"/>
    <x v="42"/>
    <x v="0"/>
    <m/>
    <s v="0//0"/>
    <m/>
    <m/>
    <n v="0"/>
    <m/>
    <n v="0"/>
    <m/>
    <m/>
    <m/>
    <x v="0"/>
    <x v="2"/>
    <d v="2022-03-31T00:00:00"/>
    <n v="4180.66"/>
  </r>
  <r>
    <s v="SUHELLEN SOUZA MARTINS"/>
    <x v="0"/>
    <n v="1941987"/>
    <n v="7482537694"/>
    <s v="14/08/1986"/>
    <x v="0"/>
    <s v="JUNIVANDA HELENA DE SOUZA"/>
    <x v="1"/>
    <s v="BRASILEIRO NATO"/>
    <m/>
    <s v="MG"/>
    <m/>
    <n v="55"/>
    <s v="DIVISAO CARREIRA DOS TEC ADMINISTRATIVOS"/>
    <s v="04-SANTA MONICA"/>
    <n v="29"/>
    <s v="PRO REITORIA DE GESTAO DE PESSOAS"/>
    <s v="04-SANTA MONICA"/>
    <s v="PORTADOR DE VISÃO PARCIAL"/>
    <x v="1"/>
    <x v="12"/>
    <x v="0"/>
    <m/>
    <s v="0//0"/>
    <m/>
    <m/>
    <n v="0"/>
    <m/>
    <n v="0"/>
    <m/>
    <m/>
    <m/>
    <x v="0"/>
    <x v="0"/>
    <d v="2012-05-11T00:00:00"/>
    <n v="6564.85"/>
  </r>
  <r>
    <s v="SUZANA MARIA TEIXEIRA"/>
    <x v="1"/>
    <n v="1362189"/>
    <n v="54833779153"/>
    <s v="04/05/1973"/>
    <x v="0"/>
    <s v="MARIA OSAIR DE JESUS TEIXEIRA"/>
    <x v="1"/>
    <s v="BRASILEIRO NATO"/>
    <m/>
    <s v="GO"/>
    <s v="MORRINHOS"/>
    <n v="216"/>
    <s v="SETOR DE MATERIAIS ESTERILIZACAO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2-09-19T00:00:00"/>
    <n v="11798.8"/>
  </r>
  <r>
    <s v="SUZANA ROSA ARANTES"/>
    <x v="0"/>
    <n v="2348384"/>
    <n v="4351646608"/>
    <s v="20/01/1981"/>
    <x v="0"/>
    <s v="GICELDA ROSA ARANTES"/>
    <x v="4"/>
    <s v="BRASILEIRO NATO"/>
    <m/>
    <s v="MG"/>
    <m/>
    <n v="405"/>
    <s v="COORDENACAO C GRAD ENGENHARIA ELETRICA"/>
    <s v="04-SANTA MONICA"/>
    <n v="403"/>
    <s v="FACULDADE DE ENGENHARIA ELETRICA"/>
    <s v="04-SANTA MONICA"/>
    <m/>
    <x v="0"/>
    <x v="0"/>
    <x v="0"/>
    <m/>
    <s v="0//0"/>
    <m/>
    <m/>
    <n v="0"/>
    <m/>
    <n v="0"/>
    <m/>
    <m/>
    <m/>
    <x v="0"/>
    <x v="0"/>
    <d v="2016-11-29T00:00:00"/>
    <n v="4329.49"/>
  </r>
  <r>
    <s v="SUZI CARDOSO MENDONCA MIRANDA"/>
    <x v="1"/>
    <n v="1854334"/>
    <n v="6709584682"/>
    <s v="19/06/1984"/>
    <x v="0"/>
    <s v="EDILZA CARDOSO MENDONCA"/>
    <x v="0"/>
    <s v="BRASILEIRO NATO"/>
    <m/>
    <s v="MG"/>
    <m/>
    <n v="486"/>
    <s v="ENFERMAGEM GINEC OBST INTERNACAO DIENF"/>
    <s v="05-ENFERMAGEM-UMUARAMA"/>
    <n v="211"/>
    <s v="DIRETORIA DE ENFERMAGEM HC"/>
    <s v="05-ENFERMAGEM-UMUARAMA"/>
    <m/>
    <x v="2"/>
    <x v="3"/>
    <x v="0"/>
    <m/>
    <s v="0//0"/>
    <m/>
    <m/>
    <n v="0"/>
    <m/>
    <n v="0"/>
    <m/>
    <m/>
    <m/>
    <x v="0"/>
    <x v="0"/>
    <d v="2011-03-15T00:00:00"/>
    <n v="8095.75"/>
  </r>
  <r>
    <s v="TABIANE LUIZA DA SILVA BARALE"/>
    <x v="0"/>
    <n v="3000385"/>
    <n v="8450259614"/>
    <s v="08/06/1988"/>
    <x v="0"/>
    <s v="MARIA DE FATIMA LUIZA GONCALVES"/>
    <x v="0"/>
    <s v="BRASILEIRO NATO"/>
    <m/>
    <s v="MG"/>
    <m/>
    <n v="1258"/>
    <s v="COORDENACAO DO 3  CICLO"/>
    <s v="03-EDUCACAO FISICA"/>
    <n v="271"/>
    <s v="DIRETORIA ESCOLA DE EDUCACAO BASICA"/>
    <s v="03-EDUCACAO FISICA"/>
    <m/>
    <x v="5"/>
    <x v="52"/>
    <x v="0"/>
    <m/>
    <s v="0//0"/>
    <m/>
    <m/>
    <n v="0"/>
    <m/>
    <n v="0"/>
    <m/>
    <m/>
    <m/>
    <x v="0"/>
    <x v="0"/>
    <d v="2017-12-08T00:00:00"/>
    <n v="4156.55"/>
  </r>
  <r>
    <s v="TACIANA CARLA MAIA FEIBELMANN"/>
    <x v="1"/>
    <n v="1314413"/>
    <n v="2577527659"/>
    <s v="23/04/1976"/>
    <x v="0"/>
    <s v="MARIA DE LOURDES OLIVEIRA MAI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3"/>
    <x v="121"/>
    <x v="0"/>
    <m/>
    <s v="0//0"/>
    <m/>
    <m/>
    <n v="0"/>
    <m/>
    <n v="0"/>
    <m/>
    <m/>
    <m/>
    <x v="0"/>
    <x v="2"/>
    <d v="2018-02-21T00:00:00"/>
    <n v="9013.2000000000007"/>
  </r>
  <r>
    <s v="TACIANA CECILIA RAMOS"/>
    <x v="0"/>
    <n v="2221080"/>
    <n v="8599877607"/>
    <s v="18/05/1988"/>
    <x v="0"/>
    <s v="TELMA LUCIA RAMOS"/>
    <x v="1"/>
    <s v="BRASILEIRO NATO"/>
    <m/>
    <s v="MG"/>
    <m/>
    <n v="590"/>
    <s v="DIVISAO DE FOMENTOS A CULTURA"/>
    <s v="04-SANTA MONICA"/>
    <n v="247"/>
    <s v="PRO REITORIA EXTENSAO E CULTURA"/>
    <s v="04-SANTA MONICA"/>
    <m/>
    <x v="0"/>
    <x v="18"/>
    <x v="0"/>
    <m/>
    <s v="0//0"/>
    <m/>
    <m/>
    <n v="0"/>
    <m/>
    <n v="0"/>
    <m/>
    <m/>
    <m/>
    <x v="0"/>
    <x v="0"/>
    <d v="2015-04-22T00:00:00"/>
    <n v="4725.57"/>
  </r>
  <r>
    <s v="TADASHI ONO JUNIOR"/>
    <x v="1"/>
    <n v="3152545"/>
    <n v="7630285680"/>
    <s v="11/01/1986"/>
    <x v="1"/>
    <s v="MATILDE DE OLIVEIRA FELIPE ONO"/>
    <x v="4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59"/>
    <x v="0"/>
    <m/>
    <s v="0//0"/>
    <m/>
    <m/>
    <n v="0"/>
    <m/>
    <n v="0"/>
    <m/>
    <m/>
    <m/>
    <x v="0"/>
    <x v="2"/>
    <d v="2019-10-10T00:00:00"/>
    <n v="9853.25"/>
  </r>
  <r>
    <s v="TAINAH FREITAS ROSA"/>
    <x v="0"/>
    <n v="1625242"/>
    <n v="6675741667"/>
    <s v="22/02/1985"/>
    <x v="0"/>
    <s v="KATIA REGINA DE FREITAS ROSA"/>
    <x v="1"/>
    <s v="BRASILEIRO NATO"/>
    <m/>
    <s v="GO"/>
    <s v="GOIATUBA"/>
    <n v="649"/>
    <s v="DIV APOIO PLANEJ INSTITUCIONAL - DIRPL"/>
    <s v="04-SANTA MONICA"/>
    <n v="131"/>
    <s v="PRO REITORIA DE PLANEJAMEN ADMINISTRACAO"/>
    <s v="04-SANTA MONICA"/>
    <m/>
    <x v="1"/>
    <x v="17"/>
    <x v="0"/>
    <m/>
    <s v="0//0"/>
    <m/>
    <m/>
    <n v="0"/>
    <m/>
    <n v="0"/>
    <m/>
    <m/>
    <m/>
    <x v="0"/>
    <x v="0"/>
    <d v="2008-04-24T00:00:00"/>
    <n v="10057.17"/>
  </r>
  <r>
    <s v="TAIS DE CAMPOS LIMA"/>
    <x v="0"/>
    <n v="1934990"/>
    <n v="9627468606"/>
    <s v="23/02/1989"/>
    <x v="0"/>
    <s v="SOLANGE MARIA DE LIMA CAMPOS"/>
    <x v="1"/>
    <s v="BRASILEIRO NATO"/>
    <m/>
    <s v="MG"/>
    <m/>
    <n v="288"/>
    <s v="INSTITUTO DE CIENCIAS BIOMEDICAS"/>
    <s v="07-AREA ACADEMICA-UMUARAMA"/>
    <n v="288"/>
    <s v="INSTITUTO DE CIENCIAS BIOMEDICAS"/>
    <s v="07-AREA ACADEMICA-UMUARAMA"/>
    <m/>
    <x v="3"/>
    <x v="12"/>
    <x v="0"/>
    <m/>
    <s v="0//0"/>
    <m/>
    <m/>
    <n v="0"/>
    <m/>
    <n v="0"/>
    <m/>
    <m/>
    <m/>
    <x v="0"/>
    <x v="0"/>
    <d v="2012-04-11T00:00:00"/>
    <n v="6636.74"/>
  </r>
  <r>
    <s v="TAIS DUARTE SILVA"/>
    <x v="0"/>
    <n v="1036859"/>
    <n v="9161315648"/>
    <s v="29/01/1993"/>
    <x v="0"/>
    <s v="MARGARETE APARECIDA DUARTE SILVA"/>
    <x v="1"/>
    <s v="BRASILEIRO NATO"/>
    <m/>
    <s v="MG"/>
    <m/>
    <n v="1145"/>
    <s v="COM PERM_ACUM CARG EMPREGOS E SALARIOS"/>
    <s v="04-SANTA MONICA"/>
    <n v="29"/>
    <s v="PRO REITORIA DE GESTAO DE PESSOAS"/>
    <s v="04-SANTA MONICA"/>
    <m/>
    <x v="3"/>
    <x v="24"/>
    <x v="0"/>
    <m/>
    <s v="0//0"/>
    <m/>
    <m/>
    <n v="0"/>
    <m/>
    <n v="0"/>
    <m/>
    <m/>
    <m/>
    <x v="0"/>
    <x v="0"/>
    <d v="2022-12-01T00:00:00"/>
    <n v="2446.96"/>
  </r>
  <r>
    <s v="TAIS MARIA RABELO"/>
    <x v="1"/>
    <n v="1434928"/>
    <n v="5614412603"/>
    <s v="20/10/1981"/>
    <x v="0"/>
    <s v="MARIA DOS SANTOS RABELO"/>
    <x v="1"/>
    <s v="BRASILEIRO NATO"/>
    <m/>
    <s v="MG"/>
    <s v="ABADIA DOS DOURADOS"/>
    <n v="473"/>
    <s v="RADIOLOGIA AMB DIENF"/>
    <s v="05-ENFERMAGEM-UMUARAMA"/>
    <n v="211"/>
    <s v="DIRETORIA DE ENFERMAGEM HC"/>
    <s v="05-ENFERMAGEM-UMUARAMA"/>
    <m/>
    <x v="0"/>
    <x v="36"/>
    <x v="0"/>
    <m/>
    <s v="0//0"/>
    <m/>
    <m/>
    <n v="0"/>
    <m/>
    <n v="0"/>
    <m/>
    <m/>
    <m/>
    <x v="0"/>
    <x v="0"/>
    <d v="2003-11-17T00:00:00"/>
    <n v="6187.7"/>
  </r>
  <r>
    <s v="TAISA CARRIJO DE OLIVEIRA CAMARGOS"/>
    <x v="0"/>
    <n v="1648857"/>
    <n v="5510160608"/>
    <s v="02/06/1982"/>
    <x v="0"/>
    <s v="ELVIRA HELENA CARRIJO DE OLIVEIRA"/>
    <x v="1"/>
    <s v="BRASILEIRO NATO"/>
    <m/>
    <s v="GO"/>
    <s v="ITUMBIARA"/>
    <n v="122"/>
    <s v="PRO REITORIA PESQUISA E POS GRADUACAO"/>
    <s v="04-SANTA MONICA"/>
    <n v="122"/>
    <s v="PRO REITORIA PESQUISA E POS GRADUACAO"/>
    <s v="04-SANTA MONICA"/>
    <m/>
    <x v="1"/>
    <x v="17"/>
    <x v="0"/>
    <m/>
    <s v="0//0"/>
    <m/>
    <m/>
    <n v="0"/>
    <m/>
    <n v="0"/>
    <m/>
    <m/>
    <m/>
    <x v="0"/>
    <x v="0"/>
    <d v="2008-08-20T00:00:00"/>
    <n v="10718.82"/>
  </r>
  <r>
    <s v="TAIZA RITA BERTOLDI BUZATTO"/>
    <x v="0"/>
    <n v="1525214"/>
    <n v="5005630635"/>
    <s v="08/07/1981"/>
    <x v="0"/>
    <s v="LAZARA SUELI GONCALVES BERTOLDI"/>
    <x v="1"/>
    <s v="BRASILEIRO NATO"/>
    <m/>
    <s v="MG"/>
    <s v="CASSIA"/>
    <n v="649"/>
    <s v="DIV APOIO PLANEJ INSTITUCIONAL - DIRPL"/>
    <s v="04-SANTA MONICA"/>
    <n v="131"/>
    <s v="PRO REITORIA DE PLANEJAMEN ADMINISTRACAO"/>
    <s v="04-SANTA MONICA"/>
    <m/>
    <x v="1"/>
    <x v="20"/>
    <x v="0"/>
    <m/>
    <s v="0//0"/>
    <m/>
    <m/>
    <n v="0"/>
    <m/>
    <n v="0"/>
    <m/>
    <m/>
    <m/>
    <x v="0"/>
    <x v="0"/>
    <d v="2006-03-01T00:00:00"/>
    <n v="10449.39"/>
  </r>
  <r>
    <s v="TALIANA DA SILVA GOMES OLIVEIRA"/>
    <x v="1"/>
    <n v="1901179"/>
    <n v="7098195600"/>
    <s v="21/05/1985"/>
    <x v="0"/>
    <s v="MARIA APARECIDA DA SILVA GOMES"/>
    <x v="1"/>
    <s v="BRASILEIRO NATO"/>
    <m/>
    <s v="GO"/>
    <m/>
    <n v="471"/>
    <s v="GASTROENTEROLOGIA AMB DIENF"/>
    <s v="05-ENFERMAGEM-UMUARAMA"/>
    <n v="211"/>
    <s v="DIRETORIA DE ENFERMAGEM HC"/>
    <s v="05-ENFERMAGEM-UMUARAMA"/>
    <m/>
    <x v="1"/>
    <x v="3"/>
    <x v="0"/>
    <m/>
    <s v="0//0"/>
    <m/>
    <m/>
    <n v="0"/>
    <m/>
    <n v="0"/>
    <m/>
    <m/>
    <m/>
    <x v="0"/>
    <x v="0"/>
    <d v="2011-12-01T00:00:00"/>
    <n v="8608.76"/>
  </r>
  <r>
    <s v="TALITA CARVALHO FARIA"/>
    <x v="0"/>
    <n v="3309218"/>
    <n v="5016491666"/>
    <s v="17/09/1980"/>
    <x v="0"/>
    <s v="MARIA APARECIDA CARVALHO FARIA"/>
    <x v="1"/>
    <s v="BRASILEIRO NATO"/>
    <m/>
    <s v="GO"/>
    <m/>
    <n v="247"/>
    <s v="PRO REITORIA EXTENSAO E CULTURA"/>
    <s v="04-SANTA MONICA"/>
    <n v="247"/>
    <s v="PRO REITORIA EXTENSAO E CULTURA"/>
    <s v="04-SANTA MONICA"/>
    <m/>
    <x v="0"/>
    <x v="42"/>
    <x v="0"/>
    <m/>
    <s v="0//0"/>
    <m/>
    <m/>
    <n v="0"/>
    <m/>
    <n v="0"/>
    <m/>
    <m/>
    <m/>
    <x v="0"/>
    <x v="0"/>
    <d v="2022-08-22T00:00:00"/>
    <n v="5434.85"/>
  </r>
  <r>
    <s v="TAMIRES DOS SANTOS PASCHOAL"/>
    <x v="1"/>
    <n v="2052770"/>
    <n v="40921048807"/>
    <s v="05/02/1991"/>
    <x v="0"/>
    <s v="MARIA RODRIGUES DOS SANTOS PASCHOAL"/>
    <x v="1"/>
    <s v="BRASILEIRO NATO"/>
    <m/>
    <s v="SP"/>
    <m/>
    <n v="771"/>
    <s v="SERVICOS MEDICOS"/>
    <s v="06-HOSP CLINICAS-UMUARAMA"/>
    <n v="746"/>
    <s v="DIRETORIA DE SERVICOS CLINICOS"/>
    <s v="06-HOSP CLINICAS-UMUARAMA"/>
    <m/>
    <x v="1"/>
    <x v="8"/>
    <x v="0"/>
    <m/>
    <s v="0//0"/>
    <m/>
    <m/>
    <n v="0"/>
    <m/>
    <n v="0"/>
    <m/>
    <m/>
    <m/>
    <x v="0"/>
    <x v="0"/>
    <d v="2013-08-26T00:00:00"/>
    <n v="7411.74"/>
  </r>
  <r>
    <s v="TAMIRIS REGINALDO GOMES"/>
    <x v="1"/>
    <n v="2078807"/>
    <n v="8963079643"/>
    <s v="24/07/1987"/>
    <x v="0"/>
    <s v="HELENA MARIA REGINALDO GOMES"/>
    <x v="3"/>
    <s v="BRASILEIRO NATO"/>
    <m/>
    <s v="MG"/>
    <m/>
    <n v="771"/>
    <s v="SERVICOS MEDICOS"/>
    <s v="06-HOSP CLINICAS-UMUARAMA"/>
    <n v="746"/>
    <s v="DIRETORIA DE SERVICOS CLINICOS"/>
    <s v="06-HOSP CLINICAS-UMUARAMA"/>
    <m/>
    <x v="2"/>
    <x v="18"/>
    <x v="0"/>
    <m/>
    <s v="0//0"/>
    <m/>
    <m/>
    <n v="0"/>
    <m/>
    <n v="0"/>
    <m/>
    <m/>
    <m/>
    <x v="0"/>
    <x v="0"/>
    <d v="2013-12-05T00:00:00"/>
    <n v="4486.2700000000004"/>
  </r>
  <r>
    <s v="TAMIRIS SABRINA RODRIGUES"/>
    <x v="0"/>
    <n v="2077468"/>
    <n v="10164897658"/>
    <s v="25/02/1992"/>
    <x v="0"/>
    <s v="LEIDA APARECIDA RODRIGUES"/>
    <x v="1"/>
    <s v="BRASILEIRO NATO"/>
    <m/>
    <s v="MG"/>
    <m/>
    <n v="298"/>
    <s v="INSTITUTO DE BIOTECNOLOGIA"/>
    <s v="07-AREA ACADEMICA-UMUARAMA"/>
    <n v="298"/>
    <s v="INSTITUTO DE BIOTECNOLOGIA"/>
    <s v="07-AREA ACADEMICA-UMUARAMA"/>
    <m/>
    <x v="3"/>
    <x v="18"/>
    <x v="0"/>
    <m/>
    <s v="0//0"/>
    <m/>
    <m/>
    <n v="0"/>
    <m/>
    <n v="0"/>
    <m/>
    <m/>
    <m/>
    <x v="0"/>
    <x v="0"/>
    <d v="2013-12-16T00:00:00"/>
    <n v="6147.85"/>
  </r>
  <r>
    <s v="TAMIRIS SANTOS DE CAMARGO"/>
    <x v="0"/>
    <n v="3020834"/>
    <n v="3037620390"/>
    <s v="04/10/1988"/>
    <x v="0"/>
    <s v="DIRCE MARIA DOS SANTOS CAMARGO"/>
    <x v="1"/>
    <s v="BRASILEIRO NATO"/>
    <m/>
    <s v="RO"/>
    <m/>
    <n v="602"/>
    <s v="DIVISAO DE PUBLICACOES DE EXTENSOES"/>
    <s v="04-SANTA MONICA"/>
    <n v="247"/>
    <s v="PRO REITORIA EXTENSAO E CULTURA"/>
    <s v="04-SANTA MONICA"/>
    <m/>
    <x v="0"/>
    <x v="26"/>
    <x v="0"/>
    <m/>
    <s v="0//0"/>
    <m/>
    <m/>
    <n v="0"/>
    <m/>
    <n v="0"/>
    <m/>
    <m/>
    <m/>
    <x v="0"/>
    <x v="0"/>
    <d v="2018-02-26T00:00:00"/>
    <n v="4530.8900000000003"/>
  </r>
  <r>
    <s v="TANIA MARIA DE JESUS OLIVEIRA"/>
    <x v="1"/>
    <n v="1434331"/>
    <n v="57793859634"/>
    <s v="11/11/1965"/>
    <x v="0"/>
    <s v="RAIMUNDA ROSA DE JESUS"/>
    <x v="3"/>
    <s v="BRASILEIRO NATO"/>
    <m/>
    <s v="GO"/>
    <s v="JARAGUA"/>
    <n v="486"/>
    <s v="ENFERMAGEM GINEC OBST INTERNACAO DIENF"/>
    <s v="05-ENFERMAGEM-UMUARAMA"/>
    <n v="211"/>
    <s v="DIRETORIA DE ENFERMAGEM HC"/>
    <s v="05-ENFERMAGEM-UMUARAMA"/>
    <m/>
    <x v="9"/>
    <x v="99"/>
    <x v="0"/>
    <m/>
    <s v="0//0"/>
    <m/>
    <m/>
    <n v="0"/>
    <m/>
    <n v="0"/>
    <m/>
    <m/>
    <m/>
    <x v="0"/>
    <x v="0"/>
    <d v="2003-11-06T00:00:00"/>
    <n v="8594.3700000000008"/>
  </r>
  <r>
    <s v="TANIA MAYRA BOAVENTURA CAIXETA"/>
    <x v="1"/>
    <n v="6413161"/>
    <n v="55100511672"/>
    <s v="08/07/1967"/>
    <x v="0"/>
    <s v="ELOISA MARIA SOARES BOAVENTURA"/>
    <x v="1"/>
    <s v="BRASILEIRO NATO"/>
    <m/>
    <s v="DF"/>
    <m/>
    <n v="494"/>
    <s v="HEMODINAMICA GEUNE DIENF"/>
    <s v="05-ENFERMAGEM-UMUARAMA"/>
    <n v="211"/>
    <s v="DIRETORIA DE ENFERMAGEM HC"/>
    <s v="05-ENFERMAGEM-UMUARAMA"/>
    <m/>
    <x v="1"/>
    <x v="26"/>
    <x v="0"/>
    <m/>
    <s v="0//0"/>
    <m/>
    <m/>
    <n v="0"/>
    <m/>
    <n v="0"/>
    <m/>
    <m/>
    <m/>
    <x v="0"/>
    <x v="0"/>
    <d v="2018-03-21T00:00:00"/>
    <n v="4503.4799999999996"/>
  </r>
  <r>
    <s v="TANIA PINTO FIUZA"/>
    <x v="1"/>
    <n v="1365963"/>
    <n v="74925202634"/>
    <s v="20/03/1968"/>
    <x v="0"/>
    <s v="MARIA DAS MERCES FIUZA"/>
    <x v="0"/>
    <s v="BRASILEIRO NATO"/>
    <m/>
    <s v="MG"/>
    <s v="ESTRELA DO INDAIA"/>
    <n v="491"/>
    <s v="CENTRO CIRURGICO GEUNE DIENF"/>
    <s v="05-ENFERMAGEM-UMUARAMA"/>
    <n v="211"/>
    <s v="DIRETORIA DE ENFERMAGEM HC"/>
    <s v="05-ENFERMAGEM-UMUARAMA"/>
    <m/>
    <x v="9"/>
    <x v="5"/>
    <x v="0"/>
    <m/>
    <s v="0//0"/>
    <m/>
    <m/>
    <n v="0"/>
    <m/>
    <n v="0"/>
    <m/>
    <m/>
    <m/>
    <x v="0"/>
    <x v="0"/>
    <d v="2002-12-09T00:00:00"/>
    <n v="8822.7000000000007"/>
  </r>
  <r>
    <s v="TANIA RODRIGUES DE ANDRADE"/>
    <x v="1"/>
    <n v="3145482"/>
    <n v="5579433611"/>
    <s v="24/08/1981"/>
    <x v="0"/>
    <s v="MARLENE SEBASTIANA BATISTA DE ANDRADE"/>
    <x v="1"/>
    <s v="BRASILEIRO NATO"/>
    <m/>
    <s v="MG"/>
    <m/>
    <n v="482"/>
    <s v="CLINICA CIRURGICA 2 INTERNACAO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8-14T00:00:00"/>
    <n v="5639.37"/>
  </r>
  <r>
    <s v="TANIA SILVEIRA"/>
    <x v="1"/>
    <n v="1123369"/>
    <n v="39354474691"/>
    <s v="07/09/1961"/>
    <x v="0"/>
    <s v="ODETE MARIA SILVEIRA"/>
    <x v="3"/>
    <s v="BRASILEIRO NATO"/>
    <m/>
    <s v="MG"/>
    <s v="ITUIUTABA"/>
    <n v="492"/>
    <s v="CENTRO OBSTETRICO GEUNE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8253.0400000000009"/>
  </r>
  <r>
    <s v="TARCISIO FERNANDES DE PAULA"/>
    <x v="0"/>
    <n v="2065749"/>
    <n v="2993837680"/>
    <s v="24/08/1976"/>
    <x v="1"/>
    <s v="ELIZABETH FERNANDES DE PAULA"/>
    <x v="0"/>
    <s v="BRASILEIRO NATO"/>
    <m/>
    <s v="MG"/>
    <m/>
    <n v="1262"/>
    <s v="DIVISAO INDICE PRECOS CONSUMIDOR (IPC)"/>
    <s v="04-SANTA MONICA"/>
    <n v="344"/>
    <s v="INST DE ECONOMIA RELACOES INTERNACIONAIS"/>
    <s v="04-SANTA MONICA"/>
    <m/>
    <x v="0"/>
    <x v="34"/>
    <x v="0"/>
    <m/>
    <s v="0//0"/>
    <m/>
    <m/>
    <n v="0"/>
    <m/>
    <n v="0"/>
    <m/>
    <m/>
    <m/>
    <x v="0"/>
    <x v="0"/>
    <d v="2013-10-10T00:00:00"/>
    <n v="8200.8799999999992"/>
  </r>
  <r>
    <s v="TARCISIO ROSA NETO"/>
    <x v="0"/>
    <n v="2266161"/>
    <n v="8968067660"/>
    <s v="21/07/1988"/>
    <x v="1"/>
    <s v="ROSANA BORGES ROSA"/>
    <x v="1"/>
    <s v="BRASILEIRO NATO"/>
    <m/>
    <s v="MG"/>
    <m/>
    <n v="134"/>
    <s v="DIVISAO DE PATRIMONIO"/>
    <s v="08-AREA ADMINISTR-UMUARAMA"/>
    <n v="131"/>
    <s v="PRO REITORIA DE PLANEJAMEN ADMINISTRACAO"/>
    <s v="04-SANTA MONICA"/>
    <m/>
    <x v="0"/>
    <x v="0"/>
    <x v="0"/>
    <m/>
    <s v="0//0"/>
    <m/>
    <m/>
    <n v="0"/>
    <m/>
    <n v="0"/>
    <m/>
    <m/>
    <m/>
    <x v="0"/>
    <x v="0"/>
    <d v="2015-11-12T00:00:00"/>
    <n v="5133.46"/>
  </r>
  <r>
    <s v="TASSIA ALVES DA SILVA"/>
    <x v="1"/>
    <n v="1905766"/>
    <n v="9207710684"/>
    <s v="04/03/1989"/>
    <x v="0"/>
    <s v="ANA MARIA VENANCIO DA SILVA"/>
    <x v="0"/>
    <s v="BRASILEIRO NATO"/>
    <m/>
    <s v="MG"/>
    <m/>
    <n v="549"/>
    <s v="SETOR DE TRANSPLANTE RENAL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12-27T00:00:00"/>
    <n v="7266.56"/>
  </r>
  <r>
    <s v="TASSIA CECILIA PEREIRA GUIMARAES"/>
    <x v="1"/>
    <n v="2919846"/>
    <n v="6607849636"/>
    <s v="11/05/1984"/>
    <x v="0"/>
    <s v="CECILIA PEREIRA DE JESUS GUIMARAES"/>
    <x v="1"/>
    <s v="BRASILEIRO NATO"/>
    <m/>
    <s v="MG"/>
    <m/>
    <n v="216"/>
    <s v="SETOR DE MATERIAIS ESTERILIZACAO DIENF"/>
    <s v="05-ENFERMAGEM-UMUARAMA"/>
    <n v="211"/>
    <s v="DIRETORIA DE ENFERMAGEM HC"/>
    <s v="05-ENFERMAGEM-UMUARAMA"/>
    <m/>
    <x v="1"/>
    <x v="12"/>
    <x v="0"/>
    <m/>
    <s v="0//0"/>
    <m/>
    <m/>
    <n v="0"/>
    <m/>
    <n v="0"/>
    <m/>
    <m/>
    <m/>
    <x v="0"/>
    <x v="0"/>
    <d v="2012-03-22T00:00:00"/>
    <n v="6146.45"/>
  </r>
  <r>
    <s v="TASSIANA FERREIRA PEIXOTO REZENDE"/>
    <x v="0"/>
    <n v="1844708"/>
    <n v="5295099628"/>
    <s v="28/10/1981"/>
    <x v="0"/>
    <s v="EDNA APARECIDA FERREIRA PEIXOTO"/>
    <x v="1"/>
    <s v="BRASILEIRO NATO"/>
    <m/>
    <s v="MG"/>
    <m/>
    <n v="667"/>
    <s v="SETOR DE SAUDE SUPLEMENTAR"/>
    <s v="08-AREA ADMINISTR-UMUARAMA"/>
    <n v="29"/>
    <s v="PRO REITORIA DE GESTAO DE PESSOAS"/>
    <s v="04-SANTA MONICA"/>
    <m/>
    <x v="0"/>
    <x v="12"/>
    <x v="0"/>
    <m/>
    <s v="0//0"/>
    <m/>
    <m/>
    <n v="0"/>
    <m/>
    <n v="0"/>
    <m/>
    <m/>
    <m/>
    <x v="0"/>
    <x v="0"/>
    <d v="2011-02-03T00:00:00"/>
    <n v="4926.16"/>
  </r>
  <r>
    <s v="TATIANA ALVES TOLEDO"/>
    <x v="1"/>
    <n v="1045332"/>
    <n v="7489402603"/>
    <s v="21/08/1985"/>
    <x v="0"/>
    <s v="JESSI TEREZINHA TOLEDO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58"/>
    <x v="0"/>
    <m/>
    <s v="0//0"/>
    <m/>
    <m/>
    <n v="0"/>
    <m/>
    <n v="0"/>
    <m/>
    <m/>
    <m/>
    <x v="0"/>
    <x v="0"/>
    <d v="2018-02-19T00:00:00"/>
    <n v="7483.51"/>
  </r>
  <r>
    <s v="TATIANA AMARAL"/>
    <x v="0"/>
    <n v="3158509"/>
    <n v="3319974602"/>
    <s v="14/01/1975"/>
    <x v="0"/>
    <s v="JANE DE FATIMA PEIXOTO AMARAL"/>
    <x v="1"/>
    <s v="BRASILEIRO NATO"/>
    <m/>
    <s v="MG"/>
    <m/>
    <n v="694"/>
    <s v="DIVISAO DE TRANSPORTES"/>
    <s v="08-AREA ADMINISTR-UMUARAMA"/>
    <n v="59"/>
    <s v="PREFEITURA UNIVERSITARIA"/>
    <s v="04-SANTA MONICA"/>
    <m/>
    <x v="2"/>
    <x v="45"/>
    <x v="0"/>
    <m/>
    <s v="0//0"/>
    <m/>
    <m/>
    <n v="0"/>
    <m/>
    <n v="0"/>
    <m/>
    <m/>
    <m/>
    <x v="0"/>
    <x v="0"/>
    <d v="2019-12-09T00:00:00"/>
    <n v="3037.78"/>
  </r>
  <r>
    <s v="TATIANA BIANCHINI"/>
    <x v="1"/>
    <n v="1123588"/>
    <n v="99982315668"/>
    <s v="24/02/1974"/>
    <x v="0"/>
    <s v="IZILDA AUGUSTA BIANCHINI"/>
    <x v="1"/>
    <s v="BRASILEIRO NATO"/>
    <m/>
    <s v="MG"/>
    <s v="UBERLANDIA"/>
    <n v="492"/>
    <s v="CENTRO OBSTETRICO GEUNE DIENF"/>
    <s v="05-ENFERMAGEM-UMUARAMA"/>
    <n v="211"/>
    <s v="DIRETORIA DE ENFERMAGEM HC"/>
    <s v="05-ENFERMAGEM-UMUARAMA"/>
    <m/>
    <x v="0"/>
    <x v="70"/>
    <x v="0"/>
    <m/>
    <s v="0//0"/>
    <m/>
    <s v="LIC. TRATAMENTO DE SAUDE - EST"/>
    <n v="0"/>
    <m/>
    <n v="0"/>
    <m/>
    <s v="19/11/2022"/>
    <s v="17/01/2023"/>
    <x v="0"/>
    <x v="0"/>
    <d v="1995-02-03T00:00:00"/>
    <n v="5367.36"/>
  </r>
  <r>
    <s v="TATIANA DINIZ PRUDENTE"/>
    <x v="0"/>
    <n v="2133791"/>
    <n v="7531691698"/>
    <s v="14/03/1984"/>
    <x v="0"/>
    <s v="MARIA APARECIDA PRUDENTI DINIZ"/>
    <x v="1"/>
    <s v="BRASILEIRO NATO"/>
    <m/>
    <s v="MG"/>
    <m/>
    <n v="608"/>
    <s v="DIVISAO INFORM E ATENDIMENTO ACADEMICO"/>
    <s v="04-SANTA MONICA"/>
    <n v="262"/>
    <s v="PRO REITORIA DE GRADUACAO"/>
    <s v="04-SANTA MONICA"/>
    <m/>
    <x v="3"/>
    <x v="31"/>
    <x v="0"/>
    <m/>
    <s v="0//0"/>
    <m/>
    <m/>
    <n v="0"/>
    <m/>
    <n v="0"/>
    <m/>
    <m/>
    <m/>
    <x v="0"/>
    <x v="0"/>
    <d v="2014-07-01T00:00:00"/>
    <n v="4622.71"/>
  </r>
  <r>
    <s v="TATIANA FERRAZ CARVALHO"/>
    <x v="1"/>
    <n v="2903394"/>
    <n v="5558461640"/>
    <s v="21/03/1983"/>
    <x v="0"/>
    <s v="CORINA MENDES FERRAZ CARVALHO"/>
    <x v="1"/>
    <s v="BRASILEIRO NATO"/>
    <m/>
    <s v="MG"/>
    <m/>
    <n v="491"/>
    <s v="CENTRO CIRURGICO GEUNE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1-12-06T00:00:00"/>
    <n v="8978.9599999999991"/>
  </r>
  <r>
    <s v="TATIANA LARA PERINI AMANCIO"/>
    <x v="0"/>
    <n v="1065734"/>
    <n v="4005765629"/>
    <s v="17/10/1980"/>
    <x v="0"/>
    <s v="MARIA TEREZINHA LARA PERINI"/>
    <x v="1"/>
    <s v="BRASILEIRO NATO"/>
    <m/>
    <s v="MG"/>
    <m/>
    <n v="567"/>
    <s v="COORD CURSO GRADUACAO BIOTECNOLOGIA"/>
    <s v="07-AREA ACADEMICA-UMUARAMA"/>
    <n v="298"/>
    <s v="INSTITUTO DE BIOTECNOLOGIA"/>
    <s v="07-AREA ACADEMICA-UMUARAMA"/>
    <m/>
    <x v="0"/>
    <x v="18"/>
    <x v="0"/>
    <m/>
    <s v="0//0"/>
    <m/>
    <m/>
    <n v="0"/>
    <m/>
    <n v="0"/>
    <m/>
    <m/>
    <m/>
    <x v="0"/>
    <x v="0"/>
    <d v="2014-02-21T00:00:00"/>
    <n v="4422.88"/>
  </r>
  <r>
    <s v="TATIANA LELIS DE FARIA ELISEU"/>
    <x v="1"/>
    <n v="2521554"/>
    <n v="4481258624"/>
    <s v="28/02/1981"/>
    <x v="0"/>
    <s v="MARILENE LELIS FERREIRA DE FARI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51"/>
    <x v="0"/>
    <m/>
    <s v="0//0"/>
    <m/>
    <m/>
    <n v="0"/>
    <m/>
    <n v="0"/>
    <m/>
    <m/>
    <m/>
    <x v="0"/>
    <x v="0"/>
    <d v="2018-06-22T00:00:00"/>
    <n v="17318.080000000002"/>
  </r>
  <r>
    <s v="TATIANA MACEDO VILELA"/>
    <x v="1"/>
    <n v="3372750"/>
    <n v="3631544693"/>
    <s v="22/11/1976"/>
    <x v="0"/>
    <s v="MARILDA MACEDO VILEL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91"/>
    <x v="0"/>
    <m/>
    <s v="0//0"/>
    <m/>
    <m/>
    <n v="0"/>
    <m/>
    <n v="0"/>
    <m/>
    <m/>
    <m/>
    <x v="0"/>
    <x v="0"/>
    <d v="2012-09-14T00:00:00"/>
    <n v="24463.95"/>
  </r>
  <r>
    <s v="TATIANA MANFRIM BOTTARO"/>
    <x v="0"/>
    <n v="1998512"/>
    <n v="4977051688"/>
    <s v="18/05/1981"/>
    <x v="0"/>
    <s v="DALCA BOTARO CARVALHO NUNES"/>
    <x v="1"/>
    <s v="BRASILEIRO NATO"/>
    <m/>
    <s v="MG"/>
    <m/>
    <n v="135"/>
    <s v="DIVISAO DE ALMOXARIFADO"/>
    <s v="08-AREA ADMINISTR-UMUARAMA"/>
    <n v="131"/>
    <s v="PRO REITORIA DE PLANEJAMEN ADMINISTRACAO"/>
    <s v="04-SANTA MONICA"/>
    <m/>
    <x v="0"/>
    <x v="8"/>
    <x v="0"/>
    <m/>
    <s v="0//0"/>
    <m/>
    <m/>
    <n v="0"/>
    <m/>
    <n v="0"/>
    <m/>
    <m/>
    <m/>
    <x v="0"/>
    <x v="0"/>
    <d v="2013-02-26T00:00:00"/>
    <n v="4649.74"/>
  </r>
  <r>
    <s v="TATIANA MOTA REZENDE"/>
    <x v="1"/>
    <n v="2313056"/>
    <n v="4028512697"/>
    <s v="14/06/1974"/>
    <x v="0"/>
    <s v="ELIZABETH MOTA REZENDE"/>
    <x v="1"/>
    <s v="BRASILEIRO NATO"/>
    <m/>
    <s v="MG"/>
    <s v="UBERLANDIA"/>
    <n v="750"/>
    <s v="FINANCAS"/>
    <s v="06-HOSP CLINICAS-UMUARAMA"/>
    <n v="746"/>
    <s v="DIRETORIA DE SERVICOS CLINICOS"/>
    <s v="06-HOSP CLINICAS-UMUARAMA"/>
    <m/>
    <x v="0"/>
    <x v="11"/>
    <x v="0"/>
    <m/>
    <s v="0//0"/>
    <m/>
    <m/>
    <n v="0"/>
    <m/>
    <n v="0"/>
    <m/>
    <m/>
    <m/>
    <x v="0"/>
    <x v="0"/>
    <d v="2004-06-01T00:00:00"/>
    <n v="17873.96"/>
  </r>
  <r>
    <s v="TATIANA PEREIRA ATHAYDE COSTA"/>
    <x v="0"/>
    <n v="1738554"/>
    <n v="5988135609"/>
    <s v="26/01/1983"/>
    <x v="0"/>
    <s v="DANIETE APARECIDA DE ATAIDE COSTA"/>
    <x v="1"/>
    <s v="BRASILEIRO NATO"/>
    <m/>
    <s v="MG"/>
    <m/>
    <n v="56"/>
    <s v="DIVISAO DE CAPACITACAO DE PESSOAL"/>
    <s v="04-SANTA MONICA"/>
    <n v="29"/>
    <s v="PRO REITORIA DE GESTAO DE PESSOAS"/>
    <s v="04-SANTA MONICA"/>
    <m/>
    <x v="1"/>
    <x v="25"/>
    <x v="0"/>
    <m/>
    <s v="0//0"/>
    <m/>
    <m/>
    <n v="0"/>
    <m/>
    <n v="0"/>
    <m/>
    <m/>
    <m/>
    <x v="0"/>
    <x v="3"/>
    <d v="2009-11-24T00:00:00"/>
    <n v="4249.16"/>
  </r>
  <r>
    <s v="TATIANE BATISTA MACEDO"/>
    <x v="0"/>
    <n v="2058526"/>
    <n v="5525229617"/>
    <s v="30/08/1982"/>
    <x v="0"/>
    <s v="TERESA PESSOA MACEDO"/>
    <x v="1"/>
    <s v="BRASILEIRO NATO"/>
    <m/>
    <s v="MG"/>
    <m/>
    <n v="1147"/>
    <s v="COORD CURS GRAD DE ING E LIT DE LING ING"/>
    <s v="04-SANTA MONICA"/>
    <n v="349"/>
    <s v="INSTITUTO DE LETRAS E LINGUISTICA"/>
    <s v="04-SANTA MONICA"/>
    <m/>
    <x v="1"/>
    <x v="34"/>
    <x v="0"/>
    <m/>
    <s v="0//0"/>
    <m/>
    <m/>
    <n v="0"/>
    <m/>
    <n v="0"/>
    <m/>
    <m/>
    <m/>
    <x v="0"/>
    <x v="0"/>
    <d v="2013-09-13T00:00:00"/>
    <n v="9069.3700000000008"/>
  </r>
  <r>
    <s v="TATIANE GUIMARAES DE OLIVEIRA RIBEIRO"/>
    <x v="0"/>
    <n v="1775530"/>
    <n v="6666478606"/>
    <s v="04/07/1984"/>
    <x v="0"/>
    <s v="WAILDA GUIMARÃES TEIXEIRA"/>
    <x v="1"/>
    <s v="BRASILEIRO NATO"/>
    <m/>
    <s v="MG"/>
    <m/>
    <n v="943"/>
    <s v="DIVISAO DE ANALISE DE PROCESSOS"/>
    <s v="04-SANTA MONICA"/>
    <n v="29"/>
    <s v="PRO REITORIA DE GESTAO DE PESSOAS"/>
    <s v="04-SANTA MONICA"/>
    <m/>
    <x v="1"/>
    <x v="65"/>
    <x v="0"/>
    <m/>
    <s v="0//0"/>
    <m/>
    <s v="LIC. MOTIVO ACOMPANHAMENTO CONJUGE OU COMPANHEIRO- EST"/>
    <n v="26439"/>
    <s v="INSTITUTO FEDERAL DE SAO PAULO"/>
    <n v="0"/>
    <m/>
    <s v="4/02/2022"/>
    <s v="31/12/2999"/>
    <x v="0"/>
    <x v="3"/>
    <d v="2019-02-27T00:00:00"/>
    <n v="0"/>
  </r>
  <r>
    <s v="TATIANE NETTO MORAES"/>
    <x v="0"/>
    <n v="2268083"/>
    <n v="11450805701"/>
    <s v="28/10/1982"/>
    <x v="0"/>
    <s v="EULALIA LUCIA NETTO DA COSTA ROCHA"/>
    <x v="1"/>
    <s v="BRASILEIRO NATO"/>
    <m/>
    <s v="RJ"/>
    <m/>
    <n v="44"/>
    <s v="DIVISAO DE APOIO AO DOCENTE"/>
    <s v="04-SANTA MONICA"/>
    <n v="29"/>
    <s v="PRO REITORIA DE GESTAO DE PESSOAS"/>
    <s v="04-SANTA MONICA"/>
    <m/>
    <x v="1"/>
    <x v="0"/>
    <x v="0"/>
    <m/>
    <s v="0//0"/>
    <m/>
    <m/>
    <n v="0"/>
    <m/>
    <n v="0"/>
    <m/>
    <m/>
    <m/>
    <x v="0"/>
    <x v="0"/>
    <d v="2015-12-10T00:00:00"/>
    <n v="5348.49"/>
  </r>
  <r>
    <s v="TATIANY CALEGARI"/>
    <x v="1"/>
    <n v="1460076"/>
    <n v="4819117661"/>
    <s v="20/01/1980"/>
    <x v="0"/>
    <s v="CILENE APARECIDA DE VASCONCELOS CALEGARI"/>
    <x v="1"/>
    <s v="BRASILEIRO NATO"/>
    <m/>
    <s v="MG"/>
    <s v="UBERLANDIA"/>
    <n v="211"/>
    <s v="DIRETORIA DE ENFERMAGEM HC"/>
    <s v="05-ENFERMAGEM-UMUARAMA"/>
    <n v="211"/>
    <s v="DIRETORIA DE ENFERMAGEM HC"/>
    <s v="05-ENFERMAGEM-UMUARAMA"/>
    <m/>
    <x v="3"/>
    <x v="1"/>
    <x v="1"/>
    <m/>
    <s v="0//0"/>
    <m/>
    <s v="CESSAO (COM ONUS) PARA OUTROS ORGAOS - EST"/>
    <n v="0"/>
    <m/>
    <n v="26443"/>
    <s v="EMPRESA BRAS. SERVIÇOS HOSPITALARES"/>
    <s v="19/10/2020"/>
    <s v="0//0"/>
    <x v="0"/>
    <x v="0"/>
    <d v="2004-07-19T00:00:00"/>
    <n v="12551.54"/>
  </r>
  <r>
    <s v="TAYNARA CRUVINEL MARUYAMA"/>
    <x v="0"/>
    <n v="3272497"/>
    <n v="11347604693"/>
    <s v="24/04/1997"/>
    <x v="0"/>
    <s v="WILZA CARLA CRUVINEL KOMAKOME"/>
    <x v="4"/>
    <s v="BRASILEIRO NATO"/>
    <m/>
    <s v="MG"/>
    <m/>
    <n v="1172"/>
    <s v="ASSESSORIA ADMINISTRATIVA UFU MT CARMELO"/>
    <s v="10-CAMPUS MONTE CARMELO"/>
    <n v="944"/>
    <s v="PRO REITORIA DE ASSISTENCIA ESTUDANTIL"/>
    <s v="04-SANTA MONICA"/>
    <m/>
    <x v="0"/>
    <x v="42"/>
    <x v="0"/>
    <m/>
    <s v="0//0"/>
    <m/>
    <m/>
    <n v="0"/>
    <m/>
    <n v="0"/>
    <m/>
    <m/>
    <m/>
    <x v="0"/>
    <x v="0"/>
    <d v="2022-02-07T00:00:00"/>
    <n v="5434.85"/>
  </r>
  <r>
    <s v="TELMA VISONA DE OLIVEIRA"/>
    <x v="1"/>
    <n v="1454547"/>
    <n v="46441239604"/>
    <s v="21/09/1959"/>
    <x v="0"/>
    <s v="WANDA DE JESUS VISONA OLIVEIRA"/>
    <x v="1"/>
    <s v="BRASILEIRO NATO"/>
    <m/>
    <s v="MG"/>
    <s v="MURIAE"/>
    <n v="743"/>
    <s v="DIRETORIA DE SERVICOS ADMINISTRATIVOS"/>
    <s v="06-HOSP CLINICAS-UMUARAMA"/>
    <n v="743"/>
    <s v="DIRETORIA DE SERVICOS ADMINISTRATIVOS"/>
    <s v="06-HOSP CLINICAS-UMUARAMA"/>
    <m/>
    <x v="0"/>
    <x v="19"/>
    <x v="1"/>
    <m/>
    <s v="0//0"/>
    <m/>
    <s v="CESSAO (COM ONUS) PARA OUTROS ORGAOS - EST"/>
    <n v="0"/>
    <m/>
    <n v="26443"/>
    <s v="EMPRESA BRAS. SERVIÇOS HOSPITALARES"/>
    <s v="24/02/2021"/>
    <s v="0//0"/>
    <x v="0"/>
    <x v="0"/>
    <d v="2004-05-27T00:00:00"/>
    <n v="10979.83"/>
  </r>
  <r>
    <s v="TERESA BEATRIZ DA ROCHA"/>
    <x v="1"/>
    <n v="412473"/>
    <n v="58856021668"/>
    <s v="13/10/1965"/>
    <x v="0"/>
    <s v="CORDELIA ABADI R ROCHA"/>
    <x v="1"/>
    <s v="BRASILEIRO NATO"/>
    <m/>
    <s v="MG"/>
    <s v="SANTA JULIANA"/>
    <n v="471"/>
    <s v="GASTROENTEROLOGIA AMB DIENF"/>
    <s v="05-ENFERMAGEM-UMUARAMA"/>
    <n v="211"/>
    <s v="DIRETORIA DE ENFERMAGEM HC"/>
    <s v="05-ENFERMAGEM-UMUARAMA"/>
    <m/>
    <x v="4"/>
    <x v="63"/>
    <x v="0"/>
    <m/>
    <s v="0//0"/>
    <m/>
    <m/>
    <n v="0"/>
    <m/>
    <n v="0"/>
    <m/>
    <m/>
    <m/>
    <x v="0"/>
    <x v="0"/>
    <d v="1985-04-03T00:00:00"/>
    <n v="13119.98"/>
  </r>
  <r>
    <s v="TERESA CRISTINA MUNIZ QUEIROZ MARTINS"/>
    <x v="1"/>
    <n v="1186592"/>
    <n v="72495138691"/>
    <s v="14/12/1969"/>
    <x v="0"/>
    <s v="MARLENE MUNIZ QUEIROZ"/>
    <x v="1"/>
    <s v="BRASILEIRO NATO"/>
    <m/>
    <s v="RJ"/>
    <s v="RIO DE JANEIRO"/>
    <n v="771"/>
    <s v="SERVICOS MEDICOS"/>
    <s v="06-HOSP CLINICAS-UMUARAMA"/>
    <n v="746"/>
    <s v="DIRETORIA DE SERVICOS CLINICOS"/>
    <s v="06-HOSP CLINICAS-UMUARAMA"/>
    <m/>
    <x v="0"/>
    <x v="86"/>
    <x v="0"/>
    <m/>
    <s v="0//0"/>
    <m/>
    <m/>
    <n v="0"/>
    <m/>
    <n v="0"/>
    <m/>
    <m/>
    <m/>
    <x v="0"/>
    <x v="2"/>
    <d v="2003-12-02T00:00:00"/>
    <n v="9156.15"/>
  </r>
  <r>
    <s v="TERESINHA SILVA DE JESUS"/>
    <x v="1"/>
    <n v="410710"/>
    <n v="32055196634"/>
    <s v="11/07/1950"/>
    <x v="0"/>
    <s v="MARIA SILVA DE JESUS"/>
    <x v="1"/>
    <s v="BRASILEIRO NATO"/>
    <m/>
    <s v="MG"/>
    <s v="UBERLANDIA"/>
    <n v="769"/>
    <s v="PROPEDEUTICA"/>
    <s v="06-HOSP CLINICAS-UMUARAMA"/>
    <n v="746"/>
    <s v="DIRETORIA DE SERVICOS CLINICOS"/>
    <s v="06-HOSP CLINICAS-UMUARAMA"/>
    <m/>
    <x v="7"/>
    <x v="30"/>
    <x v="0"/>
    <m/>
    <s v="0//0"/>
    <m/>
    <m/>
    <n v="0"/>
    <m/>
    <n v="0"/>
    <m/>
    <m/>
    <m/>
    <x v="0"/>
    <x v="0"/>
    <d v="1977-11-09T00:00:00"/>
    <n v="3488.82"/>
  </r>
  <r>
    <s v="TEREZA COTA DE JESUS"/>
    <x v="1"/>
    <n v="1546404"/>
    <n v="23180153172"/>
    <s v="15/12/1956"/>
    <x v="0"/>
    <s v="MARIA LOURENCA DE JESUS"/>
    <x v="1"/>
    <s v="BRASILEIRO NATO"/>
    <m/>
    <s v="MG"/>
    <s v="TIROS"/>
    <n v="479"/>
    <s v="CLINICA MEDICA E PEDIATRIA PS DIENF"/>
    <s v="05-ENFERMAGEM-UMUARAMA"/>
    <n v="211"/>
    <s v="DIRETORIA DE ENFERMAGEM HC"/>
    <s v="05-ENFERMAGEM-UMUARAMA"/>
    <m/>
    <x v="1"/>
    <x v="15"/>
    <x v="0"/>
    <m/>
    <s v="0//0"/>
    <m/>
    <m/>
    <n v="0"/>
    <m/>
    <n v="0"/>
    <m/>
    <m/>
    <m/>
    <x v="0"/>
    <x v="0"/>
    <d v="2006-08-16T00:00:00"/>
    <n v="6900.65"/>
  </r>
  <r>
    <s v="TEREZINHA APARECIDA DA COSTA"/>
    <x v="0"/>
    <n v="410858"/>
    <n v="32305397615"/>
    <s v="25/05/1959"/>
    <x v="0"/>
    <s v="ORESLINDA FRANC COSTA"/>
    <x v="1"/>
    <s v="BRASILEIRO NATO"/>
    <m/>
    <s v="MG"/>
    <s v="UBERABA"/>
    <n v="141"/>
    <s v="DIVISAO DE CONTABILIDADE - DIRAF"/>
    <s v="04-SANTA MONICA"/>
    <n v="131"/>
    <s v="PRO REITORIA DE PLANEJAMEN ADMINISTRACAO"/>
    <s v="04-SANTA MONICA"/>
    <m/>
    <x v="8"/>
    <x v="29"/>
    <x v="0"/>
    <m/>
    <s v="0//0"/>
    <m/>
    <m/>
    <n v="0"/>
    <m/>
    <n v="0"/>
    <m/>
    <m/>
    <m/>
    <x v="0"/>
    <x v="0"/>
    <d v="1978-03-01T00:00:00"/>
    <n v="5840.39"/>
  </r>
  <r>
    <s v="TEREZINHA DE FATIMA DE FARIA"/>
    <x v="1"/>
    <n v="410511"/>
    <n v="49823485615"/>
    <s v="28/06/1948"/>
    <x v="0"/>
    <s v="MARIA CANDIDA FARIA"/>
    <x v="0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m/>
    <x v="13"/>
    <x v="7"/>
    <x v="0"/>
    <m/>
    <s v="0//0"/>
    <m/>
    <m/>
    <n v="0"/>
    <m/>
    <n v="0"/>
    <m/>
    <m/>
    <m/>
    <x v="0"/>
    <x v="0"/>
    <d v="1976-06-01T00:00:00"/>
    <n v="4609.34"/>
  </r>
  <r>
    <s v="TEREZINHA MARIA MOREIRA SOARES"/>
    <x v="0"/>
    <n v="412852"/>
    <n v="35018305649"/>
    <s v="10/10/1958"/>
    <x v="0"/>
    <s v="MARIANA ROSE FERNANDES"/>
    <x v="1"/>
    <s v="BRASILEIRO NATO"/>
    <m/>
    <s v="MG"/>
    <s v="LAGOA FORMOSA"/>
    <n v="97"/>
    <s v="DIVISAO SERVICOS AMBULATORIO CENTRAL"/>
    <s v="08-AREA ADMINISTR-UMUARAMA"/>
    <n v="92"/>
    <s v="HOSPITAL ODONTOLOGICO - DIRETORIA GERAL"/>
    <s v="08-AREA ADMINISTR-UMUARAMA"/>
    <m/>
    <x v="0"/>
    <x v="7"/>
    <x v="0"/>
    <m/>
    <s v="0//0"/>
    <m/>
    <m/>
    <n v="0"/>
    <m/>
    <n v="0"/>
    <m/>
    <m/>
    <m/>
    <x v="0"/>
    <x v="0"/>
    <d v="1987-04-07T00:00:00"/>
    <n v="5297.15"/>
  </r>
  <r>
    <s v="TEREZINHA VIEIRA DA SILVA"/>
    <x v="0"/>
    <n v="413242"/>
    <n v="39343120630"/>
    <s v="25/06/1960"/>
    <x v="0"/>
    <s v="IRENE VIEIRA SILVA"/>
    <x v="0"/>
    <s v="BRASILEIRO NATO"/>
    <m/>
    <s v="PR"/>
    <s v="SAO JOAO DO CAIUA"/>
    <n v="46"/>
    <s v="DIVISAO DE ENG SEG MEDICINA TRABALHO"/>
    <s v="08-AREA ADMINISTR-UMUARAMA"/>
    <n v="29"/>
    <s v="PRO REITORIA DE GESTAO DE PESSOAS"/>
    <s v="04-SANTA MONICA"/>
    <m/>
    <x v="2"/>
    <x v="29"/>
    <x v="0"/>
    <m/>
    <s v="0//0"/>
    <m/>
    <m/>
    <n v="0"/>
    <m/>
    <n v="0"/>
    <m/>
    <m/>
    <m/>
    <x v="0"/>
    <x v="0"/>
    <d v="1985-10-02T00:00:00"/>
    <n v="5928.7"/>
  </r>
  <r>
    <s v="THAIENN PAES LEME ALBERTO"/>
    <x v="0"/>
    <n v="1752842"/>
    <n v="138309612"/>
    <s v="03/11/1976"/>
    <x v="0"/>
    <s v="CLEUZA OLIVEIRA PAES LEME ALBERTO"/>
    <x v="1"/>
    <s v="BRASILEIRO NATO"/>
    <m/>
    <s v="GO"/>
    <m/>
    <n v="1155"/>
    <s v="INSTITUTO DE CIENCIAS HUMANAS DO PONTAL"/>
    <s v="09-CAMPUS PONTAL"/>
    <n v="1155"/>
    <s v="INSTITUTO DE CIENCIAS HUMANAS DO PONTAL"/>
    <s v="09-CAMPUS PONTAL"/>
    <m/>
    <x v="1"/>
    <x v="25"/>
    <x v="0"/>
    <m/>
    <s v="0//0"/>
    <m/>
    <s v="Afast. no País (Com Ônus) Est/Dout/Mestrado - EST"/>
    <n v="0"/>
    <m/>
    <n v="0"/>
    <m/>
    <s v="5/02/2022"/>
    <s v="5/02/2023"/>
    <x v="0"/>
    <x v="0"/>
    <d v="2010-01-26T00:00:00"/>
    <n v="5665.55"/>
  </r>
  <r>
    <s v="THAIS APARECIDA SILVA"/>
    <x v="0"/>
    <n v="3119294"/>
    <n v="8579101670"/>
    <s v="12/02/1989"/>
    <x v="0"/>
    <s v="MARIA APARECIDA DE CARVALHO SILVA"/>
    <x v="0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m/>
    <x v="2"/>
    <x v="82"/>
    <x v="0"/>
    <m/>
    <s v="0//0"/>
    <m/>
    <m/>
    <n v="0"/>
    <m/>
    <n v="0"/>
    <m/>
    <m/>
    <m/>
    <x v="0"/>
    <x v="0"/>
    <d v="2019-04-04T00:00:00"/>
    <n v="3301.93"/>
  </r>
  <r>
    <s v="THAIS CRISTINA CUNHA E SILVA"/>
    <x v="0"/>
    <n v="1981444"/>
    <n v="6970322645"/>
    <s v="22/06/1985"/>
    <x v="0"/>
    <s v="MARISA PRADO CUNHA E SILVA"/>
    <x v="2"/>
    <s v="BRASILEIRO NATO"/>
    <m/>
    <s v="SP"/>
    <m/>
    <n v="1182"/>
    <s v="DIVISAO DE ORCAMENTOS - PREFE"/>
    <s v="04-SANTA MONICA"/>
    <n v="59"/>
    <s v="PREFEITURA UNIVERSITARIA"/>
    <s v="04-SANTA MONICA"/>
    <m/>
    <x v="1"/>
    <x v="34"/>
    <x v="0"/>
    <m/>
    <s v="0//0"/>
    <m/>
    <m/>
    <n v="0"/>
    <m/>
    <n v="0"/>
    <m/>
    <m/>
    <m/>
    <x v="0"/>
    <x v="0"/>
    <d v="2012-11-29T00:00:00"/>
    <n v="9942.1200000000008"/>
  </r>
  <r>
    <s v="THAIS DIEGUEZ PISANI"/>
    <x v="1"/>
    <n v="1434789"/>
    <n v="3033983618"/>
    <s v="13/06/1975"/>
    <x v="0"/>
    <s v="DEISE DIEGUEZ PIZANI"/>
    <x v="1"/>
    <s v="BRASILEIRO NATO"/>
    <m/>
    <s v="SP"/>
    <s v="SAO CARLOS"/>
    <n v="486"/>
    <s v="ENFERMAGEM GINEC OBST INTERNACAO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2T00:00:00"/>
    <n v="10277.530000000001"/>
  </r>
  <r>
    <s v="THAIS FERREIRA SILVA"/>
    <x v="1"/>
    <n v="1985603"/>
    <n v="6647679669"/>
    <s v="06/12/1984"/>
    <x v="0"/>
    <s v="MARIA ISABEL FERREIRA SILVA"/>
    <x v="1"/>
    <s v="BRASILEIRO NATO"/>
    <m/>
    <s v="MG"/>
    <m/>
    <n v="472"/>
    <s v="PRONTO ATENDIMENTO DOMICILIAR AMB DIENF"/>
    <s v="05-ENFERMAGEM-UMUARAMA"/>
    <n v="211"/>
    <s v="DIRETORIA DE ENFERMAGEM HC"/>
    <s v="05-ENFERMAGEM-UMUARAMA"/>
    <m/>
    <x v="0"/>
    <x v="8"/>
    <x v="0"/>
    <m/>
    <s v="0//0"/>
    <m/>
    <m/>
    <n v="0"/>
    <m/>
    <n v="0"/>
    <m/>
    <m/>
    <m/>
    <x v="0"/>
    <x v="0"/>
    <d v="2012-12-28T00:00:00"/>
    <n v="4776.33"/>
  </r>
  <r>
    <s v="THAIS MOURA MARTINS DOS SANTOS"/>
    <x v="0"/>
    <n v="3224247"/>
    <n v="8054364644"/>
    <s v="12/01/1987"/>
    <x v="0"/>
    <s v="MARCIA DE MOURA CHAVES"/>
    <x v="1"/>
    <s v="BRASILEIRO NATO"/>
    <m/>
    <s v="MG"/>
    <m/>
    <n v="566"/>
    <s v="COORD PROG POS GRAD EM CIENCIAS SOCIAIS"/>
    <s v="04-SANTA MONICA"/>
    <n v="806"/>
    <s v="INSTITUTO DE CIENCIAS SOCIAIS"/>
    <s v="04-SANTA MONICA"/>
    <m/>
    <x v="1"/>
    <x v="24"/>
    <x v="0"/>
    <m/>
    <s v="0//0"/>
    <m/>
    <m/>
    <n v="0"/>
    <m/>
    <n v="0"/>
    <m/>
    <m/>
    <m/>
    <x v="0"/>
    <x v="0"/>
    <d v="2022-09-01T00:00:00"/>
    <n v="3719.37"/>
  </r>
  <r>
    <s v="THAIS NOGUEIRA GONZAGA"/>
    <x v="0"/>
    <n v="1672930"/>
    <n v="4544898625"/>
    <s v="20/06/1980"/>
    <x v="0"/>
    <s v="IRENE NOGUEIRA GONZAGA"/>
    <x v="1"/>
    <s v="BRASILEIRO NATO"/>
    <m/>
    <s v="MG"/>
    <s v="UBERLANDIA"/>
    <n v="247"/>
    <s v="PRO REITORIA EXTENSAO E CULTURA"/>
    <s v="04-SANTA MONICA"/>
    <n v="247"/>
    <s v="PRO REITORIA EXTENSAO E CULTURA"/>
    <s v="04-SANTA MONICA"/>
    <m/>
    <x v="1"/>
    <x v="17"/>
    <x v="0"/>
    <m/>
    <s v="0//0"/>
    <m/>
    <m/>
    <n v="0"/>
    <m/>
    <n v="0"/>
    <m/>
    <m/>
    <m/>
    <x v="0"/>
    <x v="0"/>
    <d v="2009-01-22T00:00:00"/>
    <n v="11032.68"/>
  </r>
  <r>
    <s v="THAIS SALES LEMOS DA CUNHA"/>
    <x v="0"/>
    <n v="1102103"/>
    <n v="9776388639"/>
    <s v="11/11/1988"/>
    <x v="0"/>
    <s v="MONICA DA CUNHA SALES"/>
    <x v="1"/>
    <s v="BRASILEIRO NATO"/>
    <m/>
    <s v="MG"/>
    <m/>
    <n v="305"/>
    <s v="FACULDADE DE MEDICINA"/>
    <s v="07-AREA ACADEMICA-UMUARAMA"/>
    <n v="305"/>
    <s v="FACULDADE DE MEDICINA"/>
    <s v="07-AREA ACADEMICA-UMUARAMA"/>
    <m/>
    <x v="0"/>
    <x v="42"/>
    <x v="0"/>
    <m/>
    <s v="0//0"/>
    <m/>
    <m/>
    <n v="0"/>
    <m/>
    <n v="0"/>
    <m/>
    <m/>
    <m/>
    <x v="0"/>
    <x v="2"/>
    <d v="2022-01-31T00:00:00"/>
    <n v="5434.85"/>
  </r>
  <r>
    <s v="THAIZA JORDANA DE ASSUNCAO MELO AQUINO"/>
    <x v="0"/>
    <n v="1625262"/>
    <n v="4922823662"/>
    <s v="09/02/1981"/>
    <x v="0"/>
    <s v="LUCIA MARIA DE ASSUNCAO MELO"/>
    <x v="0"/>
    <s v="BRASILEIRO NATO"/>
    <m/>
    <s v="GO"/>
    <s v="INHUMAS"/>
    <n v="584"/>
    <s v="DIRETORIA REL INTERN INTERINSTITUCIONAIS"/>
    <s v="04-SANTA MONICA"/>
    <n v="4"/>
    <s v="GABINETE DO REITOR"/>
    <s v="04-SANTA MONICA"/>
    <m/>
    <x v="0"/>
    <x v="17"/>
    <x v="0"/>
    <m/>
    <s v="0//0"/>
    <m/>
    <m/>
    <n v="0"/>
    <m/>
    <n v="0"/>
    <m/>
    <m/>
    <m/>
    <x v="0"/>
    <x v="0"/>
    <d v="2008-04-24T00:00:00"/>
    <n v="8872.35"/>
  </r>
  <r>
    <s v="THALES DIEGO ANTONIO SILVA"/>
    <x v="0"/>
    <n v="2094484"/>
    <n v="7521348680"/>
    <s v="15/06/1988"/>
    <x v="1"/>
    <s v="CLAUDIA DO O CUNHA"/>
    <x v="1"/>
    <s v="BRASILEIRO NATO"/>
    <m/>
    <s v="MG"/>
    <m/>
    <n v="398"/>
    <s v="COORDENACAO CURSO LICENCIATURA EM FISICA"/>
    <s v="04-SANTA MONICA"/>
    <n v="395"/>
    <s v="INSTITUTO DE FISICA"/>
    <s v="04-SANTA MONICA"/>
    <m/>
    <x v="0"/>
    <x v="18"/>
    <x v="0"/>
    <m/>
    <s v="0//0"/>
    <m/>
    <m/>
    <n v="0"/>
    <m/>
    <n v="0"/>
    <m/>
    <m/>
    <m/>
    <x v="0"/>
    <x v="0"/>
    <d v="2014-02-27T00:00:00"/>
    <n v="4422.88"/>
  </r>
  <r>
    <s v="THAMIRIS LACERDA SILVA"/>
    <x v="0"/>
    <n v="2273920"/>
    <n v="13009917635"/>
    <s v="22/02/1996"/>
    <x v="0"/>
    <s v="SILVANETE LACERDA BORGES"/>
    <x v="1"/>
    <s v="BRASILEIRO NATO"/>
    <m/>
    <s v="MG"/>
    <m/>
    <n v="410"/>
    <s v="FACULDADE DE ENGENHARIA QUIMICA"/>
    <s v="04-SANTA MONICA"/>
    <n v="410"/>
    <s v="FACULDADE DE ENGENHARIA QUIMICA"/>
    <s v="04-SANTA MONICA"/>
    <m/>
    <x v="8"/>
    <x v="22"/>
    <x v="0"/>
    <m/>
    <s v="0//0"/>
    <m/>
    <m/>
    <n v="0"/>
    <m/>
    <n v="0"/>
    <m/>
    <m/>
    <m/>
    <x v="0"/>
    <x v="0"/>
    <d v="2016-01-11T00:00:00"/>
    <n v="3084.9"/>
  </r>
  <r>
    <s v="THAMY PONCIANO SOARES"/>
    <x v="0"/>
    <n v="3037265"/>
    <n v="10376624663"/>
    <s v="20/08/1991"/>
    <x v="0"/>
    <s v="EDINALVA PONCIANO SOARES"/>
    <x v="1"/>
    <s v="BRASILEIRO NATO"/>
    <m/>
    <s v="MG"/>
    <m/>
    <n v="117"/>
    <s v="DIRET DE EXPERIMENTACAO E PROD VEGETAL"/>
    <s v="08-AREA ADMINISTR-UMUARAMA"/>
    <n v="117"/>
    <s v="DIRET DE EXPERIMENTACAO E PROD VEGETAL"/>
    <s v="08-AREA ADMINISTR-UMUARAMA"/>
    <m/>
    <x v="0"/>
    <x v="40"/>
    <x v="0"/>
    <m/>
    <s v="0//0"/>
    <m/>
    <m/>
    <n v="0"/>
    <m/>
    <n v="0"/>
    <m/>
    <m/>
    <m/>
    <x v="0"/>
    <x v="0"/>
    <d v="2018-03-16T00:00:00"/>
    <n v="4001.88"/>
  </r>
  <r>
    <s v="THATTY CHRISTINA MORAIS SANTOS"/>
    <x v="1"/>
    <n v="1440177"/>
    <n v="4512503625"/>
    <s v="26/07/1979"/>
    <x v="0"/>
    <s v="DALILA MORAIS SANTOS"/>
    <x v="1"/>
    <s v="BRASILEIRO NATO"/>
    <m/>
    <s v="MG"/>
    <s v="ITUIUTABA"/>
    <n v="482"/>
    <s v="CLINICA CIRURGICA 2 INTERNACAO DIENF"/>
    <s v="05-ENFERMAGEM-UMUARAMA"/>
    <n v="743"/>
    <s v="DIRETORIA DE SERVICOS ADMINISTRATIVOS"/>
    <s v="06-HOSP CLINICAS-UMUARAMA"/>
    <m/>
    <x v="1"/>
    <x v="1"/>
    <x v="0"/>
    <m/>
    <s v="0//0"/>
    <m/>
    <m/>
    <n v="0"/>
    <m/>
    <n v="0"/>
    <m/>
    <m/>
    <m/>
    <x v="0"/>
    <x v="0"/>
    <d v="2004-01-16T00:00:00"/>
    <n v="13626.54"/>
  </r>
  <r>
    <s v="THAYNARA QUIXABEIRA OLIVEIRA"/>
    <x v="0"/>
    <n v="2836415"/>
    <n v="7193124692"/>
    <s v="08/11/1989"/>
    <x v="0"/>
    <s v="APARECIDA ZULMIRA DE OLIVEIRA"/>
    <x v="3"/>
    <s v="BRASILEIRO NATO"/>
    <m/>
    <s v="GO"/>
    <m/>
    <n v="170"/>
    <s v="DIVISAO DE LICITACOES - DIRCL"/>
    <s v="04-SANTA MONICA"/>
    <n v="131"/>
    <s v="PRO REITORIA DE PLANEJAMEN ADMINISTRACAO"/>
    <s v="04-SANTA MONICA"/>
    <m/>
    <x v="1"/>
    <x v="24"/>
    <x v="0"/>
    <m/>
    <s v="0//0"/>
    <m/>
    <m/>
    <n v="0"/>
    <m/>
    <n v="0"/>
    <m/>
    <m/>
    <m/>
    <x v="0"/>
    <x v="0"/>
    <d v="2022-08-12T00:00:00"/>
    <n v="3719.37"/>
  </r>
  <r>
    <s v="THELMA FATIMA DE MATTOS SILVA OLIVEIRA"/>
    <x v="0"/>
    <n v="1123474"/>
    <n v="65386868691"/>
    <s v="20/02/1968"/>
    <x v="0"/>
    <s v="MARIA DE MATTOS SILVA"/>
    <x v="0"/>
    <s v="BRASILEIRO NATO"/>
    <m/>
    <s v="MG"/>
    <s v="LAVRAS"/>
    <n v="288"/>
    <s v="INSTITUTO DE CIENCIAS BIOMEDICAS"/>
    <s v="07-AREA ACADEMICA-UMUARAMA"/>
    <n v="288"/>
    <s v="INSTITUTO DE CIENCIAS BIOMEDICAS"/>
    <s v="07-AREA ACADEMICA-UMUARAMA"/>
    <m/>
    <x v="3"/>
    <x v="13"/>
    <x v="0"/>
    <m/>
    <s v="0//0"/>
    <m/>
    <m/>
    <n v="0"/>
    <m/>
    <n v="0"/>
    <m/>
    <m/>
    <m/>
    <x v="0"/>
    <x v="0"/>
    <d v="1995-01-09T00:00:00"/>
    <n v="15816.33"/>
  </r>
  <r>
    <s v="THEYSE GABRIELA PIRES DE SOUSA CHAVES"/>
    <x v="0"/>
    <n v="3241783"/>
    <n v="11145940676"/>
    <s v="07/01/1993"/>
    <x v="0"/>
    <s v="VIVIANE PIRES DE SOUSA"/>
    <x v="0"/>
    <s v="BRASILEIRO NATO"/>
    <m/>
    <s v="MG"/>
    <m/>
    <n v="311"/>
    <s v="COORDENACAO CURSO GRADUACAO EM MEDICINA"/>
    <s v="07-AREA ACADEMICA-UMUARAMA"/>
    <n v="305"/>
    <s v="FACULDADE DE MEDICINA"/>
    <s v="07-AREA ACADEMICA-UMUARAMA"/>
    <m/>
    <x v="0"/>
    <x v="24"/>
    <x v="0"/>
    <m/>
    <s v="0//0"/>
    <m/>
    <m/>
    <n v="0"/>
    <m/>
    <n v="0"/>
    <m/>
    <m/>
    <m/>
    <x v="0"/>
    <x v="0"/>
    <d v="2021-06-23T00:00:00"/>
    <n v="3181.04"/>
  </r>
  <r>
    <s v="THIAGO AUGUSTO ROSA"/>
    <x v="0"/>
    <n v="1649843"/>
    <n v="4977195680"/>
    <s v="05/11/1981"/>
    <x v="1"/>
    <s v="MARIA CONCEIÇAO"/>
    <x v="1"/>
    <s v="BRASILEIRO NATO"/>
    <m/>
    <s v="MG"/>
    <s v="ARAXA"/>
    <n v="799"/>
    <s v="COORD CURSO CIENCIAS BIOLOGICAS PONTAL"/>
    <s v="09-CAMPUS PONTAL"/>
    <n v="1152"/>
    <s v="INSTITUTO CIENCIAS EXATA NATURAIS PONTAL"/>
    <s v="09-CAMPUS PONTAL"/>
    <m/>
    <x v="1"/>
    <x v="15"/>
    <x v="0"/>
    <m/>
    <s v="0//0"/>
    <m/>
    <m/>
    <n v="0"/>
    <m/>
    <n v="0"/>
    <m/>
    <m/>
    <m/>
    <x v="0"/>
    <x v="0"/>
    <d v="2008-08-20T00:00:00"/>
    <n v="6273.77"/>
  </r>
  <r>
    <s v="THIAGO CALLADO KOBAYASHI"/>
    <x v="0"/>
    <n v="1570454"/>
    <n v="29976449844"/>
    <s v="17/08/1981"/>
    <x v="1"/>
    <s v="GLORIA MARIA ARAUJO CALLADO"/>
    <x v="1"/>
    <s v="BRASILEIRO NATO"/>
    <m/>
    <s v="SP"/>
    <s v="SAO PAULO"/>
    <n v="559"/>
    <s v="OUVIDORIA GERAL"/>
    <s v="04-SANTA MONICA"/>
    <n v="344"/>
    <s v="INST DE ECONOMIA RELACOES INTERNACIONAIS"/>
    <s v="04-SANTA MONICA"/>
    <m/>
    <x v="1"/>
    <x v="20"/>
    <x v="0"/>
    <m/>
    <s v="0//0"/>
    <m/>
    <m/>
    <n v="0"/>
    <m/>
    <n v="0"/>
    <m/>
    <m/>
    <m/>
    <x v="0"/>
    <x v="0"/>
    <d v="2007-04-23T00:00:00"/>
    <n v="14302.15"/>
  </r>
  <r>
    <s v="THIAGO DE FREITAS FERREIRA COSTA"/>
    <x v="0"/>
    <n v="1756926"/>
    <n v="33821782811"/>
    <s v="14/12/1985"/>
    <x v="1"/>
    <s v="CRIZELDA DE FREITAS SAMPAIO"/>
    <x v="1"/>
    <s v="BRASILEIRO NATO"/>
    <m/>
    <s v="SP"/>
    <m/>
    <n v="815"/>
    <s v="COORDENACAO DO CURSO DE MUSICA"/>
    <s v="04-SANTA MONICA"/>
    <n v="808"/>
    <s v="INSTITUTO DE ARTES"/>
    <s v="04-SANTA MONICA"/>
    <m/>
    <x v="1"/>
    <x v="56"/>
    <x v="0"/>
    <m/>
    <s v="0//0"/>
    <m/>
    <m/>
    <n v="0"/>
    <m/>
    <n v="0"/>
    <m/>
    <m/>
    <m/>
    <x v="0"/>
    <x v="5"/>
    <d v="2010-01-26T00:00:00"/>
    <n v="9316.32"/>
  </r>
  <r>
    <s v="THIAGO DO AMARAL FELIPE"/>
    <x v="0"/>
    <n v="2135720"/>
    <n v="6647009698"/>
    <s v="03/05/1990"/>
    <x v="1"/>
    <s v="MARIA MARCIA DO AMARAL FELIPE"/>
    <x v="1"/>
    <s v="BRASILEIRO NATO"/>
    <m/>
    <s v="MG"/>
    <m/>
    <n v="403"/>
    <s v="FACULDADE DE ENGENHARIA ELETRICA"/>
    <s v="04-SANTA MONICA"/>
    <n v="403"/>
    <s v="FACULDADE DE ENGENHARIA ELETRICA"/>
    <s v="04-SANTA MONICA"/>
    <m/>
    <x v="1"/>
    <x v="65"/>
    <x v="0"/>
    <m/>
    <s v="0//0"/>
    <m/>
    <m/>
    <n v="0"/>
    <m/>
    <n v="0"/>
    <m/>
    <m/>
    <m/>
    <x v="0"/>
    <x v="0"/>
    <d v="2014-07-06T00:00:00"/>
    <n v="8630.0400000000009"/>
  </r>
  <r>
    <s v="THIAGO GUIMARAES DOS REIS"/>
    <x v="0"/>
    <n v="2340357"/>
    <n v="8188382647"/>
    <s v="12/11/1988"/>
    <x v="1"/>
    <s v="LEILA DA CUNHA GUIMARAES"/>
    <x v="1"/>
    <s v="BRASILEIRO NATO"/>
    <m/>
    <s v="MG"/>
    <m/>
    <n v="130"/>
    <s v="SETOR DE ASSUNTOS EDUCACIONAIS - DIRAC"/>
    <s v="04-SANTA MONICA"/>
    <n v="262"/>
    <s v="PRO REITORIA DE GRADUACAO"/>
    <s v="04-SANTA MONICA"/>
    <m/>
    <x v="0"/>
    <x v="0"/>
    <x v="0"/>
    <m/>
    <s v="0//0"/>
    <m/>
    <m/>
    <n v="0"/>
    <m/>
    <n v="0"/>
    <m/>
    <m/>
    <m/>
    <x v="0"/>
    <x v="3"/>
    <d v="2016-10-18T00:00:00"/>
    <n v="3118.46"/>
  </r>
  <r>
    <s v="THIAGO MARQUES"/>
    <x v="0"/>
    <n v="1876060"/>
    <n v="4991994640"/>
    <s v="24/09/1980"/>
    <x v="1"/>
    <s v="MARIA REGINA APARECIDA FELIPE MARQUES"/>
    <x v="2"/>
    <s v="BRASILEIRO NATO"/>
    <m/>
    <s v="MG"/>
    <m/>
    <n v="389"/>
    <s v="COORDENACAO C BACH LIC CIENCIAS SOCIAIS"/>
    <s v="04-SANTA MONICA"/>
    <n v="806"/>
    <s v="INSTITUTO DE CIENCIAS SOCIAIS"/>
    <s v="04-SANTA MONICA"/>
    <m/>
    <x v="2"/>
    <x v="12"/>
    <x v="0"/>
    <m/>
    <s v="0//0"/>
    <m/>
    <s v="LIC CAPAC - ART 25, INC I - DEC 9991/2019"/>
    <n v="0"/>
    <m/>
    <n v="0"/>
    <m/>
    <s v="1/11/2022"/>
    <s v="29/01/2023"/>
    <x v="0"/>
    <x v="0"/>
    <d v="2012-04-27T00:00:00"/>
    <n v="4560.8900000000003"/>
  </r>
  <r>
    <s v="THIAGO MENEZES DO PRADO"/>
    <x v="0"/>
    <n v="2143525"/>
    <n v="1528710630"/>
    <s v="14/09/1986"/>
    <x v="1"/>
    <s v="SILVANA MENEZES BARBOSA DA SILVA"/>
    <x v="1"/>
    <s v="BRASILEIRO NATO"/>
    <m/>
    <s v="SP"/>
    <m/>
    <n v="399"/>
    <s v="FACULDADE DE ENGENHARIA MECANICA"/>
    <s v="12-CAMPUS GLORIA"/>
    <n v="399"/>
    <s v="FACULDADE DE ENGENHARIA MECANICA"/>
    <s v="12-CAMPUS GLORIA"/>
    <m/>
    <x v="0"/>
    <x v="18"/>
    <x v="0"/>
    <m/>
    <s v="0//0"/>
    <m/>
    <m/>
    <n v="0"/>
    <m/>
    <n v="0"/>
    <m/>
    <m/>
    <m/>
    <x v="0"/>
    <x v="0"/>
    <d v="2014-08-04T00:00:00"/>
    <n v="5145.8900000000003"/>
  </r>
  <r>
    <s v="THIAGO MIRANDA ALVES"/>
    <x v="1"/>
    <n v="1630940"/>
    <n v="6073513658"/>
    <s v="06/10/1983"/>
    <x v="1"/>
    <s v="LIDIA MIRANDA CARDOSO ALVE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8"/>
    <x v="0"/>
    <m/>
    <s v="0//0"/>
    <m/>
    <m/>
    <n v="26233"/>
    <s v="UNIVERSIDADE FEDERAL DO CEARA"/>
    <n v="0"/>
    <m/>
    <m/>
    <m/>
    <x v="0"/>
    <x v="0"/>
    <d v="2018-06-04T00:00:00"/>
    <n v="12733.34"/>
  </r>
  <r>
    <s v="THIAGO PEREIRA"/>
    <x v="0"/>
    <n v="2151109"/>
    <n v="33319083805"/>
    <s v="18/07/1983"/>
    <x v="1"/>
    <s v="MARIA APARECIDA DE SOUZA PEREIRA"/>
    <x v="1"/>
    <s v="BRASILEIRO NATO"/>
    <m/>
    <s v="SP"/>
    <m/>
    <n v="399"/>
    <s v="FACULDADE DE ENGENHARIA MECANICA"/>
    <s v="12-CAMPUS GLORIA"/>
    <n v="399"/>
    <s v="FACULDADE DE ENGENHARIA MECANICA"/>
    <s v="12-CAMPUS GLORIA"/>
    <m/>
    <x v="4"/>
    <x v="18"/>
    <x v="0"/>
    <m/>
    <s v="0//0"/>
    <m/>
    <m/>
    <n v="0"/>
    <m/>
    <n v="0"/>
    <m/>
    <m/>
    <m/>
    <x v="0"/>
    <x v="0"/>
    <d v="2014-08-11T00:00:00"/>
    <n v="3987.8"/>
  </r>
  <r>
    <s v="THIAGO SOARES MARTINS"/>
    <x v="0"/>
    <n v="2352778"/>
    <n v="5876813656"/>
    <s v="30/07/1982"/>
    <x v="1"/>
    <s v="MARIA DIVA SOARES MARTINS"/>
    <x v="1"/>
    <s v="BRASILEIRO NATO"/>
    <m/>
    <s v="MG"/>
    <s v="MONTE CARMELO"/>
    <n v="247"/>
    <s v="PRO REITORIA EXTENSAO E CULTURA"/>
    <s v="04-SANTA MONICA"/>
    <n v="247"/>
    <s v="PRO REITORIA EXTENSAO E CULTURA"/>
    <s v="04-SANTA MONICA"/>
    <m/>
    <x v="2"/>
    <x v="94"/>
    <x v="0"/>
    <m/>
    <s v="0//0"/>
    <m/>
    <m/>
    <n v="0"/>
    <m/>
    <n v="0"/>
    <m/>
    <m/>
    <m/>
    <x v="0"/>
    <x v="0"/>
    <d v="2009-01-22T00:00:00"/>
    <n v="5501.82"/>
  </r>
  <r>
    <s v="THIARA HELEN SILVA PEREIRA"/>
    <x v="0"/>
    <n v="3035563"/>
    <n v="10433431644"/>
    <s v="15/06/1991"/>
    <x v="0"/>
    <s v="MARIA MADALENA DA SILVA"/>
    <x v="1"/>
    <s v="BRASILEIRO NATO"/>
    <m/>
    <s v="MG"/>
    <m/>
    <n v="555"/>
    <s v="COMISSAO SINDICANCIA INQ ADMINISTRATIVO"/>
    <s v="01-REITORIA MARTINS"/>
    <n v="4"/>
    <s v="GABINETE DO REITOR"/>
    <s v="04-SANTA MONICA"/>
    <m/>
    <x v="0"/>
    <x v="40"/>
    <x v="0"/>
    <m/>
    <s v="0//0"/>
    <m/>
    <m/>
    <n v="0"/>
    <m/>
    <n v="0"/>
    <m/>
    <m/>
    <m/>
    <x v="0"/>
    <x v="3"/>
    <d v="2018-03-12T00:00:00"/>
    <n v="3001.4"/>
  </r>
  <r>
    <s v="THULIO MARQUEZ CUNHA"/>
    <x v="1"/>
    <n v="3483931"/>
    <n v="3616769647"/>
    <s v="12/08/1979"/>
    <x v="1"/>
    <s v="LUCIA CRISTINA MARQUEZ CUNH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3"/>
    <x v="119"/>
    <x v="0"/>
    <m/>
    <s v="0//0"/>
    <m/>
    <m/>
    <n v="0"/>
    <m/>
    <n v="0"/>
    <m/>
    <m/>
    <m/>
    <x v="0"/>
    <x v="2"/>
    <d v="2011-09-01T00:00:00"/>
    <n v="10109.41"/>
  </r>
  <r>
    <s v="THULIO PEREIRA MATTOS"/>
    <x v="0"/>
    <n v="3043763"/>
    <n v="1602892628"/>
    <s v="05/07/1987"/>
    <x v="1"/>
    <s v="EREMITA VALOIS MOTA"/>
    <x v="1"/>
    <s v="BRASILEIRO NATO"/>
    <m/>
    <s v="GO"/>
    <m/>
    <n v="787"/>
    <s v="COOD CURSO AGRONOMIA MONTE CARMELO"/>
    <s v="10-CAMPUS MONTE CARMELO"/>
    <n v="301"/>
    <s v="INSTITUTO DE CIENCIAS AGRARIAS"/>
    <s v="12-CAMPUS GLORIA"/>
    <m/>
    <x v="1"/>
    <x v="40"/>
    <x v="0"/>
    <m/>
    <s v="0//0"/>
    <m/>
    <m/>
    <n v="0"/>
    <m/>
    <n v="0"/>
    <m/>
    <m/>
    <m/>
    <x v="0"/>
    <x v="0"/>
    <d v="2018-05-03T00:00:00"/>
    <n v="4918.84"/>
  </r>
  <r>
    <s v="TIAGO APARICIO DE JESUS PEREIRA"/>
    <x v="0"/>
    <n v="1964187"/>
    <n v="7243398685"/>
    <s v="23/08/1986"/>
    <x v="1"/>
    <s v="NILCE MARIA DE JESUS"/>
    <x v="0"/>
    <s v="BRASILEIRO NATO"/>
    <m/>
    <s v="DF"/>
    <m/>
    <n v="684"/>
    <s v="DIVISAO DE PROJETOS - PREFE"/>
    <s v="04-SANTA MONICA"/>
    <n v="59"/>
    <s v="PREFEITURA UNIVERSITARIA"/>
    <s v="04-SANTA MONICA"/>
    <m/>
    <x v="0"/>
    <x v="8"/>
    <x v="0"/>
    <m/>
    <s v="0//0"/>
    <m/>
    <m/>
    <n v="0"/>
    <m/>
    <n v="0"/>
    <m/>
    <m/>
    <m/>
    <x v="0"/>
    <x v="0"/>
    <d v="2012-08-27T00:00:00"/>
    <n v="4488.6000000000004"/>
  </r>
  <r>
    <s v="TIAGO BELLETATO STABILLE"/>
    <x v="1"/>
    <n v="4923461"/>
    <n v="6151017633"/>
    <s v="22/09/1983"/>
    <x v="1"/>
    <s v="MARIA APARECIDA BELLETATO  STABILLE"/>
    <x v="1"/>
    <s v="BRASILEIRO NATO"/>
    <m/>
    <s v="SP"/>
    <m/>
    <n v="771"/>
    <s v="SERVICOS MEDICOS"/>
    <s v="06-HOSP CLINICAS-UMUARAMA"/>
    <n v="746"/>
    <s v="DIRETORIA DE SERVICOS CLINICOS"/>
    <s v="06-HOSP CLINICAS-UMUARAMA"/>
    <m/>
    <x v="0"/>
    <x v="65"/>
    <x v="0"/>
    <m/>
    <s v="0//0"/>
    <m/>
    <m/>
    <n v="0"/>
    <m/>
    <n v="0"/>
    <m/>
    <m/>
    <m/>
    <x v="0"/>
    <x v="2"/>
    <d v="2015-05-29T00:00:00"/>
    <n v="9630.26"/>
  </r>
  <r>
    <s v="TIAGO CASTRO E COUTO"/>
    <x v="0"/>
    <n v="1678032"/>
    <n v="5154598601"/>
    <s v="16/08/1982"/>
    <x v="1"/>
    <s v="MARIA DE LOURDES DIAS CASTRO E COUTO"/>
    <x v="1"/>
    <s v="BRASILEIRO NATO"/>
    <m/>
    <s v="MG"/>
    <m/>
    <n v="1217"/>
    <s v="DIVISAO DO SIASS PERICIA SAUD SERVIDOR"/>
    <s v="08-AREA ADMINISTR-UMUARAMA"/>
    <n v="29"/>
    <s v="PRO REITORIA DE GESTAO DE PESSOAS"/>
    <s v="04-SANTA MONICA"/>
    <m/>
    <x v="3"/>
    <x v="34"/>
    <x v="0"/>
    <m/>
    <s v="0//0"/>
    <m/>
    <m/>
    <n v="0"/>
    <m/>
    <n v="0"/>
    <m/>
    <m/>
    <m/>
    <x v="0"/>
    <x v="0"/>
    <d v="2013-03-27T00:00:00"/>
    <n v="24857.49"/>
  </r>
  <r>
    <s v="TIAGO DINIZ DOURADO"/>
    <x v="0"/>
    <n v="2234722"/>
    <n v="2900843189"/>
    <s v="03/03/1991"/>
    <x v="1"/>
    <s v="MARIA ELIZA DINIZ"/>
    <x v="0"/>
    <s v="BRASILEIRO NATO"/>
    <m/>
    <s v="DF"/>
    <m/>
    <n v="74"/>
    <s v="DIVISAO DE DOCUMENTACAO - SEPRO"/>
    <s v="04-SANTA MONICA"/>
    <n v="59"/>
    <s v="PREFEITURA UNIVERSITARIA"/>
    <s v="04-SANTA MONICA"/>
    <m/>
    <x v="0"/>
    <x v="0"/>
    <x v="0"/>
    <m/>
    <s v="0//0"/>
    <m/>
    <m/>
    <n v="0"/>
    <m/>
    <n v="0"/>
    <m/>
    <m/>
    <m/>
    <x v="0"/>
    <x v="0"/>
    <d v="2015-06-18T00:00:00"/>
    <n v="4428.78"/>
  </r>
  <r>
    <s v="TIAGO FEROLLA NUNES"/>
    <x v="1"/>
    <n v="1952952"/>
    <n v="4977222679"/>
    <s v="03/07/1981"/>
    <x v="1"/>
    <s v="ANA MARIA FEROLLA DA SILVA NUNES"/>
    <x v="2"/>
    <s v="BRASILEIRO NATO"/>
    <m/>
    <s v="MG"/>
    <m/>
    <n v="771"/>
    <s v="SERVICOS MEDICOS"/>
    <s v="06-HOSP CLINICAS-UMUARAMA"/>
    <n v="746"/>
    <s v="DIRETORIA DE SERVICOS CLINICOS"/>
    <s v="06-HOSP CLINICAS-UMUARAMA"/>
    <m/>
    <x v="3"/>
    <x v="76"/>
    <x v="0"/>
    <m/>
    <s v="0//0"/>
    <m/>
    <m/>
    <n v="0"/>
    <m/>
    <n v="0"/>
    <m/>
    <m/>
    <m/>
    <x v="0"/>
    <x v="2"/>
    <d v="2012-06-30T00:00:00"/>
    <n v="11898.51"/>
  </r>
  <r>
    <s v="TIAGO GONCALVES MACHADO"/>
    <x v="0"/>
    <n v="1280927"/>
    <n v="9027787654"/>
    <s v="15/07/1989"/>
    <x v="1"/>
    <s v="GLENDA GONCALVES MACHADO"/>
    <x v="1"/>
    <s v="BRASILEIRO NATO"/>
    <m/>
    <s v="MG"/>
    <m/>
    <n v="1217"/>
    <s v="DIVISAO DO SIASS PERICIA SAUD SERVIDOR"/>
    <s v="08-AREA ADMINISTR-UMUARAMA"/>
    <n v="29"/>
    <s v="PRO REITORIA DE GESTAO DE PESSOAS"/>
    <s v="04-SANTA MONICA"/>
    <m/>
    <x v="0"/>
    <x v="42"/>
    <x v="0"/>
    <m/>
    <s v="0//0"/>
    <m/>
    <m/>
    <n v="0"/>
    <m/>
    <n v="0"/>
    <m/>
    <m/>
    <m/>
    <x v="0"/>
    <x v="2"/>
    <d v="2022-08-19T00:00:00"/>
    <n v="5880.78"/>
  </r>
  <r>
    <s v="TIAGO HENRIQUE DA FONSECA"/>
    <x v="1"/>
    <n v="1242403"/>
    <n v="7008408692"/>
    <s v="12/02/1985"/>
    <x v="1"/>
    <s v="MARIA LUCIA PAULINO"/>
    <x v="1"/>
    <s v="BRASILEIRO NATO"/>
    <m/>
    <s v="MG"/>
    <m/>
    <n v="491"/>
    <s v="CENTRO CIRURGICO GEUNE DIENF"/>
    <s v="05-ENFERMAGEM-UMUARAMA"/>
    <n v="211"/>
    <s v="DIRETORIA DE ENFERMAGEM HC"/>
    <s v="05-ENFERMAGEM-UMUARAMA"/>
    <m/>
    <x v="9"/>
    <x v="83"/>
    <x v="0"/>
    <m/>
    <s v="0//0"/>
    <m/>
    <m/>
    <n v="26235"/>
    <s v="UNIVERSIDADE FEDERAL DE GOIAS"/>
    <n v="0"/>
    <m/>
    <m/>
    <m/>
    <x v="0"/>
    <x v="0"/>
    <d v="2021-07-23T00:00:00"/>
    <n v="8306.49"/>
  </r>
  <r>
    <s v="TIAGO HENRIQUE FERREIRA"/>
    <x v="0"/>
    <n v="1997708"/>
    <n v="7641054692"/>
    <s v="18/09/1985"/>
    <x v="1"/>
    <s v="VERANILDA MARIA FERREIRA"/>
    <x v="0"/>
    <s v="BRASILEIRO NATO"/>
    <m/>
    <s v="MG"/>
    <m/>
    <n v="1173"/>
    <s v="ASSESSORIA ADMINISTRATIVA UFU PT MINAS"/>
    <s v="11-CAMPUS PATOS DE MINAS"/>
    <n v="581"/>
    <s v="CENTRO DE TECNO DA INFOR E COMUNICACAO"/>
    <s v="08-AREA ADMINISTR-UMUARAMA"/>
    <m/>
    <x v="0"/>
    <x v="34"/>
    <x v="0"/>
    <m/>
    <s v="0//0"/>
    <m/>
    <m/>
    <n v="0"/>
    <m/>
    <n v="0"/>
    <m/>
    <m/>
    <m/>
    <x v="0"/>
    <x v="0"/>
    <d v="2013-02-18T00:00:00"/>
    <n v="7668.81"/>
  </r>
  <r>
    <s v="TIAGO LEITE PINTO"/>
    <x v="0"/>
    <n v="1857974"/>
    <n v="11784711799"/>
    <s v="26/07/1987"/>
    <x v="1"/>
    <s v="LUCIANA DA CONCEICAO LEITE"/>
    <x v="0"/>
    <s v="BRASILEIRO NATO"/>
    <m/>
    <s v="RJ"/>
    <m/>
    <n v="723"/>
    <s v="DIVISAO DE ATENDIMENTO AO USUARIO"/>
    <s v="04-SANTA MONICA"/>
    <n v="585"/>
    <s v="DIRETORIA DO SISTEMA DE BIBLIOTECAS"/>
    <s v="04-SANTA MONICA"/>
    <m/>
    <x v="1"/>
    <x v="51"/>
    <x v="0"/>
    <m/>
    <s v="0//0"/>
    <m/>
    <m/>
    <n v="0"/>
    <m/>
    <n v="0"/>
    <m/>
    <m/>
    <m/>
    <x v="0"/>
    <x v="0"/>
    <d v="2019-11-07T00:00:00"/>
    <n v="8659.81"/>
  </r>
  <r>
    <s v="TIAGO MOREIRA BORGES"/>
    <x v="0"/>
    <n v="1851295"/>
    <n v="720201136"/>
    <s v="30/09/1988"/>
    <x v="1"/>
    <s v="MARIA STAEL MOREIRA BORGES"/>
    <x v="0"/>
    <s v="BRASILEIRO NATO"/>
    <m/>
    <s v="MG"/>
    <m/>
    <n v="133"/>
    <s v="DIRETORIA ADMINISTRACAO DE MATERIAIS"/>
    <s v="08-AREA ADMINISTR-UMUARAMA"/>
    <n v="131"/>
    <s v="PRO REITORIA DE PLANEJAMEN ADMINISTRACAO"/>
    <s v="04-SANTA MONICA"/>
    <m/>
    <x v="1"/>
    <x v="12"/>
    <x v="0"/>
    <m/>
    <s v="0//0"/>
    <m/>
    <m/>
    <n v="26413"/>
    <s v="INSTITUTO FEDERAL DO TRIANGULO MINEIRO"/>
    <n v="0"/>
    <m/>
    <m/>
    <m/>
    <x v="0"/>
    <x v="0"/>
    <d v="2018-06-11T00:00:00"/>
    <n v="10456.549999999999"/>
  </r>
  <r>
    <s v="TIAGO SILVA SOARES"/>
    <x v="1"/>
    <n v="2996609"/>
    <n v="9705606641"/>
    <s v="25/09/1988"/>
    <x v="1"/>
    <s v="LUZIA DO CARMO SILVA SOARES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40"/>
    <x v="0"/>
    <m/>
    <s v="0//0"/>
    <m/>
    <m/>
    <n v="0"/>
    <m/>
    <n v="0"/>
    <m/>
    <m/>
    <m/>
    <x v="0"/>
    <x v="0"/>
    <d v="2017-11-16T00:00:00"/>
    <n v="4001.88"/>
  </r>
  <r>
    <s v="TOMAZ DE AQUINO MOREIRA"/>
    <x v="1"/>
    <n v="410473"/>
    <n v="36160873687"/>
    <s v="15/05/1960"/>
    <x v="1"/>
    <s v="MARIA DORES MATEUS"/>
    <x v="1"/>
    <s v="BRASILEIRO NATO"/>
    <m/>
    <s v="MG"/>
    <s v="SACRAMENTO"/>
    <n v="771"/>
    <s v="SERVICOS MEDICOS"/>
    <s v="06-HOSP CLINICAS-UMUARAMA"/>
    <n v="746"/>
    <s v="DIRETORIA DE SERVICOS CLINICOS"/>
    <s v="06-HOSP CLINICAS-UMUARAMA"/>
    <s v="PARCIALMENTE SURDO"/>
    <x v="0"/>
    <x v="6"/>
    <x v="0"/>
    <m/>
    <s v="0//0"/>
    <m/>
    <m/>
    <n v="0"/>
    <m/>
    <n v="0"/>
    <m/>
    <m/>
    <m/>
    <x v="0"/>
    <x v="0"/>
    <d v="1981-04-01T00:00:00"/>
    <n v="8380.7800000000007"/>
  </r>
  <r>
    <s v="TOMAZ SOARES NETO"/>
    <x v="0"/>
    <n v="412087"/>
    <n v="21265127620"/>
    <s v="28/09/1955"/>
    <x v="1"/>
    <s v="MARIA GUILHERMINA DE OLIVEIRA"/>
    <x v="3"/>
    <s v="BRASILEIRO NATO"/>
    <m/>
    <s v="MG"/>
    <s v="UBERLANDIA"/>
    <n v="673"/>
    <s v="DIRETORIA DE OBRAS"/>
    <s v="04-SANTA MONICA"/>
    <n v="80"/>
    <s v="DIRETORIA DE OBRAS - ANTIGA-"/>
    <s v="04-SANTA MONICA"/>
    <m/>
    <x v="13"/>
    <x v="7"/>
    <x v="0"/>
    <m/>
    <s v="0//0"/>
    <m/>
    <m/>
    <n v="0"/>
    <m/>
    <n v="0"/>
    <m/>
    <m/>
    <m/>
    <x v="0"/>
    <x v="0"/>
    <d v="1979-03-22T00:00:00"/>
    <n v="4737.57"/>
  </r>
  <r>
    <s v="TULIO CESAR CESARIO"/>
    <x v="0"/>
    <n v="3309146"/>
    <n v="4481478667"/>
    <s v="25/12/1977"/>
    <x v="1"/>
    <s v="KATIA APARECIDA DINIZ CESARIO"/>
    <x v="0"/>
    <s v="BRASILEIRO NATO"/>
    <m/>
    <s v="MG"/>
    <m/>
    <n v="629"/>
    <s v="DIVISAO PROCTO INFORMACOES - DIRPS"/>
    <s v="04-SANTA MONICA"/>
    <n v="262"/>
    <s v="PRO REITORIA DE GRADUACAO"/>
    <s v="04-SANTA MONICA"/>
    <m/>
    <x v="2"/>
    <x v="24"/>
    <x v="0"/>
    <m/>
    <s v="0//0"/>
    <m/>
    <m/>
    <n v="0"/>
    <m/>
    <n v="0"/>
    <m/>
    <m/>
    <m/>
    <x v="0"/>
    <x v="0"/>
    <d v="2022-08-12T00:00:00"/>
    <n v="3058.7"/>
  </r>
  <r>
    <s v="TULIO GONCALVES GOMES"/>
    <x v="0"/>
    <n v="1107014"/>
    <n v="8252095607"/>
    <s v="28/01/1986"/>
    <x v="1"/>
    <s v="TANIA MARIA DA CUNHA GOMES"/>
    <x v="0"/>
    <s v="BRASILEIRO NATO"/>
    <m/>
    <s v="MG"/>
    <m/>
    <n v="131"/>
    <s v="PRO REITORIA DE PLANEJAMEN ADMINISTRACAO"/>
    <s v="04-SANTA MONICA"/>
    <n v="131"/>
    <s v="PRO REITORIA DE PLANEJAMEN ADMINISTRACAO"/>
    <s v="04-SANTA MONICA"/>
    <m/>
    <x v="1"/>
    <x v="65"/>
    <x v="1"/>
    <m/>
    <s v="0//0"/>
    <m/>
    <s v="CESSAO (COM ONUS) PARA OUTROS ORGAOS - EST"/>
    <n v="0"/>
    <m/>
    <n v="26443"/>
    <s v="EMPRESA BRAS. SERVIÇOS HOSPITALARES"/>
    <s v="13/02/2020"/>
    <s v="0//0"/>
    <x v="0"/>
    <x v="0"/>
    <d v="2014-08-14T00:00:00"/>
    <n v="0"/>
  </r>
  <r>
    <s v="TULLIO DA SILVA GOMES"/>
    <x v="0"/>
    <n v="3249329"/>
    <n v="9284160626"/>
    <s v="05/09/1989"/>
    <x v="1"/>
    <s v="NOILDA RIBEIRO DA SILVA"/>
    <x v="0"/>
    <s v="BRASILEIRO NATO"/>
    <m/>
    <s v="MG"/>
    <m/>
    <n v="719"/>
    <s v="DIVISAO DE SISTEMA_- CTIC"/>
    <s v="08-AREA ADMINISTR-UMUARAMA"/>
    <n v="92"/>
    <s v="HOSPITAL ODONTOLOGICO - DIRETORIA GERAL"/>
    <s v="08-AREA ADMINISTR-UMUARAMA"/>
    <m/>
    <x v="0"/>
    <x v="42"/>
    <x v="0"/>
    <m/>
    <s v="0//0"/>
    <m/>
    <m/>
    <n v="0"/>
    <m/>
    <n v="0"/>
    <m/>
    <m/>
    <m/>
    <x v="0"/>
    <x v="0"/>
    <d v="2021-08-16T00:00:00"/>
    <n v="5434.85"/>
  </r>
  <r>
    <s v="ULYSSES GUILHERME FERREIRA"/>
    <x v="0"/>
    <n v="1968800"/>
    <n v="10550450661"/>
    <s v="02/02/1991"/>
    <x v="1"/>
    <s v="NILZA MARIA DA SILVA FERREIRA"/>
    <x v="1"/>
    <s v="BRASILEIRO NATO"/>
    <m/>
    <s v="MG"/>
    <m/>
    <n v="410"/>
    <s v="FACULDADE DE ENGENHARIA QUIMICA"/>
    <s v="04-SANTA MONICA"/>
    <n v="410"/>
    <s v="FACULDADE DE ENGENHARIA QUIMICA"/>
    <s v="04-SANTA MONICA"/>
    <m/>
    <x v="0"/>
    <x v="8"/>
    <x v="0"/>
    <m/>
    <s v="0//0"/>
    <m/>
    <m/>
    <n v="0"/>
    <m/>
    <n v="0"/>
    <m/>
    <m/>
    <m/>
    <x v="0"/>
    <x v="0"/>
    <d v="2012-09-11T00:00:00"/>
    <n v="5179.1499999999996"/>
  </r>
  <r>
    <s v="VAILDA APARECIDA DE MEDEIROS"/>
    <x v="1"/>
    <n v="1434411"/>
    <n v="97107905600"/>
    <s v="28/07/1972"/>
    <x v="0"/>
    <s v="LUZIA ALICE DE JESUS"/>
    <x v="1"/>
    <s v="BRASILEIRO NATO"/>
    <m/>
    <s v="MG"/>
    <s v="MONTE ALEGRE DE MINAS"/>
    <n v="212"/>
    <s v="AMBULATORIO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3-11-11T00:00:00"/>
    <n v="8995.01"/>
  </r>
  <r>
    <s v="VALDECIR LUCAS DA SILVA"/>
    <x v="0"/>
    <n v="412215"/>
    <n v="49848283668"/>
    <s v="03/09/1963"/>
    <x v="1"/>
    <s v="SEBASTIANA GUERRA SILVA"/>
    <x v="1"/>
    <s v="BRASILEIRO NATO"/>
    <m/>
    <s v="MG"/>
    <s v="UBERLANDIA"/>
    <n v="60"/>
    <s v="DIVISAO DE CONSERVACAO E LIMPEZA"/>
    <s v="04-SANTA MONICA"/>
    <n v="59"/>
    <s v="PREFEITURA UNIVERSITARIA"/>
    <s v="04-SANTA MONICA"/>
    <m/>
    <x v="9"/>
    <x v="30"/>
    <x v="0"/>
    <m/>
    <s v="0//0"/>
    <m/>
    <m/>
    <n v="0"/>
    <m/>
    <n v="0"/>
    <m/>
    <m/>
    <m/>
    <x v="0"/>
    <x v="0"/>
    <d v="1983-04-15T00:00:00"/>
    <n v="3830.24"/>
  </r>
  <r>
    <s v="VALDECY CAETANO DE SOUSA"/>
    <x v="0"/>
    <n v="389760"/>
    <n v="45245100606"/>
    <s v="10/11/1963"/>
    <x v="1"/>
    <s v="MARIA SOUSA DE JESUS"/>
    <x v="1"/>
    <s v="BRASILEIRO NATO"/>
    <m/>
    <s v="MG"/>
    <m/>
    <n v="685"/>
    <s v="DIVISAO DE RECURSOS AUDIO-VISUAIS"/>
    <s v="04-SANTA MONICA"/>
    <n v="59"/>
    <s v="PREFEITURA UNIVERSITARIA"/>
    <s v="04-SANTA MONICA"/>
    <m/>
    <x v="4"/>
    <x v="151"/>
    <x v="0"/>
    <m/>
    <s v="0//0"/>
    <m/>
    <m/>
    <n v="26254"/>
    <s v="UNIVERSIDADE FED.DO TRIANGULO MINEIRO"/>
    <n v="0"/>
    <m/>
    <m/>
    <m/>
    <x v="0"/>
    <x v="0"/>
    <d v="2021-10-13T00:00:00"/>
    <n v="3614.22"/>
  </r>
  <r>
    <s v="VALDEIR FRANCISCO OLIVEIRA FILHO"/>
    <x v="0"/>
    <n v="2115453"/>
    <n v="8722662650"/>
    <s v="28/12/1987"/>
    <x v="1"/>
    <s v="LUCIA LOPES DE OLIVEIRA"/>
    <x v="2"/>
    <s v="BRASILEIRO NATO"/>
    <m/>
    <s v="MG"/>
    <m/>
    <n v="796"/>
    <s v="COORD CURSO DE FISICA DO PONTAL"/>
    <s v="09-CAMPUS PONTAL"/>
    <n v="1152"/>
    <s v="INSTITUTO CIENCIAS EXATA NATURAIS PONTAL"/>
    <s v="09-CAMPUS PONTAL"/>
    <m/>
    <x v="0"/>
    <x v="18"/>
    <x v="0"/>
    <m/>
    <s v="0//0"/>
    <m/>
    <m/>
    <n v="0"/>
    <m/>
    <n v="0"/>
    <m/>
    <m/>
    <m/>
    <x v="0"/>
    <x v="0"/>
    <d v="2014-04-28T00:00:00"/>
    <n v="4320.12"/>
  </r>
  <r>
    <s v="VALDEMAR DIAS DA SILVA"/>
    <x v="0"/>
    <n v="413102"/>
    <n v="30195381653"/>
    <s v="08/06/1951"/>
    <x v="1"/>
    <s v="MARIA NAZARET JESUS"/>
    <x v="2"/>
    <s v="BRASILEIRO NATO"/>
    <m/>
    <s v="MG"/>
    <s v="MIRAPORANGA"/>
    <n v="118"/>
    <s v="DIVISAO FAZENDAS EXPERIMENTAIS - DIEPV"/>
    <s v="08-AREA ADMINISTR-UMUARAMA"/>
    <n v="117"/>
    <s v="DIRET DE EXPERIMENTACAO E PROD VEGETAL"/>
    <s v="08-AREA ADMINISTR-UMUARAMA"/>
    <m/>
    <x v="13"/>
    <x v="123"/>
    <x v="0"/>
    <m/>
    <s v="0//0"/>
    <m/>
    <s v="LIC. TRATAMENTO DE SAUDE - EST"/>
    <n v="0"/>
    <m/>
    <n v="0"/>
    <m/>
    <s v="3/10/2022"/>
    <s v="31/12/2022"/>
    <x v="0"/>
    <x v="0"/>
    <d v="1983-02-03T00:00:00"/>
    <n v="4216.2299999999996"/>
  </r>
  <r>
    <s v="VALDENICE DE FATIMA FARIA"/>
    <x v="0"/>
    <n v="1123327"/>
    <n v="57791406691"/>
    <s v="26/06/1969"/>
    <x v="0"/>
    <s v="LUZIA JORGE GONZAGA"/>
    <x v="0"/>
    <s v="BRASILEIRO NATO"/>
    <m/>
    <s v="MG"/>
    <s v="ARAXA"/>
    <n v="723"/>
    <s v="DIVISAO DE ATENDIMENTO AO USUARIO"/>
    <s v="04-SANTA MONICA"/>
    <n v="585"/>
    <s v="DIRETORIA DO SISTEMA DE BIBLIOTECAS"/>
    <s v="04-SANTA MONICA"/>
    <m/>
    <x v="2"/>
    <x v="29"/>
    <x v="0"/>
    <m/>
    <s v="0//0"/>
    <m/>
    <m/>
    <n v="0"/>
    <m/>
    <n v="0"/>
    <m/>
    <m/>
    <m/>
    <x v="0"/>
    <x v="0"/>
    <d v="1994-11-30T00:00:00"/>
    <n v="5266.6"/>
  </r>
  <r>
    <s v="VALDILON JOSE MARTINS"/>
    <x v="0"/>
    <n v="413481"/>
    <n v="30661498115"/>
    <s v="29/11/1962"/>
    <x v="1"/>
    <s v="MARIA VITORINO SILVA"/>
    <x v="1"/>
    <s v="BRASILEIRO NATO"/>
    <m/>
    <s v="GO"/>
    <s v="GOIANDIRA"/>
    <n v="71"/>
    <s v="DIVISAO VIGILANCIA SEGURANCA PATRIMONIAL"/>
    <s v="04-SANTA MONICA"/>
    <n v="59"/>
    <s v="PREFEITURA UNIVERSITARIA"/>
    <s v="04-SANTA MONICA"/>
    <m/>
    <x v="2"/>
    <x v="6"/>
    <x v="0"/>
    <m/>
    <s v="0//0"/>
    <m/>
    <m/>
    <n v="0"/>
    <m/>
    <n v="0"/>
    <m/>
    <m/>
    <m/>
    <x v="0"/>
    <x v="0"/>
    <d v="1990-11-02T00:00:00"/>
    <n v="7988"/>
  </r>
  <r>
    <s v="VALDINEY JOSE DA SILVA"/>
    <x v="0"/>
    <n v="1964880"/>
    <n v="54615992149"/>
    <s v="21/01/1975"/>
    <x v="1"/>
    <s v="MARIA PEREIRA DA SILVA"/>
    <x v="0"/>
    <s v="BRASILEIRO NATO"/>
    <m/>
    <s v="GO"/>
    <m/>
    <n v="340"/>
    <s v="INSTITUTO DE GEOGRAFIA"/>
    <s v="04-SANTA MONICA"/>
    <n v="340"/>
    <s v="INSTITUTO DE GEOGRAFIA"/>
    <s v="04-SANTA MONICA"/>
    <m/>
    <x v="3"/>
    <x v="8"/>
    <x v="0"/>
    <m/>
    <s v="0//0"/>
    <m/>
    <m/>
    <n v="0"/>
    <m/>
    <n v="0"/>
    <m/>
    <m/>
    <m/>
    <x v="0"/>
    <x v="0"/>
    <d v="2012-08-28T00:00:00"/>
    <n v="6042.34"/>
  </r>
  <r>
    <s v="VALDIRENE FAUSTINA DE SOUZA"/>
    <x v="1"/>
    <n v="1532700"/>
    <n v="14100917830"/>
    <s v="01/06/1970"/>
    <x v="0"/>
    <s v="MARIA FAUSTINA DE SOUZA"/>
    <x v="0"/>
    <s v="BRASILEIRO NATO"/>
    <m/>
    <s v="MG"/>
    <s v="PRATA"/>
    <n v="485"/>
    <s v="CLINICA MEDICA INTERNACAO DIENF"/>
    <s v="05-ENFERMAGEM-UMUARAMA"/>
    <n v="211"/>
    <s v="DIRETORIA DE ENFERMAGEM HC"/>
    <s v="05-ENFERMAGEM-UMUARAMA"/>
    <m/>
    <x v="0"/>
    <x v="81"/>
    <x v="0"/>
    <m/>
    <s v="0//0"/>
    <m/>
    <m/>
    <n v="0"/>
    <m/>
    <n v="0"/>
    <m/>
    <m/>
    <m/>
    <x v="0"/>
    <x v="0"/>
    <d v="2006-05-24T00:00:00"/>
    <n v="7497.34"/>
  </r>
  <r>
    <s v="VALDISLAINE MARIA DA SILVA"/>
    <x v="0"/>
    <n v="1241079"/>
    <n v="7424441639"/>
    <s v="12/03/1987"/>
    <x v="0"/>
    <s v="MARIA WALDIR ELIAS SILVA"/>
    <x v="0"/>
    <s v="BRASILEIRO NATO"/>
    <m/>
    <s v="MG"/>
    <m/>
    <n v="789"/>
    <s v="COOR CURSO GRAD ENG ALIMENTOS DE PATOS"/>
    <s v="11-CAMPUS PATOS DE MINAS"/>
    <n v="410"/>
    <s v="FACULDADE DE ENGENHARIA QUIMICA"/>
    <s v="04-SANTA MONICA"/>
    <m/>
    <x v="3"/>
    <x v="24"/>
    <x v="0"/>
    <m/>
    <s v="0//0"/>
    <m/>
    <m/>
    <n v="26439"/>
    <s v="INSTITUTO FEDERAL DE SAO PAULO"/>
    <n v="0"/>
    <m/>
    <m/>
    <m/>
    <x v="0"/>
    <x v="0"/>
    <d v="2022-06-14T00:00:00"/>
    <n v="4282.18"/>
  </r>
  <r>
    <s v="VALDIVINO ALVES"/>
    <x v="1"/>
    <n v="1123619"/>
    <n v="28833805620"/>
    <s v="13/04/1957"/>
    <x v="1"/>
    <s v="MARIA SOCORRO"/>
    <x v="1"/>
    <s v="BRASILEIRO NATO"/>
    <m/>
    <s v="MG"/>
    <s v="CAPINOPOLIS"/>
    <n v="769"/>
    <s v="PROPEDEUTICA"/>
    <s v="06-HOSP CLINICAS-UMUARAMA"/>
    <n v="746"/>
    <s v="DIRETORIA DE SERVICOS CLINICOS"/>
    <s v="06-HOSP CLINICAS-UMUARAMA"/>
    <m/>
    <x v="9"/>
    <x v="116"/>
    <x v="0"/>
    <m/>
    <s v="0//0"/>
    <m/>
    <m/>
    <n v="0"/>
    <m/>
    <n v="0"/>
    <m/>
    <m/>
    <m/>
    <x v="0"/>
    <x v="0"/>
    <d v="1995-02-01T00:00:00"/>
    <n v="4994.62"/>
  </r>
  <r>
    <s v="VALDOMIRO DA SILVA NUNES"/>
    <x v="0"/>
    <n v="1827535"/>
    <n v="54201179672"/>
    <s v="27/04/1973"/>
    <x v="1"/>
    <s v="MARIA BENTA DA SILVA NUNES"/>
    <x v="0"/>
    <s v="BRASILEIRO NATO"/>
    <m/>
    <s v="MG"/>
    <m/>
    <n v="344"/>
    <s v="INST DE ECONOMIA RELACOES INTERNACIONAIS"/>
    <s v="04-SANTA MONICA"/>
    <n v="344"/>
    <s v="INST DE ECONOMIA RELACOES INTERNACIONAIS"/>
    <s v="04-SANTA MONICA"/>
    <m/>
    <x v="0"/>
    <x v="12"/>
    <x v="0"/>
    <m/>
    <s v="0//0"/>
    <m/>
    <m/>
    <n v="0"/>
    <m/>
    <n v="0"/>
    <m/>
    <m/>
    <m/>
    <x v="0"/>
    <x v="0"/>
    <d v="2010-11-30T00:00:00"/>
    <n v="4304.91"/>
  </r>
  <r>
    <s v="VALERIA APARECIDA DE OLIVEIRA"/>
    <x v="1"/>
    <n v="1434556"/>
    <n v="106041622"/>
    <s v="25/02/1971"/>
    <x v="0"/>
    <s v="MARILDA VIEIRA DE OLIVEIRA"/>
    <x v="0"/>
    <s v="BRASILEIRO NATO"/>
    <m/>
    <s v="MG"/>
    <s v="UBERLANDIA"/>
    <n v="487"/>
    <s v="ENFERMAGEM MOL INFEC INTERNACAO DIENF"/>
    <s v="05-ENFERMAGEM-UMUARAMA"/>
    <n v="211"/>
    <s v="DIRETORIA DE ENFERMAGEM HC"/>
    <s v="05-ENFERMAGEM-UMUARAMA"/>
    <m/>
    <x v="0"/>
    <x v="4"/>
    <x v="0"/>
    <m/>
    <s v="0//0"/>
    <m/>
    <m/>
    <n v="0"/>
    <m/>
    <n v="0"/>
    <m/>
    <m/>
    <m/>
    <x v="0"/>
    <x v="0"/>
    <d v="2003-11-12T00:00:00"/>
    <n v="13324.03"/>
  </r>
  <r>
    <s v="VALERIA BARTASSON TELES SILVA"/>
    <x v="1"/>
    <n v="1454981"/>
    <n v="53418506615"/>
    <s v="27/01/1966"/>
    <x v="0"/>
    <s v="NADIR BARTASSON"/>
    <x v="1"/>
    <s v="BRASILEIRO NATO"/>
    <m/>
    <s v="SP"/>
    <s v="SAO PAULO"/>
    <n v="484"/>
    <s v="CLINICA CIRURGICA 5 INTERNACAO DIENF"/>
    <s v="05-ENFERMAGEM-UMUARAMA"/>
    <n v="211"/>
    <s v="DIRETORIA DE ENFERMAGEM HC"/>
    <s v="05-ENFERMAGEM-UMUARAMA"/>
    <m/>
    <x v="0"/>
    <x v="1"/>
    <x v="0"/>
    <m/>
    <s v="0//0"/>
    <m/>
    <m/>
    <n v="0"/>
    <m/>
    <n v="0"/>
    <m/>
    <m/>
    <m/>
    <x v="0"/>
    <x v="0"/>
    <d v="2004-06-01T00:00:00"/>
    <n v="19346.5"/>
  </r>
  <r>
    <s v="VALERIA CRISTINA MOURA DANTAS"/>
    <x v="0"/>
    <n v="3138743"/>
    <n v="6639600455"/>
    <s v="01/12/1987"/>
    <x v="0"/>
    <s v="MARIA DE FATIMA MOURA DANTAS"/>
    <x v="1"/>
    <s v="BRASILEIRO NATO"/>
    <m/>
    <s v="PE"/>
    <m/>
    <n v="942"/>
    <s v="DIVISAO DE CONTROLE TECNICO"/>
    <s v="04-SANTA MONICA"/>
    <n v="29"/>
    <s v="PRO REITORIA DE GESTAO DE PESSOAS"/>
    <s v="04-SANTA MONICA"/>
    <m/>
    <x v="2"/>
    <x v="27"/>
    <x v="0"/>
    <m/>
    <s v="0//0"/>
    <m/>
    <m/>
    <n v="0"/>
    <m/>
    <n v="0"/>
    <m/>
    <m/>
    <m/>
    <x v="0"/>
    <x v="0"/>
    <d v="2019-07-24T00:00:00"/>
    <n v="4540.0200000000004"/>
  </r>
  <r>
    <s v="VALERIA DO NASCIMENTO"/>
    <x v="0"/>
    <n v="1035072"/>
    <n v="96638540653"/>
    <s v="03/10/1963"/>
    <x v="0"/>
    <s v="ESMERALDA NASCIMENTO"/>
    <x v="3"/>
    <s v="BRASILEIRO NATO"/>
    <m/>
    <s v="MG"/>
    <s v="UBERLANDIA"/>
    <n v="298"/>
    <s v="INSTITUTO DE BIOTECNOLOGIA"/>
    <s v="07-AREA ACADEMICA-UMUARAMA"/>
    <n v="298"/>
    <s v="INSTITUTO DE BIOTECNOLOGIA"/>
    <s v="07-AREA ACADEMICA-UMUARAMA"/>
    <m/>
    <x v="7"/>
    <x v="30"/>
    <x v="0"/>
    <m/>
    <s v="0//0"/>
    <m/>
    <m/>
    <n v="0"/>
    <m/>
    <n v="0"/>
    <m/>
    <m/>
    <m/>
    <x v="0"/>
    <x v="0"/>
    <d v="1992-05-13T00:00:00"/>
    <n v="3064.19"/>
  </r>
  <r>
    <s v="VALERIA FERREIRA DE ALMEIDA E BORGES"/>
    <x v="1"/>
    <n v="2274140"/>
    <n v="80300065604"/>
    <s v="06/02/1973"/>
    <x v="0"/>
    <s v="MARIA EMILIA FERREIRA DE ALMEIDA"/>
    <x v="1"/>
    <s v="BRASILEIRO NATO"/>
    <m/>
    <s v="MG"/>
    <s v="SALINAS"/>
    <n v="769"/>
    <s v="PROPEDEUTICA"/>
    <s v="06-HOSP CLINICAS-UMUARAMA"/>
    <n v="746"/>
    <s v="DIRETORIA DE SERVICOS CLINICOS"/>
    <s v="06-HOSP CLINICAS-UMUARAMA"/>
    <m/>
    <x v="1"/>
    <x v="61"/>
    <x v="0"/>
    <m/>
    <s v="0//0"/>
    <m/>
    <m/>
    <n v="0"/>
    <m/>
    <n v="0"/>
    <m/>
    <m/>
    <m/>
    <x v="0"/>
    <x v="2"/>
    <d v="2004-06-07T00:00:00"/>
    <n v="11643.55"/>
  </r>
  <r>
    <s v="VALERIA MARIA RODRIGUES"/>
    <x v="0"/>
    <n v="1123640"/>
    <n v="79634915604"/>
    <s v="21/05/1970"/>
    <x v="0"/>
    <s v="MARIA MOREIRA SABINO"/>
    <x v="1"/>
    <s v="BRASILEIRO NATO"/>
    <m/>
    <s v="MG"/>
    <s v="COROMANDEL"/>
    <n v="591"/>
    <s v="DIRETORIA DE EXTENSAO"/>
    <s v="04-SANTA MONICA"/>
    <n v="247"/>
    <s v="PRO REITORIA EXTENSAO E CULTURA"/>
    <s v="04-SANTA MONICA"/>
    <m/>
    <x v="1"/>
    <x v="97"/>
    <x v="0"/>
    <m/>
    <s v="0//0"/>
    <m/>
    <m/>
    <n v="0"/>
    <m/>
    <n v="0"/>
    <m/>
    <m/>
    <m/>
    <x v="0"/>
    <x v="0"/>
    <d v="1995-01-25T00:00:00"/>
    <n v="10757.83"/>
  </r>
  <r>
    <s v="VALERIA PAIVA CASASANTA GARCIA"/>
    <x v="0"/>
    <n v="2465366"/>
    <n v="60461551691"/>
    <s v="03/12/1967"/>
    <x v="0"/>
    <s v="HOSANA PAIVA CASASANTA"/>
    <x v="1"/>
    <s v="BRASILEIRO NATO"/>
    <m/>
    <s v="MG"/>
    <s v="UBERLANDIA"/>
    <n v="954"/>
    <s v="DIVISAO DE SAUDE - ESTUDANTE"/>
    <s v="04-SANTA MONICA"/>
    <n v="944"/>
    <s v="PRO REITORIA DE ASSISTENCIA ESTUDANTIL"/>
    <s v="04-SANTA MONICA"/>
    <m/>
    <x v="1"/>
    <x v="38"/>
    <x v="0"/>
    <m/>
    <s v="0//0"/>
    <m/>
    <m/>
    <n v="0"/>
    <m/>
    <n v="0"/>
    <m/>
    <m/>
    <m/>
    <x v="0"/>
    <x v="0"/>
    <d v="2016-05-16T00:00:00"/>
    <n v="8306.11"/>
  </r>
  <r>
    <s v="VALERIA RESENDE TEIXEIRA"/>
    <x v="0"/>
    <n v="1827647"/>
    <n v="52628388634"/>
    <s v="30/07/1965"/>
    <x v="0"/>
    <s v="NAGILA RESENDE TEIXEIRA"/>
    <x v="1"/>
    <s v="BRASILEIRO NATO"/>
    <m/>
    <s v="MG"/>
    <m/>
    <n v="585"/>
    <s v="DIRETORIA DO SISTEMA DE BIBLIOTECAS"/>
    <s v="04-SANTA MONICA"/>
    <n v="585"/>
    <s v="DIRETORIA DO SISTEMA DE BIBLIOTECAS"/>
    <s v="04-SANTA MONICA"/>
    <m/>
    <x v="1"/>
    <x v="12"/>
    <x v="0"/>
    <m/>
    <s v="0//0"/>
    <m/>
    <m/>
    <n v="0"/>
    <m/>
    <n v="0"/>
    <m/>
    <m/>
    <m/>
    <x v="0"/>
    <x v="0"/>
    <d v="2010-11-30T00:00:00"/>
    <n v="5452.89"/>
  </r>
  <r>
    <s v="VALESCA CORREA PEREIRA"/>
    <x v="0"/>
    <n v="1617328"/>
    <n v="4437622600"/>
    <s v="21/02/1979"/>
    <x v="0"/>
    <s v="MARLETE CORREA LEITE PEREIRA"/>
    <x v="4"/>
    <s v="BRASILEIRO NATO"/>
    <m/>
    <s v="SP"/>
    <s v="ARARAQUARA"/>
    <n v="577"/>
    <s v="COORD CURSO ENGENHARIA PRODUCAO PONTAL"/>
    <s v="09-CAMPUS PONTAL"/>
    <n v="1158"/>
    <s v="FA ADM CIE CONT ENG PROD SERV SOCIAL"/>
    <s v="09-CAMPUS PONTAL"/>
    <m/>
    <x v="1"/>
    <x v="17"/>
    <x v="0"/>
    <m/>
    <s v="0//0"/>
    <m/>
    <m/>
    <n v="0"/>
    <m/>
    <n v="0"/>
    <m/>
    <m/>
    <m/>
    <x v="0"/>
    <x v="0"/>
    <d v="2008-03-31T00:00:00"/>
    <n v="10218.31"/>
  </r>
  <r>
    <s v="VALESCA PEREIRA WAGATSUMA"/>
    <x v="0"/>
    <n v="1366821"/>
    <n v="1218922630"/>
    <s v="18/09/1977"/>
    <x v="0"/>
    <s v="MARIA VALDETE PEREIRA WAGATSUMA"/>
    <x v="4"/>
    <s v="BRASILEIRO NATO"/>
    <m/>
    <s v="MG"/>
    <s v="UBERABA"/>
    <n v="264"/>
    <s v="DIRETORIA DA ESCOLA TECNICA DE SAUDE"/>
    <s v="07-AREA ACADEMICA-UMUARAMA"/>
    <n v="264"/>
    <s v="DIRETORIA DA ESCOLA TECNICA DE SAUDE"/>
    <s v="07-AREA ACADEMICA-UMUARAMA"/>
    <m/>
    <x v="0"/>
    <x v="36"/>
    <x v="0"/>
    <m/>
    <s v="0//0"/>
    <m/>
    <m/>
    <n v="0"/>
    <m/>
    <n v="0"/>
    <m/>
    <m/>
    <m/>
    <x v="0"/>
    <x v="0"/>
    <d v="2002-12-31T00:00:00"/>
    <n v="10064.379999999999"/>
  </r>
  <r>
    <s v="VALKELIA BORGES DOS SANTOS"/>
    <x v="0"/>
    <n v="2229462"/>
    <n v="7233899690"/>
    <s v="08/06/1985"/>
    <x v="0"/>
    <s v="HELENICE DAS DORES BORGES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0"/>
    <x v="18"/>
    <x v="0"/>
    <m/>
    <s v="0//0"/>
    <m/>
    <m/>
    <n v="0"/>
    <m/>
    <n v="0"/>
    <m/>
    <m/>
    <m/>
    <x v="0"/>
    <x v="0"/>
    <d v="2015-05-25T00:00:00"/>
    <n v="5022.1499999999996"/>
  </r>
  <r>
    <s v="VALMIR TUNALA JUNIOR"/>
    <x v="1"/>
    <n v="2924438"/>
    <n v="7982869629"/>
    <s v="20/08/1987"/>
    <x v="1"/>
    <s v="MARIA ANGELA DA SILVA TUNALA"/>
    <x v="0"/>
    <s v="BRASILEIRO NATO"/>
    <m/>
    <s v="MG"/>
    <m/>
    <n v="771"/>
    <s v="SERVICOS MEDICOS"/>
    <s v="06-HOSP CLINICAS-UMUARAMA"/>
    <n v="746"/>
    <s v="DIRETORIA DE SERVICOS CLINICOS"/>
    <s v="06-HOSP CLINICAS-UMUARAMA"/>
    <m/>
    <x v="5"/>
    <x v="118"/>
    <x v="0"/>
    <m/>
    <s v="0//0"/>
    <m/>
    <m/>
    <n v="0"/>
    <m/>
    <n v="0"/>
    <m/>
    <m/>
    <m/>
    <x v="0"/>
    <x v="2"/>
    <d v="2016-05-17T00:00:00"/>
    <n v="6597.44"/>
  </r>
  <r>
    <s v="VALMIRA LICIO MACHADO"/>
    <x v="1"/>
    <n v="1980363"/>
    <n v="80658008668"/>
    <s v="30/04/1968"/>
    <x v="0"/>
    <s v="JOAQUINA MARIA DE SANTANA"/>
    <x v="1"/>
    <s v="BRASILEIRO NATO"/>
    <m/>
    <s v="MG"/>
    <m/>
    <n v="475"/>
    <s v="GINECOLOGIA OBSTETRICIA AMB DIENF"/>
    <s v="05-ENFERMAGEM-UMUARAMA"/>
    <n v="211"/>
    <s v="DIRETORIA DE ENFERMAGEM HC"/>
    <s v="05-ENFERMAGEM-UMUARAMA"/>
    <s v="PARCIALMENTE SURDO"/>
    <x v="9"/>
    <x v="74"/>
    <x v="0"/>
    <m/>
    <s v="0//0"/>
    <m/>
    <m/>
    <n v="0"/>
    <m/>
    <n v="0"/>
    <m/>
    <m/>
    <m/>
    <x v="0"/>
    <x v="0"/>
    <d v="2012-11-12T00:00:00"/>
    <n v="3181.04"/>
  </r>
  <r>
    <s v="VALQUIRIA CRISTINA AMARAL"/>
    <x v="0"/>
    <n v="3014974"/>
    <n v="9467150689"/>
    <s v="11/11/1990"/>
    <x v="0"/>
    <s v="MARLENE MIRTES DA SILVA AMARAL"/>
    <x v="0"/>
    <s v="BRASILEIRO NATO"/>
    <m/>
    <s v="MG"/>
    <m/>
    <n v="409"/>
    <s v="COOR CURSO GRAD EM ENGENHARIA CIVIL"/>
    <s v="04-SANTA MONICA"/>
    <n v="407"/>
    <s v="FACULDADE DE ENGENHARIA CIVIL"/>
    <s v="04-SANTA MONICA"/>
    <m/>
    <x v="1"/>
    <x v="40"/>
    <x v="0"/>
    <m/>
    <s v="0//0"/>
    <m/>
    <m/>
    <n v="0"/>
    <m/>
    <n v="0"/>
    <m/>
    <m/>
    <m/>
    <x v="0"/>
    <x v="0"/>
    <d v="2018-02-26T00:00:00"/>
    <n v="4781.88"/>
  </r>
  <r>
    <s v="VALTER JOSE COUTINHO JUNIOR"/>
    <x v="0"/>
    <n v="2102112"/>
    <n v="7245429650"/>
    <s v="26/04/1985"/>
    <x v="1"/>
    <s v="MARIA DAS DORES DE OLIVEIRA COUTINHO"/>
    <x v="0"/>
    <s v="BRASILEIRO NATO"/>
    <m/>
    <s v="MG"/>
    <m/>
    <n v="395"/>
    <s v="INSTITUTO DE FISICA"/>
    <s v="04-SANTA MONICA"/>
    <n v="395"/>
    <s v="INSTITUTO DE FISICA"/>
    <s v="04-SANTA MONICA"/>
    <m/>
    <x v="1"/>
    <x v="18"/>
    <x v="0"/>
    <m/>
    <s v="0//0"/>
    <m/>
    <m/>
    <n v="0"/>
    <m/>
    <n v="0"/>
    <m/>
    <m/>
    <m/>
    <x v="0"/>
    <x v="0"/>
    <d v="2014-03-12T00:00:00"/>
    <n v="5051.21"/>
  </r>
  <r>
    <s v="VALTER KHALIL ANIS IBRAHIM THOME"/>
    <x v="1"/>
    <n v="413504"/>
    <n v="35177063615"/>
    <s v="28/09/1960"/>
    <x v="1"/>
    <s v="JOANA FRANCISCA JOSE MACHADO"/>
    <x v="0"/>
    <s v="BRASILEIRO NATO"/>
    <m/>
    <s v="MG"/>
    <s v="ITUIUTABA"/>
    <n v="491"/>
    <s v="CENTRO CIRURGICO GEUNE DIENF"/>
    <s v="05-ENFERMAGEM-UMUARAMA"/>
    <n v="211"/>
    <s v="DIRETORIA DE ENFERMAGEM HC"/>
    <s v="05-ENFERMAGEM-UMUARAMA"/>
    <m/>
    <x v="6"/>
    <x v="111"/>
    <x v="0"/>
    <m/>
    <s v="0//0"/>
    <m/>
    <m/>
    <n v="0"/>
    <m/>
    <n v="0"/>
    <m/>
    <m/>
    <m/>
    <x v="0"/>
    <x v="0"/>
    <d v="1991-01-03T00:00:00"/>
    <n v="4178.32"/>
  </r>
  <r>
    <s v="VALTER MATOS"/>
    <x v="0"/>
    <n v="1035239"/>
    <n v="39866521168"/>
    <s v="29/05/1965"/>
    <x v="1"/>
    <s v="MARTHA ELECILDA LOPES MATOS"/>
    <x v="0"/>
    <s v="BRASILEIRO NATO"/>
    <m/>
    <s v="RJ"/>
    <s v="PETROPOLIS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3-08-10T00:00:00"/>
    <n v="7831.67"/>
  </r>
  <r>
    <s v="VALTER NERI DA FONSECA FILHO"/>
    <x v="0"/>
    <n v="1901495"/>
    <n v="3053358476"/>
    <s v="03/05/1979"/>
    <x v="1"/>
    <s v="MIRIAM DA LUZ PEREIRA DA FONSECA"/>
    <x v="0"/>
    <s v="BRASILEIRO NATO"/>
    <m/>
    <s v="PE"/>
    <m/>
    <n v="625"/>
    <s v="SETOR DE PROJETOS - DIREN"/>
    <s v="04-SANTA MONICA"/>
    <n v="617"/>
    <s v="DIRETORIA DE ENSINO"/>
    <s v="04-SANTA MONICA"/>
    <m/>
    <x v="9"/>
    <x v="3"/>
    <x v="0"/>
    <m/>
    <s v="0//0"/>
    <m/>
    <m/>
    <n v="26438"/>
    <s v="INSTITUTO FEDERAL DE SANTA CATARINA"/>
    <n v="0"/>
    <m/>
    <m/>
    <m/>
    <x v="0"/>
    <x v="0"/>
    <d v="2020-04-22T00:00:00"/>
    <n v="3583.07"/>
  </r>
  <r>
    <s v="VANDA GUERRA LIMA"/>
    <x v="1"/>
    <n v="409891"/>
    <n v="497589850"/>
    <s v="30/05/1956"/>
    <x v="0"/>
    <s v="ROSA SPOLAOR"/>
    <x v="1"/>
    <s v="BRASILEIRO NATO"/>
    <m/>
    <s v="SP"/>
    <s v="RANCHARIA"/>
    <n v="473"/>
    <s v="RADIOLOGIA AMB DIENF"/>
    <s v="05-ENFERMAGEM-UMUARAMA"/>
    <n v="211"/>
    <s v="DIRETORIA DE ENFERMAGEM HC"/>
    <s v="05-ENFERMAGEM-UMUARAMA"/>
    <m/>
    <x v="2"/>
    <x v="29"/>
    <x v="0"/>
    <m/>
    <s v="0//0"/>
    <m/>
    <m/>
    <n v="0"/>
    <m/>
    <n v="0"/>
    <m/>
    <m/>
    <m/>
    <x v="0"/>
    <x v="0"/>
    <d v="1979-06-01T00:00:00"/>
    <n v="10678.34"/>
  </r>
  <r>
    <s v="VANDER ROBERTO DA SILVA"/>
    <x v="0"/>
    <n v="413186"/>
    <n v="48141739620"/>
    <s v="13/03/1962"/>
    <x v="1"/>
    <s v="NELI APARECIDA SILVA"/>
    <x v="1"/>
    <s v="BRASILEIRO NATO"/>
    <m/>
    <s v="MG"/>
    <s v="ITUIUTABA"/>
    <n v="1265"/>
    <s v="SETOR DE TRAFEGO E OFICINAS"/>
    <s v="08-AREA ADMINISTR-UMUARAMA"/>
    <n v="59"/>
    <s v="PREFEITURA UNIVERSITARIA"/>
    <s v="04-SANTA MONICA"/>
    <m/>
    <x v="0"/>
    <x v="7"/>
    <x v="0"/>
    <m/>
    <s v="0//0"/>
    <m/>
    <m/>
    <n v="0"/>
    <m/>
    <n v="0"/>
    <m/>
    <m/>
    <m/>
    <x v="0"/>
    <x v="0"/>
    <d v="1986-07-10T00:00:00"/>
    <n v="10600.04"/>
  </r>
  <r>
    <s v="VANDERLAN LUIZ DE SOUSA"/>
    <x v="0"/>
    <n v="1035115"/>
    <n v="66267030644"/>
    <s v="08/02/1971"/>
    <x v="1"/>
    <s v="ILMA ALVES DE FATIMA SOUSA"/>
    <x v="1"/>
    <s v="BRASILEIRO NATO"/>
    <m/>
    <s v="MG"/>
    <s v="ARAGUARI"/>
    <n v="264"/>
    <s v="DIRETORIA DA ESCOLA TECNICA DE SAUDE"/>
    <s v="07-AREA ACADEMICA-UMUARAMA"/>
    <n v="264"/>
    <s v="DIRETORIA DA ESCOLA TECNICA DE SAUDE"/>
    <s v="07-AREA ACADEMICA-UMUARAMA"/>
    <m/>
    <x v="2"/>
    <x v="96"/>
    <x v="0"/>
    <m/>
    <s v="0//0"/>
    <m/>
    <m/>
    <n v="0"/>
    <m/>
    <n v="0"/>
    <m/>
    <m/>
    <m/>
    <x v="0"/>
    <x v="0"/>
    <d v="1993-03-17T00:00:00"/>
    <n v="5646.81"/>
  </r>
  <r>
    <s v="VANERLI PEREIRA VIANA"/>
    <x v="1"/>
    <n v="1434921"/>
    <n v="57023794620"/>
    <s v="14/07/1964"/>
    <x v="0"/>
    <s v="GESSI CARVALHO VIANA"/>
    <x v="1"/>
    <s v="BRASILEIRO NATO"/>
    <m/>
    <s v="GO"/>
    <s v="ITAPURANGA"/>
    <n v="479"/>
    <s v="CLINICA MEDICA E PEDIATRIA PS DIENF"/>
    <s v="05-ENFERMAGEM-UMUARAMA"/>
    <n v="211"/>
    <s v="DIRETORIA DE ENFERMAGEM HC"/>
    <s v="05-ENFERMAGEM-UMUARAMA"/>
    <m/>
    <x v="0"/>
    <x v="36"/>
    <x v="0"/>
    <m/>
    <s v="0//0"/>
    <m/>
    <s v="LIC. TRATAMENTO DE SAUDE - EST"/>
    <n v="0"/>
    <m/>
    <n v="0"/>
    <m/>
    <s v="2/12/2022"/>
    <s v="31/12/2022"/>
    <x v="0"/>
    <x v="0"/>
    <d v="2003-11-17T00:00:00"/>
    <n v="6180.63"/>
  </r>
  <r>
    <s v="VANESSA APARECIDA CAETANO ALVES"/>
    <x v="0"/>
    <n v="1812281"/>
    <n v="6280642682"/>
    <s v="04/12/1984"/>
    <x v="0"/>
    <s v="MARIA RITA CAETANO ALVES"/>
    <x v="1"/>
    <s v="BRASILEIRO NATO"/>
    <m/>
    <s v="MG"/>
    <m/>
    <n v="793"/>
    <s v="COORD CURSO GRAD BIOTECNOLOGIA DE PATOS"/>
    <s v="11-CAMPUS PATOS DE MINAS"/>
    <n v="298"/>
    <s v="INSTITUTO DE BIOTECNOLOGIA"/>
    <s v="07-AREA ACADEMICA-UMUARAMA"/>
    <m/>
    <x v="1"/>
    <x v="25"/>
    <x v="0"/>
    <m/>
    <s v="0//0"/>
    <m/>
    <m/>
    <n v="26282"/>
    <s v="UNIVERSIDADE FEDERAL DE VICOSA"/>
    <n v="0"/>
    <m/>
    <m/>
    <m/>
    <x v="0"/>
    <x v="0"/>
    <d v="2013-09-04T00:00:00"/>
    <n v="6038.28"/>
  </r>
  <r>
    <s v="VANESSA APARECIDA DE OLIVEIRA"/>
    <x v="0"/>
    <n v="3015037"/>
    <n v="9189555643"/>
    <s v="09/10/1990"/>
    <x v="0"/>
    <s v="CRISTIANE ALVES SOARES"/>
    <x v="0"/>
    <s v="BRASILEIRO NATO"/>
    <m/>
    <s v="MG"/>
    <m/>
    <n v="665"/>
    <s v="SETOR INTEG ACOES PROM SAUDE SERVIDOR"/>
    <s v="08-AREA ADMINISTR-UMUARAMA"/>
    <n v="29"/>
    <s v="PRO REITORIA DE GESTAO DE PESSOAS"/>
    <s v="04-SANTA MONICA"/>
    <m/>
    <x v="0"/>
    <x v="58"/>
    <x v="0"/>
    <m/>
    <s v="0//0"/>
    <m/>
    <m/>
    <n v="0"/>
    <m/>
    <n v="0"/>
    <m/>
    <m/>
    <m/>
    <x v="0"/>
    <x v="0"/>
    <d v="2018-02-22T00:00:00"/>
    <n v="6837.25"/>
  </r>
  <r>
    <s v="VANESSA APARECIDA DOMINGOS DA SILVA RODRIGUES"/>
    <x v="1"/>
    <n v="1827886"/>
    <n v="1526562600"/>
    <s v="22/06/1987"/>
    <x v="0"/>
    <s v="MARTA DA SILVA"/>
    <x v="1"/>
    <s v="BRASILEIRO NATO"/>
    <m/>
    <s v="MG"/>
    <m/>
    <n v="492"/>
    <s v="CENTRO OBSTETRICO GEUNE DIENF"/>
    <s v="05-ENFERMAGEM-UMUARAMA"/>
    <n v="211"/>
    <s v="DIRETORIA DE ENFERMAGEM HC"/>
    <s v="05-ENFERMAGEM-UMUARAMA"/>
    <m/>
    <x v="1"/>
    <x v="12"/>
    <x v="0"/>
    <m/>
    <s v="0//0"/>
    <m/>
    <m/>
    <n v="0"/>
    <m/>
    <n v="0"/>
    <m/>
    <m/>
    <m/>
    <x v="0"/>
    <x v="0"/>
    <d v="2010-11-30T00:00:00"/>
    <n v="5811.63"/>
  </r>
  <r>
    <s v="VANESSA ARANTES DA SILVA COSTA"/>
    <x v="1"/>
    <n v="1905357"/>
    <n v="6995518624"/>
    <s v="08/02/1985"/>
    <x v="0"/>
    <s v="ANA VALERIA ARANTES DA SILVA"/>
    <x v="0"/>
    <s v="BRASILEIRO NATO"/>
    <m/>
    <s v="MG"/>
    <m/>
    <n v="769"/>
    <s v="PROPEDEUTICA"/>
    <s v="06-HOSP CLINICAS-UMUARAMA"/>
    <n v="746"/>
    <s v="DIRETORIA DE SERVICOS CLINICOS"/>
    <s v="06-HOSP CLINICAS-UMUARAMA"/>
    <m/>
    <x v="2"/>
    <x v="12"/>
    <x v="0"/>
    <m/>
    <s v="0//0"/>
    <m/>
    <m/>
    <n v="0"/>
    <m/>
    <n v="0"/>
    <m/>
    <m/>
    <m/>
    <x v="0"/>
    <x v="1"/>
    <d v="2011-12-16T00:00:00"/>
    <n v="5560.5"/>
  </r>
  <r>
    <s v="VANESSA CARLA DE SOUZA PEREIRA"/>
    <x v="1"/>
    <n v="1052772"/>
    <n v="8262208609"/>
    <s v="05/01/1987"/>
    <x v="0"/>
    <s v="ERENITA MARIA DE SOUZA PEREIR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118"/>
    <x v="0"/>
    <m/>
    <s v="0//0"/>
    <m/>
    <m/>
    <n v="0"/>
    <m/>
    <n v="0"/>
    <m/>
    <m/>
    <m/>
    <x v="0"/>
    <x v="0"/>
    <d v="2013-08-19T00:00:00"/>
    <n v="7892.64"/>
  </r>
  <r>
    <s v="VANESSA CARRARA"/>
    <x v="1"/>
    <n v="1434276"/>
    <n v="4652186606"/>
    <s v="19/06/1980"/>
    <x v="0"/>
    <s v="VERA LUCIA ROCHA CARRARA"/>
    <x v="1"/>
    <s v="BRASILEIRO NATO"/>
    <m/>
    <s v="MG"/>
    <s v="UBERLANDIA"/>
    <n v="491"/>
    <s v="CENTRO CIRURGICO GEUNE DIENF"/>
    <s v="05-ENFERMAGEM-UMUARAMA"/>
    <n v="211"/>
    <s v="DIRETORIA DE ENFERMAGEM HC"/>
    <s v="05-ENFERMAGEM-UMUARAMA"/>
    <m/>
    <x v="0"/>
    <x v="92"/>
    <x v="0"/>
    <m/>
    <s v="0//0"/>
    <m/>
    <m/>
    <n v="0"/>
    <m/>
    <n v="0"/>
    <m/>
    <m/>
    <m/>
    <x v="0"/>
    <x v="0"/>
    <d v="2003-11-06T00:00:00"/>
    <n v="5065.82"/>
  </r>
  <r>
    <s v="VANESSA CRISTINA DE CARVALHO CARDOSO"/>
    <x v="0"/>
    <n v="2618591"/>
    <n v="417446675"/>
    <s v="29/10/1976"/>
    <x v="0"/>
    <s v="ORLANDINA MARIA DA MOTA DE CARVALHO"/>
    <x v="0"/>
    <s v="BRASILEIRO NATO"/>
    <m/>
    <s v="GO"/>
    <s v="GOIATUBA"/>
    <n v="665"/>
    <s v="SETOR INTEG ACOES PROM SAUDE SERVIDOR"/>
    <s v="08-AREA ADMINISTR-UMUARAMA"/>
    <n v="29"/>
    <s v="PRO REITORIA DE GESTAO DE PESSOAS"/>
    <s v="04-SANTA MONICA"/>
    <m/>
    <x v="0"/>
    <x v="16"/>
    <x v="0"/>
    <m/>
    <s v="0//0"/>
    <m/>
    <m/>
    <n v="0"/>
    <m/>
    <n v="0"/>
    <m/>
    <m/>
    <m/>
    <x v="0"/>
    <x v="0"/>
    <d v="2012-02-03T00:00:00"/>
    <n v="7967.9"/>
  </r>
  <r>
    <s v="VANESSA CRISTINA SASSIOTO"/>
    <x v="1"/>
    <n v="1123606"/>
    <n v="424628600"/>
    <s v="24/07/1974"/>
    <x v="0"/>
    <s v="ELIZABETE SANTOS SASSIOTO"/>
    <x v="0"/>
    <s v="BRASILEIRO NATO"/>
    <m/>
    <s v="MG"/>
    <s v="UBERLANDIA"/>
    <n v="494"/>
    <s v="HEMODINAMICA GEUNE DIENF"/>
    <s v="05-ENFERMAGEM-UMUARAMA"/>
    <n v="211"/>
    <s v="DIRETORIA DE ENFERMAGEM HC"/>
    <s v="05-ENFERMAGEM-UMUARAMA"/>
    <m/>
    <x v="0"/>
    <x v="29"/>
    <x v="0"/>
    <m/>
    <s v="0//0"/>
    <m/>
    <m/>
    <n v="0"/>
    <m/>
    <n v="0"/>
    <m/>
    <m/>
    <m/>
    <x v="0"/>
    <x v="0"/>
    <d v="1995-02-11T00:00:00"/>
    <n v="6562.74"/>
  </r>
  <r>
    <s v="VANESSA CUSTODIO AFONSO ROCHA"/>
    <x v="1"/>
    <n v="1435411"/>
    <n v="5172892613"/>
    <s v="09/06/1978"/>
    <x v="0"/>
    <s v="IVANI CUSTODIO AFONSO"/>
    <x v="1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m/>
    <x v="1"/>
    <x v="1"/>
    <x v="0"/>
    <m/>
    <s v="0//0"/>
    <m/>
    <m/>
    <n v="0"/>
    <m/>
    <n v="0"/>
    <m/>
    <m/>
    <m/>
    <x v="0"/>
    <x v="2"/>
    <d v="2003-12-03T00:00:00"/>
    <n v="5785.58"/>
  </r>
  <r>
    <s v="VANESSA DA SILVA PESSOA SILVERIO"/>
    <x v="1"/>
    <n v="1854768"/>
    <n v="7751473622"/>
    <s v="09/11/1985"/>
    <x v="0"/>
    <s v="APARECIDA MARIA DA SILVA PESSOA"/>
    <x v="1"/>
    <s v="BRASILEIRO NATO"/>
    <m/>
    <s v="MG"/>
    <m/>
    <n v="211"/>
    <s v="DIRETORIA DE ENFERMAGEM HC"/>
    <s v="05-ENFERMAGEM-UMUARAMA"/>
    <n v="211"/>
    <s v="DIRETORIA DE ENFERMAGEM HC"/>
    <s v="05-ENFERMAGEM-UMUARAMA"/>
    <m/>
    <x v="1"/>
    <x v="55"/>
    <x v="0"/>
    <m/>
    <s v="0//0"/>
    <m/>
    <m/>
    <n v="0"/>
    <m/>
    <n v="0"/>
    <m/>
    <m/>
    <m/>
    <x v="0"/>
    <x v="0"/>
    <d v="2011-03-15T00:00:00"/>
    <n v="11627.19"/>
  </r>
  <r>
    <s v="VANESSA DA SILVA RIBEIRO"/>
    <x v="0"/>
    <n v="1981460"/>
    <n v="710154186"/>
    <s v="25/04/1985"/>
    <x v="0"/>
    <s v="CLEUSA FERREIRA DA SILVA RIBEIRO"/>
    <x v="1"/>
    <s v="BRASILEIRO NATO"/>
    <m/>
    <s v="GO"/>
    <m/>
    <n v="288"/>
    <s v="INSTITUTO DE CIENCIAS BIOMEDICAS"/>
    <s v="07-AREA ACADEMICA-UMUARAMA"/>
    <n v="288"/>
    <s v="INSTITUTO DE CIENCIAS BIOMEDICAS"/>
    <s v="07-AREA ACADEMICA-UMUARAMA"/>
    <m/>
    <x v="3"/>
    <x v="34"/>
    <x v="0"/>
    <m/>
    <s v="0//0"/>
    <m/>
    <m/>
    <n v="26235"/>
    <s v="UNIVERSIDADE FEDERAL DE GOIAS"/>
    <n v="0"/>
    <m/>
    <m/>
    <m/>
    <x v="0"/>
    <x v="0"/>
    <d v="2018-03-07T00:00:00"/>
    <n v="10323.4"/>
  </r>
  <r>
    <s v="VANESSA DE FATIMA CRUZ"/>
    <x v="0"/>
    <n v="1618084"/>
    <n v="5428236671"/>
    <s v="19/06/1981"/>
    <x v="0"/>
    <s v="MARIA HELENA BARBOSA DA CRUZ"/>
    <x v="1"/>
    <s v="BRASILEIRO NATO"/>
    <m/>
    <s v="MG"/>
    <s v="PARA DE MINAS"/>
    <n v="4"/>
    <s v="GABINETE DO REITOR"/>
    <s v="04-SANTA MONICA"/>
    <n v="4"/>
    <s v="GABINETE DO REITOR"/>
    <s v="04-SANTA MONICA"/>
    <m/>
    <x v="0"/>
    <x v="15"/>
    <x v="0"/>
    <m/>
    <s v="0//0"/>
    <m/>
    <m/>
    <n v="0"/>
    <m/>
    <n v="0"/>
    <m/>
    <m/>
    <m/>
    <x v="0"/>
    <x v="0"/>
    <d v="2008-03-31T00:00:00"/>
    <n v="6010.02"/>
  </r>
  <r>
    <s v="VANESSA DE MELO RAIL"/>
    <x v="1"/>
    <n v="3091123"/>
    <n v="1450787606"/>
    <s v="24/07/1988"/>
    <x v="0"/>
    <s v="MARIA APARECIDA DE MELO RAIL"/>
    <x v="0"/>
    <s v="BRASILEIRO NATO"/>
    <m/>
    <s v="MG"/>
    <m/>
    <n v="490"/>
    <s v="BERCARIO E UTI NEONATAL GEUNE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2-13T00:00:00"/>
    <n v="7274.41"/>
  </r>
  <r>
    <s v="VANESSA DIAS GOMES DO PRADO"/>
    <x v="1"/>
    <n v="1361881"/>
    <n v="4756715621"/>
    <s v="18/09/1981"/>
    <x v="0"/>
    <s v="MARIA JOSE DIAS GOMES"/>
    <x v="0"/>
    <s v="BRASILEIRO NATO"/>
    <m/>
    <s v="MG"/>
    <s v="UBERLANDIA"/>
    <n v="475"/>
    <s v="GINECOLOGIA OBSTETRICIA AMB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2-09-17T00:00:00"/>
    <n v="8538.64"/>
  </r>
  <r>
    <s v="VANESSA ESTER DE OLIVEIRA"/>
    <x v="0"/>
    <n v="2120828"/>
    <n v="5706590605"/>
    <s v="20/04/1984"/>
    <x v="0"/>
    <s v="SOLANGE DE FATIMA OLIVEIRA"/>
    <x v="0"/>
    <s v="BRASILEIRO NATO"/>
    <m/>
    <s v="MG"/>
    <m/>
    <n v="665"/>
    <s v="SETOR INTEG ACOES PROM SAUDE SERVIDOR"/>
    <s v="08-AREA ADMINISTR-UMUARAMA"/>
    <n v="29"/>
    <s v="PRO REITORIA DE GESTAO DE PESSOAS"/>
    <s v="04-SANTA MONICA"/>
    <s v="PORTADOR DE VISÃO PARCIAL"/>
    <x v="0"/>
    <x v="31"/>
    <x v="0"/>
    <m/>
    <s v="0//0"/>
    <m/>
    <m/>
    <n v="0"/>
    <m/>
    <n v="0"/>
    <m/>
    <m/>
    <m/>
    <x v="0"/>
    <x v="0"/>
    <d v="2014-05-09T00:00:00"/>
    <n v="3434.01"/>
  </r>
  <r>
    <s v="VANESSA FABIANE SILVA SALAZAR"/>
    <x v="0"/>
    <n v="1474009"/>
    <n v="99929163620"/>
    <s v="17/08/1972"/>
    <x v="0"/>
    <s v="CLEUSA ROSA PORTES"/>
    <x v="1"/>
    <s v="BRASILEIRO NATO"/>
    <m/>
    <s v="MG"/>
    <s v="UBERLANDIA"/>
    <n v="245"/>
    <s v="AUDITORIA GERAL"/>
    <s v="04-SANTA MONICA"/>
    <n v="4"/>
    <s v="GABINETE DO REITOR"/>
    <s v="04-SANTA MONICA"/>
    <m/>
    <x v="2"/>
    <x v="1"/>
    <x v="0"/>
    <m/>
    <s v="0//0"/>
    <m/>
    <m/>
    <n v="0"/>
    <m/>
    <n v="0"/>
    <m/>
    <m/>
    <m/>
    <x v="0"/>
    <x v="0"/>
    <d v="2004-10-01T00:00:00"/>
    <n v="11010.05"/>
  </r>
  <r>
    <s v="VANESSA FARIA NEVES"/>
    <x v="1"/>
    <n v="2518982"/>
    <n v="5768041699"/>
    <s v="28/10/1983"/>
    <x v="0"/>
    <s v="VILSE LENE FARIA NEVES"/>
    <x v="1"/>
    <s v="BRASILEIRO NATO"/>
    <m/>
    <s v="MG"/>
    <s v="UBERLANDIA"/>
    <n v="485"/>
    <s v="CLINICA MEDICA INTERNACAO DIENF"/>
    <s v="05-ENFERMAGEM-UMUARAMA"/>
    <n v="211"/>
    <s v="DIRETORIA DE ENFERMAGEM HC"/>
    <s v="05-ENFERMAGEM-UMUARAMA"/>
    <m/>
    <x v="1"/>
    <x v="135"/>
    <x v="0"/>
    <m/>
    <s v="0//0"/>
    <m/>
    <s v="LIC. MOTIVO ACOMPANHAMENTO CONJUGE OU COMPANHEIRO- EST"/>
    <n v="26246"/>
    <s v="UNIVERSIDADE FEDERAL DE SANTA CATARINA"/>
    <n v="0"/>
    <m/>
    <s v="1/03/2022"/>
    <s v="31/12/2999"/>
    <x v="0"/>
    <x v="0"/>
    <d v="2016-02-15T00:00:00"/>
    <n v="0"/>
  </r>
  <r>
    <s v="VANESSA LIMA BORGES"/>
    <x v="1"/>
    <n v="2309009"/>
    <n v="5090701679"/>
    <s v="21/03/1981"/>
    <x v="0"/>
    <s v="MARISA LIMA BORGES"/>
    <x v="1"/>
    <s v="BRASILEIRO NATO"/>
    <m/>
    <s v="MG"/>
    <m/>
    <n v="770"/>
    <s v="PSICOLOGIA CLINICA"/>
    <s v="06-HOSP CLINICAS-UMUARAMA"/>
    <n v="746"/>
    <s v="DIRETORIA DE SERVICOS CLINICOS"/>
    <s v="06-HOSP CLINICAS-UMUARAMA"/>
    <m/>
    <x v="1"/>
    <x v="38"/>
    <x v="0"/>
    <m/>
    <s v="0//0"/>
    <m/>
    <m/>
    <n v="0"/>
    <m/>
    <n v="0"/>
    <m/>
    <m/>
    <m/>
    <x v="0"/>
    <x v="0"/>
    <d v="2016-04-26T00:00:00"/>
    <n v="14813.08"/>
  </r>
  <r>
    <s v="VANESSA OLIVEIRA MESQUITA"/>
    <x v="1"/>
    <n v="1455012"/>
    <n v="19628834851"/>
    <s v="15/12/1979"/>
    <x v="0"/>
    <s v="RITA DE CASSIA OLIVEIRA MESQUITA"/>
    <x v="1"/>
    <s v="BRASILEIRO NATO"/>
    <m/>
    <s v="MG"/>
    <s v="UBERABA"/>
    <n v="212"/>
    <s v="AMBULATORIO DIENF"/>
    <s v="05-ENFERMAGEM-UMUARAMA"/>
    <n v="211"/>
    <s v="DIRETORIA DE ENFERMAGEM HC"/>
    <s v="05-ENFERMAGEM-UMUARAMA"/>
    <m/>
    <x v="0"/>
    <x v="108"/>
    <x v="0"/>
    <m/>
    <s v="0//0"/>
    <m/>
    <m/>
    <n v="0"/>
    <m/>
    <n v="0"/>
    <m/>
    <m/>
    <m/>
    <x v="0"/>
    <x v="0"/>
    <d v="2004-06-01T00:00:00"/>
    <n v="9263.17"/>
  </r>
  <r>
    <s v="VANESSA OLIVEIRA SANTOS"/>
    <x v="1"/>
    <n v="1119199"/>
    <n v="7447114600"/>
    <s v="13/05/1986"/>
    <x v="0"/>
    <s v="ANGELA MARIA DOS SANTOS"/>
    <x v="3"/>
    <s v="BRASILEIRO NATO"/>
    <m/>
    <s v="MG"/>
    <m/>
    <n v="485"/>
    <s v="CLINICA MEDICA INTERNACAO DIENF"/>
    <s v="05-ENFERMAGEM-UMUARAMA"/>
    <n v="211"/>
    <s v="DIRETORIA DE ENFERMAGEM HC"/>
    <s v="05-ENFERMAGEM-UMUARAMA"/>
    <m/>
    <x v="0"/>
    <x v="27"/>
    <x v="0"/>
    <m/>
    <s v="0//0"/>
    <m/>
    <m/>
    <n v="0"/>
    <m/>
    <n v="0"/>
    <m/>
    <m/>
    <m/>
    <x v="0"/>
    <x v="0"/>
    <d v="2019-08-12T00:00:00"/>
    <n v="7898.77"/>
  </r>
  <r>
    <s v="VANESSA SILVEIRA NAVARRO"/>
    <x v="1"/>
    <n v="1455151"/>
    <n v="451067622"/>
    <s v="09/09/1976"/>
    <x v="0"/>
    <s v="APARECIDA VITORIA SILVEIRA PINTO"/>
    <x v="1"/>
    <s v="BRASILEIRO NATO"/>
    <m/>
    <s v="MG"/>
    <s v="PASSOS"/>
    <n v="496"/>
    <s v="ONCOLOGIA QUIMIOTERAPIA GEUNE DIENF"/>
    <s v="05-ENFERMAGEM-UMUARAMA"/>
    <n v="211"/>
    <s v="DIRETORIA DE ENFERMAGEM HC"/>
    <s v="05-ENFERMAGEM-UMUARAMA"/>
    <m/>
    <x v="1"/>
    <x v="1"/>
    <x v="0"/>
    <m/>
    <s v="0//0"/>
    <m/>
    <m/>
    <n v="0"/>
    <m/>
    <n v="0"/>
    <m/>
    <m/>
    <m/>
    <x v="0"/>
    <x v="0"/>
    <d v="2004-06-01T00:00:00"/>
    <n v="12458.74"/>
  </r>
  <r>
    <s v="VANESSA VIEIRA DE PADUA"/>
    <x v="0"/>
    <n v="3272372"/>
    <n v="70035222174"/>
    <s v="04/01/1995"/>
    <x v="0"/>
    <s v="ALVANI VIEIRA BORGES DE PADUA"/>
    <x v="1"/>
    <s v="BRASILEIRO NATO"/>
    <m/>
    <s v="GO"/>
    <m/>
    <n v="942"/>
    <s v="DIVISAO DE CONTROLE TECNICO"/>
    <s v="04-SANTA MONICA"/>
    <n v="31"/>
    <s v="DIRETORIA ADMINISTRACAO DE PESSOAL"/>
    <s v="04-SANTA MONICA"/>
    <m/>
    <x v="0"/>
    <x v="24"/>
    <x v="0"/>
    <m/>
    <s v="0//0"/>
    <m/>
    <m/>
    <n v="0"/>
    <m/>
    <n v="0"/>
    <m/>
    <m/>
    <m/>
    <x v="0"/>
    <x v="0"/>
    <d v="2022-02-07T00:00:00"/>
    <n v="3181.04"/>
  </r>
  <r>
    <s v="VANGELA LUIZA GUIMARAES"/>
    <x v="1"/>
    <n v="2383624"/>
    <n v="50778463672"/>
    <s v="16/09/1965"/>
    <x v="0"/>
    <s v="VALDETE LUIZA GUIMARAES"/>
    <x v="1"/>
    <s v="BRASILEIRO NATO"/>
    <m/>
    <s v="MG"/>
    <m/>
    <n v="750"/>
    <s v="FINANCAS"/>
    <s v="06-HOSP CLINICAS-UMUARAMA"/>
    <n v="743"/>
    <s v="DIRETORIA DE SERVICOS ADMINISTRATIVOS"/>
    <s v="06-HOSP CLINICAS-UMUARAMA"/>
    <s v="MONOPARESIA"/>
    <x v="0"/>
    <x v="40"/>
    <x v="0"/>
    <m/>
    <s v="0//0"/>
    <m/>
    <m/>
    <n v="0"/>
    <m/>
    <n v="0"/>
    <m/>
    <m/>
    <m/>
    <x v="0"/>
    <x v="0"/>
    <d v="2017-04-05T00:00:00"/>
    <n v="4102.01"/>
  </r>
  <r>
    <s v="VANIA AMARAL DA ROCHA"/>
    <x v="0"/>
    <n v="2123616"/>
    <n v="88117200600"/>
    <s v="24/04/1973"/>
    <x v="0"/>
    <s v="MARIA TEREZA AMARAL"/>
    <x v="1"/>
    <s v="BRASILEIRO NATO"/>
    <m/>
    <s v="MG"/>
    <s v="TUPACIGUARA"/>
    <n v="111"/>
    <s v="DIVISAO APOIO ADM HOSPITAL VETERINARIO"/>
    <s v="08-AREA ADMINISTR-UMUARAMA"/>
    <n v="109"/>
    <s v="HOSPITAL VETERINARIO - DIRETORIA GERAL"/>
    <s v="08-AREA ADMINISTR-UMUARAMA"/>
    <m/>
    <x v="1"/>
    <x v="9"/>
    <x v="0"/>
    <m/>
    <s v="0//0"/>
    <m/>
    <s v="Afast. no País (Com Ônus) Est/Dout/Mestrado - EST"/>
    <n v="0"/>
    <m/>
    <n v="0"/>
    <m/>
    <s v="12/03/2022"/>
    <s v="12/03/2023"/>
    <x v="0"/>
    <x v="0"/>
    <d v="2010-07-30T00:00:00"/>
    <n v="9934.3799999999992"/>
  </r>
  <r>
    <s v="VANIA LUCIA VIEIRA FERNANDES"/>
    <x v="1"/>
    <n v="1123373"/>
    <n v="86648500620"/>
    <s v="14/01/1970"/>
    <x v="0"/>
    <s v="IVANI PEREIRA VIEIRA"/>
    <x v="0"/>
    <s v="BRASILEIRO NATO"/>
    <m/>
    <s v="MG"/>
    <s v="ARAGUARI"/>
    <n v="213"/>
    <s v="GESTAO DO PRONTO SOCORRO DIENF"/>
    <s v="05-ENFERMAGEM-UMUARAMA"/>
    <n v="211"/>
    <s v="DIRETORIA DE ENFERMAGEM HC"/>
    <s v="05-ENFERMAGEM-UMUARAMA"/>
    <m/>
    <x v="4"/>
    <x v="6"/>
    <x v="0"/>
    <m/>
    <s v="0//0"/>
    <m/>
    <m/>
    <n v="0"/>
    <m/>
    <n v="0"/>
    <m/>
    <m/>
    <m/>
    <x v="0"/>
    <x v="0"/>
    <d v="1994-12-15T00:00:00"/>
    <n v="5554.08"/>
  </r>
  <r>
    <s v="VANIA MARCIA AIRES"/>
    <x v="0"/>
    <n v="413024"/>
    <n v="46045937600"/>
    <s v="31/08/1964"/>
    <x v="0"/>
    <s v="DINAMARCIA FERREIRA AIRES"/>
    <x v="1"/>
    <s v="BRASILEIRO NATO"/>
    <m/>
    <s v="MG"/>
    <s v="UBERLANDIA"/>
    <n v="124"/>
    <s v="DIRETORIA DE POS GRADUACAO"/>
    <s v="04-SANTA MONICA"/>
    <n v="122"/>
    <s v="PRO REITORIA PESQUISA E POS GRADUACAO"/>
    <s v="04-SANTA MONICA"/>
    <m/>
    <x v="0"/>
    <x v="29"/>
    <x v="0"/>
    <m/>
    <s v="0//0"/>
    <m/>
    <m/>
    <n v="0"/>
    <m/>
    <n v="0"/>
    <m/>
    <m/>
    <m/>
    <x v="0"/>
    <x v="0"/>
    <d v="1987-11-19T00:00:00"/>
    <n v="6245.54"/>
  </r>
  <r>
    <s v="VANIA MARIA DOS SANTOS"/>
    <x v="0"/>
    <n v="413471"/>
    <n v="37791290600"/>
    <s v="23/01/1956"/>
    <x v="0"/>
    <s v="CARMELITA FARIA SANTOS"/>
    <x v="2"/>
    <s v="BRASILEIRO NATO"/>
    <m/>
    <s v="MG"/>
    <s v="ITABIRITO"/>
    <n v="425"/>
    <s v="DIVISAO DE APOSENTADORIA E PENSAO"/>
    <s v="04-SANTA MONICA"/>
    <n v="29"/>
    <s v="PRO REITORIA DE GESTAO DE PESSOAS"/>
    <s v="04-SANTA MONICA"/>
    <m/>
    <x v="0"/>
    <x v="6"/>
    <x v="0"/>
    <m/>
    <s v="0//0"/>
    <m/>
    <m/>
    <n v="0"/>
    <m/>
    <n v="0"/>
    <m/>
    <m/>
    <m/>
    <x v="0"/>
    <x v="0"/>
    <d v="1981-09-01T00:00:00"/>
    <n v="8976.5400000000009"/>
  </r>
  <r>
    <s v="VANIA ROSSI NUNES PINTO"/>
    <x v="1"/>
    <n v="1123488"/>
    <n v="15482677672"/>
    <s v="07/02/1951"/>
    <x v="0"/>
    <s v="LINDALVA ROSSI NUNES PINTO"/>
    <x v="1"/>
    <s v="BRASILEIRO NATO"/>
    <m/>
    <s v="MG"/>
    <s v="BELO HORIZONTE"/>
    <n v="771"/>
    <s v="SERVICOS MEDICOS"/>
    <s v="06-HOSP CLINICAS-UMUARAMA"/>
    <n v="746"/>
    <s v="DIRETORIA DE SERVICOS CLINICOS"/>
    <s v="06-HOSP CLINICAS-UMUARAMA"/>
    <m/>
    <x v="0"/>
    <x v="13"/>
    <x v="0"/>
    <m/>
    <s v="0//0"/>
    <m/>
    <m/>
    <n v="0"/>
    <m/>
    <n v="0"/>
    <m/>
    <m/>
    <m/>
    <x v="0"/>
    <x v="0"/>
    <d v="1995-01-09T00:00:00"/>
    <n v="23341.040000000001"/>
  </r>
  <r>
    <s v="VANIAMAR SILVA"/>
    <x v="1"/>
    <n v="413063"/>
    <n v="65232950606"/>
    <s v="23/07/1967"/>
    <x v="0"/>
    <s v="MARIA ABADIA FER SILVA"/>
    <x v="3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m/>
    <x v="9"/>
    <x v="29"/>
    <x v="0"/>
    <m/>
    <s v="0//0"/>
    <m/>
    <m/>
    <n v="0"/>
    <m/>
    <n v="0"/>
    <m/>
    <m/>
    <m/>
    <x v="0"/>
    <x v="0"/>
    <d v="1988-01-25T00:00:00"/>
    <n v="12639.75"/>
  </r>
  <r>
    <s v="VANIELLE KENIA GABRIEL"/>
    <x v="0"/>
    <n v="2395183"/>
    <n v="5548928635"/>
    <s v="26/10/1981"/>
    <x v="0"/>
    <s v="ANA MARIA FIUZA GABRIEL"/>
    <x v="1"/>
    <s v="BRASILEIRO NATO"/>
    <m/>
    <s v="MG"/>
    <m/>
    <n v="125"/>
    <s v="DIVISAO DE ESPECIALIZACAO - PROPP"/>
    <s v="04-SANTA MONICA"/>
    <n v="122"/>
    <s v="PRO REITORIA PESQUISA E POS GRADUACAO"/>
    <s v="04-SANTA MONICA"/>
    <m/>
    <x v="0"/>
    <x v="40"/>
    <x v="0"/>
    <m/>
    <s v="0//0"/>
    <m/>
    <m/>
    <n v="0"/>
    <m/>
    <n v="0"/>
    <m/>
    <m/>
    <m/>
    <x v="0"/>
    <x v="0"/>
    <d v="2017-05-11T00:00:00"/>
    <n v="4977.3900000000003"/>
  </r>
  <r>
    <s v="VANILDA DE FATIMA OLIVEIRA MORAIS"/>
    <x v="1"/>
    <n v="412424"/>
    <n v="46340149634"/>
    <s v="06/10/1951"/>
    <x v="0"/>
    <s v="CLARINDA ROSA OLIVEIRA"/>
    <x v="1"/>
    <s v="BRASILEIRO NATO"/>
    <m/>
    <s v="MG"/>
    <s v="ARAGUARI"/>
    <n v="754"/>
    <s v="NUTRICAO E DIETETICA"/>
    <s v="06-HOSP CLINICAS-UMUARAMA"/>
    <n v="743"/>
    <s v="DIRETORIA DE SERVICOS ADMINISTRATIVOS"/>
    <s v="06-HOSP CLINICAS-UMUARAMA"/>
    <m/>
    <x v="4"/>
    <x v="123"/>
    <x v="0"/>
    <m/>
    <s v="0//0"/>
    <m/>
    <m/>
    <n v="0"/>
    <m/>
    <n v="0"/>
    <m/>
    <m/>
    <m/>
    <x v="0"/>
    <x v="0"/>
    <d v="1985-01-05T00:00:00"/>
    <n v="4014.65"/>
  </r>
  <r>
    <s v="VANUSA DE ASSUNCAO"/>
    <x v="1"/>
    <n v="1435490"/>
    <n v="74452215653"/>
    <s v="23/08/1968"/>
    <x v="0"/>
    <s v="MARIA JAIR DE ASSUNCAO"/>
    <x v="0"/>
    <s v="BRASILEIRO NATO"/>
    <m/>
    <s v="MG"/>
    <s v="MONTES CLAROS"/>
    <n v="482"/>
    <s v="CLINICA CIRURGICA 2 INTERNACAO DIENF"/>
    <s v="05-ENFERMAGEM-UMUARAMA"/>
    <n v="211"/>
    <s v="DIRETORIA DE ENFERMAGEM HC"/>
    <s v="05-ENFERMAGEM-UMUARAMA"/>
    <m/>
    <x v="9"/>
    <x v="99"/>
    <x v="0"/>
    <m/>
    <s v="0//0"/>
    <m/>
    <m/>
    <n v="0"/>
    <m/>
    <n v="0"/>
    <m/>
    <m/>
    <m/>
    <x v="0"/>
    <x v="0"/>
    <d v="2003-12-04T00:00:00"/>
    <n v="10107.879999999999"/>
  </r>
  <r>
    <s v="VANUSIA MARIA RESENDE DE SOUSA"/>
    <x v="0"/>
    <n v="3152612"/>
    <n v="9246839617"/>
    <s v="10/06/1993"/>
    <x v="0"/>
    <s v="MARIA JOSE RESENDE DE SOUSA"/>
    <x v="1"/>
    <s v="BRASILEIRO NATO"/>
    <m/>
    <s v="MG"/>
    <m/>
    <n v="713"/>
    <s v="DIV DE ADM LICITACAO E CONTRATOS - CTIC"/>
    <s v="08-AREA ADMINISTR-UMUARAMA"/>
    <n v="581"/>
    <s v="CENTRO DE TECNO DA INFOR E COMUNICACAO"/>
    <s v="08-AREA ADMINISTR-UMUARAMA"/>
    <s v="MONOPARESIA"/>
    <x v="0"/>
    <x v="27"/>
    <x v="0"/>
    <m/>
    <s v="0//0"/>
    <m/>
    <m/>
    <n v="0"/>
    <m/>
    <n v="0"/>
    <m/>
    <m/>
    <m/>
    <x v="0"/>
    <x v="0"/>
    <d v="2019-10-09T00:00:00"/>
    <n v="3707.09"/>
  </r>
  <r>
    <s v="VANYNE APARECIDA FRANCO FREITAS"/>
    <x v="0"/>
    <n v="1672944"/>
    <n v="4024137689"/>
    <s v="05/10/1977"/>
    <x v="0"/>
    <s v="LUZIA APARECIDA FRANCO FREITAS"/>
    <x v="1"/>
    <s v="BRASILEIRO NATO"/>
    <m/>
    <s v="MG"/>
    <s v="ITUIUTABA"/>
    <n v="1158"/>
    <s v="FA ADM CIE CONT ENG PROD SERV SOCIAL"/>
    <s v="09-CAMPUS PONTAL"/>
    <n v="1158"/>
    <s v="FA ADM CIE CONT ENG PROD SERV SOCIAL"/>
    <s v="09-CAMPUS PONTAL"/>
    <m/>
    <x v="1"/>
    <x v="17"/>
    <x v="0"/>
    <m/>
    <s v="0//0"/>
    <m/>
    <m/>
    <n v="0"/>
    <m/>
    <n v="0"/>
    <m/>
    <m/>
    <m/>
    <x v="0"/>
    <x v="0"/>
    <d v="2009-01-22T00:00:00"/>
    <n v="10589.24"/>
  </r>
  <r>
    <s v="VELSO CARLOS DE SOUZA"/>
    <x v="0"/>
    <n v="412733"/>
    <n v="39414035672"/>
    <s v="01/07/1961"/>
    <x v="1"/>
    <s v="MARIA DORES SOUZA"/>
    <x v="3"/>
    <s v="BRASILEIRO NATO"/>
    <m/>
    <s v="GO"/>
    <s v="PARANAIGUARA"/>
    <n v="337"/>
    <s v="CENTRO DE DOCUM E PESQUISA DA HISTORIA"/>
    <s v="04-SANTA MONICA"/>
    <n v="335"/>
    <s v="INSTITUTO DE HISTORIA"/>
    <s v="04-SANTA MONICA"/>
    <m/>
    <x v="0"/>
    <x v="6"/>
    <x v="0"/>
    <m/>
    <s v="0//0"/>
    <m/>
    <m/>
    <n v="0"/>
    <m/>
    <n v="0"/>
    <m/>
    <m/>
    <m/>
    <x v="0"/>
    <x v="0"/>
    <d v="1987-01-01T00:00:00"/>
    <n v="7405.44"/>
  </r>
  <r>
    <s v="VENIVA MATEUS FERREIRA"/>
    <x v="1"/>
    <n v="412273"/>
    <n v="28777875168"/>
    <s v="22/07/1962"/>
    <x v="0"/>
    <s v="HELENA FERREIRA MATEUS"/>
    <x v="2"/>
    <s v="BRASILEIRO NATO"/>
    <m/>
    <s v="GO"/>
    <s v="CUMARI"/>
    <n v="212"/>
    <s v="AMBULATORIO DIENF"/>
    <s v="05-ENFERMAGEM-UMUARAMA"/>
    <n v="211"/>
    <s v="DIRETORIA DE ENFERMAGEM HC"/>
    <s v="05-ENFERMAGEM-UMUARAMA"/>
    <m/>
    <x v="7"/>
    <x v="151"/>
    <x v="0"/>
    <m/>
    <s v="0//0"/>
    <m/>
    <s v="Decisão Judicial  (C/Rem.) -  EST"/>
    <n v="0"/>
    <m/>
    <n v="0"/>
    <m/>
    <s v="1/08/2012"/>
    <s v="0//0"/>
    <x v="0"/>
    <x v="0"/>
    <d v="1983-11-09T00:00:00"/>
    <n v="3678.19"/>
  </r>
  <r>
    <s v="VERA LUCIA DOS SANTOS"/>
    <x v="1"/>
    <n v="1434925"/>
    <n v="39315975049"/>
    <s v="06/01/1962"/>
    <x v="0"/>
    <s v="CONSTANCIA GOES DOS SANTOS"/>
    <x v="1"/>
    <s v="BRASILEIRO NATO"/>
    <m/>
    <s v="RS"/>
    <s v="IBIACA"/>
    <n v="489"/>
    <s v="ENFERMAGEM PSQUIATRIA INTERNACAO DIENF"/>
    <s v="05-ENFERMAGEM-UMUARAMA"/>
    <n v="211"/>
    <s v="DIRETORIA DE ENFERMAGEM HC"/>
    <s v="05-ENFERMAGEM-UMUARAMA"/>
    <m/>
    <x v="6"/>
    <x v="37"/>
    <x v="0"/>
    <m/>
    <s v="0//0"/>
    <m/>
    <m/>
    <n v="0"/>
    <m/>
    <n v="0"/>
    <m/>
    <m/>
    <m/>
    <x v="0"/>
    <x v="0"/>
    <d v="2003-11-17T00:00:00"/>
    <n v="9209.52"/>
  </r>
  <r>
    <s v="VERA LUCIA SCHULZ"/>
    <x v="0"/>
    <n v="2273491"/>
    <n v="7060591664"/>
    <s v="12/07/1986"/>
    <x v="0"/>
    <s v="GISELA SCHULZ"/>
    <x v="1"/>
    <s v="BRASILEIRO NATO"/>
    <m/>
    <s v="MG"/>
    <m/>
    <n v="667"/>
    <s v="SETOR DE SAUDE SUPLEMENTAR"/>
    <s v="08-AREA ADMINISTR-UMUARAMA"/>
    <n v="663"/>
    <s v="DIRETORIA QUALIDADE VIDA SAUDE SERVIDOR"/>
    <s v="08-AREA ADMINISTR-UMUARAMA"/>
    <m/>
    <x v="0"/>
    <x v="0"/>
    <x v="0"/>
    <m/>
    <s v="0//0"/>
    <m/>
    <m/>
    <n v="0"/>
    <m/>
    <n v="0"/>
    <m/>
    <m/>
    <m/>
    <x v="0"/>
    <x v="0"/>
    <d v="2016-01-12T00:00:00"/>
    <n v="4157.95"/>
  </r>
  <r>
    <s v="VERA LUCIA SIQUEIRA DE BARROS"/>
    <x v="1"/>
    <n v="1434652"/>
    <n v="66852862615"/>
    <s v="02/08/1962"/>
    <x v="0"/>
    <s v="GENI SIQUEIRA DE BARROS"/>
    <x v="1"/>
    <s v="BRASILEIRO NATO"/>
    <m/>
    <s v="MG"/>
    <s v="TUPACIGUARA"/>
    <n v="480"/>
    <s v="EMERGENCIA DA CLINICA MEDICA PS DIENF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3-11-12T00:00:00"/>
    <n v="14665.81"/>
  </r>
  <r>
    <s v="VERA LUCIA VIEIRA MENDES"/>
    <x v="1"/>
    <n v="410450"/>
    <n v="35056967653"/>
    <s v="26/04/1956"/>
    <x v="0"/>
    <s v="NADIR VICENTE VIEIRA"/>
    <x v="0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4"/>
    <x v="6"/>
    <x v="0"/>
    <m/>
    <s v="0//0"/>
    <m/>
    <m/>
    <n v="0"/>
    <m/>
    <n v="0"/>
    <m/>
    <m/>
    <m/>
    <x v="0"/>
    <x v="0"/>
    <d v="1979-09-14T00:00:00"/>
    <n v="8321.25"/>
  </r>
  <r>
    <s v="VEREDIANA FERNANDES DE FREITAS"/>
    <x v="1"/>
    <n v="1453160"/>
    <n v="99230801615"/>
    <s v="26/08/1974"/>
    <x v="0"/>
    <s v="JERONIMA FERNANDES DE FREITAS"/>
    <x v="1"/>
    <s v="BRASILEIRO NATO"/>
    <m/>
    <s v="MG"/>
    <s v="TUPACIGUARA"/>
    <n v="498"/>
    <s v="UTI ADULTO GEUNE DIENF"/>
    <s v="05-ENFERMAGEM-UMUARAMA"/>
    <n v="211"/>
    <s v="DIRETORIA DE ENFERMAGEM HC"/>
    <s v="05-ENFERMAGEM-UMUARAMA"/>
    <m/>
    <x v="2"/>
    <x v="5"/>
    <x v="0"/>
    <m/>
    <s v="0//0"/>
    <m/>
    <m/>
    <n v="0"/>
    <m/>
    <n v="0"/>
    <m/>
    <m/>
    <m/>
    <x v="0"/>
    <x v="0"/>
    <d v="2004-05-12T00:00:00"/>
    <n v="10869.9"/>
  </r>
  <r>
    <s v="VERONICA RODRIGUES DE OLIVEIRA ALVES"/>
    <x v="1"/>
    <n v="1854693"/>
    <n v="84690887187"/>
    <s v="04/12/1978"/>
    <x v="0"/>
    <s v="DOMINGAS RODRIGUES DE OLIVEIRA"/>
    <x v="1"/>
    <s v="BRASILEIRO NATO"/>
    <m/>
    <s v="TO"/>
    <m/>
    <n v="211"/>
    <s v="DIRETORIA DE ENFERMAGEM HC"/>
    <s v="05-ENFERMAGEM-UMUARAMA"/>
    <n v="211"/>
    <s v="DIRETORIA DE ENFERMAGEM HC"/>
    <s v="05-ENFERMAGEM-UMUARAMA"/>
    <m/>
    <x v="0"/>
    <x v="55"/>
    <x v="0"/>
    <m/>
    <s v="0//0"/>
    <m/>
    <m/>
    <n v="0"/>
    <m/>
    <n v="0"/>
    <m/>
    <m/>
    <m/>
    <x v="0"/>
    <x v="0"/>
    <d v="2011-03-15T00:00:00"/>
    <n v="8258.7099999999991"/>
  </r>
  <r>
    <s v="VICENTE DE OLIVEIRA PINTO"/>
    <x v="1"/>
    <n v="2426923"/>
    <n v="90914350625"/>
    <s v="11/08/1974"/>
    <x v="1"/>
    <s v="MARIA APARECIDA PINTO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4"/>
    <x v="89"/>
    <x v="0"/>
    <m/>
    <s v="0//0"/>
    <m/>
    <m/>
    <n v="0"/>
    <m/>
    <n v="0"/>
    <m/>
    <m/>
    <m/>
    <x v="0"/>
    <x v="0"/>
    <d v="2017-10-18T00:00:00"/>
    <n v="10914.25"/>
  </r>
  <r>
    <s v="VICENTINA OLIVEIRA SANTOS LIMA"/>
    <x v="1"/>
    <n v="1123451"/>
    <n v="21100594604"/>
    <s v="03/03/1954"/>
    <x v="0"/>
    <s v="GERALDA PEREIRA DE OLIVEIRA"/>
    <x v="0"/>
    <s v="BRASILEIRO NATO"/>
    <m/>
    <s v="MG"/>
    <s v="ITUIUTABA"/>
    <n v="765"/>
    <s v="ASSISTENCIA SOCIAL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0"/>
    <d v="1994-12-22T00:00:00"/>
    <n v="21913.24"/>
  </r>
  <r>
    <s v="VICTOR CARVALHO MUNIZ"/>
    <x v="0"/>
    <n v="1672842"/>
    <n v="8732174624"/>
    <s v="05/11/1987"/>
    <x v="1"/>
    <s v="ROSLENE SOUSA DE CARVALHO MUNIZ"/>
    <x v="2"/>
    <s v="BRASILEIRO NATO"/>
    <m/>
    <s v="MG"/>
    <s v="UBERLANDIA"/>
    <n v="851"/>
    <s v="COORD CURSO GRAD ENG CONTROLE  AUTOMACAO"/>
    <s v="04-SANTA MONICA"/>
    <n v="403"/>
    <s v="FACULDADE DE ENGENHARIA ELETRICA"/>
    <s v="04-SANTA MONICA"/>
    <m/>
    <x v="1"/>
    <x v="15"/>
    <x v="0"/>
    <m/>
    <s v="0//0"/>
    <m/>
    <m/>
    <n v="0"/>
    <m/>
    <n v="0"/>
    <m/>
    <m/>
    <m/>
    <x v="0"/>
    <x v="0"/>
    <d v="2009-01-22T00:00:00"/>
    <n v="6047.64"/>
  </r>
  <r>
    <s v="VICTOR HUGO BORGES PINHEIRO"/>
    <x v="1"/>
    <n v="2328351"/>
    <n v="1069343170"/>
    <s v="02/07/1986"/>
    <x v="1"/>
    <s v="MARIA DA GLORIA BORGES PINHEIRO"/>
    <x v="0"/>
    <s v="BRASILEIRO NATO"/>
    <m/>
    <s v="DF"/>
    <m/>
    <n v="746"/>
    <s v="DIRETORIA DE SERVICOS CLINICOS"/>
    <s v="06-HOSP CLINICAS-UMUARAMA"/>
    <n v="746"/>
    <s v="DIRETORIA DE SERVICOS CLINICOS"/>
    <s v="06-HOSP CLINICAS-UMUARAMA"/>
    <m/>
    <x v="2"/>
    <x v="0"/>
    <x v="1"/>
    <m/>
    <s v="0//0"/>
    <m/>
    <s v="CESSAO (COM ONUS) PARA OUTROS ORGAOS - EST"/>
    <n v="0"/>
    <m/>
    <n v="26443"/>
    <s v="EMPRESA BRAS. SERVIÇOS HOSPITALARES"/>
    <s v="25/04/2022"/>
    <s v="0//0"/>
    <x v="0"/>
    <x v="0"/>
    <d v="2016-07-26T00:00:00"/>
    <n v="3998.03"/>
  </r>
  <r>
    <s v="VICTOR LUIZ MENDES RIBEIRO"/>
    <x v="1"/>
    <n v="1905362"/>
    <n v="8601013635"/>
    <s v="07/09/1989"/>
    <x v="1"/>
    <s v="ONOFRA DE MORAES MENDES RIBEIRO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2"/>
    <x v="0"/>
    <m/>
    <s v="0//0"/>
    <m/>
    <m/>
    <n v="0"/>
    <m/>
    <n v="0"/>
    <m/>
    <m/>
    <m/>
    <x v="0"/>
    <x v="1"/>
    <d v="2011-12-21T00:00:00"/>
    <n v="5739.87"/>
  </r>
  <r>
    <s v="VICTOR MAGALHAES GONZAGA"/>
    <x v="1"/>
    <n v="3311280"/>
    <n v="11160048606"/>
    <s v="06/07/1996"/>
    <x v="1"/>
    <s v="CLAUDIA MIRANDA MAGALHAES"/>
    <x v="0"/>
    <s v="BRASILEIRO NATO"/>
    <m/>
    <s v="MG"/>
    <m/>
    <n v="752"/>
    <s v="INFORMACOES HOSPITALARES"/>
    <s v="06-HOSP CLINICAS-UMUARAMA"/>
    <n v="179"/>
    <s v="DIRETORIA GERAL HOSP CLINICAS"/>
    <s v="06-HOSP CLINICAS-UMUARAMA"/>
    <m/>
    <x v="5"/>
    <x v="24"/>
    <x v="0"/>
    <m/>
    <s v="0//0"/>
    <m/>
    <m/>
    <n v="0"/>
    <m/>
    <n v="0"/>
    <m/>
    <m/>
    <m/>
    <x v="0"/>
    <x v="0"/>
    <d v="2022-10-03T00:00:00"/>
    <n v="3181.04"/>
  </r>
  <r>
    <s v="VICTOR MARIOTTO PALMA"/>
    <x v="0"/>
    <n v="1067111"/>
    <n v="5894579694"/>
    <s v="09/11/1981"/>
    <x v="1"/>
    <s v="MARISA MARIOTTO PALMA"/>
    <x v="1"/>
    <s v="BRASILEIRO NATO"/>
    <m/>
    <s v="SP"/>
    <m/>
    <n v="723"/>
    <s v="DIVISAO DE ATENDIMENTO AO USUARIO"/>
    <s v="04-SANTA MONICA"/>
    <n v="585"/>
    <s v="DIRETORIA DO SISTEMA DE BIBLIOTECAS"/>
    <s v="04-SANTA MONICA"/>
    <m/>
    <x v="0"/>
    <x v="18"/>
    <x v="0"/>
    <m/>
    <s v="0//0"/>
    <m/>
    <m/>
    <n v="0"/>
    <m/>
    <n v="0"/>
    <m/>
    <m/>
    <m/>
    <x v="0"/>
    <x v="0"/>
    <d v="2014-02-21T00:00:00"/>
    <n v="4320.12"/>
  </r>
  <r>
    <s v="VICTOR MARQUES OLIVEIRA"/>
    <x v="0"/>
    <n v="2337677"/>
    <n v="9404021652"/>
    <s v="28/07/1991"/>
    <x v="1"/>
    <s v="ROSENY MARIA PIRES"/>
    <x v="1"/>
    <s v="BRASILEIRO NATO"/>
    <m/>
    <s v="MG"/>
    <m/>
    <n v="416"/>
    <s v="COORDENACAO CURSO CIENCIA DA COMPUTACAO"/>
    <s v="04-SANTA MONICA"/>
    <n v="414"/>
    <s v="FACULDADE DE CIENCIA DA COMPUTACAO"/>
    <s v="04-SANTA MONICA"/>
    <s v="DEFICIÊNCIA MULTIPLA"/>
    <x v="5"/>
    <x v="69"/>
    <x v="0"/>
    <m/>
    <s v="0//0"/>
    <m/>
    <m/>
    <n v="0"/>
    <m/>
    <n v="0"/>
    <m/>
    <m/>
    <m/>
    <x v="0"/>
    <x v="0"/>
    <d v="2016-09-05T00:00:00"/>
    <n v="3078.37"/>
  </r>
  <r>
    <s v="VICTOR SCATES DIAS"/>
    <x v="0"/>
    <n v="1964194"/>
    <n v="8274561660"/>
    <s v="07/03/1988"/>
    <x v="1"/>
    <s v="ROBIN RENNE SCATES DIAS"/>
    <x v="1"/>
    <s v="BRASILEIRO NATO"/>
    <m/>
    <s v="MG"/>
    <m/>
    <n v="684"/>
    <s v="DIVISAO DE PROJETOS - PREFE"/>
    <s v="04-SANTA MONICA"/>
    <n v="59"/>
    <s v="PREFEITURA UNIVERSITARIA"/>
    <s v="04-SANTA MONICA"/>
    <m/>
    <x v="1"/>
    <x v="34"/>
    <x v="0"/>
    <m/>
    <s v="0//0"/>
    <m/>
    <m/>
    <n v="0"/>
    <m/>
    <n v="0"/>
    <m/>
    <m/>
    <m/>
    <x v="0"/>
    <x v="0"/>
    <d v="2012-08-27T00:00:00"/>
    <n v="8966.61"/>
  </r>
  <r>
    <s v="VILMAR ANTONIO DE FARIA"/>
    <x v="0"/>
    <n v="413486"/>
    <n v="30180074687"/>
    <s v="25/04/1956"/>
    <x v="1"/>
    <s v="CUSTODIA CORREA DE FARIA"/>
    <x v="0"/>
    <s v="BRASILEIRO NATO"/>
    <m/>
    <s v="MG"/>
    <s v="GUIMARANIA"/>
    <n v="71"/>
    <s v="DIVISAO VIGILANCIA SEGURANCA PATRIMONIAL"/>
    <s v="04-SANTA MONICA"/>
    <n v="59"/>
    <s v="PREFEITURA UNIVERSITARIA"/>
    <s v="04-SANTA MONICA"/>
    <m/>
    <x v="2"/>
    <x v="73"/>
    <x v="0"/>
    <m/>
    <s v="0//0"/>
    <m/>
    <m/>
    <n v="0"/>
    <m/>
    <n v="0"/>
    <m/>
    <m/>
    <m/>
    <x v="0"/>
    <x v="0"/>
    <d v="1990-11-05T00:00:00"/>
    <n v="8084.74"/>
  </r>
  <r>
    <s v="VILMAR JOSE PEREIRA"/>
    <x v="1"/>
    <n v="1123443"/>
    <n v="62995812634"/>
    <s v="10/04/1962"/>
    <x v="1"/>
    <s v="VILMA TEREZINHA FERNANDES"/>
    <x v="1"/>
    <s v="BRASILEIRO NATO"/>
    <m/>
    <s v="MG"/>
    <s v="CHAPADA DE MINAS"/>
    <n v="771"/>
    <s v="SERVICOS MEDICOS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0"/>
    <d v="1995-01-04T00:00:00"/>
    <n v="33918"/>
  </r>
  <r>
    <s v="VILMAR MARTINS JUNIOR"/>
    <x v="0"/>
    <n v="3735926"/>
    <n v="8191410621"/>
    <s v="12/05/1988"/>
    <x v="1"/>
    <s v="SOLANGE APARECIDA ALVES DE MELO MARTINS"/>
    <x v="1"/>
    <s v="BRASILEIRO NATO"/>
    <m/>
    <s v="MG"/>
    <m/>
    <n v="886"/>
    <s v="DIVISAO DE INFORMATIZACAO DA DIRBI"/>
    <s v="04-SANTA MONICA"/>
    <n v="585"/>
    <s v="DIRETORIA DO SISTEMA DE BIBLIOTECAS"/>
    <s v="04-SANTA MONICA"/>
    <s v="PARCIALMENTE SURDO"/>
    <x v="1"/>
    <x v="18"/>
    <x v="0"/>
    <m/>
    <s v="0//0"/>
    <m/>
    <m/>
    <n v="0"/>
    <m/>
    <n v="0"/>
    <m/>
    <m/>
    <m/>
    <x v="0"/>
    <x v="0"/>
    <d v="2014-05-05T00:00:00"/>
    <n v="5322.04"/>
  </r>
  <r>
    <s v="VILMONDES RIBEIRO SILVA"/>
    <x v="0"/>
    <n v="2115600"/>
    <n v="6726689632"/>
    <s v="17/11/1985"/>
    <x v="1"/>
    <s v="VALCENI DELFINA DA SILVA"/>
    <x v="0"/>
    <s v="BRASILEIRO NATO"/>
    <m/>
    <s v="MG"/>
    <m/>
    <n v="791"/>
    <s v="COOR CURSO GRAD ENG ELET TELEC DE PATOS"/>
    <s v="11-CAMPUS PATOS DE MINAS"/>
    <n v="403"/>
    <s v="FACULDADE DE ENGENHARIA ELETRICA"/>
    <s v="04-SANTA MONICA"/>
    <m/>
    <x v="2"/>
    <x v="18"/>
    <x v="0"/>
    <m/>
    <s v="0//0"/>
    <m/>
    <m/>
    <n v="0"/>
    <m/>
    <n v="0"/>
    <m/>
    <m/>
    <m/>
    <x v="0"/>
    <x v="0"/>
    <d v="2014-04-25T00:00:00"/>
    <n v="4153.96"/>
  </r>
  <r>
    <s v="VILSON FERREIRA DA SILVA"/>
    <x v="0"/>
    <n v="412677"/>
    <n v="28845056600"/>
    <s v="31/08/1956"/>
    <x v="1"/>
    <s v="LUCIANA RODRIGUES SILVA"/>
    <x v="3"/>
    <s v="BRASILEIRO NATO"/>
    <m/>
    <s v="MG"/>
    <s v="UBERLANDIA"/>
    <n v="135"/>
    <s v="DIVISAO DE ALMOXARIFADO"/>
    <s v="08-AREA ADMINISTR-UMUARAMA"/>
    <n v="131"/>
    <s v="PRO REITORIA DE PLANEJAMEN ADMINISTRACAO"/>
    <s v="04-SANTA MONICA"/>
    <m/>
    <x v="8"/>
    <x v="29"/>
    <x v="0"/>
    <m/>
    <s v="0//0"/>
    <m/>
    <m/>
    <n v="0"/>
    <m/>
    <n v="0"/>
    <m/>
    <m/>
    <m/>
    <x v="0"/>
    <x v="0"/>
    <d v="1986-02-12T00:00:00"/>
    <n v="5512.27"/>
  </r>
  <r>
    <s v="VINICIUS ALVES FERREIRA"/>
    <x v="0"/>
    <n v="2870424"/>
    <n v="8582538600"/>
    <s v="19/11/1988"/>
    <x v="1"/>
    <s v="TEREZINHA BATISTA ALVES FERREIRA"/>
    <x v="0"/>
    <s v="BRASILEIRO NATO"/>
    <m/>
    <s v="GO"/>
    <m/>
    <n v="723"/>
    <s v="DIVISAO DE ATENDIMENTO AO USUARIO"/>
    <s v="04-SANTA MONICA"/>
    <n v="585"/>
    <s v="DIRETORIA DO SISTEMA DE BIBLIOTECAS"/>
    <s v="04-SANTA MONICA"/>
    <m/>
    <x v="0"/>
    <x v="3"/>
    <x v="0"/>
    <m/>
    <s v="0//0"/>
    <m/>
    <m/>
    <n v="0"/>
    <m/>
    <n v="0"/>
    <m/>
    <m/>
    <m/>
    <x v="0"/>
    <x v="3"/>
    <d v="2012-01-02T00:00:00"/>
    <n v="2780.31"/>
  </r>
  <r>
    <s v="VINICIUS ANDERSON GUIMARAES"/>
    <x v="0"/>
    <n v="1423974"/>
    <n v="3396826639"/>
    <s v="08/11/1977"/>
    <x v="1"/>
    <s v="TERESA MARIA ANDERSON GUIMARAES"/>
    <x v="1"/>
    <s v="BRASILEIRO NATO"/>
    <m/>
    <s v="MG"/>
    <m/>
    <n v="335"/>
    <s v="INSTITUTO DE HISTORIA"/>
    <s v="04-SANTA MONICA"/>
    <n v="335"/>
    <s v="INSTITUTO DE HISTORIA"/>
    <s v="04-SANTA MONICA"/>
    <m/>
    <x v="0"/>
    <x v="40"/>
    <x v="0"/>
    <m/>
    <s v="0//0"/>
    <m/>
    <m/>
    <n v="0"/>
    <m/>
    <n v="0"/>
    <m/>
    <m/>
    <m/>
    <x v="0"/>
    <x v="0"/>
    <d v="2017-09-11T00:00:00"/>
    <n v="4104.6400000000003"/>
  </r>
  <r>
    <s v="VINICIUS AUGUSTO MANALISCHI"/>
    <x v="0"/>
    <n v="2065688"/>
    <n v="37015045800"/>
    <s v="15/04/1989"/>
    <x v="1"/>
    <s v="SILVANA GUEDES MANALISCHI"/>
    <x v="0"/>
    <s v="BRASILEIRO NATO"/>
    <m/>
    <s v="SP"/>
    <m/>
    <n v="32"/>
    <s v="DIVISAO DE FOLHA DE PAGAMENTO"/>
    <s v="04-SANTA MONICA"/>
    <n v="29"/>
    <s v="PRO REITORIA DE GESTAO DE PESSOAS"/>
    <s v="04-SANTA MONICA"/>
    <s v="MONOPARESIA"/>
    <x v="0"/>
    <x v="78"/>
    <x v="0"/>
    <m/>
    <s v="0//0"/>
    <m/>
    <m/>
    <n v="0"/>
    <m/>
    <n v="0"/>
    <m/>
    <m/>
    <m/>
    <x v="0"/>
    <x v="0"/>
    <d v="2013-10-23T00:00:00"/>
    <n v="4543.45"/>
  </r>
  <r>
    <s v="VINICIUS REZENDE ROSA"/>
    <x v="0"/>
    <n v="2143804"/>
    <n v="7182948664"/>
    <s v="05/07/1984"/>
    <x v="1"/>
    <s v="ANA MARIA REZENDE ROSA"/>
    <x v="1"/>
    <s v="BRASILEIRO NATO"/>
    <m/>
    <s v="MG"/>
    <m/>
    <n v="916"/>
    <s v="COOD P POS-GRAD EM RELA INTERNACIONAIS"/>
    <s v="04-SANTA MONICA"/>
    <n v="344"/>
    <s v="INST DE ECONOMIA RELACOES INTERNACIONAIS"/>
    <s v="04-SANTA MONICA"/>
    <m/>
    <x v="0"/>
    <x v="18"/>
    <x v="0"/>
    <m/>
    <s v="0//0"/>
    <m/>
    <m/>
    <n v="0"/>
    <m/>
    <n v="0"/>
    <m/>
    <m/>
    <m/>
    <x v="0"/>
    <x v="0"/>
    <d v="2014-08-01T00:00:00"/>
    <n v="4422.88"/>
  </r>
  <r>
    <s v="VINICIUS ROCHA PEREIRA"/>
    <x v="0"/>
    <n v="1068898"/>
    <n v="8828456671"/>
    <s v="21/05/1988"/>
    <x v="1"/>
    <s v="SONIA APARECIDA DA ROCHA"/>
    <x v="0"/>
    <s v="BRASILEIRO NATO"/>
    <m/>
    <s v="MG"/>
    <m/>
    <n v="303"/>
    <s v="COORDENACAO CURSO GRADUACAO EM AGRONOMIA"/>
    <s v="12-CAMPUS GLORIA"/>
    <n v="301"/>
    <s v="INSTITUTO DE CIENCIAS AGRARIAS"/>
    <s v="12-CAMPUS GLORIA"/>
    <m/>
    <x v="2"/>
    <x v="27"/>
    <x v="0"/>
    <m/>
    <s v="0//0"/>
    <m/>
    <m/>
    <n v="26429"/>
    <s v="INSTITUTO FEDERAL DE GOIAS"/>
    <n v="0"/>
    <m/>
    <m/>
    <m/>
    <x v="0"/>
    <x v="0"/>
    <d v="2022-02-03T00:00:00"/>
    <n v="3942.92"/>
  </r>
  <r>
    <s v="VINICIUS SILVERIO MACHADO"/>
    <x v="1"/>
    <n v="2605223"/>
    <n v="3428652690"/>
    <s v="09/07/1976"/>
    <x v="1"/>
    <s v="NORMA SILVERIO MACHADO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19"/>
    <x v="0"/>
    <m/>
    <s v="0//0"/>
    <m/>
    <m/>
    <n v="0"/>
    <m/>
    <n v="0"/>
    <m/>
    <m/>
    <m/>
    <x v="0"/>
    <x v="0"/>
    <d v="2011-09-12T00:00:00"/>
    <n v="15300.74"/>
  </r>
  <r>
    <s v="VINICIUS SOARES OLIVEIRA DE SOUSA GERVASIO"/>
    <x v="0"/>
    <n v="1618425"/>
    <n v="6521654608"/>
    <s v="27/08/1985"/>
    <x v="1"/>
    <s v="TEREZINHA SOARES DE OLIVEIRA"/>
    <x v="1"/>
    <s v="BRASILEIRO NATO"/>
    <m/>
    <s v="MG"/>
    <s v="MONTE ALEGRE DE MINAS"/>
    <n v="414"/>
    <s v="FACULDADE DE CIENCIA DA COMPUTACAO"/>
    <s v="04-SANTA MONICA"/>
    <n v="414"/>
    <s v="FACULDADE DE CIENCIA DA COMPUTACAO"/>
    <s v="04-SANTA MONICA"/>
    <m/>
    <x v="1"/>
    <x v="15"/>
    <x v="0"/>
    <m/>
    <s v="0//0"/>
    <m/>
    <m/>
    <n v="0"/>
    <m/>
    <n v="0"/>
    <m/>
    <m/>
    <m/>
    <x v="0"/>
    <x v="0"/>
    <d v="2008-03-31T00:00:00"/>
    <n v="6047.64"/>
  </r>
  <r>
    <s v="VINICIUS SOUZA MORAIS"/>
    <x v="0"/>
    <n v="2904813"/>
    <n v="10497219697"/>
    <s v="26/11/1991"/>
    <x v="1"/>
    <s v="ELDA JOSE DE MORAIS SOUZA"/>
    <x v="1"/>
    <s v="BRASILEIRO NATO"/>
    <m/>
    <s v="MG"/>
    <m/>
    <n v="511"/>
    <s v="COMISSAO PERMANENTE DE LICITACAO"/>
    <s v="04-SANTA MONICA"/>
    <n v="131"/>
    <s v="PRO REITORIA DE PLANEJAMEN ADMINISTRACAO"/>
    <s v="04-SANTA MONICA"/>
    <m/>
    <x v="0"/>
    <x v="18"/>
    <x v="0"/>
    <m/>
    <s v="0//0"/>
    <m/>
    <m/>
    <n v="0"/>
    <m/>
    <n v="0"/>
    <m/>
    <m/>
    <m/>
    <x v="0"/>
    <x v="0"/>
    <d v="2014-08-01T00:00:00"/>
    <n v="4590.95"/>
  </r>
  <r>
    <s v="VIRGINIA SANDRI SILVA SOUZA"/>
    <x v="1"/>
    <n v="1895716"/>
    <n v="6075803645"/>
    <s v="14/03/1986"/>
    <x v="0"/>
    <s v="APARECIDA IDALINA SILV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4"/>
    <x v="8"/>
    <x v="0"/>
    <m/>
    <s v="0//0"/>
    <m/>
    <s v="LIC. TRATAMENTO DE SAUDE - EST"/>
    <n v="0"/>
    <m/>
    <n v="0"/>
    <m/>
    <s v="3/09/2022"/>
    <s v="31/12/2022"/>
    <x v="0"/>
    <x v="0"/>
    <d v="2011-10-17T00:00:00"/>
    <n v="4661.2299999999996"/>
  </r>
  <r>
    <s v="VITOR DE OLIVEIRA CAMPOS"/>
    <x v="0"/>
    <n v="2072861"/>
    <n v="8624264642"/>
    <s v="08/01/1989"/>
    <x v="1"/>
    <s v="JANETE FATIMA DE OLIVEIRA CAMPOS"/>
    <x v="0"/>
    <s v="BRASILEIRO NATO"/>
    <m/>
    <s v="MG"/>
    <m/>
    <n v="716"/>
    <s v="DIVISAO DE SUPORTE AO USUARIO - CTIC"/>
    <s v="04-SANTA MONICA"/>
    <n v="581"/>
    <s v="CENTRO DE TECNO DA INFOR E COMUNICACAO"/>
    <s v="08-AREA ADMINISTR-UMUARAMA"/>
    <m/>
    <x v="2"/>
    <x v="8"/>
    <x v="0"/>
    <m/>
    <s v="0//0"/>
    <m/>
    <m/>
    <n v="0"/>
    <m/>
    <n v="0"/>
    <m/>
    <m/>
    <m/>
    <x v="0"/>
    <x v="0"/>
    <d v="2013-11-28T00:00:00"/>
    <n v="5307.65"/>
  </r>
  <r>
    <s v="VITOR HUGO DE OLIVEIRA"/>
    <x v="0"/>
    <n v="413078"/>
    <n v="57405379672"/>
    <s v="20/01/1964"/>
    <x v="1"/>
    <s v="MARIA AP SILV OLIVEIRA"/>
    <x v="1"/>
    <s v="BRASILEIRO NATO"/>
    <m/>
    <s v="MG"/>
    <s v="UBERLÃNDIA"/>
    <n v="89"/>
    <s v="DIRETORIA DE COMUNICACAO SOCIAL"/>
    <s v="04-SANTA MONICA"/>
    <n v="89"/>
    <s v="DIRETORIA DE COMUNICACAO SOCIAL"/>
    <s v="04-SANTA MONICA"/>
    <m/>
    <x v="1"/>
    <x v="29"/>
    <x v="0"/>
    <m/>
    <s v="0//0"/>
    <m/>
    <m/>
    <n v="0"/>
    <m/>
    <n v="0"/>
    <m/>
    <m/>
    <m/>
    <x v="0"/>
    <x v="0"/>
    <d v="1987-02-27T00:00:00"/>
    <n v="7354.89"/>
  </r>
  <r>
    <s v="VIVIA FERREIRA DA SILVA"/>
    <x v="1"/>
    <n v="3040786"/>
    <n v="5479635646"/>
    <s v="02/08/1982"/>
    <x v="0"/>
    <s v="LACIDELIA FERREIRA DO NASCIMENTO"/>
    <x v="1"/>
    <s v="BRASILEIRO NATO"/>
    <m/>
    <s v="MG"/>
    <m/>
    <n v="486"/>
    <s v="ENFERMAGEM GINEC OBST INTERNACAO DIENF"/>
    <s v="05-ENFERMAGEM-UMUARAMA"/>
    <n v="211"/>
    <s v="DIRETORIA DE ENFERMAGEM HC"/>
    <s v="05-ENFERMAGEM-UMUARAMA"/>
    <s v="MOBILIDADE REDUZIDA, PERMANENTE OU TEMPORÁRIA"/>
    <x v="2"/>
    <x v="40"/>
    <x v="0"/>
    <m/>
    <s v="0//0"/>
    <m/>
    <m/>
    <n v="0"/>
    <m/>
    <n v="0"/>
    <m/>
    <m/>
    <m/>
    <x v="0"/>
    <x v="0"/>
    <d v="2018-04-16T00:00:00"/>
    <n v="9480.7099999999991"/>
  </r>
  <r>
    <s v="VIVIAN FIDELIS VITORIO"/>
    <x v="0"/>
    <n v="1943624"/>
    <n v="3834449695"/>
    <s v="19/03/1976"/>
    <x v="0"/>
    <s v="NAIR FIDELIS VITORIO"/>
    <x v="0"/>
    <s v="BRASILEIRO NATO"/>
    <m/>
    <s v="MG"/>
    <m/>
    <n v="338"/>
    <s v="COORDENACAO CUR BACH LIC. EM HISTORIA"/>
    <s v="04-SANTA MONICA"/>
    <n v="335"/>
    <s v="INSTITUTO DE HISTORIA"/>
    <s v="04-SANTA MONICA"/>
    <m/>
    <x v="1"/>
    <x v="12"/>
    <x v="0"/>
    <m/>
    <s v="0//0"/>
    <m/>
    <m/>
    <n v="26429"/>
    <s v="INSTITUTO FEDERAL DE GOIAS"/>
    <n v="0"/>
    <m/>
    <m/>
    <m/>
    <x v="0"/>
    <x v="0"/>
    <d v="2013-10-03T00:00:00"/>
    <n v="5777.76"/>
  </r>
  <r>
    <s v="VIVIAN HELENA SOARES"/>
    <x v="1"/>
    <n v="1995569"/>
    <n v="11450808638"/>
    <s v="17/11/1992"/>
    <x v="0"/>
    <s v="SILVIA HELENA SOARES"/>
    <x v="1"/>
    <s v="BRASILEIRO NATO"/>
    <m/>
    <s v="MG"/>
    <m/>
    <n v="769"/>
    <s v="PROPEDEUTICA"/>
    <s v="06-HOSP CLINICAS-UMUARAMA"/>
    <n v="746"/>
    <s v="DIRETORIA DE SERVICOS CLINICOS"/>
    <s v="06-HOSP CLINICAS-UMUARAMA"/>
    <m/>
    <x v="2"/>
    <x v="8"/>
    <x v="0"/>
    <m/>
    <s v="0//0"/>
    <m/>
    <m/>
    <n v="0"/>
    <m/>
    <n v="0"/>
    <m/>
    <m/>
    <m/>
    <x v="0"/>
    <x v="1"/>
    <d v="2013-02-08T00:00:00"/>
    <n v="5351.78"/>
  </r>
  <r>
    <s v="VIVIANE ALVES CARVALHO"/>
    <x v="0"/>
    <n v="2329270"/>
    <n v="419813675"/>
    <s v="02/11/1973"/>
    <x v="0"/>
    <s v="ELZA ALVES CARVALHO"/>
    <x v="1"/>
    <s v="BRASILEIRO NATO"/>
    <m/>
    <s v="MG"/>
    <s v="UBERLANDIA"/>
    <n v="620"/>
    <s v="DIVISAO DE PROJETOS PEDAGOGICOS - DIREN"/>
    <s v="04-SANTA MONICA"/>
    <n v="262"/>
    <s v="PRO REITORIA DE GRADUACAO"/>
    <s v="04-SANTA MONICA"/>
    <m/>
    <x v="1"/>
    <x v="9"/>
    <x v="0"/>
    <m/>
    <s v="0//0"/>
    <m/>
    <m/>
    <n v="0"/>
    <m/>
    <n v="0"/>
    <m/>
    <m/>
    <m/>
    <x v="0"/>
    <x v="0"/>
    <d v="2010-01-26T00:00:00"/>
    <n v="10790.89"/>
  </r>
  <r>
    <s v="VIVIANE ALVES DE MEDEIROS LIMA"/>
    <x v="0"/>
    <n v="1672824"/>
    <n v="608577650"/>
    <s v="27/06/1975"/>
    <x v="0"/>
    <s v="FRANCINETE ALVES DE MEDEIROS"/>
    <x v="1"/>
    <s v="BRASILEIRO NATO"/>
    <m/>
    <s v="MG"/>
    <s v="ITUIUTABA"/>
    <n v="262"/>
    <s v="PRO REITORIA DE GRADUACAO"/>
    <s v="04-SANTA MONICA"/>
    <n v="262"/>
    <s v="PRO REITORIA DE GRADUACAO"/>
    <s v="04-SANTA MONICA"/>
    <m/>
    <x v="0"/>
    <x v="15"/>
    <x v="0"/>
    <m/>
    <s v="0//0"/>
    <m/>
    <m/>
    <n v="0"/>
    <m/>
    <n v="0"/>
    <m/>
    <m/>
    <m/>
    <x v="0"/>
    <x v="0"/>
    <d v="2009-01-22T00:00:00"/>
    <n v="4750.12"/>
  </r>
  <r>
    <s v="VIVIANE AMORIM DA SILVA PAMPLONA"/>
    <x v="1"/>
    <n v="2509073"/>
    <n v="4906436633"/>
    <s v="09/02/1978"/>
    <x v="0"/>
    <s v="HILDA MARIA AMORIM DA SILVA"/>
    <x v="0"/>
    <s v="BRASILEIRO NATO"/>
    <m/>
    <s v="MG"/>
    <s v="UBERLANDIA"/>
    <n v="476"/>
    <s v="PEDIATRIA AMB DIENF"/>
    <s v="05-ENFERMAGEM-UMUARAMA"/>
    <n v="211"/>
    <s v="DIRETORIA DE ENFERMAGEM HC"/>
    <s v="05-ENFERMAGEM-UMUARAMA"/>
    <m/>
    <x v="0"/>
    <x v="20"/>
    <x v="0"/>
    <m/>
    <s v="0//0"/>
    <m/>
    <m/>
    <n v="0"/>
    <m/>
    <n v="0"/>
    <m/>
    <m/>
    <m/>
    <x v="0"/>
    <x v="0"/>
    <d v="2006-02-13T00:00:00"/>
    <n v="16904.099999999999"/>
  </r>
  <r>
    <s v="VIVIANE APARECIDA VIANA"/>
    <x v="1"/>
    <n v="1435113"/>
    <n v="96682191634"/>
    <s v="04/05/1975"/>
    <x v="0"/>
    <s v="MARIA REGINA DA SILVA VIANA"/>
    <x v="0"/>
    <s v="BRASILEIRO NATO"/>
    <m/>
    <s v="MG"/>
    <s v="UBERLANDIA"/>
    <n v="485"/>
    <s v="CLINICA MEDICA INTERNACAO DIENF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3-11-26T00:00:00"/>
    <n v="7517.9"/>
  </r>
  <r>
    <s v="VIVIANE ATHADEU GONTIJO"/>
    <x v="1"/>
    <n v="3924657"/>
    <n v="3692634641"/>
    <s v="18/05/1978"/>
    <x v="0"/>
    <s v="NORMA MARCENES ATHADEU GONTIJO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59"/>
    <x v="0"/>
    <m/>
    <s v="0//0"/>
    <m/>
    <m/>
    <n v="0"/>
    <m/>
    <n v="0"/>
    <m/>
    <m/>
    <m/>
    <x v="0"/>
    <x v="0"/>
    <d v="2018-06-25T00:00:00"/>
    <n v="14184.58"/>
  </r>
  <r>
    <s v="VIVIANE CARVALHO MENDES"/>
    <x v="1"/>
    <n v="1942256"/>
    <n v="6661566620"/>
    <s v="12/02/1986"/>
    <x v="0"/>
    <s v="JOZELIA L DA SILVA CARVALHO"/>
    <x v="1"/>
    <s v="BRASILEIRO NATO"/>
    <m/>
    <s v="AL"/>
    <m/>
    <n v="752"/>
    <s v="INFORMACOES HOSPITALARES"/>
    <s v="06-HOSP CLINICAS-UMUARAMA"/>
    <n v="743"/>
    <s v="DIRETORIA DE SERVICOS ADMINISTRATIVOS"/>
    <s v="06-HOSP CLINICAS-UMUARAMA"/>
    <m/>
    <x v="1"/>
    <x v="12"/>
    <x v="0"/>
    <m/>
    <s v="0//0"/>
    <m/>
    <m/>
    <n v="0"/>
    <m/>
    <n v="0"/>
    <m/>
    <m/>
    <m/>
    <x v="0"/>
    <x v="0"/>
    <d v="2012-05-09T00:00:00"/>
    <n v="5602.99"/>
  </r>
  <r>
    <s v="VIVIANE DE ANDRADE VIEIRA ALMEIDA"/>
    <x v="0"/>
    <n v="1744583"/>
    <n v="7802470609"/>
    <s v="04/09/1985"/>
    <x v="0"/>
    <s v="ELIANA APARECIDA DE ANDRADE VIEIRA"/>
    <x v="1"/>
    <s v="BRASILEIRO NATO"/>
    <m/>
    <s v="MG"/>
    <m/>
    <n v="801"/>
    <s v="COORD CURSO DE MATEMATICA DO PONTAL"/>
    <s v="09-CAMPUS PONTAL"/>
    <n v="1152"/>
    <s v="INSTITUTO CIENCIAS EXATA NATURAIS PONTAL"/>
    <s v="09-CAMPUS PONTAL"/>
    <m/>
    <x v="1"/>
    <x v="25"/>
    <x v="0"/>
    <m/>
    <s v="0//0"/>
    <m/>
    <m/>
    <n v="0"/>
    <m/>
    <n v="0"/>
    <m/>
    <m/>
    <m/>
    <x v="0"/>
    <x v="0"/>
    <d v="2009-12-14T00:00:00"/>
    <n v="5665.55"/>
  </r>
  <r>
    <s v="VIVIANE DE OLIVEIRA RANGEL"/>
    <x v="1"/>
    <n v="2604047"/>
    <n v="1481524658"/>
    <s v="03/09/1982"/>
    <x v="0"/>
    <s v="SELMA ALVES DE OLIVEIRA RANGEL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6"/>
    <x v="0"/>
    <m/>
    <s v="0//0"/>
    <m/>
    <m/>
    <n v="0"/>
    <m/>
    <n v="0"/>
    <m/>
    <m/>
    <m/>
    <x v="0"/>
    <x v="2"/>
    <d v="2011-09-01T00:00:00"/>
    <n v="8723.77"/>
  </r>
  <r>
    <s v="VIVIANE DE SOUSA"/>
    <x v="0"/>
    <n v="1348420"/>
    <n v="3022521693"/>
    <s v="10/04/1975"/>
    <x v="0"/>
    <s v="MARIA HELENA DE SOUZA"/>
    <x v="1"/>
    <s v="BRASILEIRO NATO"/>
    <m/>
    <s v="MG"/>
    <m/>
    <n v="908"/>
    <s v="COOR CUR GRAD ENG FLORESTAL MTE CARMELO"/>
    <s v="10-CAMPUS MONTE CARMELO"/>
    <n v="301"/>
    <s v="INSTITUTO DE CIENCIAS AGRARIAS"/>
    <s v="12-CAMPUS GLORIA"/>
    <s v="PARCIALMENTE SURDO"/>
    <x v="5"/>
    <x v="40"/>
    <x v="0"/>
    <m/>
    <s v="0//0"/>
    <m/>
    <m/>
    <n v="0"/>
    <m/>
    <n v="0"/>
    <m/>
    <m/>
    <m/>
    <x v="0"/>
    <x v="0"/>
    <d v="2016-12-07T00:00:00"/>
    <n v="4104.6400000000003"/>
  </r>
  <r>
    <s v="VIVIANE FARIA REZENDE"/>
    <x v="1"/>
    <n v="3923476"/>
    <n v="7712104697"/>
    <s v="28/01/1986"/>
    <x v="0"/>
    <s v="ANA MARIA DE FARIA REZENDE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130"/>
    <x v="0"/>
    <m/>
    <s v="0//0"/>
    <m/>
    <m/>
    <n v="0"/>
    <m/>
    <n v="0"/>
    <m/>
    <m/>
    <m/>
    <x v="0"/>
    <x v="0"/>
    <d v="2019-05-27T00:00:00"/>
    <n v="14318.29"/>
  </r>
  <r>
    <s v="VIVIANE FONSECA RODRIGUES"/>
    <x v="0"/>
    <n v="2228403"/>
    <n v="5789210902"/>
    <s v="21/09/1985"/>
    <x v="0"/>
    <s v="ROSELI DE FATIMA DE OLIVEIRA"/>
    <x v="0"/>
    <s v="BRASILEIRO NATO"/>
    <m/>
    <s v="PR"/>
    <m/>
    <n v="723"/>
    <s v="DIVISAO DE ATENDIMENTO AO USUARIO"/>
    <s v="04-SANTA MONICA"/>
    <n v="585"/>
    <s v="DIRETORIA DO SISTEMA DE BIBLIOTECAS"/>
    <s v="04-SANTA MONICA"/>
    <m/>
    <x v="0"/>
    <x v="31"/>
    <x v="0"/>
    <m/>
    <s v="0//0"/>
    <m/>
    <m/>
    <n v="0"/>
    <m/>
    <n v="0"/>
    <m/>
    <m/>
    <m/>
    <x v="0"/>
    <x v="0"/>
    <d v="2015-05-15T00:00:00"/>
    <n v="3502.75"/>
  </r>
  <r>
    <s v="VIVIANE GARCIA PIRES"/>
    <x v="0"/>
    <n v="1914318"/>
    <n v="78482577115"/>
    <s v="11/06/1975"/>
    <x v="0"/>
    <s v="MARIA JOSE GARCIA"/>
    <x v="1"/>
    <s v="BRASILEIRO NATO"/>
    <m/>
    <s v="GO"/>
    <m/>
    <n v="313"/>
    <s v="COORD CUR PROG POS GRAD CIENCIAS SAUDE"/>
    <s v="07-AREA ACADEMICA-UMUARAMA"/>
    <n v="305"/>
    <s v="FACULDADE DE MEDICINA"/>
    <s v="07-AREA ACADEMICA-UMUARAMA"/>
    <m/>
    <x v="2"/>
    <x v="12"/>
    <x v="0"/>
    <m/>
    <s v="0//0"/>
    <m/>
    <m/>
    <n v="0"/>
    <m/>
    <n v="0"/>
    <m/>
    <m/>
    <m/>
    <x v="0"/>
    <x v="0"/>
    <d v="2012-02-06T00:00:00"/>
    <n v="4484.28"/>
  </r>
  <r>
    <s v="VIVIANE GONCALVES FERREIRA"/>
    <x v="1"/>
    <n v="1879695"/>
    <n v="4466294640"/>
    <s v="18/09/1981"/>
    <x v="0"/>
    <s v="LUCIMEIRE MARTINS FERREIRA"/>
    <x v="0"/>
    <s v="BRASILEIRO NATO"/>
    <m/>
    <s v="GO"/>
    <m/>
    <n v="771"/>
    <s v="SERVICOS MEDICOS"/>
    <s v="06-HOSP CLINICAS-UMUARAMA"/>
    <n v="746"/>
    <s v="DIRETORIA DE SERVICOS CLINICOS"/>
    <s v="06-HOSP CLINICAS-UMUARAMA"/>
    <m/>
    <x v="2"/>
    <x v="12"/>
    <x v="0"/>
    <m/>
    <s v="0//0"/>
    <m/>
    <m/>
    <n v="0"/>
    <m/>
    <n v="0"/>
    <m/>
    <m/>
    <m/>
    <x v="0"/>
    <x v="0"/>
    <d v="2011-07-20T00:00:00"/>
    <n v="9338.7000000000007"/>
  </r>
  <r>
    <s v="VIVIANE PEIXOTO DE PAULA"/>
    <x v="1"/>
    <n v="1895406"/>
    <n v="95195939691"/>
    <s v="03/11/1974"/>
    <x v="0"/>
    <s v="THEREZINHA DE FATIMA PEIXOTO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10-17T00:00:00"/>
    <n v="8228.58"/>
  </r>
  <r>
    <s v="VIVIANE SILVA BITTENCOURT"/>
    <x v="0"/>
    <n v="1749118"/>
    <n v="4855357693"/>
    <s v="24/01/1982"/>
    <x v="0"/>
    <s v="MARIA LUZ DA SILVA BITENCOURT"/>
    <x v="1"/>
    <s v="BRASILEIRO NATO"/>
    <m/>
    <s v="DF"/>
    <m/>
    <n v="884"/>
    <s v="COORD PROG POS GRAD CIENCIA CONTABEIS"/>
    <s v="04-SANTA MONICA"/>
    <n v="360"/>
    <s v="FACULDADE DE CIENCIAS CONTABEIS"/>
    <s v="04-SANTA MONICA"/>
    <m/>
    <x v="1"/>
    <x v="25"/>
    <x v="0"/>
    <m/>
    <s v="0//0"/>
    <m/>
    <m/>
    <n v="26254"/>
    <s v="UNIVERSIDADE FED.DO TRIANGULO MINEIRO"/>
    <n v="0"/>
    <m/>
    <m/>
    <m/>
    <x v="0"/>
    <x v="0"/>
    <d v="2019-04-18T00:00:00"/>
    <n v="5768.31"/>
  </r>
  <r>
    <s v="VIVIENI VIEIRA PRADO ALMEIDA"/>
    <x v="1"/>
    <n v="1454632"/>
    <n v="70092311687"/>
    <s v="05/03/1965"/>
    <x v="0"/>
    <s v="GERALDA VIEIRA PRADO"/>
    <x v="1"/>
    <s v="BRASILEIRO NATO"/>
    <m/>
    <s v="MG"/>
    <s v="UBERLANDIA"/>
    <n v="771"/>
    <s v="SERVICOS MEDICOS"/>
    <s v="06-HOSP CLINICAS-UMUARAMA"/>
    <n v="746"/>
    <s v="DIRETORIA DE SERVICOS CLINICOS"/>
    <s v="06-HOSP CLINICAS-UMUARAMA"/>
    <m/>
    <x v="1"/>
    <x v="1"/>
    <x v="0"/>
    <m/>
    <s v="0//0"/>
    <m/>
    <m/>
    <n v="0"/>
    <m/>
    <n v="0"/>
    <m/>
    <m/>
    <m/>
    <x v="0"/>
    <x v="0"/>
    <d v="2004-05-31T00:00:00"/>
    <n v="11747.89"/>
  </r>
  <r>
    <s v="VIVIENNEE KELLIN BORGES"/>
    <x v="1"/>
    <n v="3483938"/>
    <n v="89025733115"/>
    <s v="21/08/1978"/>
    <x v="0"/>
    <s v="CORINA CABRAL BORGES"/>
    <x v="1"/>
    <s v="BRASILEIRO NATO"/>
    <m/>
    <s v="GO"/>
    <m/>
    <n v="769"/>
    <s v="PROPEDEUTICA"/>
    <s v="06-HOSP CLINICAS-UMUARAMA"/>
    <n v="746"/>
    <s v="DIRETORIA DE SERVICOS CLINICOS"/>
    <s v="06-HOSP CLINICAS-UMUARAMA"/>
    <m/>
    <x v="0"/>
    <x v="100"/>
    <x v="0"/>
    <m/>
    <s v="0//0"/>
    <m/>
    <m/>
    <n v="0"/>
    <m/>
    <n v="0"/>
    <m/>
    <m/>
    <m/>
    <x v="0"/>
    <x v="2"/>
    <d v="2014-08-08T00:00:00"/>
    <n v="7650.36"/>
  </r>
  <r>
    <s v="WAGNER EUSTAQUIO MARTINS DOS SANTOS"/>
    <x v="1"/>
    <n v="1434786"/>
    <n v="84754338634"/>
    <s v="28/09/1971"/>
    <x v="1"/>
    <s v="MARIA APARECIDA DA SILVA"/>
    <x v="1"/>
    <s v="BRASILEIRO NATO"/>
    <m/>
    <s v="MG"/>
    <s v="PATROCINIO"/>
    <n v="478"/>
    <s v="CIRURGIA PS DIENF"/>
    <s v="05-ENFERMAGEM-UMUARAMA"/>
    <n v="211"/>
    <s v="DIRETORIA DE ENFERMAGEM HC"/>
    <s v="05-ENFERMAGEM-UMUARAMA"/>
    <m/>
    <x v="2"/>
    <x v="36"/>
    <x v="0"/>
    <m/>
    <s v="0//0"/>
    <m/>
    <m/>
    <n v="0"/>
    <m/>
    <n v="0"/>
    <m/>
    <m/>
    <m/>
    <x v="0"/>
    <x v="0"/>
    <d v="2003-11-13T00:00:00"/>
    <n v="11252.74"/>
  </r>
  <r>
    <s v="WAINER GUIDE DA VEIGA"/>
    <x v="1"/>
    <n v="1435394"/>
    <n v="54815070644"/>
    <s v="05/02/1963"/>
    <x v="1"/>
    <s v="LEONILDA ALVES DA VEIGA"/>
    <x v="0"/>
    <s v="BRASILEIRO NATO"/>
    <m/>
    <s v="MG"/>
    <s v="PARACATU"/>
    <n v="769"/>
    <s v="PROPEDEUTICA"/>
    <s v="06-HOSP CLINICAS-UMUARAMA"/>
    <n v="746"/>
    <s v="DIRETORIA DE SERVICOS CLINICOS"/>
    <s v="06-HOSP CLINICAS-UMUARAMA"/>
    <m/>
    <x v="2"/>
    <x v="36"/>
    <x v="0"/>
    <m/>
    <s v="0//0"/>
    <m/>
    <m/>
    <n v="0"/>
    <m/>
    <n v="0"/>
    <m/>
    <m/>
    <m/>
    <x v="0"/>
    <x v="1"/>
    <d v="2003-12-03T00:00:00"/>
    <n v="7573.7"/>
  </r>
  <r>
    <s v="WALDECY ARAUJO MORAGAS"/>
    <x v="1"/>
    <n v="1123352"/>
    <n v="35098864615"/>
    <s v="18/05/1956"/>
    <x v="0"/>
    <s v="DALCY PEREIRA ARAUJO"/>
    <x v="1"/>
    <s v="BRASILEIRO NATO"/>
    <m/>
    <s v="MG"/>
    <s v="PATROCINIO"/>
    <n v="490"/>
    <s v="BERCARIO E UTI NEONATAL GEUNE DIENF"/>
    <s v="05-ENFERMAGEM-UMUARAMA"/>
    <n v="211"/>
    <s v="DIRETORIA DE ENFERMAGEM HC"/>
    <s v="05-ENFERMAGEM-UMUARAMA"/>
    <m/>
    <x v="0"/>
    <x v="6"/>
    <x v="0"/>
    <m/>
    <s v="0//0"/>
    <m/>
    <m/>
    <n v="0"/>
    <m/>
    <n v="0"/>
    <m/>
    <m/>
    <m/>
    <x v="0"/>
    <x v="0"/>
    <d v="1994-12-15T00:00:00"/>
    <n v="7765.84"/>
  </r>
  <r>
    <s v="WALDELLINO GONCALVES JUNIOR"/>
    <x v="1"/>
    <n v="2302373"/>
    <n v="3345841673"/>
    <s v="15/12/1978"/>
    <x v="1"/>
    <s v="SILVIA SANTOS GONCALVES"/>
    <x v="0"/>
    <s v="BRASILEIRO NATO"/>
    <m/>
    <s v="MG"/>
    <m/>
    <n v="482"/>
    <s v="CLINICA CIRURGICA 2 INTERNACAO DIENF"/>
    <s v="05-ENFERMAGEM-UMUARAMA"/>
    <n v="211"/>
    <s v="DIRETORIA DE ENFERMAGEM HC"/>
    <s v="05-ENFERMAGEM-UMUARAMA"/>
    <m/>
    <x v="9"/>
    <x v="22"/>
    <x v="0"/>
    <m/>
    <s v="0//0"/>
    <m/>
    <m/>
    <n v="0"/>
    <m/>
    <n v="0"/>
    <m/>
    <m/>
    <m/>
    <x v="0"/>
    <x v="0"/>
    <d v="2016-04-06T00:00:00"/>
    <n v="8924.7199999999993"/>
  </r>
  <r>
    <s v="WALDEMAR BRITO DA SILVA"/>
    <x v="1"/>
    <n v="1119216"/>
    <n v="26083069858"/>
    <s v="21/10/1976"/>
    <x v="1"/>
    <s v="HILDA GRACILIANA DE BRITO"/>
    <x v="1"/>
    <s v="BRASILEIRO NATO"/>
    <m/>
    <s v="SP"/>
    <m/>
    <n v="498"/>
    <s v="UTI ADULTO GEUNE DIENF"/>
    <s v="05-ENFERMAGEM-UMUARAMA"/>
    <n v="211"/>
    <s v="DIRETORIA DE ENFERMAGEM HC"/>
    <s v="05-ENFERMAGEM-UMUARAMA"/>
    <m/>
    <x v="0"/>
    <x v="89"/>
    <x v="0"/>
    <m/>
    <s v="0//0"/>
    <m/>
    <m/>
    <n v="0"/>
    <m/>
    <n v="0"/>
    <m/>
    <m/>
    <m/>
    <x v="0"/>
    <x v="0"/>
    <d v="2017-03-02T00:00:00"/>
    <n v="8398.33"/>
  </r>
  <r>
    <s v="WALDEMAR SEVERINO DE PAULA"/>
    <x v="0"/>
    <n v="410951"/>
    <n v="17019435653"/>
    <s v="28/07/1954"/>
    <x v="1"/>
    <s v="TEREZINHA S L PAULA"/>
    <x v="1"/>
    <s v="BRASILEIRO NATO"/>
    <m/>
    <s v="MG"/>
    <s v="CAMPINA VERDE"/>
    <n v="694"/>
    <s v="DIVISAO DE TRANSPORTES"/>
    <s v="08-AREA ADMINISTR-UMUARAMA"/>
    <n v="59"/>
    <s v="PREFEITURA UNIVERSITARIA"/>
    <s v="04-SANTA MONICA"/>
    <m/>
    <x v="8"/>
    <x v="29"/>
    <x v="0"/>
    <m/>
    <s v="0//0"/>
    <m/>
    <m/>
    <n v="0"/>
    <m/>
    <n v="0"/>
    <m/>
    <m/>
    <m/>
    <x v="0"/>
    <x v="0"/>
    <d v="1979-05-01T00:00:00"/>
    <n v="7211.45"/>
  </r>
  <r>
    <s v="WALDIR CAETANO DOS REIS"/>
    <x v="0"/>
    <n v="1123318"/>
    <n v="46106863687"/>
    <s v="15/11/1963"/>
    <x v="1"/>
    <s v="ANA PEREIRA LUZ"/>
    <x v="2"/>
    <s v="BRASILEIRO NATO"/>
    <m/>
    <s v="MG"/>
    <s v="SANTANA DE PATOS"/>
    <n v="71"/>
    <s v="DIVISAO VIGILANCIA SEGURANCA PATRIMONIAL"/>
    <s v="04-SANTA MONICA"/>
    <n v="59"/>
    <s v="PREFEITURA UNIVERSITARIA"/>
    <s v="04-SANTA MONICA"/>
    <m/>
    <x v="9"/>
    <x v="7"/>
    <x v="0"/>
    <m/>
    <s v="0//0"/>
    <m/>
    <m/>
    <n v="0"/>
    <m/>
    <n v="0"/>
    <m/>
    <m/>
    <m/>
    <x v="0"/>
    <x v="0"/>
    <d v="1994-10-17T00:00:00"/>
    <n v="4362.5200000000004"/>
  </r>
  <r>
    <s v="WALESKA CRISTINA GOMES DA SILVA"/>
    <x v="1"/>
    <n v="1362902"/>
    <n v="2560772663"/>
    <s v="05/07/1972"/>
    <x v="0"/>
    <s v="ANA CENTENO DA SILVA"/>
    <x v="1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m/>
    <x v="0"/>
    <x v="19"/>
    <x v="0"/>
    <m/>
    <s v="0//0"/>
    <m/>
    <m/>
    <n v="0"/>
    <m/>
    <n v="0"/>
    <m/>
    <m/>
    <m/>
    <x v="0"/>
    <x v="0"/>
    <d v="2002-10-01T00:00:00"/>
    <n v="21680.59"/>
  </r>
  <r>
    <s v="WALLACE HERMANO TAVARES E SILVA"/>
    <x v="0"/>
    <n v="1964167"/>
    <n v="7937662654"/>
    <s v="16/12/1985"/>
    <x v="1"/>
    <s v="SONIA MARIA TAVARES E SILVA"/>
    <x v="1"/>
    <s v="BRASILEIRO NATO"/>
    <m/>
    <s v="MG"/>
    <m/>
    <n v="719"/>
    <s v="DIVISAO DE SISTEMA_- CTIC"/>
    <s v="08-AREA ADMINISTR-UMUARAMA"/>
    <n v="581"/>
    <s v="CENTRO DE TECNO DA INFOR E COMUNICACAO"/>
    <s v="08-AREA ADMINISTR-UMUARAMA"/>
    <m/>
    <x v="2"/>
    <x v="8"/>
    <x v="0"/>
    <m/>
    <s v="0//0"/>
    <m/>
    <m/>
    <n v="0"/>
    <m/>
    <n v="0"/>
    <m/>
    <m/>
    <m/>
    <x v="0"/>
    <x v="0"/>
    <d v="2012-08-27T00:00:00"/>
    <n v="4488.6000000000004"/>
  </r>
  <r>
    <s v="WALLISON BATISTA DUTRA"/>
    <x v="0"/>
    <n v="3259459"/>
    <n v="8740255670"/>
    <s v="12/12/1989"/>
    <x v="1"/>
    <s v="MARIA APARECIDA DUTRA DA LUZ"/>
    <x v="1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m/>
    <x v="0"/>
    <x v="24"/>
    <x v="0"/>
    <m/>
    <s v="0//0"/>
    <m/>
    <m/>
    <n v="0"/>
    <m/>
    <n v="0"/>
    <m/>
    <m/>
    <m/>
    <x v="0"/>
    <x v="1"/>
    <d v="2021-11-18T00:00:00"/>
    <n v="3670.43"/>
  </r>
  <r>
    <s v="WALQUIRIA LIMA DE MORAIS"/>
    <x v="0"/>
    <n v="1035136"/>
    <n v="91086116615"/>
    <s v="18/03/1971"/>
    <x v="0"/>
    <s v="MARIA DE LOURDES LIMA DE MORAIS"/>
    <x v="0"/>
    <s v="BRASILEIRO NATO"/>
    <m/>
    <s v="GO"/>
    <s v="PARANAIGUARA"/>
    <n v="97"/>
    <s v="DIVISAO SERVICOS AMBULATORIO CENTRAL"/>
    <s v="08-AREA ADMINISTR-UMUARAMA"/>
    <n v="92"/>
    <s v="HOSPITAL ODONTOLOGICO - DIRETORIA GERAL"/>
    <s v="08-AREA ADMINISTR-UMUARAMA"/>
    <m/>
    <x v="0"/>
    <x v="6"/>
    <x v="0"/>
    <m/>
    <s v="0//0"/>
    <m/>
    <m/>
    <n v="0"/>
    <m/>
    <n v="0"/>
    <m/>
    <m/>
    <m/>
    <x v="0"/>
    <x v="0"/>
    <d v="1993-03-17T00:00:00"/>
    <n v="7064.4"/>
  </r>
  <r>
    <s v="WALSIR NEVES"/>
    <x v="0"/>
    <n v="1452768"/>
    <n v="49985930720"/>
    <s v="12/10/1955"/>
    <x v="1"/>
    <s v="NEUZA DE SOUZA NEVES"/>
    <x v="3"/>
    <s v="BRASILEIRO NATO"/>
    <m/>
    <s v="MG"/>
    <s v="DELFIM MOREIRA"/>
    <n v="671"/>
    <s v="SETOR DE PERICIA EM SAUDE"/>
    <s v="08-AREA ADMINISTR-UMUARAMA"/>
    <n v="29"/>
    <s v="PRO REITORIA DE GESTAO DE PESSOAS"/>
    <s v="04-SANTA MONICA"/>
    <m/>
    <x v="0"/>
    <x v="23"/>
    <x v="0"/>
    <m/>
    <s v="0//0"/>
    <m/>
    <m/>
    <n v="0"/>
    <m/>
    <n v="0"/>
    <m/>
    <m/>
    <m/>
    <x v="0"/>
    <x v="0"/>
    <d v="2004-05-11T00:00:00"/>
    <n v="22311.53"/>
  </r>
  <r>
    <s v="WALTER COELHO DA SILVA"/>
    <x v="1"/>
    <n v="410416"/>
    <n v="24049239604"/>
    <s v="20/03/1955"/>
    <x v="1"/>
    <s v="FRANCISCA COELHO SILVA"/>
    <x v="1"/>
    <s v="BRASILEIRO NATO"/>
    <m/>
    <s v="MG"/>
    <s v="CANAPOLIS"/>
    <n v="769"/>
    <s v="PROPEDEUTICA"/>
    <s v="06-HOSP CLINICAS-UMUARAMA"/>
    <n v="746"/>
    <s v="DIRETORIA DE SERVICOS CLINICOS"/>
    <s v="06-HOSP CLINICAS-UMUARAMA"/>
    <m/>
    <x v="4"/>
    <x v="85"/>
    <x v="0"/>
    <m/>
    <s v="0//0"/>
    <m/>
    <s v="LIC. TRATAMENTO DE SAUDE - EST"/>
    <n v="0"/>
    <m/>
    <n v="0"/>
    <m/>
    <s v="11/11/2022"/>
    <s v="10/01/2023"/>
    <x v="0"/>
    <x v="1"/>
    <d v="1980-08-01T00:00:00"/>
    <n v="6548.06"/>
  </r>
  <r>
    <s v="WALTER CURY ANNA JUNIOR"/>
    <x v="1"/>
    <n v="1123252"/>
    <n v="44969520682"/>
    <s v="15/12/1961"/>
    <x v="1"/>
    <s v="CLEUZA CATARINA CURY"/>
    <x v="1"/>
    <s v="BRASILEIRO NATO"/>
    <m/>
    <s v="MG"/>
    <s v="ITUIUTABA"/>
    <n v="771"/>
    <s v="SERVICOS MEDICOS"/>
    <s v="06-HOSP CLINICAS-UMUARAMA"/>
    <n v="746"/>
    <s v="DIRETORIA DE SERVICOS CLINICOS"/>
    <s v="06-HOSP CLINICAS-UMUARAMA"/>
    <m/>
    <x v="1"/>
    <x v="13"/>
    <x v="0"/>
    <m/>
    <s v="0//0"/>
    <m/>
    <m/>
    <n v="0"/>
    <m/>
    <n v="0"/>
    <m/>
    <m/>
    <m/>
    <x v="0"/>
    <x v="0"/>
    <d v="1994-03-08T00:00:00"/>
    <n v="31754.76"/>
  </r>
  <r>
    <s v="WALTER JOSE PINHEIRO"/>
    <x v="0"/>
    <n v="1672923"/>
    <n v="34453199600"/>
    <s v="01/12/1959"/>
    <x v="1"/>
    <s v="MARIA DE LOURDES PINHEIRO"/>
    <x v="0"/>
    <s v="BRASILEIRO NATO"/>
    <m/>
    <s v="MG"/>
    <s v="SANTA BARBARA"/>
    <n v="781"/>
    <s v="DIVISAO DE APOIO OPERACIONAL"/>
    <s v="04-SANTA MONICA"/>
    <n v="29"/>
    <s v="PRO REITORIA DE GESTAO DE PESSOAS"/>
    <s v="04-SANTA MONICA"/>
    <m/>
    <x v="0"/>
    <x v="17"/>
    <x v="0"/>
    <m/>
    <s v="0//0"/>
    <m/>
    <s v="LIC. TRATAMENTO DE SAUDE - EST"/>
    <n v="0"/>
    <m/>
    <n v="0"/>
    <m/>
    <s v="21/11/2022"/>
    <s v="18/02/2023"/>
    <x v="0"/>
    <x v="0"/>
    <d v="2009-01-22T00:00:00"/>
    <n v="9257.7999999999993"/>
  </r>
  <r>
    <s v="WALTER MIQUELANTI JUNIOR"/>
    <x v="1"/>
    <n v="2939661"/>
    <n v="9411634664"/>
    <s v="08/11/1989"/>
    <x v="1"/>
    <s v="MARIA APARECIDA DE SOUZA MIQUELANTI"/>
    <x v="0"/>
    <s v="BRASILEIRO NATO"/>
    <m/>
    <s v="MG"/>
    <m/>
    <n v="752"/>
    <s v="INFORMACOES HOSPITALARES"/>
    <s v="06-HOSP CLINICAS-UMUARAMA"/>
    <n v="743"/>
    <s v="DIRETORIA DE SERVICOS ADMINISTRATIVOS"/>
    <s v="06-HOSP CLINICAS-UMUARAMA"/>
    <m/>
    <x v="0"/>
    <x v="18"/>
    <x v="0"/>
    <m/>
    <s v="0//0"/>
    <m/>
    <m/>
    <n v="0"/>
    <m/>
    <n v="0"/>
    <m/>
    <m/>
    <m/>
    <x v="0"/>
    <x v="0"/>
    <d v="2014-02-24T00:00:00"/>
    <n v="4320.12"/>
  </r>
  <r>
    <s v="WANCHARLE SEBASTIAO QUIRINO"/>
    <x v="0"/>
    <n v="1356223"/>
    <n v="11077333757"/>
    <s v="20/01/1986"/>
    <x v="1"/>
    <s v="LUZIA MARIA DA SILVA QUIRINO"/>
    <x v="0"/>
    <s v="BRASILEIRO NATO"/>
    <m/>
    <s v="MG"/>
    <m/>
    <n v="719"/>
    <s v="DIVISAO DE SISTEMA_- CTIC"/>
    <s v="08-AREA ADMINISTR-UMUARAMA"/>
    <n v="944"/>
    <s v="PRO REITORIA DE ASSISTENCIA ESTUDANTIL"/>
    <s v="04-SANTA MONICA"/>
    <m/>
    <x v="1"/>
    <x v="42"/>
    <x v="0"/>
    <m/>
    <s v="0//0"/>
    <m/>
    <m/>
    <n v="0"/>
    <m/>
    <n v="0"/>
    <m/>
    <m/>
    <m/>
    <x v="0"/>
    <x v="0"/>
    <d v="2022-02-03T00:00:00"/>
    <n v="6354.6"/>
  </r>
  <r>
    <s v="WANDA APARECIDA LOPES"/>
    <x v="1"/>
    <n v="1363790"/>
    <n v="2823106650"/>
    <s v="13/11/1975"/>
    <x v="0"/>
    <s v="MARIA CORREA GALVAO"/>
    <x v="1"/>
    <s v="BRASILEIRO NATO"/>
    <m/>
    <s v="MG"/>
    <s v="SAO GONÇALO DO ABAETE"/>
    <n v="482"/>
    <s v="CLINICA CIRURGICA 2 INTERNACAO DIENF"/>
    <s v="05-ENFERMAGEM-UMUARAMA"/>
    <n v="211"/>
    <s v="DIRETORIA DE ENFERMAGEM HC"/>
    <s v="05-ENFERMAGEM-UMUARAMA"/>
    <m/>
    <x v="1"/>
    <x v="36"/>
    <x v="0"/>
    <m/>
    <s v="0//0"/>
    <m/>
    <m/>
    <n v="0"/>
    <m/>
    <n v="0"/>
    <m/>
    <m/>
    <m/>
    <x v="0"/>
    <x v="0"/>
    <d v="2002-10-05T00:00:00"/>
    <n v="7036.8"/>
  </r>
  <r>
    <s v="WANDER JOSE BARBASSA"/>
    <x v="0"/>
    <n v="1938012"/>
    <n v="3293446680"/>
    <s v="25/09/1976"/>
    <x v="1"/>
    <s v="IVONE LUCY BORGES BARBASSA"/>
    <x v="1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8"/>
    <x v="3"/>
    <x v="0"/>
    <m/>
    <s v="0//0"/>
    <m/>
    <m/>
    <n v="0"/>
    <m/>
    <n v="0"/>
    <m/>
    <m/>
    <m/>
    <x v="0"/>
    <x v="0"/>
    <d v="2012-04-19T00:00:00"/>
    <n v="3279.35"/>
  </r>
  <r>
    <s v="WANDER LUIS MATIAS"/>
    <x v="0"/>
    <n v="2102137"/>
    <n v="53937511687"/>
    <s v="02/10/1968"/>
    <x v="1"/>
    <s v="ADEOSTE BASILIA MATIAS"/>
    <x v="1"/>
    <s v="BRASILEIRO NATO"/>
    <m/>
    <s v="MG"/>
    <m/>
    <n v="874"/>
    <s v="CENTRO ENS PESQ EXT ATED EDU ESPECIAL"/>
    <s v="04-SANTA MONICA"/>
    <n v="262"/>
    <s v="PRO REITORIA DE GRADUACAO"/>
    <s v="04-SANTA MONICA"/>
    <m/>
    <x v="1"/>
    <x v="18"/>
    <x v="0"/>
    <m/>
    <s v="0//0"/>
    <m/>
    <m/>
    <n v="0"/>
    <m/>
    <n v="0"/>
    <m/>
    <m/>
    <m/>
    <x v="0"/>
    <x v="0"/>
    <d v="2014-03-12T00:00:00"/>
    <n v="5051.21"/>
  </r>
  <r>
    <s v="WANDER SILVA"/>
    <x v="0"/>
    <n v="1034998"/>
    <n v="44519397634"/>
    <s v="16/10/1962"/>
    <x v="1"/>
    <s v="MARIA ILDACI SILVA"/>
    <x v="1"/>
    <s v="BRASILEIRO NATO"/>
    <m/>
    <s v="MG"/>
    <s v="BOM DESPACHO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2-03-05T00:00:00"/>
    <n v="7948.47"/>
  </r>
  <r>
    <s v="WANDERLY GERALDO DA SILVA"/>
    <x v="0"/>
    <n v="1035069"/>
    <n v="59344300682"/>
    <s v="02/06/1967"/>
    <x v="1"/>
    <s v="GLORIA MARIA SILVA"/>
    <x v="1"/>
    <s v="BRASILEIRO NATO"/>
    <m/>
    <s v="MG"/>
    <s v="PATROCINIO"/>
    <n v="407"/>
    <s v="FACULDADE DE ENGENHARIA CIVIL"/>
    <s v="04-SANTA MONICA"/>
    <n v="407"/>
    <s v="FACULDADE DE ENGENHARIA CIVIL"/>
    <s v="04-SANTA MONICA"/>
    <m/>
    <x v="3"/>
    <x v="6"/>
    <x v="0"/>
    <m/>
    <s v="0//0"/>
    <m/>
    <m/>
    <n v="0"/>
    <m/>
    <n v="0"/>
    <m/>
    <m/>
    <m/>
    <x v="0"/>
    <x v="0"/>
    <d v="1992-05-26T00:00:00"/>
    <n v="9305.52"/>
  </r>
  <r>
    <s v="WANDERSON ACASSIO GOMES"/>
    <x v="0"/>
    <n v="2171816"/>
    <n v="6186182606"/>
    <s v="11/11/1982"/>
    <x v="1"/>
    <s v="MARIA IMACULADA DE CASTRO GOMES"/>
    <x v="1"/>
    <s v="BRASILEIRO NATO"/>
    <m/>
    <s v="MG"/>
    <m/>
    <n v="414"/>
    <s v="FACULDADE DE CIENCIA DA COMPUTACAO"/>
    <s v="04-SANTA MONICA"/>
    <n v="414"/>
    <s v="FACULDADE DE CIENCIA DA COMPUTACAO"/>
    <s v="04-SANTA MONICA"/>
    <m/>
    <x v="1"/>
    <x v="18"/>
    <x v="0"/>
    <m/>
    <s v="0//0"/>
    <m/>
    <m/>
    <n v="0"/>
    <m/>
    <n v="0"/>
    <m/>
    <m/>
    <m/>
    <x v="0"/>
    <x v="0"/>
    <d v="2014-10-30T00:00:00"/>
    <n v="5051.21"/>
  </r>
  <r>
    <s v="WANDERSON DE ANDRADE FAGUNDES"/>
    <x v="1"/>
    <n v="3120841"/>
    <n v="7279371973"/>
    <s v="29/06/1990"/>
    <x v="1"/>
    <s v="LURDES BERNADETE DE ANDRADE FAGUNDES"/>
    <x v="0"/>
    <s v="BRASILEIRO NATO"/>
    <m/>
    <s v="PR"/>
    <m/>
    <n v="765"/>
    <s v="ASSISTENCIA SOCIAL"/>
    <s v="06-HOSP CLINICAS-UMUARAMA"/>
    <n v="746"/>
    <s v="DIRETORIA DE SERVICOS CLINICOS"/>
    <s v="06-HOSP CLINICAS-UMUARAMA"/>
    <m/>
    <x v="0"/>
    <x v="51"/>
    <x v="0"/>
    <m/>
    <s v="0//0"/>
    <m/>
    <m/>
    <n v="0"/>
    <m/>
    <n v="0"/>
    <m/>
    <m/>
    <m/>
    <x v="0"/>
    <x v="0"/>
    <d v="2019-04-25T00:00:00"/>
    <n v="6333.6"/>
  </r>
  <r>
    <s v="WANDERSON DE OLIVEIRA BARBOSA"/>
    <x v="1"/>
    <n v="1035230"/>
    <n v="65238524668"/>
    <s v="28/02/1968"/>
    <x v="1"/>
    <s v="EDNA FERNANDES DE OLIVEIRA"/>
    <x v="1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m/>
    <x v="2"/>
    <x v="111"/>
    <x v="1"/>
    <m/>
    <s v="0//0"/>
    <m/>
    <s v="CESSAO (COM ONUS) PARA OUTROS ORGAOS - EST"/>
    <n v="0"/>
    <m/>
    <n v="26443"/>
    <s v="EMPRESA BRAS. SERVIÇOS HOSPITALARES"/>
    <s v="12/05/2021"/>
    <s v="0//0"/>
    <x v="0"/>
    <x v="0"/>
    <d v="1993-08-02T00:00:00"/>
    <n v="4304.91"/>
  </r>
  <r>
    <s v="WANESSA LUIZA SILVA SAMESINA"/>
    <x v="0"/>
    <n v="2767853"/>
    <n v="388592117"/>
    <s v="15/03/1984"/>
    <x v="0"/>
    <s v="DORACY LUIZA DOS SANTOS"/>
    <x v="1"/>
    <s v="BRASILEIRO NATO"/>
    <m/>
    <s v="GO"/>
    <m/>
    <n v="130"/>
    <s v="SETOR DE ASSUNTOS EDUCACIONAIS - DIRAC"/>
    <s v="04-SANTA MONICA"/>
    <n v="262"/>
    <s v="PRO REITORIA DE GRADUACAO"/>
    <s v="04-SANTA MONICA"/>
    <m/>
    <x v="0"/>
    <x v="8"/>
    <x v="0"/>
    <m/>
    <s v="0//0"/>
    <m/>
    <m/>
    <n v="0"/>
    <m/>
    <n v="0"/>
    <m/>
    <m/>
    <m/>
    <x v="0"/>
    <x v="0"/>
    <d v="2012-06-05T00:00:00"/>
    <n v="4488.6000000000004"/>
  </r>
  <r>
    <s v="WANESSA ROSA DA COSTA"/>
    <x v="1"/>
    <n v="1852539"/>
    <n v="7531577640"/>
    <s v="29/10/1984"/>
    <x v="0"/>
    <s v="DARCI AUGUSTA DE OLIVEIRA COSTA"/>
    <x v="1"/>
    <s v="BRASILEIRO NATO"/>
    <m/>
    <s v="MG"/>
    <m/>
    <n v="498"/>
    <s v="UTI ADULTO GEUNE DIENF"/>
    <s v="05-ENFERMAGEM-UMUARAMA"/>
    <n v="211"/>
    <s v="DIRETORIA DE ENFERMAGEM HC"/>
    <s v="05-ENFERMAGEM-UMUARAMA"/>
    <m/>
    <x v="2"/>
    <x v="3"/>
    <x v="0"/>
    <m/>
    <s v="0//0"/>
    <m/>
    <m/>
    <n v="0"/>
    <m/>
    <n v="0"/>
    <m/>
    <m/>
    <m/>
    <x v="0"/>
    <x v="0"/>
    <d v="2011-03-15T00:00:00"/>
    <n v="4134.83"/>
  </r>
  <r>
    <s v="WASHINGTON LUIZ BARBOSA"/>
    <x v="0"/>
    <n v="409601"/>
    <n v="21128049104"/>
    <s v="20/01/1959"/>
    <x v="1"/>
    <s v="DIRCE PERES BARBOSA"/>
    <x v="1"/>
    <s v="BRASILEIRO NATO"/>
    <m/>
    <s v="MG"/>
    <s v="UBERLANDIA"/>
    <n v="332"/>
    <s v="FACULDADE DE EDUCACAO FISICA"/>
    <s v="03-EDUCACAO FISICA"/>
    <n v="29"/>
    <s v="PRO REITORIA DE GESTAO DE PESSOAS"/>
    <s v="04-SANTA MONICA"/>
    <m/>
    <x v="4"/>
    <x v="107"/>
    <x v="0"/>
    <m/>
    <s v="0//0"/>
    <m/>
    <m/>
    <n v="0"/>
    <m/>
    <n v="0"/>
    <m/>
    <m/>
    <m/>
    <x v="0"/>
    <x v="0"/>
    <d v="1980-06-11T00:00:00"/>
    <n v="4708.92"/>
  </r>
  <r>
    <s v="WELBER TOMAS DE OLIVEIRA"/>
    <x v="0"/>
    <n v="3032522"/>
    <n v="44767388856"/>
    <s v="02/08/1995"/>
    <x v="1"/>
    <s v="MARIA ROSILDA BONETE DE OLIVEIRA"/>
    <x v="0"/>
    <s v="BRASILEIRO NATO"/>
    <m/>
    <s v="SP"/>
    <m/>
    <n v="1244"/>
    <s v="CENTRO ESTUDOS, PESQ E PROJ ECON-SOCIAIS"/>
    <s v="04-SANTA MONICA"/>
    <n v="344"/>
    <s v="INST DE ECONOMIA RELACOES INTERNACIONAIS"/>
    <s v="04-SANTA MONICA"/>
    <m/>
    <x v="1"/>
    <x v="58"/>
    <x v="0"/>
    <m/>
    <s v="0//0"/>
    <m/>
    <m/>
    <n v="0"/>
    <m/>
    <n v="0"/>
    <m/>
    <m/>
    <m/>
    <x v="0"/>
    <x v="0"/>
    <d v="2018-03-09T00:00:00"/>
    <n v="7994.33"/>
  </r>
  <r>
    <s v="WELDON MARTINS DOS SANTOS"/>
    <x v="0"/>
    <n v="2160856"/>
    <n v="91616964553"/>
    <s v="29/08/1976"/>
    <x v="1"/>
    <s v="EDITE AVELINA SANTOS"/>
    <x v="2"/>
    <s v="BRASILEIRO NATO"/>
    <m/>
    <s v="BA"/>
    <m/>
    <n v="340"/>
    <s v="INSTITUTO DE GEOGRAFIA"/>
    <s v="04-SANTA MONICA"/>
    <n v="340"/>
    <s v="INSTITUTO DE GEOGRAFIA"/>
    <s v="04-SANTA MONICA"/>
    <m/>
    <x v="0"/>
    <x v="65"/>
    <x v="0"/>
    <m/>
    <s v="0//0"/>
    <m/>
    <m/>
    <n v="0"/>
    <m/>
    <n v="0"/>
    <m/>
    <m/>
    <m/>
    <x v="0"/>
    <x v="0"/>
    <d v="2014-09-17T00:00:00"/>
    <n v="7380.95"/>
  </r>
  <r>
    <s v="WELKER LUIZ CRUZ DE AQUINO"/>
    <x v="0"/>
    <n v="2079629"/>
    <n v="7165202650"/>
    <s v="09/10/1985"/>
    <x v="1"/>
    <s v="ELIZABETH CRUZ DE AQUINO"/>
    <x v="3"/>
    <s v="BRASILEIRO NATO"/>
    <m/>
    <s v="MG"/>
    <m/>
    <n v="673"/>
    <s v="DIRETORIA DE OBRAS"/>
    <s v="04-SANTA MONICA"/>
    <n v="59"/>
    <s v="PREFEITURA UNIVERSITARIA"/>
    <s v="04-SANTA MONICA"/>
    <m/>
    <x v="0"/>
    <x v="18"/>
    <x v="0"/>
    <m/>
    <s v="0//0"/>
    <m/>
    <m/>
    <n v="0"/>
    <m/>
    <n v="0"/>
    <m/>
    <m/>
    <m/>
    <x v="0"/>
    <x v="0"/>
    <d v="2014-01-13T00:00:00"/>
    <n v="4652.43"/>
  </r>
  <r>
    <s v="WELLINGTON BORGES DE OLIVEIRA"/>
    <x v="1"/>
    <n v="1905359"/>
    <n v="46379355634"/>
    <s v="11/11/1962"/>
    <x v="1"/>
    <s v="MARCITA BORGES RODRIGUES"/>
    <x v="3"/>
    <s v="BRASILEIRO NATO"/>
    <m/>
    <s v="MG"/>
    <m/>
    <n v="771"/>
    <s v="SERVICOS MEDICOS"/>
    <s v="06-HOSP CLINICAS-UMUARAMA"/>
    <n v="746"/>
    <s v="DIRETORIA DE SERVICOS CLINICOS"/>
    <s v="06-HOSP CLINICAS-UMUARAMA"/>
    <m/>
    <x v="2"/>
    <x v="95"/>
    <x v="0"/>
    <m/>
    <s v="0//0"/>
    <m/>
    <m/>
    <n v="0"/>
    <m/>
    <n v="0"/>
    <m/>
    <m/>
    <m/>
    <x v="0"/>
    <x v="1"/>
    <d v="2011-12-19T00:00:00"/>
    <n v="4818.59"/>
  </r>
  <r>
    <s v="WELLYDA MARIS MANUEL DA SILVA"/>
    <x v="0"/>
    <n v="2268332"/>
    <n v="6398558650"/>
    <s v="28/07/1983"/>
    <x v="0"/>
    <s v="MARIA DO CARMO MANUEL DA SILVA"/>
    <x v="0"/>
    <s v="BRASILEIRO NATO"/>
    <m/>
    <s v="MG"/>
    <m/>
    <n v="249"/>
    <s v="CENTRO DE INCUBACAO EMPR POP SOLIDARIOS"/>
    <s v="04-SANTA MONICA"/>
    <n v="247"/>
    <s v="PRO REITORIA EXTENSAO E CULTURA"/>
    <s v="04-SANTA MONICA"/>
    <m/>
    <x v="2"/>
    <x v="22"/>
    <x v="0"/>
    <m/>
    <s v="0//0"/>
    <m/>
    <m/>
    <n v="0"/>
    <m/>
    <n v="0"/>
    <m/>
    <m/>
    <m/>
    <x v="0"/>
    <x v="0"/>
    <d v="2015-12-09T00:00:00"/>
    <n v="3178"/>
  </r>
  <r>
    <s v="WERLIS MATEUS CUSTODIO OLIVEIRA"/>
    <x v="0"/>
    <n v="1451967"/>
    <n v="4652390645"/>
    <s v="13/10/1980"/>
    <x v="1"/>
    <s v="DALVA MATEUS CUSTODIO"/>
    <x v="4"/>
    <s v="BRASILEIRO NATO"/>
    <m/>
    <s v="MG"/>
    <m/>
    <n v="111"/>
    <s v="DIVISAO APOIO ADM HOSPITAL VETERINARIO"/>
    <s v="08-AREA ADMINISTR-UMUARAMA"/>
    <n v="111"/>
    <s v="DIVISAO APOIO ADM HOSPITAL VETERINARIO"/>
    <s v="08-AREA ADMINISTR-UMUARAMA"/>
    <m/>
    <x v="0"/>
    <x v="36"/>
    <x v="0"/>
    <m/>
    <s v="0//0"/>
    <m/>
    <m/>
    <n v="26233"/>
    <s v="UNIVERSIDADE FEDERAL DO CEARA"/>
    <n v="0"/>
    <m/>
    <m/>
    <m/>
    <x v="0"/>
    <x v="1"/>
    <d v="2009-10-02T00:00:00"/>
    <n v="7170.03"/>
  </r>
  <r>
    <s v="WESLEY DOS REIS GOUVEIA"/>
    <x v="0"/>
    <n v="3006339"/>
    <n v="4787653636"/>
    <s v="02/12/1980"/>
    <x v="1"/>
    <s v="MARLENE DOS REIS FERREIRA GOUVEIA"/>
    <x v="0"/>
    <s v="BRASILEIRO NATO"/>
    <m/>
    <s v="GO"/>
    <m/>
    <n v="685"/>
    <s v="DIVISAO DE RECURSOS AUDIO-VISUAIS"/>
    <s v="04-SANTA MONICA"/>
    <n v="59"/>
    <s v="PREFEITURA UNIVERSITARIA"/>
    <s v="04-SANTA MONICA"/>
    <m/>
    <x v="8"/>
    <x v="105"/>
    <x v="0"/>
    <m/>
    <s v="0//0"/>
    <m/>
    <m/>
    <n v="0"/>
    <m/>
    <n v="0"/>
    <m/>
    <m/>
    <m/>
    <x v="0"/>
    <x v="0"/>
    <d v="2018-01-11T00:00:00"/>
    <n v="2869.52"/>
  </r>
  <r>
    <s v="WESLEY HENRIQUE SILVA"/>
    <x v="0"/>
    <n v="1412626"/>
    <n v="6341388632"/>
    <s v="20/12/1982"/>
    <x v="1"/>
    <s v="IOLANDA MARIA COSTA DA SILVA"/>
    <x v="1"/>
    <s v="BRASILEIRO NATO"/>
    <m/>
    <s v="MG"/>
    <m/>
    <n v="331"/>
    <s v="COORDENACAO CUR DE PSICOLOGIA"/>
    <s v="07-AREA ACADEMICA-UMUARAMA"/>
    <n v="873"/>
    <s v="CENTRO DE PSICOLOGIA"/>
    <s v="07-AREA ACADEMICA-UMUARAMA"/>
    <m/>
    <x v="0"/>
    <x v="18"/>
    <x v="0"/>
    <m/>
    <s v="0//0"/>
    <m/>
    <s v="LIC CAPAC - ART 25, INC I - DEC 9991/2019"/>
    <n v="0"/>
    <m/>
    <n v="0"/>
    <m/>
    <s v="10/10/2022"/>
    <s v="6/01/2023"/>
    <x v="0"/>
    <x v="0"/>
    <d v="2014-04-30T00:00:00"/>
    <n v="4320.12"/>
  </r>
  <r>
    <s v="WESLEY MARQUES DA SILVA"/>
    <x v="0"/>
    <n v="1035326"/>
    <n v="98698494668"/>
    <s v="14/12/1971"/>
    <x v="1"/>
    <s v="APARECIDA MARQUES SILVA"/>
    <x v="0"/>
    <s v="BRASILEIRO NATO"/>
    <m/>
    <s v="MG"/>
    <s v="ITUIUTABA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93-12-29T00:00:00"/>
    <n v="7770"/>
  </r>
  <r>
    <s v="WESLEY ROEL DUTRA"/>
    <x v="1"/>
    <n v="2073813"/>
    <n v="6629065603"/>
    <s v="18/05/1990"/>
    <x v="1"/>
    <s v="MARIA JOSE ROEL DA SILVA DUTRA"/>
    <x v="1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m/>
    <x v="12"/>
    <x v="18"/>
    <x v="1"/>
    <m/>
    <s v="0//0"/>
    <m/>
    <s v="CESSAO (COM ONUS) PARA OUTROS ORGAOS - EST"/>
    <n v="0"/>
    <m/>
    <n v="26443"/>
    <s v="EMPRESA BRAS. SERVIÇOS HOSPITALARES"/>
    <s v="2/07/2020"/>
    <s v="0//0"/>
    <x v="0"/>
    <x v="0"/>
    <d v="2013-12-02T00:00:00"/>
    <n v="3323.17"/>
  </r>
  <r>
    <s v="WESLEYANA MARESSA MANUEL DA SILVA"/>
    <x v="1"/>
    <n v="1854202"/>
    <n v="9224039618"/>
    <s v="22/08/1990"/>
    <x v="0"/>
    <s v="MARIA DO CARMO MANUEL DA SILVA"/>
    <x v="3"/>
    <s v="BRASILEIRO NATO"/>
    <m/>
    <s v="MG"/>
    <m/>
    <n v="481"/>
    <s v="CLINICA CIRURGICA 1 INTERNACAO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8837.11"/>
  </r>
  <r>
    <s v="WILHIAM ANSELMO DA SILVA"/>
    <x v="0"/>
    <n v="3305302"/>
    <n v="8103179663"/>
    <s v="20/08/1986"/>
    <x v="1"/>
    <s v="ANGELA MARIA DA SILVA"/>
    <x v="1"/>
    <s v="BRASILEIRO NATO"/>
    <m/>
    <s v="MG"/>
    <m/>
    <n v="44"/>
    <s v="DIVISAO DE APOIO AO DOCENTE"/>
    <s v="04-SANTA MONICA"/>
    <n v="29"/>
    <s v="PRO REITORIA DE GESTAO DE PESSOAS"/>
    <s v="04-SANTA MONICA"/>
    <m/>
    <x v="0"/>
    <x v="24"/>
    <x v="0"/>
    <m/>
    <s v="0//0"/>
    <m/>
    <m/>
    <n v="0"/>
    <m/>
    <n v="0"/>
    <m/>
    <m/>
    <m/>
    <x v="0"/>
    <x v="0"/>
    <d v="2022-08-22T00:00:00"/>
    <n v="3181.04"/>
  </r>
  <r>
    <s v="WILLER EDUARDO ALVES"/>
    <x v="1"/>
    <n v="1879697"/>
    <n v="4343707628"/>
    <s v="13/10/1979"/>
    <x v="1"/>
    <s v="MARIA JOSE GONCALVES ALVES"/>
    <x v="0"/>
    <s v="BRASILEIRO NATO"/>
    <m/>
    <s v="MG"/>
    <m/>
    <n v="479"/>
    <s v="CLINICA MEDICA E PEDIATRIA PS DIENF"/>
    <s v="05-ENFERMAGEM-UMUARAMA"/>
    <n v="211"/>
    <s v="DIRETORIA DE ENFERMAGEM HC"/>
    <s v="05-ENFERMAGEM-UMUARAMA"/>
    <m/>
    <x v="0"/>
    <x v="12"/>
    <x v="0"/>
    <m/>
    <s v="0//0"/>
    <m/>
    <m/>
    <n v="0"/>
    <m/>
    <n v="0"/>
    <m/>
    <m/>
    <m/>
    <x v="0"/>
    <x v="0"/>
    <d v="2011-07-19T00:00:00"/>
    <n v="6478.53"/>
  </r>
  <r>
    <s v="WILLIAM ROSA DE LIMA"/>
    <x v="0"/>
    <n v="1101561"/>
    <n v="60979801672"/>
    <s v="11/03/1967"/>
    <x v="1"/>
    <s v="AMALIA DOLORES ROSA"/>
    <x v="0"/>
    <s v="BRASILEIRO NATO"/>
    <m/>
    <s v="MG"/>
    <m/>
    <n v="141"/>
    <s v="DIVISAO DE CONTABILIDADE - DIRAF"/>
    <s v="04-SANTA MONICA"/>
    <n v="131"/>
    <s v="PRO REITORIA DE PLANEJAMEN ADMINISTRACAO"/>
    <s v="04-SANTA MONICA"/>
    <m/>
    <x v="0"/>
    <x v="14"/>
    <x v="0"/>
    <m/>
    <s v="0//0"/>
    <m/>
    <m/>
    <n v="0"/>
    <m/>
    <n v="0"/>
    <m/>
    <m/>
    <m/>
    <x v="0"/>
    <x v="0"/>
    <d v="2011-07-01T00:00:00"/>
    <n v="8690.15"/>
  </r>
  <r>
    <s v="WILLIAN ALBERTO FIEBIG"/>
    <x v="0"/>
    <n v="1948805"/>
    <n v="8281384603"/>
    <s v="14/01/1989"/>
    <x v="1"/>
    <s v="INES MARIA ALBERTON FIEBIG"/>
    <x v="1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2"/>
    <x v="31"/>
    <x v="0"/>
    <m/>
    <s v="0//0"/>
    <m/>
    <s v="Lic. Tratar de Interesses Particulares - EST"/>
    <n v="0"/>
    <m/>
    <n v="0"/>
    <m/>
    <s v="2/02/2021"/>
    <s v="1/02/2024"/>
    <x v="0"/>
    <x v="0"/>
    <d v="2012-06-06T00:00:00"/>
    <n v="0"/>
  </r>
  <r>
    <s v="WILLIAN FERNANDO DE CASTRO JACQUES"/>
    <x v="0"/>
    <n v="1011398"/>
    <n v="8959419613"/>
    <s v="11/02/1988"/>
    <x v="1"/>
    <s v="GORACY DIVINA DE CASTRO"/>
    <x v="1"/>
    <s v="BRASILEIRO NATO"/>
    <m/>
    <s v="MG"/>
    <m/>
    <n v="794"/>
    <s v="COORD DO CURSO ADMINISTRACAO DO PONTAL"/>
    <s v="09-CAMPUS PONTAL"/>
    <n v="1158"/>
    <s v="FA ADM CIE CONT ENG PROD SERV SOCIAL"/>
    <s v="09-CAMPUS PONTAL"/>
    <s v="PORTADOR DE VISÃO PARCIAL"/>
    <x v="0"/>
    <x v="18"/>
    <x v="0"/>
    <m/>
    <s v="0//0"/>
    <m/>
    <s v="Afast. no País (Com Ônus) Est/Dout/Mestrado - EST"/>
    <n v="0"/>
    <m/>
    <n v="0"/>
    <m/>
    <s v="9/03/2022"/>
    <s v="8/03/2023"/>
    <x v="0"/>
    <x v="0"/>
    <d v="2014-02-21T00:00:00"/>
    <n v="4422.88"/>
  </r>
  <r>
    <s v="WILLIAN MARTINS DE OLIVEIRA"/>
    <x v="0"/>
    <n v="2268072"/>
    <n v="8948263609"/>
    <s v="04/06/1988"/>
    <x v="1"/>
    <s v="MARIA DE FATIMA MARTINS OLIVEIRA"/>
    <x v="0"/>
    <s v="BRASILEIRO NATO"/>
    <m/>
    <s v="MG"/>
    <m/>
    <n v="1252"/>
    <s v="COORDENACAO EDUCACAO DE JOVENS E ADULTOS"/>
    <s v="03-EDUCACAO FISICA"/>
    <n v="271"/>
    <s v="DIRETORIA ESCOLA DE EDUCACAO BASICA"/>
    <s v="03-EDUCACAO FISICA"/>
    <m/>
    <x v="0"/>
    <x v="0"/>
    <x v="0"/>
    <m/>
    <s v="0//0"/>
    <m/>
    <m/>
    <n v="0"/>
    <m/>
    <n v="0"/>
    <m/>
    <m/>
    <m/>
    <x v="0"/>
    <x v="0"/>
    <d v="2015-12-14T00:00:00"/>
    <n v="5133.46"/>
  </r>
  <r>
    <s v="WILMA DA SILVA NUNES"/>
    <x v="1"/>
    <n v="2359490"/>
    <n v="41654668168"/>
    <s v="13/09/1969"/>
    <x v="0"/>
    <s v="MARIA DA SILVA NUNES"/>
    <x v="0"/>
    <s v="BRASILEIRO NATO"/>
    <m/>
    <s v="DF"/>
    <s v="BRASILIA"/>
    <n v="479"/>
    <s v="CLINICA MEDICA E PEDIATRIA PS DIENF"/>
    <s v="05-ENFERMAGEM-UMUARAMA"/>
    <n v="211"/>
    <s v="DIRETORIA DE ENFERMAGEM HC"/>
    <s v="05-ENFERMAGEM-UMUARAMA"/>
    <m/>
    <x v="1"/>
    <x v="19"/>
    <x v="0"/>
    <m/>
    <s v="0//0"/>
    <m/>
    <m/>
    <n v="0"/>
    <m/>
    <n v="0"/>
    <m/>
    <m/>
    <m/>
    <x v="0"/>
    <x v="0"/>
    <d v="2003-11-16T00:00:00"/>
    <n v="12193.28"/>
  </r>
  <r>
    <s v="WILSON MACHADO"/>
    <x v="0"/>
    <n v="413349"/>
    <n v="43189210691"/>
    <s v="27/03/1962"/>
    <x v="1"/>
    <s v="MARIA FERREIRA MACHADO"/>
    <x v="1"/>
    <s v="BRASILEIRO NATO"/>
    <m/>
    <s v="MG"/>
    <s v="UBERLANDIA"/>
    <n v="694"/>
    <s v="DIVISAO DE TRANSPORTES"/>
    <s v="08-AREA ADMINISTR-UMUARAMA"/>
    <n v="59"/>
    <s v="PREFEITURA UNIVERSITARIA"/>
    <s v="04-SANTA MONICA"/>
    <m/>
    <x v="0"/>
    <x v="29"/>
    <x v="0"/>
    <m/>
    <s v="0//0"/>
    <m/>
    <m/>
    <n v="0"/>
    <m/>
    <n v="0"/>
    <m/>
    <m/>
    <m/>
    <x v="0"/>
    <x v="0"/>
    <d v="1989-10-03T00:00:00"/>
    <n v="6948.36"/>
  </r>
  <r>
    <s v="WILSON MACHADO FILHO"/>
    <x v="0"/>
    <n v="2270873"/>
    <n v="7111993616"/>
    <s v="05/02/1986"/>
    <x v="1"/>
    <s v="MARA LUCIA ALVES MACHADO"/>
    <x v="1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m/>
    <x v="2"/>
    <x v="22"/>
    <x v="0"/>
    <m/>
    <s v="0//0"/>
    <m/>
    <m/>
    <n v="0"/>
    <m/>
    <n v="0"/>
    <m/>
    <m/>
    <m/>
    <x v="0"/>
    <x v="0"/>
    <d v="2016-01-08T00:00:00"/>
    <n v="3397.75"/>
  </r>
  <r>
    <s v="WISNER BITTENCOURT SANTANA"/>
    <x v="0"/>
    <n v="413664"/>
    <n v="46044612600"/>
    <s v="16/12/1962"/>
    <x v="1"/>
    <s v="GUIOMAR MARIA SANTANA"/>
    <x v="1"/>
    <s v="BRASILEIRO NATO"/>
    <m/>
    <s v="GO"/>
    <s v="ITUMBIARA"/>
    <n v="715"/>
    <s v="DIVISAO DE REDES_- CTIC"/>
    <s v="08-AREA ADMINISTR-UMUARAMA"/>
    <n v="581"/>
    <s v="CENTRO DE TECNO DA INFOR E COMUNICACAO"/>
    <s v="08-AREA ADMINISTR-UMUARAMA"/>
    <m/>
    <x v="2"/>
    <x v="29"/>
    <x v="0"/>
    <m/>
    <s v="0//0"/>
    <m/>
    <m/>
    <n v="0"/>
    <m/>
    <n v="0"/>
    <m/>
    <m/>
    <m/>
    <x v="0"/>
    <x v="0"/>
    <d v="1992-02-06T00:00:00"/>
    <n v="5382.78"/>
  </r>
  <r>
    <s v="XENIA GUIMARAES DE BARROS"/>
    <x v="0"/>
    <n v="2115442"/>
    <n v="5746425605"/>
    <s v="23/08/1982"/>
    <x v="0"/>
    <s v="ENEIDE GUIMARAES DE BARROS"/>
    <x v="1"/>
    <s v="BRASILEIRO NATO"/>
    <m/>
    <s v="MG"/>
    <m/>
    <n v="141"/>
    <s v="DIVISAO DE CONTABILIDADE - DIRAF"/>
    <s v="04-SANTA MONICA"/>
    <n v="131"/>
    <s v="PRO REITORIA DE PLANEJAMEN ADMINISTRACAO"/>
    <s v="04-SANTA MONICA"/>
    <m/>
    <x v="0"/>
    <x v="31"/>
    <x v="0"/>
    <m/>
    <s v="0//0"/>
    <m/>
    <m/>
    <n v="0"/>
    <m/>
    <n v="0"/>
    <m/>
    <m/>
    <m/>
    <x v="0"/>
    <x v="0"/>
    <d v="2014-04-28T00:00:00"/>
    <n v="3704.84"/>
  </r>
  <r>
    <s v="YARA APARECIDA CUNHA FERREIRA ZUZA"/>
    <x v="1"/>
    <n v="3489611"/>
    <n v="5225359680"/>
    <s v="21/08/1980"/>
    <x v="0"/>
    <s v="ELZA APARECIDA FERREIRA DA CUNHA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1"/>
    <x v="34"/>
    <x v="0"/>
    <m/>
    <s v="0//0"/>
    <m/>
    <m/>
    <n v="0"/>
    <m/>
    <n v="0"/>
    <m/>
    <m/>
    <m/>
    <x v="0"/>
    <x v="0"/>
    <d v="2012-11-09T00:00:00"/>
    <n v="19113.04"/>
  </r>
  <r>
    <s v="YARA CRISTINA BATISTA DE SOUSA"/>
    <x v="0"/>
    <n v="1905976"/>
    <n v="6286725601"/>
    <s v="28/05/1982"/>
    <x v="0"/>
    <s v="HELENA MARIA BATISTA DE SOUSA"/>
    <x v="1"/>
    <s v="BRASILEIRO NATO"/>
    <m/>
    <s v="MG"/>
    <m/>
    <n v="301"/>
    <s v="INSTITUTO DE CIENCIAS AGRARIAS"/>
    <s v="12-CAMPUS GLORIA"/>
    <n v="301"/>
    <s v="INSTITUTO DE CIENCIAS AGRARIAS"/>
    <s v="12-CAMPUS GLORIA"/>
    <m/>
    <x v="2"/>
    <x v="3"/>
    <x v="0"/>
    <m/>
    <s v="0//0"/>
    <m/>
    <m/>
    <n v="0"/>
    <m/>
    <n v="0"/>
    <m/>
    <m/>
    <m/>
    <x v="0"/>
    <x v="0"/>
    <d v="2012-01-02T00:00:00"/>
    <n v="3564.51"/>
  </r>
  <r>
    <s v="YARA MAGALHAES DOS SANTOS"/>
    <x v="0"/>
    <n v="2613518"/>
    <n v="7580271680"/>
    <s v="16/05/1986"/>
    <x v="0"/>
    <s v="IVANE DE FATIMA MAGALHAES DOS SANTOS"/>
    <x v="3"/>
    <s v="BRASILEIRO NATO"/>
    <m/>
    <s v="MG"/>
    <s v="UBERLANDIA"/>
    <n v="569"/>
    <s v="COORD CURSO GRADUACAO ENG AMBIENTAL"/>
    <s v="12-CAMPUS GLORIA"/>
    <n v="301"/>
    <s v="INSTITUTO DE CIENCIAS AGRARIAS"/>
    <s v="12-CAMPUS GLORIA"/>
    <m/>
    <x v="3"/>
    <x v="12"/>
    <x v="0"/>
    <m/>
    <s v="0//0"/>
    <m/>
    <m/>
    <n v="0"/>
    <m/>
    <n v="0"/>
    <m/>
    <m/>
    <m/>
    <x v="0"/>
    <x v="0"/>
    <d v="2011-01-20T00:00:00"/>
    <n v="6380.76"/>
  </r>
  <r>
    <s v="YARA RIBEIRO DE MOURA SILVA"/>
    <x v="0"/>
    <n v="2065736"/>
    <n v="4097686690"/>
    <s v="20/11/1979"/>
    <x v="0"/>
    <s v="VALERIA RIBEIRO DE MOURA"/>
    <x v="1"/>
    <s v="BRASILEIRO NATO"/>
    <m/>
    <s v="MG"/>
    <m/>
    <n v="723"/>
    <s v="DIVISAO DE ATENDIMENTO AO USUARIO"/>
    <s v="04-SANTA MONICA"/>
    <n v="585"/>
    <s v="DIRETORIA DO SISTEMA DE BIBLIOTECAS"/>
    <s v="04-SANTA MONICA"/>
    <m/>
    <x v="0"/>
    <x v="34"/>
    <x v="0"/>
    <m/>
    <s v="0//0"/>
    <m/>
    <m/>
    <n v="0"/>
    <m/>
    <n v="0"/>
    <m/>
    <m/>
    <m/>
    <x v="0"/>
    <x v="0"/>
    <d v="2013-10-21T00:00:00"/>
    <n v="7668.81"/>
  </r>
  <r>
    <s v="YEDA MARINA GOMES DA ROCHA CARVALHO"/>
    <x v="0"/>
    <n v="1123629"/>
    <n v="80613284615"/>
    <s v="16/09/1971"/>
    <x v="0"/>
    <s v="MARIA APARECIDA ROCHA"/>
    <x v="1"/>
    <s v="BRASILEIRO NATO"/>
    <m/>
    <s v="MG"/>
    <s v="COROMANDEL"/>
    <n v="122"/>
    <s v="PRO REITORIA PESQUISA E POS GRADUACAO"/>
    <s v="04-SANTA MONICA"/>
    <n v="122"/>
    <s v="PRO REITORIA PESQUISA E POS GRADUACAO"/>
    <s v="04-SANTA MONICA"/>
    <m/>
    <x v="9"/>
    <x v="29"/>
    <x v="0"/>
    <m/>
    <s v="0//0"/>
    <m/>
    <m/>
    <n v="0"/>
    <m/>
    <n v="0"/>
    <m/>
    <m/>
    <m/>
    <x v="0"/>
    <x v="0"/>
    <d v="1995-02-01T00:00:00"/>
    <n v="5777.65"/>
  </r>
  <r>
    <s v="YENDIS NUBIO DE OLIVEIRA SOUZA"/>
    <x v="0"/>
    <n v="1454511"/>
    <n v="4264286689"/>
    <s v="11/01/1978"/>
    <x v="1"/>
    <s v="MARIZETE ALVES SOUZA"/>
    <x v="0"/>
    <s v="BRASILEIRO NATO"/>
    <m/>
    <s v="MG"/>
    <s v="ITUIUTABA"/>
    <n v="799"/>
    <s v="COORD CURSO CIENCIAS BIOLOGICAS PONTAL"/>
    <s v="09-CAMPUS PONTAL"/>
    <n v="1152"/>
    <s v="INSTITUTO CIENCIAS EXATA NATURAIS PONTAL"/>
    <s v="09-CAMPUS PONTAL"/>
    <m/>
    <x v="5"/>
    <x v="36"/>
    <x v="0"/>
    <m/>
    <s v="0//0"/>
    <m/>
    <m/>
    <n v="0"/>
    <m/>
    <n v="0"/>
    <m/>
    <m/>
    <m/>
    <x v="0"/>
    <x v="0"/>
    <d v="2004-05-27T00:00:00"/>
    <n v="4801.99"/>
  </r>
  <r>
    <s v="YONA ALVES DOS SANTOS"/>
    <x v="1"/>
    <n v="1852546"/>
    <n v="80319343120"/>
    <s v="15/08/1974"/>
    <x v="0"/>
    <s v="MARIA DAS GRACAS SANTOS"/>
    <x v="0"/>
    <s v="BRASILEIRO NATO"/>
    <m/>
    <s v="MG"/>
    <m/>
    <n v="498"/>
    <s v="UTI ADULTO GEUNE DIENF"/>
    <s v="05-ENFERMAGEM-UMUARAMA"/>
    <n v="211"/>
    <s v="DIRETORIA DE ENFERMAGEM HC"/>
    <s v="05-ENFERMAGEM-UMUARAMA"/>
    <m/>
    <x v="0"/>
    <x v="3"/>
    <x v="0"/>
    <m/>
    <s v="0//0"/>
    <m/>
    <m/>
    <n v="0"/>
    <m/>
    <n v="0"/>
    <m/>
    <m/>
    <m/>
    <x v="0"/>
    <x v="0"/>
    <d v="2011-03-15T00:00:00"/>
    <n v="7943.07"/>
  </r>
  <r>
    <s v="YURI CHIARINI DE BARROS"/>
    <x v="0"/>
    <n v="2135750"/>
    <n v="31438226861"/>
    <s v="02/03/1985"/>
    <x v="1"/>
    <s v="MARIA ZELIA CHIARINI DE BARROS"/>
    <x v="1"/>
    <s v="BRASILEIRO NATO"/>
    <m/>
    <s v="SP"/>
    <m/>
    <n v="648"/>
    <s v="DIVISAO DE CONTRATOS - DIRCL"/>
    <s v="04-SANTA MONICA"/>
    <n v="131"/>
    <s v="PRO REITORIA DE PLANEJAMEN ADMINISTRACAO"/>
    <s v="04-SANTA MONICA"/>
    <m/>
    <x v="0"/>
    <x v="18"/>
    <x v="0"/>
    <m/>
    <s v="0//0"/>
    <m/>
    <m/>
    <n v="0"/>
    <m/>
    <n v="0"/>
    <m/>
    <m/>
    <m/>
    <x v="0"/>
    <x v="0"/>
    <d v="2014-07-10T00:00:00"/>
    <n v="4320.12"/>
  </r>
  <r>
    <s v="YURI RIBEIRO GANDA"/>
    <x v="0"/>
    <n v="2965196"/>
    <n v="9047793609"/>
    <s v="21/12/1989"/>
    <x v="1"/>
    <s v="JEANE MACHADO RIBEIRO GANDA"/>
    <x v="1"/>
    <s v="BRASILEIRO NATO"/>
    <m/>
    <s v="MG"/>
    <m/>
    <n v="89"/>
    <s v="DIRETORIA DE COMUNICACAO SOCIAL"/>
    <s v="04-SANTA MONICA"/>
    <n v="89"/>
    <s v="DIRETORIA DE COMUNICACAO SOCIAL"/>
    <s v="04-SANTA MONICA"/>
    <m/>
    <x v="0"/>
    <x v="141"/>
    <x v="0"/>
    <m/>
    <s v="0//0"/>
    <m/>
    <m/>
    <n v="26254"/>
    <s v="UNIVERSIDADE FED.DO TRIANGULO MINEIRO"/>
    <n v="0"/>
    <m/>
    <m/>
    <m/>
    <x v="0"/>
    <x v="0"/>
    <d v="2022-06-08T00:00:00"/>
    <n v="2836.11"/>
  </r>
  <r>
    <s v="ZAIRA PORTILHO RODRIGUES"/>
    <x v="1"/>
    <n v="1434923"/>
    <n v="20829744215"/>
    <s v="09/03/1964"/>
    <x v="0"/>
    <s v="MARIA PORTILHO RODRIGUES"/>
    <x v="1"/>
    <s v="BRASILEIRO NATO"/>
    <m/>
    <s v="PA"/>
    <s v="CAMETA"/>
    <n v="479"/>
    <s v="CLINICA MEDICA E PEDIATRIA PS DIENF"/>
    <s v="05-ENFERMAGEM-UMUARAMA"/>
    <n v="211"/>
    <s v="DIRETORIA DE ENFERMAGEM HC"/>
    <s v="05-ENFERMAGEM-UMUARAMA"/>
    <m/>
    <x v="0"/>
    <x v="92"/>
    <x v="0"/>
    <m/>
    <s v="0//0"/>
    <m/>
    <m/>
    <n v="0"/>
    <m/>
    <n v="0"/>
    <m/>
    <m/>
    <m/>
    <x v="0"/>
    <x v="0"/>
    <d v="2003-11-20T00:00:00"/>
    <n v="8707.83"/>
  </r>
  <r>
    <s v="ZAIRE JOSE FERNANDES"/>
    <x v="1"/>
    <n v="2356953"/>
    <n v="8490491640"/>
    <s v="12/11/1988"/>
    <x v="1"/>
    <s v="JOSEFINA TELES DAS CHAGAS"/>
    <x v="1"/>
    <s v="BRASILEIRO NATO"/>
    <m/>
    <s v="MG"/>
    <m/>
    <n v="771"/>
    <s v="SERVICOS MEDICOS"/>
    <s v="06-HOSP CLINICAS-UMUARAMA"/>
    <n v="746"/>
    <s v="DIRETORIA DE SERVICOS CLINICOS"/>
    <s v="06-HOSP CLINICAS-UMUARAMA"/>
    <m/>
    <x v="0"/>
    <x v="40"/>
    <x v="0"/>
    <m/>
    <s v="0//0"/>
    <m/>
    <m/>
    <n v="0"/>
    <m/>
    <n v="0"/>
    <m/>
    <m/>
    <m/>
    <x v="0"/>
    <x v="0"/>
    <d v="2017-02-01T00:00:00"/>
    <n v="4886.3500000000004"/>
  </r>
  <r>
    <s v="ZAMA PEREIRA CARDOSO"/>
    <x v="0"/>
    <n v="412962"/>
    <n v="57410240687"/>
    <s v="25/02/1965"/>
    <x v="1"/>
    <s v="MARIA LOPES DE OLIVEIRA CARDOSO"/>
    <x v="1"/>
    <s v="BRASILEIRO NATO"/>
    <m/>
    <s v="MG"/>
    <s v="LAGAMAR"/>
    <n v="71"/>
    <s v="DIVISAO VIGILANCIA SEGURANCA PATRIMONIAL"/>
    <s v="04-SANTA MONICA"/>
    <n v="59"/>
    <s v="PREFEITURA UNIVERSITARIA"/>
    <s v="04-SANTA MONICA"/>
    <m/>
    <x v="0"/>
    <x v="6"/>
    <x v="0"/>
    <m/>
    <s v="0//0"/>
    <m/>
    <m/>
    <n v="0"/>
    <m/>
    <n v="0"/>
    <m/>
    <m/>
    <m/>
    <x v="0"/>
    <x v="0"/>
    <d v="1987-08-11T00:00:00"/>
    <n v="7356.72"/>
  </r>
  <r>
    <s v="ZAQUEU RODRIGUES DE MIRANDA"/>
    <x v="0"/>
    <n v="412878"/>
    <n v="53993942604"/>
    <s v="03/09/1963"/>
    <x v="1"/>
    <s v="MARIA FRANCISCA RODRIGUES"/>
    <x v="0"/>
    <s v="BRASILEIRO NATO"/>
    <m/>
    <s v="MG"/>
    <s v="UNAI"/>
    <n v="869"/>
    <s v="DIVISAO DE EXECUCAO FISICA - DIROB"/>
    <s v="04-SANTA MONICA"/>
    <n v="80"/>
    <s v="DIRETORIA DE OBRAS - ANTIGA-"/>
    <s v="04-SANTA MONICA"/>
    <m/>
    <x v="8"/>
    <x v="123"/>
    <x v="0"/>
    <m/>
    <s v="0//0"/>
    <m/>
    <m/>
    <n v="0"/>
    <m/>
    <n v="0"/>
    <m/>
    <m/>
    <m/>
    <x v="0"/>
    <x v="0"/>
    <d v="1987-05-22T00:00:00"/>
    <n v="3878.74"/>
  </r>
  <r>
    <s v="ZENILCE APARECIDA DE OLIVEIRA"/>
    <x v="1"/>
    <n v="1366041"/>
    <n v="50208500634"/>
    <s v="10/02/1959"/>
    <x v="0"/>
    <s v="ABADIA TEREZINHA"/>
    <x v="0"/>
    <s v="BRASILEIRO NATO"/>
    <m/>
    <s v="GO"/>
    <s v="PARANAIGUARA"/>
    <n v="475"/>
    <s v="GINECOLOGIA OBSTETRICIA AMB DIENF"/>
    <s v="05-ENFERMAGEM-UMUARAMA"/>
    <n v="211"/>
    <s v="DIRETORIA DE ENFERMAGEM HC"/>
    <s v="05-ENFERMAGEM-UMUARAMA"/>
    <m/>
    <x v="0"/>
    <x v="5"/>
    <x v="0"/>
    <m/>
    <s v="0//0"/>
    <m/>
    <m/>
    <n v="0"/>
    <m/>
    <n v="0"/>
    <m/>
    <m/>
    <m/>
    <x v="0"/>
    <x v="0"/>
    <d v="2002-12-10T00:00:00"/>
    <n v="5298.44"/>
  </r>
  <r>
    <s v="ZILDA MENDONCA DA SILVA RODRIGUES"/>
    <x v="0"/>
    <n v="1363067"/>
    <n v="35138645668"/>
    <s v="22/12/1960"/>
    <x v="0"/>
    <s v="MARIA DINA DA SILVA MENDONCA"/>
    <x v="1"/>
    <s v="BRASILEIRO NATO"/>
    <m/>
    <s v="GO"/>
    <s v="CACU"/>
    <n v="288"/>
    <s v="INSTITUTO DE CIENCIAS BIOMEDICAS"/>
    <s v="07-AREA ACADEMICA-UMUARAMA"/>
    <n v="288"/>
    <s v="INSTITUTO DE CIENCIAS BIOMEDICAS"/>
    <s v="07-AREA ACADEMICA-UMUARAMA"/>
    <m/>
    <x v="2"/>
    <x v="5"/>
    <x v="0"/>
    <m/>
    <s v="0//0"/>
    <m/>
    <s v="Lic. Acidente em Serviço - EST"/>
    <n v="0"/>
    <m/>
    <n v="0"/>
    <m/>
    <s v="20/10/2022"/>
    <s v="31/01/2023"/>
    <x v="0"/>
    <x v="0"/>
    <d v="2002-09-30T00:00:00"/>
    <n v="5101.6400000000003"/>
  </r>
  <r>
    <s v="ZULEICA GOMES DA SILVA"/>
    <x v="1"/>
    <n v="1439913"/>
    <n v="49371991615"/>
    <s v="12/03/1963"/>
    <x v="0"/>
    <s v="BENEDITA MARIA GOMES"/>
    <x v="0"/>
    <s v="BRASILEIRO NATO"/>
    <m/>
    <s v="MG"/>
    <s v="UBERLANDIA"/>
    <n v="474"/>
    <s v="ULTRASSONOGRAFIA AMB DIENF"/>
    <s v="05-ENFERMAGEM-UMUARAMA"/>
    <n v="211"/>
    <s v="DIRETORIA DE ENFERMAGEM HC"/>
    <s v="05-ENFERMAGEM-UMUARAMA"/>
    <m/>
    <x v="9"/>
    <x v="99"/>
    <x v="0"/>
    <m/>
    <s v="0//0"/>
    <m/>
    <m/>
    <n v="0"/>
    <m/>
    <n v="0"/>
    <m/>
    <m/>
    <m/>
    <x v="0"/>
    <x v="0"/>
    <d v="2004-01-16T00:00:00"/>
    <n v="4320.1099999999997"/>
  </r>
  <r>
    <s v="ZULMA DAVI PINTO"/>
    <x v="1"/>
    <n v="1816925"/>
    <n v="48510351600"/>
    <s v="15/05/1967"/>
    <x v="0"/>
    <s v="DORACI PINTO RAMOS"/>
    <x v="1"/>
    <s v="BRASILEIRO NATO"/>
    <m/>
    <s v="MG"/>
    <m/>
    <n v="482"/>
    <s v="CLINICA CIRURGICA 2 INTERNACAO DIENF"/>
    <s v="05-ENFERMAGEM-UMUARAMA"/>
    <n v="211"/>
    <s v="DIRETORIA DE ENFERMAGEM HC"/>
    <s v="05-ENFERMAGEM-UMUARAMA"/>
    <m/>
    <x v="2"/>
    <x v="12"/>
    <x v="0"/>
    <m/>
    <s v="0//0"/>
    <m/>
    <m/>
    <n v="26350"/>
    <s v="FUND. UNIV FEDERAL DA GRANDE DOURADOS"/>
    <n v="0"/>
    <m/>
    <m/>
    <m/>
    <x v="0"/>
    <x v="0"/>
    <d v="2017-04-05T00:00:00"/>
    <n v="10835.34"/>
  </r>
  <r>
    <m/>
    <x v="2"/>
    <m/>
    <m/>
    <m/>
    <x v="2"/>
    <m/>
    <x v="6"/>
    <m/>
    <m/>
    <m/>
    <m/>
    <m/>
    <m/>
    <m/>
    <m/>
    <m/>
    <m/>
    <m/>
    <x v="14"/>
    <x v="46"/>
    <x v="4"/>
    <m/>
    <m/>
    <m/>
    <m/>
    <m/>
    <m/>
    <m/>
    <m/>
    <m/>
    <m/>
    <x v="1"/>
    <x v="6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0">
  <r>
    <s v="ABADIA ADENISIA ROCHA E SILVA"/>
    <s v="Universidade Federal de Uberlandia"/>
    <n v="2234964"/>
    <n v="9620108639"/>
    <s v="07/03/1989"/>
    <s v="F"/>
    <s v="ELZA DA ROCHA SILVA"/>
    <s v="Parda"/>
    <s v="BRASILEIRO NATO"/>
    <m/>
    <s v="MG"/>
    <m/>
    <n v="1212"/>
    <s v="SETOR RELAC INTERINSTITUCIONAIS - DRII"/>
    <s v="04-SANTA MONICA"/>
    <n v="584"/>
    <s v="DIRETORIA REL INTERN INTERINSTITUCIONAI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6-18T00:00:00"/>
    <n v="4319.09"/>
    <n v="33"/>
    <x v="0"/>
    <x v="0"/>
  </r>
  <r>
    <s v="ABADIA DE FATIMA ROSA MACEDO"/>
    <s v="Universidade Federal de Uberlandia"/>
    <n v="1459787"/>
    <n v="28839196668"/>
    <s v="07/10/1958"/>
    <s v="F"/>
    <s v="ALZIRA SIQUEIRA DA CUNHA"/>
    <s v="Branca"/>
    <s v="BRASILEIRO NATO"/>
    <m/>
    <s v="MG"/>
    <s v="CENTRALINA"/>
    <n v="663"/>
    <s v="DIRETORIA QUALIDADE VIDA SAUDE SERVIDOR"/>
    <s v="08-AREA ADMINISTR-UMUARAMA"/>
    <n v="29"/>
    <s v="PRO REITORIA DE GESTAO DE PESSOAS"/>
    <s v="04-SANTA MONICA"/>
    <x v="0"/>
    <s v="Mestrado"/>
    <x v="1"/>
    <x v="0"/>
    <n v="12"/>
    <x v="0"/>
    <m/>
    <s v="0//0"/>
    <m/>
    <m/>
    <n v="0"/>
    <m/>
    <n v="0"/>
    <m/>
    <m/>
    <m/>
    <s v="EST"/>
    <s v="40 HS"/>
    <d v="2004-07-15T00:00:00"/>
    <n v="16136.18"/>
    <n v="64"/>
    <x v="1"/>
    <x v="1"/>
  </r>
  <r>
    <s v="ABAPORANG PAES LEME ALBERTO"/>
    <s v="Universidade Federal de Uberlandia"/>
    <n v="1569416"/>
    <n v="3853113621"/>
    <s v="16/08/1979"/>
    <s v="M"/>
    <s v="CLEUZA DE OLIVEIRA PAES LEME ALBERTO"/>
    <s v="Branca"/>
    <s v="BRASILEIRO NATO"/>
    <m/>
    <s v="MG"/>
    <s v="ITUIUTABA"/>
    <n v="926"/>
    <s v="PROGEP - CAMPUS PONTAL"/>
    <s v="09-CAMPUS PONTAL"/>
    <n v="29"/>
    <s v="PRO REITORIA DE GESTAO DE PESSOAS"/>
    <s v="04-SANTA MONICA"/>
    <x v="0"/>
    <s v="Mestrado"/>
    <x v="0"/>
    <x v="0"/>
    <n v="11"/>
    <x v="0"/>
    <m/>
    <s v="0//0"/>
    <m/>
    <m/>
    <n v="0"/>
    <m/>
    <n v="0"/>
    <m/>
    <m/>
    <m/>
    <s v="EST"/>
    <s v="40 HS"/>
    <d v="2007-04-05T00:00:00"/>
    <n v="6116.08"/>
    <n v="43"/>
    <x v="2"/>
    <x v="2"/>
  </r>
  <r>
    <s v="ACLECIO MARTINS DE MIRANDA"/>
    <s v="Hospital de Clínicas"/>
    <n v="1854432"/>
    <n v="110237676"/>
    <s v="16/12/1977"/>
    <s v="M"/>
    <s v="ONOFRA ROSA DE MIRANDA DIAS"/>
    <s v="Branca"/>
    <s v="BRASILEIRO NATO"/>
    <m/>
    <s v="GO"/>
    <m/>
    <n v="477"/>
    <s v="TRAUMATOLOGIA AMB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7836.06"/>
    <n v="45"/>
    <x v="3"/>
    <x v="2"/>
  </r>
  <r>
    <s v="ACLES TEIXEIRA DE MORAIS"/>
    <s v="Universidade Federal de Uberlandia"/>
    <n v="1485917"/>
    <n v="44305079100"/>
    <s v="03/11/1967"/>
    <s v="M"/>
    <s v="DILMA DIAS DE MORAIS"/>
    <s v="Branca"/>
    <s v="BRASILEIRO NATO"/>
    <m/>
    <s v="GO"/>
    <s v="BOM JESUS DE GOIAS"/>
    <n v="1264"/>
    <s v="SETOR DE FISCALIZACAO E MONITORAMENTO"/>
    <s v="04-SANTA MONICA"/>
    <n v="59"/>
    <s v="PREFEITURA UNIVERSITARIA"/>
    <s v="04-SANTA MONICA"/>
    <x v="0"/>
    <s v="Graduação (Nivel Superior Completo)"/>
    <x v="0"/>
    <x v="0"/>
    <n v="12"/>
    <x v="0"/>
    <m/>
    <s v="0//0"/>
    <m/>
    <m/>
    <n v="0"/>
    <m/>
    <n v="0"/>
    <m/>
    <m/>
    <m/>
    <s v="EST"/>
    <s v="40 HS"/>
    <d v="2005-03-02T00:00:00"/>
    <n v="5757.89"/>
    <n v="55"/>
    <x v="4"/>
    <x v="0"/>
  </r>
  <r>
    <s v="ADAGMA MARIA DE OLIVEIRA RODRIGUES"/>
    <s v="Hospital de Clínicas"/>
    <n v="1361633"/>
    <n v="53923588615"/>
    <s v="09/12/1965"/>
    <s v="F"/>
    <s v="MARIA DE OLIVEIRA RODRIGUES"/>
    <s v="Branca"/>
    <s v="BRASILEIRO NATO"/>
    <m/>
    <s v="MG"/>
    <s v="ITUMBIARA"/>
    <n v="495"/>
    <s v="NEFROLOGIA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09-12T00:00:00"/>
    <n v="8116.39"/>
    <n v="57"/>
    <x v="4"/>
    <x v="3"/>
  </r>
  <r>
    <s v="ADAILTON BORGES DE OLIVEIRA"/>
    <s v="Universidade Federal de Uberlandia"/>
    <n v="1035292"/>
    <n v="71365915620"/>
    <s v="08/02/1969"/>
    <s v="M"/>
    <s v="MARIA BORGES OLIVEIRA"/>
    <s v="Branca"/>
    <s v="BRASILEIRO NATO"/>
    <m/>
    <s v="MG"/>
    <s v="UBERLANDIA"/>
    <n v="4"/>
    <s v="GABINETE DO REITOR"/>
    <s v="04-SANTA MONICA"/>
    <n v="4"/>
    <s v="GABINETE DO REITOR"/>
    <s v="04-SANTA MONICA"/>
    <x v="0"/>
    <s v="Doutorado"/>
    <x v="0"/>
    <x v="0"/>
    <n v="16"/>
    <x v="0"/>
    <m/>
    <s v="0//0"/>
    <m/>
    <m/>
    <n v="0"/>
    <m/>
    <n v="0"/>
    <m/>
    <m/>
    <m/>
    <s v="EST"/>
    <s v="40 HS"/>
    <d v="1993-10-14T00:00:00"/>
    <n v="9745.11"/>
    <n v="53"/>
    <x v="5"/>
    <x v="3"/>
  </r>
  <r>
    <s v="ADAIR DE ANDRADE"/>
    <s v="Universidade Federal de Uberlandia"/>
    <n v="412842"/>
    <n v="58703756653"/>
    <s v="15/09/1966"/>
    <s v="M"/>
    <s v="MARIA DIVINA"/>
    <s v="Parda"/>
    <s v="BRASILEIRO NATO"/>
    <m/>
    <s v="MG"/>
    <s v="UBERLANDIA"/>
    <n v="65"/>
    <s v="DIVISAO DE SERVICOS GERAIS"/>
    <s v="08-AREA ADMINISTR-UMUARAMA"/>
    <n v="59"/>
    <s v="PREFEITURA UNIVERSITARIA"/>
    <s v="04-SANTA MONICA"/>
    <x v="0"/>
    <s v="Especialização Nivel Superior"/>
    <x v="3"/>
    <x v="0"/>
    <n v="16"/>
    <x v="0"/>
    <m/>
    <s v="0//0"/>
    <m/>
    <m/>
    <n v="0"/>
    <m/>
    <n v="0"/>
    <m/>
    <m/>
    <m/>
    <s v="EST"/>
    <s v="40 HS"/>
    <d v="1987-03-27T00:00:00"/>
    <n v="4509.7700000000004"/>
    <n v="56"/>
    <x v="4"/>
    <x v="0"/>
  </r>
  <r>
    <s v="ADEILTO NUNES CAETANO"/>
    <s v="Universidade Federal de Uberlandia"/>
    <n v="1975450"/>
    <n v="932577679"/>
    <s v="29/09/1974"/>
    <s v="M"/>
    <s v="ANA MOREIRA DE PAULA NUNES"/>
    <s v="Branca"/>
    <s v="BRASILEIRO NATO"/>
    <m/>
    <s v="MG"/>
    <m/>
    <n v="46"/>
    <s v="DIVISAO DE ENG SEG MEDICINA TRABALHO"/>
    <s v="08-AREA ADMINISTR-UMUARAMA"/>
    <n v="29"/>
    <s v="PRO REITORIA DE GESTAO DE PESSOAS"/>
    <s v="04-SANTA MONIC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2-10-29T00:00:00"/>
    <n v="5291.47"/>
    <n v="48"/>
    <x v="3"/>
    <x v="0"/>
  </r>
  <r>
    <s v="ADELIA GONCALVES SOARES"/>
    <s v="Universidade Federal de Uberlandia"/>
    <n v="2474513"/>
    <n v="94129371649"/>
    <s v="31/03/1973"/>
    <s v="F"/>
    <s v="CONCEICAO GONCALVES SOARES"/>
    <s v="Parda"/>
    <s v="BRASILEIRO NATO"/>
    <m/>
    <s v="MG"/>
    <s v="JOAO PINHEIRO"/>
    <n v="391"/>
    <s v="FACULDADE DE MATEMATICA"/>
    <s v="04-SANTA MONICA"/>
    <n v="349"/>
    <s v="INSTITUTO DE LETRAS E LINGUISTICA"/>
    <s v="04-SANTA MONICA"/>
    <x v="0"/>
    <s v="Mestrado"/>
    <x v="1"/>
    <x v="0"/>
    <n v="9"/>
    <x v="0"/>
    <m/>
    <s v="0//0"/>
    <m/>
    <m/>
    <n v="0"/>
    <m/>
    <n v="0"/>
    <m/>
    <m/>
    <m/>
    <s v="EST"/>
    <s v="40 HS"/>
    <d v="2009-11-24T00:00:00"/>
    <n v="9840.7999999999993"/>
    <n v="49"/>
    <x v="5"/>
    <x v="3"/>
  </r>
  <r>
    <s v="ADENILSON LIMA E SILVA"/>
    <s v="Hospital de Clínicas"/>
    <n v="2189594"/>
    <n v="52821242620"/>
    <s v="20/02/1968"/>
    <s v="M"/>
    <s v="ALDAIR FERREIRA LIMA E SILVA"/>
    <s v="Parda"/>
    <s v="BRASILEIRO NATO"/>
    <m/>
    <s v="MG"/>
    <s v="PRATA"/>
    <n v="743"/>
    <s v="DIRETORIA DE SERVICOS ADMINISTRATIVOS"/>
    <s v="06-HOSP CLINICAS-UMUARAMA"/>
    <n v="743"/>
    <s v="DIRETORIA DE SERVICOS ADMINISTRATIVOS"/>
    <s v="06-HOSP CLINICAS-UMUARAMA"/>
    <x v="0"/>
    <s v="Mestrado"/>
    <x v="1"/>
    <x v="1"/>
    <n v="13"/>
    <x v="0"/>
    <m/>
    <s v="0//0"/>
    <m/>
    <m/>
    <n v="0"/>
    <m/>
    <n v="0"/>
    <m/>
    <m/>
    <m/>
    <s v="EST"/>
    <s v="40 HS"/>
    <d v="2002-11-29T00:00:00"/>
    <n v="26582.73"/>
    <n v="54"/>
    <x v="4"/>
    <x v="4"/>
  </r>
  <r>
    <s v="ADEVAIR GABRIEL DE OLIVEIRA"/>
    <s v="Hospital de Clínicas"/>
    <n v="1435387"/>
    <n v="65202724691"/>
    <s v="05/07/1968"/>
    <s v="M"/>
    <s v="ANTONIA MARIA DE OLIVEIRA"/>
    <s v="Não Informado"/>
    <s v="BRASILEIRO NATO"/>
    <m/>
    <s v="MG"/>
    <s v="ITUIUTABA"/>
    <n v="769"/>
    <s v="PROPEDEUTICA"/>
    <s v="06-HOSP CLINICAS-UMUARAMA"/>
    <n v="746"/>
    <s v="DIRETORIA DE SERVICOS CLINICOS"/>
    <s v="06-HOSP CLINICAS-UMUARAMA"/>
    <x v="0"/>
    <s v="ENSINO MEDIO"/>
    <x v="0"/>
    <x v="0"/>
    <n v="12"/>
    <x v="0"/>
    <m/>
    <s v="0//0"/>
    <m/>
    <m/>
    <n v="0"/>
    <m/>
    <n v="0"/>
    <m/>
    <m/>
    <m/>
    <s v="EST"/>
    <s v="24 HS"/>
    <d v="2003-12-03T00:00:00"/>
    <n v="6038.37"/>
    <n v="54"/>
    <x v="4"/>
    <x v="2"/>
  </r>
  <r>
    <s v="ADILIO DE SA JUNIOR"/>
    <s v="Universidade Federal de Uberlandia"/>
    <n v="1035039"/>
    <n v="51150115653"/>
    <s v="18/08/1963"/>
    <s v="M"/>
    <s v="MARIA JOSE SALGADO SA"/>
    <s v="Branca"/>
    <s v="BRASILEIRO NATO"/>
    <m/>
    <s v="PR"/>
    <s v="RIO NEGRO"/>
    <n v="301"/>
    <s v="INSTITUTO DE CIENCIAS AGRARIAS"/>
    <s v="12-CAMPUS GLORIA"/>
    <n v="301"/>
    <s v="INSTITUTO DE CIENCIAS AGRARIAS"/>
    <s v="12-CAMPUS GLORIA"/>
    <x v="0"/>
    <s v="Doutorado"/>
    <x v="0"/>
    <x v="0"/>
    <n v="16"/>
    <x v="0"/>
    <m/>
    <s v="0//0"/>
    <m/>
    <m/>
    <n v="0"/>
    <m/>
    <n v="0"/>
    <m/>
    <m/>
    <m/>
    <s v="EST"/>
    <s v="40 HS"/>
    <d v="1992-04-24T00:00:00"/>
    <n v="9305.52"/>
    <n v="59"/>
    <x v="6"/>
    <x v="3"/>
  </r>
  <r>
    <s v="ADILSON BOTELHO FILHO"/>
    <s v="Hospital de Clínicas"/>
    <n v="2331022"/>
    <n v="58277730691"/>
    <s v="13/03/1966"/>
    <s v="M"/>
    <s v="HILDA MENDES BOTELHO"/>
    <s v="Branca"/>
    <s v="BRASILEIRO NATO"/>
    <m/>
    <s v="MG"/>
    <s v="SAO FRANCISCO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20 HS"/>
    <d v="2003-12-29T00:00:00"/>
    <n v="9999.7900000000009"/>
    <n v="56"/>
    <x v="4"/>
    <x v="3"/>
  </r>
  <r>
    <s v="ADILSON GOMES FAION"/>
    <s v="Hospital de Clínicas"/>
    <n v="1456024"/>
    <n v="56135203649"/>
    <s v="22/05/1968"/>
    <s v="M"/>
    <s v="CLECY GOMES FAION"/>
    <s v="Branca"/>
    <s v="BRASILEIRO NATO"/>
    <m/>
    <s v="MG"/>
    <s v="ANDRADAS"/>
    <n v="771"/>
    <s v="SERVICOS MEDICOS"/>
    <s v="06-HOSP CLINICAS-UMUARAMA"/>
    <n v="746"/>
    <s v="DIRETORIA DE SERVICOS CLINICOS"/>
    <s v="06-HOSP CLINICAS-UMUARAMA"/>
    <x v="0"/>
    <s v="Doutorado"/>
    <x v="1"/>
    <x v="2"/>
    <n v="12"/>
    <x v="0"/>
    <m/>
    <s v="0//0"/>
    <m/>
    <m/>
    <n v="0"/>
    <m/>
    <n v="0"/>
    <m/>
    <m/>
    <m/>
    <s v="EST"/>
    <s v="20 HS"/>
    <d v="2004-06-09T00:00:00"/>
    <n v="13352.52"/>
    <n v="54"/>
    <x v="4"/>
    <x v="5"/>
  </r>
  <r>
    <s v="ADILSON HENRIQUE DE SOUZA"/>
    <s v="Universidade Federal de Uberlandia"/>
    <n v="1843103"/>
    <n v="4324024626"/>
    <s v="23/01/1980"/>
    <s v="M"/>
    <s v="MARIA ONOFRA DE SOUZA"/>
    <s v="Branca"/>
    <s v="BRASILEIRO NATO"/>
    <m/>
    <s v="MG"/>
    <m/>
    <n v="952"/>
    <s v="DIVISAO DE ESPORTE E LAZER UNIVERSITARIO"/>
    <s v="04-SANTA MONICA"/>
    <n v="944"/>
    <s v="PRO REITORIA DE ASSISTENCIA ESTUDANTIL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1-20T00:00:00"/>
    <n v="5639.16"/>
    <n v="42"/>
    <x v="2"/>
    <x v="0"/>
  </r>
  <r>
    <s v="ADOLFO COSENTINO"/>
    <s v="Universidade Federal de Uberlandia"/>
    <n v="413175"/>
    <n v="62002988749"/>
    <s v="20/05/1956"/>
    <s v="M"/>
    <s v="AMELIA POGGI COSENTINO"/>
    <s v="Branca"/>
    <s v="BRASILEIRO NATO"/>
    <m/>
    <s v="SP"/>
    <s v="RIBEIRAO PRETO"/>
    <n v="254"/>
    <s v="DIVISAO DE RESTAURANTES UNIVERSITARIOS"/>
    <s v="04-SANTA MONICA"/>
    <n v="944"/>
    <s v="PRO REITORIA DE ASSISTENCIA ESTUDANTIL"/>
    <s v="04-SANTA MONICA"/>
    <x v="0"/>
    <s v="Especialização Nivel Superior"/>
    <x v="1"/>
    <x v="0"/>
    <n v="16"/>
    <x v="0"/>
    <m/>
    <s v="0//0"/>
    <m/>
    <s v="LIC. TRATAMENTO DE SAUDE - EST"/>
    <n v="0"/>
    <m/>
    <n v="0"/>
    <m/>
    <s v="26/10/2022"/>
    <s v="23/01/2023"/>
    <s v="EST"/>
    <s v="40 HS"/>
    <d v="1986-06-17T00:00:00"/>
    <n v="14023.78"/>
    <n v="66"/>
    <x v="1"/>
    <x v="6"/>
  </r>
  <r>
    <s v="ADONIRAN TRISTAO"/>
    <s v="Universidade Federal de Uberlandia"/>
    <n v="1863504"/>
    <n v="3190863644"/>
    <s v="10/02/1977"/>
    <s v="M"/>
    <s v="NEILA DE SOUSA TRISTAO"/>
    <s v="Branca"/>
    <s v="BRASILEIRO NATO"/>
    <m/>
    <s v="MG"/>
    <m/>
    <n v="372"/>
    <s v="FACULDADE ARQUITETURA URBANISMO E DESIGN"/>
    <s v="04-SANTA MONICA"/>
    <n v="372"/>
    <s v="FACULDADE ARQUITETURA URBANISMO E DESIGN"/>
    <s v="04-SANTA MONICA"/>
    <x v="0"/>
    <s v="ENSINO SUPERIOR"/>
    <x v="1"/>
    <x v="3"/>
    <n v="8"/>
    <x v="0"/>
    <m/>
    <s v="0//0"/>
    <m/>
    <m/>
    <n v="0"/>
    <m/>
    <n v="0"/>
    <m/>
    <m/>
    <m/>
    <s v="EST"/>
    <s v="40 HS"/>
    <d v="2011-05-02T00:00:00"/>
    <n v="5677.66"/>
    <n v="45"/>
    <x v="3"/>
    <x v="0"/>
  </r>
  <r>
    <s v="ADRIANA ABADIA RANGEL TORRES"/>
    <s v="Universidade Federal de Uberlandia"/>
    <n v="1673384"/>
    <n v="75199785672"/>
    <s v="12/08/1970"/>
    <s v="F"/>
    <s v="NELSA MARIA RANGEL"/>
    <s v="Branca"/>
    <s v="BRASILEIRO NATO"/>
    <m/>
    <s v="GO"/>
    <s v="PETROLINA DE GOIAS"/>
    <n v="663"/>
    <s v="DIRETORIA QUALIDADE VIDA SAUDE SERVIDOR"/>
    <s v="08-AREA ADMINISTR-UMUARAMA"/>
    <n v="29"/>
    <s v="PRO REITORIA DE GESTAO DE PESSOAS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2-02T00:00:00"/>
    <n v="5034.51"/>
    <n v="52"/>
    <x v="5"/>
    <x v="0"/>
  </r>
  <r>
    <s v="ADRIANA ALVES"/>
    <s v="Hospital de Clínicas"/>
    <n v="1988209"/>
    <n v="29417590855"/>
    <s v="06/10/1981"/>
    <s v="F"/>
    <s v="IRONDINA MARIA DE JESUS SILVA"/>
    <s v="Preta"/>
    <s v="BRASILEIRO NATO"/>
    <m/>
    <s v="SP"/>
    <m/>
    <n v="482"/>
    <s v="CLINICA CIRURGICA 2 INTERNACAO DIENF"/>
    <s v="05-ENFERMAGEM-UMUARAMA"/>
    <n v="211"/>
    <s v="DIRETORIA DE ENFERMAGEM HC"/>
    <s v="05-ENFERMAGEM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1-08T00:00:00"/>
    <n v="8705.19"/>
    <n v="41"/>
    <x v="2"/>
    <x v="3"/>
  </r>
  <r>
    <s v="ADRIANA ALVES DOS SANTOS COSTA"/>
    <s v="Universidade Federal de Uberlandia"/>
    <n v="1875180"/>
    <n v="501246681"/>
    <s v="04/06/1978"/>
    <s v="F"/>
    <s v="LEONICE DOS SANTOS COSTA"/>
    <s v="Branca"/>
    <s v="BRASILEIRO NATO"/>
    <m/>
    <s v="MG"/>
    <m/>
    <n v="929"/>
    <s v="PREFE - CAMPUS PONTAL"/>
    <s v="09-CAMPUS PONTAL"/>
    <n v="59"/>
    <s v="PREFEITURA UNIVERSITARIA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1-07-04T00:00:00"/>
    <n v="7967.9"/>
    <n v="44"/>
    <x v="3"/>
    <x v="2"/>
  </r>
  <r>
    <s v="ADRIANA APARECIDA DE OLIVEIRA SILVA"/>
    <s v="Universidade Federal de Uberlandia"/>
    <n v="1123255"/>
    <n v="71318011604"/>
    <s v="30/01/1970"/>
    <s v="F"/>
    <s v="DIVINA APARECIDA DE OLIVEIRA"/>
    <s v="Branca"/>
    <s v="BRASILEIRO NATO"/>
    <m/>
    <s v="MG"/>
    <s v="ITUIUTABA"/>
    <n v="560"/>
    <s v="CURSO DE GRADUACAO EM FISIOTERAPIA"/>
    <s v="03-EDUCACAO FISICA"/>
    <n v="332"/>
    <s v="FACULDADE DE EDUCACAO FISICA"/>
    <s v="03-EDUCACAO FISICA"/>
    <x v="0"/>
    <s v="Mestrado"/>
    <x v="1"/>
    <x v="0"/>
    <n v="16"/>
    <x v="0"/>
    <m/>
    <s v="0//0"/>
    <m/>
    <m/>
    <n v="0"/>
    <m/>
    <n v="0"/>
    <m/>
    <m/>
    <m/>
    <s v="EST"/>
    <s v="30 HS"/>
    <d v="1994-03-08T00:00:00"/>
    <n v="18310.5"/>
    <n v="52"/>
    <x v="5"/>
    <x v="7"/>
  </r>
  <r>
    <s v="ADRIANA BORGES DE PAIVA"/>
    <s v="Universidade Federal de Uberlandia"/>
    <n v="1766235"/>
    <n v="5997832651"/>
    <s v="11/06/1982"/>
    <s v="F"/>
    <s v="MARILZA BORGES DE PAIVA"/>
    <s v="Branca"/>
    <s v="BRASILEIRO NATO"/>
    <m/>
    <s v="MG"/>
    <m/>
    <n v="620"/>
    <s v="DIVISAO DE PROJETOS PEDAGOGICOS - DIREN"/>
    <s v="04-SANTA MONICA"/>
    <n v="262"/>
    <s v="PRO REITORIA DE GRADUACAO"/>
    <s v="04-SANTA MONICA"/>
    <x v="0"/>
    <s v="Mestrado"/>
    <x v="1"/>
    <x v="0"/>
    <n v="9"/>
    <x v="0"/>
    <m/>
    <s v="0//0"/>
    <m/>
    <m/>
    <n v="0"/>
    <m/>
    <n v="0"/>
    <m/>
    <m/>
    <m/>
    <s v="EST"/>
    <s v="40 HS"/>
    <d v="2010-11-30T00:00:00"/>
    <n v="10667.27"/>
    <n v="40"/>
    <x v="2"/>
    <x v="8"/>
  </r>
  <r>
    <s v="ADRIANA DOS REIS PATRIARCA"/>
    <s v="Universidade Federal de Uberlandia"/>
    <n v="1672424"/>
    <n v="6525807697"/>
    <s v="06/08/1983"/>
    <s v="F"/>
    <s v="WALQUIRIA PATRIARCA TAVARES DOS REIS"/>
    <s v="Parda"/>
    <s v="BRASILEIRO NATO"/>
    <m/>
    <s v="MG"/>
    <s v="UBERLANDIA"/>
    <n v="649"/>
    <s v="DIV APOIO PLANEJ INSTITUCIONAL - DIRPL"/>
    <s v="04-SANTA MONICA"/>
    <n v="131"/>
    <s v="PRO REITORIA DE PLANEJAMEN ADMINISTRACAO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9-01-22T00:00:00"/>
    <n v="8601.52"/>
    <n v="39"/>
    <x v="2"/>
    <x v="3"/>
  </r>
  <r>
    <s v="ADRIANA FERREIRA DE OLIVEIRA"/>
    <s v="Universidade Federal de Uberlandia"/>
    <n v="2089997"/>
    <n v="6024082614"/>
    <s v="27/11/1982"/>
    <s v="F"/>
    <s v="SELY MARIA FERREIRA DE OLIVEIRA"/>
    <s v="Branca"/>
    <s v="BRASILEIRO NATO"/>
    <m/>
    <s v="MG"/>
    <m/>
    <n v="428"/>
    <s v="COORD PROG POS GRADUACAO EM PSICOLOGIA"/>
    <s v="07-AREA ACADEMICA-UMUARAMA"/>
    <n v="326"/>
    <s v="INSTITUTO DE PSICOLOGIA"/>
    <s v="07-AREA ACADEMICA-UMUARAM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2-21T00:00:00"/>
    <n v="4256.72"/>
    <n v="40"/>
    <x v="2"/>
    <x v="0"/>
  </r>
  <r>
    <s v="ADRIANA LEMES RESENDE QUEIROZ"/>
    <s v="Hospital de Clínicas"/>
    <n v="2274889"/>
    <n v="78380235649"/>
    <s v="26/11/1972"/>
    <s v="F"/>
    <s v="DOLVA RESENDE LEMES"/>
    <s v="Branca"/>
    <s v="BRASILEIRO NATO"/>
    <m/>
    <s v="MG"/>
    <s v="PATOS DE MINAS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4-05-27T00:00:00"/>
    <n v="23807.43"/>
    <n v="50"/>
    <x v="5"/>
    <x v="4"/>
  </r>
  <r>
    <s v="ADRIANA MARIA FREIRE DAIBERT"/>
    <s v="Universidade Federal de Uberlandia"/>
    <n v="1550947"/>
    <n v="4750163600"/>
    <s v="01/09/1980"/>
    <s v="F"/>
    <s v="NAIR APARECIDA MARQUES FREIRE"/>
    <s v="Branca"/>
    <s v="BRASILEIRO NATO"/>
    <m/>
    <s v="MG"/>
    <m/>
    <n v="245"/>
    <s v="AUDITORIA GERAL"/>
    <s v="04-SANTA MONICA"/>
    <n v="245"/>
    <s v="AUDITORIA GERAL"/>
    <s v="04-SANTA MONICA"/>
    <x v="0"/>
    <s v="Mestrado"/>
    <x v="1"/>
    <x v="0"/>
    <n v="11"/>
    <x v="0"/>
    <m/>
    <s v="0//0"/>
    <m/>
    <m/>
    <n v="26254"/>
    <s v="UNIVERSIDADE FED.DO TRIANGULO MINEIRO"/>
    <n v="0"/>
    <m/>
    <m/>
    <m/>
    <s v="EST"/>
    <s v="40 HS"/>
    <d v="2022-03-15T00:00:00"/>
    <n v="10449.39"/>
    <n v="42"/>
    <x v="2"/>
    <x v="8"/>
  </r>
  <r>
    <s v="ADRIANA OLIVEIRA DE MATTOS"/>
    <s v="Universidade Federal de Uberlandia"/>
    <n v="2102371"/>
    <n v="6011613608"/>
    <s v="19/09/1981"/>
    <s v="F"/>
    <s v="TEREZA DE OLIVEIRA MATTOS"/>
    <s v="Parda"/>
    <s v="BRASILEIRO NATO"/>
    <m/>
    <s v="SP"/>
    <m/>
    <n v="621"/>
    <s v="DIV ENS PESQ EXT ATEND ATEN EDU ESPECIAL"/>
    <s v="04-SANTA MONICA"/>
    <n v="262"/>
    <s v="PRO REITORIA DE GRADUACAO"/>
    <s v="04-SANTA MONICA"/>
    <x v="0"/>
    <s v="Graduação (Nivel Superior Completo)"/>
    <x v="0"/>
    <x v="2"/>
    <n v="6"/>
    <x v="0"/>
    <m/>
    <s v="0//0"/>
    <m/>
    <m/>
    <n v="0"/>
    <m/>
    <n v="0"/>
    <m/>
    <m/>
    <m/>
    <s v="EST"/>
    <s v="40 HS"/>
    <d v="2014-03-12T00:00:00"/>
    <n v="3998.03"/>
    <n v="41"/>
    <x v="2"/>
    <x v="9"/>
  </r>
  <r>
    <s v="ADRIANA OLIVEIRA NOGUEIRA MONTEIRO"/>
    <s v="Hospital de Clínicas"/>
    <n v="1871550"/>
    <n v="7309262654"/>
    <s v="08/08/1986"/>
    <s v="F"/>
    <s v="ANA MARIA DE OLIVEIRA MARIA E SILVA"/>
    <s v="Parda"/>
    <s v="BRASILEIRO NATO"/>
    <m/>
    <s v="MG"/>
    <m/>
    <n v="179"/>
    <s v="DIRETORIA GERAL HOSP CLINICAS"/>
    <s v="06-HOSP CLINICAS-UMUARAMA"/>
    <n v="179"/>
    <s v="DIRETORIA GERAL HOSP CLINICAS"/>
    <s v="06-HOSP CLINICAS-UMUARAMA"/>
    <x v="0"/>
    <s v="Especialização Nivel Superior"/>
    <x v="0"/>
    <x v="0"/>
    <n v="8"/>
    <x v="1"/>
    <m/>
    <s v="0//0"/>
    <m/>
    <s v="CESSAO (COM ONUS) PARA OUTROS ORGAOS - EST"/>
    <n v="0"/>
    <m/>
    <n v="26443"/>
    <s v="EMPRESA BRAS. SERVIÇOS HOSPITALARES"/>
    <s v="2/06/2021"/>
    <s v="0//0"/>
    <s v="EST"/>
    <s v="40 HS"/>
    <d v="2011-06-15T00:00:00"/>
    <n v="4663.6499999999996"/>
    <n v="36"/>
    <x v="7"/>
    <x v="0"/>
  </r>
  <r>
    <s v="ADRIANA PEREIRA DUARTE"/>
    <s v="Hospital de Clínicas"/>
    <n v="2361647"/>
    <n v="2517438617"/>
    <s v="18/02/1976"/>
    <s v="F"/>
    <s v="ALMERINDA MARIA DE JESUS"/>
    <s v="Branca"/>
    <s v="BRASILEIRO NATO"/>
    <m/>
    <s v="MG"/>
    <s v="TIROS"/>
    <n v="479"/>
    <s v="CLINICA MEDICA E PEDIATRIA PS DIENF"/>
    <s v="05-ENFERMAGEM-UMUARAMA"/>
    <n v="211"/>
    <s v="DIRETORIA DE ENFERMAGEM HC"/>
    <s v="05-ENFERMAGEM-UMUARAMA"/>
    <x v="0"/>
    <s v="Mestrado"/>
    <x v="2"/>
    <x v="0"/>
    <n v="8"/>
    <x v="0"/>
    <m/>
    <s v="0//0"/>
    <m/>
    <m/>
    <n v="0"/>
    <m/>
    <n v="0"/>
    <m/>
    <m/>
    <m/>
    <s v="EST"/>
    <s v="40 HS"/>
    <d v="2011-12-27T00:00:00"/>
    <n v="9137.5"/>
    <n v="46"/>
    <x v="3"/>
    <x v="3"/>
  </r>
  <r>
    <s v="ADRIANA ROSA DA SILVA"/>
    <s v="Hospital de Clínicas"/>
    <n v="2309022"/>
    <n v="3487579642"/>
    <s v="12/09/1973"/>
    <s v="F"/>
    <s v="DIOMAR DE FATIMA ROSA"/>
    <s v="Branca"/>
    <s v="BRASILEIRO NATO"/>
    <m/>
    <s v="GO"/>
    <m/>
    <n v="488"/>
    <s v="ENFERMAGEM PEDIATRIA INTERNACAO DIENF"/>
    <s v="05-ENFERMAGEM-UMUARAMA"/>
    <n v="211"/>
    <s v="DIRETORIA DE ENFERMAGEM HC"/>
    <s v="05-ENFERMAGEM-UMUARAMA"/>
    <x v="1"/>
    <s v="Graduação (Nivel Superior Completo)"/>
    <x v="2"/>
    <x v="0"/>
    <n v="5"/>
    <x v="0"/>
    <m/>
    <s v="0//0"/>
    <m/>
    <m/>
    <n v="0"/>
    <m/>
    <n v="0"/>
    <m/>
    <m/>
    <m/>
    <s v="EST"/>
    <s v="40 HS"/>
    <d v="2016-04-12T00:00:00"/>
    <n v="5559.56"/>
    <n v="49"/>
    <x v="5"/>
    <x v="0"/>
  </r>
  <r>
    <s v="ADRIANA SANTA CECILIA BORGES"/>
    <s v="Hospital de Clínicas"/>
    <n v="2178970"/>
    <n v="95156313604"/>
    <s v="09/10/1971"/>
    <s v="F"/>
    <s v="REGINA MARIA SANTA CECILIA BORGE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3"/>
    <n v="13"/>
    <x v="0"/>
    <m/>
    <s v="0//0"/>
    <m/>
    <m/>
    <n v="0"/>
    <m/>
    <n v="0"/>
    <m/>
    <m/>
    <m/>
    <s v="EST"/>
    <s v="20 HS"/>
    <d v="2004-05-19T00:00:00"/>
    <n v="13933.62"/>
    <n v="51"/>
    <x v="5"/>
    <x v="5"/>
  </r>
  <r>
    <s v="ADRIANE DE FATIMA MARRA"/>
    <s v="Hospital de Clínicas"/>
    <n v="1258905"/>
    <n v="425223663"/>
    <s v="15/05/1974"/>
    <s v="F"/>
    <s v="MARIA MERCEDES MARRA"/>
    <s v="Branca"/>
    <s v="BRASILEIRO NATO"/>
    <m/>
    <s v="MG"/>
    <s v="BELO HORIZONTE"/>
    <n v="495"/>
    <s v="NEFROLOGIA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1997-12-23T00:00:00"/>
    <n v="4868.3900000000003"/>
    <n v="48"/>
    <x v="3"/>
    <x v="0"/>
  </r>
  <r>
    <s v="ADRIANE MARTINS MARQUES"/>
    <s v="Universidade Federal de Uberlandia"/>
    <n v="2490372"/>
    <n v="3380600652"/>
    <s v="17/04/1976"/>
    <s v="F"/>
    <s v="IRENE MARTINS MARQUES"/>
    <s v="Parda"/>
    <s v="BRASILEIRO NATO"/>
    <m/>
    <s v="GO"/>
    <s v="GOIANIA"/>
    <n v="312"/>
    <s v="COOR CURSO BACHAREL LIC ENFERMAGEM"/>
    <s v="07-AREA ACADEMICA-UMUARAMA"/>
    <n v="305"/>
    <s v="FACULDADE DE MEDICINA"/>
    <s v="07-AREA ACADEMICA-UMUARAMA"/>
    <x v="0"/>
    <s v="Mestrado"/>
    <x v="1"/>
    <x v="0"/>
    <n v="10"/>
    <x v="0"/>
    <m/>
    <s v="0//0"/>
    <m/>
    <m/>
    <n v="0"/>
    <m/>
    <n v="0"/>
    <m/>
    <m/>
    <m/>
    <s v="EST"/>
    <s v="40 HS"/>
    <d v="2008-07-23T00:00:00"/>
    <n v="19440.25"/>
    <n v="46"/>
    <x v="3"/>
    <x v="7"/>
  </r>
  <r>
    <s v="ADRIANO JOSE DA SILVA"/>
    <s v="Hospital de Clínicas"/>
    <n v="1586848"/>
    <n v="2697446656"/>
    <s v="07/05/1977"/>
    <s v="M"/>
    <s v="CONCEICAO MARIA DA SILVA"/>
    <s v="Branca"/>
    <s v="BRASILEIRO NATO"/>
    <m/>
    <s v="MG"/>
    <s v="PATOS DE MINAS"/>
    <n v="485"/>
    <s v="CLINICA MEDICA INTERNACAO DIENF"/>
    <s v="05-ENFERMAGEM-UMUARAMA"/>
    <n v="211"/>
    <s v="DIRETORIA DE ENFERMAGEM HC"/>
    <s v="05-ENFERMAGEM-UMUARAMA"/>
    <x v="0"/>
    <s v="ENSINO MEDIO"/>
    <x v="0"/>
    <x v="0"/>
    <n v="10"/>
    <x v="0"/>
    <m/>
    <s v="0//0"/>
    <m/>
    <m/>
    <n v="0"/>
    <m/>
    <n v="0"/>
    <m/>
    <m/>
    <m/>
    <s v="EST"/>
    <s v="40 HS"/>
    <d v="2008-01-04T00:00:00"/>
    <n v="4647.24"/>
    <n v="45"/>
    <x v="3"/>
    <x v="0"/>
  </r>
  <r>
    <s v="ADRIANO OLIVEIRA DA SILVA"/>
    <s v="Universidade Federal de Uberlandia"/>
    <n v="1971401"/>
    <n v="3653979110"/>
    <s v="12/03/1992"/>
    <s v="M"/>
    <s v="MARIA IVONETE OLIVEIRA DA SILVA"/>
    <s v="Branca"/>
    <s v="BRASILEIRO NATO"/>
    <m/>
    <s v="MA"/>
    <m/>
    <n v="349"/>
    <s v="INSTITUTO DE LETRAS E LINGUISTICA"/>
    <s v="04-SANTA MONICA"/>
    <n v="349"/>
    <s v="INSTITUTO DE LETRAS E LINGUISTICA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7-04T00:00:00"/>
    <n v="3181.04"/>
    <n v="30"/>
    <x v="0"/>
    <x v="9"/>
  </r>
  <r>
    <s v="ADRIANO SOARES ANDRADE"/>
    <s v="Hospital de Clínicas"/>
    <n v="1824372"/>
    <n v="3645077642"/>
    <s v="20/02/1978"/>
    <s v="M"/>
    <s v="NEUSA SOARES ANDRADE"/>
    <s v="Parda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x v="0"/>
    <s v="Especialização Nivel Superior"/>
    <x v="0"/>
    <x v="0"/>
    <n v="9"/>
    <x v="1"/>
    <m/>
    <s v="0//0"/>
    <m/>
    <s v="CESSAO (COM ONUS) PARA OUTROS ORGAOS - EST"/>
    <n v="0"/>
    <m/>
    <n v="26443"/>
    <s v="EMPRESA BRAS. SERVIÇOS HOSPITALARES"/>
    <s v="5/05/2021"/>
    <s v="0//0"/>
    <s v="EST"/>
    <s v="40 HS"/>
    <d v="2010-11-05T00:00:00"/>
    <n v="5003.16"/>
    <n v="44"/>
    <x v="3"/>
    <x v="0"/>
  </r>
  <r>
    <s v="ADRIELLE DE CASSIA FERNANDES"/>
    <s v="Hospital de Clínicas"/>
    <n v="1854092"/>
    <n v="9235988632"/>
    <s v="28/02/1991"/>
    <s v="F"/>
    <s v="OSMARA FERNANDES ROS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5273.52"/>
    <n v="31"/>
    <x v="0"/>
    <x v="0"/>
  </r>
  <r>
    <s v="ADRIENE PAES RAMOS"/>
    <s v="Hospital de Clínicas"/>
    <n v="1111709"/>
    <n v="2706585641"/>
    <s v="10/07/1976"/>
    <s v="F"/>
    <s v="JULIA PAES RAMOS"/>
    <s v="Preta"/>
    <s v="BRASILEIRO NATO"/>
    <m/>
    <s v="GO"/>
    <m/>
    <n v="482"/>
    <s v="CLINICA CIRURGICA 2 INTERNACAO DIENF"/>
    <s v="05-ENFERMAGEM-UMUARAMA"/>
    <n v="211"/>
    <s v="DIRETORIA DE ENFERMAGEM HC"/>
    <s v="05-ENFERMAGEM-UMUARAMA"/>
    <x v="0"/>
    <s v="Especialização Nivel Superior"/>
    <x v="0"/>
    <x v="2"/>
    <n v="4"/>
    <x v="0"/>
    <m/>
    <s v="0//0"/>
    <m/>
    <m/>
    <n v="0"/>
    <m/>
    <n v="0"/>
    <m/>
    <m/>
    <m/>
    <s v="EST"/>
    <s v="40 HS"/>
    <d v="2018-01-24T00:00:00"/>
    <n v="4389.8599999999997"/>
    <n v="46"/>
    <x v="3"/>
    <x v="0"/>
  </r>
  <r>
    <s v="AFONSO CELSO FURTADO PIMENTA NEVES"/>
    <s v="Universidade Federal de Uberlandia"/>
    <n v="3091908"/>
    <n v="61002984653"/>
    <s v="31/08/1960"/>
    <s v="M"/>
    <s v="MARIA DORA FURTADO PIMENTA"/>
    <s v="Branca"/>
    <s v="BRASILEIRO NATO"/>
    <m/>
    <s v="PR"/>
    <m/>
    <n v="65"/>
    <s v="DIVISAO DE SERVICOS GERAIS"/>
    <s v="08-AREA ADMINISTR-UMUARAMA"/>
    <n v="59"/>
    <s v="PREFEITURA UNIVERSITARIA"/>
    <s v="04-SANTA MON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2-26T00:00:00"/>
    <n v="3707.09"/>
    <n v="62"/>
    <x v="6"/>
    <x v="9"/>
  </r>
  <r>
    <s v="AFONSO JANUARIO PUJONI SOARES"/>
    <s v="Universidade Federal de Uberlandia"/>
    <n v="1963919"/>
    <n v="50685147649"/>
    <s v="22/07/1964"/>
    <s v="M"/>
    <s v="EPHIGENIA PUJONI DE SOUZA"/>
    <s v="Parda"/>
    <s v="BRASILEIRO NATO"/>
    <m/>
    <s v="MG"/>
    <m/>
    <n v="791"/>
    <s v="COOR CURSO GRAD ENG ELET TELEC DE PATOS"/>
    <s v="11-CAMPUS PATOS DE MINAS"/>
    <n v="403"/>
    <s v="FACULDADE DE ENGENHARIA ELETRICA"/>
    <s v="04-SANTA MONICA"/>
    <x v="0"/>
    <s v="Mestrado"/>
    <x v="0"/>
    <x v="0"/>
    <n v="7"/>
    <x v="0"/>
    <m/>
    <s v="0//0"/>
    <m/>
    <m/>
    <n v="0"/>
    <m/>
    <n v="0"/>
    <m/>
    <m/>
    <m/>
    <s v="EST"/>
    <s v="40 HS"/>
    <d v="2012-08-24T00:00:00"/>
    <n v="5248.21"/>
    <n v="58"/>
    <x v="4"/>
    <x v="0"/>
  </r>
  <r>
    <s v="AGLAI ARANTES"/>
    <s v="Hospital de Clínicas"/>
    <n v="1123475"/>
    <n v="32283482615"/>
    <s v="28/12/1959"/>
    <s v="F"/>
    <s v="ADELINA MARIA ARANTES"/>
    <s v="Branca"/>
    <s v="BRASILEIRO NATO"/>
    <m/>
    <s v="MG"/>
    <s v="UBERLANDIA"/>
    <n v="771"/>
    <s v="SERVICOS MEDICOS"/>
    <s v="06-HOSP CLINICAS-UMUARAMA"/>
    <n v="179"/>
    <s v="DIRETORIA GERAL HOSP CLINICAS"/>
    <s v="06-HOSP CLINICAS-UMUARAMA"/>
    <x v="0"/>
    <s v="Mestrado"/>
    <x v="1"/>
    <x v="2"/>
    <n v="16"/>
    <x v="0"/>
    <m/>
    <s v="0//0"/>
    <m/>
    <m/>
    <n v="0"/>
    <m/>
    <n v="0"/>
    <m/>
    <m/>
    <m/>
    <s v="EST"/>
    <s v="40 HS"/>
    <d v="1994-12-22T00:00:00"/>
    <n v="31900.48"/>
    <n v="63"/>
    <x v="6"/>
    <x v="4"/>
  </r>
  <r>
    <s v="AGMAR FERREIRA"/>
    <s v="Universidade Federal de Uberlandia"/>
    <n v="3308545"/>
    <n v="44104537691"/>
    <s v="28/05/1961"/>
    <s v="M"/>
    <s v="CANDIDA RICARDA FERREIRA"/>
    <s v="Branca"/>
    <s v="BRASILEIRO NATO"/>
    <m/>
    <s v="MG"/>
    <m/>
    <n v="134"/>
    <s v="DIVISAO DE PATRIMONIO"/>
    <s v="08-AREA ADMINISTR-UMUARAMA"/>
    <n v="131"/>
    <s v="PRO REITORIA DE PLANEJAMEN ADMINISTRACAO"/>
    <s v="04-SANTA MONICA"/>
    <x v="2"/>
    <s v="ENSINO MEDIO"/>
    <x v="0"/>
    <x v="1"/>
    <n v="1"/>
    <x v="0"/>
    <m/>
    <s v="0//0"/>
    <m/>
    <m/>
    <n v="0"/>
    <m/>
    <n v="0"/>
    <m/>
    <m/>
    <m/>
    <s v="EST"/>
    <s v="40 HS"/>
    <d v="2022-09-06T00:00:00"/>
    <n v="2446.96"/>
    <n v="61"/>
    <x v="6"/>
    <x v="9"/>
  </r>
  <r>
    <s v="AGRENOR SEVERINO DA SILVA FILHO"/>
    <s v="Universidade Federal de Uberlandia"/>
    <n v="412572"/>
    <n v="58875530653"/>
    <s v="11/05/1965"/>
    <s v="M"/>
    <s v="OSVALDINA MARIA SILVA"/>
    <s v="Branca"/>
    <s v="BRASILEIRO NATO"/>
    <m/>
    <s v="MG"/>
    <s v="INDIANOPOLIS"/>
    <n v="395"/>
    <s v="INSTITUTO DE FISICA"/>
    <s v="04-SANTA MONICA"/>
    <n v="395"/>
    <s v="INSTITUTO DE FISICA"/>
    <s v="04-SANTA MONICA"/>
    <x v="0"/>
    <s v="ENSINO FUNDAMENTAL"/>
    <x v="2"/>
    <x v="0"/>
    <n v="16"/>
    <x v="0"/>
    <m/>
    <s v="0//0"/>
    <m/>
    <m/>
    <n v="0"/>
    <m/>
    <n v="0"/>
    <m/>
    <m/>
    <m/>
    <s v="EST"/>
    <s v="40 HS"/>
    <d v="1985-07-02T00:00:00"/>
    <n v="4376.1499999999996"/>
    <n v="57"/>
    <x v="4"/>
    <x v="0"/>
  </r>
  <r>
    <s v="AGUINALDO ANTUNES DE MESQUITA"/>
    <s v="Universidade Federal de Uberlandia"/>
    <n v="1123279"/>
    <n v="42237181187"/>
    <s v="23/08/1968"/>
    <s v="M"/>
    <s v="MARIA HELENA ANTUNES DE MESQUITA"/>
    <s v="Parda"/>
    <s v="BRASILEIRO NATO"/>
    <m/>
    <s v="GO"/>
    <s v="CATALAO"/>
    <n v="716"/>
    <s v="DIVISAO DE SUPORTE AO USUARIO - CTIC"/>
    <s v="04-SANTA MONICA"/>
    <n v="581"/>
    <s v="CENTRO DE TECNO DA INFOR E COMUNICACAO"/>
    <s v="08-AREA ADMINISTR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4-05-23T00:00:00"/>
    <n v="6284.88"/>
    <n v="54"/>
    <x v="4"/>
    <x v="2"/>
  </r>
  <r>
    <s v="AILTON SOARES"/>
    <s v="Universidade Federal de Uberlandia"/>
    <n v="413129"/>
    <n v="30694833649"/>
    <s v="05/08/1958"/>
    <s v="M"/>
    <s v="MARIA JOSE SOARES"/>
    <s v="Branca"/>
    <s v="BRASILEIRO NATO"/>
    <m/>
    <s v="MG"/>
    <s v="CAMPO BELO"/>
    <n v="673"/>
    <s v="DIRETORIA DE OBRAS"/>
    <s v="04-SANTA MONICA"/>
    <n v="80"/>
    <s v="DIRETORIA DE OBRAS - ANTIGA-"/>
    <s v="04-SANTA MONIC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86-08-25T00:00:00"/>
    <n v="3486.7"/>
    <n v="64"/>
    <x v="1"/>
    <x v="9"/>
  </r>
  <r>
    <s v="AIRTON MODESTO DA CUNHA"/>
    <s v="Universidade Federal de Uberlandia"/>
    <n v="2125326"/>
    <n v="3957190622"/>
    <s v="20/04/1977"/>
    <s v="M"/>
    <s v="GERCIR MARIA DA CUNHA"/>
    <s v="Branca"/>
    <s v="BRASILEIRO NATO"/>
    <m/>
    <s v="MG"/>
    <m/>
    <n v="791"/>
    <s v="COOR CURSO GRAD ENG ELET TELEC DE PATOS"/>
    <s v="11-CAMPUS PATOS DE MINAS"/>
    <n v="403"/>
    <s v="FACULDADE DE ENGENHARIA ELETRICA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5-30T00:00:00"/>
    <n v="5051.21"/>
    <n v="45"/>
    <x v="3"/>
    <x v="0"/>
  </r>
  <r>
    <s v="ALAN BORGES SILVA"/>
    <s v="Universidade Federal de Uberlandia"/>
    <n v="2114798"/>
    <n v="4150001650"/>
    <s v="25/08/1978"/>
    <s v="M"/>
    <s v="EURIPEDES BORGES SILVA"/>
    <s v="Branca"/>
    <s v="BRASILEIRO NATO"/>
    <m/>
    <s v="MG"/>
    <m/>
    <n v="246"/>
    <s v="PROCURADORIA GERAL"/>
    <s v="04-SANTA MONICA"/>
    <n v="246"/>
    <s v="PROCURADORIA GERAL"/>
    <s v="04-SANTA MONICA"/>
    <x v="0"/>
    <s v="Graduação (Nivel Superior Completo)"/>
    <x v="2"/>
    <x v="0"/>
    <n v="6"/>
    <x v="0"/>
    <m/>
    <s v="0//0"/>
    <m/>
    <m/>
    <n v="0"/>
    <m/>
    <n v="0"/>
    <m/>
    <m/>
    <m/>
    <s v="EST"/>
    <s v="40 HS"/>
    <d v="2014-04-25T00:00:00"/>
    <n v="3301.93"/>
    <n v="44"/>
    <x v="3"/>
    <x v="9"/>
  </r>
  <r>
    <s v="ALAN CARLOS GENARI"/>
    <s v="Universidade Federal de Uberlandia"/>
    <n v="1473952"/>
    <n v="18703475875"/>
    <s v="25/09/1974"/>
    <s v="M"/>
    <s v="DALVA HELENA GENARI"/>
    <s v="Branca"/>
    <s v="BRASILEIRO NATO"/>
    <m/>
    <s v="SP"/>
    <s v="SAO JOAO DA BOA VISTA"/>
    <n v="719"/>
    <s v="DIVISAO DE SISTEMA_- CTIC"/>
    <s v="08-AREA ADMINISTR-UMUARAMA"/>
    <n v="581"/>
    <s v="CENTRO DE TECNO DA INFOR E COMUNICACAO"/>
    <s v="08-AREA ADMINISTR-UMUARAMA"/>
    <x v="0"/>
    <s v="Mestrado"/>
    <x v="1"/>
    <x v="0"/>
    <n v="12"/>
    <x v="0"/>
    <m/>
    <s v="0//0"/>
    <m/>
    <m/>
    <n v="0"/>
    <m/>
    <n v="0"/>
    <m/>
    <m/>
    <m/>
    <s v="EST"/>
    <s v="40 HS"/>
    <d v="2004-09-27T00:00:00"/>
    <n v="11226.1"/>
    <n v="48"/>
    <x v="3"/>
    <x v="8"/>
  </r>
  <r>
    <s v="ALAN DE PAULA"/>
    <s v="Hospital de Clínicas"/>
    <n v="1123462"/>
    <n v="52826066668"/>
    <s v="17/12/1964"/>
    <s v="M"/>
    <s v="GERALDA MARTINS PAULA"/>
    <s v="Branca"/>
    <s v="BRASILEIRO NATO"/>
    <m/>
    <s v="MG"/>
    <s v="ITUIUTABA"/>
    <n v="771"/>
    <s v="SERVICOS MEDICOS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4-12-22T00:00:00"/>
    <n v="33673.839999999997"/>
    <n v="58"/>
    <x v="4"/>
    <x v="4"/>
  </r>
  <r>
    <s v="ALAN KARDEC CASSIMIRO"/>
    <s v="Universidade Federal de Uberlandia"/>
    <n v="411065"/>
    <n v="46016830682"/>
    <s v="28/04/1961"/>
    <s v="M"/>
    <s v="DINAIR CASSIMIRO"/>
    <s v="Preta"/>
    <s v="BRASILEIRO NATO"/>
    <m/>
    <s v="MG"/>
    <s v="UBERLANDIA"/>
    <n v="60"/>
    <s v="DIVISAO DE CONSERVACAO E LIMPEZA"/>
    <s v="04-SANTA MONICA"/>
    <n v="59"/>
    <s v="PREFEITURA UNIVERSITARIA"/>
    <s v="04-SANTA MONICA"/>
    <x v="0"/>
    <s v="ENSINO FUNDAMENTAL INCOMPLETO"/>
    <x v="3"/>
    <x v="3"/>
    <n v="16"/>
    <x v="0"/>
    <m/>
    <s v="0//0"/>
    <m/>
    <m/>
    <n v="0"/>
    <m/>
    <n v="0"/>
    <m/>
    <m/>
    <m/>
    <s v="EST"/>
    <s v="40 HS"/>
    <d v="1981-07-01T00:00:00"/>
    <n v="4087.74"/>
    <n v="61"/>
    <x v="6"/>
    <x v="0"/>
  </r>
  <r>
    <s v="ALANE DE OLIVEIRA SOUSA"/>
    <s v="Universidade Federal de Uberlandia"/>
    <n v="3313460"/>
    <n v="464648165"/>
    <s v="19/08/1983"/>
    <s v="F"/>
    <s v="MARIA VALERIA MAIA E SOUSA"/>
    <s v="Branca"/>
    <s v="BRASILEIRO NATO"/>
    <m/>
    <s v="GO"/>
    <m/>
    <n v="511"/>
    <s v="COMISSAO PERMANENTE DE LICITACAO"/>
    <s v="04-SANTA MONICA"/>
    <n v="131"/>
    <s v="PRO REITORIA DE PLANEJAMEN ADMINISTRACAO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10-17T00:00:00"/>
    <n v="3966.44"/>
    <n v="39"/>
    <x v="2"/>
    <x v="9"/>
  </r>
  <r>
    <s v="ALANIR APARECIDA DA SILVA"/>
    <s v="Hospital de Clínicas"/>
    <n v="1854127"/>
    <n v="66605164687"/>
    <s v="01/05/1965"/>
    <s v="F"/>
    <s v="EREMITA QUINTINA DE SOUZA"/>
    <s v="Preta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Graduação (Nivel Superior Completo)"/>
    <x v="2"/>
    <x v="0"/>
    <n v="8"/>
    <x v="0"/>
    <m/>
    <s v="0//0"/>
    <m/>
    <m/>
    <n v="0"/>
    <m/>
    <n v="0"/>
    <m/>
    <m/>
    <m/>
    <s v="EST"/>
    <s v="40 HS"/>
    <d v="2011-03-15T00:00:00"/>
    <n v="9005.27"/>
    <n v="57"/>
    <x v="4"/>
    <x v="3"/>
  </r>
  <r>
    <s v="ALANNA SANTOS DE OLIVEIRA"/>
    <s v="Universidade Federal de Uberlandia"/>
    <n v="1943586"/>
    <n v="8211354659"/>
    <s v="01/09/1990"/>
    <s v="F"/>
    <s v="EDNA ROSA DOS SANTOS OLIVEIRA"/>
    <s v="Branca"/>
    <s v="BRASILEIRO NATO"/>
    <m/>
    <s v="MG"/>
    <m/>
    <n v="1244"/>
    <s v="CENTRO ESTUDOS, PESQ E PROJ ECON-SOCIAIS"/>
    <s v="04-SANTA MONICA"/>
    <n v="344"/>
    <s v="INST DE ECONOMIA RELACOES INTERNACIONAIS"/>
    <s v="04-SANTA MONICA"/>
    <x v="0"/>
    <s v="Doutorado"/>
    <x v="0"/>
    <x v="2"/>
    <n v="8"/>
    <x v="0"/>
    <m/>
    <s v="0//0"/>
    <m/>
    <m/>
    <n v="0"/>
    <m/>
    <n v="0"/>
    <m/>
    <m/>
    <m/>
    <s v="EST"/>
    <s v="40 HS"/>
    <d v="2012-05-14T00:00:00"/>
    <n v="6170.84"/>
    <n v="32"/>
    <x v="0"/>
    <x v="2"/>
  </r>
  <r>
    <s v="ALBANIR PEREIRA TAVARES"/>
    <s v="Universidade Federal de Uberlandia"/>
    <n v="1035240"/>
    <n v="46113339653"/>
    <s v="26/09/1962"/>
    <s v="M"/>
    <s v="GERALDA LEOCAD TAVARES"/>
    <s v="Parda"/>
    <s v="BRASILEIRO NATO"/>
    <m/>
    <s v="MG"/>
    <s v="ITUIUTABA"/>
    <n v="71"/>
    <s v="DIVISAO VIGILANCIA SEGURANCA PATRIMONIAL"/>
    <s v="04-SANTA MONICA"/>
    <n v="59"/>
    <s v="PREFEITURA UNIVERSITARIA"/>
    <s v="04-SANTA MONICA"/>
    <x v="0"/>
    <s v="Nivel Medio"/>
    <x v="0"/>
    <x v="0"/>
    <n v="16"/>
    <x v="0"/>
    <m/>
    <s v="0//0"/>
    <m/>
    <m/>
    <n v="0"/>
    <m/>
    <n v="0"/>
    <m/>
    <m/>
    <m/>
    <s v="EST"/>
    <s v="40 HS"/>
    <d v="1993-08-10T00:00:00"/>
    <n v="7805.99"/>
    <n v="60"/>
    <x v="6"/>
    <x v="2"/>
  </r>
  <r>
    <s v="ALBERTINO ALVES BORGES DE AVILA"/>
    <s v="Universidade Federal de Uberlandia"/>
    <n v="1572221"/>
    <n v="49836412620"/>
    <s v="28/12/1966"/>
    <s v="M"/>
    <s v="DULCE MARTHA BORGES DE AVILA"/>
    <s v="Branca"/>
    <s v="BRASILEIRO NATO"/>
    <m/>
    <s v="MG"/>
    <s v="UBERLANDIA"/>
    <n v="1152"/>
    <s v="INSTITUTO CIENCIAS EXATA NATURAIS PONTAL"/>
    <s v="09-CAMPUS PONTAL"/>
    <n v="1152"/>
    <s v="INSTITUTO CIENCIAS EXATA NATURAIS PONTAL"/>
    <s v="09-CAMPUS PONTAL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7-05-18T00:00:00"/>
    <n v="9098.1200000000008"/>
    <n v="56"/>
    <x v="4"/>
    <x v="3"/>
  </r>
  <r>
    <s v="ALBERTO BATISTA DE FARIA"/>
    <s v="Hospital de Clínicas"/>
    <n v="1436599"/>
    <n v="49750615620"/>
    <s v="22/08/1963"/>
    <s v="M"/>
    <s v="ODETE MARIA NAZARETH DE FARI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3-12-01T00:00:00"/>
    <n v="20708.86"/>
    <n v="59"/>
    <x v="6"/>
    <x v="4"/>
  </r>
  <r>
    <s v="ALBERTO DUMONT ALVES OLIVEIRA"/>
    <s v="Universidade Federal de Uberlandia"/>
    <n v="2755574"/>
    <n v="8601310680"/>
    <s v="23/01/1986"/>
    <s v="M"/>
    <s v="EDILAMAR ALVES OLIVEIRA"/>
    <s v="Branca"/>
    <s v="BRASILEIRO NATO"/>
    <m/>
    <s v="MG"/>
    <m/>
    <n v="580"/>
    <s v="CENTRO DE EDUCACAO DISTANCIA - DIRETORIA"/>
    <s v="04-SANTA MONICA"/>
    <n v="581"/>
    <s v="CENTRO DE TECNO DA INFOR E COMUNICACAO"/>
    <s v="08-AREA ADMINISTR-UMUARAMA"/>
    <x v="0"/>
    <s v="Mestrado"/>
    <x v="1"/>
    <x v="0"/>
    <n v="7"/>
    <x v="0"/>
    <m/>
    <s v="0//0"/>
    <m/>
    <m/>
    <n v="0"/>
    <m/>
    <n v="0"/>
    <m/>
    <m/>
    <m/>
    <s v="EST"/>
    <s v="40 HS"/>
    <d v="2012-08-24T00:00:00"/>
    <n v="8966.61"/>
    <n v="36"/>
    <x v="7"/>
    <x v="3"/>
  </r>
  <r>
    <s v="ALBERTO LUIZ ALVES MARQUES"/>
    <s v="Universidade Federal de Uberlandia"/>
    <n v="1617643"/>
    <n v="95084282791"/>
    <s v="19/06/1965"/>
    <s v="M"/>
    <s v="MARIA DE LOURDES ALVES MARQUES"/>
    <s v="Não Informado"/>
    <s v="BRASILEIRO NATO"/>
    <m/>
    <s v="RJ"/>
    <s v="SAO JOAO DE MERITI"/>
    <n v="131"/>
    <s v="PRO REITORIA DE PLANEJAMEN ADMINISTRACAO"/>
    <s v="04-SANTA MONICA"/>
    <n v="131"/>
    <s v="PRO REITORIA DE PLANEJAMEN ADMINISTRACAO"/>
    <s v="04-SANTA MONIC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8-03-31T00:00:00"/>
    <n v="5762.93"/>
    <n v="57"/>
    <x v="4"/>
    <x v="0"/>
  </r>
  <r>
    <s v="ALBERTRAN DIAS FARIA"/>
    <s v="Universidade Federal de Uberlandia"/>
    <n v="1964899"/>
    <n v="2651329169"/>
    <s v="03/09/1989"/>
    <s v="M"/>
    <s v="MARIA JOANA DIAS FARIA"/>
    <s v="Parda"/>
    <s v="BRASILEIRO NATO"/>
    <m/>
    <s v="TO"/>
    <m/>
    <n v="59"/>
    <s v="PREFEITURA UNIVERSITARIA"/>
    <s v="04-SANTA MONICA"/>
    <n v="59"/>
    <s v="PREFEITURA UNIVERSITARIA"/>
    <s v="04-SANTA MONICA"/>
    <x v="0"/>
    <s v="Especialização Nivel Superior"/>
    <x v="0"/>
    <x v="0"/>
    <n v="7"/>
    <x v="0"/>
    <m/>
    <s v="0//0"/>
    <m/>
    <s v="EXER. EXTER. PAR. 6  E 7 , ART. 93, LEI 8.112/1990 - EST"/>
    <n v="0"/>
    <m/>
    <n v="25000"/>
    <s v="MINISTERIO DA SAUDE"/>
    <s v="2/06/2021"/>
    <s v="0//0"/>
    <s v="EST"/>
    <s v="40 HS"/>
    <d v="2012-08-27T00:00:00"/>
    <n v="4488.6000000000004"/>
    <n v="33"/>
    <x v="0"/>
    <x v="0"/>
  </r>
  <r>
    <s v="ALCIONE DOS REIS"/>
    <s v="Universidade Federal de Uberlandia"/>
    <n v="2268060"/>
    <n v="88876470620"/>
    <s v="09/01/1976"/>
    <s v="M"/>
    <s v="CLEUSA MARIA DE SOUSA REIS"/>
    <s v="Parda"/>
    <s v="BRASILEIRO NATO"/>
    <m/>
    <s v="MG"/>
    <m/>
    <n v="399"/>
    <s v="FACULDADE DE ENGENHARIA MECANICA"/>
    <s v="12-CAMPUS GLORIA"/>
    <n v="399"/>
    <s v="FACULDADE DE ENGENHARIA MECANICA"/>
    <s v="12-CAMPUS GLORIA"/>
    <x v="0"/>
    <s v="Doutorado"/>
    <x v="2"/>
    <x v="0"/>
    <n v="5"/>
    <x v="0"/>
    <m/>
    <s v="0//0"/>
    <m/>
    <m/>
    <n v="0"/>
    <m/>
    <n v="0"/>
    <m/>
    <m/>
    <m/>
    <s v="EST"/>
    <s v="40 HS"/>
    <d v="2015-12-14T00:00:00"/>
    <n v="4449.2"/>
    <n v="46"/>
    <x v="3"/>
    <x v="0"/>
  </r>
  <r>
    <s v="ALCIONE RODRIGUES FERREIRA"/>
    <s v="Universidade Federal de Uberlandia"/>
    <n v="1123256"/>
    <n v="67720056604"/>
    <s v="08/06/1971"/>
    <s v="F"/>
    <s v="MARIA RODRIGUES FERREIRA"/>
    <s v="Amarela"/>
    <s v="BRASILEIRO NATO"/>
    <m/>
    <s v="MG"/>
    <s v="UBERLANDIA"/>
    <n v="319"/>
    <s v="FACULDADE DE ODONTOLOGIA"/>
    <s v="07-AREA ACADEMICA-UMUARAMA"/>
    <n v="319"/>
    <s v="FACULDADE DE ODONTOLOGIA"/>
    <s v="07-AREA ACADEMICA-UMUARAMA"/>
    <x v="0"/>
    <s v="Graduação (Nivel Superior Completo)"/>
    <x v="0"/>
    <x v="0"/>
    <n v="15"/>
    <x v="0"/>
    <m/>
    <s v="0//0"/>
    <m/>
    <m/>
    <n v="0"/>
    <m/>
    <n v="0"/>
    <m/>
    <m/>
    <m/>
    <s v="EST"/>
    <s v="40 HS"/>
    <d v="1994-03-08T00:00:00"/>
    <n v="6095.86"/>
    <n v="51"/>
    <x v="5"/>
    <x v="2"/>
  </r>
  <r>
    <s v="ALDA DE CARVALHO"/>
    <s v="Hospital de Clínicas"/>
    <n v="1123476"/>
    <n v="79629172615"/>
    <s v="28/09/1962"/>
    <s v="F"/>
    <s v="FLORIPES LUIZ CARVALHO"/>
    <s v="Branca"/>
    <s v="BRASILEIRO NATO"/>
    <m/>
    <s v="MG"/>
    <s v="MONTE CARMELO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5-01-06T00:00:00"/>
    <n v="32205.14"/>
    <n v="60"/>
    <x v="6"/>
    <x v="4"/>
  </r>
  <r>
    <s v="ALDA REGINA SILVA OLIVEIRA"/>
    <s v="Universidade Federal de Uberlandia"/>
    <n v="412715"/>
    <n v="56082509668"/>
    <s v="03/03/1966"/>
    <s v="F"/>
    <s v="LIDIA ANTONIA DA SILVA OLIVEIRA"/>
    <s v="Branca"/>
    <s v="BRASILEIRO NATO"/>
    <m/>
    <s v="MG"/>
    <s v="PRATA"/>
    <n v="4"/>
    <s v="GABINETE DO REITOR"/>
    <s v="04-SANTA MONICA"/>
    <n v="4"/>
    <s v="GABINETE DO REITOR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6-12-05T00:00:00"/>
    <n v="11505.21"/>
    <n v="56"/>
    <x v="4"/>
    <x v="8"/>
  </r>
  <r>
    <s v="ALDEISIO ALEXANDRE RIBEIRO"/>
    <s v="Hospital de Clínicas"/>
    <n v="1434772"/>
    <n v="3859068628"/>
    <s v="30/03/1976"/>
    <s v="M"/>
    <s v="TEREZINHA MARIA DE OLIVEIRA"/>
    <s v="Não Informado"/>
    <s v="BRASILEIRO NATO"/>
    <m/>
    <s v="MG"/>
    <s v="IBIA"/>
    <n v="481"/>
    <s v="CLINICA CIRURGICA 1 INTERNACA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3T00:00:00"/>
    <n v="6218.14"/>
    <n v="46"/>
    <x v="3"/>
    <x v="2"/>
  </r>
  <r>
    <s v="ALECIANE CRISTINE DE OLIVEIRA"/>
    <s v="Hospital de Clínicas"/>
    <n v="1455010"/>
    <n v="930513606"/>
    <s v="01/11/1978"/>
    <s v="F"/>
    <s v="ROSA MARIA DE SOUSA OLIVEIRA"/>
    <s v="Parda"/>
    <s v="BRASILEIRO NATO"/>
    <m/>
    <s v="MG"/>
    <s v="UBERLANDIA"/>
    <n v="472"/>
    <s v="PRONTO ATENDIMENTO DOMICILIAR AMB DIENF"/>
    <s v="05-ENFERMAGEM-UMUARAMA"/>
    <n v="211"/>
    <s v="DIRETORIA DE ENFERMAGEM HC"/>
    <s v="05-ENFERMAGEM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6-01T00:00:00"/>
    <n v="14035.63"/>
    <n v="44"/>
    <x v="3"/>
    <x v="6"/>
  </r>
  <r>
    <s v="ALECIO HENRIQUE DANTAS"/>
    <s v="Universidade Federal de Uberlandia"/>
    <n v="1738905"/>
    <n v="6843267602"/>
    <s v="26/11/1985"/>
    <s v="M"/>
    <s v="MARIA DA GUIA DANTAS"/>
    <s v="Branca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Mestrado"/>
    <x v="1"/>
    <x v="0"/>
    <n v="9"/>
    <x v="0"/>
    <m/>
    <s v="0//0"/>
    <m/>
    <m/>
    <n v="0"/>
    <m/>
    <n v="0"/>
    <m/>
    <m/>
    <m/>
    <s v="EST"/>
    <s v="40 HS"/>
    <d v="2009-11-24T00:00:00"/>
    <n v="9679.66"/>
    <n v="37"/>
    <x v="7"/>
    <x v="3"/>
  </r>
  <r>
    <s v="ALEIRTON ALVES SEVERINO"/>
    <s v="Universidade Federal de Uberlandia"/>
    <n v="1877633"/>
    <n v="56900074634"/>
    <s v="03/09/1966"/>
    <s v="M"/>
    <s v="NILZA DE OLIVEIRA SEVERINO"/>
    <s v="Branca"/>
    <s v="BRASILEIRO NATO"/>
    <m/>
    <s v="MG"/>
    <m/>
    <n v="793"/>
    <s v="COORD CURSO GRAD BIOTECNOLOGIA DE PATOS"/>
    <s v="11-CAMPUS PATOS DE MINAS"/>
    <n v="298"/>
    <s v="INSTITUTO DE BIOTECNOLOGIA"/>
    <s v="07-AREA ACADEMICA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18T00:00:00"/>
    <n v="4766.41"/>
    <n v="56"/>
    <x v="4"/>
    <x v="0"/>
  </r>
  <r>
    <s v="ALESSANDER ALMEIDA DE FREITAS"/>
    <s v="Hospital de Clínicas"/>
    <n v="2178699"/>
    <n v="80770630634"/>
    <s v="23/11/1967"/>
    <s v="M"/>
    <s v="OLINDA ALMEIDA DE FREITAS"/>
    <s v="Branca"/>
    <s v="BRASILEIRO NATO"/>
    <m/>
    <s v="MG"/>
    <s v="ITUIUTABA"/>
    <n v="773"/>
    <s v="URGENCIA E EMERGENCIA"/>
    <s v="06-HOSP CLINICAS-UMUARAMA"/>
    <n v="746"/>
    <s v="DIRETORIA DE SERVICOS CLINICOS"/>
    <s v="06-HOSP CLINICAS-UMUARAMA"/>
    <x v="0"/>
    <s v="Especialização Nivel Superior"/>
    <x v="1"/>
    <x v="2"/>
    <n v="12"/>
    <x v="0"/>
    <m/>
    <s v="0//0"/>
    <m/>
    <m/>
    <n v="0"/>
    <m/>
    <n v="0"/>
    <m/>
    <m/>
    <m/>
    <s v="EST"/>
    <s v="40 HS"/>
    <d v="2004-09-13T00:00:00"/>
    <n v="19481.84"/>
    <n v="55"/>
    <x v="4"/>
    <x v="7"/>
  </r>
  <r>
    <s v="ALESSANDRA APARECIDA DA SILVA"/>
    <s v="Hospital de Clínicas"/>
    <n v="1942770"/>
    <n v="1032472626"/>
    <s v="30/03/1974"/>
    <s v="F"/>
    <s v="LUZIA AUXILIADORA DA SILVA"/>
    <s v="Parda"/>
    <s v="BRASILEIRO NATO"/>
    <m/>
    <s v="MG"/>
    <m/>
    <n v="483"/>
    <s v="CLINICA CIRURGICA 3 INTERNACAO DIENF"/>
    <s v="05-ENFERMAGEM-UMUARAMA"/>
    <n v="211"/>
    <s v="DIRETORIA DE ENFERMAGEM HC"/>
    <s v="05-ENFERMAGEM-UMUARAMA"/>
    <x v="3"/>
    <s v="Graduação (Nivel Superior Completo)"/>
    <x v="2"/>
    <x v="0"/>
    <n v="8"/>
    <x v="0"/>
    <m/>
    <s v="0//0"/>
    <m/>
    <m/>
    <n v="0"/>
    <m/>
    <n v="0"/>
    <m/>
    <m/>
    <m/>
    <s v="EST"/>
    <s v="40 HS"/>
    <d v="2012-05-14T00:00:00"/>
    <n v="7377.39"/>
    <n v="48"/>
    <x v="3"/>
    <x v="2"/>
  </r>
  <r>
    <s v="ALESSANDRA CASTRO RODRIGUES"/>
    <s v="Universidade Federal de Uberlandia"/>
    <n v="1282064"/>
    <n v="10431694664"/>
    <s v="12/10/1993"/>
    <s v="F"/>
    <s v="ERIKA CASTRO MUNIZ RODRIGUES"/>
    <s v="Branca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x v="0"/>
    <s v="Mestrado"/>
    <x v="0"/>
    <x v="1"/>
    <n v="1"/>
    <x v="2"/>
    <m/>
    <s v="0//0"/>
    <m/>
    <m/>
    <n v="0"/>
    <m/>
    <n v="0"/>
    <m/>
    <m/>
    <m/>
    <s v="EST"/>
    <s v="40 HS"/>
    <d v="2021-06-28T00:00:00"/>
    <n v="3964.06"/>
    <n v="29"/>
    <x v="0"/>
    <x v="9"/>
  </r>
  <r>
    <s v="ALESSANDRA FERNANDES XAVIER"/>
    <s v="Hospital de Clínicas"/>
    <n v="1123638"/>
    <n v="76607380620"/>
    <s v="01/05/1971"/>
    <s v="F"/>
    <s v="IRANI FERNANDES XAVIER"/>
    <s v="Branca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x v="0"/>
    <s v="Especialização Nivel Superior"/>
    <x v="0"/>
    <x v="0"/>
    <n v="16"/>
    <x v="1"/>
    <m/>
    <s v="0//0"/>
    <m/>
    <s v="CESSAO (COM ONUS) PARA OUTROS ORGAOS - EST"/>
    <n v="0"/>
    <m/>
    <n v="26443"/>
    <s v="EMPRESA BRAS. SERVIÇOS HOSPITALARES"/>
    <s v="14/01/2022"/>
    <s v="0//0"/>
    <s v="EST"/>
    <s v="40 HS"/>
    <d v="1995-02-02T00:00:00"/>
    <n v="6528.48"/>
    <n v="51"/>
    <x v="5"/>
    <x v="2"/>
  </r>
  <r>
    <s v="ALESSANDRA GOMES DE OLIVEIRA HIPOLITO"/>
    <s v="Hospital de Clínicas"/>
    <n v="1435464"/>
    <n v="3266683650"/>
    <s v="29/11/1976"/>
    <s v="F"/>
    <s v="APARECIDA DONIZETE GOMES"/>
    <s v="Preta"/>
    <s v="BRASILEIRO NATO"/>
    <m/>
    <s v="MG"/>
    <s v="TUPACIGUARA"/>
    <n v="498"/>
    <s v="UTI ADULTO GEUNE DIENF"/>
    <s v="05-ENFERMAGEM-UMUARAMA"/>
    <n v="211"/>
    <s v="DIRETORIA DE ENFERMAGEM HC"/>
    <s v="05-ENFERMAGEM-UMUARAMA"/>
    <x v="0"/>
    <s v="Graduação (Nivel Superior Completo)"/>
    <x v="2"/>
    <x v="2"/>
    <n v="12"/>
    <x v="0"/>
    <m/>
    <s v="0//0"/>
    <m/>
    <m/>
    <n v="0"/>
    <m/>
    <n v="0"/>
    <m/>
    <m/>
    <m/>
    <s v="EST"/>
    <s v="40 HS"/>
    <d v="2003-12-04T00:00:00"/>
    <n v="8625.81"/>
    <n v="46"/>
    <x v="3"/>
    <x v="3"/>
  </r>
  <r>
    <s v="ALESSANDRO BRITO CARVALHO"/>
    <s v="Universidade Federal de Uberlandia"/>
    <n v="1887958"/>
    <n v="62026941149"/>
    <s v="28/11/1973"/>
    <s v="M"/>
    <s v="SONIA MARIA DE BRITO"/>
    <s v="Branca"/>
    <s v="BRASILEIRO NATO"/>
    <m/>
    <s v="BA"/>
    <m/>
    <n v="816"/>
    <s v="COORDENACAO DO CURSO DE TEATRO"/>
    <s v="04-SANTA MONICA"/>
    <n v="808"/>
    <s v="INSTITUTO DE ARTES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1-09-08T00:00:00"/>
    <n v="5452.89"/>
    <n v="49"/>
    <x v="5"/>
    <x v="0"/>
  </r>
  <r>
    <s v="ALESSANDRO GONCALVES DA SILVA"/>
    <s v="Universidade Federal de Uberlandia"/>
    <n v="2998224"/>
    <n v="5115121638"/>
    <s v="09/12/1982"/>
    <s v="M"/>
    <s v="VILMA APARECIDA DA SILVA"/>
    <s v="Branca"/>
    <s v="BRASILEIRO NATO"/>
    <m/>
    <s v="MG"/>
    <m/>
    <n v="414"/>
    <s v="FACULDADE DE CIENCIA DA COMPUTACAO"/>
    <s v="04-SANTA MONICA"/>
    <n v="414"/>
    <s v="FACULDADE DE CIENCIA DA COMPUTACAO"/>
    <s v="04-SANTA MONICA"/>
    <x v="0"/>
    <s v="Especialização Nivel Superior"/>
    <x v="1"/>
    <x v="0"/>
    <n v="5"/>
    <x v="0"/>
    <m/>
    <s v="0//0"/>
    <m/>
    <m/>
    <n v="0"/>
    <m/>
    <n v="0"/>
    <m/>
    <m/>
    <m/>
    <s v="EST"/>
    <s v="40 HS"/>
    <d v="2016-04-12T00:00:00"/>
    <n v="7103.91"/>
    <n v="40"/>
    <x v="2"/>
    <x v="2"/>
  </r>
  <r>
    <s v="ALESSANDRO GONTIJO DA COSTA DIAS"/>
    <s v="Universidade Federal de Uberlandia"/>
    <n v="2619484"/>
    <n v="7124916607"/>
    <s v="14/08/1984"/>
    <s v="M"/>
    <s v="CHRISTIANE REZENDE GONTIJO DIAS"/>
    <s v="Branca"/>
    <s v="BRASILEIRO NATO"/>
    <m/>
    <s v="MG"/>
    <s v="UBERLANDIA"/>
    <n v="395"/>
    <s v="INSTITUTO DE FISICA"/>
    <s v="04-SANTA MONICA"/>
    <n v="395"/>
    <s v="INSTITUTO DE FISICA"/>
    <s v="04-SANTA MONICA"/>
    <x v="0"/>
    <s v="Mestrado"/>
    <x v="1"/>
    <x v="0"/>
    <n v="9"/>
    <x v="0"/>
    <m/>
    <s v="0//0"/>
    <m/>
    <m/>
    <n v="0"/>
    <m/>
    <n v="0"/>
    <m/>
    <m/>
    <m/>
    <s v="EST"/>
    <s v="40 HS"/>
    <d v="2008-08-20T00:00:00"/>
    <n v="9679.66"/>
    <n v="38"/>
    <x v="7"/>
    <x v="3"/>
  </r>
  <r>
    <s v="ALESSANDRO MAGNO DOS REIS"/>
    <s v="Hospital de Clínicas"/>
    <n v="2903357"/>
    <n v="3506582690"/>
    <s v="16/06/1978"/>
    <s v="M"/>
    <s v="ANA APARECIDA DOS REIS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6"/>
    <x v="0"/>
    <m/>
    <s v="0//0"/>
    <m/>
    <m/>
    <n v="0"/>
    <m/>
    <n v="0"/>
    <m/>
    <m/>
    <m/>
    <s v="EST"/>
    <s v="24 HS"/>
    <d v="2011-12-07T00:00:00"/>
    <n v="5907.78"/>
    <n v="44"/>
    <x v="3"/>
    <x v="0"/>
  </r>
  <r>
    <s v="ALESSANDRO MIRO DEGANI"/>
    <s v="Universidade Federal de Uberlandia"/>
    <n v="1529468"/>
    <n v="84715090678"/>
    <s v="05/06/1969"/>
    <s v="M"/>
    <s v="IZA MIRO DEGANI"/>
    <s v="Parda"/>
    <s v="BRASILEIRO NATO"/>
    <m/>
    <s v="MG"/>
    <s v="UBERLANDIA"/>
    <n v="555"/>
    <s v="COMISSAO SINDICANCIA INQ ADMINISTRATIVO"/>
    <s v="01-REITORIA MARTINS"/>
    <n v="4"/>
    <s v="GABINETE DO REITOR"/>
    <s v="04-SANTA MONIC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4-27T00:00:00"/>
    <n v="5230.8599999999997"/>
    <n v="53"/>
    <x v="5"/>
    <x v="0"/>
  </r>
  <r>
    <s v="ALESSANDRO MUNDIM DE OLIVEIRA"/>
    <s v="Hospital de Clínicas"/>
    <n v="1523742"/>
    <n v="95236473691"/>
    <s v="10/07/1975"/>
    <s v="M"/>
    <s v="NELMA SILVA DE OLIVEIRA"/>
    <s v="Branca"/>
    <s v="BRASILEIRO NATO"/>
    <m/>
    <s v="MG"/>
    <s v="MONTE CARMELO"/>
    <n v="771"/>
    <s v="SERVICOS MEDICOS"/>
    <s v="06-HOSP CLINICAS-UMUARAMA"/>
    <n v="29"/>
    <s v="PRO REITORIA DE GESTAO DE PESSOAS"/>
    <s v="04-SANTA MONICA"/>
    <x v="0"/>
    <s v="Especialização Nivel Superior"/>
    <x v="1"/>
    <x v="1"/>
    <n v="11"/>
    <x v="0"/>
    <m/>
    <s v="0//0"/>
    <m/>
    <m/>
    <n v="0"/>
    <m/>
    <n v="0"/>
    <m/>
    <m/>
    <m/>
    <s v="EST"/>
    <s v="20 HS"/>
    <d v="2006-03-01T00:00:00"/>
    <n v="16745.919999999998"/>
    <n v="47"/>
    <x v="3"/>
    <x v="1"/>
  </r>
  <r>
    <s v="ALEX DORJO GOMES PENIDO"/>
    <s v="Universidade Federal de Uberlandia"/>
    <n v="1618316"/>
    <n v="5724549611"/>
    <s v="26/06/1982"/>
    <s v="M"/>
    <s v="RUT RODRIGUES DORJO PENIDO"/>
    <s v="Amarela"/>
    <s v="BRASILEIRO NATO"/>
    <m/>
    <s v="MG"/>
    <s v="LAGOA DA PRATA"/>
    <n v="808"/>
    <s v="INSTITUTO DE ARTES"/>
    <s v="04-SANTA MONICA"/>
    <n v="808"/>
    <s v="INSTITUTO DE ARTES"/>
    <s v="04-SANTA MON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8-03-31T00:00:00"/>
    <n v="5002.01"/>
    <n v="40"/>
    <x v="2"/>
    <x v="0"/>
  </r>
  <r>
    <s v="ALEX FERNANDES DE OLIVEIRA"/>
    <s v="Universidade Federal de Uberlandia"/>
    <n v="1630792"/>
    <n v="1315688174"/>
    <s v="25/07/1990"/>
    <s v="M"/>
    <s v="FRANCISA ESTACIO DE OLIVEIRA"/>
    <s v="Preta"/>
    <s v="BRASILEIRO NATO"/>
    <m/>
    <s v="MG"/>
    <m/>
    <n v="74"/>
    <s v="DIVISAO DE DOCUMENTACAO - SEPRO"/>
    <s v="04-SANTA MONICA"/>
    <n v="74"/>
    <s v="DIVISAO DE DOCUMENTACAO - SEPRO"/>
    <s v="04-SANTA MONICA"/>
    <x v="0"/>
    <s v="Especialização Nivel Superior"/>
    <x v="1"/>
    <x v="0"/>
    <n v="7"/>
    <x v="0"/>
    <m/>
    <s v="0//0"/>
    <m/>
    <m/>
    <n v="26414"/>
    <s v="INSTITUTO FEDERAL DE MATO GROSSO"/>
    <n v="0"/>
    <m/>
    <m/>
    <m/>
    <s v="EST"/>
    <s v="40 HS"/>
    <d v="2016-01-29T00:00:00"/>
    <n v="7668.81"/>
    <n v="32"/>
    <x v="0"/>
    <x v="2"/>
  </r>
  <r>
    <s v="ALEX MARQUES SILVA"/>
    <s v="Universidade Federal de Uberlandia"/>
    <n v="2390217"/>
    <n v="5981380640"/>
    <s v="18/01/1985"/>
    <s v="M"/>
    <s v="SONIA RODRIGUES DA SILVA"/>
    <s v="Branca"/>
    <s v="BRASILEIRO NATO"/>
    <m/>
    <s v="MG"/>
    <m/>
    <n v="1148"/>
    <s v="COORD CURS GRAD DE FRAN E LIT LING FRAN"/>
    <s v="04-SANTA MONICA"/>
    <n v="349"/>
    <s v="INSTITUTO DE LETRAS E LINGUISTICA"/>
    <s v="04-SANTA MONICA"/>
    <x v="0"/>
    <s v="Graduação (Nivel Superior Completo)"/>
    <x v="0"/>
    <x v="0"/>
    <n v="4"/>
    <x v="0"/>
    <m/>
    <s v="0//0"/>
    <m/>
    <m/>
    <n v="0"/>
    <m/>
    <n v="0"/>
    <m/>
    <m/>
    <m/>
    <s v="EST"/>
    <s v="40 HS"/>
    <d v="2017-04-06T00:00:00"/>
    <n v="4009.1"/>
    <n v="37"/>
    <x v="7"/>
    <x v="0"/>
  </r>
  <r>
    <s v="ALEX OLIVEIRA DE SOUSA"/>
    <s v="Hospital de Clínicas"/>
    <n v="1187107"/>
    <n v="75363402653"/>
    <s v="07/08/1965"/>
    <s v="M"/>
    <s v="MARIA LUZIA OLIVEIRA DE SOUSA"/>
    <s v="Branca"/>
    <s v="BRASILEIRO NATO"/>
    <m/>
    <s v="MG"/>
    <s v="UBERABA"/>
    <n v="771"/>
    <s v="SERVICOS MEDICOS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25000"/>
    <s v="MINISTERIO DA SAUDE"/>
    <n v="0"/>
    <m/>
    <m/>
    <m/>
    <s v="EST"/>
    <s v="40 HS"/>
    <d v="2001-05-05T00:00:00"/>
    <n v="33830.129999999997"/>
    <n v="57"/>
    <x v="4"/>
    <x v="4"/>
  </r>
  <r>
    <s v="ALEX PEREIRA TEODORO DE ARAUJO"/>
    <s v="Hospital de Clínicas"/>
    <n v="2337607"/>
    <n v="6131135606"/>
    <s v="12/07/1982"/>
    <s v="M"/>
    <s v="MARIA DE FATIMA PEREIRA ARAUJO"/>
    <s v="Branca"/>
    <s v="BRASILEIRO NATO"/>
    <m/>
    <s v="MG"/>
    <m/>
    <n v="751"/>
    <s v="HOTELARIA HOSPITALAR"/>
    <s v="06-HOSP CLINICAS-UMUARAMA"/>
    <n v="743"/>
    <s v="DIRETORIA DE SERVICOS ADMINISTRATIVOS"/>
    <s v="06-HOSP CLINICAS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9-08T00:00:00"/>
    <n v="4157.95"/>
    <n v="40"/>
    <x v="2"/>
    <x v="0"/>
  </r>
  <r>
    <s v="ALEX SANDER RODRIGUES"/>
    <s v="Universidade Federal de Uberlandia"/>
    <n v="413422"/>
    <n v="49169254672"/>
    <s v="19/04/1964"/>
    <s v="M"/>
    <s v="DIVINA MARIA RODRIGUES"/>
    <s v="Branca"/>
    <s v="BRASILEIRO NATO"/>
    <m/>
    <s v="MG"/>
    <s v="UBERLANDIA"/>
    <n v="424"/>
    <s v="DIVISAO DE PESSOAL"/>
    <s v="08-AREA ADMINISTR-UMUARAMA"/>
    <n v="29"/>
    <s v="PRO REITORIA DE GESTAO DE PESSOAS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9-12-18T00:00:00"/>
    <n v="6237.33"/>
    <n v="58"/>
    <x v="4"/>
    <x v="2"/>
  </r>
  <r>
    <s v="ALEXANDRA RODRIGUES DE OLIVEIRA"/>
    <s v="Hospital de Clínicas"/>
    <n v="2913240"/>
    <n v="87320754649"/>
    <s v="20/03/1976"/>
    <s v="F"/>
    <s v="JOANA DARC RODRIGUES SILV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5"/>
    <x v="0"/>
    <m/>
    <s v="0//0"/>
    <m/>
    <m/>
    <n v="0"/>
    <m/>
    <n v="0"/>
    <m/>
    <m/>
    <m/>
    <s v="EST"/>
    <s v="40 HS"/>
    <d v="2015-03-17T00:00:00"/>
    <n v="7103.91"/>
    <n v="46"/>
    <x v="3"/>
    <x v="2"/>
  </r>
  <r>
    <s v="ALEXANDRE BATISTA SILVA"/>
    <s v="Universidade Federal de Uberlandia"/>
    <n v="2792693"/>
    <n v="8787657600"/>
    <s v="29/01/1990"/>
    <s v="M"/>
    <s v="MARIA JOSE BATISTA SILVA"/>
    <s v="Branca"/>
    <s v="BRASILEIRO NATO"/>
    <m/>
    <s v="MG"/>
    <m/>
    <n v="582"/>
    <s v="DIRETORIA DE AVALIACAO INSTITUCIONAL"/>
    <s v="04-SANTA MONICA"/>
    <n v="4"/>
    <s v="GABINETE DO REITOR"/>
    <s v="04-SANTA MONICA"/>
    <x v="0"/>
    <s v="Nivel Medio"/>
    <x v="2"/>
    <x v="3"/>
    <n v="6"/>
    <x v="0"/>
    <m/>
    <s v="0//0"/>
    <m/>
    <m/>
    <n v="0"/>
    <m/>
    <n v="0"/>
    <m/>
    <m/>
    <m/>
    <s v="EST"/>
    <s v="40 HS"/>
    <d v="2014-04-28T00:00:00"/>
    <n v="2975.14"/>
    <n v="32"/>
    <x v="0"/>
    <x v="9"/>
  </r>
  <r>
    <s v="ALEXANDRE BEYERSTEDT"/>
    <s v="Hospital de Clínicas"/>
    <n v="1443694"/>
    <n v="91091500649"/>
    <s v="17/11/1975"/>
    <s v="M"/>
    <s v="MARIA AUXILIADORA BEYERSTEDT"/>
    <s v="Branca"/>
    <s v="BRASILEIRO NATO"/>
    <m/>
    <s v="MG"/>
    <s v="ARAGUARI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5"/>
    <x v="0"/>
    <m/>
    <s v="0//0"/>
    <m/>
    <m/>
    <n v="0"/>
    <m/>
    <n v="0"/>
    <m/>
    <m/>
    <m/>
    <s v="EST"/>
    <s v="24 HS"/>
    <d v="2004-02-20T00:00:00"/>
    <n v="8335.8700000000008"/>
    <n v="47"/>
    <x v="3"/>
    <x v="3"/>
  </r>
  <r>
    <s v="ALEXANDRE BICALHO DO AMARAL"/>
    <s v="Universidade Federal de Uberlandia"/>
    <n v="1905855"/>
    <n v="5803224677"/>
    <s v="23/08/1980"/>
    <s v="M"/>
    <s v="CLEONICE BICALHO DO AMARAL"/>
    <s v="Parda"/>
    <s v="BRASILEIRO NATO"/>
    <m/>
    <s v="SP"/>
    <m/>
    <n v="314"/>
    <s v="FACULDADE DE MEDICINA VETERINARIA"/>
    <s v="07-AREA ACADEMICA-UMUARAMA"/>
    <n v="314"/>
    <s v="FACULDADE DE MEDICINA VETERINARIA"/>
    <s v="07-AREA ACADEMICA-UMUARAMA"/>
    <x v="0"/>
    <s v="Mestrado"/>
    <x v="2"/>
    <x v="0"/>
    <n v="8"/>
    <x v="0"/>
    <m/>
    <s v="0//0"/>
    <m/>
    <m/>
    <n v="0"/>
    <m/>
    <n v="0"/>
    <m/>
    <m/>
    <m/>
    <s v="EST"/>
    <s v="40 HS"/>
    <d v="2011-12-16T00:00:00"/>
    <n v="4619.6000000000004"/>
    <n v="42"/>
    <x v="2"/>
    <x v="0"/>
  </r>
  <r>
    <s v="ALEXANDRE COLETTO DA SILVA"/>
    <s v="Universidade Federal de Uberlandia"/>
    <n v="1866911"/>
    <n v="2785731697"/>
    <s v="01/06/1974"/>
    <s v="M"/>
    <s v="MARIA DO SOCORRO GOMES COLETTO"/>
    <s v="Branca"/>
    <s v="BRASILEIRO NATO"/>
    <m/>
    <s v="DF"/>
    <m/>
    <n v="294"/>
    <s v="INSTITUTO DE BIOLOGIA"/>
    <s v="07-AREA ACADEMICA-UMUARAMA"/>
    <n v="294"/>
    <s v="INSTITUTO DE BIOLOGIA"/>
    <s v="07-AREA ACADEMICA-UMUARAMA"/>
    <x v="0"/>
    <s v="Doutorado"/>
    <x v="0"/>
    <x v="0"/>
    <n v="8"/>
    <x v="0"/>
    <m/>
    <s v="0//0"/>
    <m/>
    <m/>
    <n v="0"/>
    <m/>
    <n v="0"/>
    <m/>
    <m/>
    <m/>
    <s v="EST"/>
    <s v="40 HS"/>
    <d v="2011-05-25T00:00:00"/>
    <n v="6636.74"/>
    <n v="48"/>
    <x v="3"/>
    <x v="2"/>
  </r>
  <r>
    <s v="ALEXANDRE DE BRITO"/>
    <s v="Hospital de Clínicas"/>
    <n v="1123544"/>
    <n v="98116762753"/>
    <s v="27/06/1968"/>
    <s v="M"/>
    <s v="LUCY GONCALVES DE BRITO"/>
    <s v="Branca"/>
    <s v="BRASILEIRO NATO"/>
    <m/>
    <s v="ES"/>
    <s v="CASTELO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5-01-16T00:00:00"/>
    <n v="19954.38"/>
    <n v="54"/>
    <x v="4"/>
    <x v="7"/>
  </r>
  <r>
    <s v="ALEXANDRE ECHEVERRIA RIBEIRO"/>
    <s v="Hospital de Clínicas"/>
    <n v="1123637"/>
    <n v="47544740153"/>
    <s v="06/11/1969"/>
    <s v="M"/>
    <s v="BENEDITA CL ECHEVERRIA"/>
    <s v="Branca"/>
    <s v="BRASILEIRO NATO"/>
    <m/>
    <s v="SP"/>
    <s v="SAO PAULO"/>
    <n v="779"/>
    <s v="TECNOLOGIA DA INFORMACAO HC"/>
    <s v="06-HOSP CLINICAS-UMUARAMA"/>
    <n v="179"/>
    <s v="DIRETORIA GERAL HOSP CLINICAS"/>
    <s v="06-HOSP CLINICAS-UMUARAMA"/>
    <x v="0"/>
    <s v="Especialização Nivel Superior"/>
    <x v="1"/>
    <x v="2"/>
    <n v="16"/>
    <x v="0"/>
    <m/>
    <s v="0//0"/>
    <m/>
    <m/>
    <n v="0"/>
    <m/>
    <n v="0"/>
    <m/>
    <m/>
    <m/>
    <s v="EST"/>
    <s v="40 HS"/>
    <d v="1995-02-03T00:00:00"/>
    <n v="11086.56"/>
    <n v="53"/>
    <x v="5"/>
    <x v="8"/>
  </r>
  <r>
    <s v="ALEXANDRE FERREIRA DIAS"/>
    <s v="Universidade Federal de Uberlandia"/>
    <n v="981931"/>
    <n v="56508484400"/>
    <s v="10/04/1968"/>
    <s v="M"/>
    <s v="MARIA CELIA FERREIRA DIAS"/>
    <s v="Parda"/>
    <s v="BRASILEIRO NATO"/>
    <m/>
    <s v="AL"/>
    <m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26402"/>
    <s v="INSTITUTO FEDERAL DE ALAGOAS"/>
    <n v="0"/>
    <m/>
    <m/>
    <m/>
    <s v="EST"/>
    <s v="40 HS"/>
    <d v="2017-11-23T00:00:00"/>
    <n v="7234.72"/>
    <n v="54"/>
    <x v="4"/>
    <x v="2"/>
  </r>
  <r>
    <s v="ALEXANDRE GONTIJO TSUTAKE"/>
    <s v="Universidade Federal de Uberlandia"/>
    <n v="3309184"/>
    <n v="9977614660"/>
    <s v="17/03/1991"/>
    <s v="M"/>
    <s v="MARIA EUGENIA GONTIJO TSUTAKE"/>
    <s v="Amarela"/>
    <s v="BRASILEIRO NATO"/>
    <m/>
    <s v="MG"/>
    <m/>
    <n v="673"/>
    <s v="DIRETORIA DE OBRAS"/>
    <s v="04-SANTA MONICA"/>
    <n v="59"/>
    <s v="PREFEITURA UNIVERSITARIA"/>
    <s v="04-SANTA MONICA"/>
    <x v="0"/>
    <s v="Mestrado"/>
    <x v="1"/>
    <x v="1"/>
    <n v="1"/>
    <x v="0"/>
    <m/>
    <s v="0//0"/>
    <m/>
    <m/>
    <n v="0"/>
    <m/>
    <n v="0"/>
    <m/>
    <m/>
    <m/>
    <s v="EST"/>
    <s v="40 HS"/>
    <d v="2022-09-06T00:00:00"/>
    <n v="6354.6"/>
    <n v="31"/>
    <x v="0"/>
    <x v="2"/>
  </r>
  <r>
    <s v="ALEXANDRE LUIZ ALVES"/>
    <s v="Universidade Federal de Uberlandia"/>
    <n v="2037543"/>
    <n v="4365206648"/>
    <s v="22/07/1980"/>
    <s v="M"/>
    <s v="IRENI LUIZA VIEIRA ALVES"/>
    <s v="Branca"/>
    <s v="BRASILEIRO NATO"/>
    <m/>
    <s v="MG"/>
    <m/>
    <n v="785"/>
    <s v="COORD CURSO ENG AGRI CART MONTE CARMELO"/>
    <s v="10-CAMPUS MONTE CARMELO"/>
    <n v="340"/>
    <s v="INSTITUTO DE GEOGRAFIA"/>
    <s v="04-SANTA MONICA"/>
    <x v="0"/>
    <s v="Mestrado"/>
    <x v="0"/>
    <x v="0"/>
    <n v="7"/>
    <x v="0"/>
    <m/>
    <s v="0//0"/>
    <m/>
    <m/>
    <n v="0"/>
    <m/>
    <n v="0"/>
    <m/>
    <m/>
    <m/>
    <s v="EST"/>
    <s v="40 HS"/>
    <d v="2013-06-13T00:00:00"/>
    <n v="5248.21"/>
    <n v="42"/>
    <x v="2"/>
    <x v="0"/>
  </r>
  <r>
    <s v="ALEXANDRE MAGNO VIEIRA PEREIRA"/>
    <s v="Hospital de Clínicas"/>
    <n v="1366111"/>
    <n v="66381860600"/>
    <s v="16/05/1968"/>
    <s v="M"/>
    <s v="CORINA VIEIRA DE OLIVEIRA"/>
    <s v="Parda"/>
    <s v="BRASILEIRO NATO"/>
    <m/>
    <s v="GO"/>
    <s v="JOVIANIA"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2-11T00:00:00"/>
    <n v="6948.39"/>
    <n v="54"/>
    <x v="4"/>
    <x v="2"/>
  </r>
  <r>
    <s v="ALEXANDRE PAULO HEILBUTH"/>
    <s v="Universidade Federal de Uberlandia"/>
    <n v="412212"/>
    <n v="51139081691"/>
    <s v="22/06/1963"/>
    <s v="M"/>
    <s v="LOURDES MARQUES HEILBUTH"/>
    <s v="Branca"/>
    <s v="BRASILEIRO NATO"/>
    <m/>
    <s v="MG"/>
    <s v="BELO HORIZONTE"/>
    <n v="90"/>
    <s v="DIVISAO DE RADIO"/>
    <s v="04-SANTA MONICA"/>
    <n v="89"/>
    <s v="DIRETORIA DE COMUNICACAO SOCIAL"/>
    <s v="04-SANTA MONICA"/>
    <x v="0"/>
    <s v="ENSINO MEDIO"/>
    <x v="1"/>
    <x v="1"/>
    <n v="16"/>
    <x v="0"/>
    <m/>
    <s v="0//0"/>
    <m/>
    <m/>
    <n v="0"/>
    <m/>
    <n v="0"/>
    <m/>
    <m/>
    <m/>
    <s v="EST"/>
    <s v="40 HS"/>
    <d v="1983-04-01T00:00:00"/>
    <n v="8824.69"/>
    <n v="59"/>
    <x v="6"/>
    <x v="3"/>
  </r>
  <r>
    <s v="ALEXANDRE REZENDE MAIA"/>
    <s v="Hospital de Clínicas"/>
    <n v="2408741"/>
    <n v="5159831606"/>
    <s v="16/10/1980"/>
    <s v="M"/>
    <s v="ELEIDA MARCIA SILVERIO MAIA"/>
    <s v="Branc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0"/>
    <x v="1"/>
    <n v="4"/>
    <x v="0"/>
    <m/>
    <s v="0//0"/>
    <m/>
    <m/>
    <n v="0"/>
    <m/>
    <n v="0"/>
    <m/>
    <m/>
    <m/>
    <s v="EST"/>
    <s v="40 HS"/>
    <d v="2017-07-18T00:00:00"/>
    <n v="3567.94"/>
    <n v="42"/>
    <x v="2"/>
    <x v="9"/>
  </r>
  <r>
    <s v="ALEXANDRE SANTOS COSTA"/>
    <s v="Universidade Federal de Uberlandia"/>
    <n v="1761244"/>
    <n v="8898763638"/>
    <s v="04/09/1989"/>
    <s v="M"/>
    <s v="MARIA LUIZA DOS SANTOS COSTA"/>
    <s v="Branca"/>
    <s v="BRASILEIRO NATO"/>
    <m/>
    <s v="MG"/>
    <m/>
    <n v="89"/>
    <s v="DIRETORIA DE COMUNICACAO SOCIAL"/>
    <s v="04-SANTA MONICA"/>
    <n v="89"/>
    <s v="DIRETORIA DE COMUNICACAO SOCIAL"/>
    <s v="04-SANTA MONICA"/>
    <x v="0"/>
    <s v="Especialização Nivel Superior"/>
    <x v="0"/>
    <x v="0"/>
    <n v="9"/>
    <x v="0"/>
    <m/>
    <s v="0//0"/>
    <m/>
    <m/>
    <n v="26413"/>
    <s v="INSTITUTO FEDERAL DO TRIANGULO MINEIRO"/>
    <n v="0"/>
    <m/>
    <m/>
    <m/>
    <s v="EST"/>
    <s v="40 HS"/>
    <d v="2015-06-03T00:00:00"/>
    <n v="4845.54"/>
    <n v="33"/>
    <x v="0"/>
    <x v="0"/>
  </r>
  <r>
    <s v="ALEXANDRE SILVA SARAVY"/>
    <s v="Hospital de Clínicas"/>
    <n v="1454419"/>
    <n v="6044483681"/>
    <s v="14/10/1980"/>
    <s v="M"/>
    <s v="MARIA APARECIDA DA SILVA SARAVY"/>
    <s v="Branca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4-05-27T00:00:00"/>
    <n v="10512.04"/>
    <n v="42"/>
    <x v="2"/>
    <x v="8"/>
  </r>
  <r>
    <s v="ALEXANDRE SOARES DA SILVA"/>
    <s v="Universidade Federal de Uberlandia"/>
    <n v="1672430"/>
    <n v="57791210606"/>
    <s v="23/02/1969"/>
    <s v="M"/>
    <s v="ELZA MARIA SOARES DA SILVA"/>
    <s v="Branca"/>
    <s v="BRASILEIRO NATO"/>
    <m/>
    <s v="MG"/>
    <s v="CENTRALINA"/>
    <n v="1224"/>
    <s v="DIVISAO DE ELABORACAO E IMPRESSAO -DIRPS"/>
    <s v="04-SANTA MONICA"/>
    <n v="262"/>
    <s v="PRO REITORIA DE GRADU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6010.02"/>
    <n v="53"/>
    <x v="5"/>
    <x v="2"/>
  </r>
  <r>
    <s v="ALEXANDRINA ALZAMORA"/>
    <s v="Universidade Federal de Uberlandia"/>
    <n v="1035016"/>
    <n v="56063890610"/>
    <s v="18/08/1964"/>
    <s v="F"/>
    <s v="ODENILIA FERREIRA ALZAMORA"/>
    <s v="Branca"/>
    <s v="BRASILEIRO NATO"/>
    <m/>
    <s v="MG"/>
    <s v="BAMBUI"/>
    <n v="31"/>
    <s v="DIRETORIA ADMINISTRACAO DE PESSOAL"/>
    <s v="04-SANTA MONICA"/>
    <n v="29"/>
    <s v="PRO REITORIA DE GESTAO DE PESSOAS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2-04-28T00:00:00"/>
    <n v="9096.7000000000007"/>
    <n v="58"/>
    <x v="4"/>
    <x v="3"/>
  </r>
  <r>
    <s v="ALEXEY GERKMAN KIL"/>
    <s v="Universidade Federal de Uberlandia"/>
    <n v="1579136"/>
    <n v="4954007690"/>
    <s v="27/05/1981"/>
    <s v="M"/>
    <s v="MALTCHI GERKMAN KIL"/>
    <s v="Não Informado"/>
    <s v="BRASILEIRO NATO"/>
    <m/>
    <s v="MG"/>
    <s v="UBERLANDIA"/>
    <n v="555"/>
    <s v="COMISSAO SINDICANCIA INQ ADMINISTRATIVO"/>
    <s v="01-REITORIA MARTINS"/>
    <n v="4"/>
    <s v="GABINETE DO REITOR"/>
    <s v="04-SANTA MONIC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7-08-14T00:00:00"/>
    <n v="8936.98"/>
    <n v="41"/>
    <x v="2"/>
    <x v="3"/>
  </r>
  <r>
    <s v="ALEXIS FERREIRA DA SILVA"/>
    <s v="Universidade Federal de Uberlandia"/>
    <n v="2891634"/>
    <n v="9327653602"/>
    <s v="07/10/1988"/>
    <s v="M"/>
    <s v="BEATRIZ FERREIRA AMANCIO DA SILVA"/>
    <s v="Parda"/>
    <s v="BRASILEIRO NATO"/>
    <m/>
    <s v="MG"/>
    <m/>
    <n v="817"/>
    <s v="COORDENACAO DO CURSO DE DANCA"/>
    <s v="04-SANTA MONICA"/>
    <n v="808"/>
    <s v="INSTITUTO DE ARTES"/>
    <s v="04-SANTA MONICA"/>
    <x v="0"/>
    <s v="Graduação (Nivel Superior Completo)"/>
    <x v="0"/>
    <x v="1"/>
    <n v="4"/>
    <x v="0"/>
    <m/>
    <s v="0//0"/>
    <m/>
    <m/>
    <n v="0"/>
    <m/>
    <n v="0"/>
    <m/>
    <m/>
    <m/>
    <s v="EST"/>
    <s v="40 HS"/>
    <d v="2017-02-17T00:00:00"/>
    <n v="3430.71"/>
    <n v="34"/>
    <x v="7"/>
    <x v="9"/>
  </r>
  <r>
    <s v="ALEXSANDRA COSTA MIGUEL"/>
    <s v="Universidade Federal de Uberlandia"/>
    <n v="3215092"/>
    <n v="91070201634"/>
    <s v="11/03/1972"/>
    <s v="F"/>
    <s v="MARIA DAS GRACAS COSTA CUBA"/>
    <s v="Parda"/>
    <s v="BRASILEIRO NATO"/>
    <m/>
    <s v="MG"/>
    <m/>
    <n v="665"/>
    <s v="SETOR INTEG ACOES PROM SAUDE SERVIDOR"/>
    <s v="08-AREA ADMINISTR-UMUARAMA"/>
    <n v="663"/>
    <s v="DIRETORIA QUALIDADE VIDA SAUDE SERVIDOR"/>
    <s v="08-AREA ADMINISTR-UMUARAM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0-12-09T00:00:00"/>
    <n v="3698.16"/>
    <n v="50"/>
    <x v="5"/>
    <x v="9"/>
  </r>
  <r>
    <s v="ALEXSANDRO SOUZA MARIANO"/>
    <s v="Universidade Federal de Uberlandia"/>
    <n v="1829556"/>
    <n v="1527942635"/>
    <s v="26/09/1985"/>
    <s v="M"/>
    <s v="MAISA SOUZA MARIANO"/>
    <s v="Branca"/>
    <s v="BRASILEIRO NATO"/>
    <m/>
    <s v="MG"/>
    <m/>
    <n v="262"/>
    <s v="PRO REITORIA DE GRADUACAO"/>
    <s v="04-SANTA MONICA"/>
    <n v="262"/>
    <s v="PRO REITORIA DE GRADUACAO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30 HS"/>
    <d v="2010-12-09T00:00:00"/>
    <n v="5975.93"/>
    <n v="37"/>
    <x v="7"/>
    <x v="0"/>
  </r>
  <r>
    <s v="ALFREDO ALEXANDRE ALMEIDA SANTOS FERRAO"/>
    <s v="Universidade Federal de Uberlandia"/>
    <n v="413868"/>
    <n v="23471123687"/>
    <s v="21/11/1954"/>
    <s v="M"/>
    <s v="EMA CONCEICAO A S FERRAO"/>
    <s v="Branca"/>
    <s v="EQUIPARADO"/>
    <s v="PORTUGAL"/>
    <m/>
    <s v="TITULE ZAIRE"/>
    <n v="4"/>
    <s v="GABINETE DO REITOR"/>
    <s v="04-SANTA MONICA"/>
    <n v="131"/>
    <s v="PRO REITORIA DE PLANEJAMEN ADMINISTRACAO"/>
    <s v="04-SANTA MONIC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85-09-20T00:00:00"/>
    <n v="29323.1"/>
    <n v="68"/>
    <x v="1"/>
    <x v="4"/>
  </r>
  <r>
    <s v="ALFREDO JOSE COLBI MARTINS"/>
    <s v="Universidade Federal de Uberlandia"/>
    <n v="2045464"/>
    <n v="40472868187"/>
    <s v="30/09/1965"/>
    <s v="M"/>
    <s v="ANTONIA MARTINS COLBI"/>
    <s v="Branca"/>
    <s v="BRASILEIRO NATO"/>
    <m/>
    <s v="MS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7"/>
    <x v="0"/>
    <m/>
    <s v="0//0"/>
    <m/>
    <m/>
    <n v="0"/>
    <m/>
    <n v="0"/>
    <m/>
    <m/>
    <m/>
    <s v="EST"/>
    <s v="24 HS"/>
    <d v="2013-07-11T00:00:00"/>
    <n v="5179.1499999999996"/>
    <n v="57"/>
    <x v="4"/>
    <x v="0"/>
  </r>
  <r>
    <s v="ALI AHMAD SMIDI"/>
    <s v="Universidade Federal de Uberlandia"/>
    <n v="3351450"/>
    <n v="8122836860"/>
    <s v="13/07/1967"/>
    <s v="M"/>
    <s v="LEILA SAADE"/>
    <s v="Branca"/>
    <s v="BRASILEIRO NATO"/>
    <m/>
    <s v="SP"/>
    <s v="CUBATAO"/>
    <n v="368"/>
    <s v="PROGRAMA DE POS GRADUACAO EM EDUCACAO"/>
    <s v="04-SANTA MONICA"/>
    <n v="363"/>
    <s v="FACULDADE DE EDUCACAO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2-05-08T00:00:00"/>
    <n v="5712.56"/>
    <n v="55"/>
    <x v="4"/>
    <x v="0"/>
  </r>
  <r>
    <s v="ALICE VIEIRA DA COSTA"/>
    <s v="Hospital de Clínicas"/>
    <n v="2383208"/>
    <n v="2202035125"/>
    <s v="20/04/1989"/>
    <s v="F"/>
    <s v="MARIA APARECIDA VIEIRA DA COSTA"/>
    <s v="Parda"/>
    <s v="BRASILEIRO NATO"/>
    <m/>
    <s v="GO"/>
    <m/>
    <n v="771"/>
    <s v="SERVICOS MEDICOS"/>
    <s v="06-HOSP CLINICAS-UMUARAMA"/>
    <n v="746"/>
    <s v="DIRETORIA DE SERVICOS CLINICOS"/>
    <s v="06-HOSP CLINICAS-UMUARAMA"/>
    <x v="0"/>
    <s v="Mestrado"/>
    <x v="0"/>
    <x v="0"/>
    <n v="4"/>
    <x v="0"/>
    <m/>
    <s v="0//0"/>
    <m/>
    <m/>
    <n v="0"/>
    <m/>
    <n v="0"/>
    <m/>
    <m/>
    <m/>
    <s v="EST"/>
    <s v="40 HS"/>
    <d v="2017-04-05T00:00:00"/>
    <n v="4986.95"/>
    <n v="33"/>
    <x v="0"/>
    <x v="0"/>
  </r>
  <r>
    <s v="ALINA TAIS DARIO"/>
    <s v="Universidade Federal de Uberlandia"/>
    <n v="1918354"/>
    <n v="1450881114"/>
    <s v="25/01/1987"/>
    <s v="F"/>
    <s v="MONICA ELEONORA RODRIGUES DARIO"/>
    <s v="Branca"/>
    <s v="BRASILEIRO NATO"/>
    <m/>
    <s v="GO"/>
    <m/>
    <n v="918"/>
    <s v="CORD PROG POS GRAD EM MUSICA"/>
    <s v="04-SANTA MONICA"/>
    <n v="808"/>
    <s v="INSTITUTO DE ARTES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2-02-17T00:00:00"/>
    <n v="5555.65"/>
    <n v="35"/>
    <x v="7"/>
    <x v="0"/>
  </r>
  <r>
    <s v="ALINE ALVES DA SILVA"/>
    <s v="Hospital de Clínicas"/>
    <n v="2230357"/>
    <n v="7141909699"/>
    <s v="29/07/1991"/>
    <s v="F"/>
    <s v="RITA ROSA ALVES DA SILV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Doutorado"/>
    <x v="0"/>
    <x v="0"/>
    <n v="6"/>
    <x v="0"/>
    <m/>
    <s v="0//0"/>
    <m/>
    <m/>
    <n v="0"/>
    <m/>
    <n v="0"/>
    <m/>
    <m/>
    <m/>
    <s v="EST"/>
    <s v="40 HS"/>
    <d v="2015-05-25T00:00:00"/>
    <n v="6193.99"/>
    <n v="31"/>
    <x v="0"/>
    <x v="2"/>
  </r>
  <r>
    <s v="ALINE ALVES RAMOS"/>
    <s v="Universidade Federal de Uberlandia"/>
    <n v="2735687"/>
    <n v="1561487651"/>
    <s v="10/07/1986"/>
    <s v="F"/>
    <s v="MARIA ELEUSA RAMOS"/>
    <s v="Não Informado"/>
    <s v="BRASILEIRO NATO"/>
    <m/>
    <s v="MG"/>
    <m/>
    <n v="4"/>
    <s v="GABINETE DO REITOR"/>
    <s v="04-SANTA MONICA"/>
    <n v="4"/>
    <s v="GABINETE DO REITOR"/>
    <s v="04-SANTA MONICA"/>
    <x v="0"/>
    <s v="Mestrado"/>
    <x v="2"/>
    <x v="0"/>
    <n v="6"/>
    <x v="0"/>
    <m/>
    <s v="0//0"/>
    <m/>
    <m/>
    <n v="0"/>
    <m/>
    <n v="0"/>
    <m/>
    <m/>
    <m/>
    <s v="EST"/>
    <s v="40 HS"/>
    <d v="2014-04-25T00:00:00"/>
    <n v="4990.66"/>
    <n v="36"/>
    <x v="7"/>
    <x v="0"/>
  </r>
  <r>
    <s v="ALINE ARAUJO GERTRUDES"/>
    <s v="Hospital de Clínicas"/>
    <n v="1881179"/>
    <n v="5609834686"/>
    <s v="22/03/1982"/>
    <s v="F"/>
    <s v="ONEIDA ARAUJO GERTRUDES"/>
    <s v="Branca"/>
    <s v="BRASILEIRO NATO"/>
    <m/>
    <s v="MG"/>
    <m/>
    <n v="492"/>
    <s v="CENTRO OBSTETRIC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8-09T00:00:00"/>
    <n v="5873.93"/>
    <n v="40"/>
    <x v="2"/>
    <x v="0"/>
  </r>
  <r>
    <s v="ALINE CALEGARI DE ANDRADE"/>
    <s v="Universidade Federal de Uberlandia"/>
    <n v="1938846"/>
    <n v="7335996643"/>
    <s v="16/06/1985"/>
    <s v="F"/>
    <s v="NEIDE APARECIDA RIZA ANDRADE"/>
    <s v="Branca"/>
    <s v="BRASILEIRO NATO"/>
    <m/>
    <s v="MG"/>
    <m/>
    <n v="928"/>
    <s v="PROGRAD - CAMPUS PONTAL"/>
    <s v="09-CAMPUS PONTAL"/>
    <n v="262"/>
    <s v="PRO REITORIA DE GRADUACA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4-26T00:00:00"/>
    <n v="4304.91"/>
    <n v="37"/>
    <x v="7"/>
    <x v="0"/>
  </r>
  <r>
    <s v="ALINE CARLA ALVES SILVA"/>
    <s v="Hospital de Clínicas"/>
    <n v="1854336"/>
    <n v="8484580601"/>
    <s v="06/08/1988"/>
    <s v="F"/>
    <s v="AMERICA ALVES ROS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0"/>
    <x v="0"/>
    <n v="8"/>
    <x v="0"/>
    <m/>
    <s v="0//0"/>
    <m/>
    <m/>
    <n v="0"/>
    <m/>
    <n v="0"/>
    <m/>
    <m/>
    <m/>
    <s v="EST"/>
    <s v="40 HS"/>
    <d v="2011-03-15T00:00:00"/>
    <n v="11966.13"/>
    <n v="34"/>
    <x v="7"/>
    <x v="8"/>
  </r>
  <r>
    <s v="ALINE COSTA MEZENCIO FALCAO"/>
    <s v="Universidade Federal de Uberlandia"/>
    <n v="1873108"/>
    <n v="5515609670"/>
    <s v="07/11/1983"/>
    <s v="F"/>
    <s v="EUDENICE LUIZA DA COSTA"/>
    <s v="Parda"/>
    <s v="BRASILEIRO NATO"/>
    <m/>
    <s v="SP"/>
    <m/>
    <n v="665"/>
    <s v="SETOR INTEG ACOES PROM SAUDE SERVIDOR"/>
    <s v="08-AREA ADMINISTR-UMUARAMA"/>
    <n v="29"/>
    <s v="PRO REITORIA DE GESTAO DE PESSOAS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5T00:00:00"/>
    <n v="4663.6499999999996"/>
    <n v="39"/>
    <x v="2"/>
    <x v="0"/>
  </r>
  <r>
    <s v="ALINE DA SILVA NICOLINO"/>
    <s v="Universidade Federal de Uberlandia"/>
    <n v="1645114"/>
    <n v="27861383881"/>
    <s v="02/01/1978"/>
    <s v="F"/>
    <s v="APARECIDA ANA DA SILVA NICOLINO"/>
    <s v="Branca"/>
    <s v="BRASILEIRO NATO"/>
    <m/>
    <s v="SP"/>
    <m/>
    <n v="332"/>
    <s v="FACULDADE DE EDUCACAO FISICA"/>
    <s v="03-EDUCACAO FISICA"/>
    <n v="0"/>
    <m/>
    <m/>
    <x v="0"/>
    <s v="ENSINO SUPERIOR"/>
    <x v="5"/>
    <x v="4"/>
    <m/>
    <x v="3"/>
    <m/>
    <s v="0//0"/>
    <m/>
    <m/>
    <n v="0"/>
    <m/>
    <n v="0"/>
    <m/>
    <m/>
    <m/>
    <s v="EST"/>
    <s v="40 DE"/>
    <d v="2021-05-24T00:00:00"/>
    <n v="0"/>
    <n v="44"/>
    <x v="3"/>
    <x v="10"/>
  </r>
  <r>
    <s v="ALINE DE SOUSA MARTINS"/>
    <s v="Universidade Federal de Uberlandia"/>
    <n v="1828580"/>
    <n v="8113206698"/>
    <s v="05/10/1987"/>
    <s v="F"/>
    <s v="ROSA MARIA DE SOUSA MARTINS"/>
    <s v="Não Informado"/>
    <s v="BRASILEIRO NATO"/>
    <m/>
    <s v="MG"/>
    <m/>
    <n v="883"/>
    <s v="DIVISAO REC ARMAZ E DIST DE EQUIPAMENTOS"/>
    <s v="08-AREA ADMINISTR-UMUARAMA"/>
    <n v="131"/>
    <s v="PRO REITORIA DE PLANEJAMEN ADMINISTRACAO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0-11-30T00:00:00"/>
    <n v="8943.41"/>
    <n v="35"/>
    <x v="7"/>
    <x v="3"/>
  </r>
  <r>
    <s v="ALINE DELFINA BOAVENTURA BORBA"/>
    <s v="Hospital de Clínicas"/>
    <n v="2129462"/>
    <n v="9753374674"/>
    <s v="29/07/1988"/>
    <s v="F"/>
    <s v="MARTA MARIA BOAVENTURA"/>
    <s v="Branc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Tecnico (Nivel Medio Completo)"/>
    <x v="2"/>
    <x v="0"/>
    <n v="6"/>
    <x v="0"/>
    <m/>
    <s v="0//0"/>
    <m/>
    <m/>
    <n v="0"/>
    <m/>
    <n v="0"/>
    <m/>
    <m/>
    <m/>
    <s v="EST"/>
    <s v="40 HS"/>
    <d v="2014-06-11T00:00:00"/>
    <n v="5253.29"/>
    <n v="34"/>
    <x v="7"/>
    <x v="0"/>
  </r>
  <r>
    <s v="ALINE GONCALVES PINTO RAMOS"/>
    <s v="Universidade Federal de Uberlandia"/>
    <n v="1035256"/>
    <n v="58692916668"/>
    <s v="25/02/1965"/>
    <s v="F"/>
    <s v="BELKIS GONCALVES PINTO"/>
    <s v="Branca"/>
    <s v="BRASILEIRO NATO"/>
    <m/>
    <s v="MG"/>
    <s v="ITUIUTABA"/>
    <n v="718"/>
    <s v="DIVISAO DE WEBSITES - CTIC"/>
    <s v="08-AREA ADMINISTR-UMUARAMA"/>
    <n v="581"/>
    <s v="CENTRO DE TECNO DA INFOR E COMUNICACAO"/>
    <s v="08-AREA ADMINISTR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3-08-24T00:00:00"/>
    <n v="12423.29"/>
    <n v="57"/>
    <x v="4"/>
    <x v="5"/>
  </r>
  <r>
    <s v="ALINE GUEDES ALVES"/>
    <s v="Hospital de Clínicas"/>
    <n v="1363098"/>
    <n v="5007404616"/>
    <s v="26/09/1981"/>
    <s v="F"/>
    <s v="NILZA FAUSTINA GUEDES ALVES"/>
    <s v="Pard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2-10-08T00:00:00"/>
    <n v="5864"/>
    <n v="41"/>
    <x v="2"/>
    <x v="0"/>
  </r>
  <r>
    <s v="ALINE GUERRA"/>
    <s v="Universidade Federal de Uberlandia"/>
    <n v="1674855"/>
    <n v="31036849830"/>
    <s v="23/07/1981"/>
    <s v="F"/>
    <s v="ZENAIDE LUIZA GUERRA"/>
    <s v="Parda"/>
    <s v="BRASILEIRO NATO"/>
    <m/>
    <s v="SP"/>
    <s v="SANTO ANTONIO DA ALEGRIA"/>
    <n v="337"/>
    <s v="CENTRO DE DOCUM E PESQUISA DA HISTORIA"/>
    <s v="04-SANTA MONICA"/>
    <n v="335"/>
    <s v="INSTITUTO DE HISTORIA"/>
    <s v="04-SANTA MON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9-01-22T00:00:00"/>
    <n v="4840.87"/>
    <n v="41"/>
    <x v="2"/>
    <x v="0"/>
  </r>
  <r>
    <s v="ALINE LUZIA DA SILVA"/>
    <s v="Hospital de Clínicas"/>
    <n v="1886981"/>
    <n v="6094549600"/>
    <s v="12/12/1983"/>
    <s v="F"/>
    <s v="MARIA DA CONCEICAO SILVA"/>
    <s v="Branc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9-05T00:00:00"/>
    <n v="11125.53"/>
    <n v="39"/>
    <x v="2"/>
    <x v="8"/>
  </r>
  <r>
    <s v="ALINE MARIA DOS SANTOS MAGANHOTO"/>
    <s v="Hospital de Clínicas"/>
    <n v="1852591"/>
    <n v="6909415604"/>
    <s v="12/01/1981"/>
    <s v="F"/>
    <s v="MARIA APARECIDA DOS SANTOS MAGANHOTO"/>
    <s v="Branca"/>
    <s v="BRASILEIRO NATO"/>
    <m/>
    <s v="SP"/>
    <m/>
    <n v="549"/>
    <s v="SETOR DE TRANSPLANTE RENAL"/>
    <s v="05-ENFERMAGEM-UMUARAMA"/>
    <n v="211"/>
    <s v="DIRETORIA DE ENFERMAGEM HC"/>
    <s v="05-ENFERMAGEM-UMUARAMA"/>
    <x v="0"/>
    <s v="Mestrado"/>
    <x v="2"/>
    <x v="0"/>
    <n v="8"/>
    <x v="0"/>
    <m/>
    <s v="0//0"/>
    <m/>
    <m/>
    <n v="0"/>
    <m/>
    <n v="0"/>
    <m/>
    <m/>
    <m/>
    <s v="EST"/>
    <s v="40 HS"/>
    <d v="2011-03-15T00:00:00"/>
    <n v="4619.6000000000004"/>
    <n v="41"/>
    <x v="2"/>
    <x v="0"/>
  </r>
  <r>
    <s v="ALINE MARTINS PINHEIRO"/>
    <s v="Universidade Federal de Uberlandia"/>
    <n v="1756954"/>
    <n v="7456367647"/>
    <s v="23/09/1985"/>
    <s v="F"/>
    <s v="EDNA MARTINS PINHEIRO"/>
    <s v="Branca"/>
    <s v="BRASILEIRO NATO"/>
    <m/>
    <s v="MG"/>
    <m/>
    <n v="407"/>
    <s v="FACULDADE DE ENGENHARIA CIVIL"/>
    <s v="04-SANTA MONICA"/>
    <n v="407"/>
    <s v="FACULDADE DE ENGENHARIA CIVIL"/>
    <s v="04-SANTA MONICA"/>
    <x v="0"/>
    <s v="Mestrado"/>
    <x v="0"/>
    <x v="0"/>
    <n v="9"/>
    <x v="0"/>
    <m/>
    <s v="0//0"/>
    <m/>
    <s v="Afas. Estudo Exterior C/Ônus Limitado - EST"/>
    <n v="0"/>
    <m/>
    <n v="0"/>
    <m/>
    <s v="19/08/2022"/>
    <s v="18/08/2023"/>
    <s v="EST"/>
    <s v="40 HS"/>
    <d v="2010-01-26T00:00:00"/>
    <n v="5665.55"/>
    <n v="37"/>
    <x v="7"/>
    <x v="0"/>
  </r>
  <r>
    <s v="ALINE OLIVEIRA DA CRUZ"/>
    <s v="Universidade Federal de Uberlandia"/>
    <n v="2221076"/>
    <n v="9776660690"/>
    <s v="04/02/1989"/>
    <s v="F"/>
    <s v="HILDETE OLIVEIRA DA CRUZ"/>
    <s v="Parda"/>
    <s v="BRASILEIRO NATO"/>
    <m/>
    <s v="SP"/>
    <m/>
    <n v="924"/>
    <s v="COORD PROG POS GRADUACAO ARTES CENICAS"/>
    <s v="04-SANTA MONICA"/>
    <n v="808"/>
    <s v="INSTITUTO DE ARTES"/>
    <s v="04-SANTA MONICA"/>
    <x v="0"/>
    <s v="Especialização Nivel Superior"/>
    <x v="2"/>
    <x v="3"/>
    <n v="6"/>
    <x v="0"/>
    <m/>
    <s v="0//0"/>
    <m/>
    <m/>
    <n v="0"/>
    <m/>
    <n v="0"/>
    <m/>
    <m/>
    <m/>
    <s v="EST"/>
    <s v="40 HS"/>
    <d v="2015-04-22T00:00:00"/>
    <n v="3283.8"/>
    <n v="33"/>
    <x v="0"/>
    <x v="9"/>
  </r>
  <r>
    <s v="ALINE PFEIFER DE OLIVEIRA"/>
    <s v="Hospital de Clínicas"/>
    <n v="1957958"/>
    <n v="4344202635"/>
    <s v="19/07/1980"/>
    <s v="F"/>
    <s v="ROSALIE EFIGENIA PFEIFER DE OLIVEIRA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Graduação (Nivel Superior Completo)"/>
    <x v="2"/>
    <x v="2"/>
    <n v="7"/>
    <x v="0"/>
    <m/>
    <s v="0//0"/>
    <m/>
    <m/>
    <n v="0"/>
    <m/>
    <n v="0"/>
    <m/>
    <m/>
    <m/>
    <s v="EST"/>
    <s v="40 HS"/>
    <d v="2012-07-24T00:00:00"/>
    <n v="8175.29"/>
    <n v="42"/>
    <x v="2"/>
    <x v="3"/>
  </r>
  <r>
    <s v="ALINE RIBEIRO SOUZA"/>
    <s v="Universidade Federal de Uberlandia"/>
    <n v="1985287"/>
    <n v="10023574623"/>
    <s v="01/07/1991"/>
    <s v="F"/>
    <s v="ELAINE APARECIDA RIBEIRO SOUZA"/>
    <s v="Branca"/>
    <s v="BRASILEIRO NATO"/>
    <m/>
    <s v="MG"/>
    <m/>
    <n v="372"/>
    <s v="FACULDADE ARQUITETURA URBANISMO E DESIGN"/>
    <s v="04-SANTA MONICA"/>
    <n v="372"/>
    <s v="FACULDADE ARQUITETURA URBANISMO E DESIGN"/>
    <s v="04-SANTA MONICA"/>
    <x v="0"/>
    <s v="ENSINO MEDIO"/>
    <x v="0"/>
    <x v="1"/>
    <n v="7"/>
    <x v="0"/>
    <m/>
    <s v="0//0"/>
    <m/>
    <m/>
    <n v="0"/>
    <m/>
    <n v="0"/>
    <m/>
    <m/>
    <m/>
    <s v="EST"/>
    <s v="40 HS"/>
    <d v="2012-12-12T00:00:00"/>
    <n v="3078.37"/>
    <n v="31"/>
    <x v="0"/>
    <x v="9"/>
  </r>
  <r>
    <s v="ALINE SANTOS FERREIRA"/>
    <s v="Universidade Federal de Uberlandia"/>
    <n v="2914492"/>
    <n v="8661160600"/>
    <s v="15/02/1993"/>
    <s v="F"/>
    <s v="ELISETE FRANCISCA DOS S FERREIRA"/>
    <s v="Parda"/>
    <s v="BRASILEIRO NATO"/>
    <m/>
    <s v="MG"/>
    <m/>
    <n v="378"/>
    <s v="ESCRITORIO DE ASSESSORIA JURIDICA POPULA"/>
    <s v="04-SANTA MONICA"/>
    <n v="376"/>
    <s v="FACULDADE DE DIREIT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11-04T00:00:00"/>
    <n v="4320.12"/>
    <n v="29"/>
    <x v="0"/>
    <x v="0"/>
  </r>
  <r>
    <s v="ALINE SIMAO ALVES"/>
    <s v="Hospital de Clínicas"/>
    <n v="1903337"/>
    <n v="6365874600"/>
    <s v="21/02/1984"/>
    <s v="F"/>
    <s v="MARIA LUCIA SIMAO"/>
    <s v="Branca"/>
    <s v="BRASILEIRO NATO"/>
    <m/>
    <s v="MG"/>
    <m/>
    <n v="499"/>
    <s v="UTI PEDIATRICO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07T00:00:00"/>
    <n v="4277.41"/>
    <n v="38"/>
    <x v="7"/>
    <x v="0"/>
  </r>
  <r>
    <s v="ALINE TEIXEIRA DAMASCENO"/>
    <s v="Universidade Federal de Uberlandia"/>
    <n v="3021278"/>
    <n v="138465584"/>
    <s v="14/10/1980"/>
    <s v="F"/>
    <s v="RAIMUNDA TEIXEIRA DAMASCENO"/>
    <s v="Preta"/>
    <s v="BRASILEIRO NATO"/>
    <m/>
    <s v="BA"/>
    <m/>
    <n v="264"/>
    <s v="DIRETORIA DA ESCOLA TECNICA DE SAUDE"/>
    <s v="07-AREA ACADEMICA-UMUARAMA"/>
    <n v="264"/>
    <s v="DIRETORIA DA ESCOLA TECNICA DE SAUDE"/>
    <s v="07-AREA ACADEMICA-UMUARAMA"/>
    <x v="0"/>
    <s v="Especialização Nivel Superior"/>
    <x v="2"/>
    <x v="3"/>
    <n v="4"/>
    <x v="0"/>
    <m/>
    <s v="0//0"/>
    <m/>
    <m/>
    <n v="0"/>
    <m/>
    <n v="0"/>
    <m/>
    <m/>
    <m/>
    <s v="EST"/>
    <s v="20 HS"/>
    <d v="2018-02-19T00:00:00"/>
    <n v="1473.35"/>
    <n v="42"/>
    <x v="2"/>
    <x v="10"/>
  </r>
  <r>
    <s v="ALINE VIEIRA FREITAS"/>
    <s v="Hospital de Clínicas"/>
    <n v="3362034"/>
    <n v="5457191605"/>
    <s v="15/09/1983"/>
    <s v="F"/>
    <s v="HELENA VIEIRA FREITAS"/>
    <s v="Parda"/>
    <s v="BRASILEIRO NATO"/>
    <m/>
    <s v="MG"/>
    <s v="UBERLANDIA"/>
    <n v="499"/>
    <s v="UTI PEDIATRICO GEUNE DIENF"/>
    <s v="05-ENFERMAGEM-UMUARAMA"/>
    <n v="211"/>
    <s v="DIRETORIA DE ENFERMAGEM HC"/>
    <s v="05-ENFERMAGEM-UMUARAMA"/>
    <x v="0"/>
    <s v="Especialização Nivel Superior"/>
    <x v="1"/>
    <x v="2"/>
    <n v="5"/>
    <x v="0"/>
    <m/>
    <s v="0//0"/>
    <m/>
    <m/>
    <n v="0"/>
    <m/>
    <n v="0"/>
    <m/>
    <m/>
    <m/>
    <s v="EST"/>
    <s v="40 HS"/>
    <d v="2002-09-12T00:00:00"/>
    <n v="14030.89"/>
    <n v="39"/>
    <x v="2"/>
    <x v="6"/>
  </r>
  <r>
    <s v="ALINNE GOMES MARQUES"/>
    <s v="Universidade Federal de Uberlandia"/>
    <n v="1838996"/>
    <n v="6061153660"/>
    <s v="10/02/1983"/>
    <s v="F"/>
    <s v="ALZIRA GOMES DOS REIS MARQUES"/>
    <s v="Não Informado"/>
    <s v="BRASILEIRO NATO"/>
    <m/>
    <s v="MG"/>
    <m/>
    <n v="349"/>
    <s v="INSTITUTO DE LETRAS E LINGUISTICA"/>
    <s v="04-SANTA MONICA"/>
    <n v="349"/>
    <s v="INSTITUTO DE LETRAS E LINGUISTICA"/>
    <s v="04-SANTA MONICA"/>
    <x v="0"/>
    <s v="Mestrado"/>
    <x v="0"/>
    <x v="0"/>
    <n v="8"/>
    <x v="0"/>
    <m/>
    <s v="0//0"/>
    <m/>
    <s v="Lic. Gestante  ( Concedida Administrat.) - EST"/>
    <n v="0"/>
    <m/>
    <n v="0"/>
    <m/>
    <s v="28/11/2022"/>
    <s v="27/03/2023"/>
    <s v="EST"/>
    <s v="40 HS"/>
    <d v="2011-01-20T00:00:00"/>
    <n v="5452.89"/>
    <n v="39"/>
    <x v="2"/>
    <x v="0"/>
  </r>
  <r>
    <s v="ALISON NASCIMENTO TEIXEIRA"/>
    <s v="Universidade Federal de Uberlandia"/>
    <n v="3153464"/>
    <n v="42886771813"/>
    <s v="02/04/1995"/>
    <s v="M"/>
    <s v="CELIA APARECIDA DO NASCIMENTO TEIXEIRA"/>
    <s v="Preta"/>
    <s v="BRASILEIRO NATO"/>
    <m/>
    <s v="SP"/>
    <m/>
    <n v="340"/>
    <s v="INSTITUTO DE GEOGRAFIA"/>
    <s v="04-SANTA MONICA"/>
    <n v="340"/>
    <s v="INSTITUTO DE GEOGRAFIA"/>
    <s v="04-SANTA MONICA"/>
    <x v="0"/>
    <s v="Mestrado"/>
    <x v="1"/>
    <x v="2"/>
    <n v="3"/>
    <x v="0"/>
    <m/>
    <s v="0//0"/>
    <m/>
    <m/>
    <n v="0"/>
    <m/>
    <n v="0"/>
    <m/>
    <m/>
    <m/>
    <s v="EST"/>
    <s v="40 HS"/>
    <d v="2019-10-29T00:00:00"/>
    <n v="7405.44"/>
    <n v="27"/>
    <x v="8"/>
    <x v="2"/>
  </r>
  <r>
    <s v="ALISSON DE SOUZA COSTA"/>
    <s v="Universidade Federal de Uberlandia"/>
    <n v="1123522"/>
    <n v="82757186604"/>
    <s v="25/03/1974"/>
    <s v="M"/>
    <s v="MARIA DO CARMO COSTA"/>
    <s v="Branca"/>
    <s v="BRASILEIRO NATO"/>
    <m/>
    <s v="MG"/>
    <s v="ITUIUTABA"/>
    <n v="111"/>
    <s v="DIVISAO APOIO ADM HOSPITAL VETERINARIO"/>
    <s v="08-AREA ADMINISTR-UMUARAMA"/>
    <n v="109"/>
    <s v="HOSPITAL VETERINARIO - DIRETORIA GERAL"/>
    <s v="08-AREA ADMINISTR-UMUARAMA"/>
    <x v="0"/>
    <s v="Mestrado"/>
    <x v="0"/>
    <x v="0"/>
    <n v="16"/>
    <x v="0"/>
    <m/>
    <s v="0//0"/>
    <m/>
    <m/>
    <n v="0"/>
    <m/>
    <n v="0"/>
    <m/>
    <m/>
    <m/>
    <s v="EST"/>
    <s v="40 HS"/>
    <d v="1995-01-13T00:00:00"/>
    <n v="9208.08"/>
    <n v="48"/>
    <x v="3"/>
    <x v="3"/>
  </r>
  <r>
    <s v="ALISSON FILMIANO ANDRADE LOPES"/>
    <s v="Universidade Federal de Uberlandia"/>
    <n v="3207683"/>
    <n v="10509511660"/>
    <s v="02/01/1994"/>
    <s v="M"/>
    <s v="RENATA MARIA FILMIANO SILVA ANDRADE LOPES"/>
    <s v="Branca"/>
    <s v="BRASILEIRO NATO"/>
    <m/>
    <s v="MG"/>
    <m/>
    <n v="407"/>
    <s v="FACULDADE DE ENGENHARIA CIVIL"/>
    <s v="04-SANTA MONICA"/>
    <n v="407"/>
    <s v="FACULDADE DE ENGENHARIA CIVIL"/>
    <s v="04-SANTA MONIC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0-10-02T00:00:00"/>
    <n v="3434.01"/>
    <n v="28"/>
    <x v="8"/>
    <x v="9"/>
  </r>
  <r>
    <s v="ALISSON HENRIQUE DOS SANTOS"/>
    <s v="Universidade Federal de Uberlandia"/>
    <n v="1976163"/>
    <n v="7795420613"/>
    <s v="16/05/1985"/>
    <s v="M"/>
    <s v="ADELIA MARIA DA SILVA SANTANA DOS SANTOS"/>
    <s v="Preta"/>
    <s v="BRASILEIRO NATO"/>
    <m/>
    <s v="MG"/>
    <m/>
    <n v="672"/>
    <s v="SETOR ESPEC EM ENG DE SEG NO TRABALHO"/>
    <s v="08-AREA ADMINISTR-UMUARAMA"/>
    <n v="29"/>
    <s v="PRO REITORIA DE GESTAO DE PESSOAS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1-01T00:00:00"/>
    <n v="4488.6000000000004"/>
    <n v="37"/>
    <x v="7"/>
    <x v="0"/>
  </r>
  <r>
    <s v="ALISSON OLIVEIRA CHAVES"/>
    <s v="Universidade Federal de Uberlandia"/>
    <n v="1827900"/>
    <n v="9246462688"/>
    <s v="09/06/1989"/>
    <s v="M"/>
    <s v="RENILDA DO CARMO OLIVEIRA CHAVES"/>
    <s v="Branca"/>
    <s v="BRASILEIRO NATO"/>
    <m/>
    <s v="MG"/>
    <m/>
    <n v="715"/>
    <s v="DIVISAO DE REDES_- CTIC"/>
    <s v="08-AREA ADMINISTR-UMUARAMA"/>
    <n v="581"/>
    <s v="CENTRO DE TECNO DA INFOR E COMUNICACAO"/>
    <s v="08-AREA ADMINISTR-UMUARAMA"/>
    <x v="0"/>
    <s v="Mestrado"/>
    <x v="1"/>
    <x v="0"/>
    <n v="8"/>
    <x v="0"/>
    <m/>
    <s v="0//0"/>
    <m/>
    <s v="AFAS. ESTUDO EXTERIOR C/ONUS - EST"/>
    <n v="0"/>
    <m/>
    <n v="0"/>
    <m/>
    <s v="14/11/2022"/>
    <s v="15/05/2023"/>
    <s v="EST"/>
    <s v="40 HS"/>
    <d v="2010-11-30T00:00:00"/>
    <n v="9316.32"/>
    <n v="33"/>
    <x v="0"/>
    <x v="3"/>
  </r>
  <r>
    <s v="ALLAN SERGIO DE OLIVEIRA"/>
    <s v="Universidade Federal de Uberlandia"/>
    <n v="2424597"/>
    <n v="8714691620"/>
    <s v="27/01/1989"/>
    <s v="M"/>
    <s v="MARTA MARIA MACHADO DE OLIVEIRA"/>
    <s v="Branca"/>
    <s v="BRASILEIRO NATO"/>
    <m/>
    <s v="MG"/>
    <m/>
    <n v="643"/>
    <s v="DIVISAO DE MANUTENCAO - DIRAM"/>
    <s v="08-AREA ADMINISTR-UMUARAMA"/>
    <n v="131"/>
    <s v="PRO REITORIA DE PLANEJAMEN ADMINISTRACAO"/>
    <s v="04-SANTA MONICA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7-09-06T00:00:00"/>
    <n v="3181.04"/>
    <n v="33"/>
    <x v="0"/>
    <x v="9"/>
  </r>
  <r>
    <s v="ALLYNE RODRIGUES RIBEIRO FELIX"/>
    <s v="Universidade Federal de Uberlandia"/>
    <n v="2058550"/>
    <n v="5182198604"/>
    <s v="09/02/1983"/>
    <s v="F"/>
    <s v="LUZIA RODRIGUES RIBEIRO"/>
    <s v="Branca"/>
    <s v="BRASILEIRO NATO"/>
    <m/>
    <s v="GO"/>
    <m/>
    <n v="946"/>
    <s v="DIR INCLUSAO PROMO ASSIST ESTUDANTIL"/>
    <s v="04-SANTA MONICA"/>
    <n v="59"/>
    <s v="PREFEITURA UNIVERSITARIA"/>
    <s v="04-SANTA MONICA"/>
    <x v="0"/>
    <s v="Mestrado"/>
    <x v="1"/>
    <x v="0"/>
    <n v="7"/>
    <x v="0"/>
    <m/>
    <s v="0//0"/>
    <m/>
    <m/>
    <n v="0"/>
    <m/>
    <n v="0"/>
    <m/>
    <m/>
    <m/>
    <s v="EST"/>
    <s v="40 HS"/>
    <d v="2013-09-12T00:00:00"/>
    <n v="12819.37"/>
    <n v="39"/>
    <x v="2"/>
    <x v="5"/>
  </r>
  <r>
    <s v="ALMIR FERNANDO LOUREIRO FONTES"/>
    <s v="Hospital de Clínicas"/>
    <n v="1367033"/>
    <n v="54999189615"/>
    <s v="08/03/1965"/>
    <s v="M"/>
    <s v="CLARINDA PAES LOUREIRO FONTES"/>
    <s v="Branca"/>
    <s v="BRASILEIRO NATO"/>
    <m/>
    <s v="RJ"/>
    <s v="UBERLANDIA"/>
    <n v="769"/>
    <s v="PROPEDEUTICA"/>
    <s v="06-HOSP CLINICAS-UMUARAMA"/>
    <n v="746"/>
    <s v="DIRETORIA DE SERVICOS CLINICOS"/>
    <s v="06-HOSP CLINICAS-UMUARAMA"/>
    <x v="0"/>
    <s v="Mestrado"/>
    <x v="1"/>
    <x v="0"/>
    <n v="13"/>
    <x v="0"/>
    <m/>
    <s v="0//0"/>
    <m/>
    <m/>
    <n v="0"/>
    <m/>
    <n v="0"/>
    <m/>
    <m/>
    <m/>
    <s v="EST"/>
    <s v="20 HS"/>
    <d v="2002-12-31T00:00:00"/>
    <n v="12102.62"/>
    <n v="57"/>
    <x v="4"/>
    <x v="5"/>
  </r>
  <r>
    <s v="ALMIR GUIMARAES FERREIRA"/>
    <s v="Universidade Federal de Uberlandia"/>
    <n v="2203990"/>
    <n v="36629570600"/>
    <s v="21/07/1960"/>
    <s v="M"/>
    <s v="EUNICE GUIMARAES FERREIRA"/>
    <s v="Parda"/>
    <s v="BRASILEIRO NATO"/>
    <m/>
    <s v="BA"/>
    <m/>
    <n v="118"/>
    <s v="DIVISAO FAZENDAS EXPERIMENTAIS - DIEPV"/>
    <s v="08-AREA ADMINISTR-UMUARAMA"/>
    <n v="117"/>
    <s v="DIRET DE EXPERIMENTACAO E PROD VEGETAL"/>
    <s v="08-AREA ADMINISTR-UMUARAMA"/>
    <x v="0"/>
    <s v="Nivel Medio"/>
    <x v="2"/>
    <x v="0"/>
    <n v="6"/>
    <x v="0"/>
    <m/>
    <s v="0//0"/>
    <m/>
    <m/>
    <n v="0"/>
    <m/>
    <n v="0"/>
    <m/>
    <m/>
    <m/>
    <s v="EST"/>
    <s v="40 HS"/>
    <d v="2015-03-12T00:00:00"/>
    <n v="3037.78"/>
    <n v="62"/>
    <x v="6"/>
    <x v="9"/>
  </r>
  <r>
    <s v="ALOISIO ANSELMO DA SILVA JUNIOR"/>
    <s v="Universidade Federal de Uberlandia"/>
    <n v="2372595"/>
    <n v="8563399624"/>
    <s v="14/02/1987"/>
    <s v="M"/>
    <s v="MARIZA CABRAL FERREIRA SILVA"/>
    <s v="Parda"/>
    <s v="BRASILEIRO NATO"/>
    <m/>
    <s v="MG"/>
    <m/>
    <n v="56"/>
    <s v="DIVISAO DE CAPACITACAO DE PESSOAL"/>
    <s v="04-SANTA MONICA"/>
    <n v="29"/>
    <s v="PRO REITORIA DE GESTAO DE PESSOAS"/>
    <s v="04-SANTA MONICA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7-03-13T00:00:00"/>
    <n v="3181.04"/>
    <n v="35"/>
    <x v="7"/>
    <x v="9"/>
  </r>
  <r>
    <s v="ALOIZIO CASTRO DE SOUSA"/>
    <s v="Universidade Federal de Uberlandia"/>
    <n v="411953"/>
    <n v="13464230163"/>
    <s v="31/10/1955"/>
    <s v="M"/>
    <s v="MARIA LOURDES C SOUZA"/>
    <s v="Parda"/>
    <s v="BRASILEIRO NATO"/>
    <m/>
    <s v="PB"/>
    <s v="PATOS"/>
    <n v="685"/>
    <s v="DIVISAO DE RECURSOS AUDIO-VISUAIS"/>
    <s v="04-SANTA MONICA"/>
    <n v="59"/>
    <s v="PREFEITURA UNIVERSITARIA"/>
    <s v="04-SANTA MONIC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78-01-04T00:00:00"/>
    <n v="4248.08"/>
    <n v="67"/>
    <x v="1"/>
    <x v="0"/>
  </r>
  <r>
    <s v="ALTEVIR ETCHEGARAY SILVA"/>
    <s v="Hospital de Clínicas"/>
    <n v="2544681"/>
    <n v="4381622693"/>
    <s v="16/07/1980"/>
    <s v="M"/>
    <s v="RITA DE CASSIA ETCHEGARAY LEMES SILVA"/>
    <s v="Branca"/>
    <s v="BRASILEIRO NATO"/>
    <m/>
    <s v="MG"/>
    <s v="UBERLANDIA"/>
    <n v="487"/>
    <s v="ENFERMAGEM MOL INFEC INTERNACAO DIENF"/>
    <s v="05-ENFERMAGEM-UMUARAMA"/>
    <n v="211"/>
    <s v="DIRETORIA DE ENFERMAGEM HC"/>
    <s v="05-ENFERMAGEM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8-06-14T00:00:00"/>
    <n v="9500.9599999999991"/>
    <n v="42"/>
    <x v="2"/>
    <x v="3"/>
  </r>
  <r>
    <s v="ALTIERES FRANCES SILVA"/>
    <s v="Universidade Federal de Uberlandia"/>
    <n v="1090702"/>
    <n v="8478855696"/>
    <s v="21/04/1991"/>
    <s v="M"/>
    <s v="DILCELENA DOMINGOS DA SILVA"/>
    <s v="Parda"/>
    <s v="BRASILEIRO NATO"/>
    <m/>
    <s v="MG"/>
    <m/>
    <n v="245"/>
    <s v="AUDITORIA GERAL"/>
    <s v="04-SANTA MONICA"/>
    <n v="245"/>
    <s v="AUDITORIA GERAL"/>
    <s v="04-SANTA MONICA"/>
    <x v="0"/>
    <s v="Mestrado"/>
    <x v="1"/>
    <x v="3"/>
    <n v="2"/>
    <x v="0"/>
    <m/>
    <s v="0//0"/>
    <m/>
    <m/>
    <n v="0"/>
    <m/>
    <n v="0"/>
    <m/>
    <m/>
    <m/>
    <s v="EST"/>
    <s v="40 HS"/>
    <d v="2014-02-27T00:00:00"/>
    <n v="6859.94"/>
    <n v="31"/>
    <x v="0"/>
    <x v="2"/>
  </r>
  <r>
    <s v="ALTUIR DONIZETI TIBURCIO"/>
    <s v="Hospital de Clínicas"/>
    <n v="1433907"/>
    <n v="65814118687"/>
    <s v="18/10/1961"/>
    <s v="M"/>
    <s v="SEBASTIANA ESPERANCA DO NASCIMENTO"/>
    <s v="Preta"/>
    <s v="BRASILEIRO NATO"/>
    <m/>
    <s v="MG"/>
    <s v="ITUIUTABA"/>
    <n v="771"/>
    <s v="SERVICOS MEDICOS"/>
    <s v="06-HOSP CLINICAS-UMUARAMA"/>
    <n v="746"/>
    <s v="DIRETORIA DE SERVICOS CLINICOS"/>
    <s v="06-HOSP CLINICAS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3-11-06T00:00:00"/>
    <n v="4783.68"/>
    <n v="61"/>
    <x v="6"/>
    <x v="0"/>
  </r>
  <r>
    <s v="ALUISIO JOSE ALVES"/>
    <s v="Universidade Federal de Uberlandia"/>
    <n v="1107355"/>
    <n v="59766514615"/>
    <s v="17/05/1963"/>
    <s v="M"/>
    <s v="ILMA RODRIGUES DE PAULA ALVES"/>
    <s v="Branca"/>
    <s v="BRASILEIRO NATO"/>
    <m/>
    <s v="MG"/>
    <s v="BAMBUI"/>
    <n v="949"/>
    <s v="DIV PROMO IGUALDADES APOIO EDUCACIONAL"/>
    <s v="04-SANTA MONICA"/>
    <n v="944"/>
    <s v="PRO REITORIA DE ASSISTENCIA ESTUDANTIL"/>
    <s v="04-SANTA MONICA"/>
    <x v="0"/>
    <s v="Doutorado"/>
    <x v="1"/>
    <x v="3"/>
    <n v="16"/>
    <x v="0"/>
    <m/>
    <s v="0//0"/>
    <m/>
    <m/>
    <n v="26339"/>
    <s v="ESCOLA AGROT.FED.COLORADO DO OESTE"/>
    <n v="0"/>
    <m/>
    <m/>
    <m/>
    <s v="EST"/>
    <s v="40 HS"/>
    <d v="1996-12-01T00:00:00"/>
    <n v="13842.78"/>
    <n v="59"/>
    <x v="6"/>
    <x v="5"/>
  </r>
  <r>
    <s v="ALYNE DANTAS MENDES DE PAULA"/>
    <s v="Universidade Federal de Uberlandia"/>
    <n v="2188752"/>
    <n v="9425881693"/>
    <s v="05/12/1989"/>
    <s v="F"/>
    <s v="MARIA MARTA DANTAS MENDES"/>
    <s v="Branca"/>
    <s v="BRASILEIRO NATO"/>
    <m/>
    <s v="MG"/>
    <m/>
    <n v="294"/>
    <s v="INSTITUTO DE BIOLOGIA"/>
    <s v="07-AREA ACADEMICA-UMUARAMA"/>
    <n v="294"/>
    <s v="INSTITUTO DE BIOLOGIA"/>
    <s v="07-AREA ACADEMICA-UMUARAMA"/>
    <x v="0"/>
    <s v="Doutorado"/>
    <x v="0"/>
    <x v="0"/>
    <n v="6"/>
    <x v="0"/>
    <m/>
    <s v="0//0"/>
    <m/>
    <m/>
    <n v="0"/>
    <m/>
    <n v="0"/>
    <m/>
    <m/>
    <m/>
    <s v="EST"/>
    <s v="40 HS"/>
    <d v="2015-02-04T00:00:00"/>
    <n v="6174.94"/>
    <n v="33"/>
    <x v="0"/>
    <x v="2"/>
  </r>
  <r>
    <s v="AMANDA BORGES AMARAL"/>
    <s v="Hospital de Clínicas"/>
    <n v="3013380"/>
    <n v="1645299694"/>
    <s v="23/03/1995"/>
    <s v="F"/>
    <s v="VANIA DE SOUZA BORGES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Graduação (Nivel Superior Completo)"/>
    <x v="2"/>
    <x v="0"/>
    <n v="4"/>
    <x v="0"/>
    <m/>
    <s v="0//0"/>
    <m/>
    <m/>
    <n v="0"/>
    <m/>
    <n v="0"/>
    <m/>
    <m/>
    <m/>
    <s v="EST"/>
    <s v="40 HS"/>
    <d v="2018-02-21T00:00:00"/>
    <n v="3058.7"/>
    <n v="27"/>
    <x v="8"/>
    <x v="9"/>
  </r>
  <r>
    <s v="AMANDA DE GOUVEIA FIGUEIRA RODRIGUES"/>
    <s v="Universidade Federal de Uberlandia"/>
    <n v="1878197"/>
    <n v="6745007681"/>
    <s v="18/11/1980"/>
    <s v="F"/>
    <s v="MARIA APARECIDA DE GOUVEIA FIGUEIRA"/>
    <s v="Branca"/>
    <s v="BRASILEIRO NATO"/>
    <m/>
    <s v="MG"/>
    <m/>
    <n v="284"/>
    <s v="DIVISAO DE CONTROLE ACADEMICO"/>
    <s v="04-SANTA MONICA"/>
    <n v="262"/>
    <s v="PRO REITORIA DE GRADUACAO"/>
    <s v="04-SANTA MONICA"/>
    <x v="0"/>
    <s v="Mestrado"/>
    <x v="1"/>
    <x v="0"/>
    <n v="8"/>
    <x v="0"/>
    <m/>
    <s v="0//0"/>
    <m/>
    <m/>
    <n v="0"/>
    <m/>
    <n v="0"/>
    <m/>
    <m/>
    <m/>
    <s v="EST"/>
    <s v="30 HS"/>
    <d v="2011-07-12T00:00:00"/>
    <n v="6987.24"/>
    <n v="42"/>
    <x v="2"/>
    <x v="2"/>
  </r>
  <r>
    <s v="AMANDA FERNANDES PEREIRA"/>
    <s v="Hospital de Clínicas"/>
    <n v="3000715"/>
    <n v="10700327606"/>
    <s v="05/07/1990"/>
    <s v="F"/>
    <s v="APARECIDA HELENA FERNANDES PEREIRA"/>
    <s v="Branca"/>
    <s v="BRASILEIRO NATO"/>
    <m/>
    <s v="MG"/>
    <m/>
    <n v="746"/>
    <s v="DIRETORIA DE SERVICOS CLINICOS"/>
    <s v="06-HOSP CLINICAS-UMUARAMA"/>
    <n v="746"/>
    <s v="DIRETORIA DE SERVICOS CLINICOS"/>
    <s v="06-HOSP CLINICAS-UMUARAMA"/>
    <x v="0"/>
    <s v="ENSINO SUPERIOR"/>
    <x v="0"/>
    <x v="0"/>
    <n v="4"/>
    <x v="1"/>
    <m/>
    <s v="0//0"/>
    <m/>
    <s v="CESSAO (COM ONUS) PARA OUTROS ORGAOS - EST"/>
    <n v="0"/>
    <m/>
    <n v="26443"/>
    <s v="EMPRESA BRAS. SERVIÇOS HOSPITALARES"/>
    <s v="9/08/2021"/>
    <s v="0//0"/>
    <s v="EST"/>
    <s v="40 HS"/>
    <d v="2017-12-12T00:00:00"/>
    <n v="3540.12"/>
    <n v="32"/>
    <x v="0"/>
    <x v="9"/>
  </r>
  <r>
    <s v="AMANDA FILSNER DIAS STRACK"/>
    <s v="Universidade Federal de Uberlandia"/>
    <n v="1877304"/>
    <n v="6553971676"/>
    <s v="26/05/1983"/>
    <s v="F"/>
    <s v="MARIA DAS GRACAS ROCHA FILSNER"/>
    <s v="Parda"/>
    <s v="BRASILEIRO NATO"/>
    <m/>
    <s v="MG"/>
    <m/>
    <n v="713"/>
    <s v="DIV DE ADM LICITACAO E CONTRATOS - CTIC"/>
    <s v="08-AREA ADMINISTR-UMUARAMA"/>
    <n v="581"/>
    <s v="CENTRO DE TECNO DA INFOR E COMUNICACAO"/>
    <s v="08-AREA ADMINISTR-UMUARAMA"/>
    <x v="0"/>
    <s v="Graduação (Nivel Superior Completo)"/>
    <x v="0"/>
    <x v="0"/>
    <n v="8"/>
    <x v="0"/>
    <m/>
    <s v="0//0"/>
    <m/>
    <s v="LIC. TRATAMENTO DE SAUDE - EST"/>
    <n v="0"/>
    <m/>
    <n v="0"/>
    <m/>
    <s v="2/12/2022"/>
    <s v="30/01/2023"/>
    <s v="EST"/>
    <s v="40 HS"/>
    <d v="2011-07-15T00:00:00"/>
    <n v="5459.79"/>
    <n v="39"/>
    <x v="2"/>
    <x v="0"/>
  </r>
  <r>
    <s v="AMANDA GASPAR PEREIRA"/>
    <s v="Universidade Federal de Uberlandia"/>
    <n v="1378319"/>
    <n v="9608954690"/>
    <s v="18/12/1989"/>
    <s v="F"/>
    <s v="GRACIA VALERIA GASPAR PEREIRA"/>
    <s v="Branca"/>
    <s v="BRASILEIRO NATO"/>
    <m/>
    <s v="MG"/>
    <m/>
    <n v="1217"/>
    <s v="DIVISAO DO SIASS PERICIA SAUD SERVIDOR"/>
    <s v="08-AREA ADMINISTR-UMUARAMA"/>
    <n v="29"/>
    <s v="PRO REITORIA DE GESTAO DE PESSOAS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17-03-23T00:00:00"/>
    <n v="3181.04"/>
    <n v="33"/>
    <x v="0"/>
    <x v="9"/>
  </r>
  <r>
    <s v="AMANDA LEONEL BIANQUI BARCELOS"/>
    <s v="Hospital de Clínicas"/>
    <n v="2292409"/>
    <n v="35561015800"/>
    <s v="20/03/1986"/>
    <s v="F"/>
    <s v="VERA LUCIA LEONEL BIANQUI"/>
    <s v="Parda"/>
    <s v="BRASILEIRO NATO"/>
    <m/>
    <s v="SP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5"/>
    <x v="0"/>
    <m/>
    <s v="0//0"/>
    <m/>
    <m/>
    <n v="0"/>
    <m/>
    <n v="0"/>
    <m/>
    <m/>
    <m/>
    <s v="EST"/>
    <s v="20 HS"/>
    <d v="2016-02-11T00:00:00"/>
    <n v="7363.19"/>
    <n v="36"/>
    <x v="7"/>
    <x v="2"/>
  </r>
  <r>
    <s v="AMANDA OLIVEIRA MATHIAS"/>
    <s v="Universidade Federal de Uberlandia"/>
    <n v="2228327"/>
    <n v="6030924621"/>
    <s v="02/09/1991"/>
    <s v="F"/>
    <s v="ROSA MARIA DE OLIVEIRA MATHIAS"/>
    <s v="Branca"/>
    <s v="BRASILEIRO NATO"/>
    <m/>
    <s v="MG"/>
    <m/>
    <n v="407"/>
    <s v="FACULDADE DE ENGENHARIA CIVIL"/>
    <s v="04-SANTA MONICA"/>
    <n v="407"/>
    <s v="FACULDADE DE ENGENHARIA CIVIL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5-05-25T00:00:00"/>
    <n v="4854.74"/>
    <n v="31"/>
    <x v="0"/>
    <x v="0"/>
  </r>
  <r>
    <s v="AMANDA SERRANO GARCIA"/>
    <s v="Hospital de Clínicas"/>
    <n v="3108141"/>
    <n v="33176029888"/>
    <s v="27/05/1985"/>
    <s v="F"/>
    <s v="MARLENE APARECIDA SERRANO GARCIA"/>
    <s v="Branca"/>
    <s v="BRASILEIRO NATO"/>
    <m/>
    <s v="SP"/>
    <m/>
    <n v="479"/>
    <s v="CLINICA MEDICA E PEDIATRIA PS DIENF"/>
    <s v="05-ENFERMAGEM-UMUARAMA"/>
    <n v="211"/>
    <s v="DIRETORIA DE ENFERMAGEM HC"/>
    <s v="05-ENFERMAGEM-UMUARAMA"/>
    <x v="1"/>
    <s v="Especialização Nivel Superior"/>
    <x v="0"/>
    <x v="2"/>
    <n v="3"/>
    <x v="0"/>
    <m/>
    <s v="0//0"/>
    <m/>
    <m/>
    <n v="0"/>
    <m/>
    <n v="0"/>
    <m/>
    <m/>
    <m/>
    <s v="EST"/>
    <s v="40 HS"/>
    <d v="2019-03-18T00:00:00"/>
    <n v="7238.41"/>
    <n v="37"/>
    <x v="7"/>
    <x v="2"/>
  </r>
  <r>
    <s v="AMERICO JOSE CAIXETA NETO"/>
    <s v="Hospital de Clínicas"/>
    <n v="1854346"/>
    <n v="5523300608"/>
    <s v="30/06/1983"/>
    <s v="M"/>
    <s v="NIVIA MARIA CAIXETA SOARES"/>
    <s v="Branca"/>
    <s v="BRASILEIRO NATO"/>
    <m/>
    <s v="MG"/>
    <m/>
    <n v="211"/>
    <s v="DIRETORIA DE ENFERMAGEM HC"/>
    <s v="05-ENFERMAGEM-UMUARAMA"/>
    <n v="211"/>
    <s v="DIRETORIA DE ENFERMAGEM HC"/>
    <s v="05-ENFERMAGEM-UMUARAMA"/>
    <x v="3"/>
    <s v="Mestrado"/>
    <x v="1"/>
    <x v="2"/>
    <n v="8"/>
    <x v="1"/>
    <m/>
    <s v="0//0"/>
    <m/>
    <s v="CESSAO (COM ONUS) PARA OUTROS ORGAOS - EST"/>
    <n v="0"/>
    <m/>
    <n v="26443"/>
    <s v="EMPRESA BRAS. SERVIÇOS HOSPITALARES"/>
    <s v="27/05/2022"/>
    <s v="0//0"/>
    <s v="EST"/>
    <s v="40 HS"/>
    <d v="2011-03-15T00:00:00"/>
    <n v="8966.61"/>
    <n v="39"/>
    <x v="2"/>
    <x v="3"/>
  </r>
  <r>
    <s v="ANA ALICE DUARTE SILVA"/>
    <s v="Hospital de Clínicas"/>
    <n v="413407"/>
    <n v="7159840801"/>
    <s v="11/09/1965"/>
    <s v="F"/>
    <s v="HELENITA ELOI M DUARTE"/>
    <s v="Branca"/>
    <s v="BRASILEIRO NATO"/>
    <m/>
    <s v="MG"/>
    <s v="UBERABA"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9-12-04T00:00:00"/>
    <n v="8349.84"/>
    <n v="57"/>
    <x v="4"/>
    <x v="3"/>
  </r>
  <r>
    <s v="ANA ALOISA TAVEIRA"/>
    <s v="Hospital de Clínicas"/>
    <n v="1366020"/>
    <n v="72407611691"/>
    <s v="26/06/1968"/>
    <s v="F"/>
    <s v="MARIA APARECIDA TAVEIRA"/>
    <s v="Branca"/>
    <s v="BRASILEIRO NATO"/>
    <m/>
    <s v="MG"/>
    <s v="CANAPOLIS"/>
    <n v="491"/>
    <s v="CENTRO CIRURGICO GEUNE DIENF"/>
    <s v="05-ENFERMAGEM-UMUARAMA"/>
    <n v="211"/>
    <s v="DIRETORIA DE ENFERMAGEM HC"/>
    <s v="05-ENFERMAGEM-UMUARAMA"/>
    <x v="0"/>
    <s v="Tecnico (Nivel Medio Completo)"/>
    <x v="2"/>
    <x v="0"/>
    <n v="13"/>
    <x v="0"/>
    <m/>
    <s v="0//0"/>
    <m/>
    <m/>
    <n v="0"/>
    <m/>
    <n v="0"/>
    <m/>
    <m/>
    <m/>
    <s v="EST"/>
    <s v="40 HS"/>
    <d v="2002-12-09T00:00:00"/>
    <n v="8448.98"/>
    <n v="54"/>
    <x v="4"/>
    <x v="3"/>
  </r>
  <r>
    <s v="ANA ANGELICA BELORIO"/>
    <s v="Universidade Federal de Uberlandia"/>
    <n v="1619889"/>
    <n v="8371074662"/>
    <s v="13/05/1986"/>
    <s v="F"/>
    <s v="VALERIA MENDES BELORIO"/>
    <s v="Branca"/>
    <s v="BRASILEIRO NATO"/>
    <m/>
    <s v="MG"/>
    <s v="UBERLANDIA"/>
    <n v="603"/>
    <s v="DIVISAO DE FORMACAO E ESCOLA DE EXTENSAO"/>
    <s v="04-SANTA MONICA"/>
    <n v="247"/>
    <s v="PRO REITORIA EXTENSAO E CULTURA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3-31T00:00:00"/>
    <n v="6010.02"/>
    <n v="36"/>
    <x v="7"/>
    <x v="2"/>
  </r>
  <r>
    <s v="ANA BEATRIZ PEREIRA LIMA"/>
    <s v="Universidade Federal de Uberlandia"/>
    <n v="1890921"/>
    <n v="7396978629"/>
    <s v="25/01/1985"/>
    <s v="F"/>
    <s v="MAGDA PRADO PEREIRA LIMA"/>
    <s v="Branca"/>
    <s v="BRASILEIRO NATO"/>
    <m/>
    <s v="SP"/>
    <m/>
    <n v="684"/>
    <s v="DIVISAO DE PROJETOS - PREFE"/>
    <s v="04-SANTA MONICA"/>
    <n v="59"/>
    <s v="PREFEITURA UNIVERSITARIA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1-09-16T00:00:00"/>
    <n v="8943.41"/>
    <n v="37"/>
    <x v="7"/>
    <x v="3"/>
  </r>
  <r>
    <s v="ANA CARLA DE ARAUJO MAGALHAES"/>
    <s v="Universidade Federal de Uberlandia"/>
    <n v="2089799"/>
    <n v="8093085688"/>
    <s v="21/08/1986"/>
    <s v="F"/>
    <s v="LEONICIA MARIA DE ARAUJO"/>
    <s v="Branca"/>
    <s v="BRASILEIRO NATO"/>
    <m/>
    <s v="MG"/>
    <m/>
    <n v="29"/>
    <s v="PRO REITORIA DE GESTAO DE PESSOAS"/>
    <s v="04-SANTA MONICA"/>
    <n v="29"/>
    <s v="PRO REITORIA DE GESTAO DE PESSOAS"/>
    <s v="04-SANTA MONICA"/>
    <x v="0"/>
    <s v="Especialização Nivel Superior"/>
    <x v="0"/>
    <x v="0"/>
    <n v="6"/>
    <x v="1"/>
    <m/>
    <s v="0//0"/>
    <m/>
    <s v="CESSAO (COM ONUS) PARA OUTROS ORGAOS - EST"/>
    <n v="0"/>
    <m/>
    <n v="40202"/>
    <s v="FUNDACAO ESCOLA NACIONAL DE ADM. PUBLICA"/>
    <s v="9/04/2021"/>
    <s v="0//0"/>
    <s v="EST"/>
    <s v="40 HS"/>
    <d v="2014-02-24T00:00:00"/>
    <n v="4320.12"/>
    <n v="36"/>
    <x v="7"/>
    <x v="0"/>
  </r>
  <r>
    <s v="ANA CAROLINA ALCANTARA"/>
    <s v="Universidade Federal de Uberlandia"/>
    <n v="2570352"/>
    <n v="5296157621"/>
    <s v="01/11/1982"/>
    <s v="F"/>
    <s v="VALERIA MENDES BELORIO"/>
    <s v="Branca"/>
    <s v="BRASILEIRO NATO"/>
    <m/>
    <s v="MG"/>
    <s v="UBERLANDIA"/>
    <n v="127"/>
    <s v="DIRETORIA DE PESQUISA - PROPP"/>
    <s v="04-SANTA MONICA"/>
    <n v="122"/>
    <s v="PRO REITORIA PESQUISA E POS GRADUACA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1-30T00:00:00"/>
    <n v="4824.79"/>
    <n v="40"/>
    <x v="2"/>
    <x v="0"/>
  </r>
  <r>
    <s v="ANA CAROLINA CAMPOS ANDRAUS NUNES"/>
    <s v="Universidade Federal de Uberlandia"/>
    <n v="1673205"/>
    <n v="2591613656"/>
    <s v="24/06/1977"/>
    <s v="F"/>
    <s v="HELENA CAMPOS ANDRAUS"/>
    <s v="Branca"/>
    <s v="BRASILEIRO NATO"/>
    <m/>
    <s v="MG"/>
    <s v="ITUIUTABA"/>
    <n v="926"/>
    <s v="PROGEP - CAMPUS PONTAL"/>
    <s v="09-CAMPUS PONTAL"/>
    <n v="29"/>
    <s v="PRO REITORIA DE GESTAO DE PESSOAS"/>
    <s v="04-SANTA MONICA"/>
    <x v="0"/>
    <s v="Especialização Nivel Superior"/>
    <x v="1"/>
    <x v="0"/>
    <n v="9"/>
    <x v="0"/>
    <m/>
    <s v="0//0"/>
    <m/>
    <m/>
    <n v="0"/>
    <m/>
    <n v="0"/>
    <m/>
    <m/>
    <m/>
    <s v="EST"/>
    <s v="40 HS"/>
    <d v="2009-01-22T00:00:00"/>
    <n v="8278.66"/>
    <n v="45"/>
    <x v="3"/>
    <x v="3"/>
  </r>
  <r>
    <s v="ANA CAROLINA CORREIA DE OLIVEIRA"/>
    <s v="Universidade Federal de Uberlandia"/>
    <n v="3215072"/>
    <n v="7193508679"/>
    <s v="14/10/1985"/>
    <s v="F"/>
    <s v="MARCIA ELIANE TOSCANO CORREIA OLIVEIRA"/>
    <s v="Branca"/>
    <s v="BRASILEIRO NATO"/>
    <m/>
    <s v="MG"/>
    <m/>
    <n v="665"/>
    <s v="SETOR INTEG ACOES PROM SAUDE SERVIDOR"/>
    <s v="08-AREA ADMINISTR-UMUARAMA"/>
    <n v="663"/>
    <s v="DIRETORIA QUALIDADE VIDA SAUDE SERVIDOR"/>
    <s v="08-AREA ADMINISTR-UMUARAMA"/>
    <x v="0"/>
    <s v="ENSINO MEDIO"/>
    <x v="0"/>
    <x v="3"/>
    <n v="2"/>
    <x v="0"/>
    <m/>
    <s v="0//0"/>
    <m/>
    <m/>
    <n v="0"/>
    <m/>
    <n v="0"/>
    <m/>
    <m/>
    <m/>
    <s v="EST"/>
    <s v="40 HS"/>
    <d v="2020-12-09T00:00:00"/>
    <n v="5403.14"/>
    <n v="37"/>
    <x v="7"/>
    <x v="0"/>
  </r>
  <r>
    <s v="ANA CAROLINA DE OLIVEIRA COELHO"/>
    <s v="Universidade Federal de Uberlandia"/>
    <n v="2405069"/>
    <n v="6601115606"/>
    <s v="19/08/1982"/>
    <s v="F"/>
    <s v="MARIA APARECIDA DE OLIVEIRA COELHO"/>
    <s v="Branca"/>
    <s v="BRASILEIRO NATO"/>
    <m/>
    <s v="GO"/>
    <m/>
    <n v="274"/>
    <s v="DIRETORIA DE ADM CONTROLE ACADEMICO"/>
    <s v="04-SANTA MONICA"/>
    <n v="262"/>
    <s v="PRO REITORIA DE GRADUACAO"/>
    <s v="04-SANTA MONICA"/>
    <x v="0"/>
    <s v="ENSINO MEDIO"/>
    <x v="0"/>
    <x v="2"/>
    <n v="4"/>
    <x v="0"/>
    <m/>
    <s v="0//0"/>
    <m/>
    <m/>
    <n v="0"/>
    <m/>
    <n v="0"/>
    <m/>
    <m/>
    <m/>
    <s v="EST"/>
    <s v="40 HS"/>
    <d v="2017-06-12T00:00:00"/>
    <n v="4122.49"/>
    <n v="40"/>
    <x v="2"/>
    <x v="0"/>
  </r>
  <r>
    <s v="ANA CAROLINA DUARTE ESPERIDIAO"/>
    <s v="Universidade Federal de Uberlandia"/>
    <n v="3678596"/>
    <n v="524398100"/>
    <s v="12/02/1984"/>
    <s v="F"/>
    <s v="TERESA CRISTINA CASTRO DUARTE ESPERIDIAO"/>
    <s v="Branca"/>
    <s v="BRASILEIRO NATO"/>
    <m/>
    <s v="RJ"/>
    <m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3"/>
    <n v="2"/>
    <x v="0"/>
    <m/>
    <s v="0//0"/>
    <m/>
    <m/>
    <n v="0"/>
    <m/>
    <n v="0"/>
    <m/>
    <m/>
    <m/>
    <s v="EST"/>
    <s v="20 HS"/>
    <d v="2020-10-15T00:00:00"/>
    <n v="6318.36"/>
    <n v="38"/>
    <x v="7"/>
    <x v="2"/>
  </r>
  <r>
    <s v="ANA CAROLINA GONCALVES BONIFACIO"/>
    <s v="Hospital de Clínicas"/>
    <n v="1879653"/>
    <n v="5296160681"/>
    <s v="07/01/1983"/>
    <s v="F"/>
    <s v="RITA LUZIA GONCALVES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ENSINO MEDIO"/>
    <x v="0"/>
    <x v="2"/>
    <n v="8"/>
    <x v="0"/>
    <m/>
    <s v="0//0"/>
    <m/>
    <m/>
    <n v="0"/>
    <m/>
    <n v="0"/>
    <m/>
    <m/>
    <m/>
    <s v="EST"/>
    <s v="40 HS"/>
    <d v="2011-07-25T00:00:00"/>
    <n v="8014.64"/>
    <n v="39"/>
    <x v="2"/>
    <x v="3"/>
  </r>
  <r>
    <s v="ANA CAROLINA SOUZA OLIVEIRA"/>
    <s v="Hospital de Clínicas"/>
    <n v="1888216"/>
    <n v="98660934687"/>
    <s v="30/12/1978"/>
    <s v="F"/>
    <s v="DAUREA ABADIA DE SOUZA OLIVEIR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0"/>
    <n v="8"/>
    <x v="0"/>
    <m/>
    <s v="0//0"/>
    <m/>
    <m/>
    <n v="0"/>
    <m/>
    <n v="0"/>
    <m/>
    <m/>
    <m/>
    <s v="EST"/>
    <s v="40 HS"/>
    <d v="2011-09-13T00:00:00"/>
    <n v="25873.29"/>
    <n v="44"/>
    <x v="3"/>
    <x v="4"/>
  </r>
  <r>
    <s v="ANA CAROLINA TANNUS GONTIJO"/>
    <s v="Universidade Federal de Uberlandia"/>
    <n v="1810251"/>
    <n v="8224775640"/>
    <s v="13/03/1986"/>
    <s v="F"/>
    <s v="LILIANE PARREIRA TANNUS GONTIJO"/>
    <s v="Amarela"/>
    <s v="BRASILEIRO NATO"/>
    <m/>
    <s v="MG"/>
    <m/>
    <n v="816"/>
    <s v="COORDENACAO DO CURSO DE TEATRO"/>
    <s v="04-SANTA MONICA"/>
    <n v="808"/>
    <s v="INSTITUTO DE ARTES"/>
    <s v="04-SANTA MONICA"/>
    <x v="0"/>
    <s v="Especialização Nivel Superior"/>
    <x v="1"/>
    <x v="2"/>
    <n v="9"/>
    <x v="0"/>
    <m/>
    <s v="0//0"/>
    <m/>
    <m/>
    <n v="0"/>
    <m/>
    <n v="0"/>
    <m/>
    <m/>
    <m/>
    <s v="EST"/>
    <s v="40 HS"/>
    <d v="2010-08-23T00:00:00"/>
    <n v="7967.9"/>
    <n v="36"/>
    <x v="7"/>
    <x v="2"/>
  </r>
  <r>
    <s v="ANA CLAUDIA ARANTES MARQUEZ PAJUABA"/>
    <s v="Universidade Federal de Uberlandia"/>
    <n v="1097685"/>
    <n v="48515051672"/>
    <s v="29/04/1967"/>
    <s v="F"/>
    <s v="EDNA ARANTES MARQUEZ"/>
    <s v="Branca"/>
    <s v="BRASILEIRO NATO"/>
    <m/>
    <s v="MG"/>
    <s v="UBERLANDIA"/>
    <n v="288"/>
    <s v="INSTITUTO DE CIENCIAS BIOMEDICAS"/>
    <s v="07-AREA ACADEMICA-UMUARAMA"/>
    <n v="288"/>
    <s v="INSTITUTO DE CIENCIAS BIOMEDICAS"/>
    <s v="07-AREA ACADEMICA-UMUARAMA"/>
    <x v="0"/>
    <s v="Doutorado"/>
    <x v="1"/>
    <x v="0"/>
    <n v="16"/>
    <x v="0"/>
    <m/>
    <s v="0//0"/>
    <m/>
    <m/>
    <n v="26314"/>
    <s v="ESCOLA AGROTECNICA FEDERAL DE UBERLANDIA"/>
    <n v="0"/>
    <m/>
    <m/>
    <m/>
    <s v="EST"/>
    <s v="40 HS"/>
    <d v="2001-12-01T00:00:00"/>
    <n v="31464.21"/>
    <n v="55"/>
    <x v="4"/>
    <x v="4"/>
  </r>
  <r>
    <s v="ANA CLAUDIA ARAUJO SILVA"/>
    <s v="Universidade Federal de Uberlandia"/>
    <n v="2377524"/>
    <n v="8263972639"/>
    <s v="10/11/1987"/>
    <s v="F"/>
    <s v="MARIA DE LOURDES DE ARAUJO SILVA"/>
    <s v="Parda"/>
    <s v="BRASILEIRO NATO"/>
    <m/>
    <s v="MG"/>
    <m/>
    <n v="797"/>
    <s v="COORD DO CURSO DE HISTORIA DO PONTAL"/>
    <s v="09-CAMPUS PONTAL"/>
    <n v="1155"/>
    <s v="INSTITUTO DE CIENCIAS HUMANAS DO PONTAL"/>
    <s v="09-CAMPUS PONTAL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7-03-16T00:00:00"/>
    <n v="3283.8"/>
    <n v="35"/>
    <x v="7"/>
    <x v="9"/>
  </r>
  <r>
    <s v="ANA CLAUDIA DE MELO ARAUJO"/>
    <s v="Universidade Federal de Uberlandia"/>
    <n v="2163316"/>
    <n v="3074581646"/>
    <s v="18/08/1976"/>
    <s v="F"/>
    <s v="MARIA APARECIDA JOANA DE MELO ARAUJO"/>
    <s v="Branca"/>
    <s v="BRASILEIRO NATO"/>
    <m/>
    <s v="MG"/>
    <m/>
    <n v="46"/>
    <s v="DIVISAO DE ENG SEG MEDICINA TRABALHO"/>
    <s v="08-AREA ADMINISTR-UMUARAMA"/>
    <n v="29"/>
    <s v="PRO REITORIA DE GESTAO DE PESSOA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9-18T00:00:00"/>
    <n v="4320.12"/>
    <n v="46"/>
    <x v="3"/>
    <x v="0"/>
  </r>
  <r>
    <s v="ANA CLAUDIA SILVA MORAIS"/>
    <s v="Universidade Federal de Uberlandia"/>
    <n v="3210354"/>
    <n v="12610598670"/>
    <s v="20/09/1994"/>
    <s v="F"/>
    <s v="LUCIMAR DE LOURDES SILVA"/>
    <s v="Branca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1"/>
    <s v="Especialização Nivel Superior"/>
    <x v="0"/>
    <x v="3"/>
    <n v="2"/>
    <x v="0"/>
    <m/>
    <s v="0//0"/>
    <m/>
    <m/>
    <n v="0"/>
    <m/>
    <n v="0"/>
    <m/>
    <m/>
    <m/>
    <s v="EST"/>
    <s v="40 HS"/>
    <d v="2020-10-15T00:00:00"/>
    <n v="3595.15"/>
    <n v="28"/>
    <x v="8"/>
    <x v="9"/>
  </r>
  <r>
    <s v="ANA CRISTINA FERREIRA FONSECA ROCHA"/>
    <s v="Hospital de Clínicas"/>
    <n v="1362637"/>
    <n v="4406903666"/>
    <s v="13/05/1981"/>
    <s v="F"/>
    <s v="ILDA FONSECA FERREIRA"/>
    <s v="Branca"/>
    <s v="BRASILEIRO NATO"/>
    <m/>
    <s v="MG"/>
    <s v="VAZANTE"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01T00:00:00"/>
    <n v="10797.7"/>
    <n v="41"/>
    <x v="2"/>
    <x v="8"/>
  </r>
  <r>
    <s v="ANA CRISTINA ROCHA INACIO"/>
    <s v="Hospital de Clínicas"/>
    <n v="1459755"/>
    <n v="5994244600"/>
    <s v="06/06/1980"/>
    <s v="F"/>
    <s v="MARIA DO SOCORRO ROCHA INACIO"/>
    <s v="Branca"/>
    <s v="BRASILEIRO NATO"/>
    <m/>
    <s v="SP"/>
    <s v="SAO PAULO"/>
    <n v="549"/>
    <s v="SETOR DE TRANSPLANTE RENAL"/>
    <s v="05-ENFERMAGEM-UMUARAMA"/>
    <n v="211"/>
    <s v="DIRETORIA DE ENFERMAGEM HC"/>
    <s v="05-ENFERMAGEM-UMUARAMA"/>
    <x v="0"/>
    <s v="Mestrado"/>
    <x v="1"/>
    <x v="0"/>
    <n v="12"/>
    <x v="0"/>
    <m/>
    <s v="0//0"/>
    <m/>
    <m/>
    <n v="0"/>
    <m/>
    <n v="0"/>
    <m/>
    <m/>
    <m/>
    <s v="EST"/>
    <s v="40 HS"/>
    <d v="2004-07-16T00:00:00"/>
    <n v="12796.19"/>
    <n v="42"/>
    <x v="2"/>
    <x v="5"/>
  </r>
  <r>
    <s v="ANA CRISTINA ZAGO DE MESQUITA CIUFFA"/>
    <s v="Universidade Federal de Uberlandia"/>
    <n v="2298225"/>
    <n v="45273952620"/>
    <s v="25/11/1961"/>
    <s v="F"/>
    <s v="SHIRLEY DE ALMEIDA ZAGO"/>
    <s v="Branca"/>
    <s v="BRASILEIRO NATO"/>
    <m/>
    <s v="MG"/>
    <m/>
    <n v="1217"/>
    <s v="DIVISAO DO SIASS PERICIA SAUD SERVIDOR"/>
    <s v="08-AREA ADMINISTR-UMUARAMA"/>
    <n v="29"/>
    <s v="PRO REITORIA DE GESTAO DE PESSOAS"/>
    <s v="04-SANTA MONICA"/>
    <x v="4"/>
    <s v="Mestrado"/>
    <x v="0"/>
    <x v="0"/>
    <n v="5"/>
    <x v="0"/>
    <m/>
    <s v="0//0"/>
    <m/>
    <m/>
    <n v="0"/>
    <m/>
    <n v="0"/>
    <m/>
    <m/>
    <m/>
    <s v="EST"/>
    <s v="40 HS"/>
    <d v="2016-03-11T00:00:00"/>
    <n v="5022.75"/>
    <n v="61"/>
    <x v="6"/>
    <x v="0"/>
  </r>
  <r>
    <s v="ANA ELISA COSTA CUNHA"/>
    <s v="Hospital de Clínicas"/>
    <n v="2934898"/>
    <n v="8288301690"/>
    <s v="22/01/1988"/>
    <s v="F"/>
    <s v="GLORIA APARECIDA COSTA CUNHA"/>
    <s v="Branca"/>
    <s v="BRASILEIRO NATO"/>
    <m/>
    <s v="MG"/>
    <m/>
    <n v="499"/>
    <s v="UTI PEDIATRICO GEUNE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8-01T00:00:00"/>
    <n v="6748.45"/>
    <n v="34"/>
    <x v="7"/>
    <x v="2"/>
  </r>
  <r>
    <s v="ANA ELISA DE SOUZA FALLEIROS"/>
    <s v="Hospital de Clínicas"/>
    <n v="1534379"/>
    <n v="5431234641"/>
    <s v="27/12/1981"/>
    <s v="F"/>
    <s v="ANA RITA TEODORO DE SOUZA FALLEIROS"/>
    <s v="Branca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x v="0"/>
    <s v="Mestrado"/>
    <x v="1"/>
    <x v="0"/>
    <n v="11"/>
    <x v="0"/>
    <m/>
    <s v="0//0"/>
    <m/>
    <m/>
    <n v="0"/>
    <m/>
    <n v="0"/>
    <m/>
    <m/>
    <m/>
    <s v="EST"/>
    <s v="40 HS"/>
    <d v="2006-06-12T00:00:00"/>
    <n v="10449.39"/>
    <n v="41"/>
    <x v="2"/>
    <x v="8"/>
  </r>
  <r>
    <s v="ANA ELIZABETH CUNHA GUIMARAES DE ALMEIDA"/>
    <s v="Hospital de Clínicas"/>
    <n v="1435803"/>
    <n v="3192388650"/>
    <s v="16/07/1977"/>
    <s v="F"/>
    <s v="MARCIA CRISTINA CUNHA GUIMARAES"/>
    <s v="Branca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x v="0"/>
    <s v="Especialização Nivel Superior"/>
    <x v="1"/>
    <x v="0"/>
    <n v="12"/>
    <x v="1"/>
    <m/>
    <s v="0//0"/>
    <m/>
    <s v="CESSAO (COM ONUS) PARA OUTROS ORGAOS - EST"/>
    <n v="0"/>
    <m/>
    <n v="26443"/>
    <s v="EMPRESA BRAS. SERVIÇOS HOSPITALARES"/>
    <s v="15/10/2021"/>
    <s v="0//0"/>
    <s v="EST"/>
    <s v="30 HS"/>
    <d v="2003-12-03T00:00:00"/>
    <n v="11010.05"/>
    <n v="45"/>
    <x v="3"/>
    <x v="8"/>
  </r>
  <r>
    <s v="ANA FLAVIA BRANDAO ROCHA"/>
    <s v="Universidade Federal de Uberlandia"/>
    <n v="3228408"/>
    <n v="11222132630"/>
    <s v="01/09/1992"/>
    <s v="F"/>
    <s v="MARIA BEATRIZ BRANDAO ROCHA"/>
    <s v="Branca"/>
    <s v="BRASILEIRO NATO"/>
    <m/>
    <s v="MG"/>
    <m/>
    <n v="340"/>
    <s v="INSTITUTO DE GEOGRAFIA"/>
    <s v="04-SANTA MONICA"/>
    <n v="340"/>
    <s v="INSTITUTO DE GEOGRAFIA"/>
    <s v="04-SANTA MONICA"/>
    <x v="0"/>
    <s v="Mestrado"/>
    <x v="0"/>
    <x v="1"/>
    <n v="2"/>
    <x v="0"/>
    <m/>
    <s v="0//0"/>
    <m/>
    <m/>
    <n v="0"/>
    <m/>
    <n v="0"/>
    <m/>
    <m/>
    <m/>
    <s v="EST"/>
    <s v="40 HS"/>
    <d v="2021-03-05T00:00:00"/>
    <n v="3864.44"/>
    <n v="30"/>
    <x v="0"/>
    <x v="9"/>
  </r>
  <r>
    <s v="ANA FLAVIA DE ALMEIDA COELHO"/>
    <s v="Universidade Federal de Uberlandia"/>
    <n v="2259014"/>
    <n v="9780477616"/>
    <s v="21/03/1989"/>
    <s v="F"/>
    <s v="MARILENE DE ALMEIDA"/>
    <s v="Branca"/>
    <s v="BRASILEIRO NATO"/>
    <m/>
    <s v="MG"/>
    <m/>
    <n v="29"/>
    <s v="PRO REITORIA DE GESTAO DE PESSOAS"/>
    <s v="04-SANTA MONICA"/>
    <n v="29"/>
    <s v="PRO REITORIA DE GESTAO DE PESSOAS"/>
    <s v="04-SANTA MONICA"/>
    <x v="5"/>
    <s v="Especialização Nivel Superior"/>
    <x v="0"/>
    <x v="0"/>
    <n v="5"/>
    <x v="0"/>
    <m/>
    <s v="0//0"/>
    <m/>
    <m/>
    <n v="0"/>
    <m/>
    <n v="0"/>
    <m/>
    <m/>
    <m/>
    <s v="EST"/>
    <s v="40 HS"/>
    <d v="2015-10-09T00:00:00"/>
    <n v="5133.46"/>
    <n v="33"/>
    <x v="0"/>
    <x v="0"/>
  </r>
  <r>
    <s v="ANA FLAVIA MARQUES DE SOUSA"/>
    <s v="Hospital de Clínicas"/>
    <n v="1434505"/>
    <n v="4229617607"/>
    <s v="09/02/1981"/>
    <s v="F"/>
    <s v="SELMA PEREIRA DE SOUSA MARQUES"/>
    <s v="Amarela"/>
    <s v="BRASILEIRO NATO"/>
    <m/>
    <s v="MG"/>
    <s v="UBERLANDIA"/>
    <n v="491"/>
    <s v="CENTRO CIRURGICO GEUNE DIENF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3-11-12T00:00:00"/>
    <n v="7648.77"/>
    <n v="41"/>
    <x v="2"/>
    <x v="2"/>
  </r>
  <r>
    <s v="ANA LAURA GOMES DE SOUSA"/>
    <s v="Universidade Federal de Uberlandia"/>
    <n v="3308390"/>
    <n v="11391808606"/>
    <s v="30/05/1995"/>
    <s v="F"/>
    <s v="ANA PAULA TEIXEIRA GOMES DE SOUSA"/>
    <s v="Branca"/>
    <s v="BRASILEIRO NATO"/>
    <m/>
    <s v="MG"/>
    <m/>
    <n v="141"/>
    <s v="DIVISAO DE CONTABILIDADE - DIRAF"/>
    <s v="04-SANTA MONICA"/>
    <n v="131"/>
    <s v="PRO REITORIA DE PLANEJAMEN ADMINISTRACAO"/>
    <s v="04-SANTA MONICA"/>
    <x v="0"/>
    <s v="Especialização Nivel Superior"/>
    <x v="1"/>
    <x v="1"/>
    <n v="1"/>
    <x v="0"/>
    <m/>
    <s v="0//0"/>
    <m/>
    <s v="Lic. Gestante  ( Concedida Administrat.) - EST"/>
    <n v="0"/>
    <m/>
    <n v="0"/>
    <m/>
    <s v="24/11/2022"/>
    <s v="23/03/2023"/>
    <s v="EST"/>
    <s v="40 HS"/>
    <d v="2022-09-06T00:00:00"/>
    <n v="5434.85"/>
    <n v="27"/>
    <x v="8"/>
    <x v="0"/>
  </r>
  <r>
    <s v="ANA LETICIA DE OLIVEIRA GUERRA"/>
    <s v="Universidade Federal de Uberlandia"/>
    <n v="3242882"/>
    <n v="5082109685"/>
    <s v="22/11/1980"/>
    <s v="F"/>
    <s v="MARIA APARECIDA DE OLIVEIRA GUERRA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1-07-01T00:00:00"/>
    <n v="5705.68"/>
    <n v="42"/>
    <x v="2"/>
    <x v="0"/>
  </r>
  <r>
    <s v="ANA LORENA LOBO OLIVEIRA"/>
    <s v="Hospital de Clínicas"/>
    <n v="2958977"/>
    <n v="9093152645"/>
    <s v="18/12/1987"/>
    <s v="F"/>
    <s v="ARLENE LOBO OLIVEIRA"/>
    <s v="Branca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x v="0"/>
    <s v="Mestrado"/>
    <x v="0"/>
    <x v="0"/>
    <n v="6"/>
    <x v="1"/>
    <m/>
    <s v="0//0"/>
    <m/>
    <s v="CESSAO (COM ONUS) PARA OUTROS ORGAOS - EST"/>
    <n v="0"/>
    <m/>
    <n v="26443"/>
    <s v="EMPRESA BRAS. SERVIÇOS HOSPITALARES"/>
    <s v="28/05/2020"/>
    <s v="0//0"/>
    <s v="EST"/>
    <s v="40 HS"/>
    <d v="2014-02-21T00:00:00"/>
    <n v="5051.21"/>
    <n v="35"/>
    <x v="7"/>
    <x v="0"/>
  </r>
  <r>
    <s v="ANA LUCIA DE OLIVEIRA"/>
    <s v="Hospital de Clínicas"/>
    <n v="412611"/>
    <n v="47253762649"/>
    <s v="12/09/1961"/>
    <s v="F"/>
    <s v="JOANA MARIA OLIVEIRA"/>
    <s v="Preta"/>
    <s v="BRASILEIRO NATO"/>
    <m/>
    <s v="MG"/>
    <s v="ARAGUARI"/>
    <n v="491"/>
    <s v="CENTRO CIRURGICO GEUNE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5-11-01T00:00:00"/>
    <n v="9148.75"/>
    <n v="61"/>
    <x v="6"/>
    <x v="3"/>
  </r>
  <r>
    <s v="ANA LUCIA DE SOUZA FERREIRA"/>
    <s v="Universidade Federal de Uberlandia"/>
    <n v="1532198"/>
    <n v="65309510672"/>
    <s v="18/06/1969"/>
    <s v="F"/>
    <s v="ANA AMELIA DE SOUZA"/>
    <s v="Branca"/>
    <s v="BRASILEIRO NATO"/>
    <m/>
    <s v="MG"/>
    <s v="ARAGUARI"/>
    <n v="173"/>
    <s v="DIVISAO DE COMPRAS - DIRCL"/>
    <s v="04-SANTA MONICA"/>
    <n v="131"/>
    <s v="PRO REITORIA DE PLANEJAMEN ADMINISTRACAO"/>
    <s v="04-SANTA MONICA"/>
    <x v="0"/>
    <s v="Especialização Nivel Superior"/>
    <x v="1"/>
    <x v="0"/>
    <n v="11"/>
    <x v="0"/>
    <m/>
    <s v="0//0"/>
    <m/>
    <m/>
    <n v="0"/>
    <m/>
    <n v="0"/>
    <m/>
    <m/>
    <m/>
    <s v="EST"/>
    <s v="30 HS"/>
    <d v="2006-05-24T00:00:00"/>
    <n v="6702.73"/>
    <n v="53"/>
    <x v="5"/>
    <x v="2"/>
  </r>
  <r>
    <s v="ANA LUCIA RIBEIRO GONCALVES"/>
    <s v="Hospital de Clínicas"/>
    <n v="1842574"/>
    <n v="5930718679"/>
    <s v="02/08/1982"/>
    <s v="F"/>
    <s v="JOANA DARC RIBEIRO GONCALVES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Doutorado"/>
    <x v="0"/>
    <x v="0"/>
    <n v="8"/>
    <x v="0"/>
    <m/>
    <s v="0//0"/>
    <m/>
    <m/>
    <n v="0"/>
    <m/>
    <n v="0"/>
    <m/>
    <m/>
    <m/>
    <s v="EST"/>
    <s v="40 HS"/>
    <d v="2011-05-25T00:00:00"/>
    <n v="6636.74"/>
    <n v="40"/>
    <x v="2"/>
    <x v="2"/>
  </r>
  <r>
    <s v="ANA LUIZA NASCIMENTO MAIA"/>
    <s v="Universidade Federal de Uberlandia"/>
    <n v="1415438"/>
    <n v="16246290752"/>
    <s v="27/07/1996"/>
    <s v="F"/>
    <s v="ANA MARIA FERNANDES DO NASCIMENTO"/>
    <s v="Preta"/>
    <s v="BRASILEIRO NATO"/>
    <m/>
    <s v="RJ"/>
    <m/>
    <n v="130"/>
    <s v="SETOR DE ASSUNTOS EDUCACIONAIS - DIRAC"/>
    <s v="04-SANTA MONICA"/>
    <n v="262"/>
    <s v="PRO REITORIA DE GRADUACAO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8-30T00:00:00"/>
    <n v="3058.7"/>
    <n v="26"/>
    <x v="8"/>
    <x v="9"/>
  </r>
  <r>
    <s v="ANA MABILLE RIBEIRO OLIVEIRA MONTEIRO"/>
    <s v="Universidade Federal de Uberlandia"/>
    <n v="2220385"/>
    <n v="38083599867"/>
    <s v="06/11/1988"/>
    <s v="F"/>
    <s v="NILDMAR OLIVEIRA SILVEIRA RIBEIRO"/>
    <s v="Branca"/>
    <s v="BRASILEIRO NATO"/>
    <m/>
    <s v="BA"/>
    <m/>
    <n v="143"/>
    <s v="DIVISAO DE EXECUCAO ORCAMENTARIA - DIRAF"/>
    <s v="04-SANTA MONICA"/>
    <n v="131"/>
    <s v="PRO REITORIA DE PLANEJAMEN ADMINISTR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5-04-14T00:00:00"/>
    <n v="4320.12"/>
    <n v="34"/>
    <x v="7"/>
    <x v="0"/>
  </r>
  <r>
    <s v="ANA MARCIA SA FIGUEIREDO FERNANDES"/>
    <s v="Hospital de Clínicas"/>
    <n v="2422092"/>
    <n v="76776158991"/>
    <s v="18/03/1964"/>
    <s v="F"/>
    <s v="ZEDIA DOS SANTOS SA"/>
    <s v="Branca"/>
    <s v="BRASILEIRO NATO"/>
    <m/>
    <s v="PR"/>
    <m/>
    <n v="765"/>
    <s v="ASSISTENCIA SOCIAL"/>
    <s v="06-HOSP CLINICAS-UMUARAMA"/>
    <n v="746"/>
    <s v="DIRETORIA DE SERVICOS CLINICOS"/>
    <s v="06-HOSP CLINICAS-UMUARAMA"/>
    <x v="6"/>
    <s v="Especialização Nivel Superior"/>
    <x v="1"/>
    <x v="0"/>
    <n v="4"/>
    <x v="0"/>
    <m/>
    <s v="0//0"/>
    <m/>
    <m/>
    <n v="0"/>
    <m/>
    <n v="0"/>
    <m/>
    <m/>
    <m/>
    <s v="EST"/>
    <s v="40 HS"/>
    <d v="2017-09-05T00:00:00"/>
    <n v="10742.41"/>
    <n v="58"/>
    <x v="4"/>
    <x v="8"/>
  </r>
  <r>
    <s v="ANA MARIA CARVALHO MONTEIRO PRADO"/>
    <s v="Hospital de Clínicas"/>
    <n v="1442674"/>
    <n v="95229361620"/>
    <s v="01/03/1972"/>
    <s v="F"/>
    <s v="CLEUZA CARVALHO MONTEIRO"/>
    <s v="Branca"/>
    <s v="BRASILEIRO NATO"/>
    <m/>
    <s v="MG"/>
    <s v="UBERLANDIA"/>
    <n v="767"/>
    <s v="FISIOTERAPIA E TERAPIA OCUPACIONAL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30 HS"/>
    <d v="2004-02-11T00:00:00"/>
    <n v="10982.56"/>
    <n v="50"/>
    <x v="5"/>
    <x v="8"/>
  </r>
  <r>
    <s v="ANA MARIA DA SILVA"/>
    <s v="Universidade Federal de Uberlandia"/>
    <n v="1476281"/>
    <n v="44955502687"/>
    <s v="02/03/1963"/>
    <s v="F"/>
    <s v="MAURA DE OLIVEIRA SILVA"/>
    <s v="Branca"/>
    <s v="BRASILEIRO NATO"/>
    <m/>
    <s v="MG"/>
    <s v="MONTE CARMELO"/>
    <n v="723"/>
    <s v="DIVISAO DE ATENDIMENTO AO USUARIO"/>
    <s v="04-SANTA MONICA"/>
    <n v="585"/>
    <s v="DIRETORIA DO SISTEMA DE BIBLIOTECAS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10-27T00:00:00"/>
    <n v="6031.9"/>
    <n v="59"/>
    <x v="6"/>
    <x v="2"/>
  </r>
  <r>
    <s v="ANA MARIA GUIRADO RODRIGUES"/>
    <s v="Universidade Federal de Uberlandia"/>
    <n v="1035329"/>
    <n v="82238820868"/>
    <s v="30/05/1964"/>
    <s v="F"/>
    <s v="DORIS DUARTE GUIRADO RODRIGUES"/>
    <s v="Branca"/>
    <s v="BRASILEIRO NATO"/>
    <m/>
    <s v="SP"/>
    <s v="PERACICABA"/>
    <n v="663"/>
    <s v="DIRETORIA QUALIDADE VIDA SAUDE SERVIDOR"/>
    <s v="08-AREA ADMINISTR-UMUARAMA"/>
    <n v="29"/>
    <s v="PRO REITORIA DE GESTAO DE PESSOAS"/>
    <s v="04-SANTA MONIC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3-12-29T00:00:00"/>
    <n v="11447.78"/>
    <n v="58"/>
    <x v="4"/>
    <x v="8"/>
  </r>
  <r>
    <s v="ANA MARIA HONORIA DE CARVALHO"/>
    <s v="Hospital de Clínicas"/>
    <n v="410093"/>
    <n v="36574945615"/>
    <s v="02/06/1950"/>
    <s v="F"/>
    <s v="MARIA JOANA JESUS"/>
    <s v="Parda"/>
    <s v="BRASILEIRO NATO"/>
    <m/>
    <s v="MG"/>
    <s v="INDIANOPOLIS"/>
    <n v="482"/>
    <s v="CLINICA CIRURGICA 2 INTERN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8-09-01T00:00:00"/>
    <n v="13373.71"/>
    <n v="72"/>
    <x v="9"/>
    <x v="5"/>
  </r>
  <r>
    <s v="ANA MARINA DE OLIVEIRA RESENDE DOS SANTOS"/>
    <s v="Universidade Federal de Uberlandia"/>
    <n v="1673253"/>
    <n v="3379459852"/>
    <s v="09/09/1960"/>
    <s v="F"/>
    <s v="MARIA PEREIRA DE OLIVEIRA"/>
    <s v="Branca"/>
    <s v="BRASILEIRO NATO"/>
    <m/>
    <s v="MG"/>
    <s v="PAINS"/>
    <n v="1244"/>
    <s v="CENTRO ESTUDOS, PESQ E PROJ ECON-SOCIAIS"/>
    <s v="04-SANTA MONICA"/>
    <n v="344"/>
    <s v="INST DE ECONOMIA RELACOES INTERNACIONAIS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034.51"/>
    <n v="62"/>
    <x v="6"/>
    <x v="0"/>
  </r>
  <r>
    <s v="ANA PAULA BOTELHO"/>
    <s v="Hospital de Clínicas"/>
    <n v="2309150"/>
    <n v="3266804112"/>
    <s v="14/08/1989"/>
    <s v="F"/>
    <s v="EUNICE PINHEIRO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4-18T00:00:00"/>
    <n v="7180.72"/>
    <n v="33"/>
    <x v="0"/>
    <x v="2"/>
  </r>
  <r>
    <s v="ANA PAULA CAMPOS FARIA"/>
    <s v="Universidade Federal de Uberlandia"/>
    <n v="3051068"/>
    <n v="9244615606"/>
    <s v="20/01/1991"/>
    <s v="F"/>
    <s v="TERESA PEDRA DE CAMPOS FARIA"/>
    <s v="Parda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8-06-11T00:00:00"/>
    <n v="7308"/>
    <n v="31"/>
    <x v="0"/>
    <x v="2"/>
  </r>
  <r>
    <s v="ANA PAULA CEZAR MACHADO"/>
    <s v="Hospital de Clínicas"/>
    <n v="1642109"/>
    <n v="4597253602"/>
    <s v="08/05/1977"/>
    <s v="F"/>
    <s v="HELENA BENEDITA CEZAR"/>
    <s v="Branca"/>
    <s v="BRASILEIRO NATO"/>
    <m/>
    <s v="MG"/>
    <s v="BUENO BRANDAO"/>
    <n v="749"/>
    <s v="FARMACIA"/>
    <s v="06-HOSP CLINICAS-UMUARAMA"/>
    <n v="743"/>
    <s v="DIRETORIA DE SERVICOS ADMINISTRATIVOS"/>
    <s v="06-HOSP CLINICAS-UMUARAMA"/>
    <x v="0"/>
    <s v="Mestrado"/>
    <x v="1"/>
    <x v="0"/>
    <n v="10"/>
    <x v="0"/>
    <m/>
    <s v="0//0"/>
    <m/>
    <m/>
    <n v="0"/>
    <m/>
    <n v="0"/>
    <m/>
    <m/>
    <m/>
    <s v="EST"/>
    <s v="40 HS"/>
    <d v="2008-07-23T00:00:00"/>
    <n v="18522.22"/>
    <n v="45"/>
    <x v="3"/>
    <x v="7"/>
  </r>
  <r>
    <s v="ANA PAULA CIRILO"/>
    <s v="Universidade Federal de Uberlandia"/>
    <n v="3270694"/>
    <n v="40371644852"/>
    <s v="19/12/1990"/>
    <s v="F"/>
    <s v="TEREZA DE JESUS CIRILO"/>
    <s v="Preta"/>
    <s v="BRASILEIRO NATO"/>
    <m/>
    <s v="SP"/>
    <m/>
    <n v="955"/>
    <s v="PROAE - CAMPUS PONTAL"/>
    <s v="09-CAMPUS PONTAL"/>
    <n v="944"/>
    <s v="PRO REITORIA DE ASSISTENCIA ESTUDANTIL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2-01-31T00:00:00"/>
    <n v="5434.85"/>
    <n v="32"/>
    <x v="0"/>
    <x v="0"/>
  </r>
  <r>
    <s v="ANA PAULA DA SILVA QUEIROZ BRAGA"/>
    <s v="Hospital de Clínicas"/>
    <n v="1119312"/>
    <n v="6335827603"/>
    <s v="26/11/1982"/>
    <s v="F"/>
    <s v="VANDA VILMA DA SILVA QUEIROZ"/>
    <s v="Parda"/>
    <s v="BRASILEIRO NATO"/>
    <m/>
    <s v="MG"/>
    <m/>
    <n v="773"/>
    <s v="URGENCIA E EMERGENCIA"/>
    <s v="06-HOSP CLINICAS-UMUARAMA"/>
    <n v="211"/>
    <s v="DIRETORIA DE ENFERMAGEM HC"/>
    <s v="05-ENFERMAGEM-UMUARAM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19-04-03T00:00:00"/>
    <n v="10367.69"/>
    <n v="40"/>
    <x v="2"/>
    <x v="8"/>
  </r>
  <r>
    <s v="ANA PAULA DE ALMEIDA CARVALHO"/>
    <s v="Universidade Federal de Uberlandia"/>
    <n v="2419426"/>
    <n v="6369835609"/>
    <s v="23/04/1983"/>
    <s v="F"/>
    <s v="MARIA DO CARMO ALMEIDA DA CONCEICAO"/>
    <s v="Parda"/>
    <s v="BRASILEIRO NATO"/>
    <m/>
    <s v="MG"/>
    <m/>
    <n v="948"/>
    <s v="DIVISAO ASSIT E ORIENTACAO SOCIAL"/>
    <s v="04-SANTA MONICA"/>
    <n v="944"/>
    <s v="PRO REITORIA DE ASSISTENCIA ESTUDANTIL"/>
    <s v="04-SANTA MONIC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7-08-18T00:00:00"/>
    <n v="6837.25"/>
    <n v="39"/>
    <x v="2"/>
    <x v="2"/>
  </r>
  <r>
    <s v="ANA PAULA DE ARAUJO MACIEL"/>
    <s v="Hospital de Clínicas"/>
    <n v="1854906"/>
    <n v="6091925660"/>
    <s v="28/09/1982"/>
    <s v="F"/>
    <s v="ANA MARIA DE ARAUJO MACIEL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8"/>
    <x v="0"/>
    <m/>
    <s v="0//0"/>
    <m/>
    <s v="LIC. TRATAMENTO DE SAUDE - EST"/>
    <n v="0"/>
    <m/>
    <n v="0"/>
    <m/>
    <s v="12/09/2022"/>
    <s v="9/01/2023"/>
    <s v="EST"/>
    <s v="40 HS"/>
    <d v="2011-03-15T00:00:00"/>
    <n v="5022.3900000000003"/>
    <n v="40"/>
    <x v="2"/>
    <x v="0"/>
  </r>
  <r>
    <s v="ANA PAULA DE LIMA"/>
    <s v="Universidade Federal de Uberlandia"/>
    <n v="2645833"/>
    <n v="8449282675"/>
    <s v="09/05/1988"/>
    <s v="F"/>
    <s v="JUSSARA FERREIRA DE LIMA"/>
    <s v="Branca"/>
    <s v="BRASILEIRO NATO"/>
    <m/>
    <s v="MG"/>
    <s v="PASSOS"/>
    <n v="349"/>
    <s v="INSTITUTO DE LETRAS E LINGUISTICA"/>
    <s v="04-SANTA MONICA"/>
    <n v="349"/>
    <s v="INSTITUTO DE LETRAS E LINGUISTICA"/>
    <s v="04-SANTA MONICA"/>
    <x v="0"/>
    <s v="Doutorado"/>
    <x v="0"/>
    <x v="0"/>
    <n v="5"/>
    <x v="0"/>
    <m/>
    <s v="0//0"/>
    <m/>
    <m/>
    <n v="0"/>
    <m/>
    <n v="0"/>
    <m/>
    <m/>
    <m/>
    <s v="EST"/>
    <s v="40 HS"/>
    <d v="2015-10-16T00:00:00"/>
    <n v="4958.78"/>
    <n v="34"/>
    <x v="7"/>
    <x v="0"/>
  </r>
  <r>
    <s v="ANA PAULA FERNANDES DURKIN"/>
    <s v="Hospital de Clínicas"/>
    <n v="3906629"/>
    <n v="5566373640"/>
    <s v="06/06/1983"/>
    <s v="F"/>
    <s v="ROSANGELA LOHR FERNANDES"/>
    <s v="Parda"/>
    <s v="BRASILEIRO NATO"/>
    <m/>
    <s v="MG"/>
    <m/>
    <n v="492"/>
    <s v="CENTRO OBSTETRICO GEUNE DIENF"/>
    <s v="05-ENFERMAGEM-UMUARAMA"/>
    <n v="211"/>
    <s v="DIRETORIA DE ENFERMAGEM HC"/>
    <s v="05-ENFERMAGEM-UMUARAMA"/>
    <x v="0"/>
    <s v="Especialização Nivel Superior"/>
    <x v="1"/>
    <x v="3"/>
    <n v="3"/>
    <x v="0"/>
    <m/>
    <s v="0//0"/>
    <m/>
    <m/>
    <n v="0"/>
    <m/>
    <n v="0"/>
    <m/>
    <m/>
    <m/>
    <s v="EST"/>
    <s v="40 HS"/>
    <d v="2012-01-02T00:00:00"/>
    <n v="7033.68"/>
    <n v="39"/>
    <x v="2"/>
    <x v="2"/>
  </r>
  <r>
    <s v="ANA PAULA LINO JORGE MACHADO"/>
    <s v="Hospital de Clínicas"/>
    <n v="1437484"/>
    <n v="4820262866"/>
    <s v="25/02/1965"/>
    <s v="F"/>
    <s v="VERA LUCIA MAIA LINO JORGE"/>
    <s v="Parda"/>
    <s v="BRASILEIRO NATO"/>
    <m/>
    <s v="MG"/>
    <s v="BELO HORIZONTE"/>
    <n v="771"/>
    <s v="SERVICOS MEDICOS"/>
    <s v="06-HOSP CLINICAS-UMUARAMA"/>
    <n v="746"/>
    <s v="DIRETORIA DE SERVICOS CLINICOS"/>
    <s v="06-HOSP CLINICAS-UMUARAMA"/>
    <x v="0"/>
    <s v="Mestrado"/>
    <x v="1"/>
    <x v="2"/>
    <n v="12"/>
    <x v="0"/>
    <m/>
    <s v="0//0"/>
    <m/>
    <m/>
    <n v="0"/>
    <m/>
    <n v="0"/>
    <m/>
    <m/>
    <m/>
    <s v="EST"/>
    <s v="40 HS"/>
    <d v="2003-12-16T00:00:00"/>
    <n v="24770.15"/>
    <n v="57"/>
    <x v="4"/>
    <x v="4"/>
  </r>
  <r>
    <s v="ANA PAULA MARTINS DE OLIVEIRA"/>
    <s v="Universidade Federal de Uberlandia"/>
    <n v="2090018"/>
    <n v="7988901699"/>
    <s v="18/03/1988"/>
    <s v="F"/>
    <s v="MAURICIA MARIA MARTINS DE OLIVEIRA"/>
    <s v="Preta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4T00:00:00"/>
    <n v="4320.12"/>
    <n v="34"/>
    <x v="7"/>
    <x v="0"/>
  </r>
  <r>
    <s v="ANA PAULA MARTINS DE SOUZA"/>
    <s v="Hospital de Clínicas"/>
    <n v="1873185"/>
    <n v="7921200605"/>
    <s v="02/06/1986"/>
    <s v="F"/>
    <s v="SIRLEY MARTINS DE OLIVEIRA"/>
    <s v="Branca"/>
    <s v="BRASILEIRO NATO"/>
    <m/>
    <s v="MG"/>
    <m/>
    <n v="496"/>
    <s v="ONCOLOGIA QUIMIOTERAPIA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20T00:00:00"/>
    <n v="6873.16"/>
    <n v="36"/>
    <x v="7"/>
    <x v="2"/>
  </r>
  <r>
    <s v="ANA PAULA MEDINA"/>
    <s v="Universidade Federal de Uberlandia"/>
    <n v="1828261"/>
    <n v="18776261808"/>
    <s v="26/11/1975"/>
    <s v="F"/>
    <s v="ADELAIDE MEDINA"/>
    <s v="Branca"/>
    <s v="BRASILEIRO NATO"/>
    <m/>
    <s v="SP"/>
    <m/>
    <n v="1161"/>
    <s v="COORD CURSO GRAD EDU FISICA-LICENCIATURA"/>
    <s v="03-EDUCACAO FISICA"/>
    <n v="332"/>
    <s v="FACULDADE DE EDUCACAO FISICA"/>
    <s v="03-EDUCACAO FIS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1-30T00:00:00"/>
    <n v="4824.79"/>
    <n v="47"/>
    <x v="3"/>
    <x v="0"/>
  </r>
  <r>
    <s v="ANA PAULA MENDONCA LUCAS"/>
    <s v="Hospital de Clínicas"/>
    <n v="2374208"/>
    <n v="64124878168"/>
    <s v="29/11/1971"/>
    <s v="F"/>
    <s v="MARILDA MARIA MENDONCA LUCAS"/>
    <s v="Branca"/>
    <s v="BRASILEIRO NATO"/>
    <m/>
    <s v="GO"/>
    <s v="GOIANIA"/>
    <n v="471"/>
    <s v="GASTROENTEROLOGIA AMB DIENF"/>
    <s v="05-ENFERMAGEM-UMUARAMA"/>
    <n v="211"/>
    <s v="DIRETORIA DE ENFERMAGEM HC"/>
    <s v="05-ENFERMAGEM-UMUARAMA"/>
    <x v="0"/>
    <s v="Mestrado"/>
    <x v="1"/>
    <x v="0"/>
    <n v="12"/>
    <x v="0"/>
    <m/>
    <s v="0//0"/>
    <m/>
    <m/>
    <n v="0"/>
    <m/>
    <n v="0"/>
    <m/>
    <m/>
    <m/>
    <s v="EST"/>
    <s v="40 HS"/>
    <d v="2004-06-01T00:00:00"/>
    <n v="18013.599999999999"/>
    <n v="51"/>
    <x v="5"/>
    <x v="7"/>
  </r>
  <r>
    <s v="ANA PAULA MICHALICHEM DA SILVA"/>
    <s v="Hospital de Clínicas"/>
    <n v="1862854"/>
    <n v="21547073861"/>
    <s v="01/04/1981"/>
    <s v="F"/>
    <s v="LENI APARECIDA MACHADO MICHALICHEM"/>
    <s v="Branca"/>
    <s v="BRASILEIRO NATO"/>
    <m/>
    <s v="SP"/>
    <m/>
    <n v="490"/>
    <s v="BERCARIO E UTI NEONATAL GEUNE DIENF"/>
    <s v="05-ENFERMAGEM-UMUARAMA"/>
    <n v="211"/>
    <s v="DIRETORIA DE ENFERMAGEM HC"/>
    <s v="05-ENFERMAGEM-UMUARAMA"/>
    <x v="0"/>
    <s v="Tecnico (Nivel Medio Completo)"/>
    <x v="2"/>
    <x v="0"/>
    <n v="8"/>
    <x v="0"/>
    <m/>
    <s v="0//0"/>
    <m/>
    <m/>
    <n v="0"/>
    <m/>
    <n v="0"/>
    <m/>
    <m/>
    <m/>
    <s v="EST"/>
    <s v="40 HS"/>
    <d v="2011-04-20T00:00:00"/>
    <n v="4987.1400000000003"/>
    <n v="41"/>
    <x v="2"/>
    <x v="0"/>
  </r>
  <r>
    <s v="ANA PAULA NAVES NASCIMENTO"/>
    <s v="Universidade Federal de Uberlandia"/>
    <n v="3222015"/>
    <n v="4534634609"/>
    <s v="03/07/1978"/>
    <s v="F"/>
    <s v="ANA MARIA NAVES NASCIMENTO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NSINO MEDIO"/>
    <x v="0"/>
    <x v="3"/>
    <n v="2"/>
    <x v="0"/>
    <m/>
    <s v="0//0"/>
    <m/>
    <m/>
    <n v="0"/>
    <m/>
    <n v="0"/>
    <m/>
    <m/>
    <m/>
    <s v="EST"/>
    <s v="40 HS"/>
    <d v="2021-01-18T00:00:00"/>
    <n v="4653.9799999999996"/>
    <n v="44"/>
    <x v="3"/>
    <x v="0"/>
  </r>
  <r>
    <s v="ANA PAULA PEREIRA"/>
    <s v="Universidade Federal de Uberlandia"/>
    <n v="3208720"/>
    <n v="4485520609"/>
    <s v="06/12/1979"/>
    <s v="F"/>
    <s v="ANA MARIA BAHIA PEREIRA"/>
    <s v="Branca"/>
    <s v="BRASILEIRO NATO"/>
    <m/>
    <s v="MG"/>
    <m/>
    <n v="869"/>
    <s v="DIVISAO DE EXECUCAO FISICA - DIROB"/>
    <s v="04-SANTA MONICA"/>
    <n v="59"/>
    <s v="PREFEITURA UNIVERSITARIA"/>
    <s v="04-SANTA MONIC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0-10-05T00:00:00"/>
    <n v="3434.01"/>
    <n v="43"/>
    <x v="2"/>
    <x v="9"/>
  </r>
  <r>
    <s v="ANA PAULA RODRIGUES DE OLIVEIRA"/>
    <s v="Universidade Federal de Uberlandia"/>
    <n v="1617672"/>
    <n v="2624499601"/>
    <s v="07/07/1972"/>
    <s v="F"/>
    <s v="MARIA JOSE RODRIGUES DE OLIVEIRA"/>
    <s v="Parda"/>
    <s v="BRASILEIRO NATO"/>
    <m/>
    <s v="MG"/>
    <s v="UBERLANDIA"/>
    <n v="723"/>
    <s v="DIVISAO DE ATENDIMENTO AO USUARIO"/>
    <s v="04-SANTA MONICA"/>
    <n v="585"/>
    <s v="DIRETORIA DO SISTEMA DE BIBLIOTECAS"/>
    <s v="04-SANTA MON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8-03-31T00:00:00"/>
    <n v="4840.87"/>
    <n v="50"/>
    <x v="5"/>
    <x v="0"/>
  </r>
  <r>
    <s v="ANA PAULA SANTOS RESENDE"/>
    <s v="Hospital de Clínicas"/>
    <n v="1873804"/>
    <n v="6108948620"/>
    <s v="03/03/1983"/>
    <s v="F"/>
    <s v="SANDRA LOURDES DE FREITAS SANTOS"/>
    <s v="Branc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2"/>
    <n v="8"/>
    <x v="0"/>
    <m/>
    <s v="0//0"/>
    <m/>
    <m/>
    <n v="0"/>
    <m/>
    <n v="0"/>
    <m/>
    <m/>
    <m/>
    <s v="EST"/>
    <s v="40 HS"/>
    <d v="2011-06-27T00:00:00"/>
    <n v="4833.87"/>
    <n v="39"/>
    <x v="2"/>
    <x v="0"/>
  </r>
  <r>
    <s v="ANA PAULA SILVA ALMEIDA"/>
    <s v="Hospital de Clínicas"/>
    <n v="1656418"/>
    <n v="1505802660"/>
    <s v="22/08/1983"/>
    <s v="F"/>
    <s v="MARTINHA SILVA PEREIRA"/>
    <s v="Preta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x v="0"/>
    <s v="Mestrado"/>
    <x v="0"/>
    <x v="0"/>
    <n v="10"/>
    <x v="0"/>
    <m/>
    <s v="0//0"/>
    <m/>
    <m/>
    <n v="0"/>
    <m/>
    <n v="0"/>
    <m/>
    <m/>
    <m/>
    <s v="EST"/>
    <s v="40 HS"/>
    <d v="2008-09-19T00:00:00"/>
    <n v="5886.5"/>
    <n v="39"/>
    <x v="2"/>
    <x v="0"/>
  </r>
  <r>
    <s v="ANA PAULA TAVARES LOPES"/>
    <s v="Hospital de Clínicas"/>
    <n v="1454513"/>
    <n v="96966912620"/>
    <s v="15/04/1969"/>
    <s v="F"/>
    <s v="INES DE PAULA EIRAS TAVARES"/>
    <s v="Branca"/>
    <s v="BRASILEIRO NATO"/>
    <m/>
    <s v="SP"/>
    <s v="SAO PAULO"/>
    <n v="767"/>
    <s v="FISIOTERAPIA E TERAPIA OCUPACIONAL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30 HS"/>
    <d v="2004-06-01T00:00:00"/>
    <n v="22844.06"/>
    <n v="53"/>
    <x v="5"/>
    <x v="4"/>
  </r>
  <r>
    <s v="ANA RAFAELLA FERREIRA RAMOS"/>
    <s v="Universidade Federal de Uberlandia"/>
    <n v="2779324"/>
    <n v="8599293613"/>
    <s v="29/05/1989"/>
    <s v="F"/>
    <s v="ANA DALVA FERREIRA RAMOS"/>
    <s v="Branca"/>
    <s v="BRASILEIRO NATO"/>
    <m/>
    <s v="MG"/>
    <m/>
    <n v="363"/>
    <s v="FACULDADE DE EDUCACAO"/>
    <s v="04-SANTA MONICA"/>
    <n v="363"/>
    <s v="FACULDADE DE EDUCACAO"/>
    <s v="04-SANTA MONICA"/>
    <x v="0"/>
    <s v="Graduação (Nivel Superior Completo)"/>
    <x v="2"/>
    <x v="0"/>
    <n v="4"/>
    <x v="0"/>
    <m/>
    <s v="0//0"/>
    <m/>
    <m/>
    <n v="0"/>
    <m/>
    <n v="0"/>
    <m/>
    <m/>
    <m/>
    <s v="EST"/>
    <s v="40 HS"/>
    <d v="2017-03-13T00:00:00"/>
    <n v="3219.84"/>
    <n v="33"/>
    <x v="0"/>
    <x v="9"/>
  </r>
  <r>
    <s v="ANA RITA BARRETO BERNARDES"/>
    <s v="Hospital de Clínicas"/>
    <n v="1919096"/>
    <n v="7864940692"/>
    <s v="13/01/1986"/>
    <s v="F"/>
    <s v="MARIA APARECIDA BARRETO BERNARDES"/>
    <s v="Branca"/>
    <s v="BRASILEIRO NATO"/>
    <m/>
    <s v="MG"/>
    <m/>
    <n v="211"/>
    <s v="DIRETORIA DE ENFERMAGEM HC"/>
    <s v="05-ENFERMAGEM-UMUARAMA"/>
    <n v="211"/>
    <s v="DIRETORIA DE ENFERMAGEM HC"/>
    <s v="05-ENFERMAGEM-UMUARAMA"/>
    <x v="0"/>
    <s v="Mestrado"/>
    <x v="1"/>
    <x v="0"/>
    <n v="8"/>
    <x v="0"/>
    <m/>
    <s v="0//0"/>
    <m/>
    <m/>
    <n v="0"/>
    <m/>
    <n v="0"/>
    <m/>
    <m/>
    <m/>
    <s v="EST"/>
    <s v="40 HS"/>
    <d v="2012-02-16T00:00:00"/>
    <n v="13458.02"/>
    <n v="36"/>
    <x v="7"/>
    <x v="5"/>
  </r>
  <r>
    <s v="ANA RUBIA MUNIZ DOS SANTOS PEREIRA"/>
    <s v="Universidade Federal de Uberlandia"/>
    <n v="1680137"/>
    <n v="3506768603"/>
    <s v="05/12/1977"/>
    <s v="F"/>
    <s v="ANA LAZARA MUNIZ DOS SANTOS"/>
    <s v="Branca"/>
    <s v="BRASILEIRO NATO"/>
    <m/>
    <s v="MG"/>
    <s v="ITUIUTABA"/>
    <n v="1152"/>
    <s v="INSTITUTO CIENCIAS EXATA NATURAIS PONTAL"/>
    <s v="09-CAMPUS PONTAL"/>
    <n v="1152"/>
    <s v="INSTITUTO CIENCIAS EXATA NATURAIS PONTAL"/>
    <s v="09-CAMPUS PONTAL"/>
    <x v="0"/>
    <s v="Mestrado"/>
    <x v="0"/>
    <x v="0"/>
    <n v="10"/>
    <x v="0"/>
    <m/>
    <s v="0//0"/>
    <m/>
    <m/>
    <n v="0"/>
    <m/>
    <n v="0"/>
    <m/>
    <m/>
    <m/>
    <s v="EST"/>
    <s v="40 HS"/>
    <d v="2009-02-09T00:00:00"/>
    <n v="6157.33"/>
    <n v="45"/>
    <x v="3"/>
    <x v="2"/>
  </r>
  <r>
    <s v="ANADIR APARECIDA VIEIRA DE MELO"/>
    <s v="Hospital de Clínicas"/>
    <n v="413581"/>
    <n v="52496007604"/>
    <s v="01/07/1965"/>
    <s v="F"/>
    <s v="JERSY MELO VIEIRA"/>
    <s v="Preta"/>
    <s v="BRASILEIRO NATO"/>
    <m/>
    <s v="MG"/>
    <s v="LAGAMAR"/>
    <n v="499"/>
    <s v="UTI PEDIATRICO GEUNE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1-10-24T00:00:00"/>
    <n v="11569.73"/>
    <n v="57"/>
    <x v="4"/>
    <x v="8"/>
  </r>
  <r>
    <s v="ANALIS DA SILVA SOARES"/>
    <s v="Universidade Federal de Uberlandia"/>
    <n v="1208071"/>
    <n v="11765546621"/>
    <s v="29/09/1993"/>
    <s v="F"/>
    <s v="ELIZABETE FRANCISCO DA SILVA SOARES"/>
    <s v="Parda"/>
    <s v="BRASILEIRO NATO"/>
    <m/>
    <s v="PR"/>
    <m/>
    <n v="785"/>
    <s v="COORD CURSO ENG AGRI CART MONTE CARMELO"/>
    <s v="10-CAMPUS MONTE CARMELO"/>
    <n v="340"/>
    <s v="INSTITUTO DE GEOGRAFIA"/>
    <s v="04-SANTA MONICA"/>
    <x v="0"/>
    <s v="Mestrado"/>
    <x v="1"/>
    <x v="1"/>
    <n v="1"/>
    <x v="0"/>
    <m/>
    <s v="0//0"/>
    <m/>
    <m/>
    <n v="0"/>
    <m/>
    <n v="0"/>
    <m/>
    <m/>
    <m/>
    <s v="EST"/>
    <s v="40 HS"/>
    <d v="2020-10-01T00:00:00"/>
    <n v="6354.6"/>
    <n v="29"/>
    <x v="0"/>
    <x v="2"/>
  </r>
  <r>
    <s v="ANANIAS GONCALVES BATISTA"/>
    <s v="Hospital de Clínicas"/>
    <n v="1435127"/>
    <n v="1370892608"/>
    <s v="05/09/1980"/>
    <s v="M"/>
    <s v="ANA GONCALVES BATISTA"/>
    <s v="Branca"/>
    <s v="BRASILEIRO NATO"/>
    <m/>
    <s v="MG"/>
    <s v="CAETE"/>
    <n v="487"/>
    <s v="ENFERMAGEM MOL INFEC INTERNACA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7T00:00:00"/>
    <n v="10498.39"/>
    <n v="42"/>
    <x v="2"/>
    <x v="8"/>
  </r>
  <r>
    <s v="ANCELMO ANTONIO DE QUEIROZ"/>
    <s v="Universidade Federal de Uberlandia"/>
    <n v="1618604"/>
    <n v="44580509668"/>
    <s v="19/09/1962"/>
    <s v="M"/>
    <s v="ANTONIA EVARISTA DE QUEIROZ"/>
    <s v="Parda"/>
    <s v="BRASILEIRO NATO"/>
    <m/>
    <s v="GO"/>
    <s v="SANTA HELENA DE GOIAS"/>
    <n v="733"/>
    <s v="DIVISAO AQUISICAO PROCESSAMENTO TECNICO"/>
    <s v="04-SANTA MONICA"/>
    <n v="585"/>
    <s v="DIRETORIA DO SISTEMA DE BIBLIOTECAS"/>
    <s v="04-SANTA MONICA"/>
    <x v="0"/>
    <s v="ENSINO MEDIO"/>
    <x v="0"/>
    <x v="3"/>
    <n v="10"/>
    <x v="0"/>
    <m/>
    <s v="0//0"/>
    <m/>
    <m/>
    <n v="0"/>
    <m/>
    <n v="0"/>
    <m/>
    <m/>
    <m/>
    <s v="EST"/>
    <s v="40 HS"/>
    <d v="2008-03-31T00:00:00"/>
    <n v="3587.43"/>
    <n v="60"/>
    <x v="6"/>
    <x v="9"/>
  </r>
  <r>
    <s v="ANDERSON LUIS FIRMINO"/>
    <s v="Universidade Federal de Uberlandia"/>
    <n v="2394951"/>
    <n v="4301259686"/>
    <s v="01/05/1979"/>
    <s v="M"/>
    <s v="APARECIDA QUIRINO DOS SANTOS FIRMINO"/>
    <s v="Parda"/>
    <s v="BRASILEIRO NATO"/>
    <m/>
    <s v="MG"/>
    <m/>
    <n v="656"/>
    <s v="DIVISAO ESTRUTURACAO DADOS E INFORMACOES"/>
    <s v="04-SANTA MONICA"/>
    <n v="29"/>
    <s v="PRO REITORIA DE GESTAO DE PESSOAS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5-12T00:00:00"/>
    <n v="4489.6400000000003"/>
    <n v="43"/>
    <x v="2"/>
    <x v="0"/>
  </r>
  <r>
    <s v="ANDRE CARLOS FRANCISCO"/>
    <s v="Universidade Federal de Uberlandia"/>
    <n v="1361482"/>
    <n v="99138620197"/>
    <s v="14/08/1985"/>
    <s v="M"/>
    <s v="MARIA DAS NEVES SILVA FRANCISCO"/>
    <s v="Parda"/>
    <s v="BRASILEIRO NATO"/>
    <m/>
    <s v="GO"/>
    <m/>
    <n v="733"/>
    <s v="DIVISAO AQUISICAO PROCESSAMENTO TECNICO"/>
    <s v="04-SANTA MONICA"/>
    <n v="585"/>
    <s v="DIRETORIA DO SISTEMA DE BIBLIOTECAS"/>
    <s v="04-SANTA MONICA"/>
    <x v="0"/>
    <s v="Mestrado"/>
    <x v="1"/>
    <x v="0"/>
    <n v="4"/>
    <x v="0"/>
    <m/>
    <s v="0//0"/>
    <m/>
    <m/>
    <n v="26254"/>
    <s v="UNIVERSIDADE FED.DO TRIANGULO MINEIRO"/>
    <n v="0"/>
    <m/>
    <m/>
    <m/>
    <s v="EST"/>
    <s v="40 HS"/>
    <d v="2018-03-12T00:00:00"/>
    <n v="7994.33"/>
    <n v="37"/>
    <x v="7"/>
    <x v="2"/>
  </r>
  <r>
    <s v="ANDRE HAMILTON SILVA PEREIRA VILELA"/>
    <s v="Hospital de Clínicas"/>
    <n v="1281195"/>
    <n v="3534512669"/>
    <s v="07/09/1979"/>
    <s v="M"/>
    <s v="TEREZA CRISTINA SILVA PEREIRA"/>
    <s v="Branca"/>
    <s v="BRASILEIRO NATO"/>
    <m/>
    <s v="MG"/>
    <m/>
    <n v="480"/>
    <s v="EMERGENCIA DA CLINICA MEDICA PS DIENF"/>
    <s v="05-ENFERMAGEM-UMUARAMA"/>
    <n v="211"/>
    <s v="DIRETORIA DE ENFERMAGEM HC"/>
    <s v="05-ENFERMAGEM-UMUARAMA"/>
    <x v="0"/>
    <s v="ENSINO SUPERIOR"/>
    <x v="0"/>
    <x v="0"/>
    <n v="4"/>
    <x v="0"/>
    <m/>
    <s v="0//0"/>
    <m/>
    <m/>
    <n v="0"/>
    <m/>
    <n v="0"/>
    <m/>
    <m/>
    <m/>
    <s v="EST"/>
    <s v="40 HS"/>
    <d v="2016-03-01T00:00:00"/>
    <n v="4617.55"/>
    <n v="43"/>
    <x v="2"/>
    <x v="0"/>
  </r>
  <r>
    <s v="ANDRE LUIS DE ALMEIDA"/>
    <s v="Universidade Federal de Uberlandia"/>
    <n v="413421"/>
    <n v="44950659634"/>
    <s v="17/08/1966"/>
    <s v="M"/>
    <s v="TERESINHA GONCALVES DE ALMEIDA"/>
    <s v="Branca"/>
    <s v="BRASILEIRO NATO"/>
    <m/>
    <s v="MG"/>
    <s v="UBERABA"/>
    <n v="414"/>
    <s v="FACULDADE DE CIENCIA DA COMPUTACAO"/>
    <s v="04-SANTA MONICA"/>
    <n v="131"/>
    <s v="PRO REITORIA DE PLANEJAMEN ADMINISTRACAO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9-12-14T00:00:00"/>
    <n v="6772.08"/>
    <n v="56"/>
    <x v="4"/>
    <x v="2"/>
  </r>
  <r>
    <s v="ANDRE LUIS DE MORAES"/>
    <s v="Hospital de Clínicas"/>
    <n v="1434774"/>
    <n v="608094692"/>
    <s v="23/12/1976"/>
    <s v="M"/>
    <s v="NAIR MARIA DA SILVA MORAES"/>
    <s v="Parda"/>
    <s v="BRASILEIRO NATO"/>
    <m/>
    <s v="MG"/>
    <s v="UBERLANDIA"/>
    <n v="478"/>
    <s v="CIRURGIA PS DIENF"/>
    <s v="05-ENFERMAGEM-UMUARAMA"/>
    <n v="211"/>
    <s v="DIRETORIA DE ENFERMAGEM HC"/>
    <s v="05-ENFERMAGEM-UMUARAMA"/>
    <x v="0"/>
    <s v="Especialização Nivel Superior"/>
    <x v="1"/>
    <x v="2"/>
    <n v="13"/>
    <x v="0"/>
    <m/>
    <s v="0//0"/>
    <m/>
    <m/>
    <n v="0"/>
    <m/>
    <n v="0"/>
    <m/>
    <m/>
    <m/>
    <s v="EST"/>
    <s v="40 HS"/>
    <d v="2003-11-14T00:00:00"/>
    <n v="10941.93"/>
    <n v="46"/>
    <x v="3"/>
    <x v="8"/>
  </r>
  <r>
    <s v="ANDRE LUIS FERNANDES"/>
    <s v="Hospital de Clínicas"/>
    <n v="1905461"/>
    <n v="56081146634"/>
    <s v="20/12/1964"/>
    <s v="M"/>
    <s v="NEILA DE CASTRO FERNANDES"/>
    <s v="Parda"/>
    <s v="BRASILEIRO NATO"/>
    <m/>
    <s v="MG"/>
    <m/>
    <n v="478"/>
    <s v="CIRURGIA PS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26T00:00:00"/>
    <n v="9694.26"/>
    <n v="58"/>
    <x v="4"/>
    <x v="3"/>
  </r>
  <r>
    <s v="ANDRE LUIZ DE OLIVEIRA"/>
    <s v="Hospital de Clínicas"/>
    <n v="3273987"/>
    <n v="98673734649"/>
    <s v="12/10/1972"/>
    <s v="M"/>
    <s v="BIOLETA RODRIGUES FERNANDES DE OLIVEIRA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Mestrado"/>
    <x v="1"/>
    <x v="0"/>
    <n v="14"/>
    <x v="0"/>
    <m/>
    <s v="0//0"/>
    <m/>
    <m/>
    <n v="0"/>
    <m/>
    <n v="0"/>
    <m/>
    <m/>
    <m/>
    <s v="EST"/>
    <s v="40 HS"/>
    <d v="2004-05-27T00:00:00"/>
    <n v="25107.71"/>
    <n v="50"/>
    <x v="5"/>
    <x v="4"/>
  </r>
  <r>
    <s v="ANDRE LUIZ GONZAGA"/>
    <s v="Hospital de Clínicas"/>
    <n v="2997992"/>
    <n v="3894511699"/>
    <s v="19/05/1980"/>
    <s v="M"/>
    <s v="MARIA APARECIDA DE ARAUJO GONZAGA"/>
    <s v="Branca"/>
    <s v="BRASILEIRO NATO"/>
    <m/>
    <s v="MG"/>
    <m/>
    <n v="499"/>
    <s v="UTI PEDIATRICO GEUNE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11-21T00:00:00"/>
    <n v="4001.88"/>
    <n v="42"/>
    <x v="2"/>
    <x v="0"/>
  </r>
  <r>
    <s v="ANDRE LUIZ PORTILHO"/>
    <s v="Hospital de Clínicas"/>
    <n v="1035138"/>
    <n v="65914708672"/>
    <s v="28/02/1971"/>
    <s v="M"/>
    <s v="SANDRA MARIA JESUS"/>
    <s v="Branca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x v="0"/>
    <s v="ENSINO MEDIO"/>
    <x v="2"/>
    <x v="0"/>
    <n v="16"/>
    <x v="0"/>
    <m/>
    <s v="0//0"/>
    <m/>
    <m/>
    <n v="0"/>
    <m/>
    <n v="0"/>
    <m/>
    <m/>
    <m/>
    <s v="EST"/>
    <s v="40 HS"/>
    <d v="1993-03-24T00:00:00"/>
    <n v="4066.33"/>
    <n v="51"/>
    <x v="5"/>
    <x v="0"/>
  </r>
  <r>
    <s v="ANDRE LUIZ REZENDE"/>
    <s v="Universidade Federal de Uberlandia"/>
    <n v="1879656"/>
    <n v="53954610"/>
    <s v="01/10/1979"/>
    <s v="M"/>
    <s v="DALVA MARIA DE REZENDE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7-19T00:00:00"/>
    <n v="6978.33"/>
    <n v="43"/>
    <x v="2"/>
    <x v="2"/>
  </r>
  <r>
    <s v="ANDRE MACEDO FONSECA"/>
    <s v="Universidade Federal de Uberlandia"/>
    <n v="412838"/>
    <n v="53501012691"/>
    <s v="08/12/1962"/>
    <s v="M"/>
    <s v="DARCI MACEDO FONSECA"/>
    <s v="Branca"/>
    <s v="BRASILEIRO NATO"/>
    <m/>
    <s v="MG"/>
    <s v="UBERLANDIA"/>
    <n v="356"/>
    <s v="INSTITUTO DE QUIMICA"/>
    <s v="04-SANTA MONICA"/>
    <n v="356"/>
    <s v="INSTITUTO DE QUIMICA"/>
    <s v="04-SANTA MONICA"/>
    <x v="0"/>
    <s v="Graduação (Nivel Superior Completo)"/>
    <x v="0"/>
    <x v="3"/>
    <n v="16"/>
    <x v="0"/>
    <m/>
    <s v="0//0"/>
    <m/>
    <m/>
    <n v="0"/>
    <m/>
    <n v="0"/>
    <m/>
    <m/>
    <m/>
    <s v="EST"/>
    <s v="40 HS"/>
    <d v="1987-03-24T00:00:00"/>
    <n v="7040.46"/>
    <n v="60"/>
    <x v="6"/>
    <x v="2"/>
  </r>
  <r>
    <s v="ANDRE MOURA DO NASCIMENTO"/>
    <s v="Universidade Federal de Uberlandia"/>
    <n v="1250054"/>
    <n v="4755649366"/>
    <s v="12/04/1991"/>
    <s v="M"/>
    <s v="ANTONIA DE AZEVEDO MOURA NASCIMENTO"/>
    <s v="Branca"/>
    <s v="BRASILEIRO NATO"/>
    <m/>
    <s v="CE"/>
    <m/>
    <n v="414"/>
    <s v="FACULDADE DE CIENCIA DA COMPUTACAO"/>
    <s v="04-SANTA MONICA"/>
    <n v="414"/>
    <s v="FACULDADE DE CIENCIA DA COMPUTACAO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2-08-25T00:00:00"/>
    <n v="5434.85"/>
    <n v="31"/>
    <x v="0"/>
    <x v="0"/>
  </r>
  <r>
    <s v="ANDRE RICARDO DE OLIVEIRA"/>
    <s v="Hospital de Clínicas"/>
    <n v="1873793"/>
    <n v="5137213632"/>
    <s v="09/11/1980"/>
    <s v="M"/>
    <s v="ANA MARIA ALVES XAVIER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7T00:00:00"/>
    <n v="10659.46"/>
    <n v="42"/>
    <x v="2"/>
    <x v="8"/>
  </r>
  <r>
    <s v="ANDRE SILVA DE SOUZA"/>
    <s v="Universidade Federal de Uberlandia"/>
    <n v="3152635"/>
    <n v="9510795739"/>
    <s v="25/03/1983"/>
    <s v="M"/>
    <s v="IOLANDA SILVA DE SOUZA"/>
    <s v="Preta"/>
    <s v="BRASILEIRO NATO"/>
    <m/>
    <s v="RJ"/>
    <m/>
    <n v="643"/>
    <s v="DIVISAO DE MANUTENCAO - DIRAM"/>
    <s v="08-AREA ADMINISTR-UMUARAMA"/>
    <n v="131"/>
    <s v="PRO REITORIA DE PLANEJAMEN ADMINISTRACAO"/>
    <s v="04-SANTA MONICA"/>
    <x v="0"/>
    <s v="Graduação (Nivel Superior Completo)"/>
    <x v="0"/>
    <x v="3"/>
    <n v="3"/>
    <x v="0"/>
    <m/>
    <s v="0//0"/>
    <m/>
    <m/>
    <n v="0"/>
    <m/>
    <n v="0"/>
    <m/>
    <m/>
    <m/>
    <s v="EST"/>
    <s v="40 HS"/>
    <d v="2019-10-18T00:00:00"/>
    <n v="3430.71"/>
    <n v="39"/>
    <x v="2"/>
    <x v="9"/>
  </r>
  <r>
    <s v="ANDREA ANTONIA DE CASTRO RODRIGUES"/>
    <s v="Universidade Federal de Uberlandia"/>
    <n v="1486587"/>
    <n v="2925633617"/>
    <s v="14/06/1973"/>
    <s v="F"/>
    <s v="PURCINA DE CASTRO RODRIGUES"/>
    <s v="Branca"/>
    <s v="BRASILEIRO NATO"/>
    <m/>
    <s v="MG"/>
    <s v="PATROCINIO"/>
    <n v="553"/>
    <s v="COORD PROG POS GRADUACAO EM FILOSOFIA"/>
    <s v="04-SANTA MONICA"/>
    <n v="807"/>
    <s v="INSTITUTO DE FILOSOFIA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20 HS"/>
    <d v="2005-03-01T00:00:00"/>
    <n v="2717.42"/>
    <n v="49"/>
    <x v="5"/>
    <x v="9"/>
  </r>
  <r>
    <s v="ANDREA CRISTINA ROCHA"/>
    <s v="Hospital de Clínicas"/>
    <n v="1439918"/>
    <n v="639387667"/>
    <s v="30/06/1973"/>
    <s v="F"/>
    <s v="ANA LUCIA DE ABREU ROCHA"/>
    <s v="Branca"/>
    <s v="BRASILEIRO NATO"/>
    <m/>
    <s v="MG"/>
    <s v="PATROCINIO"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01-15T00:00:00"/>
    <n v="11696.06"/>
    <n v="49"/>
    <x v="5"/>
    <x v="8"/>
  </r>
  <r>
    <s v="ANDREA CRISTINA SILVA DE MELO"/>
    <s v="Hospital de Clínicas"/>
    <n v="1123236"/>
    <n v="52496317620"/>
    <s v="15/08/1965"/>
    <s v="F"/>
    <s v="CREMILDA MARIA SILVA"/>
    <s v="Pard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s v="LIC. TRATAMENTO DE SAUDE - EST"/>
    <n v="0"/>
    <m/>
    <n v="0"/>
    <m/>
    <s v="13/11/2022"/>
    <s v="5/01/2023"/>
    <s v="EST"/>
    <s v="40 HS"/>
    <d v="1994-02-01T00:00:00"/>
    <n v="7821.38"/>
    <n v="57"/>
    <x v="4"/>
    <x v="2"/>
  </r>
  <r>
    <s v="ANDREA CRISTINA TEIXEIRA"/>
    <s v="Universidade Federal de Uberlandia"/>
    <n v="2072306"/>
    <n v="4954395682"/>
    <s v="25/05/1979"/>
    <s v="F"/>
    <s v="MARIA CONCEICAO DUARTE"/>
    <s v="Parda"/>
    <s v="BRASILEIRO NATO"/>
    <m/>
    <s v="MG"/>
    <m/>
    <n v="733"/>
    <s v="DIVISAO AQUISICAO PROCESSAMENTO TECNICO"/>
    <s v="04-SANTA MONICA"/>
    <n v="585"/>
    <s v="DIRETORIA DO SISTEMA DE BIBLIOTECAS"/>
    <s v="04-SANTA MONICA"/>
    <x v="0"/>
    <s v="Graduação (Nivel Superior Completo)"/>
    <x v="2"/>
    <x v="0"/>
    <n v="6"/>
    <x v="0"/>
    <m/>
    <s v="0//0"/>
    <m/>
    <m/>
    <n v="0"/>
    <m/>
    <n v="0"/>
    <m/>
    <m/>
    <m/>
    <s v="EST"/>
    <s v="30 HS"/>
    <d v="2013-11-14T00:00:00"/>
    <n v="2538.41"/>
    <n v="43"/>
    <x v="2"/>
    <x v="9"/>
  </r>
  <r>
    <s v="ANDREA DE FREITAS ANDRADE SENE"/>
    <s v="Universidade Federal de Uberlandia"/>
    <n v="1914845"/>
    <n v="5526453626"/>
    <s v="15/01/1982"/>
    <s v="F"/>
    <s v="SONIA DE FREITAS ANDRADE"/>
    <s v="Branca"/>
    <s v="BRASILEIRO NATO"/>
    <m/>
    <s v="MG"/>
    <m/>
    <n v="1217"/>
    <s v="DIVISAO DO SIASS PERICIA SAUD SERVIDOR"/>
    <s v="08-AREA ADMINISTR-UMUARAMA"/>
    <n v="29"/>
    <s v="PRO REITORIA DE GESTAO DE PESSOAS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2-02-06T00:00:00"/>
    <n v="8129.04"/>
    <n v="40"/>
    <x v="2"/>
    <x v="3"/>
  </r>
  <r>
    <s v="ANDREA DE ORNELAS ANDRADE RODRIGUES"/>
    <s v="Hospital de Clínicas"/>
    <n v="1854536"/>
    <n v="8720362609"/>
    <s v="13/03/1989"/>
    <s v="F"/>
    <s v="MARILEUZA DE ORNELAS ANDRADE"/>
    <s v="Parda"/>
    <s v="BRASILEIRO NATO"/>
    <m/>
    <s v="MG"/>
    <m/>
    <n v="482"/>
    <s v="CLINICA CIRURGICA 2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s v="Lic. Gestante  ( Concedida Administrat.) - EST"/>
    <n v="0"/>
    <m/>
    <n v="0"/>
    <m/>
    <s v="25/11/2022"/>
    <s v="24/03/2023"/>
    <s v="EST"/>
    <s v="40 HS"/>
    <d v="2011-03-15T00:00:00"/>
    <n v="3992.25"/>
    <n v="33"/>
    <x v="0"/>
    <x v="9"/>
  </r>
  <r>
    <s v="ANDREA DULCE DANTAS"/>
    <s v="Hospital de Clínicas"/>
    <n v="1970702"/>
    <n v="1037961692"/>
    <s v="19/02/1974"/>
    <s v="F"/>
    <s v="IRENE DULCE MENDES DANTAS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7"/>
    <x v="0"/>
    <m/>
    <s v="0//0"/>
    <m/>
    <m/>
    <n v="0"/>
    <m/>
    <n v="0"/>
    <m/>
    <m/>
    <m/>
    <s v="EST"/>
    <s v="24 HS"/>
    <d v="2012-09-24T00:00:00"/>
    <n v="5524.42"/>
    <n v="48"/>
    <x v="3"/>
    <x v="0"/>
  </r>
  <r>
    <s v="ANDREA MARIA PASQUINI ALVARENGA"/>
    <s v="Hospital de Clínicas"/>
    <n v="1519658"/>
    <n v="93792573687"/>
    <s v="23/06/1971"/>
    <s v="F"/>
    <s v="MARIA JOSE DA SILVA PASQUINI"/>
    <s v="Branca"/>
    <s v="BRASILEIRO NATO"/>
    <m/>
    <s v="MG"/>
    <s v="ANDRADAS"/>
    <n v="749"/>
    <s v="FARMACIA"/>
    <s v="06-HOSP CLINICAS-UMUARAMA"/>
    <n v="743"/>
    <s v="DIRETORIA DE SERVICOS ADMINISTRATIVOS"/>
    <s v="06-HOSP CLINICAS-UMUARAMA"/>
    <x v="0"/>
    <s v="Mestrado"/>
    <x v="1"/>
    <x v="0"/>
    <n v="11"/>
    <x v="0"/>
    <m/>
    <s v="0//0"/>
    <m/>
    <m/>
    <n v="0"/>
    <m/>
    <n v="0"/>
    <m/>
    <m/>
    <m/>
    <s v="EST"/>
    <s v="40 HS"/>
    <d v="2006-01-25T00:00:00"/>
    <n v="13140.2"/>
    <n v="51"/>
    <x v="5"/>
    <x v="5"/>
  </r>
  <r>
    <s v="ANDREIA APARECIDA DOS REIS"/>
    <s v="Hospital de Clínicas"/>
    <n v="1879659"/>
    <n v="4407154667"/>
    <s v="30/09/1981"/>
    <s v="F"/>
    <s v="RENI JACINTA DOS REIS"/>
    <s v="Não Informado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2"/>
    <n v="8"/>
    <x v="0"/>
    <m/>
    <s v="0//0"/>
    <m/>
    <m/>
    <n v="0"/>
    <m/>
    <n v="0"/>
    <m/>
    <m/>
    <m/>
    <s v="EST"/>
    <s v="40 HS"/>
    <d v="2011-07-25T00:00:00"/>
    <n v="9927.73"/>
    <n v="41"/>
    <x v="2"/>
    <x v="3"/>
  </r>
  <r>
    <s v="ANDREIA FERNANDA TINE DE SOUZA ANDRADE"/>
    <s v="Universidade Federal de Uberlandia"/>
    <n v="3013166"/>
    <n v="79568947434"/>
    <s v="30/07/1973"/>
    <s v="F"/>
    <s v="ROSILDA TINE DE SOUZA"/>
    <s v="Parda"/>
    <s v="BRASILEIRO NATO"/>
    <m/>
    <s v="PE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8-02-21T00:00:00"/>
    <n v="3425.73"/>
    <n v="49"/>
    <x v="5"/>
    <x v="9"/>
  </r>
  <r>
    <s v="ANDREIA OLIVEIRA PINHAL DE CASTRO"/>
    <s v="Universidade Federal de Uberlandia"/>
    <n v="2133417"/>
    <n v="5481920654"/>
    <s v="06/09/1982"/>
    <s v="F"/>
    <s v="MARIA LUCIA FELIPE PINHAL"/>
    <s v="Branca"/>
    <s v="BRASILEIRO NATO"/>
    <m/>
    <s v="MG"/>
    <m/>
    <n v="395"/>
    <s v="INSTITUTO DE FISICA"/>
    <s v="04-SANTA MONICA"/>
    <n v="395"/>
    <s v="INSTITUTO DE FISICA"/>
    <s v="04-SANTA MONICA"/>
    <x v="0"/>
    <s v="Mestrado"/>
    <x v="1"/>
    <x v="0"/>
    <n v="6"/>
    <x v="0"/>
    <m/>
    <s v="0//0"/>
    <m/>
    <m/>
    <n v="0"/>
    <m/>
    <n v="0"/>
    <m/>
    <m/>
    <m/>
    <s v="EST"/>
    <s v="20 HS"/>
    <d v="2014-06-27T00:00:00"/>
    <n v="4315.0200000000004"/>
    <n v="40"/>
    <x v="2"/>
    <x v="0"/>
  </r>
  <r>
    <s v="ANDRESSA DE MELLO RAMALHO"/>
    <s v="Hospital de Clínicas"/>
    <n v="1434567"/>
    <n v="1321336608"/>
    <s v="08/09/1982"/>
    <s v="F"/>
    <s v="ANA MARIA DE MELO RAMALHO"/>
    <s v="Parda"/>
    <s v="BRASILEIRO NATO"/>
    <m/>
    <s v="RJ"/>
    <s v="RIO DE JANEIRO"/>
    <n v="492"/>
    <s v="CENTRO OBSTETRICO GEUNE DIENF"/>
    <s v="05-ENFERMAGEM-UMUARAMA"/>
    <n v="211"/>
    <s v="DIRETORIA DE ENFERMAGEM HC"/>
    <s v="05-ENFERMAGEM-UMUARAMA"/>
    <x v="0"/>
    <s v="Tecnico (Nivel Medio Completo)"/>
    <x v="0"/>
    <x v="0"/>
    <n v="12"/>
    <x v="0"/>
    <m/>
    <s v="0//0"/>
    <m/>
    <m/>
    <n v="0"/>
    <m/>
    <n v="0"/>
    <m/>
    <m/>
    <m/>
    <s v="EST"/>
    <s v="40 HS"/>
    <d v="2003-11-12T00:00:00"/>
    <n v="6270.98"/>
    <n v="40"/>
    <x v="2"/>
    <x v="2"/>
  </r>
  <r>
    <s v="ANDRESSA RASTRELO REZENDE"/>
    <s v="Universidade Federal de Uberlandia"/>
    <n v="3214756"/>
    <n v="10005053676"/>
    <s v="31/12/1995"/>
    <s v="F"/>
    <s v="EUZANE JACINTO RASTRELO REZENDE"/>
    <s v="Não Informado"/>
    <s v="BRASILEIRO NATO"/>
    <m/>
    <s v="MG"/>
    <m/>
    <n v="1188"/>
    <s v="SETOR AUDIOVISUAL GLORIA - PREFE"/>
    <s v="12-CAMPUS GLORIA"/>
    <n v="59"/>
    <s v="PREFEITURA UNIVERSITARIA"/>
    <s v="04-SANTA MONICA"/>
    <x v="0"/>
    <s v="Mestrado"/>
    <x v="0"/>
    <x v="3"/>
    <n v="2"/>
    <x v="0"/>
    <m/>
    <s v="0//0"/>
    <m/>
    <m/>
    <n v="0"/>
    <m/>
    <n v="0"/>
    <m/>
    <m/>
    <m/>
    <s v="EST"/>
    <s v="40 HS"/>
    <d v="2020-12-10T00:00:00"/>
    <n v="3727.23"/>
    <n v="27"/>
    <x v="8"/>
    <x v="9"/>
  </r>
  <r>
    <s v="ANDREZA DIAS ARAUJO"/>
    <s v="Hospital de Clínicas"/>
    <n v="1455008"/>
    <n v="5392610684"/>
    <s v="16/06/1981"/>
    <s v="F"/>
    <s v="HELENA MARIA DIAS DE ARAUJO"/>
    <s v="Branca"/>
    <s v="BRASILEIRO NATO"/>
    <m/>
    <s v="MG"/>
    <s v="UBERABA"/>
    <n v="549"/>
    <s v="SETOR DE TRANSPLANTE RENAL"/>
    <s v="05-ENFERMAGEM-UMUARAMA"/>
    <n v="211"/>
    <s v="DIRETORIA DE ENFERMAGEM HC"/>
    <s v="05-ENFERMAGEM-UMUARAMA"/>
    <x v="0"/>
    <s v="Mestrado"/>
    <x v="1"/>
    <x v="0"/>
    <n v="12"/>
    <x v="0"/>
    <m/>
    <s v="0//0"/>
    <m/>
    <m/>
    <n v="0"/>
    <m/>
    <n v="0"/>
    <m/>
    <m/>
    <m/>
    <s v="EST"/>
    <s v="40 HS"/>
    <d v="2004-06-01T00:00:00"/>
    <n v="12657.26"/>
    <n v="41"/>
    <x v="2"/>
    <x v="5"/>
  </r>
  <r>
    <s v="ANDRIA CAROLINE FERNANDES FONSECA"/>
    <s v="Universidade Federal de Uberlandia"/>
    <n v="2124677"/>
    <n v="3798390673"/>
    <s v="25/07/1979"/>
    <s v="F"/>
    <s v="MARLI FERNANDES FONSECA"/>
    <s v="Branca"/>
    <s v="BRASILEIRO NATO"/>
    <m/>
    <s v="MG"/>
    <m/>
    <n v="667"/>
    <s v="SETOR DE SAUDE SUPLEMENTAR"/>
    <s v="08-AREA ADMINISTR-UMUARAMA"/>
    <n v="29"/>
    <s v="PRO REITORIA DE GESTAO DE PESSOAS"/>
    <s v="04-SANTA MONICA"/>
    <x v="0"/>
    <s v="Especialização Nivel Superior"/>
    <x v="2"/>
    <x v="0"/>
    <n v="6"/>
    <x v="0"/>
    <m/>
    <s v="0//0"/>
    <m/>
    <m/>
    <n v="0"/>
    <m/>
    <n v="0"/>
    <m/>
    <m/>
    <m/>
    <s v="EST"/>
    <s v="40 HS"/>
    <d v="2014-05-29T00:00:00"/>
    <n v="3434.01"/>
    <n v="43"/>
    <x v="2"/>
    <x v="9"/>
  </r>
  <r>
    <s v="ANDSON TEIXEIRA DE OLIVEIRA LEVES"/>
    <s v="Universidade Federal de Uberlandia"/>
    <n v="2382227"/>
    <n v="9141104625"/>
    <s v="19/04/1990"/>
    <s v="M"/>
    <s v="MARIA LIONIDE DE OLIVEIRA SILVA"/>
    <s v="Parda"/>
    <s v="BRASILEIRO NATO"/>
    <m/>
    <s v="MT"/>
    <m/>
    <n v="898"/>
    <s v="COORD PROG POS GRAD MEST PROF EM LETRAS"/>
    <s v="04-SANTA MONICA"/>
    <n v="349"/>
    <s v="INSTITUTO DE LETRAS E LINGUISTICA"/>
    <s v="04-SANTA MONICA"/>
    <x v="0"/>
    <s v="Graduação (Nivel Superior Completo)"/>
    <x v="0"/>
    <x v="1"/>
    <n v="4"/>
    <x v="0"/>
    <m/>
    <s v="0//0"/>
    <m/>
    <m/>
    <n v="0"/>
    <m/>
    <n v="0"/>
    <m/>
    <m/>
    <m/>
    <s v="EST"/>
    <s v="40 HS"/>
    <d v="2017-04-04T00:00:00"/>
    <n v="3591.85"/>
    <n v="32"/>
    <x v="0"/>
    <x v="9"/>
  </r>
  <r>
    <s v="ANELISA BARBOSA MUSSE"/>
    <s v="Universidade Federal de Uberlandia"/>
    <n v="1617240"/>
    <n v="56501366615"/>
    <s v="14/06/1967"/>
    <s v="F"/>
    <s v="CLESILDA BARBOSA MUSSE"/>
    <s v="Branca"/>
    <s v="BRASILEIRO NATO"/>
    <m/>
    <s v="MG"/>
    <s v="TUPACIGUARA"/>
    <n v="130"/>
    <s v="SETOR DE ASSUNTOS EDUCACIONAIS - DIRAC"/>
    <s v="04-SANTA MONICA"/>
    <n v="262"/>
    <s v="PRO REITORIA DE GRADUACAO"/>
    <s v="04-SANTA MONICA"/>
    <x v="0"/>
    <s v="Especialização Nivel Superior"/>
    <x v="1"/>
    <x v="3"/>
    <n v="10"/>
    <x v="0"/>
    <m/>
    <s v="0//0"/>
    <m/>
    <m/>
    <n v="0"/>
    <m/>
    <n v="0"/>
    <m/>
    <m/>
    <m/>
    <s v="EST"/>
    <s v="40 HS"/>
    <d v="2008-03-31T00:00:00"/>
    <n v="7967.9"/>
    <n v="55"/>
    <x v="4"/>
    <x v="2"/>
  </r>
  <r>
    <s v="ANELIZA CECCON GUIMARAES"/>
    <s v="Universidade Federal de Uberlandia"/>
    <n v="1760601"/>
    <n v="7772151608"/>
    <s v="08/09/1986"/>
    <s v="F"/>
    <s v="MARIANGELA ANTONIA CECCON GUIMARAES"/>
    <s v="Branca"/>
    <s v="BRASILEIRO NATO"/>
    <m/>
    <s v="MG"/>
    <m/>
    <n v="609"/>
    <s v="DIVISAO DE REGISTRO - DIRAC"/>
    <s v="04-SANTA MONICA"/>
    <n v="262"/>
    <s v="PRO REITORIA DE GRADU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6-09T00:00:00"/>
    <n v="4320.12"/>
    <n v="36"/>
    <x v="7"/>
    <x v="0"/>
  </r>
  <r>
    <s v="ANGELA AGUIAR LELIS"/>
    <s v="Hospital de Clínicas"/>
    <n v="1363099"/>
    <n v="57810800663"/>
    <s v="10/08/1966"/>
    <s v="F"/>
    <s v="ADELAIDE DE FATIMA AGUIAR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08T00:00:00"/>
    <n v="6081.19"/>
    <n v="56"/>
    <x v="4"/>
    <x v="2"/>
  </r>
  <r>
    <s v="ANGELA APARECIDA VICENTINI TZI TZIBOY"/>
    <s v="Universidade Federal de Uberlandia"/>
    <n v="1675338"/>
    <n v="1704674816"/>
    <s v="08/01/1957"/>
    <s v="F"/>
    <s v="ELZIRA AUGUSTA VICENTINI"/>
    <s v="Branca"/>
    <s v="BRASILEIRO NATO"/>
    <m/>
    <s v="SP"/>
    <s v="IGARAPAVA"/>
    <n v="733"/>
    <s v="DIVISAO AQUISICAO PROCESSAMENTO TECNICO"/>
    <s v="04-SANTA MONICA"/>
    <n v="585"/>
    <s v="DIRETORIA DO SISTEMA DE BIBLIOTECAS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9-01-22T00:00:00"/>
    <n v="9649.4699999999993"/>
    <n v="65"/>
    <x v="1"/>
    <x v="3"/>
  </r>
  <r>
    <s v="ANGELA DOS REIS FELIX"/>
    <s v="Hospital de Clínicas"/>
    <n v="3051906"/>
    <n v="8768016611"/>
    <s v="24/12/1988"/>
    <s v="F"/>
    <s v="ANTONIA DOS REIS FELIX"/>
    <s v="Parda"/>
    <s v="BRASILEIRO NATO"/>
    <m/>
    <s v="BA"/>
    <m/>
    <n v="771"/>
    <s v="SERVICOS MEDICOS"/>
    <s v="06-HOSP CLINICAS-UMUARAMA"/>
    <n v="746"/>
    <s v="DIRETORIA DE SERVICOS CLINICOS"/>
    <s v="06-HOSP CLINICAS-UMUARAMA"/>
    <x v="0"/>
    <s v="ENSINO MEDIO"/>
    <x v="0"/>
    <x v="2"/>
    <n v="3"/>
    <x v="0"/>
    <m/>
    <s v="0//0"/>
    <m/>
    <m/>
    <n v="0"/>
    <m/>
    <n v="0"/>
    <m/>
    <m/>
    <m/>
    <s v="EST"/>
    <s v="40 HS"/>
    <d v="2018-06-25T00:00:00"/>
    <n v="4885.05"/>
    <n v="34"/>
    <x v="7"/>
    <x v="0"/>
  </r>
  <r>
    <s v="ANGELA MARIA FARIA QUEIROZ SIGNORELLI"/>
    <s v="Hospital de Clínicas"/>
    <n v="409799"/>
    <n v="36577120625"/>
    <s v="26/07/1958"/>
    <s v="F"/>
    <s v="ANA MARTINS FARIA QUEIROZ"/>
    <s v="Branca"/>
    <s v="BRASILEIRO NATO"/>
    <m/>
    <s v="MG"/>
    <s v="ITUIUTABA"/>
    <n v="752"/>
    <s v="INFORMACOES HOSPITALARES"/>
    <s v="06-HOSP CLINICAS-UMUARAMA"/>
    <n v="743"/>
    <s v="DIRETORIA DE SERVICOS ADMINISTRATIVOS"/>
    <s v="06-HOSP CLINICAS-UMUARAMA"/>
    <x v="7"/>
    <s v="Especialização Nivel Superior"/>
    <x v="0"/>
    <x v="0"/>
    <n v="16"/>
    <x v="0"/>
    <m/>
    <s v="0//0"/>
    <m/>
    <m/>
    <n v="0"/>
    <m/>
    <n v="0"/>
    <m/>
    <m/>
    <m/>
    <s v="EST"/>
    <s v="40 HS"/>
    <d v="1978-09-01T00:00:00"/>
    <n v="8449.17"/>
    <n v="64"/>
    <x v="1"/>
    <x v="3"/>
  </r>
  <r>
    <s v="ANGELA MARIA GOMES DE SOUSA E OLIVEIRA"/>
    <s v="Hospital de Clínicas"/>
    <n v="1361644"/>
    <n v="3193265608"/>
    <s v="23/02/1977"/>
    <s v="F"/>
    <s v="ISOLMIRA GOMES DE SOUSA"/>
    <s v="Branca"/>
    <s v="BRASILEIRO NATO"/>
    <m/>
    <s v="MG"/>
    <s v="UBERLANDIA"/>
    <n v="216"/>
    <s v="SETOR DE MATERIAIS ESTERILIZACAO DIENF"/>
    <s v="05-ENFERMAGEM-UMUARAMA"/>
    <n v="211"/>
    <s v="DIRETORIA DE ENFERMAGEM HC"/>
    <s v="05-ENFERMAGEM-UMUARAMA"/>
    <x v="0"/>
    <s v="Tecnico (Nivel Medio Completo)"/>
    <x v="2"/>
    <x v="2"/>
    <n v="11"/>
    <x v="0"/>
    <m/>
    <s v="0//0"/>
    <m/>
    <m/>
    <n v="0"/>
    <m/>
    <n v="0"/>
    <m/>
    <m/>
    <m/>
    <s v="EST"/>
    <s v="40 HS"/>
    <d v="2002-09-12T00:00:00"/>
    <n v="7157.2"/>
    <n v="45"/>
    <x v="3"/>
    <x v="2"/>
  </r>
  <r>
    <s v="ANGELA MARIA MACHADO"/>
    <s v="Hospital de Clínicas"/>
    <n v="1521722"/>
    <n v="617252696"/>
    <s v="15/09/1976"/>
    <s v="F"/>
    <s v="GILDA MARIA MACHADO"/>
    <s v="Branca"/>
    <s v="BRASILEIRO NATO"/>
    <m/>
    <s v="MG"/>
    <s v="PATOS DE MINAS"/>
    <n v="211"/>
    <s v="DIRETORIA DE ENFERMAGEM HC"/>
    <s v="05-ENFERMAGEM-UMUARAMA"/>
    <n v="211"/>
    <s v="DIRETORIA DE ENFERMAGEM HC"/>
    <s v="05-ENFERMAGEM-UMUARAMA"/>
    <x v="0"/>
    <s v="Especialização Nivel Superior"/>
    <x v="1"/>
    <x v="3"/>
    <n v="11"/>
    <x v="1"/>
    <m/>
    <s v="0//0"/>
    <m/>
    <s v="CESSAO (COM ONUS) PARA OUTROS ORGAOS - EST"/>
    <n v="0"/>
    <m/>
    <n v="26443"/>
    <s v="EMPRESA BRAS. SERVIÇOS HOSPITALARES"/>
    <s v="8/06/2022"/>
    <s v="0//0"/>
    <s v="EST"/>
    <s v="40 HS"/>
    <d v="2006-02-13T00:00:00"/>
    <n v="8278.66"/>
    <n v="46"/>
    <x v="3"/>
    <x v="3"/>
  </r>
  <r>
    <s v="ANGELA MARIA NUNES"/>
    <s v="Hospital de Clínicas"/>
    <n v="1950088"/>
    <n v="34759948104"/>
    <s v="06/06/1964"/>
    <s v="F"/>
    <s v="MARIA ALVES NUNES"/>
    <s v="Branc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6-12T00:00:00"/>
    <n v="5356.99"/>
    <n v="58"/>
    <x v="4"/>
    <x v="0"/>
  </r>
  <r>
    <s v="ANGELA MARTINS GUERRA LOURENCO"/>
    <s v="Universidade Federal de Uberlandia"/>
    <n v="1123412"/>
    <n v="72086386672"/>
    <s v="12/08/1969"/>
    <s v="F"/>
    <s v="IDE MARIA GUERRA"/>
    <s v="Branca"/>
    <s v="BRASILEIRO NATO"/>
    <m/>
    <s v="MG"/>
    <s v="UBERLANDIA"/>
    <n v="4"/>
    <s v="GABINETE DO REITOR"/>
    <s v="04-SANTA MONICA"/>
    <n v="399"/>
    <s v="FACULDADE DE ENGENHARIA MECANICA"/>
    <s v="12-CAMPUS GLORI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1-09T00:00:00"/>
    <n v="10381.24"/>
    <n v="53"/>
    <x v="5"/>
    <x v="8"/>
  </r>
  <r>
    <s v="ANGELICA BEATRIZ DA SILVA"/>
    <s v="Hospital de Clínicas"/>
    <n v="1123333"/>
    <n v="65227727600"/>
    <s v="03/05/1967"/>
    <s v="F"/>
    <s v="MARIA HELENA SILVA"/>
    <s v="Preta"/>
    <s v="BRASILEIRO NATO"/>
    <m/>
    <s v="MG"/>
    <s v="COROMANDEL"/>
    <n v="494"/>
    <s v="HEMODINAMICA GEUNE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9407.2900000000009"/>
    <n v="55"/>
    <x v="4"/>
    <x v="3"/>
  </r>
  <r>
    <s v="ANGELICA FREITAS FERREIRA"/>
    <s v="Universidade Federal de Uberlandia"/>
    <n v="3271078"/>
    <n v="6633993196"/>
    <s v="07/03/1999"/>
    <s v="F"/>
    <s v="SIRLENE BARBOSA DE FREITAS FERREIRA"/>
    <s v="Parda"/>
    <s v="BRASILEIRO NATO"/>
    <m/>
    <s v="GO"/>
    <m/>
    <n v="617"/>
    <s v="DIRETORIA DE ENSINO"/>
    <s v="04-SANTA MONICA"/>
    <n v="262"/>
    <s v="PRO REITORIA DE GRADUACAO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2-01T00:00:00"/>
    <n v="3181.04"/>
    <n v="23"/>
    <x v="10"/>
    <x v="9"/>
  </r>
  <r>
    <s v="ANGELICA LEMOS DEBS DINIZ"/>
    <s v="Hospital de Clínicas"/>
    <n v="1455508"/>
    <n v="86634550620"/>
    <s v="03/11/1966"/>
    <s v="F"/>
    <s v="ELIANE LEMOS DEBS"/>
    <s v="Branca"/>
    <s v="BRASILEIRO NATO"/>
    <m/>
    <s v="MG"/>
    <s v="ARAGUARI"/>
    <n v="769"/>
    <s v="PROPEDEUTICA"/>
    <s v="06-HOSP CLINICAS-UMUARAMA"/>
    <n v="746"/>
    <s v="DIRETORIA DE SERVICOS CLINICOS"/>
    <s v="06-HOSP CLINICAS-UMUARAMA"/>
    <x v="0"/>
    <s v="Doutorado"/>
    <x v="1"/>
    <x v="0"/>
    <n v="10"/>
    <x v="0"/>
    <m/>
    <s v="0//0"/>
    <m/>
    <m/>
    <n v="0"/>
    <m/>
    <n v="0"/>
    <m/>
    <m/>
    <m/>
    <s v="EST"/>
    <s v="20 HS"/>
    <d v="2004-06-09T00:00:00"/>
    <n v="12240.63"/>
    <n v="56"/>
    <x v="4"/>
    <x v="5"/>
  </r>
  <r>
    <s v="ANGELICA MARIA DA SILVA RIBEIRO"/>
    <s v="Universidade Federal de Uberlandia"/>
    <n v="1619898"/>
    <n v="7586920648"/>
    <s v="24/01/1985"/>
    <s v="F"/>
    <s v="LUSMAR DA SILVA"/>
    <s v="Branca"/>
    <s v="BRASILEIRO NATO"/>
    <m/>
    <s v="MG"/>
    <s v="ARAGUARI"/>
    <n v="131"/>
    <s v="PRO REITORIA DE PLANEJAMEN ADMINISTRACAO"/>
    <s v="04-SANTA MONICA"/>
    <n v="131"/>
    <s v="PRO REITORIA DE PLANEJAMEN ADMINISTRACAO"/>
    <s v="04-SANTA MONICA"/>
    <x v="0"/>
    <s v="Especialização Nivel Superior"/>
    <x v="0"/>
    <x v="0"/>
    <n v="10"/>
    <x v="1"/>
    <m/>
    <s v="0//0"/>
    <m/>
    <s v="CESSAO (COM ONUS) PARA OUTROS ORGAOS - EST"/>
    <n v="0"/>
    <m/>
    <n v="26443"/>
    <s v="EMPRESA BRAS. SERVIÇOS HOSPITALARES"/>
    <s v="1/02/2021"/>
    <s v="0//0"/>
    <s v="EST"/>
    <s v="40 HS"/>
    <d v="2008-03-31T00:00:00"/>
    <n v="5034.51"/>
    <n v="37"/>
    <x v="7"/>
    <x v="0"/>
  </r>
  <r>
    <s v="ANGELICA RAMOS DE ALMEIDA"/>
    <s v="Universidade Federal de Uberlandia"/>
    <n v="3304425"/>
    <n v="10856458600"/>
    <s v="15/05/1992"/>
    <s v="F"/>
    <s v="CLEUSA COSTA DE ALMEIDA RAMOS"/>
    <s v="Parda"/>
    <s v="BRASILEIRO NATO"/>
    <m/>
    <s v="MG"/>
    <m/>
    <n v="60"/>
    <s v="DIVISAO DE CONSERVACAO E LIMPEZA"/>
    <s v="04-SANTA MONICA"/>
    <n v="59"/>
    <s v="PREFEITURA UNIVERSITARIA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8-11T00:00:00"/>
    <n v="3058.7"/>
    <n v="30"/>
    <x v="0"/>
    <x v="9"/>
  </r>
  <r>
    <s v="ANGELICA VIRGINIA CARVALHO GUIMARAES"/>
    <s v="Universidade Federal de Uberlandia"/>
    <n v="1055735"/>
    <n v="8158184677"/>
    <s v="10/05/1991"/>
    <s v="F"/>
    <s v="VANILDA DE FATIMA CARVALHO GUIMARAES"/>
    <s v="Parda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Especialização Nivel Superior"/>
    <x v="0"/>
    <x v="2"/>
    <n v="4"/>
    <x v="0"/>
    <m/>
    <s v="0//0"/>
    <m/>
    <m/>
    <n v="0"/>
    <m/>
    <n v="0"/>
    <m/>
    <m/>
    <m/>
    <s v="EST"/>
    <s v="40 HS"/>
    <d v="2018-03-13T00:00:00"/>
    <n v="3555.38"/>
    <n v="31"/>
    <x v="0"/>
    <x v="9"/>
  </r>
  <r>
    <s v="ANGELINA ROSA SEGATTO"/>
    <s v="Hospital de Clínicas"/>
    <n v="1434785"/>
    <n v="79631622649"/>
    <s v="28/10/1971"/>
    <s v="F"/>
    <s v="ILDA DE JESUS ROSA SEGATTO"/>
    <s v="Branc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3-11-13T00:00:00"/>
    <n v="7975.95"/>
    <n v="51"/>
    <x v="5"/>
    <x v="2"/>
  </r>
  <r>
    <s v="ANGELO MACHADO DOS SANTOS"/>
    <s v="Hospital de Clínicas"/>
    <n v="1139424"/>
    <n v="9557856696"/>
    <s v="05/01/1991"/>
    <s v="M"/>
    <s v="ROSANE APARECIDA MACHADO DOS SANTOS"/>
    <s v="Parda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x v="0"/>
    <s v="Graduação (Nivel Superior Completo)"/>
    <x v="0"/>
    <x v="0"/>
    <n v="6"/>
    <x v="1"/>
    <m/>
    <s v="0//0"/>
    <m/>
    <s v="CESSAO (COM ONUS) PARA OUTROS ORGAOS - EST"/>
    <n v="0"/>
    <m/>
    <n v="26443"/>
    <s v="EMPRESA BRAS. SERVIÇOS HOSPITALARES"/>
    <s v="18/02/2021"/>
    <s v="0//0"/>
    <s v="EST"/>
    <s v="40 HS"/>
    <d v="2015-05-18T00:00:00"/>
    <n v="4221.5200000000004"/>
    <n v="31"/>
    <x v="0"/>
    <x v="0"/>
  </r>
  <r>
    <s v="ANNA BEATRIZ COSTA NEVES DO AMARAL"/>
    <s v="Hospital de Clínicas"/>
    <n v="1942755"/>
    <n v="27832604840"/>
    <s v="31/03/1978"/>
    <s v="F"/>
    <s v="ROSA MARIA COSTA NEVES DO AMARAL"/>
    <s v="Branca"/>
    <s v="BRASILEIRO NATO"/>
    <m/>
    <s v="SP"/>
    <m/>
    <n v="771"/>
    <s v="SERVICOS MEDICOS"/>
    <s v="06-HOSP CLINICAS-UMUARAMA"/>
    <n v="746"/>
    <s v="DIRETORIA DE SERVICOS CLINICOS"/>
    <s v="06-HOSP CLINICAS-UMUARAMA"/>
    <x v="0"/>
    <s v="Doutorado"/>
    <x v="1"/>
    <x v="0"/>
    <n v="8"/>
    <x v="0"/>
    <m/>
    <s v="0//0"/>
    <m/>
    <m/>
    <n v="0"/>
    <m/>
    <n v="0"/>
    <m/>
    <m/>
    <m/>
    <s v="EST"/>
    <s v="40 HS"/>
    <d v="2012-05-14T00:00:00"/>
    <n v="24883.21"/>
    <n v="44"/>
    <x v="3"/>
    <x v="4"/>
  </r>
  <r>
    <s v="ANNA LUIZA MOREIRA DOS SANTOS ALBERNAZ"/>
    <s v="Hospital de Clínicas"/>
    <n v="3051949"/>
    <n v="8781423632"/>
    <s v="06/04/1987"/>
    <s v="F"/>
    <s v="APARECIDA DE FATIMA DOS SANTOS"/>
    <s v="Branca"/>
    <s v="BRASILEIRO NATO"/>
    <m/>
    <s v="MG"/>
    <m/>
    <n v="549"/>
    <s v="SETOR DE TRANSPLANTE RENAL"/>
    <s v="05-ENFERMAGEM-UMUARAMA"/>
    <n v="211"/>
    <s v="DIRETORIA DE ENFERMAGEM HC"/>
    <s v="05-ENFERMAGEM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8-06-18T00:00:00"/>
    <n v="8183.4"/>
    <n v="35"/>
    <x v="7"/>
    <x v="3"/>
  </r>
  <r>
    <s v="ANNA PAULA MARTINS LEITE"/>
    <s v="Universidade Federal de Uberlandia"/>
    <n v="1259932"/>
    <n v="7319179601"/>
    <s v="22/03/1986"/>
    <s v="F"/>
    <s v="SOLANGE MARIA DE MELO LEITE"/>
    <s v="Branca"/>
    <s v="BRASILEIRO NATO"/>
    <m/>
    <s v="MG"/>
    <m/>
    <n v="621"/>
    <s v="DIV ENS PESQ EXT ATEND ATEN EDU ESPECIAL"/>
    <s v="04-SANTA MONICA"/>
    <n v="874"/>
    <s v="CENTRO ENS PESQ EXT ATED EDU ESPECIAL"/>
    <s v="04-SANTA MONICA"/>
    <x v="0"/>
    <s v="Especialização Nivel Superior"/>
    <x v="0"/>
    <x v="2"/>
    <n v="5"/>
    <x v="0"/>
    <m/>
    <s v="0//0"/>
    <m/>
    <s v="Lic. Gestante  ( Concedida Administrat.) - EST"/>
    <n v="26257"/>
    <s v="CENTRO FED.DE EDUC.TECNOL.MINAS GERAIS"/>
    <n v="0"/>
    <m/>
    <s v="10/11/2022"/>
    <s v="9/03/2023"/>
    <s v="EST"/>
    <s v="40 HS"/>
    <d v="2019-05-08T00:00:00"/>
    <n v="4977.3900000000003"/>
    <n v="36"/>
    <x v="7"/>
    <x v="0"/>
  </r>
  <r>
    <s v="ANNA RAFAELLA PEREIRA SANTOS"/>
    <s v="Universidade Federal de Uberlandia"/>
    <n v="3271282"/>
    <n v="6109956422"/>
    <s v="08/11/1986"/>
    <s v="F"/>
    <s v="ANA ROSA PEREIRA"/>
    <s v="Parda"/>
    <s v="BRASILEIRO NATO"/>
    <m/>
    <s v="AL"/>
    <m/>
    <n v="271"/>
    <s v="DIRETORIA ESCOLA DE EDUCACAO BASICA"/>
    <s v="03-EDUCACAO FISICA"/>
    <n v="271"/>
    <s v="DIRETORIA ESCOLA DE EDUCACAO BASICA"/>
    <s v="03-EDUCACAO FIS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1-26T00:00:00"/>
    <n v="3342.18"/>
    <n v="36"/>
    <x v="7"/>
    <x v="9"/>
  </r>
  <r>
    <s v="ANSELMO DOS SANTOS LIMA"/>
    <s v="Hospital de Clínicas"/>
    <n v="412471"/>
    <n v="53965329634"/>
    <s v="25/08/1963"/>
    <s v="M"/>
    <s v="ZORAIDE OLIVEIRA LIMA"/>
    <s v="Não Informado"/>
    <s v="BRASILEIRO NATO"/>
    <m/>
    <s v="MG"/>
    <s v="UBERLANDIA"/>
    <n v="473"/>
    <s v="RADIOLOGIA AMB DIENF"/>
    <s v="05-ENFERMAGEM-UMUARAMA"/>
    <n v="211"/>
    <s v="DIRETORIA DE ENFERMAGEM HC"/>
    <s v="05-ENFERMAGEM-UMUARAMA"/>
    <x v="0"/>
    <s v="ENSINO FUNDAMENTAL"/>
    <x v="2"/>
    <x v="0"/>
    <n v="16"/>
    <x v="0"/>
    <m/>
    <s v="0//0"/>
    <m/>
    <m/>
    <n v="0"/>
    <m/>
    <n v="0"/>
    <m/>
    <m/>
    <m/>
    <s v="EST"/>
    <s v="40 HS"/>
    <d v="1985-04-03T00:00:00"/>
    <n v="10331.77"/>
    <n v="59"/>
    <x v="6"/>
    <x v="8"/>
  </r>
  <r>
    <s v="ANTONIA MANUELA DE SA BATISTA"/>
    <s v="Universidade Federal de Uberlandia"/>
    <n v="2275255"/>
    <n v="82918910287"/>
    <s v="21/12/1991"/>
    <s v="F"/>
    <s v="LIDIA MARIA ALVES DE SOUSA SA"/>
    <s v="Branca"/>
    <s v="BRASILEIRO NATO"/>
    <m/>
    <s v="PI"/>
    <m/>
    <n v="254"/>
    <s v="DIVISAO DE RESTAURANTES UNIVERSITARIOS"/>
    <s v="04-SANTA MONICA"/>
    <n v="944"/>
    <s v="PRO REITORIA DE ASSISTENCIA ESTUDANTIL"/>
    <s v="04-SANTA MONICA"/>
    <x v="0"/>
    <s v="Especialização Nivel Superior"/>
    <x v="1"/>
    <x v="0"/>
    <n v="5"/>
    <x v="0"/>
    <m/>
    <s v="0//0"/>
    <m/>
    <m/>
    <n v="0"/>
    <m/>
    <n v="0"/>
    <m/>
    <m/>
    <m/>
    <s v="EST"/>
    <s v="40 HS"/>
    <d v="2016-02-02T00:00:00"/>
    <n v="7103.91"/>
    <n v="31"/>
    <x v="0"/>
    <x v="2"/>
  </r>
  <r>
    <s v="ANTONIO BERTOLINO CARDOSO NETO"/>
    <s v="Universidade Federal de Uberlandia"/>
    <n v="1975439"/>
    <n v="8860168600"/>
    <s v="25/05/1987"/>
    <s v="M"/>
    <s v="TEREZINHA ALVIM CARDOSO"/>
    <s v="Branca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0-29T00:00:00"/>
    <n v="4833.87"/>
    <n v="35"/>
    <x v="7"/>
    <x v="0"/>
  </r>
  <r>
    <s v="ANTONIO CARLOS VIEIRA DA MOTA"/>
    <s v="Hospital de Clínicas"/>
    <n v="1543715"/>
    <n v="27314073600"/>
    <s v="23/08/1958"/>
    <s v="M"/>
    <s v="ANTONIA DE SOUZA MOT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8-01T00:00:00"/>
    <n v="14280.82"/>
    <n v="64"/>
    <x v="1"/>
    <x v="6"/>
  </r>
  <r>
    <s v="ANTONIO CEZAR DE CARVALHO"/>
    <s v="Universidade Federal de Uberlandia"/>
    <n v="1877171"/>
    <n v="69712441687"/>
    <s v="11/07/1971"/>
    <s v="M"/>
    <s v="MARIA IZABEL DE JESUS"/>
    <s v="Branca"/>
    <s v="BRASILEIRO NATO"/>
    <m/>
    <s v="MG"/>
    <m/>
    <n v="643"/>
    <s v="DIVISAO DE MANUTENCAO - DIRAM"/>
    <s v="08-AREA ADMINISTR-UMUARAMA"/>
    <n v="59"/>
    <s v="PREFEITURA UNIVERSITARIA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1-07-15T00:00:00"/>
    <n v="8943.41"/>
    <n v="51"/>
    <x v="5"/>
    <x v="3"/>
  </r>
  <r>
    <s v="ANTONIO DA SILVA PEREIRA QUEIROZ"/>
    <s v="Hospital de Clínicas"/>
    <n v="1189191"/>
    <n v="55932878649"/>
    <s v="01/05/1966"/>
    <s v="M"/>
    <s v="HORACIA TEREZINHA DA SILVA QUEIROZ"/>
    <s v="Branca"/>
    <s v="BRASILEIRO NATO"/>
    <m/>
    <s v="MG"/>
    <s v="PATOS DE MINAS"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15"/>
    <x v="0"/>
    <m/>
    <s v="0//0"/>
    <m/>
    <m/>
    <n v="0"/>
    <m/>
    <n v="0"/>
    <m/>
    <m/>
    <m/>
    <s v="EST"/>
    <s v="40 HS"/>
    <d v="1996-02-01T00:00:00"/>
    <n v="11039.4"/>
    <n v="56"/>
    <x v="4"/>
    <x v="8"/>
  </r>
  <r>
    <s v="ANTONIO DONIZETI DA SILVA ROSA"/>
    <s v="Hospital de Clínicas"/>
    <n v="1434343"/>
    <n v="4102521828"/>
    <s v="01/08/1960"/>
    <s v="M"/>
    <s v="SEBASTIANA TROVAO DA SILVA ROSA"/>
    <s v="Branca"/>
    <s v="BRASILEIRO NATO"/>
    <m/>
    <s v="SP"/>
    <s v="SERRA AZUL"/>
    <n v="482"/>
    <s v="CLINICA CIRURGICA 2 INTERNACAO DIENF"/>
    <s v="05-ENFERMAGEM-UMUARAMA"/>
    <n v="211"/>
    <s v="DIRETORIA DE ENFERMAGEM HC"/>
    <s v="05-ENFERMAGEM-UMUARAMA"/>
    <x v="0"/>
    <s v="ENSINO MEDIO"/>
    <x v="2"/>
    <x v="1"/>
    <n v="13"/>
    <x v="0"/>
    <m/>
    <s v="0//0"/>
    <m/>
    <m/>
    <n v="0"/>
    <m/>
    <n v="0"/>
    <m/>
    <m/>
    <m/>
    <s v="EST"/>
    <s v="40 HS"/>
    <d v="2003-11-10T00:00:00"/>
    <n v="3475.16"/>
    <n v="62"/>
    <x v="6"/>
    <x v="9"/>
  </r>
  <r>
    <s v="ANTONIO JORGE CAIXETA GADIA"/>
    <s v="Universidade Federal de Uberlandia"/>
    <n v="413379"/>
    <n v="27333833615"/>
    <s v="22/05/1958"/>
    <s v="M"/>
    <s v="WALDA CAIXETA GADIA"/>
    <s v="Branca"/>
    <s v="BRASILEIRO NATO"/>
    <m/>
    <s v="MG"/>
    <s v="PATOS DE  MINAS"/>
    <n v="694"/>
    <s v="DIVISAO DE TRANSPORTES"/>
    <s v="08-AREA ADMINISTR-UMUARAMA"/>
    <n v="59"/>
    <s v="PREFEITURA UNIVERSITARIA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89-10-16T00:00:00"/>
    <n v="6660.61"/>
    <n v="64"/>
    <x v="1"/>
    <x v="2"/>
  </r>
  <r>
    <s v="ANTONIO JOSE DA COSTA"/>
    <s v="Universidade Federal de Uberlandia"/>
    <n v="1123211"/>
    <n v="43037364653"/>
    <s v="17/06/1959"/>
    <s v="M"/>
    <s v="GERALDA MARIA JESUS"/>
    <s v="Branca"/>
    <s v="BRASILEIRO NATO"/>
    <m/>
    <s v="MG"/>
    <s v="TUPACIGUARA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01-11T00:00:00"/>
    <n v="7821.38"/>
    <n v="63"/>
    <x v="6"/>
    <x v="2"/>
  </r>
  <r>
    <s v="ANTONIO JOSE DE LIMA JUNIOR"/>
    <s v="Hospital de Clínicas"/>
    <n v="1454994"/>
    <n v="3867929688"/>
    <s v="08/03/1979"/>
    <s v="M"/>
    <s v="CLEUSA MARIA COSTA E LIMA"/>
    <s v="Parda"/>
    <s v="BRASILEIRO NATO"/>
    <m/>
    <s v="MG"/>
    <s v="SANTA VITORIA"/>
    <n v="211"/>
    <s v="DIRETORIA DE ENFERMAGEM HC"/>
    <s v="05-ENFERMAGEM-UMUARAMA"/>
    <n v="211"/>
    <s v="DIRETORIA DE ENFERMAGEM HC"/>
    <s v="05-ENFERMAGEM-UMUARAMA"/>
    <x v="0"/>
    <s v="Doutorado"/>
    <x v="1"/>
    <x v="0"/>
    <n v="12"/>
    <x v="1"/>
    <m/>
    <s v="0//0"/>
    <m/>
    <s v="CESSAO (COM ONUS) PARA OUTROS ORGAOS - EST"/>
    <n v="0"/>
    <m/>
    <n v="26443"/>
    <s v="EMPRESA BRAS. SERVIÇOS HOSPITALARES"/>
    <s v="1/10/2021"/>
    <s v="0//0"/>
    <s v="EST"/>
    <s v="40 HS"/>
    <d v="2004-06-01T00:00:00"/>
    <n v="12551.54"/>
    <n v="43"/>
    <x v="2"/>
    <x v="5"/>
  </r>
  <r>
    <s v="ANTONIO LUIZ MARQUES"/>
    <s v="Hospital de Clínicas"/>
    <n v="2418266"/>
    <n v="4954574692"/>
    <s v="18/01/1982"/>
    <s v="M"/>
    <s v="MAURA CAETANO MARQUES"/>
    <s v="Branca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8-21T00:00:00"/>
    <n v="8156.78"/>
    <n v="40"/>
    <x v="2"/>
    <x v="3"/>
  </r>
  <r>
    <s v="ANTONIO MACHADO"/>
    <s v="Universidade Federal de Uberlandia"/>
    <n v="409677"/>
    <n v="30178983691"/>
    <s v="20/11/1958"/>
    <s v="M"/>
    <s v="MARIA LUZ DE JESUS"/>
    <s v="Preta"/>
    <s v="BRASILEIRO NATO"/>
    <m/>
    <s v="MG"/>
    <s v="UBERLANDIA"/>
    <n v="1209"/>
    <s v="DIR DE ESTUDOS E PESQUISAS AFRORRACIAIS"/>
    <s v="04-SANTA MONICA"/>
    <n v="1209"/>
    <s v="DIR DE ESTUDOS E PESQUISAS AFRORRACIAI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8-07-06T00:00:00"/>
    <n v="8156.5"/>
    <n v="64"/>
    <x v="1"/>
    <x v="3"/>
  </r>
  <r>
    <s v="ANTONIO MARQUES DA SILVA FILHO"/>
    <s v="Universidade Federal de Uberlandia"/>
    <n v="1480070"/>
    <n v="49856669634"/>
    <s v="03/09/1962"/>
    <s v="M"/>
    <s v="MARIA DE LOURDES MOURA E SILVA"/>
    <s v="Parda"/>
    <s v="BRASILEIRO NATO"/>
    <m/>
    <s v="GO"/>
    <s v="IPAMERI"/>
    <n v="426"/>
    <s v="SETOR DE APOSENTADORIA E PENSAO"/>
    <s v="04-SANTA MONICA"/>
    <n v="29"/>
    <s v="PRO REITORIA DE GESTAO DE PESSOAS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12-20T00:00:00"/>
    <n v="6638.46"/>
    <n v="60"/>
    <x v="6"/>
    <x v="2"/>
  </r>
  <r>
    <s v="ANTONIO NETO FERREIRA DOS SANTOS"/>
    <s v="Universidade Federal de Uberlandia"/>
    <n v="2490291"/>
    <n v="41592085172"/>
    <s v="28/04/1970"/>
    <s v="M"/>
    <s v="SUZANA FERREIRA DOS SANTOS"/>
    <s v="Parda"/>
    <s v="BRASILEIRO NATO"/>
    <m/>
    <s v="MT"/>
    <s v="SAO FELIX DO ARAGUAIA"/>
    <n v="949"/>
    <s v="DIV PROMO IGUALDADES APOIO EDUCACIONAL"/>
    <s v="04-SANTA MONICA"/>
    <n v="944"/>
    <s v="PRO REITORIA DE ASSISTENCIA ESTUDANTIL"/>
    <s v="04-SANTA MONICA"/>
    <x v="0"/>
    <s v="Doutorado"/>
    <x v="1"/>
    <x v="0"/>
    <n v="11"/>
    <x v="0"/>
    <m/>
    <s v="0//0"/>
    <m/>
    <m/>
    <n v="0"/>
    <m/>
    <n v="0"/>
    <m/>
    <m/>
    <m/>
    <s v="EST"/>
    <s v="40 HS"/>
    <d v="2007-07-26T00:00:00"/>
    <n v="12030.55"/>
    <n v="52"/>
    <x v="5"/>
    <x v="5"/>
  </r>
  <r>
    <s v="ANTONIO NORBERTO DA SILVA"/>
    <s v="Hospital de Clínicas"/>
    <n v="410240"/>
    <n v="26660350691"/>
    <s v="03/11/1955"/>
    <s v="M"/>
    <s v="IONE FARIA SILVA"/>
    <s v="Branca"/>
    <s v="BRASILEIRO NATO"/>
    <m/>
    <s v="MG"/>
    <s v="COROMANDEL"/>
    <n v="478"/>
    <s v="CIRURGIA PS DIENF"/>
    <s v="05-ENFERMAGEM-UMUARAMA"/>
    <n v="211"/>
    <s v="DIRETORIA DE ENFERMAGEM HC"/>
    <s v="05-ENFERMAGEM-UMUARAMA"/>
    <x v="2"/>
    <s v="ENSINO FUNDAMENTAL"/>
    <x v="2"/>
    <x v="0"/>
    <n v="16"/>
    <x v="0"/>
    <m/>
    <s v="0//0"/>
    <m/>
    <m/>
    <n v="0"/>
    <m/>
    <n v="0"/>
    <m/>
    <m/>
    <m/>
    <s v="EST"/>
    <s v="40 HS"/>
    <d v="1976-11-01T00:00:00"/>
    <n v="9856.69"/>
    <n v="67"/>
    <x v="1"/>
    <x v="3"/>
  </r>
  <r>
    <s v="ANTONIO RAIMUNDO OVIDIO"/>
    <s v="Universidade Federal de Uberlandia"/>
    <n v="1096063"/>
    <n v="49976478615"/>
    <s v="21/09/1961"/>
    <s v="M"/>
    <s v="EFIGENIA ANTONIA OVIDIO"/>
    <s v="Parda"/>
    <s v="BRASILEIRO NATO"/>
    <m/>
    <s v="MG"/>
    <m/>
    <n v="694"/>
    <s v="DIVISAO DE TRANSPORTES"/>
    <s v="08-AREA ADMINISTR-UMUARAMA"/>
    <n v="819"/>
    <s v="PREFE - CAMPUS MONTE CARMELO"/>
    <s v="10-CAMPUS MONTE CARMELO"/>
    <x v="0"/>
    <s v="ENSINO FUNDAMENTAL"/>
    <x v="2"/>
    <x v="0"/>
    <n v="16"/>
    <x v="0"/>
    <m/>
    <s v="0//0"/>
    <m/>
    <m/>
    <n v="26277"/>
    <s v="FUNDACAO UNIV. FEDERAL DE OURO PRETO"/>
    <n v="0"/>
    <m/>
    <m/>
    <m/>
    <s v="EST"/>
    <s v="40 HS"/>
    <d v="2017-03-13T00:00:00"/>
    <n v="5560.28"/>
    <n v="61"/>
    <x v="6"/>
    <x v="0"/>
  </r>
  <r>
    <s v="ANTONIO RODRIGUES DA SILVA"/>
    <s v="Hospital de Clínicas"/>
    <n v="1435392"/>
    <n v="23972955634"/>
    <s v="22/07/1953"/>
    <s v="M"/>
    <s v="REGINA CANDIDA DA CUNHA"/>
    <s v="Branca"/>
    <s v="BRASILEIRO NATO"/>
    <m/>
    <s v="MG"/>
    <s v="SANTA JULIANA"/>
    <n v="769"/>
    <s v="PROPEDEUTICA"/>
    <s v="06-HOSP CLINICAS-UMUARAMA"/>
    <n v="746"/>
    <s v="DIRETORIA DE SERVICOS CLINICOS"/>
    <s v="06-HOSP CLINICAS-UMUARAMA"/>
    <x v="0"/>
    <s v="ENSINO MEDIO"/>
    <x v="0"/>
    <x v="1"/>
    <n v="12"/>
    <x v="0"/>
    <m/>
    <s v="0//0"/>
    <m/>
    <m/>
    <n v="0"/>
    <m/>
    <n v="0"/>
    <m/>
    <m/>
    <m/>
    <s v="EST"/>
    <s v="24 HS"/>
    <d v="2003-12-03T00:00:00"/>
    <n v="5320.44"/>
    <n v="69"/>
    <x v="9"/>
    <x v="0"/>
  </r>
  <r>
    <s v="ANTONIO SANTIAGO DA SILVA"/>
    <s v="Universidade Federal de Uberlandia"/>
    <n v="1861813"/>
    <n v="79263615187"/>
    <s v="06/02/1977"/>
    <s v="M"/>
    <s v="DIVINA DO NASCIMENTO DA SILVA"/>
    <s v="Parda"/>
    <s v="BRASILEIRO NATO"/>
    <m/>
    <s v="GO"/>
    <m/>
    <n v="620"/>
    <s v="DIVISAO DE PROJETOS PEDAGOGICOS - DIREN"/>
    <s v="04-SANTA MONICA"/>
    <n v="262"/>
    <s v="PRO REITORIA DE GRADUACAO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1-04-20T00:00:00"/>
    <n v="5614.03"/>
    <n v="45"/>
    <x v="3"/>
    <x v="0"/>
  </r>
  <r>
    <s v="ANTONIO TOMAS JUNIOR"/>
    <s v="Universidade Federal de Uberlandia"/>
    <n v="409631"/>
    <n v="36591858687"/>
    <s v="24/06/1960"/>
    <s v="M"/>
    <s v="COLANDI JAIME ROCHA"/>
    <s v="Parda"/>
    <s v="BRASILEIRO NATO"/>
    <m/>
    <s v="MG"/>
    <s v="ABADIA DOS DOURADOS"/>
    <n v="288"/>
    <s v="INSTITUTO DE CIENCIAS BIOMEDICAS"/>
    <s v="07-AREA ACADEMICA-UMUARAMA"/>
    <n v="288"/>
    <s v="INSTITUTO DE CIENCIAS BIOMEDICAS"/>
    <s v="07-AREA ACADEMICA-UMUARAMA"/>
    <x v="0"/>
    <s v="ENSINO MEDIO"/>
    <x v="0"/>
    <x v="2"/>
    <n v="16"/>
    <x v="0"/>
    <m/>
    <s v="0//0"/>
    <m/>
    <m/>
    <n v="0"/>
    <m/>
    <n v="0"/>
    <m/>
    <m/>
    <m/>
    <s v="EST"/>
    <s v="40 HS"/>
    <d v="1980-06-10T00:00:00"/>
    <n v="6143.98"/>
    <n v="62"/>
    <x v="6"/>
    <x v="2"/>
  </r>
  <r>
    <s v="ANTONIO VALADAO MONTEIRO"/>
    <s v="Hospital de Clínicas"/>
    <n v="413517"/>
    <n v="39373550659"/>
    <s v="27/03/1961"/>
    <s v="M"/>
    <s v="MARIA NUNES VALADAO"/>
    <s v="Branca"/>
    <s v="BRASILEIRO NATO"/>
    <m/>
    <s v="MG"/>
    <s v="MONTE CARMELO"/>
    <n v="776"/>
    <s v="DESENVOLVIMENTO HUMANO EM SAUDE"/>
    <s v="06-HOSP CLINICAS-UMUARAMA"/>
    <n v="179"/>
    <s v="DIRETORIA GERAL HOSP CLINICAS"/>
    <s v="06-HOSP CLINICAS-UMUARAMA"/>
    <x v="0"/>
    <s v="ENSINO MEDIO"/>
    <x v="0"/>
    <x v="0"/>
    <n v="16"/>
    <x v="0"/>
    <m/>
    <s v="0//0"/>
    <m/>
    <m/>
    <n v="0"/>
    <m/>
    <n v="0"/>
    <m/>
    <m/>
    <m/>
    <s v="EST"/>
    <s v="40 HS"/>
    <d v="1991-01-01T00:00:00"/>
    <n v="6350.95"/>
    <n v="61"/>
    <x v="6"/>
    <x v="2"/>
  </r>
  <r>
    <s v="ANTONIO VENANCIO FERREIRA NETO"/>
    <s v="Universidade Federal de Uberlandia"/>
    <n v="412576"/>
    <n v="49817396649"/>
    <s v="03/05/1965"/>
    <s v="M"/>
    <s v="ANITA RODRIGU FERREIRA"/>
    <s v="Parda"/>
    <s v="BRASILEIRO NATO"/>
    <m/>
    <s v="MG"/>
    <s v="UBERLANDIA"/>
    <n v="663"/>
    <s v="DIRETORIA QUALIDADE VIDA SAUDE SERVIDOR"/>
    <s v="08-AREA ADMINISTR-UMUARAMA"/>
    <n v="29"/>
    <s v="PRO REITORIA DE GESTAO DE PESSOAS"/>
    <s v="04-SANTA MONICA"/>
    <x v="0"/>
    <s v="ENSINO MEDIO"/>
    <x v="0"/>
    <x v="3"/>
    <n v="16"/>
    <x v="0"/>
    <m/>
    <s v="0//0"/>
    <m/>
    <m/>
    <n v="0"/>
    <m/>
    <n v="0"/>
    <m/>
    <m/>
    <m/>
    <s v="EST"/>
    <s v="40 HS"/>
    <d v="1985-07-02T00:00:00"/>
    <n v="5099.82"/>
    <n v="57"/>
    <x v="4"/>
    <x v="0"/>
  </r>
  <r>
    <s v="APARECIDA DE FATIMA AMARAL"/>
    <s v="Hospital de Clínicas"/>
    <n v="1879663"/>
    <n v="4965217640"/>
    <s v="01/10/1977"/>
    <s v="F"/>
    <s v="LUCIA DE FATIMA AMARAL"/>
    <s v="Branc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25T00:00:00"/>
    <n v="5425.93"/>
    <n v="45"/>
    <x v="3"/>
    <x v="0"/>
  </r>
  <r>
    <s v="APARECIDO GERALDO COSTA PEREIRA"/>
    <s v="Universidade Federal de Uberlandia"/>
    <n v="1941997"/>
    <n v="4562418680"/>
    <s v="17/12/1981"/>
    <s v="M"/>
    <s v="SERGIA COSTA SILVA"/>
    <s v="Branca"/>
    <s v="BRASILEIRO NATO"/>
    <m/>
    <s v="MG"/>
    <m/>
    <n v="958"/>
    <s v="COORD PRO POS GRAD BIOTECNOLOGIA-P MINAS"/>
    <s v="11-CAMPUS PATOS DE MINAS"/>
    <n v="298"/>
    <s v="INSTITUTO DE BIOTECNOLOGIA"/>
    <s v="07-AREA ACADEMICA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5-11T00:00:00"/>
    <n v="4941.49"/>
    <n v="41"/>
    <x v="2"/>
    <x v="0"/>
  </r>
  <r>
    <s v="ARIADNA RIBEIRO GONCALVES DIAS"/>
    <s v="Hospital de Clínicas"/>
    <n v="2073300"/>
    <n v="4619842613"/>
    <s v="25/01/1979"/>
    <s v="F"/>
    <s v="IVONE CORAGEM RIBEIRO GONCALVES"/>
    <s v="Branc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Graduação (Nivel Superior Completo)"/>
    <x v="2"/>
    <x v="1"/>
    <n v="7"/>
    <x v="0"/>
    <m/>
    <s v="0//0"/>
    <m/>
    <m/>
    <n v="0"/>
    <m/>
    <n v="0"/>
    <m/>
    <m/>
    <m/>
    <s v="EST"/>
    <s v="40 HS"/>
    <d v="2013-11-28T00:00:00"/>
    <n v="3561.39"/>
    <n v="43"/>
    <x v="2"/>
    <x v="9"/>
  </r>
  <r>
    <s v="ARIANY PENA DE SOUZA"/>
    <s v="Universidade Federal de Uberlandia"/>
    <n v="1939005"/>
    <n v="9198321641"/>
    <s v="15/09/1990"/>
    <s v="F"/>
    <s v="EUNICE GOMES PENA DE SOUZA"/>
    <s v="Não Informado"/>
    <s v="BRASILEIRO NATO"/>
    <m/>
    <s v="MG"/>
    <m/>
    <n v="1172"/>
    <s v="ASSESSORIA ADMINISTRATIVA UFU MT CARMELO"/>
    <s v="10-CAMPUS MONTE CARMELO"/>
    <n v="262"/>
    <s v="PRO REITORIA DE GRADUACAO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2-04-26T00:00:00"/>
    <n v="5452.89"/>
    <n v="32"/>
    <x v="0"/>
    <x v="0"/>
  </r>
  <r>
    <s v="ARISTIDES DE PAULA SANTOS"/>
    <s v="Hospital de Clínicas"/>
    <n v="1362342"/>
    <n v="1032936630"/>
    <s v="20/02/1976"/>
    <s v="M"/>
    <s v="SONIA MARIA DE PAULA SANTO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Tecnico (Nivel Medio Completo)"/>
    <x v="2"/>
    <x v="1"/>
    <n v="13"/>
    <x v="0"/>
    <m/>
    <s v="0//0"/>
    <m/>
    <m/>
    <n v="0"/>
    <m/>
    <n v="0"/>
    <m/>
    <m/>
    <m/>
    <s v="EST"/>
    <s v="40 HS"/>
    <d v="2002-09-23T00:00:00"/>
    <n v="4334.67"/>
    <n v="46"/>
    <x v="3"/>
    <x v="0"/>
  </r>
  <r>
    <s v="ARISTIDES VALDIVINO DE PAULA"/>
    <s v="Universidade Federal de Uberlandia"/>
    <n v="1123389"/>
    <n v="69816379600"/>
    <s v="31/07/1968"/>
    <s v="M"/>
    <s v="CICERA PAULA SOBRINHA"/>
    <s v="Parda"/>
    <s v="BRASILEIRO NATO"/>
    <m/>
    <s v="MG"/>
    <s v="SANTA VITORIA"/>
    <n v="332"/>
    <s v="FACULDADE DE EDUCACAO FISICA"/>
    <s v="03-EDUCACAO FISICA"/>
    <n v="332"/>
    <s v="FACULDADE DE EDUCACAO FISICA"/>
    <s v="03-EDUCACAO FISICA"/>
    <x v="0"/>
    <s v="Nivel Medio"/>
    <x v="4"/>
    <x v="0"/>
    <n v="16"/>
    <x v="0"/>
    <m/>
    <s v="0//0"/>
    <m/>
    <m/>
    <n v="0"/>
    <m/>
    <n v="0"/>
    <m/>
    <m/>
    <m/>
    <s v="EST"/>
    <s v="40 HS"/>
    <d v="1994-12-29T00:00:00"/>
    <n v="3143.44"/>
    <n v="54"/>
    <x v="4"/>
    <x v="9"/>
  </r>
  <r>
    <s v="ARLETE DIAS PEREIRA FRANCA"/>
    <s v="Hospital de Clínicas"/>
    <n v="1533909"/>
    <n v="95517502687"/>
    <s v="24/05/1976"/>
    <s v="F"/>
    <s v="TEREZINHA DIAS PEREIRA FRANCA"/>
    <s v="Parda"/>
    <s v="BRASILEIRO NATO"/>
    <m/>
    <s v="MG"/>
    <s v="MONTE CARMELO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5-24T00:00:00"/>
    <n v="7877.96"/>
    <n v="46"/>
    <x v="3"/>
    <x v="2"/>
  </r>
  <r>
    <s v="ARLETE OLIVEIRA DE SOUZA"/>
    <s v="Hospital de Clínicas"/>
    <n v="1905361"/>
    <n v="65946995391"/>
    <s v="12/03/1980"/>
    <s v="F"/>
    <s v="DOMINGAS OLIVEIRA"/>
    <s v="Parda"/>
    <s v="BRASILEIRO NATO"/>
    <m/>
    <s v="MA"/>
    <m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13T00:00:00"/>
    <n v="4277.41"/>
    <n v="42"/>
    <x v="2"/>
    <x v="0"/>
  </r>
  <r>
    <s v="ARMANDO HENRIQUE DE OLIVEIRA"/>
    <s v="Hospital de Clínicas"/>
    <n v="1905608"/>
    <n v="1307278655"/>
    <s v="18/07/1988"/>
    <s v="M"/>
    <s v="LEILA DORCA DE OLIVERA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Especialização Nivel Superior"/>
    <x v="0"/>
    <x v="1"/>
    <n v="8"/>
    <x v="0"/>
    <m/>
    <s v="0//0"/>
    <m/>
    <m/>
    <n v="0"/>
    <m/>
    <n v="0"/>
    <m/>
    <m/>
    <m/>
    <s v="EST"/>
    <s v="24 HS"/>
    <d v="2011-12-26T00:00:00"/>
    <n v="5330.11"/>
    <n v="34"/>
    <x v="7"/>
    <x v="0"/>
  </r>
  <r>
    <s v="ARMELINDO NUNES SOARES"/>
    <s v="Hospital de Clínicas"/>
    <n v="1123390"/>
    <n v="62669672604"/>
    <s v="22/10/1965"/>
    <s v="M"/>
    <s v="APARECIDA SILVERIA DE OLIVEIRA SOARES"/>
    <s v="Branca"/>
    <s v="BRASILEIRO NATO"/>
    <m/>
    <s v="MG"/>
    <s v="MONJOLINHO"/>
    <n v="751"/>
    <s v="HOTELARIA HOSPITALAR"/>
    <s v="06-HOSP CLINICAS-UMUARAMA"/>
    <n v="743"/>
    <s v="DIRETORIA DE SERVICOS ADMINISTRATIVOS"/>
    <s v="06-HOSP CLINICAS-UMUARAMA"/>
    <x v="0"/>
    <s v="Nivel Medio"/>
    <x v="4"/>
    <x v="0"/>
    <n v="16"/>
    <x v="0"/>
    <m/>
    <s v="0//0"/>
    <m/>
    <m/>
    <n v="0"/>
    <m/>
    <n v="0"/>
    <m/>
    <m/>
    <m/>
    <s v="EST"/>
    <s v="40 HS"/>
    <d v="1994-12-27T00:00:00"/>
    <n v="3143.44"/>
    <n v="57"/>
    <x v="4"/>
    <x v="9"/>
  </r>
  <r>
    <s v="ARNALDO JOSE MIRANDA PELEGRINE"/>
    <s v="Hospital de Clínicas"/>
    <n v="1123320"/>
    <n v="56079354691"/>
    <s v="13/08/1965"/>
    <s v="M"/>
    <s v="MARIA APARECIDA PELEGRINE"/>
    <s v="Branca"/>
    <s v="BRASILEIRO NATO"/>
    <m/>
    <s v="MG"/>
    <s v="INDIANOPOLIS"/>
    <n v="216"/>
    <s v="SETOR DE MATERIAIS ESTERILIZACAO DIENF"/>
    <s v="05-ENFERMAGEM-UMUARAMA"/>
    <n v="211"/>
    <s v="DIRETORIA DE ENFERMAGEM HC"/>
    <s v="05-ENFERMAGEM-UMUARAMA"/>
    <x v="0"/>
    <s v="Graduação (Nivel Superior Completo)"/>
    <x v="0"/>
    <x v="2"/>
    <n v="16"/>
    <x v="0"/>
    <m/>
    <s v="0//0"/>
    <m/>
    <m/>
    <n v="0"/>
    <m/>
    <n v="0"/>
    <m/>
    <m/>
    <m/>
    <s v="EST"/>
    <s v="40 HS"/>
    <d v="1994-12-15T00:00:00"/>
    <n v="7060.28"/>
    <n v="57"/>
    <x v="4"/>
    <x v="2"/>
  </r>
  <r>
    <s v="ARTHUR ALVES PEREIRA"/>
    <s v="Universidade Federal de Uberlandia"/>
    <n v="2221085"/>
    <n v="6278565609"/>
    <s v="23/07/1985"/>
    <s v="M"/>
    <s v="LINDAMAR ALVES PEREIRA"/>
    <s v="Parda"/>
    <s v="BRASILEIRO NATO"/>
    <m/>
    <s v="MG"/>
    <m/>
    <n v="171"/>
    <s v="SETOR DE LICITACOES - DIRCL"/>
    <s v="04-SANTA MONICA"/>
    <n v="131"/>
    <s v="PRO REITORIA DE PLANEJAMEN ADMINISTR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5-04-24T00:00:00"/>
    <n v="4976.3999999999996"/>
    <n v="37"/>
    <x v="7"/>
    <x v="0"/>
  </r>
  <r>
    <s v="ARTHUR COSTA NASCIMENTO"/>
    <s v="Universidade Federal de Uberlandia"/>
    <n v="1243734"/>
    <n v="11177026694"/>
    <s v="27/06/1994"/>
    <s v="M"/>
    <s v="ARLENE VIEIRA DA COSTA NASCIMENTO"/>
    <s v="Branca"/>
    <s v="BRASILEIRO NATO"/>
    <m/>
    <s v="MG"/>
    <m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20 HS"/>
    <d v="2022-02-07T00:00:00"/>
    <n v="5852.91"/>
    <n v="28"/>
    <x v="8"/>
    <x v="0"/>
  </r>
  <r>
    <s v="ARTHUR DE OLIVEIRA CAMACHO"/>
    <s v="Universidade Federal de Uberlandia"/>
    <n v="2377496"/>
    <n v="9926346600"/>
    <s v="05/03/1991"/>
    <s v="M"/>
    <s v="VANELLI ROCHA DE OLIVEIRA CAMACHO"/>
    <s v="Branca"/>
    <s v="BRASILEIRO NATO"/>
    <m/>
    <s v="MG"/>
    <m/>
    <n v="922"/>
    <s v="COOR PROG POS GRAD GESTAO ORGANIZACIONAL"/>
    <s v="04-SANTA MONICA"/>
    <n v="369"/>
    <s v="FACULDADE DE GESTAO E NEGOCIOS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3-21T00:00:00"/>
    <n v="4104.6400000000003"/>
    <n v="31"/>
    <x v="0"/>
    <x v="0"/>
  </r>
  <r>
    <s v="ARTHUR MIGUEL ROMANO"/>
    <s v="Universidade Federal de Uberlandia"/>
    <n v="2105417"/>
    <n v="69980217120"/>
    <s v="18/03/1986"/>
    <s v="M"/>
    <s v="MARIA APARECIDA DE OLIVEIRA"/>
    <s v="Branca"/>
    <s v="BRASILEIRO NATO"/>
    <m/>
    <s v="GO"/>
    <m/>
    <n v="683"/>
    <s v="DIVISAO DE FISCALIZACAO - DIROB"/>
    <s v="04-SANTA MONICA"/>
    <n v="59"/>
    <s v="PREFEITURA UNIVERSITARIA"/>
    <s v="04-SANTA MONICA"/>
    <x v="0"/>
    <s v="Mestrado"/>
    <x v="1"/>
    <x v="0"/>
    <n v="6"/>
    <x v="0"/>
    <m/>
    <s v="0//0"/>
    <m/>
    <m/>
    <n v="0"/>
    <m/>
    <n v="0"/>
    <m/>
    <m/>
    <m/>
    <s v="EST"/>
    <s v="40 HS"/>
    <d v="2014-03-21T00:00:00"/>
    <n v="8630.0400000000009"/>
    <n v="36"/>
    <x v="7"/>
    <x v="3"/>
  </r>
  <r>
    <s v="ARTHUR SILVA DE PAULA"/>
    <s v="Universidade Federal de Uberlandia"/>
    <n v="3316797"/>
    <n v="9435568645"/>
    <s v="30/04/1989"/>
    <s v="M"/>
    <s v="IONE APARECIDA DA SILVA"/>
    <s v="Parda"/>
    <s v="BRASILEIRO NATO"/>
    <m/>
    <s v="MG"/>
    <m/>
    <n v="1339"/>
    <s v="Coordenação do Curso de Graduação em Engenharia Ambiental e"/>
    <s v="12-CAMPUS GLORIA"/>
    <n v="301"/>
    <s v="INSTITUTO DE CIENCIAS AGRARIAS"/>
    <s v="12-CAMPUS GLORI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11-23T00:00:00"/>
    <n v="3874.35"/>
    <n v="33"/>
    <x v="0"/>
    <x v="9"/>
  </r>
  <r>
    <s v="ASTRIDIA MARILIA DE SOUZA FONTES"/>
    <s v="Hospital de Clínicas"/>
    <n v="1364939"/>
    <n v="66285160678"/>
    <s v="13/11/1966"/>
    <s v="F"/>
    <s v="NEUZA MARINHO DE SOUZA"/>
    <s v="Branca"/>
    <s v="BRASILEIRO NATO"/>
    <m/>
    <s v="MG"/>
    <s v="JUIZ DE FORA"/>
    <n v="771"/>
    <s v="SERVICOS MEDICOS"/>
    <s v="06-HOSP CLINICAS-UMUARAMA"/>
    <n v="746"/>
    <s v="DIRETORIA DE SERVICOS CLINICOS"/>
    <s v="06-HOSP CLINICAS-UMUARAMA"/>
    <x v="0"/>
    <s v="Mestrado"/>
    <x v="1"/>
    <x v="0"/>
    <n v="13"/>
    <x v="0"/>
    <m/>
    <s v="0//0"/>
    <m/>
    <m/>
    <n v="0"/>
    <m/>
    <n v="0"/>
    <m/>
    <m/>
    <m/>
    <s v="EST"/>
    <s v="40 HS"/>
    <d v="2002-11-14T00:00:00"/>
    <n v="24625.89"/>
    <n v="56"/>
    <x v="4"/>
    <x v="4"/>
  </r>
  <r>
    <s v="AUGUSTO CARVALHO SOARES"/>
    <s v="Universidade Federal de Uberlandia"/>
    <n v="1964071"/>
    <n v="4994519617"/>
    <s v="02/02/1981"/>
    <s v="M"/>
    <s v="VANILDA HELENA DE CARVALHO"/>
    <s v="Branca"/>
    <s v="BRASILEIRO NATO"/>
    <m/>
    <s v="MG"/>
    <m/>
    <n v="1173"/>
    <s v="ASSESSORIA ADMINISTRATIVA UFU PT MINAS"/>
    <s v="11-CAMPUS PATOS DE MINAS"/>
    <n v="581"/>
    <s v="CENTRO DE TECNO DA INFOR E COMUNICACAO"/>
    <s v="08-AREA ADMINISTR-UMUARAM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2-08-27T00:00:00"/>
    <n v="4315.96"/>
    <n v="41"/>
    <x v="2"/>
    <x v="0"/>
  </r>
  <r>
    <s v="AVELINO GOMES"/>
    <s v="Universidade Federal de Uberlandia"/>
    <n v="412020"/>
    <n v="28837495668"/>
    <s v="27/04/1953"/>
    <s v="M"/>
    <s v="MARIA ANTONIA GOMES"/>
    <s v="Branca"/>
    <s v="BRASILEIRO NATO"/>
    <m/>
    <s v="GO"/>
    <s v="ITUMBIARA"/>
    <n v="407"/>
    <s v="FACULDADE DE ENGENHARIA CIVIL"/>
    <s v="04-SANTA MONICA"/>
    <n v="407"/>
    <s v="FACULDADE DE ENGENHARIA CIVIL"/>
    <s v="04-SANTA MONICA"/>
    <x v="0"/>
    <s v="ENSINO FUNDAMENTAL"/>
    <x v="2"/>
    <x v="0"/>
    <n v="16"/>
    <x v="0"/>
    <m/>
    <s v="0//0"/>
    <m/>
    <m/>
    <n v="0"/>
    <m/>
    <n v="0"/>
    <m/>
    <m/>
    <m/>
    <s v="EST"/>
    <s v="40 HS"/>
    <d v="1980-01-21T00:00:00"/>
    <n v="5089.87"/>
    <n v="69"/>
    <x v="9"/>
    <x v="0"/>
  </r>
  <r>
    <s v="BARBARA AMORIM CAPPARELLI MENEZES"/>
    <s v="Universidade Federal de Uberlandia"/>
    <n v="2321233"/>
    <n v="9257609600"/>
    <s v="26/09/1989"/>
    <s v="F"/>
    <s v="ELIANE APARECIDA DE FATIMA CAPPARELLI"/>
    <s v="Branca"/>
    <s v="BRASILEIRO NATO"/>
    <m/>
    <s v="MG"/>
    <m/>
    <n v="1151"/>
    <s v="COORD PROG POS GRAD MAT-MEST PROF MATEMA"/>
    <s v="04-SANTA MONICA"/>
    <n v="391"/>
    <s v="FACULDADE DE MATEMATICA"/>
    <s v="04-SANTA MONICA"/>
    <x v="0"/>
    <s v="Graduação (Nivel Superior Completo)"/>
    <x v="0"/>
    <x v="0"/>
    <n v="5"/>
    <x v="0"/>
    <m/>
    <s v="0//0"/>
    <m/>
    <m/>
    <n v="0"/>
    <m/>
    <n v="0"/>
    <m/>
    <m/>
    <m/>
    <s v="EST"/>
    <s v="30 HS"/>
    <d v="2016-06-23T00:00:00"/>
    <n v="2998.52"/>
    <n v="33"/>
    <x v="0"/>
    <x v="9"/>
  </r>
  <r>
    <s v="BARBARA BEATRIZ DA SILVA NUNES"/>
    <s v="Universidade Federal de Uberlandia"/>
    <n v="1918613"/>
    <n v="8659760662"/>
    <s v="12/08/1987"/>
    <s v="F"/>
    <s v="BALBINA APARECIDA NUNES"/>
    <s v="Branca"/>
    <s v="BRASILEIRO NATO"/>
    <m/>
    <s v="GO"/>
    <m/>
    <n v="340"/>
    <s v="INSTITUTO DE GEOGRAFIA"/>
    <s v="04-SANTA MONICA"/>
    <n v="340"/>
    <s v="INSTITUTO DE GEOGRAFIA"/>
    <s v="04-SANTA MONICA"/>
    <x v="0"/>
    <s v="Mestrado"/>
    <x v="0"/>
    <x v="0"/>
    <n v="8"/>
    <x v="0"/>
    <m/>
    <s v="0//0"/>
    <m/>
    <s v="Afast. no País (Com Ônus) Est/Dout/Mestrado - EST"/>
    <n v="0"/>
    <m/>
    <n v="0"/>
    <m/>
    <s v="1/07/2022"/>
    <s v="1/07/2023"/>
    <s v="EST"/>
    <s v="40 HS"/>
    <d v="2012-02-14T00:00:00"/>
    <n v="5452.89"/>
    <n v="35"/>
    <x v="7"/>
    <x v="0"/>
  </r>
  <r>
    <s v="BARBARA GABRIELLE RODRIGUES"/>
    <s v="Hospital de Clínicas"/>
    <n v="1854978"/>
    <n v="1560555629"/>
    <s v="26/05/1986"/>
    <s v="F"/>
    <s v="EDILAMAR DE ARAUJO ALMEIDA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Licenciatura"/>
    <x v="2"/>
    <x v="0"/>
    <n v="8"/>
    <x v="0"/>
    <m/>
    <s v="0//0"/>
    <m/>
    <m/>
    <n v="0"/>
    <m/>
    <n v="0"/>
    <m/>
    <m/>
    <m/>
    <s v="EST"/>
    <s v="40 HS"/>
    <d v="2011-03-15T00:00:00"/>
    <n v="7691.95"/>
    <n v="36"/>
    <x v="7"/>
    <x v="2"/>
  </r>
  <r>
    <s v="BARBARA GAMA DA SILVA"/>
    <s v="Universidade Federal de Uberlandia"/>
    <n v="2247528"/>
    <n v="7834991671"/>
    <s v="07/05/1990"/>
    <s v="F"/>
    <s v="CLAUDETE GAMA DA SILVA"/>
    <s v="Parda"/>
    <s v="BRASILEIRO NATO"/>
    <m/>
    <s v="MG"/>
    <m/>
    <n v="332"/>
    <s v="FACULDADE DE EDUCACAO FISICA"/>
    <s v="03-EDUCACAO FISICA"/>
    <n v="332"/>
    <s v="FACULDADE DE EDUCACAO FISICA"/>
    <s v="03-EDUCACAO FISICA"/>
    <x v="0"/>
    <s v="Doutorado"/>
    <x v="0"/>
    <x v="0"/>
    <n v="5"/>
    <x v="0"/>
    <m/>
    <s v="0//0"/>
    <m/>
    <m/>
    <n v="0"/>
    <m/>
    <n v="0"/>
    <m/>
    <m/>
    <m/>
    <s v="EST"/>
    <s v="30 HS"/>
    <d v="2015-09-02T00:00:00"/>
    <n v="4197.93"/>
    <n v="32"/>
    <x v="0"/>
    <x v="0"/>
  </r>
  <r>
    <s v="BEATRIZ ANGELICA DE AQUINO"/>
    <s v="Hospital de Clínicas"/>
    <n v="1880193"/>
    <n v="1037740688"/>
    <s v="26/03/1974"/>
    <s v="F"/>
    <s v="MARIA IMACULADA DE AQUINO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29T00:00:00"/>
    <n v="5381.13"/>
    <n v="48"/>
    <x v="3"/>
    <x v="0"/>
  </r>
  <r>
    <s v="BEATRIZ ANTONIA ROSA ALVES DA ROCHA"/>
    <s v="Hospital de Clínicas"/>
    <n v="1434479"/>
    <n v="3618461690"/>
    <s v="16/12/1974"/>
    <s v="F"/>
    <s v="ORMESINDA DE JESUS ROSA"/>
    <s v="Preta"/>
    <s v="BRASILEIRO NATO"/>
    <m/>
    <s v="MG"/>
    <s v="UBERLANDIA"/>
    <n v="478"/>
    <s v="CIRURGIA PS DIENF"/>
    <s v="05-ENFERMAGEM-UMUARAMA"/>
    <n v="211"/>
    <s v="DIRETORIA DE ENFERMAGEM HC"/>
    <s v="05-ENFERMAGEM-UMUARAMA"/>
    <x v="0"/>
    <s v="ENSINO MEDIO"/>
    <x v="2"/>
    <x v="1"/>
    <n v="13"/>
    <x v="0"/>
    <m/>
    <s v="0//0"/>
    <m/>
    <m/>
    <n v="0"/>
    <m/>
    <n v="0"/>
    <m/>
    <m/>
    <m/>
    <s v="EST"/>
    <s v="40 HS"/>
    <d v="2003-11-11T00:00:00"/>
    <n v="8046.25"/>
    <n v="48"/>
    <x v="3"/>
    <x v="3"/>
  </r>
  <r>
    <s v="BEATRIZ DE MELO SILVA"/>
    <s v="Hospital de Clínicas"/>
    <n v="1460436"/>
    <n v="3673226681"/>
    <s v="25/09/1976"/>
    <s v="F"/>
    <s v="MARIA ALVES DE MELO SILVA"/>
    <s v="Branca"/>
    <s v="BRASILEIRO NATO"/>
    <m/>
    <s v="MG"/>
    <s v="PATOS DE MINAS"/>
    <n v="477"/>
    <s v="TRAUMATOLOGIA AMB DIENF"/>
    <s v="05-ENFERMAGEM-UMUARAMA"/>
    <n v="211"/>
    <s v="DIRETORIA DE ENFERMAGEM HC"/>
    <s v="05-ENFERMAGEM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7-26T00:00:00"/>
    <n v="14932.63"/>
    <n v="46"/>
    <x v="3"/>
    <x v="6"/>
  </r>
  <r>
    <s v="BEATRIZ LEMOS DA SILVA MANDIM"/>
    <s v="Hospital de Clínicas"/>
    <n v="3189567"/>
    <n v="86624105615"/>
    <s v="19/11/1971"/>
    <s v="F"/>
    <s v="DILZA TAROZZO LEMOS DA SILVA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Doutorado"/>
    <x v="1"/>
    <x v="0"/>
    <n v="14"/>
    <x v="0"/>
    <m/>
    <s v="0//0"/>
    <m/>
    <m/>
    <n v="0"/>
    <m/>
    <n v="0"/>
    <m/>
    <m/>
    <m/>
    <s v="EST"/>
    <s v="20 HS"/>
    <d v="2004-05-28T00:00:00"/>
    <n v="14409.87"/>
    <n v="51"/>
    <x v="5"/>
    <x v="6"/>
  </r>
  <r>
    <s v="BEATRIZ MARIA DE OLIVEIRA"/>
    <s v="Hospital de Clínicas"/>
    <n v="1123382"/>
    <n v="93203390663"/>
    <s v="01/09/1975"/>
    <s v="F"/>
    <s v="SELVA CANDIDA DE ARAUJO OLIVEIRA"/>
    <s v="Branca"/>
    <s v="BRASILEIRO NATO"/>
    <m/>
    <s v="MG"/>
    <s v="PATROCINIO"/>
    <n v="492"/>
    <s v="CENTRO OBSTETRICO GEUNE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4-12-15T00:00:00"/>
    <n v="11687.93"/>
    <n v="47"/>
    <x v="3"/>
    <x v="8"/>
  </r>
  <r>
    <s v="BEATRIZ VIEIRA DOS SANTOS"/>
    <s v="Universidade Federal de Uberlandia"/>
    <n v="1829993"/>
    <n v="2745287621"/>
    <s v="08/04/1974"/>
    <s v="F"/>
    <s v="MARIA CONCEBIDA VIEIRA"/>
    <s v="Branca"/>
    <s v="BRASILEIRO NATO"/>
    <m/>
    <s v="MG"/>
    <m/>
    <n v="569"/>
    <s v="COORD CURSO GRADUACAO ENG AMBIENTAL"/>
    <s v="12-CAMPUS GLORIA"/>
    <n v="301"/>
    <s v="INSTITUTO DE CIENCIAS AGRARIAS"/>
    <s v="12-CAMPUS GLORIA"/>
    <x v="8"/>
    <s v="Doutorado"/>
    <x v="0"/>
    <x v="0"/>
    <n v="8"/>
    <x v="0"/>
    <m/>
    <s v="0//0"/>
    <m/>
    <m/>
    <n v="0"/>
    <m/>
    <n v="0"/>
    <m/>
    <m/>
    <m/>
    <s v="EST"/>
    <s v="40 HS"/>
    <d v="2010-12-09T00:00:00"/>
    <n v="6278"/>
    <n v="48"/>
    <x v="3"/>
    <x v="2"/>
  </r>
  <r>
    <s v="BEGNA ROSA DA SILVA"/>
    <s v="Universidade Federal de Uberlandia"/>
    <n v="2011093"/>
    <n v="4689632600"/>
    <s v="14/04/1979"/>
    <s v="F"/>
    <s v="ZILANI MARIA DA SILVA"/>
    <s v="Parda"/>
    <s v="BRASILEIRO NATO"/>
    <m/>
    <s v="MG"/>
    <m/>
    <n v="955"/>
    <s v="PROAE - CAMPUS PONTAL"/>
    <s v="09-CAMPUS PONTAL"/>
    <n v="944"/>
    <s v="PRO REITORIA DE ASSISTENCIA ESTUDANTIL"/>
    <s v="04-SANTA MONICA"/>
    <x v="0"/>
    <s v="Especialização Nivel Superior"/>
    <x v="1"/>
    <x v="3"/>
    <n v="7"/>
    <x v="0"/>
    <m/>
    <s v="0//0"/>
    <m/>
    <m/>
    <n v="0"/>
    <m/>
    <n v="0"/>
    <m/>
    <m/>
    <m/>
    <s v="EST"/>
    <s v="40 HS"/>
    <d v="2013-03-26T00:00:00"/>
    <n v="7103.91"/>
    <n v="43"/>
    <x v="2"/>
    <x v="2"/>
  </r>
  <r>
    <s v="BELCHIOR DE SOUZA"/>
    <s v="Universidade Federal de Uberlandia"/>
    <n v="412590"/>
    <n v="30268273634"/>
    <s v="21/06/1959"/>
    <s v="M"/>
    <s v="DORVINA CANDIDA DE SAO JOSE"/>
    <s v="Parda"/>
    <s v="BRASILEIRO NATO"/>
    <m/>
    <s v="MG"/>
    <s v="SERRA DO SALITRE"/>
    <n v="814"/>
    <s v="COORDENACAO DO CURSO DE ARTES VISUAIS"/>
    <s v="04-SANTA MONICA"/>
    <n v="808"/>
    <s v="INSTITUTO DE ARTES"/>
    <s v="04-SANTA MONIC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85-09-20T00:00:00"/>
    <n v="5928.7"/>
    <n v="63"/>
    <x v="6"/>
    <x v="0"/>
  </r>
  <r>
    <s v="BELCHIOR JOSE DOS SANTOS"/>
    <s v="Hospital de Clínicas"/>
    <n v="1074301"/>
    <n v="5296620607"/>
    <s v="25/12/1982"/>
    <s v="M"/>
    <s v="MARIA DA CONCEICAO SANTOS"/>
    <s v="Branca"/>
    <s v="BRASILEIRO NATO"/>
    <m/>
    <s v="MG"/>
    <m/>
    <n v="487"/>
    <s v="ENFERMAGEM MOL INFEC INTERNACAO DIENF"/>
    <s v="05-ENFERMAGEM-UMUARAMA"/>
    <n v="211"/>
    <s v="DIRETORIA DE ENFERMAGEM HC"/>
    <s v="05-ENFERMAGEM-UMUARAMA"/>
    <x v="4"/>
    <s v="Graduação (Nivel Superior Completo)"/>
    <x v="0"/>
    <x v="2"/>
    <n v="4"/>
    <x v="0"/>
    <m/>
    <s v="0//0"/>
    <m/>
    <m/>
    <n v="0"/>
    <m/>
    <n v="0"/>
    <m/>
    <m/>
    <m/>
    <s v="EST"/>
    <s v="40 HS"/>
    <d v="2013-11-22T00:00:00"/>
    <n v="9696.44"/>
    <n v="40"/>
    <x v="2"/>
    <x v="3"/>
  </r>
  <r>
    <s v="BENILDO ALVES BORGES"/>
    <s v="Hospital de Clínicas"/>
    <n v="1123484"/>
    <n v="58703330672"/>
    <s v="06/02/1967"/>
    <s v="M"/>
    <s v="ARMEZINDA ALVES BORGES"/>
    <s v="Branca"/>
    <s v="BRASILEIRO NATO"/>
    <m/>
    <s v="MG"/>
    <s v="INDIANOPOLIS"/>
    <n v="751"/>
    <s v="HOTELARIA HOSPITALAR"/>
    <s v="06-HOSP CLINICAS-UMUARAMA"/>
    <n v="743"/>
    <s v="DIRETORIA DE SERVICOS ADMINISTRATIVOS"/>
    <s v="06-HOSP CLINICAS-UMUARAMA"/>
    <x v="0"/>
    <s v="Tecnico (Nivel Medio Completo)"/>
    <x v="4"/>
    <x v="0"/>
    <n v="16"/>
    <x v="0"/>
    <m/>
    <s v="0//0"/>
    <m/>
    <m/>
    <n v="0"/>
    <m/>
    <n v="0"/>
    <m/>
    <m/>
    <m/>
    <s v="EST"/>
    <s v="40 HS"/>
    <d v="1995-01-10T00:00:00"/>
    <n v="3275.52"/>
    <n v="55"/>
    <x v="4"/>
    <x v="9"/>
  </r>
  <r>
    <s v="BETANIA BRAZ ROMAO"/>
    <s v="Universidade Federal de Uberlandia"/>
    <n v="1065858"/>
    <n v="7347552605"/>
    <s v="13/10/1984"/>
    <s v="F"/>
    <s v="NEIVA DE DEUS BRAZ ROMAO"/>
    <s v="Não Informado"/>
    <s v="BRASILEIRO NATO"/>
    <m/>
    <s v="MG"/>
    <m/>
    <n v="789"/>
    <s v="COOR CURSO GRAD ENG ALIMENTOS DE PATOS"/>
    <s v="11-CAMPUS PATOS DE MINAS"/>
    <n v="410"/>
    <s v="FACULDADE DE ENGENHARIA QUIMICA"/>
    <s v="04-SANTA MONICA"/>
    <x v="0"/>
    <s v="Doutorado"/>
    <x v="1"/>
    <x v="0"/>
    <n v="7"/>
    <x v="0"/>
    <m/>
    <s v="0//0"/>
    <m/>
    <m/>
    <n v="26235"/>
    <s v="UNIVERSIDADE FEDERAL DE GOIAS"/>
    <n v="0"/>
    <m/>
    <m/>
    <m/>
    <s v="EST"/>
    <s v="40 HS"/>
    <d v="2015-06-12T00:00:00"/>
    <n v="11503.21"/>
    <n v="38"/>
    <x v="7"/>
    <x v="8"/>
  </r>
  <r>
    <s v="BETANIA DA CUNHA VARGAS"/>
    <s v="Universidade Federal de Uberlandia"/>
    <n v="3219925"/>
    <n v="7653577636"/>
    <s v="28/05/1985"/>
    <s v="F"/>
    <s v="NATALIA DARC DA CUNHA VARGAS"/>
    <s v="Preta"/>
    <s v="BRASILEIRO NATO"/>
    <m/>
    <s v="MG"/>
    <m/>
    <n v="2"/>
    <s v="SECRETARIA GERAL"/>
    <s v="04-SANTA MONICA"/>
    <n v="2"/>
    <s v="SECRETARIA GERAL"/>
    <s v="04-SANTA MONICA"/>
    <x v="0"/>
    <s v="Doutorado"/>
    <x v="0"/>
    <x v="3"/>
    <n v="2"/>
    <x v="0"/>
    <m/>
    <s v="0//0"/>
    <m/>
    <m/>
    <n v="0"/>
    <m/>
    <n v="0"/>
    <m/>
    <m/>
    <m/>
    <s v="EST"/>
    <s v="40 HS"/>
    <d v="2021-01-14T00:00:00"/>
    <n v="4123.46"/>
    <n v="37"/>
    <x v="7"/>
    <x v="0"/>
  </r>
  <r>
    <s v="BETANIA NUNES DE SOUSA"/>
    <s v="Universidade Federal de Uberlandia"/>
    <n v="2914472"/>
    <n v="10087867648"/>
    <s v="10/11/1990"/>
    <s v="F"/>
    <s v="MARLI CAIXETA NUNES E SOUSA"/>
    <s v="Branca"/>
    <s v="BRASILEIRO NATO"/>
    <m/>
    <s v="MG"/>
    <m/>
    <n v="826"/>
    <s v="BIBLIOTECA SETORIAL PATOS DE MINAS"/>
    <s v="11-CAMPUS PATOS DE MINAS"/>
    <n v="585"/>
    <s v="DIRETORIA DO SISTEMA DE BIBLIOTECAS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7-11T00:00:00"/>
    <n v="4488.6000000000004"/>
    <n v="32"/>
    <x v="0"/>
    <x v="0"/>
  </r>
  <r>
    <s v="BIANCA DANTAS BORGES"/>
    <s v="Hospital de Clínicas"/>
    <n v="3157901"/>
    <n v="6406054601"/>
    <s v="28/03/1983"/>
    <s v="F"/>
    <s v="CILENE CIRILO DANTAS BORGES"/>
    <s v="Branca"/>
    <s v="BRASILEIRO NATO"/>
    <m/>
    <s v="MG"/>
    <m/>
    <n v="492"/>
    <s v="CENTRO OBSTETRICO GEUNE DIENF"/>
    <s v="05-ENFERMAGEM-UMUARAMA"/>
    <n v="211"/>
    <s v="DIRETORIA DE ENFERMAGEM HC"/>
    <s v="05-ENFERMAGEM-UMUARAMA"/>
    <x v="0"/>
    <s v="Especialização Nivel Superior"/>
    <x v="1"/>
    <x v="1"/>
    <n v="2"/>
    <x v="0"/>
    <m/>
    <s v="0//0"/>
    <m/>
    <m/>
    <n v="0"/>
    <m/>
    <n v="0"/>
    <m/>
    <m/>
    <m/>
    <s v="EST"/>
    <s v="40 HS"/>
    <d v="2019-12-02T00:00:00"/>
    <n v="6515.56"/>
    <n v="39"/>
    <x v="2"/>
    <x v="2"/>
  </r>
  <r>
    <s v="BILIANE CONCEICAO DOS SANTOS COSTA"/>
    <s v="Universidade Federal de Uberlandia"/>
    <n v="1573499"/>
    <n v="144795671"/>
    <s v="08/09/1976"/>
    <s v="F"/>
    <s v="LEONICE DOS SANTOS COSTA"/>
    <s v="Branca"/>
    <s v="BRASILEIRO NATO"/>
    <m/>
    <s v="MG"/>
    <s v="ITUIUTABA"/>
    <n v="59"/>
    <s v="PREFEITURA UNIVERSITARIA"/>
    <s v="04-SANTA MONICA"/>
    <n v="59"/>
    <s v="PREFEITURA UNIVERSITARIA"/>
    <s v="04-SANTA MONIC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7-06-13T00:00:00"/>
    <n v="9593.26"/>
    <n v="46"/>
    <x v="3"/>
    <x v="3"/>
  </r>
  <r>
    <s v="BRENDA CRISTINA DE OLIVEIRA RODRIGUES"/>
    <s v="Universidade Federal de Uberlandia"/>
    <n v="2061858"/>
    <n v="9458291674"/>
    <s v="30/01/1990"/>
    <s v="F"/>
    <s v="MARIA DE LOURDES GONCALVES DE OLIVEIRA"/>
    <s v="Não Informado"/>
    <s v="BRASILEIRO NATO"/>
    <m/>
    <s v="MG"/>
    <m/>
    <n v="420"/>
    <s v="COORDENACAO PROG POS G. ODONTOLOGIA"/>
    <s v="07-AREA ACADEMICA-UMUARAMA"/>
    <n v="319"/>
    <s v="FACULDADE DE ODONTOLOGIA"/>
    <s v="07-AREA ACADEMICA-UMUARAMA"/>
    <x v="0"/>
    <s v="Mestrado"/>
    <x v="2"/>
    <x v="0"/>
    <n v="7"/>
    <x v="0"/>
    <m/>
    <s v="0//0"/>
    <m/>
    <m/>
    <n v="0"/>
    <m/>
    <n v="0"/>
    <m/>
    <m/>
    <m/>
    <s v="EST"/>
    <s v="40 HS"/>
    <d v="2013-10-10T00:00:00"/>
    <n v="4274.5"/>
    <n v="32"/>
    <x v="0"/>
    <x v="0"/>
  </r>
  <r>
    <s v="BRENDA MAGALHAES ARANTES"/>
    <s v="Hospital de Clínicas"/>
    <n v="1158465"/>
    <n v="7546070627"/>
    <s v="19/12/1985"/>
    <s v="F"/>
    <s v="MARIA DE LOURDES MAGALHAES ARANTES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Mestrado"/>
    <x v="1"/>
    <x v="0"/>
    <n v="4"/>
    <x v="0"/>
    <m/>
    <s v="0//0"/>
    <m/>
    <m/>
    <n v="0"/>
    <m/>
    <n v="0"/>
    <m/>
    <m/>
    <m/>
    <s v="EST"/>
    <s v="40 HS"/>
    <d v="2017-07-10T00:00:00"/>
    <n v="13453.11"/>
    <n v="37"/>
    <x v="7"/>
    <x v="5"/>
  </r>
  <r>
    <s v="BRENO VALADARES DE ABREU"/>
    <s v="Universidade Federal de Uberlandia"/>
    <n v="2653130"/>
    <n v="1686001614"/>
    <s v="22/07/1988"/>
    <s v="M"/>
    <s v="ELIZABETE JACOMO VALADARES ABREU"/>
    <s v="Branca"/>
    <s v="BRASILEIRO NATO"/>
    <m/>
    <s v="MG"/>
    <s v="SETE LAGOAS"/>
    <n v="948"/>
    <s v="DIVISAO ASSIT E ORIENTACAO SOCIAL"/>
    <s v="04-SANTA MONICA"/>
    <n v="376"/>
    <s v="FACULDADE DE DIREIT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4-25T00:00:00"/>
    <n v="5639.16"/>
    <n v="34"/>
    <x v="7"/>
    <x v="0"/>
  </r>
  <r>
    <s v="BRUNA AMANCIO GONDIM"/>
    <s v="Hospital de Clínicas"/>
    <n v="2319398"/>
    <n v="7598259631"/>
    <s v="24/10/1985"/>
    <s v="F"/>
    <s v="MAGNOLIA APARECIDA GONDIM AMANCIO"/>
    <s v="Parda"/>
    <s v="BRASILEIRO NATO"/>
    <m/>
    <s v="MG"/>
    <m/>
    <n v="478"/>
    <s v="CIRURGIA PS DIENF"/>
    <s v="05-ENFERMAGEM-UMUARAMA"/>
    <n v="211"/>
    <s v="DIRETORIA DE ENFERMAGEM HC"/>
    <s v="05-ENFERMAGEM-UMUARAM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6-22T00:00:00"/>
    <n v="8334.6"/>
    <n v="37"/>
    <x v="7"/>
    <x v="3"/>
  </r>
  <r>
    <s v="BRUNA BORGES DE OLIVEIRA GAMA"/>
    <s v="Universidade Federal de Uberlandia"/>
    <n v="2045549"/>
    <n v="10563929677"/>
    <s v="20/04/1992"/>
    <s v="F"/>
    <s v="ELIDA CRISTINA BORGES MENDES DE OLIVEIRA"/>
    <s v="Parda"/>
    <s v="BRASILEIRO NATO"/>
    <m/>
    <s v="MG"/>
    <m/>
    <n v="1172"/>
    <s v="ASSESSORIA ADMINISTRATIVA UFU MT CARMELO"/>
    <s v="10-CAMPUS MONTE CARMELO"/>
    <n v="29"/>
    <s v="PRO REITORIA DE GESTAO DE PESSOAS"/>
    <s v="04-SANTA MONICA"/>
    <x v="0"/>
    <s v="Mestrado"/>
    <x v="0"/>
    <x v="0"/>
    <n v="7"/>
    <x v="0"/>
    <m/>
    <s v="0//0"/>
    <m/>
    <m/>
    <n v="0"/>
    <m/>
    <n v="0"/>
    <m/>
    <m/>
    <m/>
    <s v="EST"/>
    <s v="40 HS"/>
    <d v="2013-07-22T00:00:00"/>
    <n v="5248.21"/>
    <n v="30"/>
    <x v="0"/>
    <x v="0"/>
  </r>
  <r>
    <s v="BRUNA DOS SANTOS PINHEIRO"/>
    <s v="Universidade Federal de Uberlandia"/>
    <n v="1812577"/>
    <n v="13014295701"/>
    <s v="25/10/1989"/>
    <s v="F"/>
    <s v="CLEMILDA DOS SANTOS PINHEIRO"/>
    <s v="Branca"/>
    <s v="BRASILEIRO NATO"/>
    <m/>
    <s v="RJ"/>
    <m/>
    <n v="723"/>
    <s v="DIVISAO DE ATENDIMENTO AO USUARIO"/>
    <s v="04-SANTA MONICA"/>
    <n v="585"/>
    <s v="DIRETORIA DO SISTEMA DE BIBLIOTECAS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2-04-25T00:00:00"/>
    <n v="5705.68"/>
    <n v="33"/>
    <x v="0"/>
    <x v="0"/>
  </r>
  <r>
    <s v="BRUNA PEGORETTI ROSA"/>
    <s v="Hospital de Clínicas"/>
    <n v="1435407"/>
    <n v="15156188893"/>
    <s v="22/08/1972"/>
    <s v="F"/>
    <s v="ILAINE PEGORETTI ROSA"/>
    <s v="Branca"/>
    <s v="BRASILEIRO NATO"/>
    <m/>
    <s v="MG"/>
    <s v="SOROCABA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2"/>
    <x v="0"/>
    <m/>
    <s v="0//0"/>
    <m/>
    <m/>
    <n v="0"/>
    <m/>
    <n v="0"/>
    <m/>
    <m/>
    <m/>
    <s v="EST"/>
    <s v="20 HS"/>
    <d v="2003-12-01T00:00:00"/>
    <n v="8915.48"/>
    <n v="50"/>
    <x v="5"/>
    <x v="3"/>
  </r>
  <r>
    <s v="BRUNA VIEIRA"/>
    <s v="Universidade Federal de Uberlandia"/>
    <n v="2228263"/>
    <n v="11232403610"/>
    <s v="23/10/1992"/>
    <s v="F"/>
    <s v="MARIA APARECIDA VIEIRA SILVA"/>
    <s v="Branca"/>
    <s v="BRASILEIRO NATO"/>
    <m/>
    <s v="MG"/>
    <m/>
    <n v="399"/>
    <s v="FACULDADE DE ENGENHARIA MECANICA"/>
    <s v="12-CAMPUS GLORIA"/>
    <n v="399"/>
    <s v="FACULDADE DE ENGENHARIA MECANICA"/>
    <s v="12-CAMPUS GLORIA"/>
    <x v="0"/>
    <s v="Nivel Medio"/>
    <x v="2"/>
    <x v="0"/>
    <n v="6"/>
    <x v="0"/>
    <m/>
    <s v="0//0"/>
    <m/>
    <m/>
    <n v="0"/>
    <m/>
    <n v="0"/>
    <m/>
    <m/>
    <m/>
    <s v="EST"/>
    <s v="40 HS"/>
    <d v="2015-05-19T00:00:00"/>
    <n v="3244.52"/>
    <n v="30"/>
    <x v="0"/>
    <x v="9"/>
  </r>
  <r>
    <s v="BRUNA VIEIRA ARAUJO"/>
    <s v="Universidade Federal de Uberlandia"/>
    <n v="2998134"/>
    <n v="4641313164"/>
    <s v="23/11/1993"/>
    <s v="F"/>
    <s v="CLEIDE MARIA VIEIRA ARAUJO"/>
    <s v="Branca"/>
    <s v="BRASILEIRO NATO"/>
    <m/>
    <s v="GO"/>
    <m/>
    <n v="284"/>
    <s v="DIVISAO DE CONTROLE ACADEMICO"/>
    <s v="04-SANTA MONICA"/>
    <n v="262"/>
    <s v="PRO REITORIA DE GRADUACAO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11-27T00:00:00"/>
    <n v="4001.88"/>
    <n v="29"/>
    <x v="0"/>
    <x v="0"/>
  </r>
  <r>
    <s v="BRUNNA NUNES RIBEIRO DE CASTRO"/>
    <s v="Universidade Federal de Uberlandia"/>
    <n v="2965653"/>
    <n v="1603685618"/>
    <s v="01/09/1993"/>
    <s v="F"/>
    <s v="LUCIANA NUNES FERREIRA_R DE CASTRO"/>
    <s v="Parda"/>
    <s v="BRASILEIRO NATO"/>
    <m/>
    <s v="MG"/>
    <m/>
    <n v="852"/>
    <s v="COOD C GRAD ENG ELETRON TELECOMUNICACOES"/>
    <s v="04-SANTA MONICA"/>
    <n v="403"/>
    <s v="FACULDADE DE ENGENHARIA ELETRICA"/>
    <s v="04-SANTA MONICA"/>
    <x v="0"/>
    <s v="Graduação (Nivel Superior Completo)"/>
    <x v="0"/>
    <x v="0"/>
    <n v="4"/>
    <x v="0"/>
    <m/>
    <s v="0//0"/>
    <m/>
    <m/>
    <n v="0"/>
    <m/>
    <n v="0"/>
    <m/>
    <m/>
    <m/>
    <s v="EST"/>
    <s v="40 HS"/>
    <d v="2017-06-26T00:00:00"/>
    <n v="3701.26"/>
    <n v="29"/>
    <x v="0"/>
    <x v="9"/>
  </r>
  <r>
    <s v="BRUNO AMARAL PINTO"/>
    <s v="Hospital de Clínicas"/>
    <n v="3002310"/>
    <n v="13879506655"/>
    <s v="13/07/1998"/>
    <s v="M"/>
    <s v="NIVALDA AMARAL SOARES"/>
    <s v="Branc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NSINO MEDIO"/>
    <x v="0"/>
    <x v="0"/>
    <n v="4"/>
    <x v="0"/>
    <m/>
    <s v="0//0"/>
    <m/>
    <m/>
    <n v="0"/>
    <m/>
    <n v="0"/>
    <m/>
    <m/>
    <m/>
    <s v="EST"/>
    <s v="40 HS"/>
    <d v="2017-12-28T00:00:00"/>
    <n v="6633.16"/>
    <n v="24"/>
    <x v="8"/>
    <x v="2"/>
  </r>
  <r>
    <s v="BRUNO CHAVES ALMEIDA"/>
    <s v="Hospital de Clínicas"/>
    <n v="2334085"/>
    <n v="5576216660"/>
    <s v="10/01/1981"/>
    <s v="M"/>
    <s v="ANGELA MARIA CHAVES ALMEIDA"/>
    <s v="Branc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8-16T00:00:00"/>
    <n v="3305.12"/>
    <n v="41"/>
    <x v="2"/>
    <x v="9"/>
  </r>
  <r>
    <s v="BRUNO DE CARVALHO DORNELAS"/>
    <s v="Hospital de Clínicas"/>
    <n v="5924442"/>
    <n v="4507116686"/>
    <s v="30/01/1982"/>
    <s v="M"/>
    <s v="MARLENE DORNELAS DE CARVALHO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2"/>
    <n v="3"/>
    <x v="0"/>
    <m/>
    <s v="0//0"/>
    <m/>
    <m/>
    <n v="0"/>
    <m/>
    <n v="0"/>
    <m/>
    <m/>
    <m/>
    <s v="EST"/>
    <s v="20 HS"/>
    <d v="2018-07-09T00:00:00"/>
    <n v="12003.36"/>
    <n v="40"/>
    <x v="2"/>
    <x v="5"/>
  </r>
  <r>
    <s v="BRUNO DE OLIVEIRA LAZARO"/>
    <s v="Universidade Federal de Uberlandia"/>
    <n v="3241771"/>
    <n v="11837426651"/>
    <s v="17/08/1994"/>
    <s v="M"/>
    <s v="MARIA HELENA DE OLIVEIRA LAZARO"/>
    <s v="Branca"/>
    <s v="BRASILEIRO NATO"/>
    <m/>
    <s v="MG"/>
    <m/>
    <n v="407"/>
    <s v="FACULDADE DE ENGENHARIA CIVIL"/>
    <s v="04-SANTA MONICA"/>
    <n v="407"/>
    <s v="FACULDADE DE ENGENHARIA CIVIL"/>
    <s v="04-SANTA MONICA"/>
    <x v="0"/>
    <s v="Mestrado"/>
    <x v="0"/>
    <x v="1"/>
    <n v="1"/>
    <x v="0"/>
    <m/>
    <s v="0//0"/>
    <m/>
    <m/>
    <n v="0"/>
    <m/>
    <n v="0"/>
    <m/>
    <m/>
    <m/>
    <s v="EST"/>
    <s v="40 HS"/>
    <d v="2021-06-22T00:00:00"/>
    <n v="3964.06"/>
    <n v="28"/>
    <x v="8"/>
    <x v="9"/>
  </r>
  <r>
    <s v="BRUNO DIAS DE CASTRO"/>
    <s v="Universidade Federal de Uberlandia"/>
    <n v="2390050"/>
    <n v="8495611678"/>
    <s v="21/03/1990"/>
    <s v="M"/>
    <s v="MARIA DE LOURDES LACERDA DIAS DE CASTRO"/>
    <s v="Branca"/>
    <s v="BRASILEIRO NATO"/>
    <m/>
    <s v="MG"/>
    <m/>
    <n v="319"/>
    <s v="FACULDADE DE ODONTOLOGIA"/>
    <s v="07-AREA ACADEMICA-UMUARAMA"/>
    <n v="319"/>
    <s v="FACULDADE DE ODONTOLOGIA"/>
    <s v="07-AREA ACADEMICA-UMUARAMA"/>
    <x v="0"/>
    <s v="Tecnico (Nivel Medio Completo)"/>
    <x v="2"/>
    <x v="0"/>
    <n v="4"/>
    <x v="0"/>
    <m/>
    <s v="0//0"/>
    <m/>
    <m/>
    <n v="0"/>
    <m/>
    <n v="0"/>
    <m/>
    <m/>
    <m/>
    <s v="EST"/>
    <s v="40 HS"/>
    <d v="2017-04-10T00:00:00"/>
    <n v="2936.35"/>
    <n v="32"/>
    <x v="0"/>
    <x v="9"/>
  </r>
  <r>
    <s v="BRUNO FERNANDO ARAUJO"/>
    <s v="Universidade Federal de Uberlandia"/>
    <n v="2247983"/>
    <n v="7167330647"/>
    <s v="14/06/1986"/>
    <s v="M"/>
    <s v="ELENICE APARECIDA DE ARAUJO"/>
    <s v="Branca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x v="0"/>
    <s v="Especialização Nivel Superior"/>
    <x v="0"/>
    <x v="0"/>
    <n v="5"/>
    <x v="0"/>
    <m/>
    <s v="0//0"/>
    <m/>
    <m/>
    <n v="0"/>
    <m/>
    <n v="0"/>
    <m/>
    <m/>
    <m/>
    <s v="EST"/>
    <s v="24 HS"/>
    <d v="2015-09-02T00:00:00"/>
    <n v="4797.63"/>
    <n v="36"/>
    <x v="7"/>
    <x v="0"/>
  </r>
  <r>
    <s v="BRUNO FERREIRA CARVALHO"/>
    <s v="Universidade Federal de Uberlandia"/>
    <n v="2874765"/>
    <n v="1477378693"/>
    <s v="06/07/1982"/>
    <s v="M"/>
    <s v="MARCIA FERREIRA VASCONCELOS SILVA"/>
    <s v="Branca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10-14T00:00:00"/>
    <n v="3753.46"/>
    <n v="40"/>
    <x v="2"/>
    <x v="9"/>
  </r>
  <r>
    <s v="BRUNO GOULART MONTES"/>
    <s v="Hospital de Clínicas"/>
    <n v="1523116"/>
    <n v="67192351687"/>
    <s v="26/06/1968"/>
    <s v="M"/>
    <s v="IONICE GOULART MONTES"/>
    <s v="Branca"/>
    <s v="BRASILEIRO NATO"/>
    <m/>
    <s v="MG"/>
    <s v="ARAGUARI"/>
    <n v="750"/>
    <s v="FINANCAS"/>
    <s v="06-HOSP CLINICAS-UMUARAMA"/>
    <n v="743"/>
    <s v="DIRETORIA DE SERVICOS ADMINISTRATIVOS"/>
    <s v="06-HOSP CLINICAS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3-01T00:00:00"/>
    <n v="8936.98"/>
    <n v="54"/>
    <x v="4"/>
    <x v="3"/>
  </r>
  <r>
    <s v="BRUNO HENRIQUE SILVA"/>
    <s v="Universidade Federal de Uberlandia"/>
    <n v="2344549"/>
    <n v="3013853190"/>
    <s v="24/05/1989"/>
    <s v="M"/>
    <s v="MARIA APARECIDA DA SILVA"/>
    <s v="Parda"/>
    <s v="BRASILEIRO NATO"/>
    <m/>
    <s v="GO"/>
    <m/>
    <n v="827"/>
    <s v="BIBLIOTECA SETORIAL MONTE CARMELO"/>
    <s v="10-CAMPUS MONTE CARMELO"/>
    <n v="585"/>
    <s v="DIRETORIA DO SISTEMA DE BIBLIOTECA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11-09T00:00:00"/>
    <n v="4272.3999999999996"/>
    <n v="33"/>
    <x v="0"/>
    <x v="0"/>
  </r>
  <r>
    <s v="BRUNO LUIZ KORCKIEVICZ"/>
    <s v="Universidade Federal de Uberlandia"/>
    <n v="1743514"/>
    <n v="9569483679"/>
    <s v="21/04/1989"/>
    <s v="M"/>
    <s v="MARIA APARECIDA DA SILVA KORCKIEVICZ"/>
    <s v="Branca"/>
    <s v="BRASILEIRO NATO"/>
    <m/>
    <s v="MG"/>
    <m/>
    <n v="349"/>
    <s v="INSTITUTO DE LETRAS E LINGUISTICA"/>
    <s v="04-SANTA MONICA"/>
    <n v="349"/>
    <s v="INSTITUTO DE LETRAS E LINGUISTICA"/>
    <s v="04-SANTA MONICA"/>
    <x v="0"/>
    <s v="Graduação (Nivel Superior Completo)"/>
    <x v="0"/>
    <x v="2"/>
    <n v="9"/>
    <x v="0"/>
    <m/>
    <s v="0//0"/>
    <m/>
    <m/>
    <n v="0"/>
    <m/>
    <n v="0"/>
    <m/>
    <m/>
    <m/>
    <s v="EST"/>
    <s v="40 HS"/>
    <d v="2009-12-04T00:00:00"/>
    <n v="4484.28"/>
    <n v="33"/>
    <x v="0"/>
    <x v="0"/>
  </r>
  <r>
    <s v="BRUNO ROGERIO FELIPE DA SILVA"/>
    <s v="Hospital de Clínicas"/>
    <n v="3140584"/>
    <n v="580419150"/>
    <s v="06/11/1983"/>
    <s v="M"/>
    <s v="LUZIA FELIPE DA SILVA"/>
    <s v="Preta"/>
    <s v="BRASILEIRO NATO"/>
    <m/>
    <s v="GO"/>
    <m/>
    <n v="771"/>
    <s v="SERVICOS MEDICOS"/>
    <s v="06-HOSP CLINICAS-UMUARAMA"/>
    <n v="746"/>
    <s v="DIRETORIA DE SERVICOS CLINICOS"/>
    <s v="06-HOSP CLINICAS-UMUARAMA"/>
    <x v="0"/>
    <s v="ENSINO MEDIO"/>
    <x v="0"/>
    <x v="3"/>
    <n v="3"/>
    <x v="0"/>
    <m/>
    <s v="0//0"/>
    <m/>
    <m/>
    <n v="0"/>
    <m/>
    <n v="0"/>
    <m/>
    <m/>
    <m/>
    <s v="EST"/>
    <s v="40 HS"/>
    <d v="2019-07-15T00:00:00"/>
    <n v="2744.57"/>
    <n v="39"/>
    <x v="2"/>
    <x v="9"/>
  </r>
  <r>
    <s v="BRUNO SOARES CAVALCANTE"/>
    <s v="Universidade Federal de Uberlandia"/>
    <n v="1362025"/>
    <n v="4273055600"/>
    <s v="25/04/1979"/>
    <s v="M"/>
    <s v="FRANCISCA FRANCILENE MOTA"/>
    <s v="Branca"/>
    <s v="BRASILEIRO NATO"/>
    <m/>
    <s v="MG"/>
    <s v="CAETANOPOLIS"/>
    <n v="97"/>
    <s v="DIVISAO SERVICOS AMBULATORIO CENTRAL"/>
    <s v="08-AREA ADMINISTR-UMUARAMA"/>
    <n v="92"/>
    <s v="HOSPITAL ODONTOLOGICO - DIRETORIA GERAL"/>
    <s v="08-AREA ADMINISTR-UMUARAMA"/>
    <x v="0"/>
    <s v="Tecnico (Nivel Medio Completo)"/>
    <x v="2"/>
    <x v="0"/>
    <n v="11"/>
    <x v="0"/>
    <m/>
    <s v="0//0"/>
    <m/>
    <m/>
    <n v="0"/>
    <m/>
    <n v="0"/>
    <m/>
    <m/>
    <m/>
    <s v="EST"/>
    <s v="40 HS"/>
    <d v="2002-09-11T00:00:00"/>
    <n v="4157.95"/>
    <n v="43"/>
    <x v="2"/>
    <x v="0"/>
  </r>
  <r>
    <s v="CACILDO DONIZETE DA SILVA"/>
    <s v="Universidade Federal de Uberlandia"/>
    <n v="413384"/>
    <n v="32124007653"/>
    <s v="04/11/1958"/>
    <s v="M"/>
    <s v="TEREZINHA JESUS SILVA"/>
    <s v="Branca"/>
    <s v="BRASILEIRO NATO"/>
    <m/>
    <s v="MG"/>
    <s v="NOVA PONTE"/>
    <n v="71"/>
    <s v="DIVISAO VIGILANCIA SEGURANCA PATRIMONIAL"/>
    <s v="04-SANTA MONICA"/>
    <n v="59"/>
    <s v="PREFEITURA UNIVERSITARI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9-11-08T00:00:00"/>
    <n v="8043.54"/>
    <n v="64"/>
    <x v="1"/>
    <x v="3"/>
  </r>
  <r>
    <s v="CAIO CESAR RANGEL"/>
    <s v="Universidade Federal de Uberlandia"/>
    <n v="2390557"/>
    <n v="9776178669"/>
    <s v="21/08/1988"/>
    <s v="M"/>
    <s v="ZENI APARECIDA DE OLIVEIRA"/>
    <s v="Parda"/>
    <s v="BRASILEIRO NATO"/>
    <m/>
    <s v="MG"/>
    <m/>
    <n v="340"/>
    <s v="INSTITUTO DE GEOGRAFIA"/>
    <s v="04-SANTA MONICA"/>
    <n v="340"/>
    <s v="INSTITUTO DE GEOGRAFIA"/>
    <s v="04-SANTA MONICA"/>
    <x v="0"/>
    <s v="Mestrado"/>
    <x v="0"/>
    <x v="0"/>
    <n v="4"/>
    <x v="0"/>
    <m/>
    <s v="0//0"/>
    <m/>
    <m/>
    <n v="0"/>
    <m/>
    <n v="0"/>
    <m/>
    <m/>
    <m/>
    <s v="EST"/>
    <s v="40 HS"/>
    <d v="2017-04-17T00:00:00"/>
    <n v="4679.12"/>
    <n v="34"/>
    <x v="7"/>
    <x v="0"/>
  </r>
  <r>
    <s v="CAIO VICTOR ALVES SIQUEIRA"/>
    <s v="Universidade Federal de Uberlandia"/>
    <n v="3136051"/>
    <n v="6031266180"/>
    <s v="13/01/1997"/>
    <s v="M"/>
    <s v="MARIA DOS REIS ALVES AMORIM"/>
    <s v="Branca"/>
    <s v="BRASILEIRO NATO"/>
    <m/>
    <s v="DF"/>
    <m/>
    <n v="406"/>
    <s v="COOR PROG POS GRAD ENGENHARIA ELETRICA"/>
    <s v="04-SANTA MONICA"/>
    <n v="403"/>
    <s v="FACULDADE DE ENGENHARIA ELETRICA"/>
    <s v="04-SANTA MONICA"/>
    <x v="0"/>
    <s v="ENSINO MEDIO"/>
    <x v="0"/>
    <x v="3"/>
    <n v="3"/>
    <x v="0"/>
    <m/>
    <s v="0//0"/>
    <m/>
    <m/>
    <n v="0"/>
    <m/>
    <n v="0"/>
    <m/>
    <m/>
    <m/>
    <s v="EST"/>
    <s v="40 HS"/>
    <d v="2019-07-03T00:00:00"/>
    <n v="2905.71"/>
    <n v="25"/>
    <x v="8"/>
    <x v="9"/>
  </r>
  <r>
    <s v="CAMILA ARANTES ALVES FERRAZ DE CARVALHO"/>
    <s v="Hospital de Clínicas"/>
    <n v="1363861"/>
    <n v="4994714665"/>
    <s v="14/01/1981"/>
    <s v="F"/>
    <s v="BERNADETE ARANTES ALVES FERRAZ CARVALHO"/>
    <s v="Branca"/>
    <s v="BRASILEIRO NATO"/>
    <m/>
    <s v="MG"/>
    <s v="UBERLANDIA"/>
    <n v="212"/>
    <s v="AMBULATORI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0-25T00:00:00"/>
    <n v="4833.87"/>
    <n v="41"/>
    <x v="2"/>
    <x v="0"/>
  </r>
  <r>
    <s v="CAMILA BARBOSA TIAGO"/>
    <s v="Universidade Federal de Uberlandia"/>
    <n v="2782289"/>
    <n v="8044885684"/>
    <s v="16/01/1985"/>
    <s v="F"/>
    <s v="BERVELEY BARBOSA CORDEIRO"/>
    <s v="Branca"/>
    <s v="BRASILEIRO NATO"/>
    <m/>
    <s v="SP"/>
    <m/>
    <n v="816"/>
    <s v="COORDENACAO DO CURSO DE TEATRO"/>
    <s v="04-SANTA MONICA"/>
    <n v="808"/>
    <s v="INSTITUTO DE ARTES"/>
    <s v="04-SANTA MONICA"/>
    <x v="0"/>
    <s v="Mestrado"/>
    <x v="1"/>
    <x v="0"/>
    <n v="9"/>
    <x v="0"/>
    <m/>
    <s v="0//0"/>
    <m/>
    <m/>
    <n v="0"/>
    <m/>
    <n v="0"/>
    <m/>
    <m/>
    <m/>
    <s v="EST"/>
    <s v="40 HS"/>
    <d v="2010-08-23T00:00:00"/>
    <n v="9679.66"/>
    <n v="37"/>
    <x v="7"/>
    <x v="3"/>
  </r>
  <r>
    <s v="CAMILA CAMARGO COSTA"/>
    <s v="Universidade Federal de Uberlandia"/>
    <n v="3142294"/>
    <n v="10019497652"/>
    <s v="06/05/1994"/>
    <s v="F"/>
    <s v="TEREZINHA RODRIGUES CAMARGO COSTA"/>
    <s v="Parda"/>
    <s v="BRASILEIRO NATO"/>
    <m/>
    <s v="DF"/>
    <m/>
    <n v="869"/>
    <s v="DIVISAO DE EXECUCAO FISICA - DIROB"/>
    <s v="04-SANTA MONICA"/>
    <n v="83"/>
    <s v="DIVISAO DE EXECUCAO FISICA UMU"/>
    <s v="08-AREA ADMINISTR-UMUARAMA"/>
    <x v="2"/>
    <s v="Graduação (Nivel Superior Completo)"/>
    <x v="0"/>
    <x v="3"/>
    <n v="3"/>
    <x v="0"/>
    <m/>
    <s v="0//0"/>
    <m/>
    <m/>
    <n v="0"/>
    <m/>
    <n v="0"/>
    <m/>
    <m/>
    <m/>
    <s v="EST"/>
    <s v="40 HS"/>
    <d v="2019-08-06T00:00:00"/>
    <n v="3430.71"/>
    <n v="28"/>
    <x v="8"/>
    <x v="9"/>
  </r>
  <r>
    <s v="CAMILA DE CARVALHO ALMANCA LOPES"/>
    <s v="Universidade Federal de Uberlandia"/>
    <n v="1134054"/>
    <n v="3094319130"/>
    <s v="01/09/1991"/>
    <s v="F"/>
    <s v="MARA RUBIA DE CARVALHO ALMANCA LOPES"/>
    <s v="Branca"/>
    <s v="BRASILEIRO NATO"/>
    <m/>
    <s v="GO"/>
    <m/>
    <n v="92"/>
    <s v="HOSPITAL ODONTOLOGICO - DIRETORIA GERAL"/>
    <s v="08-AREA ADMINISTR-UMUARAMA"/>
    <n v="92"/>
    <s v="HOSPITAL ODONTOLOGICO - DIRETORIA GERAL"/>
    <s v="08-AREA ADMINISTR-UMUARAMA"/>
    <x v="0"/>
    <s v="Doutorado"/>
    <x v="1"/>
    <x v="1"/>
    <n v="1"/>
    <x v="0"/>
    <m/>
    <s v="0//0"/>
    <m/>
    <m/>
    <n v="0"/>
    <m/>
    <n v="0"/>
    <m/>
    <m/>
    <m/>
    <s v="EST"/>
    <s v="40 HS"/>
    <d v="2022-08-22T00:00:00"/>
    <n v="8584.26"/>
    <n v="31"/>
    <x v="0"/>
    <x v="3"/>
  </r>
  <r>
    <s v="CAMILA DE MATTOS FALEIROS"/>
    <s v="Universidade Federal de Uberlandia"/>
    <n v="2764166"/>
    <n v="5433023699"/>
    <s v="08/05/1981"/>
    <s v="F"/>
    <s v="ENEIDA DE MATTOS FALEIROS"/>
    <s v="Branca"/>
    <s v="BRASILEIRO NATO"/>
    <m/>
    <s v="MG"/>
    <m/>
    <n v="806"/>
    <s v="INSTITUTO DE CIENCIAS SOCIAIS"/>
    <s v="04-SANTA MONICA"/>
    <n v="806"/>
    <s v="INSTITUTO DE CIENCIAS SOCIAIS"/>
    <s v="04-SANTA MONICA"/>
    <x v="0"/>
    <s v="Doutorado"/>
    <x v="0"/>
    <x v="1"/>
    <n v="3"/>
    <x v="0"/>
    <m/>
    <s v="0//0"/>
    <m/>
    <m/>
    <n v="0"/>
    <m/>
    <n v="0"/>
    <m/>
    <m/>
    <m/>
    <s v="EST"/>
    <s v="40 HS"/>
    <d v="2019-08-27T00:00:00"/>
    <n v="4065.08"/>
    <n v="41"/>
    <x v="2"/>
    <x v="0"/>
  </r>
  <r>
    <s v="CAMILA LIMA BAZANI"/>
    <s v="Universidade Federal de Uberlandia"/>
    <n v="2089771"/>
    <n v="9418036606"/>
    <s v="23/01/1990"/>
    <s v="F"/>
    <s v="ANTONIA ELIETE BRAGA LIMA BAZANI"/>
    <s v="Branca"/>
    <s v="BRASILEIRO NATO"/>
    <m/>
    <s v="SP"/>
    <m/>
    <n v="348"/>
    <s v="COORD PROGRAMA POS GRADUACAO EM ECONOMIA"/>
    <s v="04-SANTA MONICA"/>
    <n v="344"/>
    <s v="INST DE ECONOMIA RELACOES INTERNACIONAIS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2-24T00:00:00"/>
    <n v="5153.97"/>
    <n v="32"/>
    <x v="0"/>
    <x v="0"/>
  </r>
  <r>
    <s v="CAMILA MACHADO DA SILVA"/>
    <s v="Hospital de Clínicas"/>
    <n v="2279993"/>
    <n v="8787671697"/>
    <s v="20/01/1988"/>
    <s v="F"/>
    <s v="VALMIRA LICIO MACHADO"/>
    <s v="Branc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Especialização Nivel Superior"/>
    <x v="2"/>
    <x v="3"/>
    <n v="5"/>
    <x v="0"/>
    <m/>
    <s v="0//0"/>
    <m/>
    <m/>
    <n v="0"/>
    <m/>
    <n v="0"/>
    <m/>
    <m/>
    <m/>
    <s v="EST"/>
    <s v="40 HS"/>
    <d v="2016-02-11T00:00:00"/>
    <n v="3289.31"/>
    <n v="34"/>
    <x v="7"/>
    <x v="9"/>
  </r>
  <r>
    <s v="CAMILA MARIA PERES DE ROSATTO DOMINGOS"/>
    <s v="Universidade Federal de Uberlandia"/>
    <n v="3223617"/>
    <n v="8861051618"/>
    <s v="14/07/1987"/>
    <s v="F"/>
    <s v="DULCE MARIA PERES DE ROSATTO"/>
    <s v="Branca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Doutorado"/>
    <x v="1"/>
    <x v="3"/>
    <n v="2"/>
    <x v="0"/>
    <m/>
    <s v="0//0"/>
    <m/>
    <m/>
    <n v="0"/>
    <m/>
    <n v="0"/>
    <m/>
    <m/>
    <m/>
    <s v="EST"/>
    <s v="40 HS"/>
    <d v="2021-02-22T00:00:00"/>
    <n v="9993.51"/>
    <n v="35"/>
    <x v="7"/>
    <x v="3"/>
  </r>
  <r>
    <s v="CAMILA PIRES E SILVA"/>
    <s v="Universidade Federal de Uberlandia"/>
    <n v="1215081"/>
    <n v="7892598693"/>
    <s v="16/09/1986"/>
    <s v="F"/>
    <s v="IONE DA SILVA PIRES"/>
    <s v="Parda"/>
    <s v="BRASILEIRO NATO"/>
    <m/>
    <s v="MG"/>
    <m/>
    <n v="56"/>
    <s v="DIVISAO DE CAPACITACAO DE PESSOAL"/>
    <s v="04-SANTA MONICA"/>
    <n v="29"/>
    <s v="PRO REITORIA DE GESTAO DE PESSOAS"/>
    <s v="04-SANTA MONICA"/>
    <x v="0"/>
    <s v="Especialização Nivel Superior"/>
    <x v="0"/>
    <x v="0"/>
    <n v="6"/>
    <x v="0"/>
    <m/>
    <s v="0//0"/>
    <m/>
    <m/>
    <n v="26254"/>
    <s v="UNIVERSIDADE FED.DO TRIANGULO MINEIRO"/>
    <n v="0"/>
    <m/>
    <m/>
    <m/>
    <s v="EST"/>
    <s v="40 HS"/>
    <d v="2017-06-09T00:00:00"/>
    <n v="5295.63"/>
    <n v="36"/>
    <x v="7"/>
    <x v="0"/>
  </r>
  <r>
    <s v="CAMILA RODRIGUES DE MORAIS"/>
    <s v="Universidade Federal de Uberlandia"/>
    <n v="1877876"/>
    <n v="5482506690"/>
    <s v="07/11/1983"/>
    <s v="F"/>
    <s v="SILVIA MARIA DE MORAIS RODRIGUES"/>
    <s v="Branca"/>
    <s v="BRASILEIRO NATO"/>
    <m/>
    <s v="MG"/>
    <m/>
    <n v="562"/>
    <s v="CURSO DE GRADUACAO EM NUTRICAO"/>
    <s v="07-AREA ACADEMICA-UMUARAMA"/>
    <n v="305"/>
    <s v="FACULDADE DE MEDICINA"/>
    <s v="07-AREA ACADEMICA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18T00:00:00"/>
    <n v="4766.41"/>
    <n v="39"/>
    <x v="2"/>
    <x v="0"/>
  </r>
  <r>
    <s v="CAMILA SANTOS PEREIRA"/>
    <s v="Hospital de Clínicas"/>
    <n v="1879613"/>
    <n v="8974818604"/>
    <s v="11/12/1987"/>
    <s v="F"/>
    <s v="VALERIA TEREZINHA SANTOS PEREIRA"/>
    <s v="Branc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Mestrado"/>
    <x v="0"/>
    <x v="0"/>
    <n v="8"/>
    <x v="0"/>
    <m/>
    <s v="0//0"/>
    <m/>
    <m/>
    <n v="0"/>
    <m/>
    <n v="0"/>
    <m/>
    <m/>
    <m/>
    <s v="EST"/>
    <s v="40 HS"/>
    <d v="2011-07-19T00:00:00"/>
    <n v="7593.91"/>
    <n v="35"/>
    <x v="7"/>
    <x v="2"/>
  </r>
  <r>
    <s v="CAMILA SILVA BARRA"/>
    <s v="Universidade Federal de Uberlandia"/>
    <n v="1784685"/>
    <n v="68821360172"/>
    <s v="02/06/1981"/>
    <s v="F"/>
    <s v="EURIDES MARIA SILVA BARRA"/>
    <s v="Branca"/>
    <s v="BRASILEIRO NATO"/>
    <m/>
    <s v="DF"/>
    <m/>
    <n v="833"/>
    <s v="COORDENACAO DO CURSO DE NUTRICAO"/>
    <s v="07-AREA ACADEMICA-UMUARAMA"/>
    <n v="0"/>
    <m/>
    <m/>
    <x v="6"/>
    <s v="ENSINO SUPERIOR"/>
    <x v="5"/>
    <x v="4"/>
    <m/>
    <x v="3"/>
    <m/>
    <s v="0//0"/>
    <m/>
    <m/>
    <n v="0"/>
    <m/>
    <n v="0"/>
    <m/>
    <m/>
    <m/>
    <s v="EST"/>
    <s v="40 HS"/>
    <d v="2010-05-14T00:00:00"/>
    <n v="0"/>
    <n v="41"/>
    <x v="2"/>
    <x v="10"/>
  </r>
  <r>
    <s v="CAMILA SOARES DE OLIVEIRA"/>
    <s v="Universidade Federal de Uberlandia"/>
    <n v="3304271"/>
    <n v="11617120626"/>
    <s v="07/11/1993"/>
    <s v="F"/>
    <s v="NEUZA MARIA DE OLIVEIRA SOARES"/>
    <s v="Branc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Mestrado"/>
    <x v="0"/>
    <x v="1"/>
    <n v="1"/>
    <x v="0"/>
    <m/>
    <s v="0//0"/>
    <m/>
    <m/>
    <n v="0"/>
    <m/>
    <n v="0"/>
    <m/>
    <m/>
    <m/>
    <s v="EST"/>
    <s v="40 HS"/>
    <d v="2022-08-11T00:00:00"/>
    <n v="3719.37"/>
    <n v="29"/>
    <x v="0"/>
    <x v="9"/>
  </r>
  <r>
    <s v="CAMILA STOQUE ESTEVES"/>
    <s v="Universidade Federal de Uberlandia"/>
    <n v="1118808"/>
    <n v="99914840604"/>
    <s v="22/11/1977"/>
    <s v="F"/>
    <s v="NEIDE STOQUE ESTEVES"/>
    <s v="Branca"/>
    <s v="BRASILEIRO NATO"/>
    <m/>
    <s v="SP"/>
    <m/>
    <n v="271"/>
    <s v="DIRETORIA ESCOLA DE EDUCACAO BASICA"/>
    <s v="03-EDUCACAO FISICA"/>
    <n v="271"/>
    <s v="DIRETORIA ESCOLA DE EDUCACAO BASICA"/>
    <s v="03-EDUCACAO FISICA"/>
    <x v="0"/>
    <s v="ENSINO MEDIO"/>
    <x v="0"/>
    <x v="3"/>
    <n v="2"/>
    <x v="0"/>
    <m/>
    <s v="0//0"/>
    <m/>
    <m/>
    <n v="0"/>
    <m/>
    <n v="0"/>
    <m/>
    <m/>
    <m/>
    <s v="EST"/>
    <s v="40 HS"/>
    <d v="2020-12-14T00:00:00"/>
    <n v="5028.74"/>
    <n v="45"/>
    <x v="3"/>
    <x v="0"/>
  </r>
  <r>
    <s v="CAMILLA KETELLEN SILVA GASPAR"/>
    <s v="Universidade Federal de Uberlandia"/>
    <n v="2666341"/>
    <n v="8173220603"/>
    <s v="07/07/1987"/>
    <s v="F"/>
    <s v="ARLETE QUEIROZ SILVA"/>
    <s v="Parda"/>
    <s v="BRASILEIRO NATO"/>
    <m/>
    <s v="MG"/>
    <s v="UBERLANDIA"/>
    <n v="319"/>
    <s v="FACULDADE DE ODONTOLOGIA"/>
    <s v="07-AREA ACADEMICA-UMUARAMA"/>
    <n v="319"/>
    <s v="FACULDADE DE ODONTOLOGIA"/>
    <s v="07-AREA ACADEMICA-UMUARAMA"/>
    <x v="0"/>
    <s v="Mestrado"/>
    <x v="2"/>
    <x v="0"/>
    <n v="6"/>
    <x v="0"/>
    <m/>
    <s v="0//0"/>
    <m/>
    <m/>
    <n v="0"/>
    <m/>
    <n v="0"/>
    <m/>
    <m/>
    <m/>
    <s v="EST"/>
    <s v="40 HS"/>
    <d v="2014-04-25T00:00:00"/>
    <n v="4015.15"/>
    <n v="35"/>
    <x v="7"/>
    <x v="0"/>
  </r>
  <r>
    <s v="CAMILLA SOUSA GUIMARAES"/>
    <s v="Universidade Federal de Uberlandia"/>
    <n v="2090320"/>
    <n v="1666388629"/>
    <s v="16/04/1989"/>
    <s v="F"/>
    <s v="RAQUEL DE MIRANDA SOUSA"/>
    <s v="Branca"/>
    <s v="BRASILEIRO NATO"/>
    <m/>
    <s v="MG"/>
    <m/>
    <n v="143"/>
    <s v="DIVISAO DE EXECUCAO ORCAMENTARIA - DIRAF"/>
    <s v="04-SANTA MONICA"/>
    <n v="131"/>
    <s v="PRO REITORIA DE PLANEJAMEN ADMINISTR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4T00:00:00"/>
    <n v="4590.95"/>
    <n v="33"/>
    <x v="0"/>
    <x v="0"/>
  </r>
  <r>
    <s v="CAMILO SILVA PINHEIRO"/>
    <s v="Universidade Federal de Uberlandia"/>
    <n v="1967371"/>
    <n v="10516234641"/>
    <s v="25/12/1992"/>
    <s v="M"/>
    <s v="MARIA APARECIDA ANTONIO DA SILVA"/>
    <s v="Preta"/>
    <s v="BRASILEIRO NATO"/>
    <m/>
    <s v="MG"/>
    <m/>
    <n v="262"/>
    <s v="PRO REITORIA DE GRADUACAO"/>
    <s v="04-SANTA MONICA"/>
    <n v="262"/>
    <s v="PRO REITORIA DE GRADUACAO"/>
    <s v="04-SANTA MONICA"/>
    <x v="0"/>
    <s v="Graduação (Nivel Superior Completo)"/>
    <x v="0"/>
    <x v="0"/>
    <n v="7"/>
    <x v="0"/>
    <m/>
    <s v="0//0"/>
    <m/>
    <m/>
    <n v="26413"/>
    <s v="INSTITUTO FEDERAL DO TRIANGULO MINEIRO"/>
    <n v="0"/>
    <m/>
    <m/>
    <m/>
    <s v="EST"/>
    <s v="40 HS"/>
    <d v="2020-03-23T00:00:00"/>
    <n v="4315.96"/>
    <n v="30"/>
    <x v="0"/>
    <x v="0"/>
  </r>
  <r>
    <s v="CANDIDA ROSA NETA"/>
    <s v="Universidade Federal de Uberlandia"/>
    <n v="409544"/>
    <n v="39388492668"/>
    <s v="16/02/1961"/>
    <s v="F"/>
    <s v="JOANA ROSA BORGES"/>
    <s v="Branca"/>
    <s v="BRASILEIRO NATO"/>
    <m/>
    <s v="MG"/>
    <s v="SACRAMENTO"/>
    <n v="367"/>
    <s v="COORDENACAO CURSO GRADUACAO EM PEDAGOGIA"/>
    <s v="04-SANTA MONICA"/>
    <n v="363"/>
    <s v="FACULDADE DE EDUCACAO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9-08-01T00:00:00"/>
    <n v="8282.35"/>
    <n v="61"/>
    <x v="6"/>
    <x v="3"/>
  </r>
  <r>
    <s v="CARINA VAZ DA COSTA"/>
    <s v="Hospital de Clínicas"/>
    <n v="1435550"/>
    <n v="5196498699"/>
    <s v="24/12/1981"/>
    <s v="F"/>
    <s v="LUCILIA FATIMA VAZ DA COSTA"/>
    <s v="Amarela"/>
    <s v="BRASILEIRO NATO"/>
    <m/>
    <s v="SP"/>
    <s v="RIBEIRAO PRETO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24 HS"/>
    <d v="2003-12-03T00:00:00"/>
    <n v="6689.04"/>
    <n v="41"/>
    <x v="2"/>
    <x v="2"/>
  </r>
  <r>
    <s v="CARINE FERREIRA LOPES"/>
    <s v="Hospital de Clínicas"/>
    <n v="3091235"/>
    <n v="7995968680"/>
    <s v="24/10/1995"/>
    <s v="F"/>
    <s v="ILSELENA MARIA FERREIRA LOPES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2"/>
    <n v="2"/>
    <x v="0"/>
    <m/>
    <s v="0//0"/>
    <m/>
    <m/>
    <n v="0"/>
    <m/>
    <n v="0"/>
    <m/>
    <m/>
    <m/>
    <s v="EST"/>
    <s v="40 HS"/>
    <d v="2019-02-18T00:00:00"/>
    <n v="4741.21"/>
    <n v="27"/>
    <x v="8"/>
    <x v="0"/>
  </r>
  <r>
    <s v="CARITAS NOGUEIRA ROSA"/>
    <s v="Hospital de Clínicas"/>
    <n v="1434863"/>
    <n v="97757225000"/>
    <s v="20/02/1980"/>
    <s v="F"/>
    <s v="LEONOR NOGUEIRA DE OLIVEIRA"/>
    <s v="Preta"/>
    <s v="BRASILEIRO NATO"/>
    <m/>
    <s v="RS"/>
    <s v="CACHOEIRA DO SUL"/>
    <n v="549"/>
    <s v="SETOR DE TRANSPLANTE RENAL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8T00:00:00"/>
    <n v="6096.4"/>
    <n v="42"/>
    <x v="2"/>
    <x v="2"/>
  </r>
  <r>
    <s v="CARLA APARECIDA DA SILVA"/>
    <s v="Hospital de Clínicas"/>
    <n v="2295616"/>
    <n v="88117073668"/>
    <s v="05/09/1971"/>
    <s v="F"/>
    <s v="MARIA ISABEL DA SILVA"/>
    <s v="Branca"/>
    <s v="BRASILEIRO NATO"/>
    <m/>
    <s v="MG"/>
    <s v="ABAETE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2"/>
    <x v="0"/>
    <m/>
    <s v="0//0"/>
    <m/>
    <m/>
    <n v="0"/>
    <m/>
    <n v="0"/>
    <m/>
    <m/>
    <m/>
    <s v="EST"/>
    <s v="40 HS"/>
    <d v="2004-07-15T00:00:00"/>
    <n v="17830.96"/>
    <n v="51"/>
    <x v="5"/>
    <x v="1"/>
  </r>
  <r>
    <s v="CARLA BEATRIZ RIBEIRO"/>
    <s v="Hospital de Clínicas"/>
    <n v="1123490"/>
    <n v="95161813687"/>
    <s v="14/04/1974"/>
    <s v="F"/>
    <s v="MARIA APARECID RIBEIRO"/>
    <s v="Preta"/>
    <s v="BRASILEIRO NATO"/>
    <m/>
    <s v="MG"/>
    <s v="UBERLANDIA"/>
    <n v="483"/>
    <s v="CLINICA CIRURGICA 3 INTERNACAO DIENF"/>
    <s v="05-ENFERMAGEM-UMUARAMA"/>
    <n v="211"/>
    <s v="DIRETORIA DE ENFERMAGEM HC"/>
    <s v="05-ENFERMAGEM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5-01-16T00:00:00"/>
    <n v="10520.13"/>
    <n v="48"/>
    <x v="3"/>
    <x v="8"/>
  </r>
  <r>
    <s v="CARLA BORGES ALMEIDA"/>
    <s v="Universidade Federal de Uberlandia"/>
    <n v="1974453"/>
    <n v="8939116666"/>
    <s v="27/04/1989"/>
    <s v="F"/>
    <s v="SUSILEY APARECIDA BORGES DE ALMEIDA"/>
    <s v="Não Informado"/>
    <s v="BRASILEIRO NATO"/>
    <m/>
    <s v="MG"/>
    <m/>
    <n v="683"/>
    <s v="DIVISAO DE FISCALIZACAO - DIROB"/>
    <s v="04-SANTA MONICA"/>
    <n v="59"/>
    <s v="PREFEITURA UNIVERSITARIA"/>
    <s v="04-SANTA MONICA"/>
    <x v="0"/>
    <s v="Especialização Nivel Superior"/>
    <x v="1"/>
    <x v="0"/>
    <n v="6"/>
    <x v="0"/>
    <m/>
    <s v="0//0"/>
    <m/>
    <m/>
    <n v="0"/>
    <m/>
    <n v="0"/>
    <m/>
    <m/>
    <m/>
    <s v="EST"/>
    <s v="40 HS"/>
    <d v="2012-10-23T00:00:00"/>
    <n v="7380.95"/>
    <n v="33"/>
    <x v="0"/>
    <x v="2"/>
  </r>
  <r>
    <s v="CARLA FERREIRA DE LIMA"/>
    <s v="Universidade Federal de Uberlandia"/>
    <n v="1574598"/>
    <n v="5206558699"/>
    <s v="11/06/1981"/>
    <s v="F"/>
    <s v="MARILDE SIMONE FERREIRA LIMA"/>
    <s v="Branca"/>
    <s v="BRASILEIRO NATO"/>
    <m/>
    <s v="MG"/>
    <m/>
    <n v="793"/>
    <s v="COORD CURSO GRAD BIOTECNOLOGIA DE PATOS"/>
    <s v="11-CAMPUS PATOS DE MINAS"/>
    <n v="298"/>
    <s v="INSTITUTO DE BIOTECNOLOGIA"/>
    <s v="07-AREA ACADEMICA-UMUARAMA"/>
    <x v="0"/>
    <s v="Mestrado"/>
    <x v="0"/>
    <x v="0"/>
    <n v="11"/>
    <x v="0"/>
    <m/>
    <s v="0//0"/>
    <m/>
    <m/>
    <n v="26282"/>
    <s v="UNIVERSIDADE FEDERAL DE VICOSA"/>
    <n v="0"/>
    <m/>
    <m/>
    <m/>
    <s v="EST"/>
    <s v="40 HS"/>
    <d v="2012-06-01T00:00:00"/>
    <n v="6518.45"/>
    <n v="41"/>
    <x v="2"/>
    <x v="2"/>
  </r>
  <r>
    <s v="CARLA FERREIRA REZENDE"/>
    <s v="Hospital de Clínicas"/>
    <n v="1123533"/>
    <n v="74382756634"/>
    <s v="15/03/1971"/>
    <s v="F"/>
    <s v="LUZIA FERREIRA DE REZENDE"/>
    <s v="Branca"/>
    <s v="BRASILEIRO NATO"/>
    <m/>
    <s v="SP"/>
    <s v="SAO PAULO"/>
    <n v="485"/>
    <s v="CLINICA MEDICA INTERN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1-16T00:00:00"/>
    <n v="5576.68"/>
    <n v="51"/>
    <x v="5"/>
    <x v="0"/>
  </r>
  <r>
    <s v="CARLA GUIMARAES SILVA SANTOS"/>
    <s v="Universidade Federal de Uberlandia"/>
    <n v="2319719"/>
    <n v="78797586668"/>
    <s v="12/09/1974"/>
    <s v="F"/>
    <s v="MARGARIDA ROSA CLARA GUIMARAES"/>
    <s v="Não Informado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Nivel Medio"/>
    <x v="2"/>
    <x v="0"/>
    <n v="5"/>
    <x v="0"/>
    <m/>
    <s v="0//0"/>
    <m/>
    <m/>
    <n v="0"/>
    <m/>
    <n v="0"/>
    <m/>
    <m/>
    <m/>
    <s v="EST"/>
    <s v="40 HS"/>
    <d v="2016-06-08T00:00:00"/>
    <n v="3178"/>
    <n v="48"/>
    <x v="3"/>
    <x v="9"/>
  </r>
  <r>
    <s v="CARLA INES MACIEL VILELA"/>
    <s v="Hospital de Clínicas"/>
    <n v="1434864"/>
    <n v="48112933634"/>
    <s v="18/11/1963"/>
    <s v="F"/>
    <s v="IGNEZ MACIEL VILELA"/>
    <s v="Branca"/>
    <s v="BRASILEIRO NATO"/>
    <m/>
    <s v="MG"/>
    <s v="ITUIUTABA"/>
    <n v="757"/>
    <s v="AMBULATORIOS PERIFERICOS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7T00:00:00"/>
    <n v="6164.87"/>
    <n v="59"/>
    <x v="6"/>
    <x v="2"/>
  </r>
  <r>
    <s v="CARLA MARIANA PEREIRA LEMES"/>
    <s v="Universidade Federal de Uberlandia"/>
    <n v="2566078"/>
    <n v="1403239614"/>
    <s v="01/12/1982"/>
    <s v="F"/>
    <s v="MARIA DAS GRACAS PEREIRA"/>
    <s v="Branca"/>
    <s v="BRASILEIRO NATO"/>
    <m/>
    <s v="MG"/>
    <s v="UNAI"/>
    <n v="952"/>
    <s v="DIVISAO DE ESPORTE E LAZER UNIVERSITARIO"/>
    <s v="04-SANTA MONICA"/>
    <n v="944"/>
    <s v="PRO REITORIA DE ASSISTENCIA ESTUDANTIL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8-09-19T00:00:00"/>
    <n v="8601.52"/>
    <n v="40"/>
    <x v="2"/>
    <x v="3"/>
  </r>
  <r>
    <s v="CARLA PEREIRA DOS SANTOS DE JESUS"/>
    <s v="Universidade Federal de Uberlandia"/>
    <n v="1008466"/>
    <n v="1936707128"/>
    <s v="16/04/1988"/>
    <s v="F"/>
    <s v="JOANA PEREIRA DOS SANTOS DE JESUS"/>
    <s v="Preta"/>
    <s v="BRASILEIRO NATO"/>
    <m/>
    <s v="MG"/>
    <m/>
    <n v="399"/>
    <s v="FACULDADE DE ENGENHARIA MECANICA"/>
    <s v="12-CAMPUS GLORIA"/>
    <n v="399"/>
    <s v="FACULDADE DE ENGENHARIA MECANICA"/>
    <s v="12-CAMPUS GLORIA"/>
    <x v="0"/>
    <s v="Especialização Nivel Superior"/>
    <x v="2"/>
    <x v="0"/>
    <n v="4"/>
    <x v="0"/>
    <m/>
    <s v="0//0"/>
    <m/>
    <m/>
    <n v="26410"/>
    <s v="INSTITUTO FED. DO NORTE DE MINAS GERAIS"/>
    <n v="0"/>
    <m/>
    <m/>
    <m/>
    <s v="EST"/>
    <s v="40 HS"/>
    <d v="2022-05-11T00:00:00"/>
    <n v="3181.04"/>
    <n v="34"/>
    <x v="7"/>
    <x v="9"/>
  </r>
  <r>
    <s v="CARLA ROSANE SILVA DA CUNHA"/>
    <s v="Hospital de Clínicas"/>
    <n v="1435389"/>
    <n v="48540102072"/>
    <s v="13/08/1964"/>
    <s v="F"/>
    <s v="SIRLEY CASTRO DA SILVA"/>
    <s v="Branca"/>
    <s v="BRASILEIRO NATO"/>
    <m/>
    <s v="RS"/>
    <s v="BAGE"/>
    <n v="769"/>
    <s v="PROPEDEUTICA"/>
    <s v="06-HOSP CLINICAS-UMUARAMA"/>
    <n v="746"/>
    <s v="DIRETORIA DE SERVICOS CLINICOS"/>
    <s v="06-HOSP CLINICAS-UMUARAMA"/>
    <x v="0"/>
    <s v="ENSINO MEDIO"/>
    <x v="0"/>
    <x v="0"/>
    <n v="12"/>
    <x v="0"/>
    <m/>
    <s v="0//0"/>
    <m/>
    <m/>
    <n v="0"/>
    <m/>
    <n v="0"/>
    <m/>
    <m/>
    <m/>
    <s v="EST"/>
    <s v="24 HS"/>
    <d v="2003-12-03T00:00:00"/>
    <n v="5016.79"/>
    <n v="58"/>
    <x v="4"/>
    <x v="0"/>
  </r>
  <r>
    <s v="CARLOS ALBERTO DE CASTRO"/>
    <s v="Hospital de Clínicas"/>
    <n v="410419"/>
    <n v="30195233620"/>
    <s v="11/12/1958"/>
    <s v="M"/>
    <s v="AMELIA ALVES DE CASTRO"/>
    <s v="Branca"/>
    <s v="BRASILEIRO NATO"/>
    <m/>
    <s v="MG"/>
    <s v="CONQUISTA"/>
    <n v="771"/>
    <s v="SERVICOS MEDICOS"/>
    <s v="06-HOSP CLINICAS-UMUARAMA"/>
    <n v="769"/>
    <s v="PROPEDEUTICA"/>
    <s v="06-HOSP CLINICAS-UMUARAMA"/>
    <x v="0"/>
    <s v="ENSINO FUNDAMENTAL"/>
    <x v="0"/>
    <x v="1"/>
    <n v="16"/>
    <x v="0"/>
    <m/>
    <s v="0//0"/>
    <m/>
    <m/>
    <n v="0"/>
    <m/>
    <n v="0"/>
    <m/>
    <m/>
    <m/>
    <s v="EST"/>
    <s v="40 HS"/>
    <d v="1979-01-03T00:00:00"/>
    <n v="6652.94"/>
    <n v="64"/>
    <x v="1"/>
    <x v="2"/>
  </r>
  <r>
    <s v="CARLOS ALBERTO DE MAGALHAES CORDEIRO PALHARES"/>
    <s v="Universidade Federal de Uberlandia"/>
    <n v="1968463"/>
    <n v="3905389657"/>
    <s v="12/12/1978"/>
    <s v="M"/>
    <s v="ANGELA MAGALHAES CORDEIRO PALHARES"/>
    <s v="Parda"/>
    <s v="BRASILEIRO NATO"/>
    <m/>
    <s v="MG"/>
    <m/>
    <n v="340"/>
    <s v="INSTITUTO DE GEOGRAFIA"/>
    <s v="04-SANTA MONICA"/>
    <n v="340"/>
    <s v="INSTITUTO DE GEOGRAFIA"/>
    <s v="04-SANTA MONICA"/>
    <x v="0"/>
    <s v="Mestrado"/>
    <x v="0"/>
    <x v="0"/>
    <n v="7"/>
    <x v="0"/>
    <m/>
    <s v="0//0"/>
    <m/>
    <s v="LIC. TRATAMENTO DE SAUDE - EST"/>
    <n v="26413"/>
    <s v="INSTITUTO FEDERAL DO TRIANGULO MINEIRO"/>
    <n v="0"/>
    <m/>
    <s v="8/11/2022"/>
    <s v="18/02/2023"/>
    <s v="EST"/>
    <s v="40 HS"/>
    <d v="2013-09-01T00:00:00"/>
    <n v="5248.21"/>
    <n v="44"/>
    <x v="3"/>
    <x v="0"/>
  </r>
  <r>
    <s v="CARLOS ALBERTO PEREIRA"/>
    <s v="Universidade Federal de Uberlandia"/>
    <n v="1474052"/>
    <n v="53993063600"/>
    <s v="18/05/1964"/>
    <s v="M"/>
    <s v="DIVA SOUTO SOARES"/>
    <s v="Branca"/>
    <s v="BRASILEIRO NATO"/>
    <m/>
    <s v="MG"/>
    <s v="ITUIUTABA"/>
    <n v="65"/>
    <s v="DIVISAO DE SERVICOS GERAIS"/>
    <s v="08-AREA ADMINISTR-UMUARAMA"/>
    <n v="59"/>
    <s v="PREFEITURA UNIVERSITARIA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09-17T00:00:00"/>
    <n v="5434.85"/>
    <n v="58"/>
    <x v="4"/>
    <x v="0"/>
  </r>
  <r>
    <s v="CARLOS ALBERTO RODRIGUES"/>
    <s v="Hospital de Clínicas"/>
    <n v="1123223"/>
    <n v="76636330678"/>
    <s v="15/11/1968"/>
    <s v="M"/>
    <s v="LAUDELINA F RODRIGUES"/>
    <s v="Branca"/>
    <s v="BRASILEIRO NATO"/>
    <m/>
    <s v="MG"/>
    <s v="UBERLANDIA"/>
    <n v="216"/>
    <s v="SETOR DE MATERIAIS ESTERILIZACAO DIENF"/>
    <s v="05-ENFERMAGEM-UMUARAMA"/>
    <n v="211"/>
    <s v="DIRETORIA DE ENFERMAGEM HC"/>
    <s v="05-ENFERMAGEM-UMUARAMA"/>
    <x v="0"/>
    <s v="ENSINO MEDIO"/>
    <x v="0"/>
    <x v="3"/>
    <n v="16"/>
    <x v="0"/>
    <m/>
    <s v="0//0"/>
    <m/>
    <m/>
    <n v="0"/>
    <m/>
    <n v="0"/>
    <m/>
    <m/>
    <m/>
    <s v="EST"/>
    <s v="40 HS"/>
    <d v="1994-01-18T00:00:00"/>
    <n v="5578.88"/>
    <n v="54"/>
    <x v="4"/>
    <x v="0"/>
  </r>
  <r>
    <s v="CARLOS ALBERTO SANTOS DE LIMA"/>
    <s v="Hospital de Clínicas"/>
    <n v="1615701"/>
    <n v="11809823714"/>
    <s v="02/01/1988"/>
    <s v="M"/>
    <s v="MARIA DO SOCORRO SANTOS DE LIMA"/>
    <s v="Branca"/>
    <s v="BRASILEIRO NATO"/>
    <m/>
    <s v="RJ"/>
    <m/>
    <n v="749"/>
    <s v="FARMACIA"/>
    <s v="06-HOSP CLINICAS-UMUARAMA"/>
    <n v="743"/>
    <s v="DIRETORIA DE SERVICOS ADMINISTRATIVOS"/>
    <s v="06-HOSP CLINICAS-UMUARAMA"/>
    <x v="0"/>
    <s v="Mestrado"/>
    <x v="1"/>
    <x v="2"/>
    <n v="3"/>
    <x v="0"/>
    <m/>
    <s v="0//0"/>
    <m/>
    <m/>
    <n v="0"/>
    <m/>
    <n v="0"/>
    <m/>
    <m/>
    <m/>
    <s v="EST"/>
    <s v="40 HS"/>
    <d v="2019-11-05T00:00:00"/>
    <n v="18031.759999999998"/>
    <n v="34"/>
    <x v="7"/>
    <x v="7"/>
  </r>
  <r>
    <s v="CARLOS DENIS PEREIRA"/>
    <s v="Universidade Federal de Uberlandia"/>
    <n v="1109636"/>
    <n v="52173577620"/>
    <s v="27/01/1961"/>
    <s v="M"/>
    <s v="ANA PEREIRA MARTINS"/>
    <s v="Parda"/>
    <s v="BRASILEIRO NATO"/>
    <m/>
    <s v="MG"/>
    <s v="JANUARIA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26314"/>
    <s v="ESCOLA AGROTECNICA FEDERAL DE UBERLANDIA"/>
    <n v="0"/>
    <m/>
    <m/>
    <m/>
    <s v="EST"/>
    <s v="40 HS"/>
    <d v="2003-05-27T00:00:00"/>
    <n v="8466.56"/>
    <n v="61"/>
    <x v="6"/>
    <x v="3"/>
  </r>
  <r>
    <s v="CARLOS EDUARDO FRANCA"/>
    <s v="Hospital de Clínicas"/>
    <n v="2422474"/>
    <n v="8041070680"/>
    <s v="27/10/1985"/>
    <s v="M"/>
    <s v="LUCELMA FERREIRA DE MORAES"/>
    <s v="Branca"/>
    <s v="BRASILEIRO NATO"/>
    <m/>
    <s v="MG"/>
    <m/>
    <n v="549"/>
    <s v="SETOR DE TRANSPLANTE RENAL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9-14T00:00:00"/>
    <n v="10323.19"/>
    <n v="37"/>
    <x v="7"/>
    <x v="8"/>
  </r>
  <r>
    <s v="CARLOS HENRIQUE CASSIA FONTES"/>
    <s v="Universidade Federal de Uberlandia"/>
    <n v="1672447"/>
    <n v="3618563698"/>
    <s v="28/02/1978"/>
    <s v="M"/>
    <s v="MARIA ELOISA CASSIA FONTES"/>
    <s v="Branca"/>
    <s v="BRASILEIRO NATO"/>
    <m/>
    <s v="MG"/>
    <s v="MONTES CLAROS"/>
    <n v="1244"/>
    <s v="CENTRO ESTUDOS, PESQ E PROJ ECON-SOCIAIS"/>
    <s v="04-SANTA MONICA"/>
    <n v="344"/>
    <s v="INST DE ECONOMIA RELACOES INTERNACIONAIS"/>
    <s v="04-SANTA MONICA"/>
    <x v="0"/>
    <s v="Mestrado"/>
    <x v="1"/>
    <x v="2"/>
    <n v="10"/>
    <x v="0"/>
    <m/>
    <s v="0//0"/>
    <m/>
    <m/>
    <n v="0"/>
    <m/>
    <n v="0"/>
    <m/>
    <m/>
    <m/>
    <s v="EST"/>
    <s v="40 HS"/>
    <d v="2009-01-22T00:00:00"/>
    <n v="9679.66"/>
    <n v="44"/>
    <x v="3"/>
    <x v="3"/>
  </r>
  <r>
    <s v="CARLOS HENRIQUE DE OLIVEIRA"/>
    <s v="Universidade Federal de Uberlandia"/>
    <n v="413371"/>
    <n v="65205170620"/>
    <s v="07/05/1968"/>
    <s v="M"/>
    <s v="DALVANIRA MARTINS DE OLIVEIRA"/>
    <s v="Parda"/>
    <s v="BRASILEIRO NATO"/>
    <m/>
    <s v="MG"/>
    <s v="ITUIUTABA"/>
    <n v="403"/>
    <s v="FACULDADE DE ENGENHARIA ELETRICA"/>
    <s v="04-SANTA MONICA"/>
    <n v="403"/>
    <s v="FACULDADE DE ENGENHARIA ELETRIC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9-10-12T00:00:00"/>
    <n v="7015.68"/>
    <n v="54"/>
    <x v="4"/>
    <x v="2"/>
  </r>
  <r>
    <s v="CARLOS HENRIQUE DE PAULO"/>
    <s v="Universidade Federal de Uberlandia"/>
    <n v="413172"/>
    <n v="53417062691"/>
    <s v="18/11/1963"/>
    <s v="M"/>
    <s v="GERALDA MARIA PAULO"/>
    <s v="Parda"/>
    <s v="BRASILEIRO NATO"/>
    <m/>
    <s v="MG"/>
    <s v="UBERLANDIA"/>
    <n v="251"/>
    <s v="DIVISAO DE PROMOCAO A CULTURA - DICUT"/>
    <s v="04-SANTA MONICA"/>
    <n v="247"/>
    <s v="PRO REITORIA EXTENSAO E CULTURA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6-06-02T00:00:00"/>
    <n v="5530.83"/>
    <n v="59"/>
    <x v="6"/>
    <x v="0"/>
  </r>
  <r>
    <s v="CARLOS HENRIQUE REZENDE CARVALHO"/>
    <s v="Universidade Federal de Uberlandia"/>
    <n v="2102504"/>
    <n v="8646227677"/>
    <s v="19/12/1986"/>
    <s v="M"/>
    <s v="MARLETE DE OLIVEIRA REZENDE CARVALHO"/>
    <s v="Branca"/>
    <s v="BRASILEIRO NATO"/>
    <m/>
    <s v="SP"/>
    <m/>
    <n v="683"/>
    <s v="DIVISAO DE FISCALIZACAO - DIROB"/>
    <s v="04-SANTA MONICA"/>
    <n v="59"/>
    <s v="PREFEITURA UNIVERSITARIA"/>
    <s v="04-SANTA MONICA"/>
    <x v="0"/>
    <s v="Mestrado"/>
    <x v="1"/>
    <x v="0"/>
    <n v="6"/>
    <x v="0"/>
    <m/>
    <s v="0//0"/>
    <m/>
    <m/>
    <n v="0"/>
    <m/>
    <n v="0"/>
    <m/>
    <m/>
    <m/>
    <s v="EST"/>
    <s v="40 HS"/>
    <d v="2014-03-17T00:00:00"/>
    <n v="9605.5499999999993"/>
    <n v="36"/>
    <x v="7"/>
    <x v="3"/>
  </r>
  <r>
    <s v="CARLOS HUMBERTO CORREIA"/>
    <s v="Universidade Federal de Uberlandia"/>
    <n v="413120"/>
    <n v="49146378634"/>
    <s v="07/11/1959"/>
    <s v="M"/>
    <s v="LAZARA ROSA CORREIA"/>
    <s v="Branca"/>
    <s v="BRASILEIRO NATO"/>
    <m/>
    <s v="MG"/>
    <s v="ESTRELA DO SUL"/>
    <n v="869"/>
    <s v="DIVISAO DE EXECUCAO FISICA - DIROB"/>
    <s v="04-SANTA MONICA"/>
    <n v="80"/>
    <s v="DIRETORIA DE OBRAS - ANTIGA-"/>
    <s v="04-SANTA MONICA"/>
    <x v="0"/>
    <s v="Nivel Medio"/>
    <x v="3"/>
    <x v="0"/>
    <n v="16"/>
    <x v="0"/>
    <m/>
    <s v="0//0"/>
    <m/>
    <m/>
    <n v="0"/>
    <m/>
    <n v="0"/>
    <m/>
    <m/>
    <m/>
    <s v="EST"/>
    <s v="40 HS"/>
    <d v="1985-10-15T00:00:00"/>
    <n v="4503.3100000000004"/>
    <n v="63"/>
    <x v="6"/>
    <x v="0"/>
  </r>
  <r>
    <s v="CARLOS HUMBERTO FREITAS VIEIRA"/>
    <s v="Universidade Federal de Uberlandia"/>
    <n v="412727"/>
    <n v="19657552672"/>
    <s v="20/10/1955"/>
    <s v="M"/>
    <s v="MARIA HELENA FREITAS VIEIRA"/>
    <s v="Branca"/>
    <s v="BRASILEIRO NATO"/>
    <m/>
    <s v="MG"/>
    <s v="UBERLANDIA"/>
    <n v="395"/>
    <s v="INSTITUTO DE FISICA"/>
    <s v="04-SANTA MONICA"/>
    <n v="395"/>
    <s v="INSTITUTO DE FISICA"/>
    <s v="04-SANTA MONIC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7-01-01T00:00:00"/>
    <n v="5689.64"/>
    <n v="67"/>
    <x v="1"/>
    <x v="0"/>
  </r>
  <r>
    <s v="CARLOS JOSE DINIZ"/>
    <s v="Universidade Federal de Uberlandia"/>
    <n v="1035320"/>
    <n v="36049557691"/>
    <s v="25/04/1960"/>
    <s v="M"/>
    <s v="JUSTINA ROSA DINIZ"/>
    <s v="Branca"/>
    <s v="BRASILEIRO NATO"/>
    <m/>
    <s v="MG"/>
    <s v="MONTE ALEGRE DE MINAS"/>
    <n v="1244"/>
    <s v="CENTRO ESTUDOS, PESQ E PROJ ECON-SOCIAIS"/>
    <s v="04-SANTA MONICA"/>
    <n v="344"/>
    <s v="INST DE ECONOMIA RELACOES INTERNACIONAIS"/>
    <s v="04-SANTA MONICA"/>
    <x v="0"/>
    <s v="ENSINO SUPERIOR"/>
    <x v="1"/>
    <x v="2"/>
    <n v="16"/>
    <x v="0"/>
    <m/>
    <s v="0//0"/>
    <m/>
    <m/>
    <n v="0"/>
    <m/>
    <n v="0"/>
    <m/>
    <m/>
    <m/>
    <s v="EST"/>
    <s v="40 HS"/>
    <d v="1993-12-21T00:00:00"/>
    <n v="8527.7000000000007"/>
    <n v="62"/>
    <x v="6"/>
    <x v="3"/>
  </r>
  <r>
    <s v="CARLOS MARTINS NOGUEIRA"/>
    <s v="Universidade Federal de Uberlandia"/>
    <n v="1648988"/>
    <n v="53930410630"/>
    <s v="15/10/1967"/>
    <s v="M"/>
    <s v="GENY MARTINS NOGUEIRA"/>
    <s v="Branca"/>
    <s v="BRASILEIRO NATO"/>
    <m/>
    <s v="MG"/>
    <s v="MONTE ALEGRE DE MINAS"/>
    <n v="716"/>
    <s v="DIVISAO DE SUPORTE AO USUARIO - CTIC"/>
    <s v="04-SANTA MONICA"/>
    <n v="581"/>
    <s v="CENTRO DE TECNO DA INFOR E COMUNICACAO"/>
    <s v="08-AREA ADMINISTR-UMUARAM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8-20T00:00:00"/>
    <n v="5034.51"/>
    <n v="55"/>
    <x v="4"/>
    <x v="0"/>
  </r>
  <r>
    <s v="CARLOS MENON DE OLIVEIRA"/>
    <s v="Hospital de Clínicas"/>
    <n v="410213"/>
    <n v="20170548104"/>
    <s v="13/09/1960"/>
    <s v="M"/>
    <s v="BELARMINA C OLIVEIRA"/>
    <s v="Branca"/>
    <s v="BRASILEIRO NATO"/>
    <m/>
    <s v="MT"/>
    <s v="ALTO ARAGUAIA"/>
    <n v="483"/>
    <s v="CLINICA CIRURGICA 3 INTERN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0-02-08T00:00:00"/>
    <n v="12668.4"/>
    <n v="62"/>
    <x v="6"/>
    <x v="5"/>
  </r>
  <r>
    <s v="CARLOS MONTEIRO DOS SANTOS"/>
    <s v="Hospital de Clínicas"/>
    <n v="1367431"/>
    <n v="59946199653"/>
    <s v="03/12/1973"/>
    <s v="M"/>
    <s v="MARIA AMELIA DA SILVA"/>
    <s v="Não Informado"/>
    <s v="BRASILEIRO NATO"/>
    <m/>
    <s v="MG"/>
    <s v="VAZANTE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24 HS"/>
    <d v="2002-12-31T00:00:00"/>
    <n v="6949.93"/>
    <n v="49"/>
    <x v="5"/>
    <x v="2"/>
  </r>
  <r>
    <s v="CARLOS ROBERTO COSTA"/>
    <s v="Hospital de Clínicas"/>
    <n v="412239"/>
    <n v="908368801"/>
    <s v="07/10/1961"/>
    <s v="M"/>
    <s v="MARIA DORES COSTA"/>
    <s v="Não Informado"/>
    <s v="BRASILEIRO NATO"/>
    <m/>
    <s v="MG"/>
    <s v="ITUIUTABA"/>
    <n v="485"/>
    <s v="CLINICA MEDICA INTERNACAO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3-06-16T00:00:00"/>
    <n v="11797.18"/>
    <n v="61"/>
    <x v="6"/>
    <x v="8"/>
  </r>
  <r>
    <s v="CARMEN LUCIA BARBOSA SANTOS"/>
    <s v="Hospital de Clínicas"/>
    <n v="409868"/>
    <n v="35213647634"/>
    <s v="01/09/1959"/>
    <s v="F"/>
    <s v="MARIA L BARBOSA"/>
    <s v="Preta"/>
    <s v="BRASILEIRO NATO"/>
    <m/>
    <s v="MG"/>
    <s v="UBERLANDIA"/>
    <n v="471"/>
    <s v="GASTROENTEROLOGIA AMB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79-06-01T00:00:00"/>
    <n v="7459.16"/>
    <n v="63"/>
    <x v="6"/>
    <x v="2"/>
  </r>
  <r>
    <s v="CARMEN REGINA TEODORO DE LIMA"/>
    <s v="Universidade Federal de Uberlandia"/>
    <n v="409706"/>
    <n v="28934911620"/>
    <s v="01/02/1957"/>
    <s v="F"/>
    <s v="MARIA PEREIRA DE LIMA"/>
    <s v="Não Informado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x v="0"/>
    <s v="Especialização Nivel Superior"/>
    <x v="0"/>
    <x v="2"/>
    <n v="16"/>
    <x v="0"/>
    <m/>
    <s v="0//0"/>
    <m/>
    <m/>
    <n v="0"/>
    <m/>
    <n v="0"/>
    <m/>
    <m/>
    <m/>
    <s v="EST"/>
    <s v="40 HS"/>
    <d v="1977-06-01T00:00:00"/>
    <n v="7908.02"/>
    <n v="65"/>
    <x v="1"/>
    <x v="2"/>
  </r>
  <r>
    <s v="CAROLINA BORGES VANNUCCI DE BARROS AUGUSTO"/>
    <s v="Hospital de Clínicas"/>
    <n v="3091319"/>
    <n v="8321794696"/>
    <s v="08/08/1987"/>
    <s v="F"/>
    <s v="ELISA LAURA DE SA BORGES VANNUCCI"/>
    <s v="Branca"/>
    <s v="BRASILEIRO NATO"/>
    <m/>
    <s v="RJ"/>
    <m/>
    <n v="485"/>
    <s v="CLINICA MEDICA INTERNACAO DIENF"/>
    <s v="05-ENFERMAGEM-UMUARAMA"/>
    <n v="211"/>
    <s v="DIRETORIA DE ENFERMAGEM HC"/>
    <s v="05-ENFERMAGEM-UMUARAMA"/>
    <x v="0"/>
    <s v="ENSINO MEDIO"/>
    <x v="0"/>
    <x v="2"/>
    <n v="3"/>
    <x v="0"/>
    <m/>
    <s v="0//0"/>
    <m/>
    <m/>
    <n v="0"/>
    <m/>
    <n v="0"/>
    <m/>
    <m/>
    <m/>
    <s v="EST"/>
    <s v="40 HS"/>
    <d v="2019-02-20T00:00:00"/>
    <n v="3421.93"/>
    <n v="35"/>
    <x v="7"/>
    <x v="9"/>
  </r>
  <r>
    <s v="CAROLINA FERNANDES REIS DOS SANTOS"/>
    <s v="Hospital de Clínicas"/>
    <n v="2052222"/>
    <n v="1299833659"/>
    <s v="29/11/1982"/>
    <s v="F"/>
    <s v="SILVANA APARECIDA FERNADES REIS"/>
    <s v="Parda"/>
    <s v="BRASILEIRO NATO"/>
    <m/>
    <s v="MG"/>
    <m/>
    <n v="771"/>
    <s v="SERVICOS MEDICOS"/>
    <s v="06-HOSP CLINICAS-UMUARAMA"/>
    <n v="769"/>
    <s v="PROPEDEUTICA"/>
    <s v="06-HOSP CLINICAS-UMUARAMA"/>
    <x v="0"/>
    <s v="Doutorado"/>
    <x v="0"/>
    <x v="0"/>
    <n v="7"/>
    <x v="0"/>
    <m/>
    <s v="0//0"/>
    <m/>
    <m/>
    <n v="0"/>
    <m/>
    <n v="0"/>
    <m/>
    <m/>
    <m/>
    <s v="EST"/>
    <s v="40 HS"/>
    <d v="2013-08-19T00:00:00"/>
    <n v="6387.61"/>
    <n v="40"/>
    <x v="2"/>
    <x v="2"/>
  </r>
  <r>
    <s v="CAROLINA FRANCHI JOAO CARDILLI"/>
    <s v="Universidade Federal de Uberlandia"/>
    <n v="1717700"/>
    <n v="4496479605"/>
    <s v="28/01/1981"/>
    <s v="F"/>
    <s v="MARIA REGINA FRANCHI JOAO"/>
    <s v="Branca"/>
    <s v="BRASILEIRO NATO"/>
    <m/>
    <s v="MG"/>
    <m/>
    <n v="314"/>
    <s v="FACULDADE DE MEDICINA VETERINARIA"/>
    <s v="07-AREA ACADEMICA-UMUARAMA"/>
    <n v="0"/>
    <m/>
    <m/>
    <x v="0"/>
    <s v="ENSINO SUPERIOR"/>
    <x v="5"/>
    <x v="4"/>
    <m/>
    <x v="3"/>
    <m/>
    <s v="0//0"/>
    <m/>
    <m/>
    <n v="0"/>
    <m/>
    <n v="0"/>
    <m/>
    <m/>
    <m/>
    <s v="EST"/>
    <s v="40 DE"/>
    <d v="2018-07-09T00:00:00"/>
    <n v="802.58"/>
    <n v="41"/>
    <x v="2"/>
    <x v="10"/>
  </r>
  <r>
    <s v="CAROLINA MAGALHAES CAIRES CARVALHO"/>
    <s v="Universidade Federal de Uberlandia"/>
    <n v="2236186"/>
    <n v="6698318671"/>
    <s v="27/09/1984"/>
    <s v="F"/>
    <s v="HELENA MARIA DE MAGALHAES CAIRES"/>
    <s v="Branca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Doutorado"/>
    <x v="0"/>
    <x v="0"/>
    <n v="5"/>
    <x v="0"/>
    <m/>
    <s v="0//0"/>
    <m/>
    <s v="EXER. PROVIS. PARAG 2 , ART. 84, LEI 8112/1990 - EST"/>
    <n v="0"/>
    <m/>
    <n v="26238"/>
    <s v="UNIVERSIDADE FEDERAL DE MINAS GERAIS"/>
    <s v="23/03/2018"/>
    <s v="0//0"/>
    <s v="EST"/>
    <s v="40 HS"/>
    <d v="2015-06-10T00:00:00"/>
    <n v="5597.25"/>
    <n v="38"/>
    <x v="7"/>
    <x v="0"/>
  </r>
  <r>
    <s v="CAROLINA MARTINS RODRIGUES"/>
    <s v="Universidade Federal de Uberlandia"/>
    <n v="1937077"/>
    <n v="5972613697"/>
    <s v="09/05/1983"/>
    <s v="F"/>
    <s v="CESMARINA ALVES MARTINS RODRIGUES"/>
    <s v="Branca"/>
    <s v="BRASILEIRO NATO"/>
    <m/>
    <s v="MG"/>
    <m/>
    <n v="802"/>
    <s v="COORD DO CURSO DE QUIMICA DO PONTAL"/>
    <s v="09-CAMPUS PONTAL"/>
    <n v="1152"/>
    <s v="INSTITUTO CIENCIAS EXATA NATURAIS PONTAL"/>
    <s v="09-CAMPUS PONTAL"/>
    <x v="0"/>
    <s v="Doutorado"/>
    <x v="0"/>
    <x v="0"/>
    <n v="4"/>
    <x v="0"/>
    <m/>
    <s v="0//0"/>
    <m/>
    <m/>
    <n v="0"/>
    <m/>
    <n v="0"/>
    <m/>
    <m/>
    <m/>
    <s v="EST"/>
    <s v="40 HS"/>
    <d v="2017-02-24T00:00:00"/>
    <n v="6002.81"/>
    <n v="39"/>
    <x v="2"/>
    <x v="2"/>
  </r>
  <r>
    <s v="CAROLINA MOREIRA MARQUEZ"/>
    <s v="Universidade Federal de Uberlandia"/>
    <n v="2133752"/>
    <n v="4965751639"/>
    <s v="30/06/1981"/>
    <s v="F"/>
    <s v="ENEIDA MOREIRA LICIO MARQUEZ"/>
    <s v="Branca"/>
    <s v="BRASILEIRO NATO"/>
    <m/>
    <s v="MG"/>
    <m/>
    <n v="670"/>
    <s v="SETOR DE ATENCAO A DEPENDENCIA QUIMICA"/>
    <s v="08-AREA ADMINISTR-UMUARAMA"/>
    <n v="29"/>
    <s v="PRO REITORIA DE GESTAO DE PESSOAS"/>
    <s v="04-SANTA MONICA"/>
    <x v="0"/>
    <s v="Mestrado"/>
    <x v="1"/>
    <x v="0"/>
    <n v="6"/>
    <x v="0"/>
    <m/>
    <s v="0//0"/>
    <m/>
    <s v="Afast. no País (Com Ônus) Est/Dout/Mestrado - EST"/>
    <n v="0"/>
    <m/>
    <n v="0"/>
    <m/>
    <s v="6/01/2022"/>
    <s v="6/01/2023"/>
    <s v="EST"/>
    <s v="40 HS"/>
    <d v="2014-06-30T00:00:00"/>
    <n v="8630.0400000000009"/>
    <n v="41"/>
    <x v="2"/>
    <x v="3"/>
  </r>
  <r>
    <s v="CAROLINA PIMENTEL FERRARO"/>
    <s v="Universidade Federal de Uberlandia"/>
    <n v="2120923"/>
    <n v="31311548882"/>
    <s v="08/08/1983"/>
    <s v="F"/>
    <s v="MARIA CRISTINA PIMENTEL FERRARO"/>
    <s v="Branca"/>
    <s v="BRASILEIRO NATO"/>
    <m/>
    <s v="SP"/>
    <m/>
    <n v="733"/>
    <s v="DIVISAO AQUISICAO PROCESSAMENTO TECNICO"/>
    <s v="04-SANTA MONICA"/>
    <n v="585"/>
    <s v="DIRETORIA DO SISTEMA DE BIBLIOTECAS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5-09T00:00:00"/>
    <n v="4153.96"/>
    <n v="39"/>
    <x v="2"/>
    <x v="0"/>
  </r>
  <r>
    <s v="CAROLINA POSWAR DE ARAUJO CAMENIETZKI"/>
    <s v="Universidade Federal de Uberlandia"/>
    <n v="1821393"/>
    <n v="1546247645"/>
    <s v="26/09/1987"/>
    <s v="F"/>
    <s v="ZELIA POSWAR DE ARAUJO"/>
    <s v="Preta"/>
    <s v="BRASILEIRO NATO"/>
    <m/>
    <s v="MG"/>
    <m/>
    <n v="1173"/>
    <s v="ASSESSORIA ADMINISTRATIVA UFU PT MINAS"/>
    <s v="11-CAMPUS PATOS DE MINAS"/>
    <n v="944"/>
    <s v="PRO REITORIA DE ASSISTENCIA ESTUDANTIL"/>
    <s v="04-SANTA MONICA"/>
    <x v="0"/>
    <s v="Doutorado"/>
    <x v="1"/>
    <x v="0"/>
    <n v="8"/>
    <x v="0"/>
    <m/>
    <s v="0//0"/>
    <m/>
    <m/>
    <n v="0"/>
    <m/>
    <n v="0"/>
    <m/>
    <m/>
    <m/>
    <s v="EST"/>
    <s v="40 HS"/>
    <d v="2010-09-21T00:00:00"/>
    <n v="10726.03"/>
    <n v="35"/>
    <x v="7"/>
    <x v="8"/>
  </r>
  <r>
    <s v="CAROLINA REZENDE DE ALMEIDA"/>
    <s v="Universidade Federal de Uberlandia"/>
    <n v="2996588"/>
    <n v="26406537840"/>
    <s v="10/02/1979"/>
    <s v="F"/>
    <s v="ISABEL CRISTINA REZENDE"/>
    <s v="Branca"/>
    <s v="BRASILEIRO NATO"/>
    <m/>
    <s v="MG"/>
    <m/>
    <n v="628"/>
    <s v="DIV ADMINISTRACAO FINANCEIRA - DIRPS"/>
    <s v="04-SANTA MONICA"/>
    <n v="262"/>
    <s v="PRO REITORIA DE GRADUACAO"/>
    <s v="04-SANTA MONICA"/>
    <x v="5"/>
    <s v="Mestrado"/>
    <x v="0"/>
    <x v="0"/>
    <n v="4"/>
    <x v="0"/>
    <m/>
    <s v="0//0"/>
    <m/>
    <m/>
    <n v="0"/>
    <m/>
    <n v="0"/>
    <m/>
    <m/>
    <m/>
    <s v="EST"/>
    <s v="40 HS"/>
    <d v="2017-11-16T00:00:00"/>
    <n v="5654.63"/>
    <n v="43"/>
    <x v="2"/>
    <x v="0"/>
  </r>
  <r>
    <s v="CAROLINE OLIVEIRA VILLARES"/>
    <s v="Hospital de Clínicas"/>
    <n v="1286394"/>
    <n v="6306927697"/>
    <s v="26/07/1984"/>
    <s v="F"/>
    <s v="MARIA DE FATIMA DE OLIVEIR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3"/>
    <x v="0"/>
    <m/>
    <s v="0//0"/>
    <m/>
    <m/>
    <n v="0"/>
    <m/>
    <n v="0"/>
    <m/>
    <m/>
    <m/>
    <s v="EST"/>
    <s v="40 HS"/>
    <d v="2019-11-18T00:00:00"/>
    <n v="13883.73"/>
    <n v="38"/>
    <x v="7"/>
    <x v="5"/>
  </r>
  <r>
    <s v="CASSIA APARECIDA DA SILVA"/>
    <s v="Universidade Federal de Uberlandia"/>
    <n v="2235464"/>
    <n v="6783135632"/>
    <s v="20/09/1983"/>
    <s v="F"/>
    <s v="SUELI FELIX DE OLIVEIRA SILVA"/>
    <s v="Parda"/>
    <s v="BRASILEIRO NATO"/>
    <m/>
    <s v="MG"/>
    <m/>
    <n v="170"/>
    <s v="DIVISAO DE LICITACOES - DIRCL"/>
    <s v="04-SANTA MONICA"/>
    <n v="131"/>
    <s v="PRO REITORIA DE PLANEJAMEN ADMINISTRACAO"/>
    <s v="04-SANTA MONICA"/>
    <x v="0"/>
    <s v="Mestrado"/>
    <x v="2"/>
    <x v="0"/>
    <n v="5"/>
    <x v="0"/>
    <m/>
    <s v="0//0"/>
    <m/>
    <m/>
    <n v="0"/>
    <m/>
    <n v="0"/>
    <m/>
    <m/>
    <m/>
    <s v="EST"/>
    <s v="40 HS"/>
    <d v="2015-06-29T00:00:00"/>
    <n v="4839.95"/>
    <n v="39"/>
    <x v="2"/>
    <x v="0"/>
  </r>
  <r>
    <s v="CASSIA FERNANDA MACHADO DA SILVA"/>
    <s v="Universidade Federal de Uberlandia"/>
    <n v="2275143"/>
    <n v="8421076493"/>
    <s v="09/05/1990"/>
    <s v="F"/>
    <s v="LUCINEIDE MACHADO DA SILVA"/>
    <s v="Branca"/>
    <s v="BRASILEIRO NATO"/>
    <m/>
    <s v="PE"/>
    <m/>
    <n v="344"/>
    <s v="INST DE ECONOMIA RELACOES INTERNACIONAIS"/>
    <s v="04-SANTA MONICA"/>
    <n v="344"/>
    <s v="INST DE ECONOMIA RELACOES INTERNACIONAIS"/>
    <s v="04-SANTA MONICA"/>
    <x v="0"/>
    <s v="Graduação (Nivel Superior Completo)"/>
    <x v="2"/>
    <x v="3"/>
    <n v="5"/>
    <x v="0"/>
    <m/>
    <s v="0//0"/>
    <m/>
    <s v="EXER. PROVIS. PARAG 2 , ART. 84, LEI 8112/1990 - EST"/>
    <n v="0"/>
    <m/>
    <n v="26242"/>
    <s v="UNIVERSIDADE FEDERAL DE PERNAMBUCO"/>
    <s v="26/02/2018"/>
    <s v="0//0"/>
    <s v="EST"/>
    <s v="40 HS"/>
    <d v="2016-02-01T00:00:00"/>
    <n v="2943.9"/>
    <n v="32"/>
    <x v="0"/>
    <x v="9"/>
  </r>
  <r>
    <s v="CASSIA MARIA OLIVEIRA"/>
    <s v="Hospital de Clínicas"/>
    <n v="1531985"/>
    <n v="1186595612"/>
    <s v="18/05/1979"/>
    <s v="F"/>
    <s v="ALDA GERMANO DA SILVA OLIVEIRA"/>
    <s v="Branca"/>
    <s v="BRASILEIRO NATO"/>
    <m/>
    <s v="MG"/>
    <s v="COROMANDEL"/>
    <n v="743"/>
    <s v="DIRETORIA DE SERVICOS ADMINISTRATIVOS"/>
    <s v="06-HOSP CLINICAS-UMUARAMA"/>
    <n v="743"/>
    <s v="DIRETORIA DE SERVICOS ADMINISTRATIVOS"/>
    <s v="06-HOSP CLINICAS-UMUARAMA"/>
    <x v="0"/>
    <s v="Especialização Nivel Superior"/>
    <x v="1"/>
    <x v="0"/>
    <n v="12"/>
    <x v="1"/>
    <m/>
    <s v="0//0"/>
    <m/>
    <s v="CESSAO (COM ONUS) PARA OUTROS ORGAOS - EST"/>
    <n v="0"/>
    <m/>
    <n v="26443"/>
    <s v="EMPRESA BRAS. SERVIÇOS HOSPITALARES"/>
    <s v="24/03/2022"/>
    <s v="0//0"/>
    <s v="EST"/>
    <s v="40 HS"/>
    <d v="2006-05-24T00:00:00"/>
    <n v="9355.2199999999993"/>
    <n v="43"/>
    <x v="2"/>
    <x v="3"/>
  </r>
  <r>
    <s v="CASSIA MARIA OLIVEIRA BISINOTO"/>
    <s v="Universidade Federal de Uberlandia"/>
    <n v="1573339"/>
    <n v="3415722686"/>
    <s v="08/04/1978"/>
    <s v="F"/>
    <s v="MARIA ALICE DE OLIVEIRA BISINOTO"/>
    <s v="Branca"/>
    <s v="BRASILEIRO NATO"/>
    <m/>
    <s v="MG"/>
    <s v="ITUIUTABA"/>
    <n v="929"/>
    <s v="PREFE - CAMPUS PONTAL"/>
    <s v="09-CAMPUS PONTAL"/>
    <n v="247"/>
    <s v="PRO REITORIA EXTENSAO E CULTURA"/>
    <s v="04-SANTA MONICA"/>
    <x v="0"/>
    <s v="Mestrado"/>
    <x v="1"/>
    <x v="0"/>
    <n v="11"/>
    <x v="0"/>
    <m/>
    <s v="0//0"/>
    <m/>
    <m/>
    <n v="0"/>
    <m/>
    <n v="0"/>
    <m/>
    <m/>
    <m/>
    <s v="EST"/>
    <s v="40 HS"/>
    <d v="2007-06-13T00:00:00"/>
    <n v="10449.39"/>
    <n v="44"/>
    <x v="3"/>
    <x v="8"/>
  </r>
  <r>
    <s v="CASSIMAR DIAS FERREIRA"/>
    <s v="Hospital de Clínicas"/>
    <n v="1434911"/>
    <n v="89420942600"/>
    <s v="12/06/1975"/>
    <s v="M"/>
    <s v="MARIA MARLENE DIAS FERREIRA"/>
    <s v="Branca"/>
    <s v="BRASILEIRO NATO"/>
    <m/>
    <s v="MG"/>
    <s v="PRESIDENTE OLEGARIO"/>
    <n v="480"/>
    <s v="EMERGENCIA DA CLINICA MEDICA PS DIENF"/>
    <s v="05-ENFERMAGEM-UMUARAMA"/>
    <n v="211"/>
    <s v="DIRETORIA DE ENFERMAGEM HC"/>
    <s v="05-ENFERMAGEM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3-11-17T00:00:00"/>
    <n v="11173.68"/>
    <n v="47"/>
    <x v="3"/>
    <x v="8"/>
  </r>
  <r>
    <s v="CASSIO AMANCIO PEREIRA"/>
    <s v="Universidade Federal de Uberlandia"/>
    <n v="2236155"/>
    <n v="4980382622"/>
    <s v="03/08/1980"/>
    <s v="M"/>
    <s v="SILVARINA LUIZA AMANCIO PEREIRA"/>
    <s v="Branca"/>
    <s v="BRASILEIRO NATO"/>
    <m/>
    <s v="MG"/>
    <m/>
    <n v="1185"/>
    <s v="DIVISAO DE APOIO A LOGISTICA - PREFE"/>
    <s v="04-SANTA MONICA"/>
    <n v="59"/>
    <s v="PREFEITURA UNIVERSITARIA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6-25T00:00:00"/>
    <n v="5133.46"/>
    <n v="42"/>
    <x v="2"/>
    <x v="0"/>
  </r>
  <r>
    <s v="CASSIO LUCIANO FERNANDES DE OLIVEIRA"/>
    <s v="Hospital de Clínicas"/>
    <n v="1123502"/>
    <n v="42681030668"/>
    <s v="17/11/1962"/>
    <s v="M"/>
    <s v="ELZA MARTINI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5-01-16T00:00:00"/>
    <n v="38124.54"/>
    <n v="60"/>
    <x v="6"/>
    <x v="4"/>
  </r>
  <r>
    <s v="CASSIO RIBEIRO SILVA"/>
    <s v="Universidade Federal de Uberlandia"/>
    <n v="1768965"/>
    <n v="8714569663"/>
    <s v="23/10/1987"/>
    <s v="M"/>
    <s v="HELENA MARIA RIBEIRO SILVA"/>
    <s v="Branca"/>
    <s v="BRASILEIRO NATO"/>
    <m/>
    <s v="MG"/>
    <m/>
    <n v="815"/>
    <s v="COORDENACAO DO CURSO DE MUSICA"/>
    <s v="04-SANTA MONICA"/>
    <n v="808"/>
    <s v="INSTITUTO DE ARTES"/>
    <s v="04-SANTA MONICA"/>
    <x v="0"/>
    <s v="Graduação (Nivel Superior Completo)"/>
    <x v="0"/>
    <x v="1"/>
    <n v="9"/>
    <x v="0"/>
    <m/>
    <s v="0//0"/>
    <m/>
    <m/>
    <n v="0"/>
    <m/>
    <n v="0"/>
    <m/>
    <m/>
    <m/>
    <s v="EST"/>
    <s v="40 HS"/>
    <d v="2010-03-15T00:00:00"/>
    <n v="4153.96"/>
    <n v="35"/>
    <x v="7"/>
    <x v="0"/>
  </r>
  <r>
    <s v="CECILIA CAROLINA SIMEAO DE FREITAS"/>
    <s v="Universidade Federal de Uberlandia"/>
    <n v="3313646"/>
    <n v="1390885631"/>
    <s v="23/06/1981"/>
    <s v="F"/>
    <s v="SONIA SIMEAO CARDOSO"/>
    <s v="Parda"/>
    <s v="BRASILEIRO NATO"/>
    <m/>
    <s v="MG"/>
    <m/>
    <n v="1370"/>
    <s v="Coordenação do Curso de Graduação em Estatística"/>
    <s v="04-SANTA MONICA"/>
    <n v="1370"/>
    <s v="Coordenação do Curso de Graduação em Estatística"/>
    <s v="04-SANTA MONICA"/>
    <x v="0"/>
    <s v="Mestrado"/>
    <x v="0"/>
    <x v="1"/>
    <n v="1"/>
    <x v="2"/>
    <m/>
    <s v="0//0"/>
    <m/>
    <m/>
    <n v="0"/>
    <m/>
    <n v="0"/>
    <m/>
    <m/>
    <m/>
    <s v="EST"/>
    <s v="40 HS"/>
    <d v="2022-10-24T00:00:00"/>
    <n v="5422.92"/>
    <n v="41"/>
    <x v="2"/>
    <x v="0"/>
  </r>
  <r>
    <s v="CECILIA MENDONCA TAVARES"/>
    <s v="Universidade Federal de Uberlandia"/>
    <n v="1981518"/>
    <n v="6993743671"/>
    <s v="15/04/1982"/>
    <s v="F"/>
    <s v="ELEUSA MARTA MENDONCA TAVARES"/>
    <s v="Branca"/>
    <s v="BRASILEIRO NATO"/>
    <m/>
    <s v="MG"/>
    <m/>
    <n v="36"/>
    <s v="DIVISAO DE MOVIMENTACAO E REGISTRO"/>
    <s v="04-SANTA MONICA"/>
    <n v="29"/>
    <s v="PRO REITORIA DE GESTAO DE PESSOAS"/>
    <s v="04-SANTA MONICA"/>
    <x v="0"/>
    <s v="Especialização Nivel Superior"/>
    <x v="0"/>
    <x v="2"/>
    <n v="7"/>
    <x v="0"/>
    <m/>
    <s v="0//0"/>
    <m/>
    <m/>
    <n v="0"/>
    <m/>
    <n v="0"/>
    <m/>
    <m/>
    <m/>
    <s v="EST"/>
    <s v="40 HS"/>
    <d v="2012-11-30T00:00:00"/>
    <n v="4320.12"/>
    <n v="40"/>
    <x v="2"/>
    <x v="0"/>
  </r>
  <r>
    <s v="CEDI MOREIRA SOARES"/>
    <s v="Hospital de Clínicas"/>
    <n v="3106339"/>
    <n v="88883558634"/>
    <s v="30/03/1973"/>
    <s v="F"/>
    <s v="LUIZA FERNANDES DE JESUS"/>
    <s v="Branc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3-15T00:00:00"/>
    <n v="9861.4500000000007"/>
    <n v="49"/>
    <x v="5"/>
    <x v="3"/>
  </r>
  <r>
    <s v="CELESTE FRANCISCA DA SILVA"/>
    <s v="Universidade Federal de Uberlandia"/>
    <n v="410859"/>
    <n v="35122072604"/>
    <s v="09/09/1958"/>
    <s v="F"/>
    <s v="MARIA CONC ALVES SILVA"/>
    <s v="Parda"/>
    <s v="BRASILEIRO NATO"/>
    <m/>
    <s v="MG"/>
    <s v="ABAETE"/>
    <n v="65"/>
    <s v="DIVISAO DE SERVICOS GERAIS"/>
    <s v="08-AREA ADMINISTR-UMUARAMA"/>
    <n v="59"/>
    <s v="PREFEITURA UNIVERSITARIA"/>
    <s v="04-SANTA MONICA"/>
    <x v="0"/>
    <s v="Nivel Medio"/>
    <x v="3"/>
    <x v="0"/>
    <n v="16"/>
    <x v="0"/>
    <m/>
    <s v="0//0"/>
    <m/>
    <m/>
    <n v="0"/>
    <m/>
    <n v="0"/>
    <m/>
    <m/>
    <m/>
    <s v="EST"/>
    <s v="40 HS"/>
    <d v="1979-04-03T00:00:00"/>
    <n v="4722.09"/>
    <n v="64"/>
    <x v="1"/>
    <x v="0"/>
  </r>
  <r>
    <s v="CELIA ALICE DE SOUZA JAROSZEWSKI"/>
    <s v="Hospital de Clínicas"/>
    <n v="409980"/>
    <n v="44200013649"/>
    <s v="04/05/1960"/>
    <s v="F"/>
    <s v="ALICE BERNARDE RIBEIRO"/>
    <s v="Branca"/>
    <s v="BRASILEIRO NATO"/>
    <m/>
    <s v="MG"/>
    <s v="UBERLANDIA"/>
    <n v="471"/>
    <s v="GASTROENTEROLOGIA AMB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0-06-01T00:00:00"/>
    <n v="12529.87"/>
    <n v="62"/>
    <x v="6"/>
    <x v="5"/>
  </r>
  <r>
    <s v="CELIA APARECIDA DOS SANTOS ARAUJO"/>
    <s v="Hospital de Clínicas"/>
    <n v="1123568"/>
    <n v="69133140600"/>
    <s v="23/04/1968"/>
    <s v="F"/>
    <s v="ELZA ALVES SANTOS"/>
    <s v="Branca"/>
    <s v="BRASILEIRO NATO"/>
    <m/>
    <s v="MG"/>
    <s v="UBERLANDIA"/>
    <n v="480"/>
    <s v="EMERGENCIA DA CLINICA MEDICA PS DIENF"/>
    <s v="05-ENFERMAGEM-UMUARAMA"/>
    <n v="211"/>
    <s v="DIRETORIA DE ENFERMAGEM HC"/>
    <s v="05-ENFERMAGEM-UMUARAMA"/>
    <x v="0"/>
    <s v="ENSINO MEDIO"/>
    <x v="0"/>
    <x v="0"/>
    <n v="16"/>
    <x v="0"/>
    <m/>
    <s v="0//0"/>
    <m/>
    <m/>
    <n v="0"/>
    <m/>
    <n v="0"/>
    <m/>
    <m/>
    <m/>
    <s v="EST"/>
    <s v="40 HS"/>
    <d v="1995-01-16T00:00:00"/>
    <n v="10178.049999999999"/>
    <n v="54"/>
    <x v="4"/>
    <x v="8"/>
  </r>
  <r>
    <s v="CELIA APARECIDA DOS SANTOS PESSOA"/>
    <s v="Universidade Federal de Uberlandia"/>
    <n v="1035327"/>
    <n v="75607735672"/>
    <s v="12/12/1969"/>
    <s v="F"/>
    <s v="FRANCISCA LOURENCO DOS SANTOS"/>
    <s v="Parda"/>
    <s v="BRASILEIRO NATO"/>
    <m/>
    <s v="MG"/>
    <s v="GURINHATA"/>
    <n v="264"/>
    <s v="DIRETORIA DA ESCOLA TECNICA DE SAUDE"/>
    <s v="07-AREA ACADEMICA-UMUARAMA"/>
    <n v="264"/>
    <s v="DIRETORIA DA ESCOLA TECNICA DE SAUDE"/>
    <s v="07-AREA ACADEMICA-UMUARAMA"/>
    <x v="0"/>
    <s v="Nivel Medio"/>
    <x v="2"/>
    <x v="0"/>
    <n v="15"/>
    <x v="0"/>
    <m/>
    <s v="0//0"/>
    <m/>
    <s v="LIC. TRATAMENTO DE SAUDE - EST"/>
    <n v="0"/>
    <m/>
    <n v="0"/>
    <m/>
    <s v="28/11/2022"/>
    <s v="23/02/2023"/>
    <s v="EST"/>
    <s v="40 HS"/>
    <d v="1993-12-27T00:00:00"/>
    <n v="4472.8"/>
    <n v="53"/>
    <x v="5"/>
    <x v="0"/>
  </r>
  <r>
    <s v="CELIA FABRICIO DE SOUZA REZENDE"/>
    <s v="Hospital de Clínicas"/>
    <n v="2420575"/>
    <n v="5739911621"/>
    <s v="27/04/1973"/>
    <s v="F"/>
    <s v="ANA SERAFIM FABRICIO DE SOUZA"/>
    <s v="Branca"/>
    <s v="BRASILEIRO NATO"/>
    <m/>
    <s v="GO"/>
    <s v="IPAMERI"/>
    <n v="496"/>
    <s v="ONCOLOGIA QUIMIOTERAPIA GEUNE DIENF"/>
    <s v="05-ENFERMAGEM-UMUARAMA"/>
    <n v="211"/>
    <s v="DIRETORIA DE ENFERMAGEM HC"/>
    <s v="05-ENFERMAGEM-UMUARAMA"/>
    <x v="0"/>
    <s v="Mestrado"/>
    <x v="1"/>
    <x v="0"/>
    <n v="13"/>
    <x v="0"/>
    <m/>
    <s v="0//0"/>
    <m/>
    <m/>
    <n v="0"/>
    <m/>
    <n v="0"/>
    <m/>
    <m/>
    <m/>
    <s v="EST"/>
    <s v="40 HS"/>
    <d v="2003-11-14T00:00:00"/>
    <n v="22513.91"/>
    <n v="49"/>
    <x v="5"/>
    <x v="4"/>
  </r>
  <r>
    <s v="CELIA MARIA GRATAO DE CASTRO"/>
    <s v="Hospital de Clínicas"/>
    <n v="412788"/>
    <n v="25500902687"/>
    <s v="10/08/1955"/>
    <s v="F"/>
    <s v="ANA ROSA JESUS GRATAO"/>
    <s v="Branca"/>
    <s v="BRASILEIRO NATO"/>
    <m/>
    <s v="GO"/>
    <s v="IPAMERI"/>
    <n v="479"/>
    <s v="CLINICA MEDICA E PEDIATRIA PS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7-02-18T00:00:00"/>
    <n v="12789.08"/>
    <n v="67"/>
    <x v="1"/>
    <x v="5"/>
  </r>
  <r>
    <s v="CELIA PEREIRA SOUZA"/>
    <s v="Universidade Federal de Uberlandia"/>
    <n v="1035073"/>
    <n v="56087756604"/>
    <s v="17/10/1960"/>
    <s v="F"/>
    <s v="MARIA LUZIA PEREIRA"/>
    <s v="Branca"/>
    <s v="BRASILEIRO NATO"/>
    <m/>
    <s v="MG"/>
    <s v="UBERLANDIA"/>
    <n v="298"/>
    <s v="INSTITUTO DE BIOTECNOLOGIA"/>
    <s v="07-AREA ACADEMICA-UMUARAMA"/>
    <n v="298"/>
    <s v="INSTITUTO DE BIOTECNOLOGIA"/>
    <s v="07-AREA ACADEMICA-UMUARAMA"/>
    <x v="0"/>
    <s v="Especialização Nivel Superior"/>
    <x v="4"/>
    <x v="0"/>
    <n v="16"/>
    <x v="0"/>
    <m/>
    <s v="0//0"/>
    <m/>
    <m/>
    <n v="0"/>
    <m/>
    <n v="0"/>
    <m/>
    <m/>
    <m/>
    <s v="EST"/>
    <s v="40 HS"/>
    <d v="1992-05-14T00:00:00"/>
    <n v="4196.74"/>
    <n v="62"/>
    <x v="6"/>
    <x v="0"/>
  </r>
  <r>
    <s v="CELIA REGINA ABREU MIRANDA"/>
    <s v="Hospital de Clínicas"/>
    <n v="2378259"/>
    <n v="86640453649"/>
    <s v="27/11/1966"/>
    <s v="F"/>
    <s v="MARIA DE ABREU SILVA"/>
    <s v="Parda"/>
    <s v="BRASILEIRO NATO"/>
    <m/>
    <s v="MT"/>
    <m/>
    <n v="496"/>
    <s v="ONCOLOGIA QUIMIOTERAPIA GEUNE DIENF"/>
    <s v="05-ENFERMAGEM-UMUARAMA"/>
    <n v="211"/>
    <s v="DIRETORIA DE ENFERMAGEM HC"/>
    <s v="05-ENFERMAGEM-UMUARAMA"/>
    <x v="0"/>
    <s v="Especialização Nivel Superior"/>
    <x v="0"/>
    <x v="3"/>
    <n v="4"/>
    <x v="0"/>
    <m/>
    <s v="0//0"/>
    <m/>
    <m/>
    <n v="0"/>
    <m/>
    <n v="0"/>
    <m/>
    <m/>
    <m/>
    <s v="EST"/>
    <s v="40 HS"/>
    <d v="2017-03-13T00:00:00"/>
    <n v="3992.25"/>
    <n v="56"/>
    <x v="4"/>
    <x v="9"/>
  </r>
  <r>
    <s v="CELIA REGINA DE OLIVEIRA MACEDO"/>
    <s v="Universidade Federal de Uberlandia"/>
    <n v="410953"/>
    <n v="36166464649"/>
    <s v="23/05/1959"/>
    <s v="F"/>
    <s v="OLINDA M O MACEDO"/>
    <s v="Branca"/>
    <s v="BRASILEIRO NATO"/>
    <m/>
    <s v="MG"/>
    <s v="CAMPINA VERDE"/>
    <n v="418"/>
    <s v="COOR PROG POS GRAD CIENCIAS VETERINARIAS"/>
    <s v="07-AREA ACADEMICA-UMUARAMA"/>
    <n v="314"/>
    <s v="FACULDADE DE MEDICINA VETERINARIA"/>
    <s v="07-AREA ACADEMICA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0-06-10T00:00:00"/>
    <n v="8242.2800000000007"/>
    <n v="63"/>
    <x v="6"/>
    <x v="3"/>
  </r>
  <r>
    <s v="CELIO FERREIRA VASCONCELOS"/>
    <s v="Universidade Federal de Uberlandia"/>
    <n v="2103009"/>
    <n v="4713724637"/>
    <s v="02/08/1981"/>
    <s v="M"/>
    <s v="IRANDI DE VASCONCELOS FERREIRA"/>
    <s v="Branc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Tecnico (Nivel Medio Completo)"/>
    <x v="2"/>
    <x v="2"/>
    <n v="6"/>
    <x v="0"/>
    <m/>
    <s v="0//0"/>
    <m/>
    <m/>
    <n v="0"/>
    <m/>
    <n v="0"/>
    <m/>
    <m/>
    <m/>
    <s v="EST"/>
    <s v="40 HS"/>
    <d v="2014-03-24T00:00:00"/>
    <n v="3050.88"/>
    <n v="41"/>
    <x v="2"/>
    <x v="9"/>
  </r>
  <r>
    <s v="CELIO GOMES DE AMORIM"/>
    <s v="Hospital de Clínicas"/>
    <n v="2295559"/>
    <n v="43765750115"/>
    <s v="22/07/1969"/>
    <s v="M"/>
    <s v="MARIA IZABEL DE AMORIM"/>
    <s v="Parda"/>
    <s v="BRASILEIRO NATO"/>
    <m/>
    <s v="GO"/>
    <m/>
    <n v="771"/>
    <s v="SERVICOS MEDICOS"/>
    <s v="06-HOSP CLINICAS-UMUARAMA"/>
    <n v="746"/>
    <s v="DIRETORIA DE SERVICOS CLINICOS"/>
    <s v="06-HOSP CLINICAS-UMUARAMA"/>
    <x v="0"/>
    <s v="Doutorado"/>
    <x v="1"/>
    <x v="1"/>
    <n v="7"/>
    <x v="0"/>
    <m/>
    <s v="0//0"/>
    <m/>
    <m/>
    <n v="0"/>
    <m/>
    <n v="0"/>
    <m/>
    <m/>
    <m/>
    <s v="EST"/>
    <s v="40 HS"/>
    <d v="2013-03-27T00:00:00"/>
    <n v="22220.57"/>
    <n v="53"/>
    <x v="5"/>
    <x v="4"/>
  </r>
  <r>
    <s v="CELIO MALAQUIAS DA SILVA"/>
    <s v="Universidade Federal de Uberlandia"/>
    <n v="1476276"/>
    <n v="48110949649"/>
    <s v="10/12/1963"/>
    <s v="M"/>
    <s v="CANDIDA MALAQUIAS DA SILVA"/>
    <s v="Branca"/>
    <s v="BRASILEIRO NATO"/>
    <m/>
    <s v="MG"/>
    <s v="CAPINOPOLIS"/>
    <n v="723"/>
    <s v="DIVISAO DE ATENDIMENTO AO USUARIO"/>
    <s v="04-SANTA MONICA"/>
    <n v="585"/>
    <s v="DIRETORIA DO SISTEMA DE BIBLIOTECAS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10-27T00:00:00"/>
    <n v="5434.85"/>
    <n v="59"/>
    <x v="6"/>
    <x v="0"/>
  </r>
  <r>
    <s v="CELSO EDUARDO RIBEIRO GONCALVES SANTOS"/>
    <s v="Hospital de Clínicas"/>
    <n v="1454696"/>
    <n v="2956565656"/>
    <s v="07/03/1974"/>
    <s v="M"/>
    <s v="VERA LUCIA RIBEIRO GONCALVES SANTOS"/>
    <s v="Branca"/>
    <s v="BRASILEIRO NATO"/>
    <m/>
    <s v="GO"/>
    <s v="ITUMBIARA"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13"/>
    <x v="0"/>
    <m/>
    <s v="0//0"/>
    <m/>
    <m/>
    <n v="0"/>
    <m/>
    <n v="0"/>
    <m/>
    <m/>
    <m/>
    <s v="EST"/>
    <s v="40 HS"/>
    <d v="2004-05-27T00:00:00"/>
    <n v="28023.01"/>
    <n v="48"/>
    <x v="3"/>
    <x v="4"/>
  </r>
  <r>
    <s v="CELSO RICARDO MENDES"/>
    <s v="Hospital de Clínicas"/>
    <n v="1434248"/>
    <n v="2460023600"/>
    <s v="11/10/1975"/>
    <s v="M"/>
    <s v="ANA MIRANDA MENDES"/>
    <s v="Branca"/>
    <s v="BRASILEIRO NATO"/>
    <m/>
    <s v="MG"/>
    <s v="INDIANOPOLIS"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2"/>
    <n v="13"/>
    <x v="0"/>
    <m/>
    <s v="0//0"/>
    <m/>
    <m/>
    <n v="0"/>
    <m/>
    <n v="0"/>
    <m/>
    <m/>
    <m/>
    <s v="EST"/>
    <s v="40 HS"/>
    <d v="2003-11-10T00:00:00"/>
    <n v="10306.64"/>
    <n v="47"/>
    <x v="3"/>
    <x v="8"/>
  </r>
  <r>
    <s v="CELY CRISTIANE NERY SILVA PIRETT"/>
    <s v="Universidade Federal de Uberlandia"/>
    <n v="1578565"/>
    <n v="6198143651"/>
    <s v="04/08/1967"/>
    <s v="F"/>
    <s v="CLEUZAIR NERY SILVA"/>
    <s v="Branca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x v="0"/>
    <s v="Mestrado"/>
    <x v="1"/>
    <x v="0"/>
    <n v="11"/>
    <x v="0"/>
    <m/>
    <s v="0//0"/>
    <m/>
    <m/>
    <n v="0"/>
    <m/>
    <n v="0"/>
    <m/>
    <m/>
    <m/>
    <s v="EST"/>
    <s v="40 HS"/>
    <d v="2007-08-14T00:00:00"/>
    <n v="11136.85"/>
    <n v="55"/>
    <x v="4"/>
    <x v="8"/>
  </r>
  <r>
    <s v="CHARLES MOREIRA MARTINS"/>
    <s v="Hospital de Clínicas"/>
    <n v="1123394"/>
    <n v="56084668615"/>
    <s v="17/09/1966"/>
    <s v="M"/>
    <s v="SISLENE FATIMA MOREIRA"/>
    <s v="Branca"/>
    <s v="BRASILEIRO NATO"/>
    <m/>
    <s v="MG"/>
    <s v="UBERLANDIA"/>
    <n v="485"/>
    <s v="CLINICA MEDICA INTERNACAO DIENF"/>
    <s v="05-ENFERMAGEM-UMUARAMA"/>
    <n v="211"/>
    <s v="DIRETORIA DE ENFERMAGEM HC"/>
    <s v="05-ENFERMAGEM-UMUARAMA"/>
    <x v="0"/>
    <s v="ENSINO FUNDAMENTAL"/>
    <x v="4"/>
    <x v="0"/>
    <n v="16"/>
    <x v="0"/>
    <m/>
    <s v="0//0"/>
    <m/>
    <m/>
    <n v="0"/>
    <m/>
    <n v="0"/>
    <m/>
    <m/>
    <m/>
    <s v="EST"/>
    <s v="40 HS"/>
    <d v="1994-12-28T00:00:00"/>
    <n v="3275.51"/>
    <n v="56"/>
    <x v="4"/>
    <x v="9"/>
  </r>
  <r>
    <s v="CHARLOTTE CERQUEIRA SOARES"/>
    <s v="Hospital de Clínicas"/>
    <n v="1929764"/>
    <n v="1991641184"/>
    <s v="24/12/1986"/>
    <s v="F"/>
    <s v="SANDRA REGINA CERQUEIRA SOARES"/>
    <s v="Pard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Mestrado"/>
    <x v="0"/>
    <x v="0"/>
    <n v="4"/>
    <x v="0"/>
    <m/>
    <s v="0//0"/>
    <m/>
    <m/>
    <n v="0"/>
    <m/>
    <n v="0"/>
    <m/>
    <m/>
    <m/>
    <s v="EST"/>
    <s v="40 HS"/>
    <d v="2017-03-13T00:00:00"/>
    <n v="4155.79"/>
    <n v="36"/>
    <x v="7"/>
    <x v="0"/>
  </r>
  <r>
    <s v="CHELIMAN ALVES RODRIGUES"/>
    <s v="Universidade Federal de Uberlandia"/>
    <n v="3257904"/>
    <n v="41419003895"/>
    <s v="16/03/1993"/>
    <s v="F"/>
    <s v="ANDREA ALVES"/>
    <s v="Preta"/>
    <s v="BRASILEIRO NATO"/>
    <m/>
    <s v="SP"/>
    <m/>
    <n v="264"/>
    <s v="DIRETORIA DA ESCOLA TECNICA DE SAUDE"/>
    <s v="07-AREA ACADEMICA-UMUARAMA"/>
    <n v="264"/>
    <s v="DIRETORIA DA ESCOLA TECNICA DE SAUDE"/>
    <s v="07-AREA ACADEMICA-UMUARAMA"/>
    <x v="0"/>
    <s v="ENSINO SUPERIOR"/>
    <x v="1"/>
    <x v="1"/>
    <n v="1"/>
    <x v="0"/>
    <m/>
    <s v="0//0"/>
    <m/>
    <m/>
    <n v="0"/>
    <m/>
    <n v="0"/>
    <m/>
    <m/>
    <m/>
    <s v="EST"/>
    <s v="40 HS"/>
    <d v="2021-11-18T00:00:00"/>
    <n v="4180.66"/>
    <n v="29"/>
    <x v="0"/>
    <x v="0"/>
  </r>
  <r>
    <s v="CHRISTIANE PEREIRA E SILVA AFONSO"/>
    <s v="Hospital de Clínicas"/>
    <n v="1435429"/>
    <n v="9344616"/>
    <s v="07/09/1978"/>
    <s v="F"/>
    <s v="VERA LUCIA PEREIRA E SILVA"/>
    <s v="Branca"/>
    <s v="BRASILEIRO NATO"/>
    <m/>
    <s v="MG"/>
    <s v="UBERLANDIA"/>
    <n v="498"/>
    <s v="UTI ADULTO GEUNE DIENF"/>
    <s v="05-ENFERMAGEM-UMUARAMA"/>
    <n v="743"/>
    <s v="DIRETORIA DE SERVICOS ADMINISTRATIV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40 HS"/>
    <d v="2003-12-03T00:00:00"/>
    <n v="13988.92"/>
    <n v="44"/>
    <x v="3"/>
    <x v="5"/>
  </r>
  <r>
    <s v="CICERO GOMES COSTA"/>
    <s v="Universidade Federal de Uberlandia"/>
    <n v="410974"/>
    <n v="21095965620"/>
    <s v="02/06/1953"/>
    <s v="M"/>
    <s v="MARIA GOMES COSTA"/>
    <s v="Branca"/>
    <s v="BRASILEIRO NATO"/>
    <m/>
    <s v="RN"/>
    <s v="OLHO D'AGUA DO BORGES"/>
    <n v="1263"/>
    <s v="SETOR VIG  SEG PATRIMONIAL TERCEIRIZADAS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0-02-01T00:00:00"/>
    <n v="8640"/>
    <n v="69"/>
    <x v="9"/>
    <x v="3"/>
  </r>
  <r>
    <s v="CIDAMAIA APARECIDA ARANTES DA FONSECA"/>
    <s v="Hospital de Clínicas"/>
    <n v="2178767"/>
    <n v="98711075600"/>
    <s v="26/07/1968"/>
    <s v="F"/>
    <s v="VERA APARECIDA SILVA ARANTES"/>
    <s v="Branca"/>
    <s v="BRASILEIRO NATO"/>
    <m/>
    <s v="MG"/>
    <m/>
    <n v="750"/>
    <s v="FINANCAS"/>
    <s v="06-HOSP CLINICAS-UMUARAMA"/>
    <n v="743"/>
    <s v="DIRETORIA DE SERVICOS ADMINISTRATIVOS"/>
    <s v="06-HOSP CLINICAS-UMUARAMA"/>
    <x v="0"/>
    <s v="Especialização Nivel Superior"/>
    <x v="1"/>
    <x v="3"/>
    <n v="8"/>
    <x v="0"/>
    <m/>
    <s v="0//0"/>
    <m/>
    <m/>
    <n v="0"/>
    <m/>
    <n v="0"/>
    <m/>
    <m/>
    <m/>
    <s v="EST"/>
    <s v="20 HS"/>
    <d v="2011-03-15T00:00:00"/>
    <n v="7380.95"/>
    <n v="54"/>
    <x v="4"/>
    <x v="2"/>
  </r>
  <r>
    <s v="CILESIA APARECIDA PEREIRA"/>
    <s v="Universidade Federal de Uberlandia"/>
    <n v="1916202"/>
    <n v="94079021615"/>
    <s v="20/04/1970"/>
    <s v="F"/>
    <s v="ALFA DE DEUS PEREIRA"/>
    <s v="Não Informado"/>
    <s v="BRASILEIRO NATO"/>
    <m/>
    <s v="MG"/>
    <m/>
    <n v="4"/>
    <s v="GABINETE DO REITOR"/>
    <s v="04-SANTA MONICA"/>
    <n v="262"/>
    <s v="PRO REITORIA DE GRADUACAO"/>
    <s v="04-SANTA MONICA"/>
    <x v="0"/>
    <s v="Mestrado"/>
    <x v="1"/>
    <x v="2"/>
    <n v="8"/>
    <x v="0"/>
    <m/>
    <s v="0//0"/>
    <m/>
    <m/>
    <n v="0"/>
    <m/>
    <n v="0"/>
    <m/>
    <m/>
    <m/>
    <s v="EST"/>
    <s v="40 HS"/>
    <d v="2012-02-09T00:00:00"/>
    <n v="9622.89"/>
    <n v="52"/>
    <x v="5"/>
    <x v="3"/>
  </r>
  <r>
    <s v="CILSON JOSE NUNES DE OLIVEIRA"/>
    <s v="Universidade Federal de Uberlandia"/>
    <n v="1123299"/>
    <n v="57768161653"/>
    <s v="18/01/1969"/>
    <s v="M"/>
    <s v="MARIA SILVA N OLIVEIRA"/>
    <s v="Branca"/>
    <s v="BRASILEIRO NATO"/>
    <m/>
    <s v="MG"/>
    <s v="CAMPINA VERDE"/>
    <n v="97"/>
    <s v="DIVISAO SERVICOS AMBULATORIO CENTRAL"/>
    <s v="08-AREA ADMINISTR-UMUARAMA"/>
    <n v="92"/>
    <s v="HOSPITAL ODONTOLOGICO - DIRETORIA GERAL"/>
    <s v="08-AREA ADMINISTR-UMUARAMA"/>
    <x v="0"/>
    <s v="ENSINO MEDIO"/>
    <x v="0"/>
    <x v="0"/>
    <n v="16"/>
    <x v="0"/>
    <m/>
    <s v="0//0"/>
    <m/>
    <m/>
    <n v="0"/>
    <m/>
    <n v="0"/>
    <m/>
    <m/>
    <m/>
    <s v="EST"/>
    <s v="40 HS"/>
    <d v="1994-08-16T00:00:00"/>
    <n v="6041.28"/>
    <n v="53"/>
    <x v="5"/>
    <x v="2"/>
  </r>
  <r>
    <s v="CINARA FAGUNDES"/>
    <s v="Universidade Federal de Uberlandia"/>
    <n v="2035071"/>
    <n v="71064915604"/>
    <s v="03/08/1966"/>
    <s v="F"/>
    <s v="ALDA ALVES FAGUNDES"/>
    <s v="Branca"/>
    <s v="BRASILEIRO NATO"/>
    <m/>
    <s v="MG"/>
    <s v="UBERL NDIA"/>
    <n v="403"/>
    <s v="FACULDADE DE ENGENHARIA ELETRICA"/>
    <s v="04-SANTA MONICA"/>
    <n v="403"/>
    <s v="FACULDADE DE ENGENHARIA ELETRICA"/>
    <s v="04-SANTA MONICA"/>
    <x v="0"/>
    <s v="Especialização Nivel Superior"/>
    <x v="0"/>
    <x v="0"/>
    <n v="16"/>
    <x v="0"/>
    <m/>
    <s v="0//0"/>
    <m/>
    <m/>
    <n v="26262"/>
    <s v="UNIVERSIDADE FEDERAL DE SAO PAULO"/>
    <n v="0"/>
    <m/>
    <m/>
    <m/>
    <s v="EST"/>
    <s v="40 HS"/>
    <d v="2007-04-01T00:00:00"/>
    <n v="6787.06"/>
    <n v="56"/>
    <x v="4"/>
    <x v="2"/>
  </r>
  <r>
    <s v="CINARA KNYCHALA MUNIZ"/>
    <s v="Hospital de Clínicas"/>
    <n v="1361273"/>
    <n v="69557039604"/>
    <s v="03/11/1968"/>
    <s v="F"/>
    <s v="ANA ALVES DE OLIVEIRA KNYCHALA"/>
    <s v="Branca"/>
    <s v="BRASILEIRO NATO"/>
    <m/>
    <s v="MG"/>
    <s v="UBERLANDIA"/>
    <n v="480"/>
    <s v="EMERGENCIA DA CLINICA MEDICA PS DIENF"/>
    <s v="05-ENFERMAGEM-UMUARAMA"/>
    <n v="743"/>
    <s v="DIRETORIA DE SERVICOS ADMINISTRATIVOS"/>
    <s v="06-HOSP CLINICAS-UMUARAMA"/>
    <x v="0"/>
    <s v="Doutorado"/>
    <x v="1"/>
    <x v="0"/>
    <n v="13"/>
    <x v="0"/>
    <m/>
    <s v="0//0"/>
    <m/>
    <m/>
    <n v="0"/>
    <m/>
    <n v="0"/>
    <m/>
    <m/>
    <m/>
    <s v="EST"/>
    <s v="40 HS"/>
    <d v="2002-09-11T00:00:00"/>
    <n v="14926.61"/>
    <n v="54"/>
    <x v="4"/>
    <x v="6"/>
  </r>
  <r>
    <s v="CINTIA NEUCELE ALVES"/>
    <s v="Hospital de Clínicas"/>
    <n v="1365910"/>
    <n v="3406594670"/>
    <s v="25/06/1975"/>
    <s v="F"/>
    <s v="ISABEL ALVES FERREIRA"/>
    <s v="Não Informado"/>
    <s v="BRASILEIRO NATO"/>
    <m/>
    <s v="MG"/>
    <s v="UBERLANDIA"/>
    <n v="487"/>
    <s v="ENFERMAGEM MOL INFEC INTERNACAO DIENF"/>
    <s v="05-ENFERMAGEM-UMUARAMA"/>
    <n v="211"/>
    <s v="DIRETORIA DE ENFERMAGEM HC"/>
    <s v="05-ENFERMAGEM-UMUARAMA"/>
    <x v="0"/>
    <s v="ENSINO MEDIO"/>
    <x v="0"/>
    <x v="3"/>
    <n v="13"/>
    <x v="0"/>
    <m/>
    <s v="0//0"/>
    <m/>
    <m/>
    <n v="0"/>
    <m/>
    <n v="0"/>
    <m/>
    <m/>
    <m/>
    <s v="EST"/>
    <s v="40 HS"/>
    <d v="2002-11-30T00:00:00"/>
    <n v="5580.41"/>
    <n v="47"/>
    <x v="3"/>
    <x v="0"/>
  </r>
  <r>
    <s v="CINVAL FILHO DOS REIS"/>
    <s v="Universidade Federal de Uberlandia"/>
    <n v="1672581"/>
    <n v="88883930649"/>
    <s v="24/02/1976"/>
    <s v="M"/>
    <s v="IRENI INACIA DA SILVA"/>
    <s v="Branca"/>
    <s v="BRASILEIRO NATO"/>
    <m/>
    <s v="MG"/>
    <s v="ITURAMA"/>
    <n v="623"/>
    <s v="DIVISAO DE FORMACAO DISCENTE"/>
    <s v="04-SANTA MONICA"/>
    <n v="262"/>
    <s v="PRO REITORIA DE GRADUACAO"/>
    <s v="04-SANTA MONICA"/>
    <x v="0"/>
    <s v="Doutorado"/>
    <x v="1"/>
    <x v="0"/>
    <n v="10"/>
    <x v="0"/>
    <m/>
    <s v="0//0"/>
    <m/>
    <m/>
    <n v="0"/>
    <m/>
    <n v="0"/>
    <m/>
    <m/>
    <m/>
    <s v="EST"/>
    <s v="40 HS"/>
    <d v="2009-01-22T00:00:00"/>
    <n v="12554.49"/>
    <n v="46"/>
    <x v="3"/>
    <x v="5"/>
  </r>
  <r>
    <s v="CIRO AMARO FERNANDES NASCIMENTO"/>
    <s v="Universidade Federal de Uberlandia"/>
    <n v="1672876"/>
    <n v="3499274647"/>
    <s v="30/09/1977"/>
    <s v="M"/>
    <s v="DEUSENY FERNANDES NASCIMENTO"/>
    <s v="Branca"/>
    <s v="BRASILEIRO NATO"/>
    <m/>
    <s v="SP"/>
    <s v="RIBEIRAO PRETO"/>
    <n v="386"/>
    <s v="COORDENACAO CUR BACH LICENC FILOSOFIA"/>
    <s v="04-SANTA MONICA"/>
    <n v="807"/>
    <s v="INSTITUTO DE FILOSOFIA"/>
    <s v="04-SANTA MONICA"/>
    <x v="0"/>
    <s v="Especialização Nivel Superior"/>
    <x v="0"/>
    <x v="2"/>
    <n v="10"/>
    <x v="0"/>
    <m/>
    <s v="0//0"/>
    <m/>
    <s v="Afast. no País (Com Ônus) Est/Dout/Mestrado - EST"/>
    <n v="0"/>
    <m/>
    <n v="0"/>
    <m/>
    <s v="1/02/2022"/>
    <s v="31/01/2023"/>
    <s v="EST"/>
    <s v="40 HS"/>
    <d v="2009-01-22T00:00:00"/>
    <n v="4845.54"/>
    <n v="45"/>
    <x v="3"/>
    <x v="0"/>
  </r>
  <r>
    <s v="CIRO BOTELHO ALVARES DA SILVA"/>
    <s v="Universidade Federal de Uberlandia"/>
    <n v="3300109"/>
    <n v="9694857600"/>
    <s v="13/03/1989"/>
    <s v="M"/>
    <s v="SUELY BOTELHO ALVARES DA SILVA"/>
    <s v="Preta"/>
    <s v="BRASILEIRO NATO"/>
    <m/>
    <s v="MG"/>
    <m/>
    <n v="130"/>
    <s v="SETOR DE ASSUNTOS EDUCACIONAIS - DIRAC"/>
    <s v="04-SANTA MONICA"/>
    <n v="262"/>
    <s v="PRO REITORIA DE GRADUACAO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4T00:00:00"/>
    <n v="3058.7"/>
    <n v="33"/>
    <x v="0"/>
    <x v="9"/>
  </r>
  <r>
    <s v="CIRO VIEIRA DA SILVA JUNIOR"/>
    <s v="Hospital de Clínicas"/>
    <n v="1878158"/>
    <n v="8485034651"/>
    <s v="11/08/1989"/>
    <s v="M"/>
    <s v="MARIA DO CARMO OLIVEIRA VIEIR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NSINO MEDIO"/>
    <x v="0"/>
    <x v="0"/>
    <n v="8"/>
    <x v="0"/>
    <m/>
    <s v="0//0"/>
    <m/>
    <m/>
    <n v="0"/>
    <m/>
    <n v="0"/>
    <m/>
    <m/>
    <m/>
    <s v="EST"/>
    <s v="40 HS"/>
    <d v="2011-07-19T00:00:00"/>
    <n v="7044.49"/>
    <n v="33"/>
    <x v="0"/>
    <x v="2"/>
  </r>
  <r>
    <s v="CLAITON MARTINS DA COSTA"/>
    <s v="Hospital de Clínicas"/>
    <n v="1873217"/>
    <n v="1185200673"/>
    <s v="19/09/1978"/>
    <s v="M"/>
    <s v="EDIVALDA MARTINS COSTA"/>
    <s v="Branca"/>
    <s v="BRASILEIRO NATO"/>
    <m/>
    <s v="MG"/>
    <m/>
    <n v="549"/>
    <s v="SETOR DE TRANSPLANTE RENAL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20T00:00:00"/>
    <n v="9946.4699999999993"/>
    <n v="44"/>
    <x v="3"/>
    <x v="3"/>
  </r>
  <r>
    <s v="CLARA RODRIGUES DA CUNHA OLIVEIRA"/>
    <s v="Universidade Federal de Uberlandia"/>
    <n v="1913947"/>
    <n v="8932048622"/>
    <s v="06/07/1988"/>
    <s v="F"/>
    <s v="ROSANGELA R DA CUNHA OLIVEIRA"/>
    <s v="Branca"/>
    <s v="BRASILEIRO NATO"/>
    <m/>
    <s v="MG"/>
    <m/>
    <n v="948"/>
    <s v="DIVISAO ASSIT E ORIENTACAO SOCIAL"/>
    <s v="04-SANTA MONICA"/>
    <n v="944"/>
    <s v="PRO REITORIA DE ASSISTENCIA ESTUDANTIL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2-02-06T00:00:00"/>
    <n v="7967.9"/>
    <n v="34"/>
    <x v="7"/>
    <x v="2"/>
  </r>
  <r>
    <s v="CLARICE COSTA FERREIRA"/>
    <s v="Universidade Federal de Uberlandia"/>
    <n v="1939088"/>
    <n v="12419176120"/>
    <s v="01/01/1956"/>
    <s v="F"/>
    <s v="MARIA DA COSTA FARIA FERREIRA"/>
    <s v="Não Informado"/>
    <s v="BRASILEIRO NATO"/>
    <m/>
    <s v="MG"/>
    <m/>
    <n v="684"/>
    <s v="DIVISAO DE PROJETOS - PREFE"/>
    <s v="04-SANTA MONICA"/>
    <n v="59"/>
    <s v="PREFEITURA UNIVERSITARIA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2-05-02T00:00:00"/>
    <n v="9255.01"/>
    <n v="66"/>
    <x v="1"/>
    <x v="3"/>
  </r>
  <r>
    <s v="CLARICE MOREIRA DE OLIVEIRA GONCALVES"/>
    <s v="Hospital de Clínicas"/>
    <n v="2103847"/>
    <n v="9005191694"/>
    <s v="04/05/1989"/>
    <s v="F"/>
    <s v="MARIA ANTONIA M DE OLIVEIRA"/>
    <s v="Branca"/>
    <s v="BRASILEIRO NATO"/>
    <m/>
    <s v="MG"/>
    <m/>
    <n v="488"/>
    <s v="ENFERMAGEM PEDIATRIA INTERNACAO DIENF"/>
    <s v="05-ENFERMAGEM-UMUARAMA"/>
    <n v="211"/>
    <s v="DIRETORIA DE ENFERMAGEM HC"/>
    <s v="05-ENFERMAGEM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3-17T00:00:00"/>
    <n v="7315.63"/>
    <n v="33"/>
    <x v="0"/>
    <x v="2"/>
  </r>
  <r>
    <s v="CLARISSA EDWIGES DE SOUZA MELO"/>
    <s v="Universidade Federal de Uberlandia"/>
    <n v="3244031"/>
    <n v="5803062677"/>
    <s v="29/04/1982"/>
    <s v="F"/>
    <s v="DYLSONIA DA PAIXAO E SOUZA"/>
    <s v="Parda"/>
    <s v="BRASILEIRO NATO"/>
    <m/>
    <s v="MG"/>
    <m/>
    <n v="251"/>
    <s v="DIVISAO DE PROMOCAO A CULTURA - DICUT"/>
    <s v="04-SANTA MONICA"/>
    <n v="247"/>
    <s v="PRO REITORIA EXTENSAO E CULTURA"/>
    <s v="04-SANTA MONICA"/>
    <x v="9"/>
    <s v="Especialização Nivel Superior"/>
    <x v="0"/>
    <x v="1"/>
    <n v="1"/>
    <x v="0"/>
    <m/>
    <s v="0//0"/>
    <m/>
    <m/>
    <n v="0"/>
    <m/>
    <n v="0"/>
    <m/>
    <m/>
    <m/>
    <s v="EST"/>
    <s v="40 HS"/>
    <d v="2021-07-05T00:00:00"/>
    <n v="4156.55"/>
    <n v="40"/>
    <x v="2"/>
    <x v="0"/>
  </r>
  <r>
    <s v="CLARISSE MARQUES RAMOS DE MORAES"/>
    <s v="Universidade Federal de Uberlandia"/>
    <n v="2357041"/>
    <n v="98697021634"/>
    <s v="29/05/1976"/>
    <s v="F"/>
    <s v="JANUA COELI MARQUES RAMOS"/>
    <s v="Branca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1-27T00:00:00"/>
    <n v="4001.88"/>
    <n v="46"/>
    <x v="3"/>
    <x v="0"/>
  </r>
  <r>
    <s v="CLAUDELANIA GARCIA PIRES"/>
    <s v="Universidade Federal de Uberlandia"/>
    <n v="1035129"/>
    <n v="48502600630"/>
    <s v="19/06/1966"/>
    <s v="F"/>
    <s v="ORIPIA GARCIA MOREIRA"/>
    <s v="Branca"/>
    <s v="BRASILEIRO NATO"/>
    <m/>
    <s v="MG"/>
    <s v="CENTRALINA"/>
    <n v="36"/>
    <s v="DIVISAO DE MOVIMENTACAO E REGISTRO"/>
    <s v="04-SANTA MONICA"/>
    <n v="29"/>
    <s v="PRO REITORIA DE GESTAO DE PESSOA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3-04-01T00:00:00"/>
    <n v="6577.2"/>
    <n v="56"/>
    <x v="4"/>
    <x v="2"/>
  </r>
  <r>
    <s v="CLAUDEMIR JOSE ALVES"/>
    <s v="Universidade Federal de Uberlandia"/>
    <n v="1827669"/>
    <n v="96544937649"/>
    <s v="18/03/1974"/>
    <s v="M"/>
    <s v="MARIA JOSE DE FREITAS"/>
    <s v="Não Informado"/>
    <s v="BRASILEIRO NATO"/>
    <m/>
    <s v="MG"/>
    <m/>
    <n v="403"/>
    <s v="FACULDADE DE ENGENHARIA ELETRICA"/>
    <s v="04-SANTA MONICA"/>
    <n v="403"/>
    <s v="FACULDADE DE ENGENHARIA ELETRICA"/>
    <s v="04-SANTA MONIC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0-11-30T00:00:00"/>
    <n v="4484.28"/>
    <n v="48"/>
    <x v="3"/>
    <x v="0"/>
  </r>
  <r>
    <s v="CLAUDIA ADRIANA DA SILVA"/>
    <s v="Hospital de Clínicas"/>
    <n v="1434216"/>
    <n v="3090750686"/>
    <s v="18/06/1972"/>
    <s v="F"/>
    <s v="LOURDES DA SILVA FRANCA"/>
    <s v="Preta"/>
    <s v="BRASILEIRO NATO"/>
    <m/>
    <s v="MG"/>
    <s v="UBERLANDIA"/>
    <n v="488"/>
    <s v="ENFERMAGEM PEDIATRIA INTERNACAO DIENF"/>
    <s v="05-ENFERMAGEM-UMUARAMA"/>
    <n v="211"/>
    <s v="DIRETORIA DE ENFERMAGEM HC"/>
    <s v="05-ENFERMAGEM-UMUARAMA"/>
    <x v="0"/>
    <s v="Tecnico (Nivel Medio Completo)"/>
    <x v="2"/>
    <x v="0"/>
    <n v="13"/>
    <x v="0"/>
    <m/>
    <s v="0//0"/>
    <m/>
    <m/>
    <n v="0"/>
    <m/>
    <n v="0"/>
    <m/>
    <m/>
    <m/>
    <s v="EST"/>
    <s v="40 HS"/>
    <d v="2003-11-08T00:00:00"/>
    <n v="10361.66"/>
    <n v="50"/>
    <x v="5"/>
    <x v="8"/>
  </r>
  <r>
    <s v="CLAUDIA APARECIDA DE PAIVA CARRIJO"/>
    <s v="Hospital de Clínicas"/>
    <n v="2178866"/>
    <n v="84725524620"/>
    <s v="11/06/1969"/>
    <s v="F"/>
    <s v="STELA MARIA DE PAIVA CARRIJO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4-05-26T00:00:00"/>
    <n v="26413.9"/>
    <n v="53"/>
    <x v="5"/>
    <x v="4"/>
  </r>
  <r>
    <s v="CLAUDIA APARECIDA PERES"/>
    <s v="Hospital de Clínicas"/>
    <n v="1867637"/>
    <n v="15549693879"/>
    <s v="08/11/1971"/>
    <s v="F"/>
    <s v="NEUSA MARIA DIAS PERES"/>
    <s v="Branca"/>
    <s v="BRASILEIRO NATO"/>
    <m/>
    <s v="SP"/>
    <m/>
    <n v="486"/>
    <s v="ENFERMAGEM GINEC OBST INTERNACAO DIENF"/>
    <s v="05-ENFERMAGEM-UMUARAMA"/>
    <n v="211"/>
    <s v="DIRETORIA DE ENFERMAGEM HC"/>
    <s v="05-ENFERMAGEM-UMUARAMA"/>
    <x v="0"/>
    <s v="Especialização Nivel Superior"/>
    <x v="1"/>
    <x v="3"/>
    <n v="8"/>
    <x v="0"/>
    <m/>
    <s v="0//0"/>
    <m/>
    <m/>
    <n v="0"/>
    <m/>
    <n v="0"/>
    <m/>
    <m/>
    <m/>
    <s v="EST"/>
    <s v="40 HS"/>
    <d v="2011-05-30T00:00:00"/>
    <n v="7948.71"/>
    <n v="51"/>
    <x v="5"/>
    <x v="2"/>
  </r>
  <r>
    <s v="CLAUDIA CAROLINA LOPES MOURA"/>
    <s v="Hospital de Clínicas"/>
    <n v="2922819"/>
    <n v="8955006632"/>
    <s v="10/11/1987"/>
    <s v="F"/>
    <s v="JOANA DARC LOPES MOUR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9-03-01T00:00:00"/>
    <n v="14782.96"/>
    <n v="35"/>
    <x v="7"/>
    <x v="6"/>
  </r>
  <r>
    <s v="CLAUDIA DE FATIMA COSTA"/>
    <s v="Universidade Federal de Uberlandia"/>
    <n v="1512092"/>
    <n v="71351604600"/>
    <s v="05/09/1970"/>
    <s v="F"/>
    <s v="LAIS OLIVEIRA COSTA"/>
    <s v="Branca"/>
    <s v="BRASILEIRO NATO"/>
    <m/>
    <s v="MG"/>
    <s v="ARAGUARI"/>
    <n v="871"/>
    <s v="DIVISAO ADMINISTRATIVA - EDUFU"/>
    <s v="04-SANTA MONICA"/>
    <n v="443"/>
    <s v="DIRETORIA DA EDITORA UFU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5-11-03T00:00:00"/>
    <n v="5868.87"/>
    <n v="52"/>
    <x v="5"/>
    <x v="0"/>
  </r>
  <r>
    <s v="CLAUDIA DE SOUSA RODRIGUES"/>
    <s v="Universidade Federal de Uberlandia"/>
    <n v="413659"/>
    <n v="71359346600"/>
    <s v="13/08/1970"/>
    <s v="F"/>
    <s v="MARIA SOUSA RODRIGUES"/>
    <s v="Branca"/>
    <s v="BRASILEIRO NATO"/>
    <m/>
    <s v="SP"/>
    <s v="SAO PAULO"/>
    <n v="670"/>
    <s v="SETOR DE ATENCAO A DEPENDENCIA QUIMICA"/>
    <s v="08-AREA ADMINISTR-UMUARAMA"/>
    <n v="29"/>
    <s v="PRO REITORIA DE GESTAO DE PESSOA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2-02-10T00:00:00"/>
    <n v="6733.14"/>
    <n v="52"/>
    <x v="5"/>
    <x v="2"/>
  </r>
  <r>
    <s v="CLAUDIA DUARTE PEREIRA BORGES"/>
    <s v="Hospital de Clínicas"/>
    <n v="1123573"/>
    <n v="96518626615"/>
    <s v="12/06/1968"/>
    <s v="F"/>
    <s v="RAIMUNDA DUARTE PEREIRA"/>
    <s v="Parda"/>
    <s v="BRASILEIRO NATO"/>
    <m/>
    <s v="MG"/>
    <s v="UBERABA"/>
    <n v="491"/>
    <s v="CENTRO CIRURGICO GEUNE DIENF"/>
    <s v="05-ENFERMAGEM-UMUARAMA"/>
    <n v="211"/>
    <s v="DIRETORIA DE ENFERMAGEM HC"/>
    <s v="05-ENFERMAGEM-UMUARAMA"/>
    <x v="0"/>
    <s v="Especialização Nivel Superior"/>
    <x v="1"/>
    <x v="2"/>
    <n v="16"/>
    <x v="0"/>
    <m/>
    <s v="0//0"/>
    <m/>
    <m/>
    <n v="0"/>
    <m/>
    <n v="0"/>
    <m/>
    <m/>
    <m/>
    <s v="EST"/>
    <s v="40 HS"/>
    <d v="1995-01-17T00:00:00"/>
    <n v="15100.13"/>
    <n v="54"/>
    <x v="4"/>
    <x v="6"/>
  </r>
  <r>
    <s v="CLAUDIA FAGUNDES DUARTE"/>
    <s v="Hospital de Clínicas"/>
    <n v="1035057"/>
    <n v="75650444668"/>
    <s v="18/09/1968"/>
    <s v="F"/>
    <s v="ROSALIA CANDIDA FAGUNDES"/>
    <s v="Branca"/>
    <s v="BRASILEIRO NATO"/>
    <m/>
    <s v="GO"/>
    <s v="ITUMBIARA"/>
    <n v="469"/>
    <s v="CENTRO SAUDE ESCOLA JARAGUA AMB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2-05-09T00:00:00"/>
    <n v="7876.92"/>
    <n v="54"/>
    <x v="4"/>
    <x v="2"/>
  </r>
  <r>
    <s v="CLAUDIA HELENA TAVARES"/>
    <s v="Hospital de Clínicas"/>
    <n v="1364832"/>
    <n v="77093712649"/>
    <s v="17/12/1966"/>
    <s v="F"/>
    <s v="LAURA LUZIA LOPES TAVARE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13"/>
    <x v="0"/>
    <m/>
    <s v="0//0"/>
    <m/>
    <m/>
    <n v="0"/>
    <m/>
    <n v="0"/>
    <m/>
    <m/>
    <m/>
    <s v="EST"/>
    <s v="40 HS"/>
    <d v="2002-11-02T00:00:00"/>
    <n v="23343.66"/>
    <n v="56"/>
    <x v="4"/>
    <x v="4"/>
  </r>
  <r>
    <s v="CLAUDIA HELENA VIEIRA FREITAS"/>
    <s v="Universidade Federal de Uberlandia"/>
    <n v="3316571"/>
    <n v="7282271690"/>
    <s v="29/10/1986"/>
    <s v="F"/>
    <s v="DERCI VIEIRA FREITAS"/>
    <s v="Branca"/>
    <s v="BRASILEIRO NATO"/>
    <m/>
    <s v="MG"/>
    <m/>
    <n v="559"/>
    <s v="OUVIDORIA GERAL"/>
    <s v="04-SANTA MONICA"/>
    <n v="559"/>
    <s v="OUVIDORIA GERAL"/>
    <s v="04-SANTA MONICA"/>
    <x v="0"/>
    <s v="ENSINO SUPERIOR"/>
    <x v="0"/>
    <x v="1"/>
    <n v="1"/>
    <x v="0"/>
    <m/>
    <s v="0//0"/>
    <m/>
    <m/>
    <n v="0"/>
    <m/>
    <n v="0"/>
    <m/>
    <m/>
    <m/>
    <s v="EST"/>
    <s v="40 HS"/>
    <d v="2022-11-22T00:00:00"/>
    <n v="4135.3500000000004"/>
    <n v="36"/>
    <x v="7"/>
    <x v="0"/>
  </r>
  <r>
    <s v="CLAUDIA LEMOS DA SILVA"/>
    <s v="Hospital de Clínicas"/>
    <n v="1455520"/>
    <n v="66638224620"/>
    <s v="02/04/1967"/>
    <s v="F"/>
    <s v="DILZA TAROZZO LEMOS DA SILVA"/>
    <s v="Branca"/>
    <s v="BRASILEIRO NATO"/>
    <m/>
    <s v="MG"/>
    <s v="ARAGUARI"/>
    <n v="769"/>
    <s v="PROPEDEUTICA"/>
    <s v="06-HOSP CLINICAS-UMUARAMA"/>
    <n v="746"/>
    <s v="DIRETORIA DE SERVICOS CLINICOS"/>
    <s v="06-HOSP CLINICAS-UMUARAMA"/>
    <x v="0"/>
    <s v="Mestrado"/>
    <x v="1"/>
    <x v="1"/>
    <n v="12"/>
    <x v="0"/>
    <m/>
    <s v="0//0"/>
    <m/>
    <m/>
    <n v="0"/>
    <m/>
    <n v="0"/>
    <m/>
    <m/>
    <m/>
    <s v="EST"/>
    <s v="40 HS"/>
    <d v="2004-06-09T00:00:00"/>
    <n v="21083.39"/>
    <n v="55"/>
    <x v="4"/>
    <x v="4"/>
  </r>
  <r>
    <s v="CLAUDIA LUCIA RIBEIRO DA SILVEIRA"/>
    <s v="Universidade Federal de Uberlandia"/>
    <n v="2116116"/>
    <n v="67208673691"/>
    <s v="15/01/1971"/>
    <s v="F"/>
    <s v="MARIA IZOLINA RIBEIRO DA SILVEIRA"/>
    <s v="Branca"/>
    <s v="BRASILEIRO NATO"/>
    <m/>
    <s v="MG"/>
    <m/>
    <n v="293"/>
    <s v="COOR PROG POS GRAD IMUNO PARAS APLICADA"/>
    <s v="07-AREA ACADEMICA-UMUARAMA"/>
    <n v="288"/>
    <s v="INSTITUTO DE CIENCIAS BIOMEDICAS"/>
    <s v="07-AREA ACADEMICA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5-05T00:00:00"/>
    <n v="4320.12"/>
    <n v="51"/>
    <x v="5"/>
    <x v="0"/>
  </r>
  <r>
    <s v="CLAUDIA LUCY DE LIMA"/>
    <s v="Hospital de Clínicas"/>
    <n v="1879671"/>
    <n v="6854851610"/>
    <s v="18/04/1984"/>
    <s v="F"/>
    <s v="MARIA DE FATIMA LIMA"/>
    <s v="Branca"/>
    <s v="BRASILEIRO NATO"/>
    <m/>
    <s v="MG"/>
    <m/>
    <n v="495"/>
    <s v="NEFROLOGIA GEUNE DIENF"/>
    <s v="05-ENFERMAGEM-UMUARAMA"/>
    <n v="211"/>
    <s v="DIRETORIA DE ENFERMAGEM HC"/>
    <s v="05-ENFERMAGEM-UMUARAMA"/>
    <x v="0"/>
    <s v="Graduação (Nivel Superior Completo)"/>
    <x v="0"/>
    <x v="3"/>
    <n v="8"/>
    <x v="0"/>
    <m/>
    <s v="0//0"/>
    <m/>
    <m/>
    <n v="0"/>
    <m/>
    <n v="0"/>
    <m/>
    <m/>
    <m/>
    <s v="EST"/>
    <s v="40 HS"/>
    <d v="2011-07-16T00:00:00"/>
    <n v="5610.19"/>
    <n v="38"/>
    <x v="7"/>
    <x v="0"/>
  </r>
  <r>
    <s v="CLAUDIA MARIA ALVES DA SILVA PEREIRA"/>
    <s v="Hospital de Clínicas"/>
    <n v="1186386"/>
    <n v="96683236615"/>
    <s v="25/04/1966"/>
    <s v="F"/>
    <s v="MARIA DO CARMO DA SILVA ALVES"/>
    <s v="Branca"/>
    <s v="BRASILEIRO NATO"/>
    <m/>
    <s v="MG"/>
    <s v="UBERLÂNDIA"/>
    <n v="771"/>
    <s v="SERVICOS MEDICOS"/>
    <s v="06-HOSP CLINICAS-UMUARAMA"/>
    <n v="746"/>
    <s v="DIRETORIA DE SERVICOS CLINICOS"/>
    <s v="06-HOSP CLINICAS-UMUARAMA"/>
    <x v="0"/>
    <s v="Doutorado"/>
    <x v="1"/>
    <x v="0"/>
    <n v="16"/>
    <x v="0"/>
    <m/>
    <s v="0//0"/>
    <m/>
    <m/>
    <n v="0"/>
    <m/>
    <n v="0"/>
    <m/>
    <m/>
    <m/>
    <s v="EST"/>
    <s v="40 HS"/>
    <d v="1996-01-02T00:00:00"/>
    <n v="35879.14"/>
    <n v="56"/>
    <x v="4"/>
    <x v="4"/>
  </r>
  <r>
    <s v="CLAUDIA MARIA DA CUNHA"/>
    <s v="Universidade Federal de Uberlandia"/>
    <n v="1035304"/>
    <n v="53952944653"/>
    <s v="04/06/1966"/>
    <s v="F"/>
    <s v="MIRTES ROCHA DA CUNHA"/>
    <s v="Parda"/>
    <s v="BRASILEIRO NATO"/>
    <m/>
    <s v="MG"/>
    <s v="UBERLANDIA"/>
    <n v="264"/>
    <s v="DIRETORIA DA ESCOLA TECNICA DE SAUDE"/>
    <s v="07-AREA ACADEMICA-UMUARAMA"/>
    <n v="264"/>
    <s v="DIRETORIA DA ESCOLA TECNICA DE SAUDE"/>
    <s v="07-AREA ACADEMICA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3-11-22T00:00:00"/>
    <n v="7159.23"/>
    <n v="56"/>
    <x v="4"/>
    <x v="2"/>
  </r>
  <r>
    <s v="CLAUDIA MARIA DE OLIVEIRA"/>
    <s v="Universidade Federal de Uberlandia"/>
    <n v="1755558"/>
    <n v="93192193620"/>
    <s v="03/05/1972"/>
    <s v="F"/>
    <s v="DINAIR FRANCISCA DE OLIVEIRA"/>
    <s v="Parda"/>
    <s v="BRASILEIRO NATO"/>
    <m/>
    <s v="MG"/>
    <m/>
    <n v="738"/>
    <s v="BIBLIOTECA SETORIAL PONTAL"/>
    <s v="09-CAMPUS PONTAL"/>
    <n v="585"/>
    <s v="DIRETORIA DO SISTEMA DE BIBLIOTECAS"/>
    <s v="04-SANTA MONICA"/>
    <x v="10"/>
    <s v="Tecnico (Nivel Medio Completo)"/>
    <x v="0"/>
    <x v="0"/>
    <n v="9"/>
    <x v="0"/>
    <m/>
    <s v="0//0"/>
    <m/>
    <m/>
    <n v="0"/>
    <m/>
    <n v="0"/>
    <m/>
    <m/>
    <m/>
    <s v="EST"/>
    <s v="40 HS"/>
    <d v="2010-01-26T00:00:00"/>
    <n v="4100.07"/>
    <n v="50"/>
    <x v="5"/>
    <x v="0"/>
  </r>
  <r>
    <s v="CLAUDIA MARIA DE SOUZA TEIXEIRA"/>
    <s v="Hospital de Clínicas"/>
    <n v="1123228"/>
    <n v="62987089600"/>
    <s v="09/04/1967"/>
    <s v="F"/>
    <s v="CLEUSA MARIA SOUSA REIS"/>
    <s v="Preta"/>
    <s v="BRASILEIRO NATO"/>
    <m/>
    <s v="MG"/>
    <s v="UBERLANDIA"/>
    <n v="499"/>
    <s v="UTI PEDIATRICO GEUNE DIENF"/>
    <s v="05-ENFERMAGEM-UMUARAMA"/>
    <n v="211"/>
    <s v="DIRETORIA DE ENFERMAGEM HC"/>
    <s v="05-ENFERMAGEM-UMUARAMA"/>
    <x v="0"/>
    <s v="Especialização Nivel Superior"/>
    <x v="0"/>
    <x v="2"/>
    <n v="14"/>
    <x v="0"/>
    <m/>
    <s v="0//0"/>
    <m/>
    <m/>
    <n v="0"/>
    <m/>
    <n v="0"/>
    <m/>
    <m/>
    <m/>
    <s v="EST"/>
    <s v="40 HS"/>
    <d v="1994-01-25T00:00:00"/>
    <n v="8236.73"/>
    <n v="55"/>
    <x v="4"/>
    <x v="3"/>
  </r>
  <r>
    <s v="CLAUDIA MARIA SEGALLA VAZ"/>
    <s v="Hospital de Clínicas"/>
    <n v="1206313"/>
    <n v="3415896676"/>
    <s v="05/12/1973"/>
    <s v="F"/>
    <s v="MARIA LÍDIA SEGALL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4"/>
    <x v="0"/>
    <m/>
    <s v="0//0"/>
    <m/>
    <m/>
    <n v="0"/>
    <m/>
    <n v="0"/>
    <m/>
    <m/>
    <m/>
    <s v="EST"/>
    <s v="40 HS"/>
    <d v="1996-08-01T00:00:00"/>
    <n v="6408.62"/>
    <n v="49"/>
    <x v="5"/>
    <x v="2"/>
  </r>
  <r>
    <s v="CLAUDIA MARINA GONCALVES"/>
    <s v="Hospital de Clínicas"/>
    <n v="1434607"/>
    <n v="91087627672"/>
    <s v="27/12/1971"/>
    <s v="F"/>
    <s v="SUELI MARINA GONCALVES"/>
    <s v="Branca"/>
    <s v="BRASILEIRO NATO"/>
    <m/>
    <s v="MG"/>
    <s v="UBERLANDIA"/>
    <n v="491"/>
    <s v="CENTRO CIRURGICO GEUNE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2T00:00:00"/>
    <n v="11141.79"/>
    <n v="51"/>
    <x v="5"/>
    <x v="8"/>
  </r>
  <r>
    <s v="CLAUDIA OLIVEIRA CURY VILELA"/>
    <s v="Universidade Federal de Uberlandia"/>
    <n v="2059892"/>
    <n v="78355800630"/>
    <s v="11/09/1971"/>
    <s v="F"/>
    <s v="ALDA OLIVEIRA CURY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Doutorado"/>
    <x v="1"/>
    <x v="0"/>
    <n v="7"/>
    <x v="0"/>
    <m/>
    <s v="0//0"/>
    <m/>
    <m/>
    <n v="0"/>
    <m/>
    <n v="0"/>
    <m/>
    <m/>
    <m/>
    <s v="EST"/>
    <s v="40 HS"/>
    <d v="2013-10-03T00:00:00"/>
    <n v="10323.4"/>
    <n v="51"/>
    <x v="5"/>
    <x v="8"/>
  </r>
  <r>
    <s v="CLAUDIA REGINA PEREIRA"/>
    <s v="Hospital de Clínicas"/>
    <n v="1455150"/>
    <n v="60523719604"/>
    <s v="03/08/1965"/>
    <s v="F"/>
    <s v="VICENTINA MARIA PEREIRA"/>
    <s v="Branca"/>
    <s v="BRASILEIRO NATO"/>
    <m/>
    <s v="MG"/>
    <s v="MONTE CARMELO"/>
    <n v="751"/>
    <s v="HOTELARIA HOSPITALAR"/>
    <s v="06-HOSP CLINICAS-UMUARAMA"/>
    <n v="743"/>
    <s v="DIRETORIA DE SERVICOS ADMINISTRATIV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06-01T00:00:00"/>
    <n v="5852.91"/>
    <n v="57"/>
    <x v="4"/>
    <x v="0"/>
  </r>
  <r>
    <s v="CLAUDIA VIEIRA DA SILVA"/>
    <s v="Hospital de Clínicas"/>
    <n v="1434606"/>
    <n v="81509790691"/>
    <s v="29/09/1971"/>
    <s v="F"/>
    <s v="ALCIDIA TEREZA DA SILVA"/>
    <s v="Branca"/>
    <s v="BRASILEIRO NATO"/>
    <m/>
    <s v="MG"/>
    <s v="TUPACIGUARA"/>
    <n v="494"/>
    <s v="HEMODINAMICA GEUNE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2T00:00:00"/>
    <n v="6408.69"/>
    <n v="51"/>
    <x v="5"/>
    <x v="2"/>
  </r>
  <r>
    <s v="CLAUDIA XAVIER CARNEIRO NAZARENO"/>
    <s v="Hospital de Clínicas"/>
    <n v="1365765"/>
    <n v="65029232672"/>
    <s v="20/08/1968"/>
    <s v="F"/>
    <s v="MARIA JOSE XAVIER  CARNEIRO"/>
    <s v="Não Informado"/>
    <s v="BRASILEIRO NATO"/>
    <m/>
    <s v="MG"/>
    <s v="GOVERNADOR VALADARES"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12"/>
    <x v="0"/>
    <m/>
    <s v="0//0"/>
    <m/>
    <s v="Lic. Tratar de Interesses Particulares - EST"/>
    <n v="0"/>
    <m/>
    <n v="0"/>
    <m/>
    <s v="3/10/2022"/>
    <s v="2/10/2025"/>
    <s v="EST"/>
    <s v="40 HS"/>
    <d v="2002-12-03T00:00:00"/>
    <n v="0"/>
    <n v="54"/>
    <x v="4"/>
    <x v="10"/>
  </r>
  <r>
    <s v="CLAUDIENE NASCENTES BORGES SOUSA"/>
    <s v="Universidade Federal de Uberlandia"/>
    <n v="1974704"/>
    <n v="1222822644"/>
    <s v="21/03/1981"/>
    <s v="F"/>
    <s v="IRACI CAIXETA NASCENTE BORGES"/>
    <s v="Branca"/>
    <s v="BRASILEIRO NATO"/>
    <m/>
    <s v="MG"/>
    <m/>
    <n v="791"/>
    <s v="COOR CURSO GRAD ENG ELET TELEC DE PATOS"/>
    <s v="11-CAMPUS PATOS DE MINAS"/>
    <n v="403"/>
    <s v="FACULDADE DE ENGENHARIA ELETRICA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0-09T00:00:00"/>
    <n v="4591.3599999999997"/>
    <n v="41"/>
    <x v="2"/>
    <x v="0"/>
  </r>
  <r>
    <s v="CLAUDILANE MORAIS MENDES FERREIRA"/>
    <s v="Hospital de Clínicas"/>
    <n v="1433640"/>
    <n v="88877493615"/>
    <s v="17/09/1972"/>
    <s v="F"/>
    <s v="REGINA CONCEICAO MORAIS MENDES"/>
    <s v="Branca"/>
    <s v="BRASILEIRO NATO"/>
    <m/>
    <s v="MG"/>
    <s v="PRATA"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0"/>
    <n v="12"/>
    <x v="0"/>
    <m/>
    <s v="0//0"/>
    <m/>
    <m/>
    <n v="0"/>
    <m/>
    <n v="0"/>
    <m/>
    <m/>
    <m/>
    <s v="EST"/>
    <s v="40 HS"/>
    <d v="2003-10-28T00:00:00"/>
    <n v="5643.88"/>
    <n v="50"/>
    <x v="5"/>
    <x v="0"/>
  </r>
  <r>
    <s v="CLAUDINEI TEIXEIRA DE MOURA"/>
    <s v="Universidade Federal de Uberlandia"/>
    <n v="413423"/>
    <n v="58005781687"/>
    <s v="09/05/1966"/>
    <s v="M"/>
    <s v="ROSA MARIA MOURA"/>
    <s v="Branca"/>
    <s v="BRASILEIRO NATO"/>
    <m/>
    <s v="MG"/>
    <s v="UBERLANDIA"/>
    <n v="685"/>
    <s v="DIVISAO DE RECURSOS AUDIO-VISUAIS"/>
    <s v="04-SANTA MONICA"/>
    <n v="131"/>
    <s v="PRO REITORIA DE PLANEJAMEN ADMINISTRACAO"/>
    <s v="04-SANTA MONICA"/>
    <x v="0"/>
    <s v="ENSINO MEDIO"/>
    <x v="0"/>
    <x v="0"/>
    <n v="16"/>
    <x v="0"/>
    <m/>
    <s v="0//0"/>
    <m/>
    <s v="LIC. TRATAMENTO DE SAUDE - EST"/>
    <n v="0"/>
    <m/>
    <n v="0"/>
    <m/>
    <s v="23/11/2022"/>
    <s v="8/01/2023"/>
    <s v="EST"/>
    <s v="40 HS"/>
    <d v="1988-01-25T00:00:00"/>
    <n v="5407.92"/>
    <n v="56"/>
    <x v="4"/>
    <x v="0"/>
  </r>
  <r>
    <s v="CLAUDINEIA ARAUJO MARTINS"/>
    <s v="Hospital de Clínicas"/>
    <n v="1158542"/>
    <n v="6047897690"/>
    <s v="03/03/1982"/>
    <s v="F"/>
    <s v="SELMA ARAUJO MARTINS"/>
    <s v="Branc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0"/>
    <n v="4"/>
    <x v="0"/>
    <m/>
    <s v="0//0"/>
    <m/>
    <m/>
    <n v="0"/>
    <m/>
    <n v="0"/>
    <m/>
    <m/>
    <m/>
    <s v="EST"/>
    <s v="40 HS"/>
    <d v="2017-02-06T00:00:00"/>
    <n v="8746.4699999999993"/>
    <n v="40"/>
    <x v="2"/>
    <x v="3"/>
  </r>
  <r>
    <s v="CLAUDINETE FREITAS"/>
    <s v="Hospital de Clínicas"/>
    <n v="1436902"/>
    <n v="14258052809"/>
    <s v="03/12/1969"/>
    <s v="F"/>
    <s v="BENEDITA RAIMUNDA DE FREITAS"/>
    <s v="Branca"/>
    <s v="BRASILEIRO NATO"/>
    <m/>
    <s v="SP"/>
    <s v="SAO PAULO"/>
    <n v="771"/>
    <s v="SERVICOS MEDICOS"/>
    <s v="06-HOSP CLINICAS-UMUARAMA"/>
    <n v="746"/>
    <s v="DIRETORIA DE SERVICOS CLINICOS"/>
    <s v="06-HOSP CLINICAS-UMUARAMA"/>
    <x v="0"/>
    <s v="ENSINO MEDIO"/>
    <x v="0"/>
    <x v="0"/>
    <n v="12"/>
    <x v="0"/>
    <m/>
    <s v="0//0"/>
    <m/>
    <m/>
    <n v="0"/>
    <m/>
    <n v="0"/>
    <m/>
    <m/>
    <m/>
    <s v="EST"/>
    <s v="40 HS"/>
    <d v="2003-12-10T00:00:00"/>
    <n v="4598.72"/>
    <n v="53"/>
    <x v="5"/>
    <x v="0"/>
  </r>
  <r>
    <s v="CLAUDIO EDMAR MOREIRA"/>
    <s v="Hospital de Clínicas"/>
    <n v="1027942"/>
    <n v="82848980630"/>
    <s v="21/06/1971"/>
    <s v="M"/>
    <s v="IZABEL LUIZA COLUCCI MOREIRA"/>
    <s v="Parda"/>
    <s v="BRASILEIRO NATO"/>
    <m/>
    <s v="SP"/>
    <m/>
    <n v="765"/>
    <s v="ASSISTENCIA SOCIAL"/>
    <s v="06-HOSP CLINICAS-UMUARAMA"/>
    <n v="746"/>
    <s v="DIRETORIA DE SERVICOS CLINICOS"/>
    <s v="06-HOSP CLINICAS-UMUARAMA"/>
    <x v="0"/>
    <s v="Mestrado"/>
    <x v="1"/>
    <x v="3"/>
    <n v="7"/>
    <x v="0"/>
    <m/>
    <s v="0//0"/>
    <m/>
    <m/>
    <n v="26254"/>
    <s v="UNIVERSIDADE FED.DO TRIANGULO MINEIRO"/>
    <n v="0"/>
    <m/>
    <m/>
    <m/>
    <s v="EST"/>
    <s v="40 HS"/>
    <d v="2016-03-09T00:00:00"/>
    <n v="13018.34"/>
    <n v="51"/>
    <x v="5"/>
    <x v="5"/>
  </r>
  <r>
    <s v="CLAUDIO FERREIRA DE MENDONCA"/>
    <s v="Hospital de Clínicas"/>
    <n v="2189646"/>
    <n v="66560942600"/>
    <s v="04/06/1972"/>
    <s v="M"/>
    <s v="IRACI FERREIRA DE ARAUJO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40 HS"/>
    <d v="2004-06-03T00:00:00"/>
    <n v="23142.37"/>
    <n v="50"/>
    <x v="5"/>
    <x v="4"/>
  </r>
  <r>
    <s v="CLAUDIO GOMES BARBOSA"/>
    <s v="Universidade Federal de Uberlandia"/>
    <n v="1656420"/>
    <n v="7471067624"/>
    <s v="30/05/1985"/>
    <s v="M"/>
    <s v="MARIA DE FATIMA GOMES BARBOSA"/>
    <s v="Parda"/>
    <s v="BRASILEIRO NATO"/>
    <m/>
    <s v="MG"/>
    <s v="UBERLANDIA"/>
    <n v="950"/>
    <s v="DIR QUALIDADE VIDA DO ESTUDANTE"/>
    <s v="04-SANTA MONICA"/>
    <n v="944"/>
    <s v="PRO REITORIA DE ASSISTENCIA ESTUDANTIL"/>
    <s v="04-SANTA MONICA"/>
    <x v="0"/>
    <s v="Doutorado"/>
    <x v="1"/>
    <x v="0"/>
    <n v="10"/>
    <x v="0"/>
    <m/>
    <s v="0//0"/>
    <m/>
    <m/>
    <n v="0"/>
    <m/>
    <n v="0"/>
    <m/>
    <m/>
    <m/>
    <s v="EST"/>
    <s v="40 HS"/>
    <d v="2008-09-19T00:00:00"/>
    <n v="15431.74"/>
    <n v="37"/>
    <x v="7"/>
    <x v="6"/>
  </r>
  <r>
    <s v="CLAUDIO GOMES DO NASCIMENTO"/>
    <s v="Universidade Federal de Uberlandia"/>
    <n v="409512"/>
    <n v="19028067191"/>
    <s v="10/06/1959"/>
    <s v="M"/>
    <s v="MARIA GOMES NASCIMENTO"/>
    <s v="Parda"/>
    <s v="BRASILEIRO NATO"/>
    <m/>
    <s v="MG"/>
    <s v="GOVERNADOR VALADARES"/>
    <n v="399"/>
    <s v="FACULDADE DE ENGENHARIA MECANICA"/>
    <s v="12-CAMPUS GLORIA"/>
    <n v="399"/>
    <s v="FACULDADE DE ENGENHARIA MECANICA"/>
    <s v="12-CAMPUS GLORI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0-05-01T00:00:00"/>
    <n v="8056.82"/>
    <n v="63"/>
    <x v="6"/>
    <x v="3"/>
  </r>
  <r>
    <s v="CLAUDIO HENRIQUE PEREIRA"/>
    <s v="Universidade Federal de Uberlandia"/>
    <n v="412539"/>
    <n v="47316713615"/>
    <s v="01/01/1964"/>
    <s v="M"/>
    <s v="VICENTINA MARIA PEREIRA"/>
    <s v="Branca"/>
    <s v="BRASILEIRO NATO"/>
    <m/>
    <s v="MG"/>
    <s v="MONTE CARMELO"/>
    <n v="104"/>
    <s v="DIVISAO ADM HOSPITAL ODONTOLOGICO"/>
    <s v="08-AREA ADMINISTR-UMUARAMA"/>
    <n v="92"/>
    <s v="HOSPITAL ODONTOLOGICO - DIRETORIA GERAL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5-07-03T00:00:00"/>
    <n v="7778.51"/>
    <n v="58"/>
    <x v="4"/>
    <x v="2"/>
  </r>
  <r>
    <s v="CLAUDIO HIDALGO PETRAGLIA"/>
    <s v="Universidade Federal de Uberlandia"/>
    <n v="1617244"/>
    <n v="93157134604"/>
    <s v="09/10/1971"/>
    <s v="M"/>
    <s v="JOANA DARC VILELA PETRAGLIA HIDALGO"/>
    <s v="Branca"/>
    <s v="BRASILEIRO NATO"/>
    <m/>
    <s v="MG"/>
    <s v="ITUIUTABA"/>
    <n v="133"/>
    <s v="DIRETORIA ADMINISTRACAO DE MATERIAIS"/>
    <s v="08-AREA ADMINISTR-UMUARAMA"/>
    <n v="131"/>
    <s v="PRO REITORIA DE PLANEJAMEN ADMINISTRACAO"/>
    <s v="04-SANTA MONICA"/>
    <x v="0"/>
    <s v="ENSINO MEDIO"/>
    <x v="0"/>
    <x v="0"/>
    <n v="10"/>
    <x v="0"/>
    <m/>
    <s v="0//0"/>
    <m/>
    <m/>
    <n v="0"/>
    <m/>
    <n v="0"/>
    <m/>
    <m/>
    <m/>
    <s v="EST"/>
    <s v="20 HS"/>
    <d v="2008-03-31T00:00:00"/>
    <n v="1936.35"/>
    <n v="51"/>
    <x v="5"/>
    <x v="10"/>
  </r>
  <r>
    <s v="CLAUDIO REZENDE MENDONCA"/>
    <s v="Hospital de Clínicas"/>
    <n v="2295603"/>
    <n v="75782774649"/>
    <s v="26/03/1971"/>
    <s v="M"/>
    <s v="CARMEM LUCIA REZENDE DE MENDONC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3"/>
    <x v="0"/>
    <m/>
    <s v="0//0"/>
    <m/>
    <m/>
    <n v="0"/>
    <m/>
    <n v="0"/>
    <m/>
    <m/>
    <m/>
    <s v="EST"/>
    <s v="20 HS"/>
    <d v="2002-11-04T00:00:00"/>
    <n v="10751.63"/>
    <n v="51"/>
    <x v="5"/>
    <x v="8"/>
  </r>
  <r>
    <s v="CLAUDIONOR ANTONIO SILVA"/>
    <s v="Universidade Federal de Uberlandia"/>
    <n v="413264"/>
    <n v="34087583600"/>
    <s v="08/04/1959"/>
    <s v="M"/>
    <s v="AUTA MARIA MARQUES E SILVA"/>
    <s v="Branca"/>
    <s v="BRASILEIRO NATO"/>
    <m/>
    <s v="MG"/>
    <s v="CANAPOLIS"/>
    <n v="942"/>
    <s v="DIVISAO DE CONTROLE TECNICO"/>
    <s v="04-SANTA MONICA"/>
    <n v="29"/>
    <s v="PRO REITORIA DE GESTAO DE PESSOA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8-01-25T00:00:00"/>
    <n v="7667.42"/>
    <n v="63"/>
    <x v="6"/>
    <x v="2"/>
  </r>
  <r>
    <s v="CLEBEN DE SOUSA ALVES"/>
    <s v="Hospital de Clínicas"/>
    <n v="1123308"/>
    <n v="26272792620"/>
    <s v="28/09/1958"/>
    <s v="M"/>
    <s v="ERMINIA SOUSA ALVES"/>
    <s v="Parda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x v="0"/>
    <s v="Especialização Nivel Superior"/>
    <x v="0"/>
    <x v="0"/>
    <n v="16"/>
    <x v="0"/>
    <m/>
    <s v="0//0"/>
    <m/>
    <s v="Atraso ou Saída Antecipada - EST"/>
    <n v="0"/>
    <m/>
    <n v="0"/>
    <m/>
    <s v="11/10/2022"/>
    <s v="31/12/2999"/>
    <s v="EST"/>
    <s v="40 HS"/>
    <d v="1994-08-25T00:00:00"/>
    <n v="7296.65"/>
    <n v="64"/>
    <x v="1"/>
    <x v="2"/>
  </r>
  <r>
    <s v="CLEBER ANTONIO MARTINS"/>
    <s v="Hospital de Clínicas"/>
    <n v="1812948"/>
    <n v="61000345653"/>
    <s v="25/11/1968"/>
    <s v="M"/>
    <s v="OZORAIDE DE DEUS PAIVA"/>
    <s v="Branca"/>
    <s v="BRASILEIRO NATO"/>
    <m/>
    <s v="MG"/>
    <m/>
    <n v="750"/>
    <s v="FINANCAS"/>
    <s v="06-HOSP CLINICAS-UMUARAMA"/>
    <n v="743"/>
    <s v="DIRETORIA DE SERVICOS ADMINISTRATIVOS"/>
    <s v="06-HOSP CLINICAS-UMUARAMA"/>
    <x v="9"/>
    <s v="Especialização Nivel Superior"/>
    <x v="0"/>
    <x v="0"/>
    <n v="8"/>
    <x v="0"/>
    <m/>
    <s v="0//0"/>
    <m/>
    <m/>
    <n v="0"/>
    <m/>
    <n v="0"/>
    <m/>
    <m/>
    <m/>
    <s v="EST"/>
    <s v="40 HS"/>
    <d v="2011-02-22T00:00:00"/>
    <n v="4663.6499999999996"/>
    <n v="54"/>
    <x v="4"/>
    <x v="0"/>
  </r>
  <r>
    <s v="CLEBER FERNANDES DE SOUSA"/>
    <s v="Hospital de Clínicas"/>
    <n v="1365762"/>
    <n v="86896733691"/>
    <s v="28/01/1973"/>
    <s v="M"/>
    <s v="TEREZINHA ALVES PEDROSA DE SOUZA"/>
    <s v="Branca"/>
    <s v="BRASILEIRO NATO"/>
    <m/>
    <s v="MG"/>
    <s v="MONTE CARMELO"/>
    <n v="494"/>
    <s v="HEMODINAMICA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1-30T00:00:00"/>
    <n v="11457.7"/>
    <n v="49"/>
    <x v="5"/>
    <x v="8"/>
  </r>
  <r>
    <s v="CLEBER JESUS PEREIRA"/>
    <s v="Hospital de Clínicas"/>
    <n v="1123487"/>
    <n v="53964535672"/>
    <s v="14/10/1967"/>
    <s v="M"/>
    <s v="CUSTODIA V APA PEREIRA"/>
    <s v="Branca"/>
    <s v="BRASILEIRO NATO"/>
    <m/>
    <s v="MG"/>
    <s v="HONOROPOLIS"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16"/>
    <x v="0"/>
    <m/>
    <s v="0//0"/>
    <m/>
    <m/>
    <n v="0"/>
    <m/>
    <n v="0"/>
    <m/>
    <m/>
    <m/>
    <s v="EST"/>
    <s v="40 HS"/>
    <d v="1994-12-22T00:00:00"/>
    <n v="21353.33"/>
    <n v="55"/>
    <x v="4"/>
    <x v="4"/>
  </r>
  <r>
    <s v="CLEBER JOSE DA SILVA"/>
    <s v="Hospital de Clínicas"/>
    <n v="1434865"/>
    <n v="114622647"/>
    <s v="27/11/1975"/>
    <s v="M"/>
    <s v="GUIOMAR MARIA DA SILVA"/>
    <s v="Parda"/>
    <s v="BRASILEIRO NATO"/>
    <m/>
    <s v="MG"/>
    <s v="PATROCINIO"/>
    <n v="481"/>
    <s v="CLINICA CIRURGICA 1 INTERNACAO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2T00:00:00"/>
    <n v="6155.86"/>
    <n v="47"/>
    <x v="3"/>
    <x v="2"/>
  </r>
  <r>
    <s v="CLEBER MARCOS RIBEIRO"/>
    <s v="Hospital de Clínicas"/>
    <n v="1454687"/>
    <n v="96642726634"/>
    <s v="13/04/1977"/>
    <s v="M"/>
    <s v="MARLENE DE FATIMA LEMOS RIBEIRO"/>
    <s v="Branca"/>
    <s v="BRASILEIRO NATO"/>
    <m/>
    <s v="MG"/>
    <s v="ARAGUARI"/>
    <n v="749"/>
    <s v="FARMACIA"/>
    <s v="06-HOSP CLINICAS-UMUARAMA"/>
    <n v="743"/>
    <s v="DIRETORIA DE SERVICOS ADMINISTRATIV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06-01T00:00:00"/>
    <n v="5434.85"/>
    <n v="45"/>
    <x v="3"/>
    <x v="0"/>
  </r>
  <r>
    <s v="CLEBIA APARECIDA FERREIRA"/>
    <s v="Universidade Federal de Uberlandia"/>
    <n v="2151050"/>
    <n v="8676346690"/>
    <s v="27/06/1987"/>
    <s v="F"/>
    <s v="EDLEUZA DE BRITO FERREIRA"/>
    <s v="Branca"/>
    <s v="BRASILEIRO NATO"/>
    <m/>
    <s v="PR"/>
    <m/>
    <n v="294"/>
    <s v="INSTITUTO DE BIOLOGIA"/>
    <s v="07-AREA ACADEMICA-UMUARAMA"/>
    <n v="294"/>
    <s v="INSTITUTO DE BIOLOGIA"/>
    <s v="07-AREA ACADEMICA-UMUARAMA"/>
    <x v="0"/>
    <s v="Mestrado"/>
    <x v="0"/>
    <x v="0"/>
    <n v="6"/>
    <x v="0"/>
    <m/>
    <s v="0//0"/>
    <m/>
    <m/>
    <n v="0"/>
    <m/>
    <n v="0"/>
    <m/>
    <m/>
    <m/>
    <s v="EST"/>
    <s v="40 HS"/>
    <d v="2014-08-18T00:00:00"/>
    <n v="5051.21"/>
    <n v="35"/>
    <x v="7"/>
    <x v="0"/>
  </r>
  <r>
    <s v="CLEIDE APARECIDA NUNES DA SILVA FRANCO"/>
    <s v="Universidade Federal de Uberlandia"/>
    <n v="3271663"/>
    <n v="71325778672"/>
    <s v="20/05/1968"/>
    <s v="F"/>
    <s v="EURIPEDES NUNES DA SILVA"/>
    <s v="Parda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Doutorado"/>
    <x v="1"/>
    <x v="1"/>
    <n v="1"/>
    <x v="0"/>
    <m/>
    <s v="0//0"/>
    <m/>
    <m/>
    <n v="0"/>
    <m/>
    <n v="0"/>
    <m/>
    <m/>
    <m/>
    <s v="EST"/>
    <s v="40 HS"/>
    <d v="2022-02-03T00:00:00"/>
    <n v="7316.15"/>
    <n v="54"/>
    <x v="4"/>
    <x v="2"/>
  </r>
  <r>
    <s v="CLEIDE FATIMA CARVALHO"/>
    <s v="Hospital de Clínicas"/>
    <n v="1035231"/>
    <n v="57812551687"/>
    <s v="26/12/1966"/>
    <s v="F"/>
    <s v="ZULMIRA LUIZA CARVALHO"/>
    <s v="Branca"/>
    <s v="BRASILEIRO NATO"/>
    <m/>
    <s v="GO"/>
    <s v="ITUMBIARA"/>
    <n v="771"/>
    <s v="SERVICOS MEDICOS"/>
    <s v="06-HOSP CLINICAS-UMUARAMA"/>
    <n v="746"/>
    <s v="DIRETORIA DE SERVICOS CLINICOS"/>
    <s v="06-HOSP CLINICAS-UMUARAMA"/>
    <x v="0"/>
    <s v="Mestrado"/>
    <x v="2"/>
    <x v="0"/>
    <n v="16"/>
    <x v="0"/>
    <m/>
    <s v="0//0"/>
    <m/>
    <m/>
    <n v="0"/>
    <m/>
    <n v="0"/>
    <m/>
    <m/>
    <m/>
    <s v="EST"/>
    <s v="40 HS"/>
    <d v="1993-08-01T00:00:00"/>
    <n v="6080.13"/>
    <n v="56"/>
    <x v="4"/>
    <x v="2"/>
  </r>
  <r>
    <s v="CLEIDE MARIA DE JESUS"/>
    <s v="Universidade Federal de Uberlandia"/>
    <n v="413173"/>
    <n v="39512835649"/>
    <s v="16/11/1960"/>
    <s v="F"/>
    <s v="ALICE MARIA JESUS"/>
    <s v="Parda"/>
    <s v="BRASILEIRO NATO"/>
    <m/>
    <s v="MG"/>
    <s v="IPIAÇU"/>
    <n v="733"/>
    <s v="DIVISAO AQUISICAO PROCESSAMENTO TECNICO"/>
    <s v="04-SANTA MONICA"/>
    <n v="585"/>
    <s v="DIRETORIA DO SISTEMA DE BIBLIOTECAS"/>
    <s v="04-SANTA MONICA"/>
    <x v="0"/>
    <s v="Especialização Nivel Superior"/>
    <x v="3"/>
    <x v="0"/>
    <n v="16"/>
    <x v="0"/>
    <m/>
    <s v="0//0"/>
    <m/>
    <m/>
    <n v="0"/>
    <m/>
    <n v="0"/>
    <m/>
    <m/>
    <m/>
    <s v="EST"/>
    <s v="40 HS"/>
    <d v="1986-06-02T00:00:00"/>
    <n v="5013.78"/>
    <n v="62"/>
    <x v="6"/>
    <x v="0"/>
  </r>
  <r>
    <s v="CLEITON INACIO DA SILVA"/>
    <s v="Hospital de Clínicas"/>
    <n v="1362640"/>
    <n v="59173696153"/>
    <s v="17/05/1976"/>
    <s v="M"/>
    <s v="ZILMA FRANCISCA DA SILVA"/>
    <s v="Parda"/>
    <s v="BRASILEIRO NATO"/>
    <m/>
    <s v="GO"/>
    <s v="ITUMBIARA"/>
    <n v="482"/>
    <s v="CLINICA CIRURGICA 2 INTERNACAO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2-10-01T00:00:00"/>
    <n v="8793.82"/>
    <n v="46"/>
    <x v="3"/>
    <x v="3"/>
  </r>
  <r>
    <s v="CLEITON RODRIGUES DE OLIVEIRA MARTINS"/>
    <s v="Universidade Federal de Uberlandia"/>
    <n v="1617717"/>
    <n v="4661065646"/>
    <s v="21/04/1981"/>
    <s v="M"/>
    <s v="PAULICEA RODRIGUES DE OLIVEIRA MARTINS"/>
    <s v="Parda"/>
    <s v="BRASILEIRO NATO"/>
    <m/>
    <s v="MG"/>
    <s v="UBERLANDIA"/>
    <n v="169"/>
    <s v="DIRETORIA DE COMPRAS E LICITACOES"/>
    <s v="04-SANTA MONICA"/>
    <n v="131"/>
    <s v="PRO REITORIA DE PLANEJAMEN ADMINISTR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3-31T00:00:00"/>
    <n v="8887.27"/>
    <n v="41"/>
    <x v="2"/>
    <x v="3"/>
  </r>
  <r>
    <s v="CLEMILDE CLARA DE SOUSA"/>
    <s v="Hospital de Clínicas"/>
    <n v="1123630"/>
    <n v="91096316668"/>
    <s v="05/11/1972"/>
    <s v="F"/>
    <s v="MARIA FATIMA XAV SOUSA"/>
    <s v="Branca"/>
    <s v="BRASILEIRO NATO"/>
    <m/>
    <s v="MG"/>
    <s v="UBERL NDIA"/>
    <n v="488"/>
    <s v="ENFERMAGEM PEDIATRIA INTERN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2-09T00:00:00"/>
    <n v="5204.8999999999996"/>
    <n v="50"/>
    <x v="5"/>
    <x v="0"/>
  </r>
  <r>
    <s v="CLEONICE ALVES DA CRUZ"/>
    <s v="Hospital de Clínicas"/>
    <n v="1854130"/>
    <n v="25947718804"/>
    <s v="31/03/1977"/>
    <s v="F"/>
    <s v="ANALIA ALVES DA CRUZ"/>
    <s v="Branca"/>
    <s v="BRASILEIRO NATO"/>
    <m/>
    <s v="SP"/>
    <m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s v="LIC. TRATAMENTO DE SAUDE - EST"/>
    <n v="0"/>
    <m/>
    <n v="0"/>
    <m/>
    <s v="1/12/2022"/>
    <s v="10/01/2023"/>
    <s v="EST"/>
    <s v="40 HS"/>
    <d v="2011-03-15T00:00:00"/>
    <n v="10156.65"/>
    <n v="45"/>
    <x v="3"/>
    <x v="8"/>
  </r>
  <r>
    <s v="CLEONICE BICALHO DO AMARAL"/>
    <s v="Hospital de Clínicas"/>
    <n v="1854214"/>
    <n v="2816897680"/>
    <s v="07/04/1956"/>
    <s v="F"/>
    <s v="NOEMIA ALVES BICALHO"/>
    <s v="Branca"/>
    <s v="BRASILEIRO NATO"/>
    <m/>
    <s v="PR"/>
    <m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10225.219999999999"/>
    <n v="66"/>
    <x v="1"/>
    <x v="8"/>
  </r>
  <r>
    <s v="CLEONICE MARIA DE JESUS"/>
    <s v="Hospital de Clínicas"/>
    <n v="412375"/>
    <n v="53967542653"/>
    <s v="24/09/1964"/>
    <s v="F"/>
    <s v="LUZIA MARIA DE JESUS"/>
    <s v="Branca"/>
    <s v="BRASILEIRO NATO"/>
    <m/>
    <s v="MG"/>
    <s v="CAPINOPOLIS"/>
    <n v="484"/>
    <s v="CLINICA CIRURGICA 5 INTERNACAO DIENF"/>
    <s v="05-ENFERMAGEM-UMUARAMA"/>
    <n v="211"/>
    <s v="DIRETORIA DE ENFERMAGEM HC"/>
    <s v="05-ENFERMAGEM-UMUARAMA"/>
    <x v="0"/>
    <s v="Auxiliar Enfermagem"/>
    <x v="2"/>
    <x v="0"/>
    <n v="16"/>
    <x v="0"/>
    <m/>
    <s v="0//0"/>
    <m/>
    <m/>
    <n v="0"/>
    <m/>
    <n v="0"/>
    <m/>
    <m/>
    <m/>
    <s v="EST"/>
    <s v="40 HS"/>
    <d v="1984-09-03T00:00:00"/>
    <n v="12018.1"/>
    <n v="58"/>
    <x v="4"/>
    <x v="5"/>
  </r>
  <r>
    <s v="CLEONICE RESENDE DA SILVA"/>
    <s v="Hospital de Clínicas"/>
    <n v="413505"/>
    <n v="67231420630"/>
    <s v="21/03/1967"/>
    <s v="F"/>
    <s v="MARIA CANDIDA R SILVA"/>
    <s v="Preta"/>
    <s v="BRASILEIRO NATO"/>
    <m/>
    <s v="MG"/>
    <s v="ARAGUARI"/>
    <n v="489"/>
    <s v="ENFERMAGEM PSQUIATRIA INTERN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1-01-03T00:00:00"/>
    <n v="11413.66"/>
    <n v="55"/>
    <x v="4"/>
    <x v="8"/>
  </r>
  <r>
    <s v="CLEONICE ROSA DE MOURA OLIVEIRA"/>
    <s v="Hospital de Clínicas"/>
    <n v="1035126"/>
    <n v="72659467668"/>
    <s v="21/07/1968"/>
    <s v="F"/>
    <s v="HELENA ROSA MOURA"/>
    <s v="Branca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x v="0"/>
    <s v="Especialização Nivel Superior"/>
    <x v="2"/>
    <x v="0"/>
    <n v="16"/>
    <x v="1"/>
    <m/>
    <s v="0//0"/>
    <m/>
    <s v="CESSAO (COM ONUS) PARA OUTROS ORGAOS - EST"/>
    <n v="0"/>
    <m/>
    <n v="26443"/>
    <s v="EMPRESA BRAS. SERVIÇOS HOSPITALARES"/>
    <s v="9/07/2020"/>
    <s v="0//0"/>
    <s v="EST"/>
    <s v="40 HS"/>
    <d v="1993-03-22T00:00:00"/>
    <n v="5228.1400000000003"/>
    <n v="54"/>
    <x v="4"/>
    <x v="0"/>
  </r>
  <r>
    <s v="CLESIO EUSTAQUIO DA SILVA"/>
    <s v="Universidade Federal de Uberlandia"/>
    <n v="3135517"/>
    <n v="10039186628"/>
    <s v="10/05/1994"/>
    <s v="M"/>
    <s v="ANGELA MARIA DA SILVA"/>
    <s v="Preta"/>
    <s v="BRASILEIRO NATO"/>
    <m/>
    <s v="MG"/>
    <m/>
    <n v="332"/>
    <s v="FACULDADE DE EDUCACAO FISICA"/>
    <s v="03-EDUCACAO FISICA"/>
    <n v="332"/>
    <s v="FACULDADE DE EDUCACAO FISICA"/>
    <s v="03-EDUCACAO FIS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7-03T00:00:00"/>
    <n v="3707.09"/>
    <n v="28"/>
    <x v="8"/>
    <x v="9"/>
  </r>
  <r>
    <s v="CLEUBER BATISTA SOUZA"/>
    <s v="Hospital de Clínicas"/>
    <n v="1878910"/>
    <n v="5199227602"/>
    <s v="04/07/1983"/>
    <s v="M"/>
    <s v="CLEUZIMAR BATISTA DE SOUZA"/>
    <s v="Branca"/>
    <s v="BRASILEIRO NATO"/>
    <m/>
    <s v="MG"/>
    <m/>
    <n v="776"/>
    <s v="DESENVOLVIMENTO HUMANO EM SAUDE"/>
    <s v="06-HOSP CLINICAS-UMUARAMA"/>
    <n v="179"/>
    <s v="DIRETORIA GERAL HOSP CLINICAS"/>
    <s v="06-HOSP CLINICAS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22T00:00:00"/>
    <n v="4663.6499999999996"/>
    <n v="39"/>
    <x v="2"/>
    <x v="0"/>
  </r>
  <r>
    <s v="CLEUBER HONORATO PEREIRA"/>
    <s v="Universidade Federal de Uberlandia"/>
    <n v="412997"/>
    <n v="51865262668"/>
    <s v="19/02/1963"/>
    <s v="M"/>
    <s v="MARIA ROSA LIMA"/>
    <s v="Branca"/>
    <s v="BRASILEIRO NATO"/>
    <m/>
    <s v="MG"/>
    <s v="COROMANDEL"/>
    <n v="298"/>
    <s v="INSTITUTO DE BIOTECNOLOGIA"/>
    <s v="07-AREA ACADEMICA-UMUARAMA"/>
    <n v="298"/>
    <s v="INSTITUTO DE BIOTECNOLOGIA"/>
    <s v="07-AREA ACADEMICA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7-10-08T00:00:00"/>
    <n v="7113.12"/>
    <n v="59"/>
    <x v="6"/>
    <x v="2"/>
  </r>
  <r>
    <s v="CLEUBER RAFAEL DOS SANTOS"/>
    <s v="Universidade Federal de Uberlandia"/>
    <n v="2644645"/>
    <n v="7324236600"/>
    <s v="08/01/1988"/>
    <s v="M"/>
    <s v="NILVA ALVES DOS SANTOS RAFAEL"/>
    <s v="Parda"/>
    <s v="BRASILEIRO NATO"/>
    <m/>
    <s v="MG"/>
    <s v="UBERLANDIA"/>
    <n v="371"/>
    <s v="COORDENACAO C GRAD EM ADMINISTRACAO"/>
    <s v="04-SANTA MONICA"/>
    <n v="369"/>
    <s v="FACULDADE DE GESTAO E NEGOCIOS"/>
    <s v="04-SANTA MONIC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5-06-18T00:00:00"/>
    <n v="3466.26"/>
    <n v="34"/>
    <x v="7"/>
    <x v="9"/>
  </r>
  <r>
    <s v="CLEUDE MAR LOPES FERNANDES ASSUNCAO"/>
    <s v="Universidade Federal de Uberlandia"/>
    <n v="1123323"/>
    <n v="71951105672"/>
    <s v="16/07/1970"/>
    <s v="F"/>
    <s v="GEROSINA SIRIACO LOPES"/>
    <s v="Branca"/>
    <s v="BRASILEIRO NATO"/>
    <m/>
    <s v="MG"/>
    <s v="RIO PARANAIBA"/>
    <n v="1217"/>
    <s v="DIVISAO DO SIASS PERICIA SAUD SERVIDOR"/>
    <s v="08-AREA ADMINISTR-UMUARAMA"/>
    <n v="29"/>
    <s v="PRO REITORIA DE GESTAO DE PESSOA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1-28T00:00:00"/>
    <n v="6528.48"/>
    <n v="52"/>
    <x v="5"/>
    <x v="2"/>
  </r>
  <r>
    <s v="CLEUSA FRANCISCO DE FREITAS"/>
    <s v="Hospital de Clínicas"/>
    <n v="1437492"/>
    <n v="51542854687"/>
    <s v="28/08/1965"/>
    <s v="F"/>
    <s v="ELZA MARIA FRANCISCO DA SILVA"/>
    <s v="Preta"/>
    <s v="BRASILEIRO NATO"/>
    <m/>
    <s v="SP"/>
    <s v="SAO PAULO"/>
    <n v="481"/>
    <s v="CLINICA CIRURGICA 1 INTERNACAO DIENF"/>
    <s v="05-ENFERMAGEM-UMUARAMA"/>
    <n v="211"/>
    <s v="DIRETORIA DE ENFERMAGEM HC"/>
    <s v="05-ENFERMAGEM-UMUARAMA"/>
    <x v="0"/>
    <s v="Especialização Nivel Superior"/>
    <x v="2"/>
    <x v="3"/>
    <n v="12"/>
    <x v="0"/>
    <m/>
    <s v="0//0"/>
    <m/>
    <m/>
    <n v="0"/>
    <m/>
    <n v="0"/>
    <m/>
    <m/>
    <m/>
    <s v="EST"/>
    <s v="40 HS"/>
    <d v="2003-12-18T00:00:00"/>
    <n v="4309.71"/>
    <n v="57"/>
    <x v="4"/>
    <x v="0"/>
  </r>
  <r>
    <s v="CLEUZA APARECIDA DE OLIVEIRA ALMEIDA"/>
    <s v="Universidade Federal de Uberlandia"/>
    <n v="1874780"/>
    <n v="51523469668"/>
    <s v="11/04/1964"/>
    <s v="F"/>
    <s v="ABADIA APARECIDA NOGUEIRA DE OLIVEIRA"/>
    <s v="Branca"/>
    <s v="BRASILEIRO NATO"/>
    <m/>
    <s v="MG"/>
    <m/>
    <n v="738"/>
    <s v="BIBLIOTECA SETORIAL PONTAL"/>
    <s v="09-CAMPUS PONTAL"/>
    <n v="585"/>
    <s v="DIRETORIA DO SISTEMA DE BIBLIOTECAS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1-07-01T00:00:00"/>
    <n v="7967.9"/>
    <n v="58"/>
    <x v="4"/>
    <x v="2"/>
  </r>
  <r>
    <s v="CLEUZILENE VIEIRA DA SILVA"/>
    <s v="Universidade Federal de Uberlandia"/>
    <n v="1672589"/>
    <n v="4123024629"/>
    <s v="23/07/1978"/>
    <s v="F"/>
    <s v="CREUSA VIEIRA DA SILVA"/>
    <s v="Preta"/>
    <s v="BRASILEIRO NATO"/>
    <m/>
    <s v="MG"/>
    <s v="TIMOTEO"/>
    <n v="963"/>
    <s v="DIRETORIA DE SUSTENTABILIDADE AMBIENTAL"/>
    <s v="04-SANTA MONICA"/>
    <n v="59"/>
    <s v="PREFEITURA UNIVERSITARIA"/>
    <s v="04-SANTA MONICA"/>
    <x v="0"/>
    <s v="Doutorado"/>
    <x v="0"/>
    <x v="0"/>
    <n v="10"/>
    <x v="0"/>
    <m/>
    <s v="0//0"/>
    <m/>
    <m/>
    <n v="0"/>
    <m/>
    <n v="0"/>
    <m/>
    <m/>
    <m/>
    <s v="EST"/>
    <s v="40 HS"/>
    <d v="2009-01-22T00:00:00"/>
    <n v="6777.22"/>
    <n v="44"/>
    <x v="3"/>
    <x v="2"/>
  </r>
  <r>
    <s v="CLEYTON CAIXETA ALVES"/>
    <s v="Universidade Federal de Uberlandia"/>
    <n v="2220406"/>
    <n v="7047297685"/>
    <s v="14/05/1985"/>
    <s v="M"/>
    <s v="TEREZINHA CAIXETA ALVES"/>
    <s v="Branca"/>
    <s v="BRASILEIRO NATO"/>
    <m/>
    <s v="MG"/>
    <m/>
    <n v="71"/>
    <s v="DIVISAO VIGILANCIA SEGURANCA PATRIMONIAL"/>
    <s v="04-SANTA MONICA"/>
    <n v="59"/>
    <s v="PREFEITURA UNIVERSITARIA"/>
    <s v="04-SANTA MONICA"/>
    <x v="0"/>
    <s v="Mestrado"/>
    <x v="2"/>
    <x v="0"/>
    <n v="6"/>
    <x v="0"/>
    <m/>
    <s v="0//0"/>
    <m/>
    <m/>
    <n v="0"/>
    <m/>
    <n v="0"/>
    <m/>
    <m/>
    <m/>
    <s v="EST"/>
    <s v="40 HS"/>
    <d v="2015-04-16T00:00:00"/>
    <n v="4990.66"/>
    <n v="37"/>
    <x v="7"/>
    <x v="0"/>
  </r>
  <r>
    <s v="CLIVIA CHAGAS CABILLON TANNUS"/>
    <s v="Hospital de Clínicas"/>
    <n v="1123577"/>
    <n v="55379052649"/>
    <s v="19/03/1965"/>
    <s v="F"/>
    <s v="MARIA AP CHAGAS CABILLON"/>
    <s v="Branca"/>
    <s v="BRASILEIRO NATO"/>
    <m/>
    <s v="RS"/>
    <s v="ROSÁRIO DO SUL"/>
    <n v="770"/>
    <s v="PSICOLOGIA CLINICA"/>
    <s v="06-HOSP CLINICAS-UMUARAMA"/>
    <n v="746"/>
    <s v="DIRETORIA DE SERVICOS CLINICOS"/>
    <s v="06-HOSP CLINICAS-UMUARAMA"/>
    <x v="0"/>
    <s v="Especialização Nivel Superior"/>
    <x v="1"/>
    <x v="1"/>
    <n v="16"/>
    <x v="0"/>
    <m/>
    <s v="0//0"/>
    <m/>
    <m/>
    <n v="0"/>
    <m/>
    <n v="0"/>
    <m/>
    <m/>
    <m/>
    <s v="EST"/>
    <s v="40 HS"/>
    <d v="1995-01-16T00:00:00"/>
    <n v="9944.51"/>
    <n v="57"/>
    <x v="4"/>
    <x v="3"/>
  </r>
  <r>
    <s v="CLOVIS ANTONIO DA FONSECA"/>
    <s v="Universidade Federal de Uberlandia"/>
    <n v="413202"/>
    <n v="56088787600"/>
    <s v="21/10/1963"/>
    <s v="M"/>
    <s v="AUGUSTA MARIA DA FONSECA"/>
    <s v="Branca"/>
    <s v="BRASILEIRO NATO"/>
    <m/>
    <s v="MG"/>
    <s v="UBERABA"/>
    <n v="254"/>
    <s v="DIVISAO DE RESTAURANTES UNIVERSITARIOS"/>
    <s v="04-SANTA MONICA"/>
    <n v="944"/>
    <s v="PRO REITORIA DE ASSISTENCIA ESTUDANTIL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86-05-21T00:00:00"/>
    <n v="5957.03"/>
    <n v="59"/>
    <x v="6"/>
    <x v="0"/>
  </r>
  <r>
    <s v="CLOVIS VENANCIO DE CAMARGOS"/>
    <s v="Universidade Federal de Uberlandia"/>
    <n v="413494"/>
    <n v="49381563691"/>
    <s v="04/11/1962"/>
    <s v="M"/>
    <s v="TEODORA ALVE TRIGUEIRO"/>
    <s v="Branca"/>
    <s v="BRASILEIRO NATO"/>
    <m/>
    <s v="MG"/>
    <s v="SÃO GONÇALO DO ABAETÉ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0-12-05T00:00:00"/>
    <n v="7210.56"/>
    <n v="60"/>
    <x v="6"/>
    <x v="2"/>
  </r>
  <r>
    <s v="CREUZA INACIA CAETANO"/>
    <s v="Universidade Federal de Uberlandia"/>
    <n v="2314051"/>
    <n v="50610937634"/>
    <s v="10/08/1964"/>
    <s v="F"/>
    <s v="CARMELINDA INACIA CAETANO"/>
    <s v="Parda"/>
    <s v="BRASILEIRO NATO"/>
    <m/>
    <s v="MG"/>
    <m/>
    <n v="104"/>
    <s v="DIVISAO ADM HOSPITAL ODONTOLOGICO"/>
    <s v="08-AREA ADMINISTR-UMUARAMA"/>
    <n v="92"/>
    <s v="HOSPITAL ODONTOLOGICO - DIRETORIA GERAL"/>
    <s v="08-AREA ADMINISTR-UMUARAMA"/>
    <x v="2"/>
    <s v="Especialização Nivel Superior"/>
    <x v="2"/>
    <x v="0"/>
    <n v="5"/>
    <x v="0"/>
    <m/>
    <s v="0//0"/>
    <m/>
    <m/>
    <n v="0"/>
    <m/>
    <n v="0"/>
    <m/>
    <m/>
    <m/>
    <s v="EST"/>
    <s v="40 HS"/>
    <d v="2016-05-11T00:00:00"/>
    <n v="3305.12"/>
    <n v="58"/>
    <x v="4"/>
    <x v="9"/>
  </r>
  <r>
    <s v="CRISLEI FERREIRA MELO"/>
    <s v="Hospital de Clínicas"/>
    <n v="1532407"/>
    <n v="5978210624"/>
    <s v="15/06/1980"/>
    <s v="F"/>
    <s v="MARGARIDA OLIVEIRA MELO MARTINS"/>
    <s v="Branca"/>
    <s v="BRASILEIRO NATO"/>
    <m/>
    <s v="MG"/>
    <s v="ITURAMA"/>
    <n v="485"/>
    <s v="CLINICA MEDICA INTERNACAO DIENF"/>
    <s v="05-ENFERMAGEM-UMUARAMA"/>
    <n v="211"/>
    <s v="DIRETORIA DE ENFERMAGEM HC"/>
    <s v="05-ENFERMAGEM-UMUARAMA"/>
    <x v="0"/>
    <s v="Tecnico (Nivel Medio Completo)"/>
    <x v="2"/>
    <x v="0"/>
    <n v="12"/>
    <x v="0"/>
    <m/>
    <s v="0//0"/>
    <m/>
    <m/>
    <n v="0"/>
    <m/>
    <n v="0"/>
    <m/>
    <m/>
    <m/>
    <s v="EST"/>
    <s v="40 HS"/>
    <d v="2006-05-24T00:00:00"/>
    <n v="7505.32"/>
    <n v="42"/>
    <x v="2"/>
    <x v="2"/>
  </r>
  <r>
    <s v="CRISLER DOS ANJOS SILVA"/>
    <s v="Hospital de Clínicas"/>
    <n v="1895405"/>
    <n v="49867806115"/>
    <s v="25/03/1970"/>
    <s v="M"/>
    <s v="GENI MARTINS"/>
    <s v="Branca"/>
    <s v="BRASILEIRO NATO"/>
    <m/>
    <s v="GO"/>
    <m/>
    <n v="498"/>
    <s v="UTI ADULTO GEUNE DIENF"/>
    <s v="05-ENFERMAGEM-UMUARAMA"/>
    <n v="211"/>
    <s v="DIRETORIA DE ENFERMAGEM HC"/>
    <s v="05-ENFERMAGEM-UMUARAMA"/>
    <x v="0"/>
    <s v="SUPERIOR INCOMPLETO"/>
    <x v="0"/>
    <x v="2"/>
    <n v="7"/>
    <x v="0"/>
    <m/>
    <s v="0//0"/>
    <m/>
    <m/>
    <n v="0"/>
    <m/>
    <n v="0"/>
    <m/>
    <m/>
    <m/>
    <s v="EST"/>
    <s v="40 HS"/>
    <d v="2011-10-13T00:00:00"/>
    <n v="9112.67"/>
    <n v="52"/>
    <x v="5"/>
    <x v="3"/>
  </r>
  <r>
    <s v="CRISTHIAN BASILIO SILVA GOMES"/>
    <s v="Universidade Federal de Uberlandia"/>
    <n v="2361332"/>
    <n v="10707518636"/>
    <s v="06/04/1992"/>
    <s v="M"/>
    <s v="MARIA DA CONSOLACAO SILVA GOMES"/>
    <s v="Parda"/>
    <s v="BRASILEIRO NATO"/>
    <m/>
    <s v="MG"/>
    <m/>
    <n v="643"/>
    <s v="DIVISAO DE MANUTENCAO - DIRAM"/>
    <s v="08-AREA ADMINISTR-UMUARAMA"/>
    <n v="131"/>
    <s v="PRO REITORIA DE PLANEJAMEN ADMINISTRACAO"/>
    <s v="04-SANTA MONICA"/>
    <x v="0"/>
    <s v="ENSINO MEDIO"/>
    <x v="0"/>
    <x v="0"/>
    <n v="4"/>
    <x v="0"/>
    <m/>
    <s v="0//0"/>
    <m/>
    <m/>
    <n v="0"/>
    <m/>
    <n v="0"/>
    <m/>
    <m/>
    <m/>
    <s v="EST"/>
    <s v="40 HS"/>
    <d v="2017-02-08T00:00:00"/>
    <n v="3078.37"/>
    <n v="30"/>
    <x v="0"/>
    <x v="9"/>
  </r>
  <r>
    <s v="CRISTIANE CARDOSO DE MELO MIRANDA"/>
    <s v="Hospital de Clínicas"/>
    <n v="1258918"/>
    <n v="3029730603"/>
    <s v="01/01/1975"/>
    <s v="F"/>
    <s v="CLEUSA MELO DOS SANTO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5"/>
    <x v="0"/>
    <m/>
    <s v="0//0"/>
    <m/>
    <m/>
    <n v="0"/>
    <m/>
    <n v="0"/>
    <m/>
    <m/>
    <m/>
    <s v="EST"/>
    <s v="40 HS"/>
    <d v="1997-12-22T00:00:00"/>
    <n v="6666.7"/>
    <n v="47"/>
    <x v="3"/>
    <x v="2"/>
  </r>
  <r>
    <s v="CRISTIANE FERNANDES"/>
    <s v="Hospital de Clínicas"/>
    <n v="1123434"/>
    <n v="68591985672"/>
    <s v="06/07/1968"/>
    <s v="F"/>
    <s v="MARIA GARCEZ FERNANDES"/>
    <s v="Parda"/>
    <s v="BRASILEIRO NATO"/>
    <m/>
    <s v="MG"/>
    <s v="UBERLANDIA"/>
    <n v="179"/>
    <s v="DIRETORIA GERAL HOSP CLINICAS"/>
    <s v="06-HOSP CLINICAS-UMUARAMA"/>
    <n v="179"/>
    <s v="DIRETORIA GERAL HOSP CLINICAS"/>
    <s v="06-HOSP CLINICAS-UMUARAMA"/>
    <x v="0"/>
    <s v="Mestrado"/>
    <x v="1"/>
    <x v="0"/>
    <n v="16"/>
    <x v="1"/>
    <m/>
    <s v="0//0"/>
    <m/>
    <s v="CESSAO (COM ONUS) PARA OUTROS ORGAOS - EST"/>
    <n v="0"/>
    <m/>
    <n v="26443"/>
    <s v="EMPRESA BRAS. SERVIÇOS HOSPITALARES"/>
    <s v="12/05/2021"/>
    <s v="0//0"/>
    <s v="EST"/>
    <s v="40 HS"/>
    <d v="1995-01-02T00:00:00"/>
    <n v="25970.46"/>
    <n v="54"/>
    <x v="4"/>
    <x v="4"/>
  </r>
  <r>
    <s v="CRISTIANE LANGE"/>
    <s v="Universidade Federal de Uberlandia"/>
    <n v="2258542"/>
    <n v="3829565674"/>
    <s v="11/08/1978"/>
    <s v="F"/>
    <s v="NEIDE ALCINA LANGE"/>
    <s v="Branca"/>
    <s v="BRASILEIRO NATO"/>
    <m/>
    <s v="MG"/>
    <m/>
    <n v="560"/>
    <s v="CURSO DE GRADUACAO EM FISIOTERAPIA"/>
    <s v="03-EDUCACAO FISICA"/>
    <n v="332"/>
    <s v="FACULDADE DE EDUCACAO FISICA"/>
    <s v="03-EDUCACAO FISICA"/>
    <x v="0"/>
    <s v="Especialização Nivel Superior"/>
    <x v="1"/>
    <x v="0"/>
    <n v="5"/>
    <x v="0"/>
    <m/>
    <s v="0//0"/>
    <m/>
    <m/>
    <n v="0"/>
    <m/>
    <n v="0"/>
    <m/>
    <m/>
    <m/>
    <s v="EST"/>
    <s v="30 HS"/>
    <d v="2015-10-09T00:00:00"/>
    <n v="7650.36"/>
    <n v="44"/>
    <x v="3"/>
    <x v="2"/>
  </r>
  <r>
    <s v="CRISTIANE LELES MARTINS"/>
    <s v="Hospital de Clínicas"/>
    <n v="1958282"/>
    <n v="98644734687"/>
    <s v="30/08/1972"/>
    <s v="F"/>
    <s v="HAIDEE LELES MARTINS"/>
    <s v="Branca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2"/>
    <n v="7"/>
    <x v="0"/>
    <m/>
    <s v="0//0"/>
    <m/>
    <m/>
    <n v="0"/>
    <m/>
    <n v="0"/>
    <m/>
    <m/>
    <m/>
    <s v="EST"/>
    <s v="40 HS"/>
    <d v="2012-07-24T00:00:00"/>
    <n v="6149.95"/>
    <n v="50"/>
    <x v="5"/>
    <x v="2"/>
  </r>
  <r>
    <s v="CRISTIANE MARIA DE OLIVEIRA SILVA"/>
    <s v="Hospital de Clínicas"/>
    <n v="1123506"/>
    <n v="107227690"/>
    <s v="21/03/1972"/>
    <s v="F"/>
    <s v="HELENA OLIVEIRA SILVA"/>
    <s v="Branca"/>
    <s v="BRASILEIRO NATO"/>
    <m/>
    <s v="MG"/>
    <s v="UBERLÃNDIA"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5-01-13T00:00:00"/>
    <n v="10687.24"/>
    <n v="50"/>
    <x v="5"/>
    <x v="8"/>
  </r>
  <r>
    <s v="CRISTIANE MARIA DE QUEIROZ"/>
    <s v="Hospital de Clínicas"/>
    <n v="1123569"/>
    <n v="95193600697"/>
    <s v="28/04/1971"/>
    <s v="F"/>
    <s v="MARIA DORES QUEIROZ"/>
    <s v="Preta"/>
    <s v="BRASILEIRO NATO"/>
    <m/>
    <s v="MG"/>
    <s v="PATOS DE MINAS"/>
    <n v="485"/>
    <s v="CLINICA MEDICA INTERN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1-14T00:00:00"/>
    <n v="11827.65"/>
    <n v="51"/>
    <x v="5"/>
    <x v="8"/>
  </r>
  <r>
    <s v="CRISTIANE MARTINS CUNHA"/>
    <s v="Hospital de Clínicas"/>
    <n v="1455932"/>
    <n v="5020384623"/>
    <s v="18/04/1980"/>
    <s v="F"/>
    <s v="IZAURA MARTINS DA CUNHA"/>
    <s v="Branca"/>
    <s v="BRASILEIRO NATO"/>
    <m/>
    <s v="MG"/>
    <s v="UBERLANDIA"/>
    <n v="468"/>
    <s v="CENTRO PESQ EDUC PERMANENTE ENFERMAGEM"/>
    <s v="05-ENFERMAGEM-UMUARAMA"/>
    <n v="211"/>
    <s v="DIRETORIA DE ENFERMAGEM HC"/>
    <s v="05-ENFERMAGEM-UMUARAMA"/>
    <x v="0"/>
    <s v="Doutorado"/>
    <x v="1"/>
    <x v="0"/>
    <n v="12"/>
    <x v="0"/>
    <m/>
    <s v="0//0"/>
    <m/>
    <m/>
    <n v="0"/>
    <m/>
    <n v="0"/>
    <m/>
    <m/>
    <m/>
    <s v="EST"/>
    <s v="40 HS"/>
    <d v="2004-06-09T00:00:00"/>
    <n v="13214.01"/>
    <n v="42"/>
    <x v="2"/>
    <x v="5"/>
  </r>
  <r>
    <s v="CRISTIANE MOREIRA CAIXETA PICOSSE"/>
    <s v="Universidade Federal de Uberlandia"/>
    <n v="1942219"/>
    <n v="5465878606"/>
    <s v="22/04/1983"/>
    <s v="F"/>
    <s v="DALVA MARIA MOREIRA CAIXETA"/>
    <s v="Parda"/>
    <s v="BRASILEIRO NATO"/>
    <m/>
    <s v="MG"/>
    <m/>
    <n v="399"/>
    <s v="FACULDADE DE ENGENHARIA MECANICA"/>
    <s v="12-CAMPUS GLORIA"/>
    <n v="399"/>
    <s v="FACULDADE DE ENGENHARIA MECANICA"/>
    <s v="12-CAMPUS GLORIA"/>
    <x v="0"/>
    <s v="Especialização Nivel Superior"/>
    <x v="0"/>
    <x v="0"/>
    <n v="7"/>
    <x v="0"/>
    <m/>
    <s v="0//0"/>
    <m/>
    <s v="Lic. Tratar de Interesses Particulares - EST"/>
    <n v="0"/>
    <m/>
    <n v="0"/>
    <m/>
    <s v="1/09/2022"/>
    <s v="27/02/2023"/>
    <s v="EST"/>
    <s v="30 HS"/>
    <d v="2012-05-11T00:00:00"/>
    <n v="0"/>
    <n v="39"/>
    <x v="2"/>
    <x v="10"/>
  </r>
  <r>
    <s v="CRISTIANE PADUA ALVES"/>
    <s v="Hospital de Clínicas"/>
    <n v="2455541"/>
    <n v="422027600"/>
    <s v="19/05/1978"/>
    <s v="F"/>
    <s v="LENICE PADUA ALVES"/>
    <s v="Branca"/>
    <s v="BRASILEIRO NATO"/>
    <m/>
    <s v="MG"/>
    <s v="PRATA"/>
    <n v="496"/>
    <s v="ONCOLOGIA QUIMIOTERAPIA GEUNE DIENF"/>
    <s v="05-ENFERMAGEM-UMUARAMA"/>
    <n v="211"/>
    <s v="DIRETORIA DE ENFERMAGEM HC"/>
    <s v="05-ENFERMAGEM-UMUARAMA"/>
    <x v="0"/>
    <s v="ENSINO SUPERIOR"/>
    <x v="1"/>
    <x v="0"/>
    <n v="12"/>
    <x v="0"/>
    <m/>
    <s v="0//0"/>
    <m/>
    <m/>
    <n v="0"/>
    <m/>
    <n v="0"/>
    <m/>
    <m/>
    <m/>
    <s v="EST"/>
    <s v="40 HS"/>
    <d v="2004-06-18T00:00:00"/>
    <n v="7856.98"/>
    <n v="44"/>
    <x v="3"/>
    <x v="2"/>
  </r>
  <r>
    <s v="CRISTIANE PIRES"/>
    <s v="Universidade Federal de Uberlandia"/>
    <n v="1939180"/>
    <n v="8946126620"/>
    <s v="01/06/1987"/>
    <s v="F"/>
    <s v="SONIA PEREIRA PIRES"/>
    <s v="Branca"/>
    <s v="BRASILEIRO NATO"/>
    <m/>
    <s v="MG"/>
    <m/>
    <n v="407"/>
    <s v="FACULDADE DE ENGENHARIA CIVIL"/>
    <s v="04-SANTA MONICA"/>
    <n v="407"/>
    <s v="FACULDADE DE ENGENHARIA CIVIL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2-05-02T00:00:00"/>
    <n v="6022.49"/>
    <n v="35"/>
    <x v="7"/>
    <x v="2"/>
  </r>
  <r>
    <s v="CRISTIANE RIBEIRO DE QUEIROZ"/>
    <s v="Hospital de Clínicas"/>
    <n v="1873220"/>
    <n v="4507557623"/>
    <s v="06/01/1979"/>
    <s v="F"/>
    <s v="ROSA MARIA RIBEIRO DE QUEIROZ"/>
    <s v="Branc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NSINO MEDIO"/>
    <x v="0"/>
    <x v="0"/>
    <n v="8"/>
    <x v="0"/>
    <m/>
    <s v="0//0"/>
    <m/>
    <m/>
    <n v="0"/>
    <m/>
    <n v="0"/>
    <m/>
    <m/>
    <m/>
    <s v="EST"/>
    <s v="40 HS"/>
    <d v="2011-06-21T00:00:00"/>
    <n v="9933.35"/>
    <n v="43"/>
    <x v="2"/>
    <x v="3"/>
  </r>
  <r>
    <s v="CRISTIANE SILVEIRA DE BRITO"/>
    <s v="Universidade Federal de Uberlandia"/>
    <n v="2568577"/>
    <n v="4209224669"/>
    <s v="27/03/1980"/>
    <s v="F"/>
    <s v="MARIA INEZ DA SILVEIRA BRITO"/>
    <s v="Branca"/>
    <s v="BRASILEIRO NATO"/>
    <m/>
    <s v="MG"/>
    <s v="FRUTAL"/>
    <n v="288"/>
    <s v="INSTITUTO DE CIENCIAS BIOMEDICAS"/>
    <s v="07-AREA ACADEMICA-UMUARAMA"/>
    <n v="288"/>
    <s v="INSTITUTO DE CIENCIAS BIOMEDICAS"/>
    <s v="07-AREA ACADEMICA-UMUARAMA"/>
    <x v="0"/>
    <s v="Doutorado"/>
    <x v="0"/>
    <x v="0"/>
    <n v="9"/>
    <x v="0"/>
    <m/>
    <s v="0//0"/>
    <m/>
    <m/>
    <n v="0"/>
    <m/>
    <n v="0"/>
    <m/>
    <m/>
    <m/>
    <s v="EST"/>
    <s v="40 HS"/>
    <d v="2010-01-26T00:00:00"/>
    <n v="6895.57"/>
    <n v="42"/>
    <x v="2"/>
    <x v="2"/>
  </r>
  <r>
    <s v="CRISTIANE SOARES COELHO"/>
    <s v="Universidade Federal de Uberlandia"/>
    <n v="2178390"/>
    <n v="9034119629"/>
    <s v="04/09/1989"/>
    <s v="F"/>
    <s v="CLAUDIA SOARES COELHO"/>
    <s v="Não Informado"/>
    <s v="BRASILEIRO NATO"/>
    <m/>
    <s v="MG"/>
    <m/>
    <n v="4"/>
    <s v="GABINETE DO REITOR"/>
    <s v="04-SANTA MONICA"/>
    <n v="4"/>
    <s v="GABINETE DO REITOR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11-04T00:00:00"/>
    <n v="4153.96"/>
    <n v="33"/>
    <x v="0"/>
    <x v="0"/>
  </r>
  <r>
    <s v="CRISTIANO ALVARENGA ALVES"/>
    <s v="Universidade Federal de Uberlandia"/>
    <n v="1648429"/>
    <n v="1390766624"/>
    <s v="07/02/1980"/>
    <s v="M"/>
    <s v="LUCY DIVINA DE ALVARENGA"/>
    <s v="Parda"/>
    <s v="BRASILEIRO NATO"/>
    <m/>
    <s v="MG"/>
    <s v="UBERLANDIA"/>
    <n v="89"/>
    <s v="DIRETORIA DE COMUNICACAO SOCIAL"/>
    <s v="04-SANTA MONICA"/>
    <n v="89"/>
    <s v="DIRETORIA DE COMUNICACAO SOCIAL"/>
    <s v="04-SANTA MONICA"/>
    <x v="0"/>
    <s v="Mestrado"/>
    <x v="1"/>
    <x v="0"/>
    <n v="10"/>
    <x v="0"/>
    <m/>
    <s v="0//0"/>
    <m/>
    <m/>
    <n v="0"/>
    <m/>
    <n v="0"/>
    <m/>
    <m/>
    <m/>
    <s v="EST"/>
    <s v="25 HS"/>
    <d v="2008-08-20T00:00:00"/>
    <n v="10057.17"/>
    <n v="42"/>
    <x v="2"/>
    <x v="8"/>
  </r>
  <r>
    <s v="CRISTIANO CARLOS BORGES DE ASSIS"/>
    <s v="Universidade Federal de Uberlandia"/>
    <n v="3138387"/>
    <n v="9308634614"/>
    <s v="07/04/1988"/>
    <s v="M"/>
    <s v="TEREZINHA BORGES DE ASSIS"/>
    <s v="Parda"/>
    <s v="BRASILEIRO NATO"/>
    <m/>
    <s v="MG"/>
    <m/>
    <n v="585"/>
    <s v="DIRETORIA DO SISTEMA DE BIBLIOTECAS"/>
    <s v="04-SANTA MONICA"/>
    <n v="585"/>
    <s v="DIRETORIA DO SISTEMA DE BIBLIOTECAS"/>
    <s v="04-SANTA MON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7-12T00:00:00"/>
    <n v="3707.09"/>
    <n v="34"/>
    <x v="7"/>
    <x v="9"/>
  </r>
  <r>
    <s v="CRISTIANO VIEIRA SOBRINHO"/>
    <s v="Hospital de Clínicas"/>
    <n v="2994461"/>
    <n v="1526734664"/>
    <s v="15/07/1986"/>
    <s v="M"/>
    <s v="MARIA DAS GRACAS VIEIRA"/>
    <s v="Branca"/>
    <s v="BRASILEIRO NATO"/>
    <m/>
    <s v="MG"/>
    <m/>
    <n v="211"/>
    <s v="DIRETORIA DE ENFERMAGEM HC"/>
    <s v="05-ENFERMAGEM-UMUARAMA"/>
    <n v="211"/>
    <s v="DIRETORIA DE ENFERMAGEM HC"/>
    <s v="05-ENFERMAGEM-UMUARAMA"/>
    <x v="0"/>
    <s v="Mestrado"/>
    <x v="0"/>
    <x v="2"/>
    <n v="4"/>
    <x v="1"/>
    <m/>
    <s v="0//0"/>
    <m/>
    <s v="CESSAO (COM ONUS) PARA OUTROS ORGAOS - EST"/>
    <n v="0"/>
    <m/>
    <n v="26443"/>
    <s v="EMPRESA BRAS. SERVIÇOS HOSPITALARES"/>
    <s v="15/03/2021"/>
    <s v="0//0"/>
    <s v="EST"/>
    <s v="40 HS"/>
    <d v="2017-11-06T00:00:00"/>
    <n v="4503.4799999999996"/>
    <n v="36"/>
    <x v="7"/>
    <x v="0"/>
  </r>
  <r>
    <s v="CRISTINA MARTINS CUNHA DA SILVA"/>
    <s v="Universidade Federal de Uberlandia"/>
    <n v="1918260"/>
    <n v="1377105695"/>
    <s v="18/04/1980"/>
    <s v="F"/>
    <s v="IZAURA MARTINS DA CUNHA"/>
    <s v="Parda"/>
    <s v="BRASILEIRO NATO"/>
    <m/>
    <s v="MG"/>
    <m/>
    <n v="89"/>
    <s v="DIRETORIA DE COMUNICACAO SOCIAL"/>
    <s v="04-SANTA MONICA"/>
    <n v="89"/>
    <s v="DIRETORIA DE COMUNICACAO SOCIAL"/>
    <s v="04-SANTA MONICA"/>
    <x v="0"/>
    <s v="Mestrado"/>
    <x v="2"/>
    <x v="0"/>
    <n v="8"/>
    <x v="0"/>
    <m/>
    <s v="0//0"/>
    <m/>
    <m/>
    <n v="0"/>
    <m/>
    <n v="0"/>
    <m/>
    <m/>
    <m/>
    <s v="EST"/>
    <s v="40 HS"/>
    <d v="2012-02-17T00:00:00"/>
    <n v="4334.4399999999996"/>
    <n v="42"/>
    <x v="2"/>
    <x v="0"/>
  </r>
  <r>
    <s v="CRISTINA PALMER BARROS"/>
    <s v="Hospital de Clínicas"/>
    <n v="2274895"/>
    <n v="98716670604"/>
    <s v="24/12/1972"/>
    <s v="F"/>
    <s v="ELIANI PALMER BARROS"/>
    <s v="Branca"/>
    <s v="BRASILEIRO NATO"/>
    <m/>
    <s v="RJ"/>
    <s v="RIO DE JANEIRO"/>
    <n v="769"/>
    <s v="PROPEDEUTICA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20 HS"/>
    <d v="2003-12-22T00:00:00"/>
    <n v="13293.92"/>
    <n v="50"/>
    <x v="5"/>
    <x v="5"/>
  </r>
  <r>
    <s v="CUSTODIO MENDES DA SILVA"/>
    <s v="Hospital de Clínicas"/>
    <n v="1440163"/>
    <n v="26143275653"/>
    <s v="01/02/1957"/>
    <s v="M"/>
    <s v="ANA MARIA DA SILVA"/>
    <s v="Branca"/>
    <s v="BRASILEIRO NATO"/>
    <m/>
    <s v="MG"/>
    <s v="SANTANA DO MANHUACU"/>
    <n v="489"/>
    <s v="ENFERMAGEM PSQUIATRIA INTERNACAO DIENF"/>
    <s v="05-ENFERMAGEM-UMUARAMA"/>
    <n v="211"/>
    <s v="DIRETORIA DE ENFERMAGEM HC"/>
    <s v="05-ENFERMAGEM-UMUARAMA"/>
    <x v="0"/>
    <s v="ENSINO MEDIO"/>
    <x v="2"/>
    <x v="0"/>
    <n v="12"/>
    <x v="0"/>
    <m/>
    <s v="0//0"/>
    <m/>
    <m/>
    <n v="0"/>
    <m/>
    <n v="0"/>
    <m/>
    <m/>
    <m/>
    <s v="EST"/>
    <s v="40 HS"/>
    <d v="2004-01-20T00:00:00"/>
    <n v="9349.85"/>
    <n v="65"/>
    <x v="1"/>
    <x v="3"/>
  </r>
  <r>
    <s v="CYNARA DA COSTA MACHADO"/>
    <s v="Universidade Federal de Uberlandia"/>
    <n v="409570"/>
    <n v="39415562668"/>
    <s v="23/07/1961"/>
    <s v="F"/>
    <s v="ELISA MARIA COSTA MACHADO"/>
    <s v="Branca"/>
    <s v="BRASILEIRO NATO"/>
    <m/>
    <s v="MG"/>
    <s v="UBERLANDIA"/>
    <n v="342"/>
    <s v="COORDENACAO CUR BAC LICENC. EM GEOGRAFIA"/>
    <s v="04-SANTA MONICA"/>
    <n v="340"/>
    <s v="INSTITUTO DE GEOGRAF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0-03-01T00:00:00"/>
    <n v="8179.59"/>
    <n v="61"/>
    <x v="6"/>
    <x v="3"/>
  </r>
  <r>
    <s v="DAIANE CARDOSO DA SILVA"/>
    <s v="Universidade Federal de Uberlandia"/>
    <n v="2103327"/>
    <n v="1586689606"/>
    <s v="06/10/1987"/>
    <s v="F"/>
    <s v="SANDRA EURIPEDES DA SILVA"/>
    <s v="Parda"/>
    <s v="BRASILEIRO NATO"/>
    <m/>
    <s v="MG"/>
    <m/>
    <n v="665"/>
    <s v="SETOR INTEG ACOES PROM SAUDE SERVIDOR"/>
    <s v="08-AREA ADMINISTR-UMUARAMA"/>
    <n v="29"/>
    <s v="PRO REITORIA DE GESTAO DE PESSOAS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3-13T00:00:00"/>
    <n v="6632.24"/>
    <n v="35"/>
    <x v="7"/>
    <x v="2"/>
  </r>
  <r>
    <s v="DAIANE GABRIELA RIBEIRO"/>
    <s v="Universidade Federal de Uberlandia"/>
    <n v="2199025"/>
    <n v="36219211847"/>
    <s v="24/01/1986"/>
    <s v="F"/>
    <s v="JUSSARA ABADIA RIBEIRO"/>
    <s v="Branc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5-02-23T00:00:00"/>
    <n v="4153.96"/>
    <n v="36"/>
    <x v="7"/>
    <x v="0"/>
  </r>
  <r>
    <s v="DAIANE INACIO CLEMENTE"/>
    <s v="Hospital de Clínicas"/>
    <n v="1861895"/>
    <n v="7536263651"/>
    <s v="29/04/1985"/>
    <s v="F"/>
    <s v="MARINA SANTOS OLIVEIRA"/>
    <s v="Pard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4-20T00:00:00"/>
    <n v="5273.52"/>
    <n v="37"/>
    <x v="7"/>
    <x v="0"/>
  </r>
  <r>
    <s v="DALILA CRISTINA DE ALMEIDA"/>
    <s v="Hospital de Clínicas"/>
    <n v="1435410"/>
    <n v="78941733634"/>
    <s v="05/06/1969"/>
    <s v="F"/>
    <s v="MARTHA MORAES DE ALMEIDA"/>
    <s v="Branca"/>
    <s v="BRASILEIRO NATO"/>
    <m/>
    <s v="MG"/>
    <s v="QUINTINOS"/>
    <n v="754"/>
    <s v="NUTRICAO E DIETETICA"/>
    <s v="06-HOSP CLINICAS-UMUARAMA"/>
    <n v="743"/>
    <s v="DIRETORIA DE SERVICOS ADMINISTRATIV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3-12-03T00:00:00"/>
    <n v="15928.99"/>
    <n v="53"/>
    <x v="5"/>
    <x v="6"/>
  </r>
  <r>
    <s v="DALINE GERVASIO MENDONCA FALOURD"/>
    <s v="Universidade Federal de Uberlandia"/>
    <n v="1827638"/>
    <n v="7864938604"/>
    <s v="09/06/1986"/>
    <s v="F"/>
    <s v="MARIA INES MENDONCA BERNARDES"/>
    <s v="Branca"/>
    <s v="BRASILEIRO NATO"/>
    <m/>
    <s v="MG"/>
    <m/>
    <n v="584"/>
    <s v="DIRETORIA REL INTERN INTERINSTITUCIONAIS"/>
    <s v="04-SANTA MONICA"/>
    <n v="4"/>
    <s v="GABINETE DO REITOR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30 HS"/>
    <d v="2010-11-30T00:00:00"/>
    <n v="5975.93"/>
    <n v="36"/>
    <x v="7"/>
    <x v="0"/>
  </r>
  <r>
    <s v="DALLYANA FLORENTINA BELCHIOR SILVA"/>
    <s v="Universidade Federal de Uberlandia"/>
    <n v="1030621"/>
    <n v="7318900609"/>
    <s v="28/06/1985"/>
    <s v="F"/>
    <s v="LUCINEY FLORENTINA GOMES BELCHIOR"/>
    <s v="Branca"/>
    <s v="BRASILEIRO NATO"/>
    <m/>
    <s v="MG"/>
    <m/>
    <n v="902"/>
    <s v="COOD PROG POS-GRAD MEST PROF EM ARTES"/>
    <s v="04-SANTA MONICA"/>
    <n v="808"/>
    <s v="INSTITUTO DE ARTES"/>
    <s v="04-SANTA MONICA"/>
    <x v="0"/>
    <s v="Especialização Nivel Superior"/>
    <x v="0"/>
    <x v="0"/>
    <n v="7"/>
    <x v="0"/>
    <m/>
    <s v="0//0"/>
    <m/>
    <m/>
    <n v="26413"/>
    <s v="INSTITUTO FEDERAL DO TRIANGULO MINEIRO"/>
    <n v="0"/>
    <m/>
    <m/>
    <m/>
    <s v="EST"/>
    <s v="40 HS"/>
    <d v="2018-06-18T00:00:00"/>
    <n v="4488.6000000000004"/>
    <n v="37"/>
    <x v="7"/>
    <x v="0"/>
  </r>
  <r>
    <s v="DAMI DA SILVA"/>
    <s v="Hospital de Clínicas"/>
    <n v="1123639"/>
    <n v="96630795687"/>
    <s v="17/03/1973"/>
    <s v="M"/>
    <s v="DOLARICE ROSA SILVA"/>
    <s v="Pard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Doutorado"/>
    <x v="0"/>
    <x v="0"/>
    <n v="16"/>
    <x v="0"/>
    <m/>
    <s v="0//0"/>
    <m/>
    <m/>
    <n v="0"/>
    <m/>
    <n v="0"/>
    <m/>
    <m/>
    <m/>
    <s v="EST"/>
    <s v="40 HS"/>
    <d v="1995-02-01T00:00:00"/>
    <n v="9208.08"/>
    <n v="49"/>
    <x v="5"/>
    <x v="3"/>
  </r>
  <r>
    <s v="DANIEL ALVES DE SOUSA"/>
    <s v="Universidade Federal de Uberlandia"/>
    <n v="2237043"/>
    <n v="10631858660"/>
    <s v="18/04/1990"/>
    <s v="M"/>
    <s v="MARIA HELENA DE ANDRADE SOUSA"/>
    <s v="Branca"/>
    <s v="BRASILEIRO NATO"/>
    <m/>
    <s v="MG"/>
    <m/>
    <n v="718"/>
    <s v="DIVISAO DE WEBSITES - CTIC"/>
    <s v="08-AREA ADMINISTR-UMUARAMA"/>
    <n v="581"/>
    <s v="CENTRO DE TECNO DA INFOR E COMUNICACAO"/>
    <s v="08-AREA ADMINISTR-UMUARAMA"/>
    <x v="0"/>
    <s v="Mestrado"/>
    <x v="1"/>
    <x v="0"/>
    <n v="5"/>
    <x v="0"/>
    <m/>
    <s v="0//0"/>
    <m/>
    <m/>
    <n v="0"/>
    <m/>
    <n v="0"/>
    <m/>
    <m/>
    <m/>
    <s v="EST"/>
    <s v="40 HS"/>
    <d v="2015-07-01T00:00:00"/>
    <n v="9314.1299999999992"/>
    <n v="32"/>
    <x v="0"/>
    <x v="3"/>
  </r>
  <r>
    <s v="DANIEL ALVES RODRIGUES"/>
    <s v="Hospital de Clínicas"/>
    <n v="2313974"/>
    <n v="9853505630"/>
    <s v="24/01/1996"/>
    <s v="M"/>
    <s v="MARGARETE ALVES RODRIGUES"/>
    <s v="Pard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5-19T00:00:00"/>
    <n v="9461.26"/>
    <n v="26"/>
    <x v="8"/>
    <x v="3"/>
  </r>
  <r>
    <s v="DANIEL ARAUJO"/>
    <s v="Universidade Federal de Uberlandia"/>
    <n v="1672596"/>
    <n v="45536007653"/>
    <s v="05/02/1960"/>
    <s v="M"/>
    <s v="VALDELICE CUSTODIO ARAUJO"/>
    <s v="Branca"/>
    <s v="BRASILEIRO NATO"/>
    <m/>
    <s v="MG"/>
    <s v="BELO HORIZONTE"/>
    <n v="395"/>
    <s v="INSTITUTO DE FISICA"/>
    <s v="04-SANTA MONICA"/>
    <n v="395"/>
    <s v="INSTITUTO DE FISICA"/>
    <s v="04-SANTA MON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9-01-22T00:00:00"/>
    <n v="4840.87"/>
    <n v="62"/>
    <x v="6"/>
    <x v="0"/>
  </r>
  <r>
    <s v="DANIEL CHADUD MATOSO"/>
    <s v="Hospital de Clínicas"/>
    <n v="2218922"/>
    <n v="98645919672"/>
    <s v="22/10/1973"/>
    <s v="M"/>
    <s v="AGUIDA PORTO CHADUD MATOSO"/>
    <s v="Branca"/>
    <s v="BRASILEIRO NATO"/>
    <m/>
    <s v="GO"/>
    <s v="ANAPOLIS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3"/>
    <x v="0"/>
    <m/>
    <s v="0//0"/>
    <m/>
    <m/>
    <n v="0"/>
    <m/>
    <n v="0"/>
    <m/>
    <m/>
    <m/>
    <s v="EST"/>
    <s v="40 HS"/>
    <d v="2002-11-04T00:00:00"/>
    <n v="20180.39"/>
    <n v="49"/>
    <x v="5"/>
    <x v="4"/>
  </r>
  <r>
    <s v="DANIEL DE OLIVEIRA FERREIRA"/>
    <s v="Universidade Federal de Uberlandia"/>
    <n v="3208778"/>
    <n v="10842564608"/>
    <s v="04/09/1995"/>
    <s v="M"/>
    <s v="JOANA BATISTA DE OLIVEIRA FERREIRA"/>
    <s v="Parda"/>
    <s v="BRASILEIRO NATO"/>
    <m/>
    <s v="MG"/>
    <m/>
    <n v="791"/>
    <s v="COOR CURSO GRAD ENG ELET TELEC DE PATOS"/>
    <s v="11-CAMPUS PATOS DE MINAS"/>
    <n v="403"/>
    <s v="FACULDADE DE ENGENHARIA ELETRICA"/>
    <s v="04-SANTA MONICA"/>
    <x v="0"/>
    <s v="Mestrado"/>
    <x v="1"/>
    <x v="3"/>
    <n v="2"/>
    <x v="0"/>
    <m/>
    <s v="0//0"/>
    <m/>
    <m/>
    <n v="0"/>
    <m/>
    <n v="0"/>
    <m/>
    <m/>
    <m/>
    <s v="EST"/>
    <s v="40 HS"/>
    <d v="2020-10-13T00:00:00"/>
    <n v="6859.94"/>
    <n v="27"/>
    <x v="8"/>
    <x v="2"/>
  </r>
  <r>
    <s v="DANIEL GONCALVES CURY"/>
    <s v="Universidade Federal de Uberlandia"/>
    <n v="1916235"/>
    <n v="6722549640"/>
    <s v="19/01/1984"/>
    <s v="M"/>
    <s v="VERA LUCIA GONCALVES DE CASTRO"/>
    <s v="Branca"/>
    <s v="BRASILEIRO NATO"/>
    <m/>
    <s v="MG"/>
    <m/>
    <n v="1161"/>
    <s v="COORD CURSO GRAD EDU FISICA-LICENCIATURA"/>
    <s v="03-EDUCACAO FISICA"/>
    <n v="332"/>
    <s v="FACULDADE DE EDUCACAO FISICA"/>
    <s v="03-EDUCACAO FISICA"/>
    <x v="0"/>
    <s v="Doutorado"/>
    <x v="1"/>
    <x v="0"/>
    <n v="8"/>
    <x v="0"/>
    <m/>
    <s v="0//0"/>
    <m/>
    <m/>
    <n v="0"/>
    <m/>
    <n v="0"/>
    <m/>
    <m/>
    <m/>
    <s v="EST"/>
    <s v="40 HS"/>
    <d v="2012-02-10T00:00:00"/>
    <n v="10726.03"/>
    <n v="38"/>
    <x v="7"/>
    <x v="8"/>
  </r>
  <r>
    <s v="DANIEL GUSTAVO DE SOUSA CARLETO"/>
    <s v="Universidade Federal de Uberlandia"/>
    <n v="1811610"/>
    <n v="6282581605"/>
    <s v="26/04/1983"/>
    <s v="M"/>
    <s v="MARIA CLARA DE SOUSA CARLETO"/>
    <s v="Branca"/>
    <s v="BRASILEIRO NATO"/>
    <m/>
    <s v="MG"/>
    <m/>
    <n v="670"/>
    <s v="SETOR DE ATENCAO A DEPENDENCIA QUIMICA"/>
    <s v="08-AREA ADMINISTR-UMUARAMA"/>
    <n v="663"/>
    <s v="DIRETORIA QUALIDADE VIDA SAUDE SERVIDOR"/>
    <s v="08-AREA ADMINISTR-UMUARAMA"/>
    <x v="0"/>
    <s v="Mestrado"/>
    <x v="1"/>
    <x v="2"/>
    <n v="3"/>
    <x v="0"/>
    <m/>
    <s v="0//0"/>
    <m/>
    <m/>
    <n v="0"/>
    <m/>
    <n v="0"/>
    <m/>
    <m/>
    <m/>
    <s v="EST"/>
    <s v="30 HS"/>
    <d v="2019-02-28T00:00:00"/>
    <n v="7405.44"/>
    <n v="39"/>
    <x v="2"/>
    <x v="2"/>
  </r>
  <r>
    <s v="DANIEL MACEDO BARROSO"/>
    <s v="Universidade Federal de Uberlandia"/>
    <n v="3308742"/>
    <n v="11847836674"/>
    <s v="17/05/1994"/>
    <s v="M"/>
    <s v="ZULMIRA MACEDO BARROSO"/>
    <s v="Branca"/>
    <s v="BRASILEIRO NATO"/>
    <m/>
    <s v="MG"/>
    <m/>
    <n v="1225"/>
    <s v="DIVISAO DE APLICACAO - DIRPS"/>
    <s v="04-SANTA MONICA"/>
    <n v="262"/>
    <s v="PRO REITORIA DE GRADUACAO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9-06T00:00:00"/>
    <n v="3342.18"/>
    <n v="28"/>
    <x v="8"/>
    <x v="9"/>
  </r>
  <r>
    <s v="DANIEL MARTINS DA SILVA"/>
    <s v="Universidade Federal de Uberlandia"/>
    <n v="2134540"/>
    <n v="11811662684"/>
    <s v="23/07/1992"/>
    <s v="M"/>
    <s v="ROSALINA MARTINS DA SILVA"/>
    <s v="Pret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7-03T00:00:00"/>
    <n v="4153.96"/>
    <n v="30"/>
    <x v="0"/>
    <x v="0"/>
  </r>
  <r>
    <s v="DANIEL PEREIRA SILVA"/>
    <s v="Universidade Federal de Uberlandia"/>
    <n v="2247516"/>
    <n v="1032335637"/>
    <s v="19/11/1977"/>
    <s v="M"/>
    <s v="HELENITA PEREIRA SILVA"/>
    <s v="Branca"/>
    <s v="BRASILEIRO NATO"/>
    <m/>
    <s v="GO"/>
    <m/>
    <n v="254"/>
    <s v="DIVISAO DE RESTAURANTES UNIVERSITARIOS"/>
    <s v="04-SANTA MONICA"/>
    <n v="944"/>
    <s v="PRO REITORIA DE ASSISTENCIA ESTUDANTIL"/>
    <s v="04-SANTA MONICA"/>
    <x v="0"/>
    <s v="Graduação (Nivel Superior Completo)"/>
    <x v="0"/>
    <x v="2"/>
    <n v="5"/>
    <x v="0"/>
    <m/>
    <s v="0//0"/>
    <m/>
    <m/>
    <n v="0"/>
    <m/>
    <n v="0"/>
    <m/>
    <m/>
    <m/>
    <s v="EST"/>
    <s v="40 HS"/>
    <d v="2015-09-03T00:00:00"/>
    <n v="4118.79"/>
    <n v="45"/>
    <x v="3"/>
    <x v="0"/>
  </r>
  <r>
    <s v="DANIEL SAMESINA"/>
    <s v="Universidade Federal de Uberlandia"/>
    <n v="2864675"/>
    <n v="6127196698"/>
    <s v="04/09/1982"/>
    <s v="M"/>
    <s v="IONE SUEKO NAKAO SAMESINA"/>
    <s v="Amarela"/>
    <s v="BRASILEIRO NATO"/>
    <m/>
    <s v="MG"/>
    <m/>
    <n v="414"/>
    <s v="FACULDADE DE CIENCIA DA COMPUTACAO"/>
    <s v="04-SANTA MONICA"/>
    <n v="414"/>
    <s v="FACULDADE DE CIENCIA DA COMPUTACAO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6-10T00:00:00"/>
    <n v="4153.96"/>
    <n v="40"/>
    <x v="2"/>
    <x v="0"/>
  </r>
  <r>
    <s v="DANIELA APARECIDA DE SOUSA MOREIRA RAMOS"/>
    <s v="Universidade Federal de Uberlandia"/>
    <n v="1656611"/>
    <n v="7610667641"/>
    <s v="12/10/1985"/>
    <s v="F"/>
    <s v="HILEIA FERREIRA DE SOUSA MOREIRA"/>
    <s v="Branca"/>
    <s v="BRASILEIRO NATO"/>
    <m/>
    <s v="MG"/>
    <s v="UBERLANDIA"/>
    <n v="41"/>
    <s v="DIVISAO  PROV E ACOMP TEC ADMINISTRATIVO"/>
    <s v="04-SANTA MONICA"/>
    <n v="29"/>
    <s v="PRO REITORIA DE GESTAO DE PESSOAS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9-19T00:00:00"/>
    <n v="10057.17"/>
    <n v="37"/>
    <x v="7"/>
    <x v="8"/>
  </r>
  <r>
    <s v="DANIELA BASTOS SOARES"/>
    <s v="Universidade Federal de Uberlandia"/>
    <n v="2997234"/>
    <n v="9429096664"/>
    <s v="01/07/1989"/>
    <s v="F"/>
    <s v="SILENE MARIA BASTOS SOARES"/>
    <s v="Branca"/>
    <s v="BRASILEIRO NATO"/>
    <m/>
    <s v="MG"/>
    <m/>
    <n v="325"/>
    <s v="COORDENACAO CUR.GRAD.ODONTOLOGIA FOUFU"/>
    <s v="07-AREA ACADEMICA-UMUARAMA"/>
    <n v="319"/>
    <s v="FACULDADE DE ODONTOLOGIA"/>
    <s v="07-AREA ACADEMICA-UMUARAMA"/>
    <x v="0"/>
    <s v="ENSINO SUPERIOR"/>
    <x v="0"/>
    <x v="2"/>
    <n v="4"/>
    <x v="0"/>
    <m/>
    <s v="0//0"/>
    <m/>
    <m/>
    <n v="0"/>
    <m/>
    <n v="0"/>
    <m/>
    <m/>
    <m/>
    <s v="EST"/>
    <s v="40 HS"/>
    <d v="2017-11-16T00:00:00"/>
    <n v="3703.52"/>
    <n v="33"/>
    <x v="0"/>
    <x v="9"/>
  </r>
  <r>
    <s v="DANIELA CARVALHO SILVA"/>
    <s v="Hospital de Clínicas"/>
    <n v="1557084"/>
    <n v="4579616600"/>
    <s v="21/06/1981"/>
    <s v="F"/>
    <s v="MARILDA ROSA DE CARVALHO SILV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0"/>
    <x v="0"/>
    <n v="11"/>
    <x v="0"/>
    <m/>
    <s v="0//0"/>
    <m/>
    <m/>
    <n v="0"/>
    <m/>
    <n v="0"/>
    <m/>
    <m/>
    <m/>
    <s v="EST"/>
    <s v="24 HS"/>
    <d v="2006-11-30T00:00:00"/>
    <n v="7323.19"/>
    <n v="41"/>
    <x v="2"/>
    <x v="2"/>
  </r>
  <r>
    <s v="DANIELA CONTRI FRAGA ALVES"/>
    <s v="Hospital de Clínicas"/>
    <n v="2489020"/>
    <n v="1325546666"/>
    <s v="17/08/1978"/>
    <s v="F"/>
    <s v="CLEUSA APARECIDA FRAGA ALVES"/>
    <s v="Branca"/>
    <s v="BRASILEIRO NATO"/>
    <m/>
    <s v="GO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6"/>
    <x v="0"/>
    <m/>
    <s v="0//0"/>
    <m/>
    <m/>
    <n v="0"/>
    <m/>
    <n v="0"/>
    <m/>
    <m/>
    <m/>
    <s v="EST"/>
    <s v="20 HS"/>
    <d v="2015-05-15T00:00:00"/>
    <n v="7803.49"/>
    <n v="44"/>
    <x v="3"/>
    <x v="2"/>
  </r>
  <r>
    <s v="DANIELA CRISTINA DA SILVA"/>
    <s v="Hospital de Clínicas"/>
    <n v="1435062"/>
    <n v="4945752630"/>
    <s v="08/01/1983"/>
    <s v="F"/>
    <s v="ANA LUCIA DA SILVA"/>
    <s v="Preta"/>
    <s v="BRASILEIRO NATO"/>
    <m/>
    <s v="MG"/>
    <s v="PATROCINIO"/>
    <n v="499"/>
    <s v="UTI PEDIATRICO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25T00:00:00"/>
    <n v="11402.3"/>
    <n v="39"/>
    <x v="2"/>
    <x v="8"/>
  </r>
  <r>
    <s v="DANIELA DA CUNHA LOPES ALMEIDA"/>
    <s v="Universidade Federal de Uberlandia"/>
    <n v="1193769"/>
    <n v="8612415683"/>
    <s v="12/06/1988"/>
    <s v="F"/>
    <s v="CLEUNICE APARECIDA TERTULIANO DA CUNHA LOPES"/>
    <s v="Branca"/>
    <s v="BRASILEIRO NATO"/>
    <m/>
    <s v="MG"/>
    <m/>
    <n v="1173"/>
    <s v="ASSESSORIA ADMINISTRATIVA UFU PT MINAS"/>
    <s v="11-CAMPUS PATOS DE MINAS"/>
    <n v="944"/>
    <s v="PRO REITORIA DE ASSISTENCIA ESTUDANTIL"/>
    <s v="04-SANTA MONICA"/>
    <x v="0"/>
    <s v="Mestrado"/>
    <x v="1"/>
    <x v="0"/>
    <n v="4"/>
    <x v="0"/>
    <m/>
    <s v="0//0"/>
    <m/>
    <m/>
    <n v="0"/>
    <m/>
    <n v="0"/>
    <m/>
    <m/>
    <m/>
    <s v="EST"/>
    <s v="40 HS"/>
    <d v="2018-04-02T00:00:00"/>
    <n v="7994.33"/>
    <n v="34"/>
    <x v="7"/>
    <x v="2"/>
  </r>
  <r>
    <s v="DANIELA DA SILVA NUNES"/>
    <s v="Hospital de Clínicas"/>
    <n v="1330402"/>
    <n v="2349446174"/>
    <s v="30/12/1986"/>
    <s v="F"/>
    <s v="IVA LUCIA PEREIRA DA SILVA NUNES"/>
    <s v="Branca"/>
    <s v="BRASILEIRO NATO"/>
    <m/>
    <s v="GO"/>
    <m/>
    <n v="771"/>
    <s v="SERVICOS MEDICOS"/>
    <s v="06-HOSP CLINICAS-UMUARAMA"/>
    <n v="746"/>
    <s v="DIRETORIA DE SERVICOS CLINICOS"/>
    <s v="06-HOSP CLINICAS-UMUARAMA"/>
    <x v="0"/>
    <s v="Doutorado"/>
    <x v="0"/>
    <x v="2"/>
    <n v="5"/>
    <x v="0"/>
    <m/>
    <s v="0//0"/>
    <m/>
    <m/>
    <n v="26283"/>
    <s v="UNIV. FEDERAL DE MATO GROSSO DO SUL"/>
    <n v="0"/>
    <m/>
    <m/>
    <m/>
    <s v="EST"/>
    <s v="40 HS"/>
    <d v="2017-07-24T00:00:00"/>
    <n v="5694.97"/>
    <n v="36"/>
    <x v="7"/>
    <x v="0"/>
  </r>
  <r>
    <s v="DANIELA FARAH DE LIMA"/>
    <s v="Universidade Federal de Uberlandia"/>
    <n v="2160772"/>
    <n v="5435045657"/>
    <s v="25/01/1982"/>
    <s v="F"/>
    <s v="NEIDE FARAH DE AZEREDO LIMA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Mestrado"/>
    <x v="2"/>
    <x v="0"/>
    <n v="6"/>
    <x v="0"/>
    <m/>
    <s v="0//0"/>
    <m/>
    <m/>
    <n v="0"/>
    <m/>
    <n v="0"/>
    <m/>
    <m/>
    <m/>
    <s v="EST"/>
    <s v="40 HS"/>
    <d v="2014-09-22T00:00:00"/>
    <n v="4015.15"/>
    <n v="40"/>
    <x v="2"/>
    <x v="0"/>
  </r>
  <r>
    <s v="DANIELA FATIMA MENDONCA MELO"/>
    <s v="Universidade Federal de Uberlandia"/>
    <n v="1369042"/>
    <n v="6747089626"/>
    <s v="03/12/1983"/>
    <s v="F"/>
    <s v="LUCIA MARIA MENDONCA MELO"/>
    <s v="Branca"/>
    <s v="BRASILEIRO NATO"/>
    <m/>
    <s v="MG"/>
    <m/>
    <n v="886"/>
    <s v="DIVISAO DE INFORMATIZACAO DA DIRBI"/>
    <s v="04-SANTA MONICA"/>
    <n v="585"/>
    <s v="DIRETORIA DO SISTEMA DE BIBLIOTECAS"/>
    <s v="04-SANTA MONIC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7-04-04T00:00:00"/>
    <n v="7812.76"/>
    <n v="39"/>
    <x v="2"/>
    <x v="2"/>
  </r>
  <r>
    <s v="DANIELA GIRALDI MARYAMA OKANO"/>
    <s v="Hospital de Clínicas"/>
    <n v="1870265"/>
    <n v="26841416813"/>
    <s v="12/11/1978"/>
    <s v="F"/>
    <s v="VERA LUCIA GIRALDI MARYAMA"/>
    <s v="Branca"/>
    <s v="BRASILEIRO NATO"/>
    <m/>
    <s v="SP"/>
    <m/>
    <n v="771"/>
    <s v="SERVICOS MEDICOS"/>
    <s v="06-HOSP CLINICAS-UMUARAMA"/>
    <n v="746"/>
    <s v="DIRETORIA DE SERVICOS CLINICOS"/>
    <s v="06-HOSP CLINICAS-UMUARAMA"/>
    <x v="0"/>
    <s v="Mestrado"/>
    <x v="1"/>
    <x v="0"/>
    <n v="8"/>
    <x v="0"/>
    <m/>
    <s v="0//0"/>
    <m/>
    <m/>
    <n v="26254"/>
    <s v="UNIVERSIDADE FED.DO TRIANGULO MINEIRO"/>
    <n v="0"/>
    <m/>
    <m/>
    <m/>
    <s v="EST"/>
    <s v="40 HS"/>
    <d v="2017-09-14T00:00:00"/>
    <n v="21259.98"/>
    <n v="44"/>
    <x v="3"/>
    <x v="4"/>
  </r>
  <r>
    <s v="DANIELA IMOLESI CRUZ"/>
    <s v="Universidade Federal de Uberlandia"/>
    <n v="1361462"/>
    <n v="8701086626"/>
    <s v="09/12/1991"/>
    <s v="F"/>
    <s v="MARINA RIBEIRO IMOLESI CRUZ"/>
    <s v="Branca"/>
    <s v="BRASILEIRO NATO"/>
    <m/>
    <s v="MG"/>
    <m/>
    <n v="4"/>
    <s v="GABINETE DO REITOR"/>
    <s v="04-SANTA MONICA"/>
    <n v="4"/>
    <s v="GABINETE DO REITOR"/>
    <s v="04-SANTA MONICA"/>
    <x v="0"/>
    <s v="Mestrado"/>
    <x v="1"/>
    <x v="0"/>
    <n v="4"/>
    <x v="0"/>
    <m/>
    <s v="0//0"/>
    <m/>
    <m/>
    <n v="26254"/>
    <s v="UNIVERSIDADE FED.DO TRIANGULO MINEIRO"/>
    <n v="0"/>
    <m/>
    <m/>
    <m/>
    <s v="EST"/>
    <s v="40 HS"/>
    <d v="2022-03-11T00:00:00"/>
    <n v="7994.33"/>
    <n v="31"/>
    <x v="0"/>
    <x v="2"/>
  </r>
  <r>
    <s v="DANIELA LEMOS BORGES"/>
    <s v="Hospital de Clínicas"/>
    <n v="1365839"/>
    <n v="4061595644"/>
    <s v="14/11/1979"/>
    <s v="F"/>
    <s v="MARLENE BORGES DE LEMOS"/>
    <s v="Parda"/>
    <s v="BRASILEIRO NATO"/>
    <m/>
    <s v="GO"/>
    <s v="SAO SIMAO"/>
    <n v="491"/>
    <s v="CENTRO CIRURGICO GEUNE DIENF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2-12-01T00:00:00"/>
    <n v="12187.19"/>
    <n v="43"/>
    <x v="2"/>
    <x v="5"/>
  </r>
  <r>
    <s v="DANIELA MARQUES DE LIMA MOTA FERREIRA"/>
    <s v="Hospital de Clínicas"/>
    <n v="2274949"/>
    <n v="95195823634"/>
    <s v="12/08/1974"/>
    <s v="F"/>
    <s v="VICENTINA MARQUES DE LIMA MOTA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20 HS"/>
    <d v="2003-12-01T00:00:00"/>
    <n v="13214.01"/>
    <n v="48"/>
    <x v="3"/>
    <x v="5"/>
  </r>
  <r>
    <s v="DANIELA NAME CHAUL"/>
    <s v="Hospital de Clínicas"/>
    <n v="1440180"/>
    <n v="86082868153"/>
    <s v="03/02/1978"/>
    <s v="F"/>
    <s v="MARIA HELENA NAME CHAUL"/>
    <s v="Branca"/>
    <s v="BRASILEIRO NATO"/>
    <m/>
    <s v="GO"/>
    <s v="GOIANIA"/>
    <n v="754"/>
    <s v="NUTRICAO E DIETETICA"/>
    <s v="06-HOSP CLINICAS-UMUARAMA"/>
    <n v="743"/>
    <s v="DIRETORIA DE SERVICOS ADMINISTRATIV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20 HS"/>
    <d v="2004-01-16T00:00:00"/>
    <n v="4999.88"/>
    <n v="44"/>
    <x v="3"/>
    <x v="0"/>
  </r>
  <r>
    <s v="DANIELA NOGUEIRA PRADO DE SOUZA"/>
    <s v="Hospital de Clínicas"/>
    <n v="1365352"/>
    <n v="4945777624"/>
    <s v="28/02/1981"/>
    <s v="F"/>
    <s v="KATIA ENOE DE NOGUEIRA PRADO"/>
    <s v="Branca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x v="0"/>
    <s v="Mestrado"/>
    <x v="1"/>
    <x v="2"/>
    <n v="13"/>
    <x v="0"/>
    <m/>
    <s v="0//0"/>
    <m/>
    <m/>
    <n v="0"/>
    <m/>
    <n v="0"/>
    <m/>
    <m/>
    <m/>
    <s v="EST"/>
    <s v="40 HS"/>
    <d v="2002-12-02T00:00:00"/>
    <n v="13626.54"/>
    <n v="41"/>
    <x v="2"/>
    <x v="5"/>
  </r>
  <r>
    <s v="DANIELA PERES DE SOUZA"/>
    <s v="Universidade Federal de Uberlandia"/>
    <n v="1444352"/>
    <n v="4283390690"/>
    <s v="07/09/1976"/>
    <s v="F"/>
    <s v="MARIA TEREZA DE SOUZA PERES"/>
    <s v="Branca"/>
    <s v="BRASILEIRO NATO"/>
    <m/>
    <s v="MG"/>
    <m/>
    <n v="1216"/>
    <s v="DIV PROMOCAO ASSIS SAUDE DO SERVIDOR"/>
    <s v="08-AREA ADMINISTR-UMUARAMA"/>
    <n v="29"/>
    <s v="PRO REITORIA DE GESTAO DE PESSOAS"/>
    <s v="04-SANTA MONICA"/>
    <x v="0"/>
    <s v="Especialização Nivel Superior"/>
    <x v="1"/>
    <x v="3"/>
    <n v="2"/>
    <x v="0"/>
    <m/>
    <s v="0//0"/>
    <m/>
    <m/>
    <n v="0"/>
    <m/>
    <n v="0"/>
    <m/>
    <m/>
    <m/>
    <s v="EST"/>
    <s v="20 HS"/>
    <d v="2020-10-01T00:00:00"/>
    <n v="5867.05"/>
    <n v="46"/>
    <x v="3"/>
    <x v="0"/>
  </r>
  <r>
    <s v="DANIELA SILVA RODRIGUES DA COSTA"/>
    <s v="Hospital de Clínicas"/>
    <n v="1434751"/>
    <n v="5091371648"/>
    <s v="19/06/1981"/>
    <s v="F"/>
    <s v="SUELI SILVA RODRIGUES DA COSTA"/>
    <s v="Branc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Mestrado"/>
    <x v="1"/>
    <x v="2"/>
    <n v="13"/>
    <x v="0"/>
    <m/>
    <s v="0//0"/>
    <m/>
    <m/>
    <n v="0"/>
    <m/>
    <n v="0"/>
    <m/>
    <m/>
    <m/>
    <s v="EST"/>
    <s v="40 HS"/>
    <d v="2003-11-13T00:00:00"/>
    <n v="16755.88"/>
    <n v="41"/>
    <x v="2"/>
    <x v="1"/>
  </r>
  <r>
    <s v="DANIELA SOUSA COSTA"/>
    <s v="Universidade Federal de Uberlandia"/>
    <n v="2611583"/>
    <n v="8059960601"/>
    <s v="14/08/1989"/>
    <s v="F"/>
    <s v="MARIA DA GLORIA ALBINO COSTA"/>
    <s v="Branca"/>
    <s v="BRASILEIRO NATO"/>
    <m/>
    <s v="MG"/>
    <s v="UBERLANDIA"/>
    <n v="532"/>
    <s v="CURSO DE ENGENHARIA BIOMEDICA"/>
    <s v="04-SANTA MONICA"/>
    <n v="403"/>
    <s v="FACULDADE DE ENGENHARIA ELETRICA"/>
    <s v="04-SANTA MONICA"/>
    <x v="0"/>
    <s v="Graduação (Nivel Superior Completo)"/>
    <x v="0"/>
    <x v="0"/>
    <n v="5"/>
    <x v="0"/>
    <m/>
    <s v="0//0"/>
    <m/>
    <m/>
    <n v="0"/>
    <m/>
    <n v="0"/>
    <m/>
    <m/>
    <m/>
    <s v="EST"/>
    <s v="40 HS"/>
    <d v="2016-08-17T00:00:00"/>
    <n v="4159.17"/>
    <n v="33"/>
    <x v="0"/>
    <x v="0"/>
  </r>
  <r>
    <s v="DANIELE DA SILVA VIDAL"/>
    <s v="Universidade Federal de Uberlandia"/>
    <n v="2066149"/>
    <n v="5159039651"/>
    <s v="11/08/1981"/>
    <s v="F"/>
    <s v="SONIA MARIA DA SILVA VIDAL"/>
    <s v="Branca"/>
    <s v="BRASILEIRO NATO"/>
    <m/>
    <s v="SP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10-29T00:00:00"/>
    <n v="4833.87"/>
    <n v="41"/>
    <x v="2"/>
    <x v="0"/>
  </r>
  <r>
    <s v="DANIELLA RODRIGUES CAMARGOS"/>
    <s v="Universidade Federal de Uberlandia"/>
    <n v="1874791"/>
    <n v="5632074692"/>
    <s v="14/04/1981"/>
    <s v="F"/>
    <s v="MARIA SELMA RODRIGUES GUEDES"/>
    <s v="Branca"/>
    <s v="BRASILEIRO NATO"/>
    <m/>
    <s v="MG"/>
    <m/>
    <n v="130"/>
    <s v="SETOR DE ASSUNTOS EDUCACIONAIS - DIRAC"/>
    <s v="04-SANTA MONICA"/>
    <n v="262"/>
    <s v="PRO REITORIA DE GRADUACAO"/>
    <s v="04-SANTA MONIC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7-04T00:00:00"/>
    <n v="4484.28"/>
    <n v="41"/>
    <x v="2"/>
    <x v="0"/>
  </r>
  <r>
    <s v="DANIELLA STORTI CARATTA"/>
    <s v="Universidade Federal de Uberlandia"/>
    <n v="3251568"/>
    <n v="95226770600"/>
    <s v="10/01/1974"/>
    <s v="F"/>
    <s v="VERA STORTI CARATTA"/>
    <s v="Branca"/>
    <s v="BRASILEIRO NATO"/>
    <m/>
    <s v="DF"/>
    <m/>
    <n v="1145"/>
    <s v="COM PERM_ACUM CARG EMPREGOS E SALARIOS"/>
    <s v="04-SANTA MONICA"/>
    <n v="29"/>
    <s v="PRO REITORIA DE GESTAO DE PESSOAS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1-08-17T00:00:00"/>
    <n v="5434.85"/>
    <n v="48"/>
    <x v="3"/>
    <x v="0"/>
  </r>
  <r>
    <s v="DANIELLE BRIGIDA CARVALHO"/>
    <s v="Universidade Federal de Uberlandia"/>
    <n v="2236112"/>
    <n v="9398100690"/>
    <s v="16/02/1990"/>
    <s v="F"/>
    <s v="MARIA ABADIA BRIGIDA CARVALHO"/>
    <s v="Branca"/>
    <s v="BRASILEIRO NATO"/>
    <m/>
    <s v="MG"/>
    <m/>
    <n v="319"/>
    <s v="FACULDADE DE ODONTOLOGIA"/>
    <s v="07-AREA ACADEMICA-UMUARAMA"/>
    <n v="319"/>
    <s v="FACULDADE DE ODONTOLOGIA"/>
    <s v="07-AREA ACADEMICA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6-29T00:00:00"/>
    <n v="4157.95"/>
    <n v="32"/>
    <x v="0"/>
    <x v="0"/>
  </r>
  <r>
    <s v="DANIELLE FRANCIANE MARQUES DE OLIVEIRA BUIATTI"/>
    <s v="Universidade Federal de Uberlandia"/>
    <n v="1838738"/>
    <n v="2827682621"/>
    <s v="11/10/1976"/>
    <s v="F"/>
    <s v="ELIANE MARIA MARQUES DE OLIVEIRA"/>
    <s v="Amarela"/>
    <s v="BRASILEIRO NATO"/>
    <m/>
    <s v="PE"/>
    <m/>
    <n v="561"/>
    <s v="COORD CURSO DE GRADUACAO EM JORNALISMO"/>
    <s v="04-SANTA MONICA"/>
    <n v="363"/>
    <s v="FACULDADE DE EDUCACA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1-20T00:00:00"/>
    <n v="4663.6499999999996"/>
    <n v="46"/>
    <x v="3"/>
    <x v="0"/>
  </r>
  <r>
    <s v="DANIELLE OLIVEIRA BORGES"/>
    <s v="Universidade Federal de Uberlandia"/>
    <n v="2266265"/>
    <n v="8951739643"/>
    <s v="11/01/1988"/>
    <s v="F"/>
    <s v="JOENI DE OLIVEIRA LIMA BORGES"/>
    <s v="Branca"/>
    <s v="BRASILEIRO NATO"/>
    <m/>
    <s v="MG"/>
    <m/>
    <n v="562"/>
    <s v="CURSO DE GRADUACAO EM NUTRICAO"/>
    <s v="07-AREA ACADEMICA-UMUARAMA"/>
    <n v="305"/>
    <s v="FACULDADE DE MEDICINA"/>
    <s v="07-AREA ACADEMICA-UMUARAMA"/>
    <x v="0"/>
    <s v="Mestrado"/>
    <x v="1"/>
    <x v="0"/>
    <n v="5"/>
    <x v="0"/>
    <m/>
    <s v="0//0"/>
    <m/>
    <m/>
    <n v="0"/>
    <m/>
    <n v="0"/>
    <m/>
    <m/>
    <m/>
    <s v="EST"/>
    <s v="40 HS"/>
    <d v="2015-11-24T00:00:00"/>
    <n v="8306.11"/>
    <n v="34"/>
    <x v="7"/>
    <x v="3"/>
  </r>
  <r>
    <s v="DANIELLE REIS NAPOLITANO"/>
    <s v="Universidade Federal de Uberlandia"/>
    <n v="3323365"/>
    <n v="109234626"/>
    <s v="14/03/1974"/>
    <s v="F"/>
    <s v="BEATRIZ LELIS DA SILVA REIS"/>
    <s v="Branca"/>
    <s v="BRASILEIRO NATO"/>
    <m/>
    <s v="MG"/>
    <s v="UBERLANDIA"/>
    <n v="288"/>
    <s v="INSTITUTO DE CIENCIAS BIOMEDICAS"/>
    <s v="07-AREA ACADEMICA-UMUARAMA"/>
    <n v="288"/>
    <s v="INSTITUTO DE CIENCIAS BIOMEDICAS"/>
    <s v="07-AREA ACADEMICA-UMUARAMA"/>
    <x v="0"/>
    <s v="Doutorado"/>
    <x v="1"/>
    <x v="0"/>
    <n v="10"/>
    <x v="0"/>
    <m/>
    <s v="0//0"/>
    <m/>
    <m/>
    <n v="0"/>
    <m/>
    <n v="0"/>
    <m/>
    <m/>
    <m/>
    <s v="EST"/>
    <s v="40 HS"/>
    <d v="2008-08-20T00:00:00"/>
    <n v="12240.63"/>
    <n v="48"/>
    <x v="3"/>
    <x v="5"/>
  </r>
  <r>
    <s v="DANIELLE SOUZA VIEIRA"/>
    <s v="Universidade Federal de Uberlandia"/>
    <n v="1918099"/>
    <n v="10114438641"/>
    <s v="16/07/1989"/>
    <s v="F"/>
    <s v="SYRLEI SOUZA DE OLIVEIRA"/>
    <s v="Não Informado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Mestrado"/>
    <x v="2"/>
    <x v="0"/>
    <n v="8"/>
    <x v="0"/>
    <m/>
    <s v="0//0"/>
    <m/>
    <s v="Lic. Tratar de Interesses Particulares - EST"/>
    <n v="0"/>
    <m/>
    <n v="0"/>
    <m/>
    <s v="2/10/2022"/>
    <s v="1/10/2025"/>
    <s v="EST"/>
    <s v="40 HS"/>
    <d v="2012-02-17T00:00:00"/>
    <n v="0"/>
    <n v="33"/>
    <x v="0"/>
    <x v="10"/>
  </r>
  <r>
    <s v="DANIELO GARCIA DE FREITAS"/>
    <s v="Hospital de Clínicas"/>
    <n v="2178847"/>
    <n v="93140010672"/>
    <s v="26/03/1972"/>
    <s v="M"/>
    <s v="CONSUELO MARIA GARCIA DE FREITA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Doutorado"/>
    <x v="1"/>
    <x v="1"/>
    <n v="12"/>
    <x v="0"/>
    <m/>
    <s v="0//0"/>
    <m/>
    <m/>
    <n v="0"/>
    <m/>
    <n v="0"/>
    <m/>
    <m/>
    <m/>
    <s v="EST"/>
    <s v="20 HS"/>
    <d v="2004-06-09T00:00:00"/>
    <n v="12762.77"/>
    <n v="50"/>
    <x v="5"/>
    <x v="5"/>
  </r>
  <r>
    <s v="DANILO CARDOSO DO NASCIMENTO"/>
    <s v="Universidade Federal de Uberlandia"/>
    <n v="1822303"/>
    <n v="5144748660"/>
    <s v="18/03/1979"/>
    <s v="M"/>
    <s v="LINDALVA CARDOSO DO NASCIMENTO"/>
    <s v="Amarela"/>
    <s v="BRASILEIRO NATO"/>
    <m/>
    <s v="SP"/>
    <m/>
    <n v="808"/>
    <s v="INSTITUTO DE ARTES"/>
    <s v="04-SANTA MONICA"/>
    <n v="808"/>
    <s v="INSTITUTO DE ARTES"/>
    <s v="04-SANTA MONICA"/>
    <x v="0"/>
    <s v="Graduação (Nivel Superior Completo)"/>
    <x v="0"/>
    <x v="0"/>
    <n v="9"/>
    <x v="0"/>
    <m/>
    <s v="0//0"/>
    <m/>
    <m/>
    <n v="0"/>
    <m/>
    <n v="0"/>
    <m/>
    <m/>
    <m/>
    <s v="EST"/>
    <s v="40 HS"/>
    <d v="2010-10-19T00:00:00"/>
    <n v="4659.17"/>
    <n v="43"/>
    <x v="2"/>
    <x v="0"/>
  </r>
  <r>
    <s v="DANILO DE SOUZA"/>
    <s v="Universidade Federal de Uberlandia"/>
    <n v="2997967"/>
    <n v="7422198605"/>
    <s v="21/01/1985"/>
    <s v="M"/>
    <s v="ANA DOURADO DE SOUZA"/>
    <s v="Parda"/>
    <s v="BRASILEIRO NATO"/>
    <m/>
    <s v="SP"/>
    <m/>
    <n v="955"/>
    <s v="PROAE - CAMPUS PONTAL"/>
    <s v="09-CAMPUS PONTAL"/>
    <n v="944"/>
    <s v="PRO REITORIA DE ASSISTENCIA ESTUDANTIL"/>
    <s v="04-SANTA MONIC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7-11-13T00:00:00"/>
    <n v="6837.25"/>
    <n v="37"/>
    <x v="7"/>
    <x v="2"/>
  </r>
  <r>
    <s v="DANILO JOSE DE CARVALHO"/>
    <s v="Hospital de Clínicas"/>
    <n v="1434968"/>
    <n v="930780647"/>
    <s v="19/04/1977"/>
    <s v="M"/>
    <s v="ANDRELINA MARIA DE CARVALHO"/>
    <s v="Branca"/>
    <s v="BRASILEIRO NATO"/>
    <m/>
    <s v="MG"/>
    <s v="PATROCINIO"/>
    <n v="471"/>
    <s v="GASTROENTEROLOGIA AMB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s v="LIC. TRATAMENTO DE SAUDE - EST"/>
    <n v="0"/>
    <m/>
    <n v="0"/>
    <m/>
    <s v="27/11/2022"/>
    <s v="23/01/2023"/>
    <s v="EST"/>
    <s v="40 HS"/>
    <d v="2003-11-17T00:00:00"/>
    <n v="6613.38"/>
    <n v="45"/>
    <x v="3"/>
    <x v="2"/>
  </r>
  <r>
    <s v="DANUBIA EUGENIA RODRIGUES CAMPOS"/>
    <s v="Hospital de Clínicas"/>
    <n v="2281753"/>
    <n v="7018656605"/>
    <s v="14/05/1984"/>
    <s v="F"/>
    <s v="NAMIR CLARINDA RODRIGUES CAMPOS"/>
    <s v="Branca"/>
    <s v="BRASILEIRO NATO"/>
    <m/>
    <s v="MG"/>
    <m/>
    <n v="499"/>
    <s v="UTI PEDIATRICO GEUNE DIENF"/>
    <s v="05-ENFERMAGEM-UMUARAMA"/>
    <n v="211"/>
    <s v="DIRETORIA DE ENFERMAGEM HC"/>
    <s v="05-ENFERMAGEM-UMUARAMA"/>
    <x v="0"/>
    <s v="Graduação (Nivel Superior Completo)"/>
    <x v="0"/>
    <x v="3"/>
    <n v="5"/>
    <x v="0"/>
    <m/>
    <s v="0//0"/>
    <m/>
    <m/>
    <n v="0"/>
    <m/>
    <n v="0"/>
    <m/>
    <m/>
    <m/>
    <s v="EST"/>
    <s v="40 HS"/>
    <d v="2016-02-24T00:00:00"/>
    <n v="6503.44"/>
    <n v="38"/>
    <x v="7"/>
    <x v="2"/>
  </r>
  <r>
    <s v="DARCIUS FERREIRA LISBOA OLIVEIRA"/>
    <s v="Universidade Federal de Uberlandia"/>
    <n v="2397595"/>
    <n v="1332097685"/>
    <s v="11/02/1981"/>
    <s v="M"/>
    <s v="SANDRA MARA FERREIRA LISBOA OLIVEIRA"/>
    <s v="Branca"/>
    <s v="BRASILEIRO NATO"/>
    <m/>
    <s v="MG"/>
    <m/>
    <n v="580"/>
    <s v="CENTRO DE EDUCACAO DISTANCIA - DIRETORIA"/>
    <s v="04-SANTA MONICA"/>
    <n v="580"/>
    <s v="CENTRO DE EDUCACAO DISTANCIA - DIRETORIA"/>
    <s v="04-SANTA MONICA"/>
    <x v="0"/>
    <s v="Especialização Nivel Superior"/>
    <x v="0"/>
    <x v="2"/>
    <n v="4"/>
    <x v="0"/>
    <m/>
    <s v="0//0"/>
    <m/>
    <m/>
    <n v="0"/>
    <m/>
    <n v="0"/>
    <m/>
    <m/>
    <m/>
    <s v="EST"/>
    <s v="40 HS"/>
    <d v="2017-05-15T00:00:00"/>
    <n v="4012.8"/>
    <n v="41"/>
    <x v="2"/>
    <x v="0"/>
  </r>
  <r>
    <s v="DARIO JUNQUEIRA DE MORAES"/>
    <s v="Universidade Federal de Uberlandia"/>
    <n v="2044343"/>
    <n v="706910613"/>
    <s v="02/02/1976"/>
    <s v="M"/>
    <s v="LUCIANA VILELA JUNQUEIRA DE MORAES"/>
    <s v="Branca"/>
    <s v="BRASILEIRO NATO"/>
    <m/>
    <s v="MG"/>
    <m/>
    <n v="738"/>
    <s v="BIBLIOTECA SETORIAL PONTAL"/>
    <s v="09-CAMPUS PONTAL"/>
    <n v="585"/>
    <s v="DIRETORIA DO SISTEMA DE BIBLIOTECAS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7-15T00:00:00"/>
    <n v="4143.32"/>
    <n v="46"/>
    <x v="3"/>
    <x v="0"/>
  </r>
  <r>
    <s v="DARLENE GONCALVES DORNELAS CONSTANTINO"/>
    <s v="Hospital de Clínicas"/>
    <n v="1434867"/>
    <n v="86067010682"/>
    <s v="09/06/1971"/>
    <s v="F"/>
    <s v="MARIA DAS GRACAS GONCALVES"/>
    <s v="Parda"/>
    <s v="BRASILEIRO NATO"/>
    <m/>
    <s v="MG"/>
    <s v="PATROCINIO"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3-11-18T00:00:00"/>
    <n v="10530.82"/>
    <n v="51"/>
    <x v="5"/>
    <x v="8"/>
  </r>
  <r>
    <s v="DARLENE GONCALVES MOTA"/>
    <s v="Hospital de Clínicas"/>
    <n v="1854538"/>
    <n v="6336145646"/>
    <s v="15/03/1985"/>
    <s v="F"/>
    <s v="JESUITA GONÇALVES MACHADO MOTA"/>
    <s v="Parda"/>
    <s v="BRASILEIRO NATO"/>
    <m/>
    <s v="MG"/>
    <m/>
    <n v="482"/>
    <s v="CLINICA CIRURGICA 2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3992.25"/>
    <n v="37"/>
    <x v="7"/>
    <x v="9"/>
  </r>
  <r>
    <s v="DAYANA PEREIRA DE ASSIS"/>
    <s v="Universidade Federal de Uberlandia"/>
    <n v="1749669"/>
    <n v="6555444614"/>
    <s v="14/12/1983"/>
    <s v="F"/>
    <s v="EROTIDES CLARA PEREIRA DE ASSIS"/>
    <s v="Parda"/>
    <s v="BRASILEIRO NATO"/>
    <m/>
    <s v="SP"/>
    <m/>
    <n v="369"/>
    <s v="FACULDADE DE GESTAO E NEGOCIOS"/>
    <s v="04-SANTA MONICA"/>
    <n v="369"/>
    <s v="FACULDADE DE GESTAO E NEGOCIO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5-05-25T00:00:00"/>
    <n v="4455.3"/>
    <n v="39"/>
    <x v="2"/>
    <x v="0"/>
  </r>
  <r>
    <s v="DAYANA RUBIA CARNEIRO"/>
    <s v="Hospital de Clínicas"/>
    <n v="1167598"/>
    <n v="5997360628"/>
    <s v="07/04/1986"/>
    <s v="F"/>
    <s v="ANA ESTER PEREIRA CARNEIRO"/>
    <s v="Pard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Mestrado"/>
    <x v="2"/>
    <x v="0"/>
    <n v="5"/>
    <x v="0"/>
    <m/>
    <s v="0//0"/>
    <m/>
    <m/>
    <n v="0"/>
    <m/>
    <n v="0"/>
    <m/>
    <m/>
    <m/>
    <s v="EST"/>
    <s v="40 HS"/>
    <d v="2016-09-05T00:00:00"/>
    <n v="3864.44"/>
    <n v="36"/>
    <x v="7"/>
    <x v="9"/>
  </r>
  <r>
    <s v="DAYANE HEVELYN GOMES SILVA"/>
    <s v="Hospital de Clínicas"/>
    <n v="3309163"/>
    <n v="10203180666"/>
    <s v="30/12/1991"/>
    <s v="F"/>
    <s v="ELIETE PEREIRA GOMES E SILV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8-16T00:00:00"/>
    <n v="7421.85"/>
    <n v="31"/>
    <x v="0"/>
    <x v="2"/>
  </r>
  <r>
    <s v="DAYANE LELES DOS REIS"/>
    <s v="Universidade Federal de Uberlandia"/>
    <n v="2392209"/>
    <n v="6178619600"/>
    <s v="08/08/1981"/>
    <s v="F"/>
    <s v="SANDRA SOUSA LELES DOS REIS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5-05T00:00:00"/>
    <n v="4617.55"/>
    <n v="41"/>
    <x v="2"/>
    <x v="0"/>
  </r>
  <r>
    <s v="DAYENE DO CARMO CARVALHO"/>
    <s v="Universidade Federal de Uberlandia"/>
    <n v="1964497"/>
    <n v="8230387699"/>
    <s v="15/03/1988"/>
    <s v="F"/>
    <s v="EVERALDA DO CARMO CARVALHO"/>
    <s v="Parda"/>
    <s v="BRASILEIRO NATO"/>
    <m/>
    <s v="MG"/>
    <m/>
    <n v="789"/>
    <s v="COOR CURSO GRAD ENG ALIMENTOS DE PATOS"/>
    <s v="11-CAMPUS PATOS DE MINAS"/>
    <n v="410"/>
    <s v="FACULDADE DE ENGENHARIA QUIMICA"/>
    <s v="04-SANTA MONICA"/>
    <x v="0"/>
    <s v="Doutorado"/>
    <x v="0"/>
    <x v="0"/>
    <n v="7"/>
    <x v="0"/>
    <m/>
    <s v="0//0"/>
    <m/>
    <m/>
    <n v="0"/>
    <m/>
    <n v="0"/>
    <m/>
    <m/>
    <m/>
    <s v="EST"/>
    <s v="40 HS"/>
    <d v="2012-09-03T00:00:00"/>
    <n v="6732.89"/>
    <n v="34"/>
    <x v="7"/>
    <x v="2"/>
  </r>
  <r>
    <s v="DAYNIE FRANCIELE TEIXEIRA"/>
    <s v="Hospital de Clínicas"/>
    <n v="2066101"/>
    <n v="4583641699"/>
    <s v="29/07/1980"/>
    <s v="F"/>
    <s v="REGINA MARCIA DE OLIVEIRA TEIXEIRA"/>
    <s v="Branca"/>
    <s v="BRASILEIRO NATO"/>
    <m/>
    <s v="MG"/>
    <m/>
    <n v="499"/>
    <s v="UTI PEDIATRICO GEUNE DIENF"/>
    <s v="05-ENFERMAGEM-UMUARAMA"/>
    <n v="211"/>
    <s v="DIRETORIA DE ENFERMAGEM HC"/>
    <s v="05-ENFERMAGEM-UMUARAMA"/>
    <x v="0"/>
    <s v="Tecnico (Nivel Medio Completo)"/>
    <x v="2"/>
    <x v="3"/>
    <n v="7"/>
    <x v="0"/>
    <m/>
    <s v="0//0"/>
    <m/>
    <m/>
    <n v="0"/>
    <m/>
    <n v="0"/>
    <m/>
    <m/>
    <m/>
    <s v="EST"/>
    <s v="40 HS"/>
    <d v="2013-10-18T00:00:00"/>
    <n v="3305.12"/>
    <n v="42"/>
    <x v="2"/>
    <x v="9"/>
  </r>
  <r>
    <s v="DEBORA CRISTIANE GOMES"/>
    <s v="Hospital de Clínicas"/>
    <n v="1123505"/>
    <n v="80764746634"/>
    <s v="15/01/1967"/>
    <s v="F"/>
    <s v="JAIRA JUSTINO GOME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Doutorado"/>
    <x v="1"/>
    <x v="0"/>
    <n v="16"/>
    <x v="0"/>
    <m/>
    <s v="0//0"/>
    <m/>
    <m/>
    <n v="0"/>
    <m/>
    <n v="0"/>
    <m/>
    <m/>
    <m/>
    <s v="EST"/>
    <s v="40 HS"/>
    <d v="1995-01-12T00:00:00"/>
    <n v="31464.21"/>
    <n v="55"/>
    <x v="4"/>
    <x v="4"/>
  </r>
  <r>
    <s v="DEBORA CRISTINA SANTOS"/>
    <s v="Hospital de Clínicas"/>
    <n v="2906381"/>
    <n v="7553955655"/>
    <s v="06/03/1987"/>
    <s v="F"/>
    <s v="ELIZETE MARIA DE FATIMA SANTOS"/>
    <s v="Pret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s v="Lic. Gestante  ( Concedida Administrat.) - EST"/>
    <n v="0"/>
    <m/>
    <n v="0"/>
    <m/>
    <s v="6/10/2022"/>
    <s v="2/02/2023"/>
    <s v="EST"/>
    <s v="40 HS"/>
    <d v="2012-04-10T00:00:00"/>
    <n v="5381.13"/>
    <n v="35"/>
    <x v="7"/>
    <x v="0"/>
  </r>
  <r>
    <s v="DEBORA DE OLIVEIRA SANTOS"/>
    <s v="Universidade Federal de Uberlandia"/>
    <n v="1052228"/>
    <n v="9759044692"/>
    <s v="12/09/1988"/>
    <s v="F"/>
    <s v="MARLENE AMELIA DE OLIVEIRA SANTOS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Doutorado"/>
    <x v="1"/>
    <x v="3"/>
    <n v="3"/>
    <x v="0"/>
    <m/>
    <s v="0//0"/>
    <m/>
    <m/>
    <n v="0"/>
    <m/>
    <n v="0"/>
    <m/>
    <m/>
    <m/>
    <s v="EST"/>
    <s v="40 HS"/>
    <d v="2013-08-13T00:00:00"/>
    <n v="9143.7900000000009"/>
    <n v="34"/>
    <x v="7"/>
    <x v="3"/>
  </r>
  <r>
    <s v="DEBORA HELENA APARECIDA DE SOUZA"/>
    <s v="Universidade Federal de Uberlandia"/>
    <n v="3304414"/>
    <n v="9556920676"/>
    <s v="25/07/1988"/>
    <s v="F"/>
    <s v="MAGALY DE SOUZA"/>
    <s v="Branca"/>
    <s v="BRASILEIRO NATO"/>
    <m/>
    <s v="MG"/>
    <m/>
    <n v="1173"/>
    <s v="ASSESSORIA ADMINISTRATIVA UFU PT MINAS"/>
    <s v="11-CAMPUS PATOS DE MINAS"/>
    <n v="4"/>
    <s v="GABINETE DO REITOR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2-08-08T00:00:00"/>
    <n v="5434.85"/>
    <n v="34"/>
    <x v="7"/>
    <x v="0"/>
  </r>
  <r>
    <s v="DEBORA JAEL DE SOUZA RESENDE"/>
    <s v="Universidade Federal de Uberlandia"/>
    <n v="1173448"/>
    <n v="7832108681"/>
    <s v="04/09/1985"/>
    <s v="F"/>
    <s v="CELIA DA SILVA FERREIRA DE SOUZA"/>
    <s v="Preta"/>
    <s v="BRASILEIRO NATO"/>
    <m/>
    <s v="PR"/>
    <m/>
    <n v="372"/>
    <s v="FACULDADE ARQUITETURA URBANISMO E DESIGN"/>
    <s v="04-SANTA MONICA"/>
    <n v="372"/>
    <s v="FACULDADE ARQUITETURA URBANISMO E DESIGN"/>
    <s v="04-SANTA MONICA"/>
    <x v="0"/>
    <s v="Especialização Nivel Superior"/>
    <x v="0"/>
    <x v="2"/>
    <n v="5"/>
    <x v="0"/>
    <m/>
    <s v="0//0"/>
    <m/>
    <m/>
    <n v="0"/>
    <m/>
    <n v="0"/>
    <m/>
    <m/>
    <m/>
    <s v="EST"/>
    <s v="40 HS"/>
    <d v="2015-06-18T00:00:00"/>
    <n v="4001.88"/>
    <n v="37"/>
    <x v="7"/>
    <x v="0"/>
  </r>
  <r>
    <s v="DEBORA MOEMA PIRES FERREIRA"/>
    <s v="Hospital de Clínicas"/>
    <n v="1434777"/>
    <n v="34943609104"/>
    <s v="18/09/1966"/>
    <s v="F"/>
    <s v="WASTI PIRES FERREIRA"/>
    <s v="Parda"/>
    <s v="BRASILEIRO NATO"/>
    <m/>
    <s v="TO"/>
    <s v="GURUPI"/>
    <n v="480"/>
    <s v="EMERGENCIA DA CLINICA MEDICA PS DIENF"/>
    <s v="05-ENFERMAGEM-UMUARAMA"/>
    <n v="179"/>
    <s v="DIRETORIA GERAL HOSP CLINICA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4T00:00:00"/>
    <n v="12618.47"/>
    <n v="56"/>
    <x v="4"/>
    <x v="5"/>
  </r>
  <r>
    <s v="DEIRIENE RODRIGUES DE OLIVEIRA CAMPOS"/>
    <s v="Hospital de Clínicas"/>
    <n v="2127305"/>
    <n v="304679690"/>
    <s v="14/05/1977"/>
    <s v="F"/>
    <s v="MARLI DE FATIMA RODRIGUES ROSA"/>
    <s v="Branca"/>
    <s v="BRASILEIRO NATO"/>
    <m/>
    <s v="MG"/>
    <m/>
    <n v="771"/>
    <s v="SERVICOS MEDICOS"/>
    <s v="06-HOSP CLINICAS-UMUARAMA"/>
    <n v="769"/>
    <s v="PROPEDEUTICA"/>
    <s v="06-HOSP CLINICAS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6-09T00:00:00"/>
    <n v="4652.43"/>
    <n v="45"/>
    <x v="3"/>
    <x v="0"/>
  </r>
  <r>
    <s v="DEISIANE MARIA MOREIRA CABRAL"/>
    <s v="Universidade Federal de Uberlandia"/>
    <n v="2346434"/>
    <n v="10012340650"/>
    <s v="19/10/1991"/>
    <s v="F"/>
    <s v="JUCELINA MOREIRA DOS SANTOS"/>
    <s v="Branca"/>
    <s v="BRASILEIRO NATO"/>
    <m/>
    <s v="MG"/>
    <m/>
    <n v="648"/>
    <s v="DIVISAO DE CONTRATOS - DIRCL"/>
    <s v="04-SANTA MONICA"/>
    <n v="131"/>
    <s v="PRO REITORIA DE PLANEJAMEN ADMINISTRACAO"/>
    <s v="04-SANTA MONICA"/>
    <x v="0"/>
    <s v="Mestrado"/>
    <x v="0"/>
    <x v="0"/>
    <n v="5"/>
    <x v="0"/>
    <m/>
    <s v="0//0"/>
    <m/>
    <m/>
    <n v="0"/>
    <m/>
    <n v="0"/>
    <m/>
    <m/>
    <m/>
    <s v="EST"/>
    <s v="40 HS"/>
    <d v="2016-11-29T00:00:00"/>
    <n v="4873.7700000000004"/>
    <n v="31"/>
    <x v="0"/>
    <x v="0"/>
  </r>
  <r>
    <s v="DEIVISSON SILVA"/>
    <s v="Hospital de Clínicas"/>
    <n v="1123472"/>
    <n v="71341870634"/>
    <s v="16/08/1968"/>
    <s v="M"/>
    <s v="IOLANDA FERREIRA SILVA"/>
    <s v="Preta"/>
    <s v="BRASILEIRO NATO"/>
    <m/>
    <s v="MG"/>
    <s v="UBERLANDIA"/>
    <n v="470"/>
    <s v="ECOCARDIOGRAFIA AMB DIENF"/>
    <s v="05-ENFERMAGEM-UMUARAMA"/>
    <n v="211"/>
    <s v="DIRETORIA DE ENFERMAGEM HC"/>
    <s v="05-ENFERMAGEM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5-01-09T00:00:00"/>
    <n v="5383.04"/>
    <n v="54"/>
    <x v="4"/>
    <x v="0"/>
  </r>
  <r>
    <s v="DELIVALDA DE OLIVEIRA"/>
    <s v="Hospital de Clínicas"/>
    <n v="412322"/>
    <n v="19096976649"/>
    <s v="15/07/1949"/>
    <s v="F"/>
    <s v="CARMELINA A MIRANDA"/>
    <s v="Parda"/>
    <s v="BRASILEIRO NATO"/>
    <m/>
    <s v="MG"/>
    <s v="NOVA PONTE"/>
    <n v="754"/>
    <s v="NUTRICAO E DIETETICA"/>
    <s v="06-HOSP CLINICAS-UMUARAMA"/>
    <n v="743"/>
    <s v="DIRETORIA DE SERVICOS ADMINISTRATIVOS"/>
    <s v="06-HOSP CLINICAS-UMUARAMA"/>
    <x v="0"/>
    <s v="Nivel Medio"/>
    <x v="3"/>
    <x v="0"/>
    <n v="16"/>
    <x v="0"/>
    <m/>
    <s v="0//0"/>
    <m/>
    <s v="LIC. TRATAMENTO DE SAUDE - EST"/>
    <n v="0"/>
    <m/>
    <n v="0"/>
    <m/>
    <s v="31/10/2022"/>
    <s v="28/01/2023"/>
    <s v="EST"/>
    <s v="40 HS"/>
    <d v="1984-05-01T00:00:00"/>
    <n v="4539.78"/>
    <n v="73"/>
    <x v="9"/>
    <x v="0"/>
  </r>
  <r>
    <s v="DELMA MARTINS NAVES"/>
    <s v="Hospital de Clínicas"/>
    <n v="1123510"/>
    <n v="72664568604"/>
    <s v="18/03/1969"/>
    <s v="F"/>
    <s v="IVONE MARTINS NAVES"/>
    <s v="Branca"/>
    <s v="BRASILEIRO NATO"/>
    <m/>
    <s v="MG"/>
    <s v="UBERLANDIA"/>
    <n v="216"/>
    <s v="SETOR DE MATERIAIS ESTERILIZACAO DIENF"/>
    <s v="05-ENFERMAGEM-UMUARAMA"/>
    <n v="211"/>
    <s v="DIRETORIA DE ENFERMAGEM HC"/>
    <s v="05-ENFERMAGEM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5-01-16T00:00:00"/>
    <n v="9334.31"/>
    <n v="53"/>
    <x v="5"/>
    <x v="3"/>
  </r>
  <r>
    <s v="DELMINDA REIS"/>
    <s v="Universidade Federal de Uberlandia"/>
    <n v="1035278"/>
    <n v="35068540625"/>
    <s v="31/10/1955"/>
    <s v="F"/>
    <s v="OLINDA REIS SILVA"/>
    <s v="Parda"/>
    <s v="BRASILEIRO NATO"/>
    <m/>
    <s v="MG"/>
    <s v="TUPACIGUARA"/>
    <n v="332"/>
    <s v="FACULDADE DE EDUCACAO FISICA"/>
    <s v="03-EDUCACAO FISICA"/>
    <n v="332"/>
    <s v="FACULDADE DE EDUCACAO FISICA"/>
    <s v="03-EDUCACAO FISICA"/>
    <x v="0"/>
    <s v="Especialização Nivel Superior"/>
    <x v="0"/>
    <x v="0"/>
    <n v="14"/>
    <x v="0"/>
    <m/>
    <s v="0//0"/>
    <m/>
    <m/>
    <n v="0"/>
    <m/>
    <n v="0"/>
    <m/>
    <m/>
    <m/>
    <s v="EST"/>
    <s v="40 HS"/>
    <d v="1993-09-29T00:00:00"/>
    <n v="6942.99"/>
    <n v="67"/>
    <x v="1"/>
    <x v="2"/>
  </r>
  <r>
    <s v="DENIA CAETANO MELO"/>
    <s v="Universidade Federal de Uberlandia"/>
    <n v="1961695"/>
    <n v="7574910650"/>
    <s v="11/02/1984"/>
    <s v="F"/>
    <s v="DORCAS COSTA MELO CAETANO"/>
    <s v="Branca"/>
    <s v="BRASILEIRO NATO"/>
    <m/>
    <s v="MG"/>
    <m/>
    <n v="1182"/>
    <s v="DIVISAO DE ORCAMENTOS - PREFE"/>
    <s v="04-SANTA MONICA"/>
    <n v="59"/>
    <s v="PREFEITURA UNIVERSITARIA"/>
    <s v="04-SANTA MONIC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2-08-13T00:00:00"/>
    <n v="7668.81"/>
    <n v="38"/>
    <x v="7"/>
    <x v="2"/>
  </r>
  <r>
    <s v="DENILDE GONCALVES DA SILVA"/>
    <s v="Hospital de Clínicas"/>
    <n v="2279797"/>
    <n v="7288040690"/>
    <s v="14/08/1984"/>
    <s v="F"/>
    <s v="MARLENE GONCALVES DA SILVA"/>
    <s v="Parda"/>
    <s v="BRASILEIRO NATO"/>
    <m/>
    <s v="MG"/>
    <m/>
    <n v="482"/>
    <s v="CLINICA CIRURGICA 2 INTERNACAO DIENF"/>
    <s v="05-ENFERMAGEM-UMUARAMA"/>
    <n v="211"/>
    <s v="DIRETORIA DE ENFERMAGEM HC"/>
    <s v="05-ENFERMAGEM-UMUARAMA"/>
    <x v="0"/>
    <s v="Especialização Nivel Superior"/>
    <x v="2"/>
    <x v="2"/>
    <n v="5"/>
    <x v="0"/>
    <m/>
    <s v="0//0"/>
    <m/>
    <m/>
    <n v="0"/>
    <m/>
    <n v="0"/>
    <m/>
    <m/>
    <m/>
    <s v="EST"/>
    <s v="40 HS"/>
    <d v="2016-02-24T00:00:00"/>
    <n v="8928.5300000000007"/>
    <n v="38"/>
    <x v="7"/>
    <x v="3"/>
  </r>
  <r>
    <s v="DENILSON CARRIJO FERREIRA"/>
    <s v="Universidade Federal de Uberlandia"/>
    <n v="2611819"/>
    <n v="8956761680"/>
    <s v="30/08/1988"/>
    <s v="M"/>
    <s v="CRISTINA MARIA CARRIJO DA MOTTA FERREIRA"/>
    <s v="Branca"/>
    <s v="BRASILEIRO NATO"/>
    <m/>
    <s v="MG"/>
    <s v="UBERLANDIA"/>
    <n v="249"/>
    <s v="CENTRO DE INCUBACAO EMPR POP SOLIDARIOS"/>
    <s v="04-SANTA MONICA"/>
    <n v="249"/>
    <s v="CENTRO DE INCUBACAO EMPR POP SOLIDARIOS"/>
    <s v="04-SANTA MONICA"/>
    <x v="0"/>
    <s v="Mestrado"/>
    <x v="0"/>
    <x v="0"/>
    <n v="9"/>
    <x v="1"/>
    <m/>
    <s v="0//0"/>
    <m/>
    <s v="CESSAO (COM ONUS) PARA OUTROS ORGAOS - EST"/>
    <n v="0"/>
    <m/>
    <n v="26443"/>
    <s v="EMPRESA BRAS. SERVIÇOS HOSPITALARES"/>
    <s v="19/10/2021"/>
    <s v="0//0"/>
    <s v="EST"/>
    <s v="40 HS"/>
    <d v="2010-01-26T00:00:00"/>
    <n v="5665.55"/>
    <n v="34"/>
    <x v="7"/>
    <x v="0"/>
  </r>
  <r>
    <s v="DENILSON DE FREITAS MARQUEZ"/>
    <s v="Universidade Federal de Uberlandia"/>
    <n v="413054"/>
    <n v="67156371649"/>
    <s v="17/07/1969"/>
    <s v="M"/>
    <s v="ALBERTINA DE FREITAS MARQUEZ"/>
    <s v="Parda"/>
    <s v="BRASILEIRO NATO"/>
    <m/>
    <s v="MG"/>
    <s v="UBERLANDIA"/>
    <n v="424"/>
    <s v="DIVISAO DE PESSOAL"/>
    <s v="08-AREA ADMINISTR-UMUARAMA"/>
    <n v="29"/>
    <s v="PRO REITORIA DE GESTAO DE PESSOA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8-01-19T00:00:00"/>
    <n v="6869.52"/>
    <n v="53"/>
    <x v="5"/>
    <x v="2"/>
  </r>
  <r>
    <s v="DENIS ALVES MATEUS"/>
    <s v="Hospital de Clínicas"/>
    <n v="2408133"/>
    <n v="5095283689"/>
    <s v="27/05/1981"/>
    <s v="M"/>
    <s v="MARIA ALVES COSTA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4"/>
    <x v="0"/>
    <m/>
    <s v="0//0"/>
    <m/>
    <m/>
    <n v="0"/>
    <m/>
    <n v="0"/>
    <m/>
    <m/>
    <m/>
    <s v="EST"/>
    <s v="24 HS"/>
    <d v="2017-07-10T00:00:00"/>
    <n v="5130.1899999999996"/>
    <n v="41"/>
    <x v="2"/>
    <x v="0"/>
  </r>
  <r>
    <s v="DENIS CARVALHO SOARES CAVALCANTE"/>
    <s v="Hospital de Clínicas"/>
    <n v="1123492"/>
    <n v="98674420672"/>
    <s v="03/06/1976"/>
    <s v="M"/>
    <s v="FRANCISCA FRANCILENE MOTA"/>
    <s v="Branca"/>
    <s v="BRASILEIRO NATO"/>
    <m/>
    <s v="CE"/>
    <s v="NOVO ASSIS"/>
    <n v="494"/>
    <s v="HEMODINAMICA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1-16T00:00:00"/>
    <n v="11399.26"/>
    <n v="46"/>
    <x v="3"/>
    <x v="8"/>
  </r>
  <r>
    <s v="DENIS CEZAR FONSECA"/>
    <s v="Universidade Federal de Uberlandia"/>
    <n v="2223156"/>
    <n v="1450044654"/>
    <s v="31/08/1982"/>
    <s v="M"/>
    <s v="ANA MARIA FONSECA"/>
    <s v="Branca"/>
    <s v="BRASILEIRO NATO"/>
    <m/>
    <s v="MG"/>
    <m/>
    <n v="74"/>
    <s v="DIVISAO DE DOCUMENTACAO - SEPRO"/>
    <s v="04-SANTA MONICA"/>
    <n v="59"/>
    <s v="PREFEITURA UNIVERSITARIA"/>
    <s v="04-SANTA MONICA"/>
    <x v="0"/>
    <s v="Especialização Nivel Superior"/>
    <x v="2"/>
    <x v="0"/>
    <n v="6"/>
    <x v="0"/>
    <m/>
    <s v="0//0"/>
    <m/>
    <s v="Afast. no País (Com Ônus) Est/Dout/Mestrado - EST"/>
    <n v="0"/>
    <m/>
    <n v="0"/>
    <m/>
    <s v="1/12/2022"/>
    <s v="1/12/2023"/>
    <s v="EST"/>
    <s v="40 HS"/>
    <d v="2015-04-15T00:00:00"/>
    <n v="3434.01"/>
    <n v="40"/>
    <x v="2"/>
    <x v="9"/>
  </r>
  <r>
    <s v="DENIS DOUGLAS PESSOA"/>
    <s v="Universidade Federal de Uberlandia"/>
    <n v="3154746"/>
    <n v="6364723616"/>
    <s v="12/12/1983"/>
    <s v="M"/>
    <s v="MARLENE FERNANDES DA SILVA"/>
    <s v="Branca"/>
    <s v="BRASILEIRO NATO"/>
    <m/>
    <s v="MG"/>
    <m/>
    <n v="112"/>
    <s v="DIR DE EXPERIMENTACAO PRODUCAO ANIMAL"/>
    <s v="08-AREA ADMINISTR-UMUARAMA"/>
    <n v="112"/>
    <s v="DIR DE EXPERIMENTACAO PRODUCAO ANIMAL"/>
    <s v="08-AREA ADMINISTR-UMUARAMA"/>
    <x v="0"/>
    <s v="Mestrado"/>
    <x v="1"/>
    <x v="2"/>
    <n v="3"/>
    <x v="0"/>
    <m/>
    <s v="0//0"/>
    <m/>
    <m/>
    <n v="0"/>
    <m/>
    <n v="0"/>
    <m/>
    <m/>
    <m/>
    <s v="EST"/>
    <s v="40 HS"/>
    <d v="2019-11-05T00:00:00"/>
    <n v="8396.48"/>
    <n v="39"/>
    <x v="2"/>
    <x v="3"/>
  </r>
  <r>
    <s v="DENIS JOSE ALMEIDA"/>
    <s v="Universidade Federal de Uberlandia"/>
    <n v="2617251"/>
    <n v="6582596608"/>
    <s v="18/10/1985"/>
    <s v="M"/>
    <s v="NILZA MARIA DE ALMEIDA"/>
    <s v="Branca"/>
    <s v="BRASILEIRO NATO"/>
    <m/>
    <s v="MG"/>
    <s v="ITUIUTABA"/>
    <n v="930"/>
    <s v="SETOR DE SUPORTE PONTAL_- CTIC"/>
    <s v="09-CAMPUS PONTAL"/>
    <n v="581"/>
    <s v="CENTRO DE TECNO DA INFOR E COMUNICACAO"/>
    <s v="08-AREA ADMINISTR-UMUARAMA"/>
    <x v="0"/>
    <s v="Especialização Nivel Superior"/>
    <x v="1"/>
    <x v="0"/>
    <n v="9"/>
    <x v="0"/>
    <m/>
    <s v="0//0"/>
    <m/>
    <m/>
    <n v="0"/>
    <m/>
    <n v="0"/>
    <m/>
    <m/>
    <m/>
    <s v="EST"/>
    <s v="40 HS"/>
    <d v="2010-05-31T00:00:00"/>
    <n v="8278.66"/>
    <n v="37"/>
    <x v="7"/>
    <x v="3"/>
  </r>
  <r>
    <s v="DENIS SEBASTIAO RAMOS FIRMINO"/>
    <s v="Universidade Federal de Uberlandia"/>
    <n v="1525448"/>
    <n v="5910332678"/>
    <s v="20/01/1984"/>
    <s v="M"/>
    <s v="LINDALVA DE FATIMA RAMOS FIRMINO"/>
    <s v="Branca"/>
    <s v="BRASILEIRO NATO"/>
    <m/>
    <s v="MG"/>
    <s v="ARAGUARI"/>
    <n v="572"/>
    <s v="COORD DO CURSO DE GRAD EM SAUDE COLETIVA"/>
    <s v="04-SANTA MONICA"/>
    <n v="340"/>
    <s v="INSTITUTO DE GEOGRAFIA"/>
    <s v="04-SANTA MONICA"/>
    <x v="0"/>
    <s v="Mestrado"/>
    <x v="0"/>
    <x v="0"/>
    <n v="11"/>
    <x v="0"/>
    <m/>
    <s v="0//0"/>
    <m/>
    <m/>
    <n v="0"/>
    <m/>
    <n v="0"/>
    <m/>
    <m/>
    <m/>
    <s v="EST"/>
    <s v="40 HS"/>
    <d v="2006-03-17T00:00:00"/>
    <n v="6218.84"/>
    <n v="38"/>
    <x v="7"/>
    <x v="2"/>
  </r>
  <r>
    <s v="DENIS SEBASTIAO SANTOS"/>
    <s v="Hospital de Clínicas"/>
    <n v="411403"/>
    <n v="28937597691"/>
    <s v="30/12/1958"/>
    <s v="M"/>
    <s v="ODILIA CAROLINA DE ALMEIDA SANTOS"/>
    <s v="Parda"/>
    <s v="BRASILEIRO NATO"/>
    <m/>
    <s v="MG"/>
    <s v="SAO FRANCISCO SALES"/>
    <n v="213"/>
    <s v="GESTAO DO PRONTO SOCORRO DIENF"/>
    <s v="05-ENFERMAGEM-UMUARAMA"/>
    <n v="743"/>
    <s v="DIRETORIA DE SERVICOS ADMINISTRATIV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2-06-01T00:00:00"/>
    <n v="8537.25"/>
    <n v="64"/>
    <x v="1"/>
    <x v="3"/>
  </r>
  <r>
    <s v="DENISE DE OLIVEIRA BENTO"/>
    <s v="Universidade Federal de Uberlandia"/>
    <n v="2247949"/>
    <n v="8665838660"/>
    <s v="24/04/1988"/>
    <s v="F"/>
    <s v="MARIA APARECIDA DE OLIVEIRA BENTO"/>
    <s v="Preta"/>
    <s v="BRASILEIRO NATO"/>
    <m/>
    <s v="MG"/>
    <m/>
    <n v="29"/>
    <s v="PRO REITORIA DE GESTAO DE PESSOAS"/>
    <s v="04-SANTA MONICA"/>
    <n v="29"/>
    <s v="PRO REITORIA DE GESTAO DE PESSOA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9-08T00:00:00"/>
    <n v="5133.46"/>
    <n v="34"/>
    <x v="7"/>
    <x v="0"/>
  </r>
  <r>
    <s v="DENISE GONCALVES DA SILVA"/>
    <s v="Hospital de Clínicas"/>
    <n v="1722412"/>
    <n v="4996019638"/>
    <s v="03/09/1981"/>
    <s v="F"/>
    <s v="MARLENE GONCALVES DA SILVA"/>
    <s v="Branca"/>
    <s v="BRASILEIRO NATO"/>
    <m/>
    <s v="MG"/>
    <m/>
    <n v="488"/>
    <s v="ENFERMAGEM PEDIATRIA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2-05-04T00:00:00"/>
    <n v="6622.51"/>
    <n v="41"/>
    <x v="2"/>
    <x v="2"/>
  </r>
  <r>
    <s v="DENISE MARQUES DOS SANTOS"/>
    <s v="Hospital de Clínicas"/>
    <n v="1854089"/>
    <n v="6482009816"/>
    <s v="19/08/1964"/>
    <s v="F"/>
    <s v="SECUNDINA MARQUES DOS SANTOS"/>
    <s v="Parda"/>
    <s v="BRASILEIRO NATO"/>
    <m/>
    <s v="SP"/>
    <m/>
    <n v="481"/>
    <s v="CLINICA CIRURGICA 1 INTERNACAO DIENF"/>
    <s v="05-ENFERMAGEM-UMUARAMA"/>
    <n v="211"/>
    <s v="DIRETORIA DE ENFERMAGEM HC"/>
    <s v="05-ENFERMAGEM-UMUARAMA"/>
    <x v="0"/>
    <s v="Graduação (Nivel Superior Completo)"/>
    <x v="2"/>
    <x v="3"/>
    <n v="8"/>
    <x v="0"/>
    <m/>
    <s v="0//0"/>
    <m/>
    <m/>
    <n v="0"/>
    <m/>
    <n v="0"/>
    <m/>
    <m/>
    <m/>
    <s v="EST"/>
    <s v="40 HS"/>
    <d v="2011-03-15T00:00:00"/>
    <n v="8520.44"/>
    <n v="58"/>
    <x v="4"/>
    <x v="3"/>
  </r>
  <r>
    <s v="DENISE MARTINS REIS"/>
    <s v="Hospital de Clínicas"/>
    <n v="2178187"/>
    <n v="1355336600"/>
    <s v="20/03/1981"/>
    <s v="F"/>
    <s v="VANI MARIA MARTINS REI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0"/>
    <x v="0"/>
    <n v="6"/>
    <x v="0"/>
    <m/>
    <s v="0//0"/>
    <m/>
    <m/>
    <n v="0"/>
    <m/>
    <n v="0"/>
    <m/>
    <m/>
    <m/>
    <s v="EST"/>
    <s v="40 HS"/>
    <d v="2014-11-04T00:00:00"/>
    <n v="9322.7000000000007"/>
    <n v="41"/>
    <x v="2"/>
    <x v="3"/>
  </r>
  <r>
    <s v="DENISE MORAES DE ALMEIDA QUEIROZ"/>
    <s v="Hospital de Clínicas"/>
    <n v="1512433"/>
    <n v="29268249120"/>
    <s v="05/06/1963"/>
    <s v="F"/>
    <s v="MARTHA MORAES DE ALMEIDA"/>
    <s v="Branca"/>
    <s v="BRASILEIRO NATO"/>
    <m/>
    <s v="MG"/>
    <s v="CARMO DO PARANAIBA"/>
    <n v="179"/>
    <s v="DIRETORIA GERAL HOSP CLINICAS"/>
    <s v="06-HOSP CLINICAS-UMUARAMA"/>
    <n v="179"/>
    <s v="DIRETORIA GERAL HOSP CLINICA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5-11-03T00:00:00"/>
    <n v="5591.24"/>
    <n v="59"/>
    <x v="6"/>
    <x v="0"/>
  </r>
  <r>
    <s v="DENISE PETRONILHA DE MELLO MASIERO"/>
    <s v="Hospital de Clínicas"/>
    <n v="1434406"/>
    <n v="7354481831"/>
    <s v="15/01/1965"/>
    <s v="F"/>
    <s v="ONEIDE PETRONILHA DE MELLO"/>
    <s v="Preta"/>
    <s v="BRASILEIRO NATO"/>
    <m/>
    <s v="SP"/>
    <s v="SAO PAULO"/>
    <n v="479"/>
    <s v="CLINICA MEDICA E PEDIATRIA PS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6T00:00:00"/>
    <n v="7036.67"/>
    <n v="57"/>
    <x v="4"/>
    <x v="2"/>
  </r>
  <r>
    <s v="DENISE RAMOS DINIZ"/>
    <s v="Hospital de Clínicas"/>
    <n v="1434779"/>
    <n v="613557638"/>
    <s v="25/01/1974"/>
    <s v="F"/>
    <s v="ALDA MARIA DINIZ"/>
    <s v="Branca"/>
    <s v="BRASILEIRO NATO"/>
    <m/>
    <s v="MG"/>
    <s v="ABADIA DOS DOURADOS"/>
    <n v="485"/>
    <s v="CLINICA MEDICA INTERNACA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3T00:00:00"/>
    <n v="7920.77"/>
    <n v="48"/>
    <x v="3"/>
    <x v="2"/>
  </r>
  <r>
    <s v="DENISE REJANE DE ALMEIDA ANDRADE"/>
    <s v="Hospital de Clínicas"/>
    <n v="1856332"/>
    <n v="6130301685"/>
    <s v="10/11/1984"/>
    <s v="F"/>
    <s v="JANE MARTINS DE ALMEIDA"/>
    <s v="Branca"/>
    <s v="BRASILEIRO NATO"/>
    <m/>
    <s v="MG"/>
    <m/>
    <n v="486"/>
    <s v="ENFERMAGEM GINEC OBST INTERNACAO DIENF"/>
    <s v="05-ENFERMAGEM-UMUARAMA"/>
    <n v="211"/>
    <s v="DIRETORIA DE ENFERMAGEM HC"/>
    <s v="05-ENFERMAGEM-UMUARAMA"/>
    <x v="0"/>
    <s v="Graduação (Nivel Superior Completo)"/>
    <x v="2"/>
    <x v="0"/>
    <n v="8"/>
    <x v="0"/>
    <m/>
    <s v="0//0"/>
    <m/>
    <m/>
    <n v="0"/>
    <m/>
    <n v="0"/>
    <m/>
    <m/>
    <m/>
    <s v="EST"/>
    <s v="40 HS"/>
    <d v="2011-03-15T00:00:00"/>
    <n v="7128.71"/>
    <n v="38"/>
    <x v="7"/>
    <x v="2"/>
  </r>
  <r>
    <s v="DENISY APARECIDA SILVA"/>
    <s v="Universidade Federal de Uberlandia"/>
    <n v="1834174"/>
    <n v="46396543672"/>
    <s v="06/12/1963"/>
    <s v="F"/>
    <s v="DIVINA APARECIDA DA SILVA"/>
    <s v="Branca"/>
    <s v="BRASILEIRO NATO"/>
    <m/>
    <s v="MG"/>
    <m/>
    <n v="738"/>
    <s v="BIBLIOTECA SETORIAL PONTAL"/>
    <s v="09-CAMPUS PONTAL"/>
    <n v="585"/>
    <s v="DIRETORIA DO SISTEMA DE BIBLIOTECAS"/>
    <s v="04-SANTA MONICA"/>
    <x v="0"/>
    <s v="Especialização Nivel Superior"/>
    <x v="0"/>
    <x v="0"/>
    <n v="8"/>
    <x v="0"/>
    <m/>
    <s v="0//0"/>
    <m/>
    <m/>
    <n v="26413"/>
    <s v="INSTITUTO FEDERAL DO TRIANGULO MINEIRO"/>
    <n v="0"/>
    <m/>
    <m/>
    <m/>
    <s v="EST"/>
    <s v="40 HS"/>
    <d v="2015-04-07T00:00:00"/>
    <n v="4663.6499999999996"/>
    <n v="59"/>
    <x v="6"/>
    <x v="0"/>
  </r>
  <r>
    <s v="DENIZE LEMOS DUARTE"/>
    <s v="Universidade Federal de Uberlandia"/>
    <n v="1066248"/>
    <n v="1032174609"/>
    <s v="10/08/1975"/>
    <s v="F"/>
    <s v="DIRCE LEMOS DUARTE"/>
    <s v="Parda"/>
    <s v="BRASILEIRO NATO"/>
    <m/>
    <s v="MG"/>
    <m/>
    <n v="673"/>
    <s v="DIRETORIA DE OBRAS"/>
    <s v="04-SANTA MONICA"/>
    <n v="59"/>
    <s v="PREFEITURA UNIVERSITARIA"/>
    <s v="04-SANTA MONICA"/>
    <x v="0"/>
    <s v="Mestrado"/>
    <x v="0"/>
    <x v="1"/>
    <n v="1"/>
    <x v="0"/>
    <m/>
    <s v="0//0"/>
    <m/>
    <m/>
    <n v="0"/>
    <m/>
    <n v="0"/>
    <m/>
    <m/>
    <m/>
    <s v="EST"/>
    <s v="40 HS"/>
    <d v="2022-09-12T00:00:00"/>
    <n v="3719.37"/>
    <n v="47"/>
    <x v="3"/>
    <x v="9"/>
  </r>
  <r>
    <s v="DERCIVAL OLIVEIRA HORTENCIO"/>
    <s v="Universidade Federal de Uberlandia"/>
    <n v="1035054"/>
    <n v="52633993672"/>
    <s v="06/06/1963"/>
    <s v="M"/>
    <s v="DIVINA OLIVEIRA HORTENCIO"/>
    <s v="Branca"/>
    <s v="BRASILEIRO NATO"/>
    <m/>
    <s v="GO"/>
    <s v="GOIATUBA"/>
    <n v="685"/>
    <s v="DIVISAO DE RECURSOS AUDIO-VISUAIS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2-05-04T00:00:00"/>
    <n v="6625.92"/>
    <n v="59"/>
    <x v="6"/>
    <x v="2"/>
  </r>
  <r>
    <s v="DERLEY JUNIOR MIRANDA SILVA"/>
    <s v="Universidade Federal de Uberlandia"/>
    <n v="3138728"/>
    <n v="7006512689"/>
    <s v="15/02/1989"/>
    <s v="M"/>
    <s v="LEIDIMAR ROSA DE MIRANDA SILVA"/>
    <s v="Branca"/>
    <s v="BRASILEIRO NATO"/>
    <m/>
    <s v="MG"/>
    <m/>
    <n v="944"/>
    <s v="PRO REITORIA DE ASSISTENCIA ESTUDANTIL"/>
    <s v="04-SANTA MONICA"/>
    <n v="944"/>
    <s v="PRO REITORIA DE ASSISTENCIA ESTUDANTIL"/>
    <s v="04-SANTA MONICA"/>
    <x v="0"/>
    <s v="Mestrado"/>
    <x v="0"/>
    <x v="2"/>
    <n v="3"/>
    <x v="0"/>
    <m/>
    <s v="0//0"/>
    <m/>
    <m/>
    <n v="0"/>
    <m/>
    <n v="0"/>
    <m/>
    <m/>
    <m/>
    <s v="EST"/>
    <s v="40 HS"/>
    <d v="2019-07-17T00:00:00"/>
    <n v="4495.58"/>
    <n v="33"/>
    <x v="0"/>
    <x v="0"/>
  </r>
  <r>
    <s v="DEUSDELIA DIAS MAGALHAES RODRIGUES"/>
    <s v="Hospital de Clínicas"/>
    <n v="1434871"/>
    <n v="84378638649"/>
    <s v="22/02/1969"/>
    <s v="F"/>
    <s v="VILMA TEODORO DA SILVA"/>
    <s v="Branca"/>
    <s v="BRASILEIRO NATO"/>
    <m/>
    <s v="MG"/>
    <s v="BRASILANDIA DE MINAS"/>
    <n v="211"/>
    <s v="DIRETORIA DE ENFERMAGEM HC"/>
    <s v="05-ENFERMAGEM-UMUARAMA"/>
    <n v="211"/>
    <s v="DIRETORIA DE ENFERMAGEM HC"/>
    <s v="05-ENFERMAGEM-UMUARAMA"/>
    <x v="0"/>
    <s v="Mestrado"/>
    <x v="1"/>
    <x v="0"/>
    <n v="13"/>
    <x v="1"/>
    <m/>
    <s v="0//0"/>
    <m/>
    <s v="CESSAO (COM ONUS) PARA OUTROS ORGAOS - EST"/>
    <n v="0"/>
    <m/>
    <n v="26443"/>
    <s v="EMPRESA BRAS. SERVIÇOS HOSPITALARES"/>
    <s v="8/09/2021"/>
    <s v="0//0"/>
    <s v="EST"/>
    <s v="40 HS"/>
    <d v="2003-11-17T00:00:00"/>
    <n v="11576.28"/>
    <n v="53"/>
    <x v="5"/>
    <x v="8"/>
  </r>
  <r>
    <s v="DEUSELIA MARIA ALVES SILVA"/>
    <s v="Universidade Federal de Uberlandia"/>
    <n v="413425"/>
    <n v="56070870697"/>
    <s v="21/12/1962"/>
    <s v="F"/>
    <s v="MARIA ALVES MUNIZ"/>
    <s v="Parda"/>
    <s v="BRASILEIRO NATO"/>
    <m/>
    <s v="PI"/>
    <s v="SAO MIGUEL DO CAPUIO"/>
    <n v="60"/>
    <s v="DIVISAO DE CONSERVACAO E LIMPEZA"/>
    <s v="04-SANTA MONICA"/>
    <n v="59"/>
    <s v="PREFEITURA UNIVERSITARIA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89-12-19T00:00:00"/>
    <n v="4617.55"/>
    <n v="60"/>
    <x v="6"/>
    <x v="0"/>
  </r>
  <r>
    <s v="DEUZELY CORDEIRO DO PRADO"/>
    <s v="Hospital de Clínicas"/>
    <n v="2408538"/>
    <n v="49888234153"/>
    <s v="20/03/1970"/>
    <s v="F"/>
    <s v="MARIA CORDEIRO DO PRADO"/>
    <s v="Parda"/>
    <s v="BRASILEIRO NATO"/>
    <m/>
    <s v="TO"/>
    <m/>
    <n v="179"/>
    <s v="DIRETORIA GERAL HOSP CLINICAS"/>
    <s v="06-HOSP CLINICAS-UMUARAMA"/>
    <n v="179"/>
    <s v="DIRETORIA GERAL HOSP CLINICAS"/>
    <s v="06-HOSP CLINICAS-UMUARAMA"/>
    <x v="0"/>
    <s v="Especialização Nivel Superior"/>
    <x v="2"/>
    <x v="2"/>
    <n v="4"/>
    <x v="0"/>
    <m/>
    <s v="0//0"/>
    <m/>
    <m/>
    <n v="0"/>
    <m/>
    <n v="0"/>
    <m/>
    <m/>
    <m/>
    <s v="EST"/>
    <s v="40 HS"/>
    <d v="2017-07-10T00:00:00"/>
    <n v="3061.65"/>
    <n v="52"/>
    <x v="5"/>
    <x v="9"/>
  </r>
  <r>
    <s v="DEYVID WILLIAM LEITE"/>
    <s v="Universidade Federal de Uberlandia"/>
    <n v="3249437"/>
    <n v="39457229851"/>
    <s v="01/04/1991"/>
    <s v="M"/>
    <s v="CRISTIANA ROBERTA LEITE"/>
    <s v="Parda"/>
    <s v="BRASILEIRO NATO"/>
    <m/>
    <s v="SP"/>
    <m/>
    <n v="651"/>
    <s v="DIVISAO DE CONTROLE ORCAMENTARIO - DIROR"/>
    <s v="04-SANTA MONICA"/>
    <n v="131"/>
    <s v="PRO REITORIA DE PLANEJAMEN ADMINISTRACAO"/>
    <s v="04-SANTA MONICA"/>
    <x v="0"/>
    <s v="Mestrado"/>
    <x v="1"/>
    <x v="1"/>
    <n v="1"/>
    <x v="0"/>
    <m/>
    <s v="0//0"/>
    <m/>
    <m/>
    <n v="0"/>
    <m/>
    <n v="0"/>
    <m/>
    <m/>
    <m/>
    <s v="EST"/>
    <s v="40 HS"/>
    <d v="2021-08-16T00:00:00"/>
    <n v="6354.6"/>
    <n v="31"/>
    <x v="0"/>
    <x v="2"/>
  </r>
  <r>
    <s v="DHIANCARLO ROCHA MACEDO"/>
    <s v="Universidade Federal de Uberlandia"/>
    <n v="1901371"/>
    <n v="1360179674"/>
    <s v="05/03/1981"/>
    <s v="M"/>
    <s v="ZILDA ROCHA DE OLIVEIRA MACEDO"/>
    <s v="Branca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Mestrado"/>
    <x v="1"/>
    <x v="0"/>
    <n v="8"/>
    <x v="0"/>
    <m/>
    <s v="0//0"/>
    <m/>
    <m/>
    <n v="0"/>
    <m/>
    <n v="0"/>
    <m/>
    <m/>
    <m/>
    <s v="EST"/>
    <s v="40 HS"/>
    <d v="2011-12-01T00:00:00"/>
    <n v="15441.2"/>
    <n v="41"/>
    <x v="2"/>
    <x v="6"/>
  </r>
  <r>
    <s v="DIANA DE ABREU COSTA BRAGA"/>
    <s v="Universidade Federal de Uberlandia"/>
    <n v="1131399"/>
    <n v="10079765602"/>
    <s v="26/08/1989"/>
    <s v="F"/>
    <s v="SUELY DE ABREU COSTA"/>
    <s v="Branca"/>
    <s v="BRASILEIRO NATO"/>
    <m/>
    <s v="MG"/>
    <m/>
    <n v="1033"/>
    <s v="Sec Coord do curso de Enfermagem"/>
    <s v="07-AREA ACADEMICA-UMUARAMA"/>
    <n v="305"/>
    <s v="FACULDADE DE MEDICINA"/>
    <s v="07-AREA ACADEMICA-UMUARAMA"/>
    <x v="0"/>
    <s v="Mestrado"/>
    <x v="0"/>
    <x v="0"/>
    <n v="4"/>
    <x v="0"/>
    <m/>
    <s v="0//0"/>
    <m/>
    <s v="Afast. no País (Com Ônus) Est/Dout/Mestrado - EST"/>
    <n v="0"/>
    <m/>
    <n v="0"/>
    <m/>
    <s v="8/08/2022"/>
    <s v="8/08/2023"/>
    <s v="EST"/>
    <s v="40 HS"/>
    <d v="2014-06-11T00:00:00"/>
    <n v="4679.12"/>
    <n v="33"/>
    <x v="0"/>
    <x v="0"/>
  </r>
  <r>
    <s v="DIEFERSON PAIVA DE SOUZA"/>
    <s v="Universidade Federal de Uberlandia"/>
    <n v="3901182"/>
    <n v="9270103641"/>
    <s v="14/04/1988"/>
    <s v="M"/>
    <s v="ANGELA MARIA DE PAIVA FERREIRA DE SOUZA"/>
    <s v="Parda"/>
    <s v="BRASILEIRO NATO"/>
    <m/>
    <s v="MG"/>
    <m/>
    <n v="113"/>
    <s v="DIVISAO DE APOIO ADMINISTRATIVO - DIREP"/>
    <s v="08-AREA ADMINISTR-UMUARAMA"/>
    <n v="117"/>
    <s v="DIRET DE EXPERIMENTACAO E PROD VEGETAL"/>
    <s v="08-AREA ADMINISTR-UMUARAMA"/>
    <x v="0"/>
    <s v="Graduação (Nivel Superior Completo)"/>
    <x v="0"/>
    <x v="0"/>
    <n v="5"/>
    <x v="0"/>
    <m/>
    <s v="0//0"/>
    <m/>
    <m/>
    <n v="0"/>
    <m/>
    <n v="0"/>
    <m/>
    <m/>
    <m/>
    <s v="EST"/>
    <s v="40 HS"/>
    <d v="2015-09-03T00:00:00"/>
    <n v="5253.11"/>
    <n v="34"/>
    <x v="7"/>
    <x v="0"/>
  </r>
  <r>
    <s v="DIEGO ALVES DA SILVA"/>
    <s v="Universidade Federal de Uberlandia"/>
    <n v="2735884"/>
    <n v="7440311680"/>
    <s v="10/12/1990"/>
    <s v="M"/>
    <s v="WELBIA MARIA ALVES DA SILVA"/>
    <s v="Parda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Mestrado"/>
    <x v="1"/>
    <x v="0"/>
    <n v="7"/>
    <x v="0"/>
    <m/>
    <s v="0//0"/>
    <m/>
    <m/>
    <n v="0"/>
    <m/>
    <n v="0"/>
    <m/>
    <m/>
    <m/>
    <s v="EST"/>
    <s v="40 HS"/>
    <d v="2012-08-27T00:00:00"/>
    <n v="8966.61"/>
    <n v="32"/>
    <x v="0"/>
    <x v="3"/>
  </r>
  <r>
    <s v="DIEGO AUGUSTO COSTA ALVES"/>
    <s v="Universidade Federal de Uberlandia"/>
    <n v="2268893"/>
    <n v="9369047638"/>
    <s v="17/11/1989"/>
    <s v="M"/>
    <s v="MARIA APARECIDA DA COSTA ALVES"/>
    <s v="Parda"/>
    <s v="BRASILEIRO NATO"/>
    <m/>
    <s v="MG"/>
    <m/>
    <n v="399"/>
    <s v="FACULDADE DE ENGENHARIA MECANICA"/>
    <s v="12-CAMPUS GLORIA"/>
    <n v="399"/>
    <s v="FACULDADE DE ENGENHARIA MECANICA"/>
    <s v="12-CAMPUS GLORIA"/>
    <x v="0"/>
    <s v="Graduação (Nivel Superior Completo)"/>
    <x v="2"/>
    <x v="2"/>
    <n v="5"/>
    <x v="0"/>
    <m/>
    <s v="0//0"/>
    <m/>
    <m/>
    <n v="0"/>
    <m/>
    <n v="0"/>
    <m/>
    <m/>
    <m/>
    <s v="EST"/>
    <s v="40 HS"/>
    <d v="2015-12-14T00:00:00"/>
    <n v="3058.7"/>
    <n v="33"/>
    <x v="0"/>
    <x v="9"/>
  </r>
  <r>
    <s v="DIEGO BARBOSA DOS REIS"/>
    <s v="Universidade Federal de Uberlandia"/>
    <n v="1974548"/>
    <n v="9111562676"/>
    <s v="13/07/1986"/>
    <s v="M"/>
    <s v="SIRLEI NUNES BARBOSA DOS REIS"/>
    <s v="Branca"/>
    <s v="BRASILEIRO NATO"/>
    <m/>
    <s v="MG"/>
    <m/>
    <n v="716"/>
    <s v="DIVISAO DE SUPORTE AO USUARIO - CTIC"/>
    <s v="04-SANTA MONICA"/>
    <n v="581"/>
    <s v="CENTRO DE TECNO DA INFOR E COMUNICACAO"/>
    <s v="08-AREA ADMINISTR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0-15T00:00:00"/>
    <n v="4488.6000000000004"/>
    <n v="36"/>
    <x v="7"/>
    <x v="0"/>
  </r>
  <r>
    <s v="DIEGO DE SOUSA BERNARDES"/>
    <s v="Universidade Federal de Uberlandia"/>
    <n v="2162707"/>
    <n v="7964422669"/>
    <s v="14/09/1986"/>
    <s v="M"/>
    <s v="EULI DA CRUZ SOUSA BERNARDES"/>
    <s v="Branca"/>
    <s v="BRASILEIRO NATO"/>
    <m/>
    <s v="MG"/>
    <m/>
    <n v="789"/>
    <s v="COOR CURSO GRAD ENG ALIMENTOS DE PATOS"/>
    <s v="11-CAMPUS PATOS DE MINAS"/>
    <n v="410"/>
    <s v="FACULDADE DE ENGENHARIA QUIMICA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9-29T00:00:00"/>
    <n v="5153.97"/>
    <n v="36"/>
    <x v="7"/>
    <x v="0"/>
  </r>
  <r>
    <s v="DIEGO JARDIM MALVASIO FREIRE"/>
    <s v="Universidade Federal de Uberlandia"/>
    <n v="1831331"/>
    <n v="6186230600"/>
    <s v="02/09/1982"/>
    <s v="M"/>
    <s v="ROSANA CARLA MALVASIO"/>
    <s v="Branca"/>
    <s v="BRASILEIRO NATO"/>
    <m/>
    <s v="MG"/>
    <m/>
    <n v="340"/>
    <s v="INSTITUTO DE GEOGRAFIA"/>
    <s v="04-SANTA MONICA"/>
    <n v="340"/>
    <s v="INSTITUTO DE GEOGRAFIA"/>
    <s v="04-SANTA MONICA"/>
    <x v="0"/>
    <s v="Graduação (Nivel Superior Completo)"/>
    <x v="0"/>
    <x v="2"/>
    <n v="8"/>
    <x v="0"/>
    <m/>
    <s v="0//0"/>
    <m/>
    <m/>
    <n v="0"/>
    <m/>
    <n v="0"/>
    <m/>
    <m/>
    <m/>
    <s v="EST"/>
    <s v="40 HS"/>
    <d v="2010-12-03T00:00:00"/>
    <n v="4315.96"/>
    <n v="40"/>
    <x v="2"/>
    <x v="0"/>
  </r>
  <r>
    <s v="DIEGO MARCOS SILVA LEAO"/>
    <s v="Universidade Federal de Uberlandia"/>
    <n v="3765322"/>
    <n v="7793102681"/>
    <s v="19/03/1984"/>
    <s v="M"/>
    <s v="MARIA APARECIDA SILVA LEAO"/>
    <s v="Parda"/>
    <s v="BRASILEIRO NATO"/>
    <m/>
    <s v="MG"/>
    <m/>
    <n v="1257"/>
    <s v="COORDENACAO DO 2  CICLO"/>
    <s v="03-EDUCACAO FISICA"/>
    <n v="271"/>
    <s v="DIRETORIA ESCOLA DE EDUCACAO BASICA"/>
    <s v="03-EDUCACAO FISICA"/>
    <x v="0"/>
    <s v="Mestrado"/>
    <x v="0"/>
    <x v="2"/>
    <n v="3"/>
    <x v="0"/>
    <m/>
    <s v="0//0"/>
    <m/>
    <m/>
    <n v="0"/>
    <m/>
    <n v="0"/>
    <m/>
    <m/>
    <m/>
    <s v="EST"/>
    <s v="40 HS"/>
    <d v="2019-07-03T00:00:00"/>
    <n v="5309.95"/>
    <n v="38"/>
    <x v="7"/>
    <x v="0"/>
  </r>
  <r>
    <s v="DIELEN DOS REIS BORGES ALMEIDA"/>
    <s v="Universidade Federal de Uberlandia"/>
    <n v="2061722"/>
    <n v="6634841624"/>
    <s v="04/03/1984"/>
    <s v="F"/>
    <s v="VALDA BORGES DOS REIS"/>
    <s v="Branca"/>
    <s v="BRASILEIRO NATO"/>
    <m/>
    <s v="MG"/>
    <m/>
    <n v="89"/>
    <s v="DIRETORIA DE COMUNICACAO SOCIAL"/>
    <s v="04-SANTA MONICA"/>
    <n v="89"/>
    <s v="DIRETORIA DE COMUNICACAO SOCIAL"/>
    <s v="04-SANTA MONICA"/>
    <x v="0"/>
    <s v="Mestrado"/>
    <x v="1"/>
    <x v="0"/>
    <n v="7"/>
    <x v="0"/>
    <m/>
    <s v="0//0"/>
    <m/>
    <m/>
    <n v="0"/>
    <m/>
    <n v="0"/>
    <m/>
    <m/>
    <m/>
    <s v="EST"/>
    <s v="25 HS"/>
    <d v="2013-10-10T00:00:00"/>
    <n v="8966.61"/>
    <n v="38"/>
    <x v="7"/>
    <x v="3"/>
  </r>
  <r>
    <s v="DILMA APARECIDA BATISTA FERREIRA"/>
    <s v="Hospital de Clínicas"/>
    <n v="409983"/>
    <n v="49164643620"/>
    <s v="29/08/1961"/>
    <s v="F"/>
    <s v="ODERCINA B FERREIRA"/>
    <s v="Branca"/>
    <s v="BRASILEIRO NATO"/>
    <m/>
    <s v="MG"/>
    <s v="CARNEIRINHOS"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79-12-01T00:00:00"/>
    <n v="12976.08"/>
    <n v="61"/>
    <x v="6"/>
    <x v="5"/>
  </r>
  <r>
    <s v="DILMA CORTES RAMOS"/>
    <s v="Universidade Federal de Uberlandia"/>
    <n v="1035271"/>
    <n v="82636451668"/>
    <s v="23/01/1971"/>
    <s v="F"/>
    <s v="CLEUSA RAMOS CORTES"/>
    <s v="Branca"/>
    <s v="BRASILEIRO NATO"/>
    <m/>
    <s v="MG"/>
    <s v="ABADIA DOS DOURADOS"/>
    <n v="46"/>
    <s v="DIVISAO DE ENG SEG MEDICINA TRABALHO"/>
    <s v="08-AREA ADMINISTR-UMUARAMA"/>
    <n v="29"/>
    <s v="PRO REITORIA DE GESTAO DE PESSOAS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3-09-02T00:00:00"/>
    <n v="5228.1400000000003"/>
    <n v="51"/>
    <x v="5"/>
    <x v="0"/>
  </r>
  <r>
    <s v="DILZA CORTES RAMOS"/>
    <s v="Universidade Federal de Uberlandia"/>
    <n v="1476720"/>
    <n v="92320813691"/>
    <s v="12/11/1975"/>
    <s v="F"/>
    <s v="CLEUSA RAMOS CORTES"/>
    <s v="Branca"/>
    <s v="BRASILEIRO NATO"/>
    <m/>
    <s v="MG"/>
    <s v="PARACATU"/>
    <n v="571"/>
    <s v="COORD CURSO GRADUACAO FISICA MEDICA"/>
    <s v="04-SANTA MONICA"/>
    <n v="395"/>
    <s v="INSTITUTO DE FISICA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10-28T00:00:00"/>
    <n v="5537.61"/>
    <n v="47"/>
    <x v="3"/>
    <x v="0"/>
  </r>
  <r>
    <s v="DINAMAR LUZIA SILVA"/>
    <s v="Hospital de Clínicas"/>
    <n v="1434347"/>
    <n v="59968877620"/>
    <s v="14/10/1960"/>
    <s v="F"/>
    <s v="MARIA VITORIA DA SILVA"/>
    <s v="Branca"/>
    <s v="BRASILEIRO NATO"/>
    <m/>
    <s v="MG"/>
    <s v="CASSIA"/>
    <n v="482"/>
    <s v="CLINICA CIRURGICA 2 INTERNACAO DIENF"/>
    <s v="05-ENFERMAGEM-UMUARAMA"/>
    <n v="211"/>
    <s v="DIRETORIA DE ENFERMAGEM HC"/>
    <s v="05-ENFERMAGEM-UMUARAMA"/>
    <x v="0"/>
    <s v="Tecnico (Nivel Medio Completo)"/>
    <x v="2"/>
    <x v="0"/>
    <n v="13"/>
    <x v="0"/>
    <m/>
    <s v="0//0"/>
    <m/>
    <m/>
    <n v="0"/>
    <m/>
    <n v="0"/>
    <m/>
    <m/>
    <m/>
    <s v="EST"/>
    <s v="40 HS"/>
    <d v="2003-11-10T00:00:00"/>
    <n v="10310.92"/>
    <n v="62"/>
    <x v="6"/>
    <x v="8"/>
  </r>
  <r>
    <s v="DIOGO SILVA NAVES"/>
    <s v="Universidade Federal de Uberlandia"/>
    <n v="2344949"/>
    <n v="9963325610"/>
    <s v="08/10/1988"/>
    <s v="M"/>
    <s v="MARIA CELIDA SILVA NAVES"/>
    <s v="Parda"/>
    <s v="BRASILEIRO NATO"/>
    <m/>
    <s v="MG"/>
    <m/>
    <n v="555"/>
    <s v="COMISSAO SINDICANCIA INQ ADMINISTRATIVO"/>
    <s v="01-REITORIA MARTINS"/>
    <n v="4"/>
    <s v="GABINETE DO REITOR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11-09T00:00:00"/>
    <n v="4272.3999999999996"/>
    <n v="34"/>
    <x v="7"/>
    <x v="0"/>
  </r>
  <r>
    <s v="DIRCE ALQUATI"/>
    <s v="Universidade Federal de Uberlandia"/>
    <n v="1435104"/>
    <n v="36589870659"/>
    <s v="04/10/1958"/>
    <s v="F"/>
    <s v="IRENE DE CASTRO"/>
    <s v="Branca"/>
    <s v="BRASILEIRO NATO"/>
    <m/>
    <s v="SP"/>
    <s v="PRESIDENTE PRUDENTE"/>
    <n v="808"/>
    <s v="INSTITUTO DE ARTES"/>
    <s v="04-SANTA MONICA"/>
    <n v="808"/>
    <s v="INSTITUTO DE ARTES"/>
    <s v="04-SANTA MONICA"/>
    <x v="0"/>
    <s v="ENSINO FUNDAMENTAL"/>
    <x v="2"/>
    <x v="2"/>
    <n v="13"/>
    <x v="0"/>
    <m/>
    <s v="0//0"/>
    <m/>
    <m/>
    <n v="0"/>
    <m/>
    <n v="0"/>
    <m/>
    <m/>
    <m/>
    <s v="EST"/>
    <s v="40 HS"/>
    <d v="2003-11-26T00:00:00"/>
    <n v="3649.57"/>
    <n v="64"/>
    <x v="1"/>
    <x v="9"/>
  </r>
  <r>
    <s v="DIRCEU NOGUEIRA DE SALES DUARTE JUNIOR"/>
    <s v="Universidade Federal de Uberlandia"/>
    <n v="1786428"/>
    <n v="7248600881"/>
    <s v="10/11/1969"/>
    <s v="M"/>
    <s v="MARIA ALICE LEITE FRANCA DUARTE"/>
    <s v="Branca"/>
    <s v="BRASILEIRO NATO"/>
    <m/>
    <s v="SP"/>
    <m/>
    <n v="580"/>
    <s v="CENTRO DE EDUCACAO DISTANCIA - DIRETORIA"/>
    <s v="04-SANTA MONICA"/>
    <n v="580"/>
    <s v="CENTRO DE EDUCACAO DISTANCIA - DIRETORIA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05-06T00:00:00"/>
    <n v="5665.55"/>
    <n v="53"/>
    <x v="5"/>
    <x v="0"/>
  </r>
  <r>
    <s v="DIVANIA APARECIDA SANTOS EUGENIO"/>
    <s v="Hospital de Clínicas"/>
    <n v="1362641"/>
    <n v="96149892620"/>
    <s v="27/01/1973"/>
    <s v="F"/>
    <s v="ODILIA DOS SANTOS"/>
    <s v="Branca"/>
    <s v="BRASILEIRO NATO"/>
    <m/>
    <s v="MG"/>
    <s v="PATROCINIO"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01T00:00:00"/>
    <n v="9367.92"/>
    <n v="49"/>
    <x v="5"/>
    <x v="3"/>
  </r>
  <r>
    <s v="DIVINA MARIA DE JESUS"/>
    <s v="Hospital de Clínicas"/>
    <n v="1862633"/>
    <n v="43296432604"/>
    <s v="15/08/1957"/>
    <s v="F"/>
    <s v="CANDIDA MARIA DE JESUS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4-27T00:00:00"/>
    <n v="9980.69"/>
    <n v="65"/>
    <x v="1"/>
    <x v="3"/>
  </r>
  <r>
    <s v="DIVINO DUTRA DA SILVA"/>
    <s v="Universidade Federal de Uberlandia"/>
    <n v="1035045"/>
    <n v="35207230697"/>
    <s v="29/06/1962"/>
    <s v="M"/>
    <s v="ANTONIA JOAQUINA SILVA"/>
    <s v="Branca"/>
    <s v="BRASILEIRO NATO"/>
    <m/>
    <s v="MG"/>
    <s v="ITUIUTABA"/>
    <n v="71"/>
    <s v="DIVISAO VIGILANCIA SEGURANCA PATRIMONIAL"/>
    <s v="04-SANTA MONICA"/>
    <n v="59"/>
    <s v="PREFEITURA UNIVERSITARIA"/>
    <s v="04-SANTA MONIC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92-04-30T00:00:00"/>
    <n v="3390.33"/>
    <n v="60"/>
    <x v="6"/>
    <x v="9"/>
  </r>
  <r>
    <s v="DIVINO RIBEIRO DOS SANTOS"/>
    <s v="Universidade Federal de Uberlandia"/>
    <n v="413897"/>
    <n v="91086647653"/>
    <s v="04/05/1959"/>
    <s v="M"/>
    <s v="JORDINA BARBOSA SANTOS"/>
    <s v="Preta"/>
    <s v="BRASILEIRO NATO"/>
    <m/>
    <s v="GO"/>
    <s v="RUBIATABA"/>
    <n v="112"/>
    <s v="DIR DE EXPERIMENTACAO PRODUCAO ANIMAL"/>
    <s v="08-AREA ADMINISTR-UMUARAMA"/>
    <n v="117"/>
    <s v="DIRET DE EXPERIMENTACAO E PROD VEGETAL"/>
    <s v="08-AREA ADMINISTR-UMUARAMA"/>
    <x v="0"/>
    <s v="ALFABETIZADO SEM CURSOS REGULARES"/>
    <x v="3"/>
    <x v="0"/>
    <n v="16"/>
    <x v="0"/>
    <m/>
    <s v="0//0"/>
    <m/>
    <m/>
    <n v="0"/>
    <m/>
    <n v="0"/>
    <m/>
    <m/>
    <m/>
    <s v="EST"/>
    <s v="40 HS"/>
    <d v="1992-02-10T00:00:00"/>
    <n v="3903.3"/>
    <n v="63"/>
    <x v="6"/>
    <x v="9"/>
  </r>
  <r>
    <s v="DIVINO SEBASTIAO DA SILVA"/>
    <s v="Universidade Federal de Uberlandia"/>
    <n v="1035159"/>
    <n v="45809577687"/>
    <s v="11/09/1961"/>
    <s v="M"/>
    <s v="LUIZA MARGARIDA SILVA"/>
    <s v="Branca"/>
    <s v="BRASILEIRO NATO"/>
    <m/>
    <s v="GO"/>
    <s v="CACHOEIRA ALTA"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24 HS"/>
    <d v="1993-04-14T00:00:00"/>
    <n v="8795.7800000000007"/>
    <n v="61"/>
    <x v="6"/>
    <x v="3"/>
  </r>
  <r>
    <s v="DJALMA GONCALVES"/>
    <s v="Universidade Federal de Uberlandia"/>
    <n v="413184"/>
    <n v="55379494668"/>
    <s v="12/01/1964"/>
    <s v="M"/>
    <s v="MARIA DE LOURDES GONCALVES"/>
    <s v="Parda"/>
    <s v="BRASILEIRO NATO"/>
    <m/>
    <s v="MG"/>
    <s v="UBERLANDIA"/>
    <n v="254"/>
    <s v="DIVISAO DE RESTAURANTES UNIVERSITARIOS"/>
    <s v="04-SANTA MONICA"/>
    <n v="944"/>
    <s v="PRO REITORIA DE ASSISTENCIA ESTUDANTIL"/>
    <s v="04-SANTA MONICA"/>
    <x v="0"/>
    <s v="Nivel Medio"/>
    <x v="3"/>
    <x v="0"/>
    <n v="16"/>
    <x v="0"/>
    <m/>
    <s v="0//0"/>
    <m/>
    <m/>
    <n v="0"/>
    <m/>
    <n v="0"/>
    <m/>
    <m/>
    <m/>
    <s v="EST"/>
    <s v="40 HS"/>
    <d v="1986-07-08T00:00:00"/>
    <n v="4062"/>
    <n v="58"/>
    <x v="4"/>
    <x v="0"/>
  </r>
  <r>
    <s v="DJALMA TELES DA FONSECA"/>
    <s v="Hospital de Clínicas"/>
    <n v="1435512"/>
    <n v="24995231668"/>
    <s v="08/05/1951"/>
    <s v="F"/>
    <s v="TEOFILA GOMES FONSECA"/>
    <s v="Branca"/>
    <s v="BRASILEIRO NATO"/>
    <m/>
    <s v="MG"/>
    <s v="NOVA PONTE"/>
    <n v="212"/>
    <s v="AMBULATORIO DIENF"/>
    <s v="05-ENFERMAGEM-UMUARAMA"/>
    <n v="211"/>
    <s v="DIRETORIA DE ENFERMAGEM HC"/>
    <s v="05-ENFERMAGEM-UMUARAMA"/>
    <x v="0"/>
    <s v="Especialização Nivel Superior"/>
    <x v="2"/>
    <x v="0"/>
    <n v="12"/>
    <x v="0"/>
    <m/>
    <s v="0//0"/>
    <m/>
    <m/>
    <n v="0"/>
    <m/>
    <n v="0"/>
    <m/>
    <m/>
    <m/>
    <s v="EST"/>
    <s v="40 HS"/>
    <d v="2003-12-03T00:00:00"/>
    <n v="5093.42"/>
    <n v="71"/>
    <x v="9"/>
    <x v="0"/>
  </r>
  <r>
    <s v="DJESSYCA MIRANDA E PAULO"/>
    <s v="Universidade Federal de Uberlandia"/>
    <n v="1103095"/>
    <n v="10603738664"/>
    <s v="23/04/1991"/>
    <s v="F"/>
    <s v="NILZA FERNANDES DE MIRANDA PAULO"/>
    <s v="Branca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Mestrado"/>
    <x v="1"/>
    <x v="0"/>
    <n v="5"/>
    <x v="0"/>
    <m/>
    <s v="0//0"/>
    <m/>
    <m/>
    <n v="0"/>
    <m/>
    <n v="0"/>
    <m/>
    <m/>
    <m/>
    <s v="EST"/>
    <s v="40 HS"/>
    <d v="2016-04-01T00:00:00"/>
    <n v="8852.56"/>
    <n v="31"/>
    <x v="0"/>
    <x v="3"/>
  </r>
  <r>
    <s v="DOMINGOS ALEXANDRE BRAGA PEREIRA"/>
    <s v="Universidade Federal de Uberlandia"/>
    <n v="1756677"/>
    <n v="7413516683"/>
    <s v="27/07/1983"/>
    <s v="M"/>
    <s v="ABADIA BRAGA PEREIRA"/>
    <s v="Branca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10-01-26T00:00:00"/>
    <n v="5006.68"/>
    <n v="39"/>
    <x v="2"/>
    <x v="0"/>
  </r>
  <r>
    <s v="DONIZETE TADEU LEITE"/>
    <s v="Universidade Federal de Uberlandia"/>
    <n v="2234806"/>
    <n v="57798419691"/>
    <s v="31/08/1965"/>
    <s v="M"/>
    <s v="NAIR MELO DA SILVA"/>
    <s v="Branca"/>
    <s v="BRASILEIRO NATO"/>
    <m/>
    <s v="MG"/>
    <m/>
    <n v="621"/>
    <s v="DIV ENS PESQ EXT ATEND ATEN EDU ESPECIAL"/>
    <s v="04-SANTA MONICA"/>
    <n v="262"/>
    <s v="PRO REITORIA DE GRADUACAO"/>
    <s v="04-SANTA MONICA"/>
    <x v="0"/>
    <s v="Doutorado"/>
    <x v="1"/>
    <x v="0"/>
    <n v="5"/>
    <x v="0"/>
    <m/>
    <s v="0//0"/>
    <m/>
    <m/>
    <n v="0"/>
    <m/>
    <n v="0"/>
    <m/>
    <m/>
    <m/>
    <s v="EST"/>
    <s v="40 HS"/>
    <d v="2015-06-19T00:00:00"/>
    <n v="9562.9599999999991"/>
    <n v="57"/>
    <x v="4"/>
    <x v="3"/>
  </r>
  <r>
    <s v="DONIZETH DE FATIMA CARVALHO"/>
    <s v="Hospital de Clínicas"/>
    <n v="1123376"/>
    <n v="41483421104"/>
    <s v="09/12/1965"/>
    <s v="F"/>
    <s v="EVA LUCIANA DIAS"/>
    <s v="Parda"/>
    <s v="BRASILEIRO NATO"/>
    <m/>
    <s v="GO"/>
    <s v="ITARUMA"/>
    <n v="471"/>
    <s v="GASTROENTEROLOGIA AMB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4-12-15T00:00:00"/>
    <n v="5963.95"/>
    <n v="57"/>
    <x v="4"/>
    <x v="0"/>
  </r>
  <r>
    <s v="DONIZETI WILLIAN SANTOS"/>
    <s v="Hospital de Clínicas"/>
    <n v="2312967"/>
    <n v="81959915134"/>
    <s v="23/09/1975"/>
    <s v="M"/>
    <s v="MARIA ABADIA DOS SANTOS"/>
    <s v="Amarela"/>
    <s v="BRASILEIRO NATO"/>
    <m/>
    <s v="MG"/>
    <s v="ITUIUTABA"/>
    <n v="771"/>
    <s v="SERVICOS MEDICOS"/>
    <s v="06-HOSP CLINICAS-UMUARAMA"/>
    <n v="746"/>
    <s v="DIRETORIA DE SERVICOS CLINICOS"/>
    <s v="06-HOSP CLINICAS-UMUARAMA"/>
    <x v="0"/>
    <s v="Mestrado"/>
    <x v="1"/>
    <x v="0"/>
    <n v="13"/>
    <x v="0"/>
    <m/>
    <s v="0//0"/>
    <m/>
    <m/>
    <n v="0"/>
    <m/>
    <n v="0"/>
    <m/>
    <m/>
    <m/>
    <s v="EST"/>
    <s v="40 HS"/>
    <d v="2002-12-30T00:00:00"/>
    <n v="29382.95"/>
    <n v="47"/>
    <x v="3"/>
    <x v="4"/>
  </r>
  <r>
    <s v="DORALICE MARIA DE ANDRADE"/>
    <s v="Universidade Federal de Uberlandia"/>
    <n v="412923"/>
    <n v="39486621691"/>
    <s v="01/01/1961"/>
    <s v="F"/>
    <s v="ANAUITA MARIA ANDRADE"/>
    <s v="Branca"/>
    <s v="BRASILEIRO NATO"/>
    <m/>
    <s v="MG"/>
    <s v="ARAGUARI"/>
    <n v="319"/>
    <s v="FACULDADE DE ODONTOLOGIA"/>
    <s v="07-AREA ACADEMICA-UMUARAMA"/>
    <n v="319"/>
    <s v="FACULDADE DE ODONTOLOGIA"/>
    <s v="07-AREA ACADEMICA-UMUARAMA"/>
    <x v="0"/>
    <s v="Nivel Medio"/>
    <x v="3"/>
    <x v="0"/>
    <n v="16"/>
    <x v="0"/>
    <m/>
    <s v="0//0"/>
    <m/>
    <m/>
    <n v="0"/>
    <m/>
    <n v="0"/>
    <m/>
    <m/>
    <m/>
    <s v="EST"/>
    <s v="40 HS"/>
    <d v="1987-07-17T00:00:00"/>
    <n v="4803.07"/>
    <n v="61"/>
    <x v="6"/>
    <x v="0"/>
  </r>
  <r>
    <s v="DOUGLAS DA SILVA SANTOS"/>
    <s v="Universidade Federal de Uberlandia"/>
    <n v="3300632"/>
    <n v="4583780621"/>
    <s v="04/03/1980"/>
    <s v="M"/>
    <s v="MARIA DE LOURDES DA SILVA SANTOS"/>
    <s v="Pret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Doutorado"/>
    <x v="0"/>
    <x v="1"/>
    <n v="1"/>
    <x v="0"/>
    <m/>
    <s v="0//0"/>
    <m/>
    <m/>
    <n v="0"/>
    <m/>
    <n v="0"/>
    <m/>
    <m/>
    <m/>
    <s v="EST"/>
    <s v="40 HS"/>
    <d v="2022-07-08T00:00:00"/>
    <n v="4282.18"/>
    <n v="42"/>
    <x v="2"/>
    <x v="0"/>
  </r>
  <r>
    <s v="DOUGLAS ROSA CORREA"/>
    <s v="Universidade Federal de Uberlandia"/>
    <n v="2139749"/>
    <n v="9574124606"/>
    <s v="11/11/1988"/>
    <s v="M"/>
    <s v="DIVINA MARIA CORREA"/>
    <s v="Branca"/>
    <s v="BRASILEIRO NATO"/>
    <m/>
    <s v="MG"/>
    <m/>
    <n v="791"/>
    <s v="COOR CURSO GRAD ENG ELET TELEC DE PATOS"/>
    <s v="11-CAMPUS PATOS DE MINAS"/>
    <n v="403"/>
    <s v="FACULDADE DE ENGENHARIA ELETRICA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7-14T00:00:00"/>
    <n v="5051.21"/>
    <n v="34"/>
    <x v="7"/>
    <x v="0"/>
  </r>
  <r>
    <s v="DOUGLAS SANTANA SERATO"/>
    <s v="Universidade Federal de Uberlandia"/>
    <n v="2151077"/>
    <n v="8369131670"/>
    <s v="29/05/1986"/>
    <s v="M"/>
    <s v="NADIA SARAIVA SANTANA SERATO"/>
    <s v="Branca"/>
    <s v="BRASILEIRO NATO"/>
    <m/>
    <s v="MG"/>
    <m/>
    <n v="407"/>
    <s v="FACULDADE DE ENGENHARIA CIVIL"/>
    <s v="04-SANTA MONICA"/>
    <n v="407"/>
    <s v="FACULDADE DE ENGENHARIA CIVIL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8-11T00:00:00"/>
    <n v="5051.21"/>
    <n v="36"/>
    <x v="7"/>
    <x v="0"/>
  </r>
  <r>
    <s v="DOUGLAS STUHLER PINHEIRO"/>
    <s v="Universidade Federal de Uberlandia"/>
    <n v="3309003"/>
    <n v="15007158674"/>
    <s v="22/10/2002"/>
    <s v="M"/>
    <s v="MARIA ROSELI STUHLER PINHEIRO"/>
    <s v="Branca"/>
    <s v="BRASILEIRO NATO"/>
    <m/>
    <s v="MG"/>
    <m/>
    <n v="629"/>
    <s v="DIVISAO PROCTO INFORMACOES - DIRPS"/>
    <s v="04-SANTA MONICA"/>
    <n v="262"/>
    <s v="PRO REITORIA DE GRADUACAO"/>
    <s v="04-SANTA MONICA"/>
    <x v="0"/>
    <s v="ENSINO MEDIO"/>
    <x v="0"/>
    <x v="1"/>
    <n v="1"/>
    <x v="0"/>
    <m/>
    <s v="0//0"/>
    <m/>
    <m/>
    <n v="0"/>
    <m/>
    <n v="0"/>
    <m/>
    <m/>
    <m/>
    <s v="EST"/>
    <s v="40 HS"/>
    <d v="2022-08-12T00:00:00"/>
    <n v="2446.96"/>
    <n v="20"/>
    <x v="10"/>
    <x v="9"/>
  </r>
  <r>
    <s v="DOUGLAS TRINDADE MAZER"/>
    <s v="Universidade Federal de Uberlandia"/>
    <n v="2388714"/>
    <n v="6791737654"/>
    <s v="18/01/1986"/>
    <s v="M"/>
    <s v="NEDMA TRINDADE DA SILVA MAZER"/>
    <s v="Branca"/>
    <s v="BRASILEIRO NATO"/>
    <m/>
    <s v="PR"/>
    <m/>
    <n v="399"/>
    <s v="FACULDADE DE ENGENHARIA MECANICA"/>
    <s v="12-CAMPUS GLORIA"/>
    <n v="399"/>
    <s v="FACULDADE DE ENGENHARIA MECANICA"/>
    <s v="12-CAMPUS GLORIA"/>
    <x v="0"/>
    <s v="Tecnico (Nivel Medio Completo)"/>
    <x v="2"/>
    <x v="3"/>
    <n v="4"/>
    <x v="0"/>
    <m/>
    <s v="0//0"/>
    <m/>
    <s v="Lic. Tratar de Interesses Particulares - EST"/>
    <n v="0"/>
    <m/>
    <n v="0"/>
    <m/>
    <s v="15/03/2022"/>
    <s v="15/05/2023"/>
    <s v="EST"/>
    <s v="40 HS"/>
    <d v="2017-04-06T00:00:00"/>
    <n v="0"/>
    <n v="36"/>
    <x v="7"/>
    <x v="10"/>
  </r>
  <r>
    <s v="DUILIO JULIO OLIVEIRA SANTOS"/>
    <s v="Universidade Federal de Uberlandia"/>
    <n v="1672449"/>
    <n v="5723326619"/>
    <s v="08/12/1983"/>
    <s v="M"/>
    <s v="LOURDES APARECIDA DE OLIVEIRA SANTOS"/>
    <s v="Parda"/>
    <s v="BRASILEIRO NATO"/>
    <m/>
    <s v="MG"/>
    <s v="GURINHATA"/>
    <n v="262"/>
    <s v="PRO REITORIA DE GRADUACAO"/>
    <s v="04-SANTA MONICA"/>
    <n v="262"/>
    <s v="PRO REITORIA DE GRADUACAO"/>
    <s v="04-SANTA MONICA"/>
    <x v="0"/>
    <s v="Doutorado"/>
    <x v="1"/>
    <x v="0"/>
    <n v="10"/>
    <x v="0"/>
    <m/>
    <s v="0//0"/>
    <m/>
    <m/>
    <n v="0"/>
    <m/>
    <n v="0"/>
    <m/>
    <m/>
    <m/>
    <s v="EST"/>
    <s v="40 HS"/>
    <d v="2009-01-22T00:00:00"/>
    <n v="12519.65"/>
    <n v="39"/>
    <x v="2"/>
    <x v="5"/>
  </r>
  <r>
    <s v="DULCINEA DE OLIVEIRA BERNARDES DE SOUZA"/>
    <s v="Hospital de Clínicas"/>
    <n v="1364488"/>
    <n v="79962718600"/>
    <s v="05/04/1969"/>
    <s v="F"/>
    <s v="CONCEICAO MARIA DE OLIVEIRA"/>
    <s v="Branca"/>
    <s v="BRASILEIRO NATO"/>
    <m/>
    <s v="MG"/>
    <s v="ALFENAS"/>
    <n v="469"/>
    <s v="CENTRO SAUDE ESCOLA JARAGUA AMB DIENF"/>
    <s v="05-ENFERMAGEM-UMUARAMA"/>
    <n v="211"/>
    <s v="DIRETORIA DE ENFERMAGEM HC"/>
    <s v="05-ENFERMAGEM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2-11-01T00:00:00"/>
    <n v="10389.780000000001"/>
    <n v="53"/>
    <x v="5"/>
    <x v="8"/>
  </r>
  <r>
    <s v="EDEN VILARINHO COSTA JUNIOR"/>
    <s v="Universidade Federal de Uberlandia"/>
    <n v="2972708"/>
    <n v="11262520690"/>
    <s v="08/10/1993"/>
    <s v="M"/>
    <s v="KELLEN LUCIA FERREIRA"/>
    <s v="Branca"/>
    <s v="BRASILEIRO NATO"/>
    <m/>
    <s v="MG"/>
    <m/>
    <n v="807"/>
    <s v="INSTITUTO DE FILOSOFIA"/>
    <s v="04-SANTA MONICA"/>
    <n v="807"/>
    <s v="INSTITUTO DE FILOSOFIA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7-04T00:00:00"/>
    <n v="3181.04"/>
    <n v="29"/>
    <x v="0"/>
    <x v="9"/>
  </r>
  <r>
    <s v="EDER SILVA COSTA"/>
    <s v="Universidade Federal de Uberlandia"/>
    <n v="2150637"/>
    <n v="48503045672"/>
    <s v="09/08/1965"/>
    <s v="M"/>
    <s v="ZILAH BARBOSA COSTA"/>
    <s v="Branca"/>
    <s v="BRASILEIRO NATO"/>
    <m/>
    <s v="MG"/>
    <m/>
    <n v="264"/>
    <s v="DIRETORIA DA ESCOLA TECNICA DE SAUDE"/>
    <s v="07-AREA ACADEMICA-UMUARAMA"/>
    <n v="0"/>
    <m/>
    <m/>
    <x v="0"/>
    <s v="ENSINO SUPERIOR"/>
    <x v="5"/>
    <x v="4"/>
    <m/>
    <x v="3"/>
    <m/>
    <s v="0//0"/>
    <m/>
    <m/>
    <n v="0"/>
    <m/>
    <n v="0"/>
    <m/>
    <m/>
    <m/>
    <s v="EST"/>
    <s v="40 DE"/>
    <d v="2009-01-31T00:00:00"/>
    <n v="0"/>
    <n v="57"/>
    <x v="4"/>
    <x v="10"/>
  </r>
  <r>
    <s v="EDER VIEIRA FLOR"/>
    <s v="Universidade Federal de Uberlandia"/>
    <n v="1907259"/>
    <n v="5075883630"/>
    <s v="17/01/1980"/>
    <s v="M"/>
    <s v="ROSA MARIA VIEIRA FLOR"/>
    <s v="Parda"/>
    <s v="BRASILEIRO NATO"/>
    <m/>
    <s v="MG"/>
    <m/>
    <n v="1152"/>
    <s v="INSTITUTO CIENCIAS EXATA NATURAIS PONTAL"/>
    <s v="09-CAMPUS PONTAL"/>
    <n v="1152"/>
    <s v="INSTITUTO CIENCIAS EXATA NATURAIS PONTAL"/>
    <s v="09-CAMPUS PONTAL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1-02T00:00:00"/>
    <n v="4766.41"/>
    <n v="42"/>
    <x v="2"/>
    <x v="0"/>
  </r>
  <r>
    <s v="EDGAR JOSE PEREIRA"/>
    <s v="Hospital de Clínicas"/>
    <n v="1454428"/>
    <n v="86279017672"/>
    <s v="12/12/1972"/>
    <s v="M"/>
    <s v="FLAUSINA CANDIDA PEREIRA"/>
    <s v="Parda"/>
    <s v="BRASILEIRO NATO"/>
    <m/>
    <s v="MG"/>
    <s v="TIROS"/>
    <n v="743"/>
    <s v="DIRETORIA DE SERVICOS ADMINISTRATIVOS"/>
    <s v="06-HOSP CLINICAS-UMUARAMA"/>
    <n v="743"/>
    <s v="DIRETORIA DE SERVICOS ADMINISTRATIVOS"/>
    <s v="06-HOSP CLINICAS-UMUARAMA"/>
    <x v="0"/>
    <s v="Especialização Nivel Superior"/>
    <x v="0"/>
    <x v="0"/>
    <n v="13"/>
    <x v="1"/>
    <m/>
    <s v="0//0"/>
    <m/>
    <s v="CESSAO (COM ONUS) PARA OUTROS ORGAOS - EST"/>
    <n v="0"/>
    <m/>
    <n v="26443"/>
    <s v="EMPRESA BRAS. SERVIÇOS HOSPITALARES"/>
    <s v="24/04/2020"/>
    <s v="0//0"/>
    <s v="EST"/>
    <s v="40 HS"/>
    <d v="2004-05-27T00:00:00"/>
    <n v="5675.08"/>
    <n v="50"/>
    <x v="5"/>
    <x v="0"/>
  </r>
  <r>
    <s v="EDIANA RIBEIRO DA SILVA"/>
    <s v="Hospital de Clínicas"/>
    <n v="1873368"/>
    <n v="28379491831"/>
    <s v="11/04/1980"/>
    <s v="F"/>
    <s v="HILDENE RIBEIRO DA SILVA"/>
    <s v="Não Informado"/>
    <s v="BRASILEIRO NATO"/>
    <m/>
    <s v="PI"/>
    <m/>
    <n v="490"/>
    <s v="BERCARIO E UTI NEONATAL GEUNE DIENF"/>
    <s v="05-ENFERMAGEM-UMUARAMA"/>
    <n v="211"/>
    <s v="DIRETORIA DE ENFERMAGEM HC"/>
    <s v="05-ENFERMAGEM-UMUARAMA"/>
    <x v="0"/>
    <s v="SUPERIOR INCOMPLETO"/>
    <x v="0"/>
    <x v="3"/>
    <n v="8"/>
    <x v="0"/>
    <m/>
    <s v="0//0"/>
    <m/>
    <m/>
    <n v="0"/>
    <m/>
    <n v="0"/>
    <m/>
    <m/>
    <m/>
    <s v="EST"/>
    <s v="40 HS"/>
    <d v="2011-06-20T00:00:00"/>
    <n v="3987.8"/>
    <n v="42"/>
    <x v="2"/>
    <x v="9"/>
  </r>
  <r>
    <s v="EDIANE DA SILVA"/>
    <s v="Hospital de Clínicas"/>
    <n v="1460208"/>
    <n v="88387003549"/>
    <s v="12/07/1973"/>
    <s v="F"/>
    <s v="MARIA HELENA DA SILVA"/>
    <s v="Parda"/>
    <s v="BRASILEIRO NATO"/>
    <m/>
    <s v="BA"/>
    <s v="PINDOBAÇU"/>
    <n v="496"/>
    <s v="ONCOLOGIA QUIMIOTERAPIA GEUNE DIENF"/>
    <s v="05-ENFERMAGEM-UMUARAMA"/>
    <n v="211"/>
    <s v="DIRETORIA DE ENFERMAGEM HC"/>
    <s v="05-ENFERMAGEM-UMUARAMA"/>
    <x v="0"/>
    <s v="Mestrado"/>
    <x v="1"/>
    <x v="0"/>
    <n v="12"/>
    <x v="0"/>
    <m/>
    <s v="0//0"/>
    <m/>
    <m/>
    <n v="0"/>
    <m/>
    <n v="0"/>
    <m/>
    <m/>
    <m/>
    <s v="EST"/>
    <s v="40 HS"/>
    <d v="2004-07-28T00:00:00"/>
    <n v="21698.77"/>
    <n v="49"/>
    <x v="5"/>
    <x v="4"/>
  </r>
  <r>
    <s v="EDILA MARIA DE REZENDE"/>
    <s v="Universidade Federal de Uberlandia"/>
    <n v="3208784"/>
    <n v="8631587656"/>
    <s v="10/03/1987"/>
    <s v="F"/>
    <s v="LUZIA LUCIA DA SILVA DE REZENDE"/>
    <s v="Branca"/>
    <s v="BRASILEIRO NATO"/>
    <m/>
    <s v="MG"/>
    <m/>
    <n v="786"/>
    <s v="CURSO GRAD EM AGRONOMIA DE MONTE CARMELO"/>
    <s v="10-CAMPUS MONTE CARMELO"/>
    <n v="301"/>
    <s v="INSTITUTO DE CIENCIAS AGRARIAS"/>
    <s v="12-CAMPUS GLORIA"/>
    <x v="0"/>
    <s v="Doutorado"/>
    <x v="0"/>
    <x v="3"/>
    <n v="2"/>
    <x v="0"/>
    <m/>
    <s v="0//0"/>
    <m/>
    <m/>
    <n v="0"/>
    <m/>
    <n v="0"/>
    <m/>
    <m/>
    <m/>
    <s v="EST"/>
    <s v="40 HS"/>
    <d v="2020-10-02T00:00:00"/>
    <n v="4622.71"/>
    <n v="35"/>
    <x v="7"/>
    <x v="0"/>
  </r>
  <r>
    <s v="EDILAMAR APARECIDA SOARES"/>
    <s v="Hospital de Clínicas"/>
    <n v="1872123"/>
    <n v="2930362685"/>
    <s v="07/07/1974"/>
    <s v="F"/>
    <s v="MARIA PIEDADE SOARES"/>
    <s v="Branca"/>
    <s v="BRASILEIRO NATO"/>
    <m/>
    <s v="MG"/>
    <m/>
    <n v="757"/>
    <s v="AMBULATORIOS PERIFERICOS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7T00:00:00"/>
    <n v="5022.3900000000003"/>
    <n v="48"/>
    <x v="3"/>
    <x v="0"/>
  </r>
  <r>
    <s v="EDILAMAR MARCELINA CRUVINEL GUSMAO"/>
    <s v="Universidade Federal de Uberlandia"/>
    <n v="2073545"/>
    <n v="68226373620"/>
    <s v="22/03/1969"/>
    <s v="F"/>
    <s v="LENI MARCELINA CRUVINEL"/>
    <s v="Branca"/>
    <s v="BRASILEIRO NATO"/>
    <m/>
    <s v="MG"/>
    <m/>
    <n v="783"/>
    <s v="COOR CURSO GRAD SIST INFOR MONTE CARMELO"/>
    <s v="10-CAMPUS MONTE CARMELO"/>
    <n v="414"/>
    <s v="FACULDADE DE CIENCIA DA COMPUTACAO"/>
    <s v="04-SANTA MONICA"/>
    <x v="0"/>
    <s v="Especialização Nivel Superior"/>
    <x v="2"/>
    <x v="0"/>
    <n v="7"/>
    <x v="0"/>
    <m/>
    <s v="0//0"/>
    <m/>
    <m/>
    <n v="0"/>
    <m/>
    <n v="0"/>
    <m/>
    <m/>
    <m/>
    <s v="EST"/>
    <s v="40 HS"/>
    <d v="2013-11-18T00:00:00"/>
    <n v="3728.73"/>
    <n v="53"/>
    <x v="5"/>
    <x v="9"/>
  </r>
  <r>
    <s v="EDILGE MARIA DE GOUVEIA CUNHA"/>
    <s v="Universidade Federal de Uberlandia"/>
    <n v="1672599"/>
    <n v="49148575615"/>
    <s v="21/05/1963"/>
    <s v="F"/>
    <s v="MARIA SEBATIANA DE GOUVEIA"/>
    <s v="Branca"/>
    <s v="BRASILEIRO NATO"/>
    <m/>
    <s v="MG"/>
    <s v="ITUIUTABA"/>
    <n v="288"/>
    <s v="INSTITUTO DE CIENCIAS BIOMEDICAS"/>
    <s v="07-AREA ACADEMICA-UMUARAMA"/>
    <n v="288"/>
    <s v="INSTITUTO DE CIENCIAS BIOMEDICAS"/>
    <s v="07-AREA ACADEMICA-UMUARAMA"/>
    <x v="0"/>
    <s v="Mestrado"/>
    <x v="1"/>
    <x v="0"/>
    <n v="10"/>
    <x v="0"/>
    <m/>
    <s v="0//0"/>
    <m/>
    <s v="Lic. por Motivo de Doença em Pessoa da Família - EST"/>
    <n v="0"/>
    <m/>
    <n v="0"/>
    <m/>
    <s v="6/12/2022"/>
    <s v="4/01/2023"/>
    <s v="EST"/>
    <s v="40 HS"/>
    <d v="2009-01-22T00:00:00"/>
    <n v="10057.17"/>
    <n v="59"/>
    <x v="6"/>
    <x v="8"/>
  </r>
  <r>
    <s v="EDILSON ROCHA"/>
    <s v="Hospital de Clínicas"/>
    <n v="1035200"/>
    <n v="48510807604"/>
    <s v="02/01/1967"/>
    <s v="M"/>
    <s v="ROSELI LUIZA MUNDIM"/>
    <s v="Parda"/>
    <s v="BRASILEIRO NATO"/>
    <m/>
    <s v="MG"/>
    <s v="MONTE CARMELO"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3-04-12T00:00:00"/>
    <n v="7941.27"/>
    <n v="55"/>
    <x v="4"/>
    <x v="2"/>
  </r>
  <r>
    <s v="EDILSON VIEIRA DA FONSECA"/>
    <s v="Hospital de Clínicas"/>
    <n v="1854144"/>
    <n v="8659985664"/>
    <s v="12/12/1988"/>
    <s v="M"/>
    <s v="ANA FERREIRA DA FONSECA"/>
    <s v="Parda"/>
    <s v="BRASILEIRO NATO"/>
    <m/>
    <s v="MG"/>
    <m/>
    <n v="487"/>
    <s v="ENFERMAGEM MOL INFEC INTERNACAO DIENF"/>
    <s v="05-ENFERMAGEM-UMUARAMA"/>
    <n v="211"/>
    <s v="DIRETORIA DE ENFERMAGEM HC"/>
    <s v="05-ENFERMAGEM-UMUARAMA"/>
    <x v="0"/>
    <s v="Tecnico (Nivel Medio Completo)"/>
    <x v="2"/>
    <x v="0"/>
    <n v="8"/>
    <x v="0"/>
    <m/>
    <s v="0//0"/>
    <m/>
    <m/>
    <n v="0"/>
    <m/>
    <n v="0"/>
    <m/>
    <m/>
    <m/>
    <s v="EST"/>
    <s v="40 HS"/>
    <d v="2011-03-15T00:00:00"/>
    <n v="7973.95"/>
    <n v="34"/>
    <x v="7"/>
    <x v="2"/>
  </r>
  <r>
    <s v="EDIMILSON BORGES DA SILVA"/>
    <s v="Universidade Federal de Uberlandia"/>
    <n v="413484"/>
    <n v="42996040910"/>
    <s v="26/05/1960"/>
    <s v="M"/>
    <s v="ANA JARDIM DA SILVA"/>
    <s v="Preta"/>
    <s v="BRASILEIRO NATO"/>
    <m/>
    <s v="PR"/>
    <s v="JATAIZINHO"/>
    <n v="1264"/>
    <s v="SETOR DE FISCALIZACAO E MONITORAMENTO"/>
    <s v="04-SANTA MONICA"/>
    <n v="59"/>
    <s v="PREFEITURA UNIVERSITARIA"/>
    <s v="04-SANTA MONICA"/>
    <x v="0"/>
    <s v="Nivel Medio"/>
    <x v="0"/>
    <x v="0"/>
    <n v="16"/>
    <x v="0"/>
    <m/>
    <s v="0//0"/>
    <m/>
    <m/>
    <n v="0"/>
    <m/>
    <n v="0"/>
    <m/>
    <m/>
    <m/>
    <s v="EST"/>
    <s v="40 HS"/>
    <d v="1990-11-05T00:00:00"/>
    <n v="7933.86"/>
    <n v="62"/>
    <x v="6"/>
    <x v="2"/>
  </r>
  <r>
    <s v="EDINAMAR DE ASSIS MATOS"/>
    <s v="Universidade Federal de Uberlandia"/>
    <n v="409803"/>
    <n v="27363600600"/>
    <s v="28/11/1957"/>
    <s v="F"/>
    <s v="MARIA LUZIA DE MATOS"/>
    <s v="Parda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6-12-01T00:00:00"/>
    <n v="8279.9599999999991"/>
    <n v="65"/>
    <x v="1"/>
    <x v="3"/>
  </r>
  <r>
    <s v="EDIO JOSE ALVES"/>
    <s v="Universidade Federal de Uberlandia"/>
    <n v="413345"/>
    <n v="59484365604"/>
    <s v="28/01/1962"/>
    <s v="M"/>
    <s v="MARIA IZABEL ALVES"/>
    <s v="Parda"/>
    <s v="BRASILEIRO NATO"/>
    <m/>
    <s v="MG"/>
    <s v="CAPINÓPOLIS"/>
    <n v="410"/>
    <s v="FACULDADE DE ENGENHARIA QUIMICA"/>
    <s v="04-SANTA MONICA"/>
    <n v="410"/>
    <s v="FACULDADE DE ENGENHARIA QUIMICA"/>
    <s v="04-SANTA MONICA"/>
    <x v="0"/>
    <s v="Mestrado"/>
    <x v="1"/>
    <x v="2"/>
    <n v="16"/>
    <x v="0"/>
    <m/>
    <s v="0//0"/>
    <m/>
    <m/>
    <n v="0"/>
    <m/>
    <n v="0"/>
    <m/>
    <m/>
    <m/>
    <s v="EST"/>
    <s v="40 HS"/>
    <d v="1989-10-03T00:00:00"/>
    <n v="13633.4"/>
    <n v="60"/>
    <x v="6"/>
    <x v="5"/>
  </r>
  <r>
    <s v="EDMA ALVES MEDEIROS"/>
    <s v="Universidade Federal de Uberlandia"/>
    <n v="410976"/>
    <n v="30276608615"/>
    <s v="09/04/1959"/>
    <s v="F"/>
    <s v="IOLANDA ALVES MEDEIROS"/>
    <s v="Branca"/>
    <s v="BRASILEIRO NATO"/>
    <m/>
    <s v="MG"/>
    <s v="UBERLANDIA"/>
    <n v="71"/>
    <s v="DIVISAO VIGILANCIA SEGURANCA PATRIMONIAL"/>
    <s v="04-SANTA MONICA"/>
    <n v="59"/>
    <s v="PREFEITURA UNIVERSITARIA"/>
    <s v="04-SANTA MONICA"/>
    <x v="0"/>
    <s v="Nivel Medio"/>
    <x v="0"/>
    <x v="2"/>
    <n v="16"/>
    <x v="0"/>
    <m/>
    <s v="0//0"/>
    <m/>
    <m/>
    <n v="0"/>
    <m/>
    <n v="0"/>
    <m/>
    <m/>
    <m/>
    <s v="EST"/>
    <s v="40 HS"/>
    <d v="1980-02-02T00:00:00"/>
    <n v="7468.18"/>
    <n v="63"/>
    <x v="6"/>
    <x v="2"/>
  </r>
  <r>
    <s v="EDMAR EUSTAQUIO DE SOUZA"/>
    <s v="Universidade Federal de Uberlandia"/>
    <n v="1123268"/>
    <n v="79635229615"/>
    <s v="20/12/1967"/>
    <s v="M"/>
    <s v="EUNICE SILVA SOUZA"/>
    <s v="Preta"/>
    <s v="BRASILEIRO NATO"/>
    <m/>
    <s v="MG"/>
    <s v="IPATINGA"/>
    <n v="356"/>
    <s v="INSTITUTO DE QUIMICA"/>
    <s v="04-SANTA MONICA"/>
    <n v="356"/>
    <s v="INSTITUTO DE QUIMICA"/>
    <s v="04-SANTA MONICA"/>
    <x v="0"/>
    <s v="Mestrado"/>
    <x v="0"/>
    <x v="0"/>
    <n v="16"/>
    <x v="0"/>
    <m/>
    <s v="0//0"/>
    <m/>
    <m/>
    <n v="0"/>
    <m/>
    <n v="0"/>
    <m/>
    <m/>
    <m/>
    <s v="EST"/>
    <s v="40 HS"/>
    <d v="1994-04-11T00:00:00"/>
    <n v="8574.7199999999993"/>
    <n v="55"/>
    <x v="4"/>
    <x v="3"/>
  </r>
  <r>
    <s v="EDMAR VIEIRA DE OLIVEIRA"/>
    <s v="Universidade Federal de Uberlandia"/>
    <n v="2044317"/>
    <n v="77632672672"/>
    <s v="06/06/1971"/>
    <s v="M"/>
    <s v="ARACIDES ROSA DOS SANTOS"/>
    <s v="Branca"/>
    <s v="BRASILEIRO NATO"/>
    <m/>
    <s v="MG"/>
    <m/>
    <n v="340"/>
    <s v="INSTITUTO DE GEOGRAFIA"/>
    <s v="04-SANTA MONICA"/>
    <n v="340"/>
    <s v="INSTITUTO DE GEOGRAFIA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7-22T00:00:00"/>
    <n v="4488.6000000000004"/>
    <n v="51"/>
    <x v="5"/>
    <x v="0"/>
  </r>
  <r>
    <s v="EDMILSON DE OLIVEIRA ROCHA"/>
    <s v="Universidade Federal de Uberlandia"/>
    <n v="1473933"/>
    <n v="99159775653"/>
    <s v="03/04/1975"/>
    <s v="M"/>
    <s v="LOURDES BREGUES ROCHA"/>
    <s v="Branca"/>
    <s v="BRASILEIRO NATO"/>
    <m/>
    <s v="MG"/>
    <s v="TIMOTEO"/>
    <n v="356"/>
    <s v="INSTITUTO DE QUIMICA"/>
    <s v="04-SANTA MONICA"/>
    <n v="356"/>
    <s v="INSTITUTO DE QUIMICA"/>
    <s v="04-SANTA MONICA"/>
    <x v="0"/>
    <s v="Doutorado"/>
    <x v="0"/>
    <x v="0"/>
    <n v="12"/>
    <x v="0"/>
    <m/>
    <s v="0//0"/>
    <m/>
    <m/>
    <n v="0"/>
    <m/>
    <n v="0"/>
    <m/>
    <m/>
    <m/>
    <s v="EST"/>
    <s v="40 HS"/>
    <d v="2004-09-20T00:00:00"/>
    <n v="8152.28"/>
    <n v="47"/>
    <x v="3"/>
    <x v="3"/>
  </r>
  <r>
    <s v="EDMILSON RIBEIRO"/>
    <s v="Universidade Federal de Uberlandia"/>
    <n v="412967"/>
    <n v="40264009134"/>
    <s v="17/03/1965"/>
    <s v="M"/>
    <s v="LUZIA CAMARGO RIBEIRO"/>
    <s v="Parda"/>
    <s v="BRASILEIRO NATO"/>
    <m/>
    <s v="GO"/>
    <s v="CATALAO"/>
    <n v="412"/>
    <s v="COORDENACAO CUR GRAD ENGENHARIA QUIMICA"/>
    <s v="04-SANTA MONICA"/>
    <n v="410"/>
    <s v="FACULDADE DE ENGENHARIA QUIMIC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7-08-28T00:00:00"/>
    <n v="7030.78"/>
    <n v="57"/>
    <x v="4"/>
    <x v="2"/>
  </r>
  <r>
    <s v="EDMO BATISTA DE OLIVEIRA"/>
    <s v="Universidade Federal de Uberlandia"/>
    <n v="412913"/>
    <n v="49819968615"/>
    <s v="14/09/1962"/>
    <s v="M"/>
    <s v="ANA MARIA OLIVEIRA"/>
    <s v="Parda"/>
    <s v="BRASILEIRO NATO"/>
    <m/>
    <s v="MG"/>
    <s v="MONTE ALEGRE DE MINAS"/>
    <n v="694"/>
    <s v="DIVISAO DE TRANSPORTES"/>
    <s v="08-AREA ADMINISTR-UMUARAMA"/>
    <n v="59"/>
    <s v="PREFEITURA UNIVERSITARIA"/>
    <s v="04-SANTA MONICA"/>
    <x v="0"/>
    <s v="ENSINO FUNDAMENTAL"/>
    <x v="3"/>
    <x v="0"/>
    <n v="16"/>
    <x v="0"/>
    <m/>
    <s v="0//0"/>
    <m/>
    <m/>
    <n v="0"/>
    <m/>
    <n v="0"/>
    <m/>
    <m/>
    <m/>
    <s v="EST"/>
    <s v="40 HS"/>
    <d v="1987-07-20T00:00:00"/>
    <n v="9871.93"/>
    <n v="60"/>
    <x v="6"/>
    <x v="3"/>
  </r>
  <r>
    <s v="EDMUNDO DIAS JUNIOR"/>
    <s v="Universidade Federal de Uberlandia"/>
    <n v="1552194"/>
    <n v="3780669609"/>
    <s v="15/01/1974"/>
    <s v="M"/>
    <s v="GENY MARQUES DA SILVA DIAS"/>
    <s v="Parda"/>
    <s v="BRASILEIRO NATO"/>
    <m/>
    <s v="MG"/>
    <s v="UBERLANDIA"/>
    <n v="715"/>
    <s v="DIVISAO DE REDES_- CTIC"/>
    <s v="08-AREA ADMINISTR-UMUARAMA"/>
    <n v="581"/>
    <s v="CENTRO DE TECNO DA INFOR E COMUNICACAO"/>
    <s v="08-AREA ADMINISTR-UMUARAMA"/>
    <x v="0"/>
    <s v="Especialização Nivel Superior"/>
    <x v="1"/>
    <x v="2"/>
    <n v="11"/>
    <x v="0"/>
    <m/>
    <s v="0//0"/>
    <m/>
    <m/>
    <n v="0"/>
    <m/>
    <n v="0"/>
    <m/>
    <m/>
    <m/>
    <s v="EST"/>
    <s v="40 HS"/>
    <d v="2006-09-28T00:00:00"/>
    <n v="9577.0300000000007"/>
    <n v="48"/>
    <x v="3"/>
    <x v="3"/>
  </r>
  <r>
    <s v="EDNA MARIA BARDELI CARVALHO"/>
    <s v="Hospital de Clínicas"/>
    <n v="410040"/>
    <n v="59554487649"/>
    <s v="27/07/1958"/>
    <s v="F"/>
    <s v="APARECIDA MOTA BARDELI"/>
    <s v="Branca"/>
    <s v="BRASILEIRO NATO"/>
    <m/>
    <s v="SP"/>
    <s v="ITUVERAVA"/>
    <n v="491"/>
    <s v="CENTRO CIRURGICO GEUNE DIENF"/>
    <s v="05-ENFERMAGEM-UMUARAMA"/>
    <n v="211"/>
    <s v="DIRETORIA DE ENFERMAGEM HC"/>
    <s v="05-ENFERMAGEM-UMUARAMA"/>
    <x v="0"/>
    <s v="ENSINO FUNDAMENTAL INCOMPLETO"/>
    <x v="2"/>
    <x v="1"/>
    <n v="16"/>
    <x v="0"/>
    <m/>
    <s v="0//0"/>
    <m/>
    <m/>
    <n v="0"/>
    <m/>
    <n v="0"/>
    <m/>
    <m/>
    <m/>
    <s v="EST"/>
    <s v="40 HS"/>
    <d v="1979-11-07T00:00:00"/>
    <n v="5173.49"/>
    <n v="64"/>
    <x v="1"/>
    <x v="0"/>
  </r>
  <r>
    <s v="EDNA PEREIRA DA COSTA"/>
    <s v="Universidade Federal de Uberlandia"/>
    <n v="409657"/>
    <n v="35052902620"/>
    <s v="09/10/1958"/>
    <s v="F"/>
    <s v="JUVENTINA TEODORO DA COSTA"/>
    <s v="Branca"/>
    <s v="BRASILEIRO NATO"/>
    <m/>
    <s v="MG"/>
    <s v="LAGOA DA PRATA"/>
    <n v="733"/>
    <s v="DIVISAO AQUISICAO PROCESSAMENTO TECNICO"/>
    <s v="04-SANTA MONICA"/>
    <n v="585"/>
    <s v="DIRETORIA DO SISTEMA DE BIBLIOTECAS"/>
    <s v="04-SANTA MONICA"/>
    <x v="0"/>
    <s v="ENSINO FUNDAMENTAL"/>
    <x v="0"/>
    <x v="0"/>
    <n v="16"/>
    <x v="0"/>
    <m/>
    <s v="0//0"/>
    <m/>
    <m/>
    <n v="0"/>
    <m/>
    <n v="0"/>
    <m/>
    <m/>
    <m/>
    <s v="EST"/>
    <s v="40 HS"/>
    <d v="1977-03-05T00:00:00"/>
    <n v="6684.2"/>
    <n v="64"/>
    <x v="1"/>
    <x v="2"/>
  </r>
  <r>
    <s v="EDNA RIBEIRO DE MOURA"/>
    <s v="Universidade Federal de Uberlandia"/>
    <n v="1434776"/>
    <n v="81519800606"/>
    <s v="02/06/1962"/>
    <s v="F"/>
    <s v="IRANI RODRIGUES DE MOURA"/>
    <s v="Branca"/>
    <s v="BRASILEIRO NATO"/>
    <m/>
    <s v="MG"/>
    <s v="UBERLANDIA"/>
    <n v="268"/>
    <s v="COOR CURSO TECNICO DE ENFERMAGEM"/>
    <s v="07-AREA ACADEMICA-UMUARAMA"/>
    <n v="264"/>
    <s v="DIRETORIA DA ESCOLA TECNICA DE SAUDE"/>
    <s v="07-AREA ACADEMICA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3T00:00:00"/>
    <n v="5745.73"/>
    <n v="60"/>
    <x v="6"/>
    <x v="0"/>
  </r>
  <r>
    <s v="EDNAIR PEREIRA DA SILVA"/>
    <s v="Hospital de Clínicas"/>
    <n v="410526"/>
    <n v="35216557687"/>
    <s v="24/07/1960"/>
    <s v="F"/>
    <s v="MARIA ROSA DA SILVA"/>
    <s v="Branca"/>
    <s v="BRASILEIRO NATO"/>
    <m/>
    <s v="MG"/>
    <s v="INDIANOPOLIS"/>
    <n v="754"/>
    <s v="NUTRICAO E DIETETICA"/>
    <s v="06-HOSP CLINICAS-UMUARAMA"/>
    <n v="743"/>
    <s v="DIRETORIA DE SERVICOS ADMINISTRATIVOS"/>
    <s v="06-HOSP CLINICAS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0-02-02T00:00:00"/>
    <n v="6432.35"/>
    <n v="62"/>
    <x v="6"/>
    <x v="2"/>
  </r>
  <r>
    <s v="EDSON ALVES JUNIOR"/>
    <s v="Hospital de Clínicas"/>
    <n v="1882356"/>
    <n v="74482467634"/>
    <s v="28/05/1972"/>
    <s v="M"/>
    <s v="MARIA DE LOURDES ALVES"/>
    <s v="Pret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7-19T00:00:00"/>
    <n v="10551.35"/>
    <n v="50"/>
    <x v="5"/>
    <x v="8"/>
  </r>
  <r>
    <s v="EDSON ELTON DE SOUSA PINTO"/>
    <s v="Hospital de Clínicas"/>
    <n v="1362194"/>
    <n v="3097141685"/>
    <s v="30/03/1978"/>
    <s v="M"/>
    <s v="ODETE ALVES DE SOUSA PINTO"/>
    <s v="Branca"/>
    <s v="BRASILEIRO NATO"/>
    <m/>
    <s v="MG"/>
    <s v="UBERABA"/>
    <n v="482"/>
    <s v="CLINICA CIRURGICA 2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09-18T00:00:00"/>
    <n v="10254.629999999999"/>
    <n v="44"/>
    <x v="3"/>
    <x v="8"/>
  </r>
  <r>
    <s v="EDSON MONTES MUNDIM FILHO"/>
    <s v="Universidade Federal de Uberlandia"/>
    <n v="1672452"/>
    <n v="82743509600"/>
    <s v="26/09/1974"/>
    <s v="M"/>
    <s v="MARIA VITORIA DA SILVA MONTES"/>
    <s v="Branca"/>
    <s v="BRASILEIRO NATO"/>
    <m/>
    <s v="MG"/>
    <s v="MONTE CARMELO"/>
    <n v="887"/>
    <s v="COORD PROG POS GRADUACAO ENG BIOMEDICA"/>
    <s v="04-SANTA MONICA"/>
    <n v="403"/>
    <s v="FACULDADE DE ENGENHARIA ELETRICA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137.2700000000004"/>
    <n v="48"/>
    <x v="3"/>
    <x v="0"/>
  </r>
  <r>
    <s v="EDSON SILVA DE LIMA"/>
    <s v="Universidade Federal de Uberlandia"/>
    <n v="2362255"/>
    <n v="4850368603"/>
    <s v="17/08/1979"/>
    <s v="M"/>
    <s v="MARIA SALETE SILVA DE LIMA"/>
    <s v="Parda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2-24T00:00:00"/>
    <n v="4001.88"/>
    <n v="43"/>
    <x v="2"/>
    <x v="0"/>
  </r>
  <r>
    <s v="EDUARDO ALVES CUNHA"/>
    <s v="Universidade Federal de Uberlandia"/>
    <n v="1965641"/>
    <n v="5415105689"/>
    <s v="17/12/1982"/>
    <s v="M"/>
    <s v="DEINA LUCIA ALVES CUNHA"/>
    <s v="Branca"/>
    <s v="BRASILEIRO NATO"/>
    <m/>
    <s v="MG"/>
    <m/>
    <n v="414"/>
    <s v="FACULDADE DE CIENCIA DA COMPUTACAO"/>
    <s v="04-SANTA MONICA"/>
    <n v="414"/>
    <s v="FACULDADE DE CIENCIA DA COMPUTACA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8-27T00:00:00"/>
    <n v="4488.6000000000004"/>
    <n v="40"/>
    <x v="2"/>
    <x v="0"/>
  </r>
  <r>
    <s v="EDUARDO CROSARA GUSTIN"/>
    <s v="Hospital de Clínicas"/>
    <n v="3274104"/>
    <n v="78379008634"/>
    <s v="08/02/1970"/>
    <s v="M"/>
    <s v="GLEIDE MARIA CROSARA GUSTIN"/>
    <s v="Branca"/>
    <s v="BRASILEIRO NATO"/>
    <m/>
    <s v="MG"/>
    <s v="UBERLANDIA"/>
    <n v="773"/>
    <s v="URGENCIA E EMERGENCIA"/>
    <s v="06-HOSP CLINICAS-UMUARAMA"/>
    <n v="746"/>
    <s v="DIRETORIA DE SERVICOS CLINICOS"/>
    <s v="06-HOSP CLINICAS-UMUARAMA"/>
    <x v="0"/>
    <s v="Especialização Nivel Superior"/>
    <x v="1"/>
    <x v="3"/>
    <n v="12"/>
    <x v="0"/>
    <m/>
    <s v="0//0"/>
    <m/>
    <m/>
    <n v="0"/>
    <m/>
    <n v="0"/>
    <m/>
    <m/>
    <m/>
    <s v="EST"/>
    <s v="20 HS"/>
    <d v="2003-12-01T00:00:00"/>
    <n v="9263.17"/>
    <n v="52"/>
    <x v="5"/>
    <x v="3"/>
  </r>
  <r>
    <s v="EDUARDO DE OLIVEIRA CHAGAS"/>
    <s v="Universidade Federal de Uberlandia"/>
    <n v="413208"/>
    <n v="60527072672"/>
    <s v="19/07/1966"/>
    <s v="M"/>
    <s v="EURIPEDES MARIA CHAGAS"/>
    <s v="Parda"/>
    <s v="BRASILEIRO NATO"/>
    <m/>
    <s v="MG"/>
    <s v="UBERLANDIA"/>
    <n v="301"/>
    <s v="INSTITUTO DE CIENCIAS AGRARIAS"/>
    <s v="12-CAMPUS GLORIA"/>
    <n v="301"/>
    <s v="INSTITUTO DE CIENCIAS AGRARIAS"/>
    <s v="12-CAMPUS GLORIA"/>
    <x v="0"/>
    <s v="Nivel Medio"/>
    <x v="3"/>
    <x v="0"/>
    <n v="16"/>
    <x v="0"/>
    <m/>
    <s v="0//0"/>
    <m/>
    <m/>
    <n v="0"/>
    <m/>
    <n v="0"/>
    <m/>
    <m/>
    <m/>
    <s v="EST"/>
    <s v="40 HS"/>
    <d v="1986-12-01T00:00:00"/>
    <n v="4388.8599999999997"/>
    <n v="56"/>
    <x v="4"/>
    <x v="0"/>
  </r>
  <r>
    <s v="EDUARDO DO CARMO"/>
    <s v="Universidade Federal de Uberlandia"/>
    <n v="1938742"/>
    <n v="7407162638"/>
    <s v="19/05/1985"/>
    <s v="M"/>
    <s v="DAGMAR IMACULADA PEREIRA DO CARMO"/>
    <s v="Parda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x v="0"/>
    <s v="Mestrado"/>
    <x v="0"/>
    <x v="0"/>
    <n v="8"/>
    <x v="0"/>
    <m/>
    <s v="0//0"/>
    <m/>
    <m/>
    <n v="0"/>
    <m/>
    <n v="0"/>
    <m/>
    <m/>
    <m/>
    <s v="EST"/>
    <s v="40 HS"/>
    <d v="2012-04-26T00:00:00"/>
    <n v="5723.72"/>
    <n v="37"/>
    <x v="7"/>
    <x v="0"/>
  </r>
  <r>
    <s v="EDUARDO HENRIQUE SANTOS"/>
    <s v="Universidade Federal de Uberlandia"/>
    <n v="2247144"/>
    <n v="65570545620"/>
    <s v="12/04/1981"/>
    <s v="M"/>
    <s v="APARECIDA CONCEICAO FERREIRA SANTOS"/>
    <s v="Branca"/>
    <s v="BRASILEIRO NATO"/>
    <m/>
    <s v="MG"/>
    <m/>
    <n v="942"/>
    <s v="DIVISAO DE CONTROLE TECNICO"/>
    <s v="04-SANTA MONICA"/>
    <n v="29"/>
    <s v="PRO REITORIA DE GESTAO DE PESSOAS"/>
    <s v="04-SANTA MONICA"/>
    <x v="3"/>
    <s v="Mestrado"/>
    <x v="0"/>
    <x v="0"/>
    <n v="5"/>
    <x v="0"/>
    <m/>
    <s v="0//0"/>
    <m/>
    <s v="LIC. TRATAMENTO DE SAUDE - EST"/>
    <n v="0"/>
    <m/>
    <n v="0"/>
    <m/>
    <s v="20/11/2022"/>
    <s v="26/02/2023"/>
    <s v="EST"/>
    <s v="40 HS"/>
    <d v="2015-09-02T00:00:00"/>
    <n v="4861.6099999999997"/>
    <n v="41"/>
    <x v="2"/>
    <x v="0"/>
  </r>
  <r>
    <s v="EDUARDO ISAAC RODRIGUES"/>
    <s v="Universidade Federal de Uberlandia"/>
    <n v="1531988"/>
    <n v="1462785697"/>
    <s v="01/03/1986"/>
    <s v="M"/>
    <s v="DILMA BORGES RODRIGUES"/>
    <s v="Branca"/>
    <s v="BRASILEIRO NATO"/>
    <m/>
    <s v="GO"/>
    <s v="GOIATUBA"/>
    <n v="723"/>
    <s v="DIVISAO DE ATENDIMENTO AO USUARIO"/>
    <s v="04-SANTA MONICA"/>
    <n v="585"/>
    <s v="DIRETORIA DO SISTEMA DE BIBLIOTECAS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6-05-24T00:00:00"/>
    <n v="5465.44"/>
    <n v="36"/>
    <x v="7"/>
    <x v="0"/>
  </r>
  <r>
    <s v="EDUARDO LACERDA FERREIRA"/>
    <s v="Universidade Federal de Uberlandia"/>
    <n v="1512095"/>
    <n v="6134581682"/>
    <s v="29/04/1983"/>
    <s v="M"/>
    <s v="HOSANA MARIA LACERDA FERREIRA"/>
    <s v="Parda"/>
    <s v="BRASILEIRO NATO"/>
    <m/>
    <s v="MG"/>
    <s v="CONCEICAO DAS ALAGOAS"/>
    <n v="1259"/>
    <s v="SETOR DE SAUDE SUPLEMENTAR"/>
    <s v="08-AREA ADMINISTR-UMUARAMA"/>
    <n v="29"/>
    <s v="PRO REITORIA DE GESTAO DE PESSOAS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5-11-03T00:00:00"/>
    <n v="6274.71"/>
    <n v="39"/>
    <x v="2"/>
    <x v="2"/>
  </r>
  <r>
    <s v="EDUARDO MORAES WARPECHOWSKI"/>
    <s v="Universidade Federal de Uberlandia"/>
    <n v="1476997"/>
    <n v="3829984642"/>
    <s v="06/11/1977"/>
    <s v="M"/>
    <s v="SUELI MORAES WARPECHOWSHI"/>
    <s v="Parda"/>
    <s v="BRASILEIRO NATO"/>
    <m/>
    <s v="RS"/>
    <s v="PORTO ALEGRE"/>
    <n v="165"/>
    <s v="DIVISAO DE EDITORACAO ELETRONICA"/>
    <s v="04-SANTA MONICA"/>
    <n v="131"/>
    <s v="PRO REITORIA DE PLANEJAMEN ADMINISTRACAO"/>
    <s v="04-SANTA MONICA"/>
    <x v="0"/>
    <s v="Mestrado"/>
    <x v="0"/>
    <x v="2"/>
    <n v="12"/>
    <x v="0"/>
    <m/>
    <s v="0//0"/>
    <m/>
    <m/>
    <n v="0"/>
    <m/>
    <n v="0"/>
    <m/>
    <m/>
    <m/>
    <s v="EST"/>
    <s v="40 HS"/>
    <d v="2004-11-10T00:00:00"/>
    <n v="6648.15"/>
    <n v="45"/>
    <x v="3"/>
    <x v="2"/>
  </r>
  <r>
    <s v="EDUARDO SOUZA ALVES"/>
    <s v="Universidade Federal de Uberlandia"/>
    <n v="3300629"/>
    <n v="5901123174"/>
    <s v="09/10/1997"/>
    <s v="M"/>
    <s v="ELIETE BATISTA DE SOUZA ALVES"/>
    <s v="Branca"/>
    <s v="BRASILEIRO NATO"/>
    <m/>
    <s v="MT"/>
    <m/>
    <n v="1152"/>
    <s v="INSTITUTO CIENCIAS EXATA NATURAIS PONTAL"/>
    <s v="09-CAMPUS PONTAL"/>
    <n v="410"/>
    <s v="FACULDADE DE ENGENHARIA QUIMICA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11T00:00:00"/>
    <n v="3058.7"/>
    <n v="25"/>
    <x v="8"/>
    <x v="9"/>
  </r>
  <r>
    <s v="EDVANDO SOUZA TELES"/>
    <s v="Universidade Federal de Uberlandia"/>
    <n v="1360726"/>
    <n v="97114146515"/>
    <s v="08/10/1976"/>
    <s v="M"/>
    <s v="MARIA DE LOURDES SOUZA TELES"/>
    <s v="Branca"/>
    <s v="BRASILEIRO NATO"/>
    <m/>
    <s v="BA"/>
    <m/>
    <n v="356"/>
    <s v="INSTITUTO DE QUIMICA"/>
    <s v="04-SANTA MONICA"/>
    <n v="356"/>
    <s v="INSTITUTO DE QUIMICA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01-26T00:00:00"/>
    <n v="6411.01"/>
    <n v="46"/>
    <x v="3"/>
    <x v="2"/>
  </r>
  <r>
    <s v="ELAINE AMELIA ARAUJO"/>
    <s v="Hospital de Clínicas"/>
    <n v="1434782"/>
    <n v="57302278687"/>
    <s v="05/06/1965"/>
    <s v="F"/>
    <s v="OSLEINDA AMELIA FRANCO"/>
    <s v="Branca"/>
    <s v="BRASILEIRO NATO"/>
    <m/>
    <s v="MG"/>
    <s v="ITUIUTABA"/>
    <n v="212"/>
    <s v="AMBULATORIO DIENF"/>
    <s v="05-ENFERMAGEM-UMUARAMA"/>
    <n v="211"/>
    <s v="DIRETORIA DE ENFERMAGEM HC"/>
    <s v="05-ENFERMAGEM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3-11-14T00:00:00"/>
    <n v="5852.91"/>
    <n v="57"/>
    <x v="4"/>
    <x v="0"/>
  </r>
  <r>
    <s v="ELAINE APARECIDA DE SOUZA MENDES NUNES"/>
    <s v="Universidade Federal de Uberlandia"/>
    <n v="413427"/>
    <n v="74026070620"/>
    <s v="12/08/1967"/>
    <s v="F"/>
    <s v="TEREZINHA FERREI SOUZA"/>
    <s v="Parda"/>
    <s v="BRASILEIRO NATO"/>
    <m/>
    <s v="MG"/>
    <s v="UBERLANDIA"/>
    <n v="694"/>
    <s v="DIVISAO DE TRANSPORTES"/>
    <s v="08-AREA ADMINISTR-UMUARAMA"/>
    <n v="59"/>
    <s v="PREFEITURA UNIVERSITARIA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89-12-20T00:00:00"/>
    <n v="3275.51"/>
    <n v="55"/>
    <x v="4"/>
    <x v="9"/>
  </r>
  <r>
    <s v="ELAINE DA SILVEIRA MAGALI"/>
    <s v="Universidade Federal de Uberlandia"/>
    <n v="409399"/>
    <n v="35187697668"/>
    <s v="27/09/1956"/>
    <s v="F"/>
    <s v="MAUZILIA DA CUNHA CHAVES"/>
    <s v="Branca"/>
    <s v="BRASILEIRO NATO"/>
    <m/>
    <s v="MG"/>
    <s v="UBERLANDIA"/>
    <n v="2"/>
    <s v="SECRETARIA GERAL"/>
    <s v="04-SANTA MONICA"/>
    <n v="4"/>
    <s v="GABINETE DO REITOR"/>
    <s v="04-SANTA MONIC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78-02-01T00:00:00"/>
    <n v="21509.11"/>
    <n v="66"/>
    <x v="1"/>
    <x v="4"/>
  </r>
  <r>
    <s v="ELAINE GOMES DO AMARAL"/>
    <s v="Hospital de Clínicas"/>
    <n v="1362643"/>
    <n v="92383033472"/>
    <s v="20/11/1975"/>
    <s v="F"/>
    <s v="EFIGENIA MARIA GOMES"/>
    <s v="Parda"/>
    <s v="BRASILEIRO NATO"/>
    <m/>
    <s v="SP"/>
    <s v="SAO PAULO"/>
    <n v="498"/>
    <s v="UTI ADULTO GEUNE DIENF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2-10-01T00:00:00"/>
    <n v="11180.83"/>
    <n v="47"/>
    <x v="3"/>
    <x v="8"/>
  </r>
  <r>
    <s v="ELAINE MORAES SIQUEIRA"/>
    <s v="Hospital de Clínicas"/>
    <n v="1362645"/>
    <n v="2678400638"/>
    <s v="08/02/1977"/>
    <s v="F"/>
    <s v="DARLI TEREZINHA DE MORAES SIQUEIRA"/>
    <s v="Parda"/>
    <s v="BRASILEIRO NATO"/>
    <m/>
    <s v="MG"/>
    <s v="ITUIUTABA"/>
    <n v="486"/>
    <s v="ENFERMAGEM GINEC OBST INTERNACA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09-25T00:00:00"/>
    <n v="6081.19"/>
    <n v="45"/>
    <x v="3"/>
    <x v="2"/>
  </r>
  <r>
    <s v="ELAINE SARAIVA CALDERARI"/>
    <s v="Universidade Federal de Uberlandia"/>
    <n v="2577877"/>
    <n v="28969051899"/>
    <s v="03/12/1981"/>
    <s v="F"/>
    <s v="NEUSA MARGARIDA SARAIVA"/>
    <s v="Branca"/>
    <s v="BRASILEIRO NATO"/>
    <m/>
    <s v="SP"/>
    <s v="RIBEIRAO PRETO"/>
    <n v="944"/>
    <s v="PRO REITORIA DE ASSISTENCIA ESTUDANTIL"/>
    <s v="04-SANTA MONICA"/>
    <n v="80"/>
    <s v="DIRETORIA DE OBRAS - ANTIGA-"/>
    <s v="04-SANTA MONICA"/>
    <x v="0"/>
    <s v="Doutorado"/>
    <x v="1"/>
    <x v="0"/>
    <n v="10"/>
    <x v="0"/>
    <m/>
    <s v="0//0"/>
    <m/>
    <m/>
    <n v="0"/>
    <m/>
    <n v="0"/>
    <m/>
    <m/>
    <m/>
    <s v="EST"/>
    <s v="40 HS"/>
    <d v="2009-01-22T00:00:00"/>
    <n v="18337.099999999999"/>
    <n v="41"/>
    <x v="2"/>
    <x v="7"/>
  </r>
  <r>
    <s v="ELCIO EDUARDO DA SILVA"/>
    <s v="Universidade Federal de Uberlandia"/>
    <n v="3066750"/>
    <n v="5373367613"/>
    <s v="24/11/1980"/>
    <s v="M"/>
    <s v="SANDRA MARIA DA SILVA"/>
    <s v="Parda"/>
    <s v="BRASILEIRO NATO"/>
    <m/>
    <s v="MG"/>
    <m/>
    <n v="74"/>
    <s v="DIVISAO DE DOCUMENTACAO - SEPRO"/>
    <s v="04-SANTA MONICA"/>
    <n v="59"/>
    <s v="PREFEITURA UNIVERSITARIA"/>
    <s v="04-SANTA MONICA"/>
    <x v="0"/>
    <s v="Graduação (Nivel Superior Completo)"/>
    <x v="0"/>
    <x v="2"/>
    <n v="3"/>
    <x v="0"/>
    <m/>
    <s v="0//0"/>
    <m/>
    <m/>
    <n v="0"/>
    <m/>
    <n v="0"/>
    <m/>
    <m/>
    <m/>
    <s v="EST"/>
    <s v="40 HS"/>
    <d v="2018-09-05T00:00:00"/>
    <n v="3564.51"/>
    <n v="42"/>
    <x v="2"/>
    <x v="9"/>
  </r>
  <r>
    <s v="ELCIONE APARECIDA BORGES MORAIS"/>
    <s v="Hospital de Clínicas"/>
    <n v="1546514"/>
    <n v="4142633678"/>
    <s v="22/03/1980"/>
    <s v="F"/>
    <s v="FARAILDES APARECIDA MARTINS BORGES"/>
    <s v="Preta"/>
    <s v="BRASILEIRO NATO"/>
    <m/>
    <s v="MG"/>
    <s v="UBERLANDIA"/>
    <n v="486"/>
    <s v="ENFERMAGEM GINEC OBST INTERNACAO DIENF"/>
    <s v="05-ENFERMAGEM-UMUARAMA"/>
    <n v="211"/>
    <s v="DIRETORIA DE ENFERMAGEM HC"/>
    <s v="05-ENFERMAGEM-UMUARAMA"/>
    <x v="0"/>
    <s v="Mestrado"/>
    <x v="2"/>
    <x v="0"/>
    <n v="11"/>
    <x v="0"/>
    <m/>
    <s v="0//0"/>
    <m/>
    <m/>
    <n v="0"/>
    <m/>
    <n v="0"/>
    <m/>
    <m/>
    <m/>
    <s v="EST"/>
    <s v="40 HS"/>
    <d v="2006-08-16T00:00:00"/>
    <n v="7601.71"/>
    <n v="42"/>
    <x v="2"/>
    <x v="2"/>
  </r>
  <r>
    <s v="ELDA MOREIRA MARCELINO DA COSTA"/>
    <s v="Universidade Federal de Uberlandia"/>
    <n v="1672563"/>
    <n v="43267963168"/>
    <s v="12/09/1964"/>
    <s v="F"/>
    <s v="BENEDITA MOREIRA DE MORAES"/>
    <s v="Parda"/>
    <s v="BRASILEIRO NATO"/>
    <m/>
    <s v="MG"/>
    <s v="ITUIUTABA"/>
    <n v="1152"/>
    <s v="INSTITUTO CIENCIAS EXATA NATURAIS PONTAL"/>
    <s v="09-CAMPUS PONTAL"/>
    <n v="1152"/>
    <s v="INSTITUTO CIENCIAS EXATA NATURAIS PONTAL"/>
    <s v="09-CAMPUS PONTAL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9-01-22T00:00:00"/>
    <n v="5002.01"/>
    <n v="58"/>
    <x v="4"/>
    <x v="0"/>
  </r>
  <r>
    <s v="ELEIDA APARECIDA MOREIRA DA SILVA"/>
    <s v="Hospital de Clínicas"/>
    <n v="1873251"/>
    <n v="6709363678"/>
    <s v="13/07/1985"/>
    <s v="F"/>
    <s v="AUTA FRANCISCA MOREIRA"/>
    <s v="Branca"/>
    <s v="BRASILEIRO NATO"/>
    <m/>
    <s v="MG"/>
    <m/>
    <n v="486"/>
    <s v="ENFERMAGEM GINEC OBST INTERNACAO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28T00:00:00"/>
    <n v="5022.3900000000003"/>
    <n v="37"/>
    <x v="7"/>
    <x v="0"/>
  </r>
  <r>
    <s v="ELEN CRISTINA GONCALVES RUFINO"/>
    <s v="Universidade Federal de Uberlandia"/>
    <n v="2862709"/>
    <n v="6739715629"/>
    <s v="09/04/1985"/>
    <s v="F"/>
    <s v="MARIA RITA GONCALVES RUFINO"/>
    <s v="Branca"/>
    <s v="BRASILEIRO NATO"/>
    <m/>
    <s v="MG"/>
    <m/>
    <n v="410"/>
    <s v="FACULDADE DE ENGENHARIA QUIMICA"/>
    <s v="04-SANTA MONICA"/>
    <n v="410"/>
    <s v="FACULDADE DE ENGENHARIA QUIMICA"/>
    <s v="04-SANTA MONICA"/>
    <x v="0"/>
    <s v="Doutorado"/>
    <x v="0"/>
    <x v="0"/>
    <n v="8"/>
    <x v="0"/>
    <m/>
    <s v="0//0"/>
    <m/>
    <m/>
    <n v="0"/>
    <m/>
    <n v="0"/>
    <m/>
    <m/>
    <m/>
    <s v="EST"/>
    <s v="40 HS"/>
    <d v="2012-01-12T00:00:00"/>
    <n v="6995.48"/>
    <n v="37"/>
    <x v="7"/>
    <x v="2"/>
  </r>
  <r>
    <s v="ELENA YARA DE OLIVEIRA NASCIMENTO"/>
    <s v="Hospital de Clínicas"/>
    <n v="413872"/>
    <n v="43161227620"/>
    <s v="30/09/1958"/>
    <s v="F"/>
    <s v="MARIA ABADIA OLIVEIRA"/>
    <s v="Preta"/>
    <s v="BRASILEIRO NATO"/>
    <m/>
    <s v="SP"/>
    <s v="PERDIZES"/>
    <n v="179"/>
    <s v="DIRETORIA GERAL HOSP CLINICAS"/>
    <s v="06-HOSP CLINICAS-UMUARAMA"/>
    <n v="179"/>
    <s v="DIRETORIA GERAL HOSP CLINICAS"/>
    <s v="06-HOSP CLINICAS-UMUARAMA"/>
    <x v="0"/>
    <s v="Especialização Nivel Superior"/>
    <x v="4"/>
    <x v="0"/>
    <n v="16"/>
    <x v="0"/>
    <m/>
    <s v="0//0"/>
    <m/>
    <m/>
    <n v="0"/>
    <m/>
    <n v="0"/>
    <m/>
    <m/>
    <m/>
    <s v="EST"/>
    <s v="40 HS"/>
    <d v="1991-09-02T00:00:00"/>
    <n v="3962.17"/>
    <n v="64"/>
    <x v="1"/>
    <x v="9"/>
  </r>
  <r>
    <s v="ELENIR XAVIER DA SILVA"/>
    <s v="Hospital de Clínicas"/>
    <n v="410041"/>
    <n v="35038454615"/>
    <s v="19/12/1955"/>
    <s v="F"/>
    <s v="ETELVINA XAVIER SILVA"/>
    <s v="Branca"/>
    <s v="BRASILEIRO NATO"/>
    <m/>
    <s v="GO"/>
    <s v="ITUMBIARA"/>
    <n v="216"/>
    <s v="SETOR DE MATERIAIS ESTERILIZACAO DIENF"/>
    <s v="05-ENFERMAGEM-UMUARAMA"/>
    <n v="211"/>
    <s v="DIRETORIA DE ENFERMAGEM HC"/>
    <s v="05-ENFERMAGEM-UMUARAMA"/>
    <x v="0"/>
    <s v="ENSINO FUNDAMENTAL"/>
    <x v="2"/>
    <x v="0"/>
    <n v="16"/>
    <x v="0"/>
    <m/>
    <s v="0//0"/>
    <m/>
    <m/>
    <n v="0"/>
    <m/>
    <n v="0"/>
    <m/>
    <m/>
    <m/>
    <s v="EST"/>
    <s v="40 HS"/>
    <d v="1979-02-05T00:00:00"/>
    <n v="12160.37"/>
    <n v="67"/>
    <x v="1"/>
    <x v="5"/>
  </r>
  <r>
    <s v="ELENO JOSE DE SANTANA"/>
    <s v="Hospital de Clínicas"/>
    <n v="413381"/>
    <n v="55564240634"/>
    <s v="07/08/1966"/>
    <s v="M"/>
    <s v="AMERICA AUGUSTA SANTANA"/>
    <s v="Parda"/>
    <s v="BRASILEIRO NATO"/>
    <m/>
    <s v="MG"/>
    <s v="LAGAMAR"/>
    <n v="749"/>
    <s v="FARMACIA"/>
    <s v="06-HOSP CLINICAS-UMUARAMA"/>
    <n v="743"/>
    <s v="DIRETORIA DE SERVICOS ADMINISTRATIV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9-10-19T00:00:00"/>
    <n v="10271.43"/>
    <n v="56"/>
    <x v="4"/>
    <x v="8"/>
  </r>
  <r>
    <s v="ELEUSA FATIMA DE LIMA"/>
    <s v="Universidade Federal de Uberlandia"/>
    <n v="413642"/>
    <n v="58856862620"/>
    <s v="18/08/1967"/>
    <s v="F"/>
    <s v="OSVALINA CANDIDA DE LIMA"/>
    <s v="Branca"/>
    <s v="BRASILEIRO NATO"/>
    <m/>
    <s v="MG"/>
    <s v="ITUIUTABA"/>
    <n v="340"/>
    <s v="INSTITUTO DE GEOGRAFIA"/>
    <s v="04-SANTA MONICA"/>
    <n v="340"/>
    <s v="INSTITUTO DE GEOGRAFIA"/>
    <s v="04-SANTA MONICA"/>
    <x v="0"/>
    <s v="Mestrado"/>
    <x v="0"/>
    <x v="0"/>
    <n v="16"/>
    <x v="0"/>
    <m/>
    <s v="0//0"/>
    <m/>
    <m/>
    <n v="0"/>
    <m/>
    <n v="0"/>
    <m/>
    <m/>
    <m/>
    <s v="EST"/>
    <s v="40 HS"/>
    <d v="1992-01-27T00:00:00"/>
    <n v="8670.4500000000007"/>
    <n v="55"/>
    <x v="4"/>
    <x v="3"/>
  </r>
  <r>
    <s v="ELIANA BORGES SILVA PEREIRA"/>
    <s v="Hospital de Clínicas"/>
    <n v="3532727"/>
    <n v="72495898653"/>
    <s v="23/07/1973"/>
    <s v="F"/>
    <s v="MARIA DE OLIVEIRA BORGES SILVA"/>
    <s v="Branca"/>
    <s v="BRASILEIRO NATO"/>
    <m/>
    <s v="MG"/>
    <s v="CAMPINA VERDE"/>
    <n v="211"/>
    <s v="DIRETORIA DE ENFERMAGEM HC"/>
    <s v="05-ENFERMAGEM-UMUARAMA"/>
    <n v="211"/>
    <s v="DIRETORIA DE ENFERMAGEM HC"/>
    <s v="05-ENFERMAGEM-UMUARAMA"/>
    <x v="0"/>
    <s v="Doutorado"/>
    <x v="0"/>
    <x v="0"/>
    <n v="6"/>
    <x v="0"/>
    <m/>
    <s v="0//0"/>
    <m/>
    <m/>
    <n v="0"/>
    <m/>
    <n v="0"/>
    <m/>
    <m/>
    <m/>
    <s v="EST"/>
    <s v="40 HS"/>
    <d v="2014-09-17T00:00:00"/>
    <n v="9088.3700000000008"/>
    <n v="49"/>
    <x v="5"/>
    <x v="3"/>
  </r>
  <r>
    <s v="ELIANE APARECIDA DOS REIS"/>
    <s v="Universidade Federal de Uberlandia"/>
    <n v="2170294"/>
    <n v="8614095660"/>
    <s v="20/02/1987"/>
    <s v="F"/>
    <s v="MARIA DA CONCEICAO DOS REIS"/>
    <s v="Parda"/>
    <s v="BRASILEIRO NATO"/>
    <m/>
    <s v="MG"/>
    <m/>
    <n v="44"/>
    <s v="DIVISAO DE APOIO AO DOCENTE"/>
    <s v="04-SANTA MONICA"/>
    <n v="29"/>
    <s v="PRO REITORIA DE GESTAO DE PESSOA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10-16T00:00:00"/>
    <n v="4481.26"/>
    <n v="35"/>
    <x v="7"/>
    <x v="0"/>
  </r>
  <r>
    <s v="ELIANE DE CASSIA NOGUEIRA SIMAO"/>
    <s v="Universidade Federal de Uberlandia"/>
    <n v="3035062"/>
    <n v="71361294604"/>
    <s v="04/04/1971"/>
    <s v="F"/>
    <s v="ROSELI GUIMARAES NOGUEIRA"/>
    <s v="Parda"/>
    <s v="BRASILEIRO NATO"/>
    <m/>
    <s v="MG"/>
    <m/>
    <n v="585"/>
    <s v="DIRETORIA DO SISTEMA DE BIBLIOTECAS"/>
    <s v="04-SANTA MONICA"/>
    <n v="585"/>
    <s v="DIRETORIA DO SISTEMA DE BIBLIOTECAS"/>
    <s v="04-SANTA MONICA"/>
    <x v="0"/>
    <s v="Especialização Nivel Superior"/>
    <x v="2"/>
    <x v="0"/>
    <n v="16"/>
    <x v="0"/>
    <m/>
    <s v="0//0"/>
    <m/>
    <m/>
    <n v="26271"/>
    <s v="FUNDACAO UNIVERSIDADE DE BRASILIA"/>
    <n v="0"/>
    <m/>
    <m/>
    <m/>
    <s v="EST"/>
    <s v="40 HS"/>
    <d v="2018-03-09T00:00:00"/>
    <n v="5389.28"/>
    <n v="51"/>
    <x v="5"/>
    <x v="0"/>
  </r>
  <r>
    <s v="ELIANE DE FATIMA ALVES"/>
    <s v="Hospital de Clínicas"/>
    <n v="412617"/>
    <n v="81517220610"/>
    <s v="11/08/1966"/>
    <s v="F"/>
    <s v="VICENTINA ALVES MARTINS"/>
    <s v="Branca"/>
    <s v="BRASILEIRO NATO"/>
    <m/>
    <s v="MG"/>
    <s v="MATUTINA"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5-11-20T00:00:00"/>
    <n v="12464.93"/>
    <n v="56"/>
    <x v="4"/>
    <x v="5"/>
  </r>
  <r>
    <s v="ELIANE DE SOUZA"/>
    <s v="Universidade Federal de Uberlandia"/>
    <n v="1434870"/>
    <n v="3030114678"/>
    <s v="20/11/1976"/>
    <s v="F"/>
    <s v="GENI AUGUSTA DE OLIVEIRA SOUZA"/>
    <s v="Parda"/>
    <s v="BRASILEIRO NATO"/>
    <m/>
    <s v="MG"/>
    <s v="PATOS DE MINAS"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19T00:00:00"/>
    <n v="8533.2000000000007"/>
    <n v="46"/>
    <x v="3"/>
    <x v="3"/>
  </r>
  <r>
    <s v="ELIANE DO CARMO SANTANA"/>
    <s v="Hospital de Clínicas"/>
    <n v="1367065"/>
    <n v="94164827653"/>
    <s v="17/07/1975"/>
    <s v="F"/>
    <s v="MARIA CONCEICAO DO CARMO"/>
    <s v="Branca"/>
    <s v="BRASILEIRO NATO"/>
    <m/>
    <s v="MG"/>
    <s v="UBERLANDIA"/>
    <n v="487"/>
    <s v="ENFERMAGEM MOL INFEC INTERNACAO DIENF"/>
    <s v="05-ENFERMAGEM-UMUARAMA"/>
    <n v="211"/>
    <s v="DIRETORIA DE ENFERMAGEM HC"/>
    <s v="05-ENFERMAGEM-UMUARAMA"/>
    <x v="0"/>
    <s v="ENSINO MEDIO"/>
    <x v="0"/>
    <x v="0"/>
    <n v="13"/>
    <x v="0"/>
    <m/>
    <s v="0//0"/>
    <m/>
    <m/>
    <n v="0"/>
    <m/>
    <n v="0"/>
    <m/>
    <m/>
    <m/>
    <s v="EST"/>
    <s v="40 HS"/>
    <d v="2002-12-23T00:00:00"/>
    <n v="8437.58"/>
    <n v="47"/>
    <x v="3"/>
    <x v="3"/>
  </r>
  <r>
    <s v="ELIANE JUNE MAIA"/>
    <s v="Hospital de Clínicas"/>
    <n v="1123345"/>
    <n v="75356066600"/>
    <s v="25/03/1962"/>
    <s v="F"/>
    <s v="CATARINA MARIA MAIA"/>
    <s v="Branca"/>
    <s v="BRASILEIRO NATO"/>
    <m/>
    <s v="GO"/>
    <s v="JATAI"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11109.81"/>
    <n v="60"/>
    <x v="6"/>
    <x v="8"/>
  </r>
  <r>
    <s v="ELIANE LINDA AGOSTINHO FERNANDES AMARAL"/>
    <s v="Hospital de Clínicas"/>
    <n v="1123553"/>
    <n v="75782685620"/>
    <s v="03/03/1970"/>
    <s v="F"/>
    <s v="IRENE FERNANDES RODRIGUES"/>
    <s v="Branca"/>
    <s v="BRASILEIRO NATO"/>
    <m/>
    <s v="MG"/>
    <s v="UBERLANDIA"/>
    <n v="486"/>
    <s v="ENFERMAGEM GINEC OBST INTERNACAO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1-17T00:00:00"/>
    <n v="6328.41"/>
    <n v="52"/>
    <x v="5"/>
    <x v="2"/>
  </r>
  <r>
    <s v="ELIANE MARGARIDA XAVIER DA SILVA"/>
    <s v="Hospital de Clínicas"/>
    <n v="2323185"/>
    <n v="79396445649"/>
    <s v="29/06/1969"/>
    <s v="F"/>
    <s v="HELENA MACEDO XAVIER DA SILVA"/>
    <s v="Branca"/>
    <s v="BRASILEIRO NATO"/>
    <m/>
    <s v="MG"/>
    <s v="PARACATU"/>
    <n v="482"/>
    <s v="CLINICA CIRURGICA 2 INTERNACAO DIENF"/>
    <s v="05-ENFERMAGEM-UMUARAMA"/>
    <n v="211"/>
    <s v="DIRETORIA DE ENFERMAGEM HC"/>
    <s v="05-ENFERMAGEM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2-12-10T00:00:00"/>
    <n v="12272.43"/>
    <n v="53"/>
    <x v="5"/>
    <x v="5"/>
  </r>
  <r>
    <s v="ELIANE MARTINS SIMAO CECILIO"/>
    <s v="Universidade Federal de Uberlandia"/>
    <n v="412748"/>
    <n v="58617507691"/>
    <s v="23/08/1967"/>
    <s v="F"/>
    <s v="EDITE MARTINS SIMAO"/>
    <s v="Preta"/>
    <s v="BRASILEIRO NATO"/>
    <m/>
    <s v="MG"/>
    <s v="UBERLANDIA"/>
    <n v="159"/>
    <s v="DIVISAO DE GRAFICA"/>
    <s v="04-SANTA MONICA"/>
    <n v="443"/>
    <s v="DIRETORIA DA EDITORA UFU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7-01-19T00:00:00"/>
    <n v="6030.15"/>
    <n v="55"/>
    <x v="4"/>
    <x v="2"/>
  </r>
  <r>
    <s v="ELIANE MOREIRA DE SOUZA"/>
    <s v="Universidade Federal de Uberlandia"/>
    <n v="1649191"/>
    <n v="42233534468"/>
    <s v="04/04/1965"/>
    <s v="F"/>
    <s v="AMELIA MOREIRA SILVA SOUZA"/>
    <s v="Branca"/>
    <s v="BRASILEIRO NATO"/>
    <m/>
    <s v="SP"/>
    <s v="CUBATAO"/>
    <n v="89"/>
    <s v="DIRETORIA DE COMUNICACAO SOCIAL"/>
    <s v="04-SANTA MONICA"/>
    <n v="89"/>
    <s v="DIRETORIA DE COMUNICACAO SOCIAL"/>
    <s v="04-SANTA MONICA"/>
    <x v="0"/>
    <s v="Mestrado"/>
    <x v="1"/>
    <x v="0"/>
    <n v="10"/>
    <x v="0"/>
    <m/>
    <s v="0//0"/>
    <m/>
    <m/>
    <n v="0"/>
    <m/>
    <n v="0"/>
    <m/>
    <m/>
    <m/>
    <s v="EST"/>
    <s v="25 HS"/>
    <d v="2008-08-20T00:00:00"/>
    <n v="10057.17"/>
    <n v="57"/>
    <x v="4"/>
    <x v="8"/>
  </r>
  <r>
    <s v="ELIANE NOGUEIRA DE SOUZA SOUTO"/>
    <s v="Hospital de Clínicas"/>
    <n v="1873357"/>
    <n v="93495226672"/>
    <s v="22/03/1976"/>
    <s v="F"/>
    <s v="GLORIA NOGUEIRA DE SOUZA"/>
    <s v="Não Informado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7T00:00:00"/>
    <n v="5022.3900000000003"/>
    <n v="46"/>
    <x v="3"/>
    <x v="0"/>
  </r>
  <r>
    <s v="ELIANE PEREIRA"/>
    <s v="Universidade Federal de Uberlandia"/>
    <n v="1459457"/>
    <n v="106904680"/>
    <s v="20/07/1971"/>
    <s v="F"/>
    <s v="JOANA DARC PEREIRA"/>
    <s v="Branca"/>
    <s v="BRASILEIRO NATO"/>
    <m/>
    <s v="MG"/>
    <s v="PATROCINIO"/>
    <n v="665"/>
    <s v="SETOR INTEG ACOES PROM SAUDE SERVIDOR"/>
    <s v="08-AREA ADMINISTR-UMUARAMA"/>
    <n v="663"/>
    <s v="DIRETORIA QUALIDADE VIDA SAUDE SERVIDOR"/>
    <s v="08-AREA ADMINISTR-UMUARAMA"/>
    <x v="0"/>
    <s v="Especialização Nivel Superior"/>
    <x v="1"/>
    <x v="0"/>
    <n v="12"/>
    <x v="0"/>
    <m/>
    <s v="0//0"/>
    <m/>
    <m/>
    <n v="26251"/>
    <s v="FUNDACAO UNIVERSIDADE FED. DO TOCANTINS"/>
    <n v="0"/>
    <m/>
    <m/>
    <m/>
    <s v="EST"/>
    <s v="40 HS"/>
    <d v="2008-08-01T00:00:00"/>
    <n v="9285.52"/>
    <n v="51"/>
    <x v="5"/>
    <x v="3"/>
  </r>
  <r>
    <s v="ELIAS GONCALVES DA SILVA JUNIOR"/>
    <s v="Universidade Federal de Uberlandia"/>
    <n v="2248387"/>
    <n v="5878505665"/>
    <s v="30/09/1984"/>
    <s v="M"/>
    <s v="ELIZABETH DE FATIMA FERREIRA SILVA"/>
    <s v="Branca"/>
    <s v="BRASILEIRO NATO"/>
    <m/>
    <s v="MG"/>
    <m/>
    <n v="74"/>
    <s v="DIVISAO DE DOCUMENTACAO - SEPRO"/>
    <s v="04-SANTA MONICA"/>
    <n v="59"/>
    <s v="PREFEITURA UNIVERSITARIA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9-10T00:00:00"/>
    <n v="4157.95"/>
    <n v="38"/>
    <x v="7"/>
    <x v="0"/>
  </r>
  <r>
    <s v="ELICIO LAZARO SOUZA SILVA"/>
    <s v="Universidade Federal de Uberlandia"/>
    <n v="410958"/>
    <n v="30194776620"/>
    <s v="28/11/1954"/>
    <s v="M"/>
    <s v="ANTONIA SOUZA MACEDO"/>
    <s v="Branca"/>
    <s v="BRASILEIRO NATO"/>
    <m/>
    <s v="MG"/>
    <s v="ITAPAGIPE"/>
    <n v="71"/>
    <s v="DIVISAO VIGILANCIA SEGURANCA PATRIMONIAL"/>
    <s v="04-SANTA MONICA"/>
    <n v="59"/>
    <s v="PREFEITURA UNIVERSITARIA"/>
    <s v="04-SANTA MONICA"/>
    <x v="0"/>
    <s v="Nivel Medio"/>
    <x v="0"/>
    <x v="0"/>
    <n v="16"/>
    <x v="0"/>
    <m/>
    <s v="0//0"/>
    <m/>
    <m/>
    <n v="0"/>
    <m/>
    <n v="0"/>
    <m/>
    <m/>
    <m/>
    <s v="EST"/>
    <s v="40 HS"/>
    <d v="1980-05-06T00:00:00"/>
    <n v="7710.3"/>
    <n v="68"/>
    <x v="1"/>
    <x v="2"/>
  </r>
  <r>
    <s v="ELIENE APARECIDA DA CRUZ"/>
    <s v="Hospital de Clínicas"/>
    <n v="3149455"/>
    <n v="2530152608"/>
    <s v="24/10/1975"/>
    <s v="F"/>
    <s v="NELCILDA ROSA DA CRUZ"/>
    <s v="Branc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9-16T00:00:00"/>
    <n v="6400.45"/>
    <n v="47"/>
    <x v="3"/>
    <x v="2"/>
  </r>
  <r>
    <s v="ELIENE BATISTA RODRIGUES"/>
    <s v="Hospital de Clínicas"/>
    <n v="1434249"/>
    <n v="65198697672"/>
    <s v="04/06/1970"/>
    <s v="F"/>
    <s v="GERCINA CONCEICAO BATISTA"/>
    <s v="Parda"/>
    <s v="BRASILEIRO NATO"/>
    <m/>
    <s v="MG"/>
    <s v="PIRAPORA"/>
    <n v="490"/>
    <s v="BERCARIO E UTI NEONATAL GEUNE DIENF"/>
    <s v="05-ENFERMAGEM-UMUARAMA"/>
    <n v="211"/>
    <s v="DIRETORIA DE ENFERMAGEM HC"/>
    <s v="05-ENFERMAGEM-UMUARAMA"/>
    <x v="0"/>
    <s v="Tecnico (Nivel Medio Completo)"/>
    <x v="2"/>
    <x v="0"/>
    <n v="12"/>
    <x v="0"/>
    <m/>
    <s v="0//0"/>
    <m/>
    <m/>
    <n v="0"/>
    <m/>
    <n v="0"/>
    <m/>
    <m/>
    <m/>
    <s v="EST"/>
    <s v="40 HS"/>
    <d v="2003-11-06T00:00:00"/>
    <n v="7096.58"/>
    <n v="52"/>
    <x v="5"/>
    <x v="2"/>
  </r>
  <r>
    <s v="ELIENICE SANTANA DA SILVA OLIVEIRA"/>
    <s v="Hospital de Clínicas"/>
    <n v="1434482"/>
    <n v="56661746149"/>
    <s v="29/01/1968"/>
    <s v="F"/>
    <s v="MIRNA SANTANA DA SILVA"/>
    <s v="Preta"/>
    <s v="BRASILEIRO NATO"/>
    <m/>
    <s v="GO"/>
    <s v="RIO VERDE"/>
    <n v="470"/>
    <s v="ECOCARDIOGRAFIA AMB DIENF"/>
    <s v="05-ENFERMAGEM-UMUARAMA"/>
    <n v="211"/>
    <s v="DIRETORIA DE ENFERMAGEM HC"/>
    <s v="05-ENFERMAGEM-UMUARAMA"/>
    <x v="0"/>
    <s v="Tecnico (Nivel Medio Completo)"/>
    <x v="2"/>
    <x v="2"/>
    <n v="13"/>
    <x v="0"/>
    <m/>
    <s v="0//0"/>
    <m/>
    <m/>
    <n v="0"/>
    <m/>
    <n v="0"/>
    <m/>
    <m/>
    <m/>
    <s v="EST"/>
    <s v="40 HS"/>
    <d v="2003-11-05T00:00:00"/>
    <n v="8984.1299999999992"/>
    <n v="54"/>
    <x v="4"/>
    <x v="3"/>
  </r>
  <r>
    <s v="ELIETE LUIZ COSTA"/>
    <s v="Universidade Federal de Uberlandia"/>
    <n v="1672620"/>
    <n v="53654706649"/>
    <s v="05/10/1963"/>
    <s v="F"/>
    <s v="LAURA SOARES COSTA"/>
    <s v="Parda"/>
    <s v="BRASILEIRO NATO"/>
    <m/>
    <s v="MG"/>
    <s v="TRES MARIAS"/>
    <n v="319"/>
    <s v="FACULDADE DE ODONTOLOGIA"/>
    <s v="07-AREA ACADEMICA-UMUARAMA"/>
    <n v="92"/>
    <s v="HOSPITAL ODONTOLOGICO - DIRETORIA GERAL"/>
    <s v="08-AREA ADMINISTR-UMUARAM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9-01-22T00:00:00"/>
    <n v="9263.17"/>
    <n v="59"/>
    <x v="6"/>
    <x v="3"/>
  </r>
  <r>
    <s v="ELIETE RUFINA DE CASTRO"/>
    <s v="Universidade Federal de Uberlandia"/>
    <n v="2115118"/>
    <n v="3245739605"/>
    <s v="02/01/1978"/>
    <s v="F"/>
    <s v="RITA RUFINA DE CASTRO"/>
    <s v="Branca"/>
    <s v="BRASILEIRO NATO"/>
    <m/>
    <s v="MG"/>
    <m/>
    <n v="827"/>
    <s v="BIBLIOTECA SETORIAL MONTE CARMELO"/>
    <s v="10-CAMPUS MONTE CARMELO"/>
    <n v="585"/>
    <s v="DIRETORIA DO SISTEMA DE BIBLIOTECAS"/>
    <s v="04-SANTA MONICA"/>
    <x v="0"/>
    <s v="Especialização Nivel Superior"/>
    <x v="2"/>
    <x v="0"/>
    <n v="6"/>
    <x v="0"/>
    <m/>
    <s v="0//0"/>
    <m/>
    <m/>
    <n v="0"/>
    <m/>
    <n v="0"/>
    <m/>
    <m/>
    <m/>
    <s v="EST"/>
    <s v="40 HS"/>
    <d v="2014-04-25T00:00:00"/>
    <n v="3434.01"/>
    <n v="44"/>
    <x v="3"/>
    <x v="9"/>
  </r>
  <r>
    <s v="ELIS MARESSA GONCALVES DA SILVA"/>
    <s v="Universidade Federal de Uberlandia"/>
    <n v="1193761"/>
    <n v="3035004170"/>
    <s v="27/02/1990"/>
    <s v="F"/>
    <s v="VANILDA APARECIDA NUNES SILVA"/>
    <s v="Parda"/>
    <s v="BRASILEIRO NATO"/>
    <m/>
    <s v="GO"/>
    <m/>
    <n v="111"/>
    <s v="DIVISAO APOIO ADM HOSPITAL VETERINARIO"/>
    <s v="08-AREA ADMINISTR-UMUARAMA"/>
    <n v="109"/>
    <s v="HOSPITAL VETERINARIO - DIRETORIA GERAL"/>
    <s v="08-AREA ADMINISTR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8-06-11T00:00:00"/>
    <n v="3992.25"/>
    <n v="32"/>
    <x v="0"/>
    <x v="9"/>
  </r>
  <r>
    <s v="ELIS REGINA GARCIA DA SILVA"/>
    <s v="Universidade Federal de Uberlandia"/>
    <n v="1332294"/>
    <n v="8159338600"/>
    <s v="01/02/1988"/>
    <s v="F"/>
    <s v="ELISA GARCIA DANTAS"/>
    <s v="Branca"/>
    <s v="BRASILEIRO NATO"/>
    <m/>
    <s v="MG"/>
    <m/>
    <n v="4"/>
    <s v="GABINETE DO REITOR"/>
    <s v="04-SANTA MONICA"/>
    <n v="626"/>
    <s v="DIRETORIA DE PROCESSOS SELETIVOS"/>
    <s v="04-SANTA MONICA"/>
    <x v="0"/>
    <s v="Mestrado"/>
    <x v="0"/>
    <x v="0"/>
    <n v="5"/>
    <x v="0"/>
    <m/>
    <s v="0//0"/>
    <m/>
    <m/>
    <n v="26413"/>
    <s v="INSTITUTO FEDERAL DO TRIANGULO MINEIRO"/>
    <n v="0"/>
    <m/>
    <m/>
    <m/>
    <s v="EST"/>
    <s v="40 HS"/>
    <d v="2017-09-15T00:00:00"/>
    <n v="5837.12"/>
    <n v="34"/>
    <x v="7"/>
    <x v="0"/>
  </r>
  <r>
    <s v="ELIS VANIA MARQUES DE MATOS"/>
    <s v="Hospital de Clínicas"/>
    <n v="1434872"/>
    <n v="77587375600"/>
    <s v="28/09/1972"/>
    <s v="F"/>
    <s v="TEREZINHA MARQUES DE MATOS"/>
    <s v="Branca"/>
    <s v="BRASILEIRO NATO"/>
    <m/>
    <s v="MG"/>
    <s v="SAO FRANCISCO"/>
    <n v="476"/>
    <s v="PEDIATRIA AMB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17T00:00:00"/>
    <n v="4900.38"/>
    <n v="50"/>
    <x v="5"/>
    <x v="0"/>
  </r>
  <r>
    <s v="ELISA HELENA VILLELA"/>
    <s v="Universidade Federal de Uberlandia"/>
    <n v="2380712"/>
    <n v="15843854809"/>
    <s v="09/03/1968"/>
    <s v="F"/>
    <s v="ELIZABETH ESPIR ABIB VILLELA"/>
    <s v="Branca"/>
    <s v="BRASILEIRO NATO"/>
    <m/>
    <s v="MG"/>
    <s v="UBERLANDIA"/>
    <n v="816"/>
    <s v="COORDENACAO DO CURSO DE TEATRO"/>
    <s v="04-SANTA MONICA"/>
    <n v="808"/>
    <s v="INSTITUTO DE ARTES"/>
    <s v="04-SANTA MONICA"/>
    <x v="0"/>
    <s v="Doutorado"/>
    <x v="1"/>
    <x v="0"/>
    <n v="9"/>
    <x v="0"/>
    <m/>
    <s v="0//0"/>
    <m/>
    <m/>
    <n v="0"/>
    <m/>
    <n v="0"/>
    <m/>
    <m/>
    <m/>
    <s v="EST"/>
    <s v="40 HS"/>
    <d v="2010-01-26T00:00:00"/>
    <n v="11144.35"/>
    <n v="54"/>
    <x v="4"/>
    <x v="8"/>
  </r>
  <r>
    <s v="ELISANGELA APARECIDA DE OLIVEIRA TUNDISI"/>
    <s v="Hospital de Clínicas"/>
    <n v="1365749"/>
    <n v="4160598641"/>
    <s v="15/09/1979"/>
    <s v="F"/>
    <s v="MARIA SELMA FERREIRA MENDES"/>
    <s v="Amarel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2-02T00:00:00"/>
    <n v="6081.19"/>
    <n v="43"/>
    <x v="2"/>
    <x v="2"/>
  </r>
  <r>
    <s v="ELISANGELA RODRIGUES"/>
    <s v="Universidade Federal de Uberlandia"/>
    <n v="1854094"/>
    <n v="99923700682"/>
    <s v="20/03/1975"/>
    <s v="F"/>
    <s v="JULIA HELENA RODRIGUES"/>
    <s v="Pret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2"/>
    <x v="2"/>
    <n v="8"/>
    <x v="0"/>
    <m/>
    <s v="0//0"/>
    <m/>
    <m/>
    <n v="0"/>
    <m/>
    <n v="0"/>
    <m/>
    <m/>
    <m/>
    <s v="EST"/>
    <s v="40 HS"/>
    <d v="2011-03-15T00:00:00"/>
    <n v="8737.33"/>
    <n v="47"/>
    <x v="3"/>
    <x v="3"/>
  </r>
  <r>
    <s v="ELISMAR APARECIDA SANTOS SILVA"/>
    <s v="Hospital de Clínicas"/>
    <n v="1035130"/>
    <n v="54661463668"/>
    <s v="27/10/1966"/>
    <s v="F"/>
    <s v="MARIA LOURDES A SANTOS"/>
    <s v="Parda"/>
    <s v="BRASILEIRO NATO"/>
    <m/>
    <s v="MG"/>
    <s v="UBERLÃNDIA"/>
    <n v="498"/>
    <s v="UTI ADULTO GEUNE DIENF"/>
    <s v="05-ENFERMAGEM-UMUARAMA"/>
    <n v="211"/>
    <s v="DIRETORIA DE ENFERMAGEM HC"/>
    <s v="05-ENFERMAGEM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3-03-22T00:00:00"/>
    <n v="6300.5"/>
    <n v="56"/>
    <x v="4"/>
    <x v="2"/>
  </r>
  <r>
    <s v="ELIVANIA GONCALVES SILVA"/>
    <s v="Hospital de Clínicas"/>
    <n v="1434453"/>
    <n v="87175495153"/>
    <s v="13/03/1976"/>
    <s v="F"/>
    <s v="JOANA DE FATIMA SILVA"/>
    <s v="Preta"/>
    <s v="BRASILEIRO NATO"/>
    <m/>
    <s v="GO"/>
    <s v="RIO VERDE"/>
    <n v="479"/>
    <s v="CLINICA MEDICA E PEDIATRIA PS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6T00:00:00"/>
    <n v="8897.82"/>
    <n v="46"/>
    <x v="3"/>
    <x v="3"/>
  </r>
  <r>
    <s v="ELIZA VIEIRA DAVI"/>
    <s v="Hospital de Clínicas"/>
    <n v="2222472"/>
    <n v="8733487618"/>
    <s v="03/02/1989"/>
    <s v="F"/>
    <s v="ELIZAMAR APARECIDA VIEIRA DOS SANTOS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0"/>
    <x v="0"/>
    <n v="6"/>
    <x v="0"/>
    <m/>
    <s v="0//0"/>
    <m/>
    <m/>
    <n v="0"/>
    <m/>
    <n v="0"/>
    <m/>
    <m/>
    <m/>
    <s v="EST"/>
    <s v="40 HS"/>
    <d v="2015-04-20T00:00:00"/>
    <n v="5383.52"/>
    <n v="33"/>
    <x v="0"/>
    <x v="0"/>
  </r>
  <r>
    <s v="ELIZABETE ALVES GARCIA"/>
    <s v="Universidade Federal de Uberlandia"/>
    <n v="409444"/>
    <n v="49295373634"/>
    <s v="04/03/1959"/>
    <s v="F"/>
    <s v="LEOPOLDINA ALVES DE ALMEIDA"/>
    <s v="Branca"/>
    <s v="BRASILEIRO NATO"/>
    <m/>
    <s v="MG"/>
    <s v="UBERLANDIA"/>
    <n v="274"/>
    <s v="DIRETORIA DE ADM CONTROLE ACADEMICO"/>
    <s v="04-SANTA MONICA"/>
    <n v="262"/>
    <s v="PRO REITORIA DE GRADUACAO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8-05-11T00:00:00"/>
    <n v="8369.7199999999993"/>
    <n v="63"/>
    <x v="6"/>
    <x v="3"/>
  </r>
  <r>
    <s v="ELIZABETH DE CASTRO PATRICIO RIBEIRO"/>
    <s v="Universidade Federal de Uberlandia"/>
    <n v="1849296"/>
    <n v="58330810682"/>
    <s v="19/02/1966"/>
    <s v="F"/>
    <s v="WANDA LUZIA DE CASTRO PATRICIO"/>
    <s v="Branca"/>
    <s v="BRASILEIRO NATO"/>
    <m/>
    <s v="MG"/>
    <m/>
    <n v="284"/>
    <s v="DIVISAO DE CONTROLE ACADEMICO"/>
    <s v="04-SANTA MONICA"/>
    <n v="262"/>
    <s v="PRO REITORIA DE GRADUACAO"/>
    <s v="04-SANTA MONICA"/>
    <x v="5"/>
    <s v="Especialização Nivel Superior"/>
    <x v="0"/>
    <x v="0"/>
    <n v="8"/>
    <x v="0"/>
    <m/>
    <s v="0//0"/>
    <m/>
    <m/>
    <n v="0"/>
    <m/>
    <n v="0"/>
    <m/>
    <m/>
    <m/>
    <s v="EST"/>
    <s v="40 HS"/>
    <d v="2011-03-04T00:00:00"/>
    <n v="4663.6499999999996"/>
    <n v="56"/>
    <x v="4"/>
    <x v="0"/>
  </r>
  <r>
    <s v="ELIZABETH KIMIE MORITA GRANDE"/>
    <s v="Hospital de Clínicas"/>
    <n v="1434256"/>
    <n v="76004317853"/>
    <s v="01/10/1951"/>
    <s v="F"/>
    <s v="MATSUE MORITA"/>
    <s v="Amarela"/>
    <s v="BRASILEIRO NATO"/>
    <m/>
    <s v="SP"/>
    <s v="ALVARES MACHADO"/>
    <n v="488"/>
    <s v="ENFERMAGEM PEDIATRIA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6T00:00:00"/>
    <n v="5325.87"/>
    <n v="71"/>
    <x v="9"/>
    <x v="0"/>
  </r>
  <r>
    <s v="ELIZABETH SILVEIRA"/>
    <s v="Hospital de Clínicas"/>
    <n v="2327318"/>
    <n v="8529674626"/>
    <s v="03/07/1988"/>
    <s v="F"/>
    <s v="MARIA CONCEBIDA JOSE SILVEIRA"/>
    <s v="Branca"/>
    <s v="BRASILEIRO NATO"/>
    <m/>
    <s v="MG"/>
    <m/>
    <n v="480"/>
    <s v="EMERGENCIA DA CLINICA MEDICA PS DIENF"/>
    <s v="05-ENFERMAGEM-UMUARAMA"/>
    <n v="211"/>
    <s v="DIRETORIA DE ENFERMAGEM HC"/>
    <s v="05-ENFERMAGEM-UMUARAMA"/>
    <x v="0"/>
    <s v="Graduação (Nivel Superior Completo)"/>
    <x v="2"/>
    <x v="0"/>
    <n v="5"/>
    <x v="0"/>
    <m/>
    <s v="0//0"/>
    <m/>
    <m/>
    <n v="0"/>
    <m/>
    <n v="0"/>
    <m/>
    <m/>
    <m/>
    <s v="EST"/>
    <s v="40 HS"/>
    <d v="2016-07-18T00:00:00"/>
    <n v="7058.24"/>
    <n v="34"/>
    <x v="7"/>
    <x v="2"/>
  </r>
  <r>
    <s v="ELIZETE ALVES PIMENTA DOS ANJOS"/>
    <s v="Universidade Federal de Uberlandia"/>
    <n v="2236146"/>
    <n v="82843902649"/>
    <s v="11/10/1971"/>
    <s v="F"/>
    <s v="EVA MARIA BORATT ALVES"/>
    <s v="Branca"/>
    <s v="BRASILEIRO NATO"/>
    <m/>
    <s v="MG"/>
    <m/>
    <n v="41"/>
    <s v="DIVISAO  PROV E ACOMP TEC ADMINISTRATIVO"/>
    <s v="04-SANTA MONICA"/>
    <n v="29"/>
    <s v="PRO REITORIA DE GESTAO DE PESSOA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6-22T00:00:00"/>
    <n v="4319.09"/>
    <n v="51"/>
    <x v="5"/>
    <x v="0"/>
  </r>
  <r>
    <s v="ELLEN ALVIM NASCIMENTO"/>
    <s v="Universidade Federal de Uberlandia"/>
    <n v="1521754"/>
    <n v="98706870678"/>
    <s v="22/02/1976"/>
    <s v="F"/>
    <s v="MARLENE ALVIM NASCIMENTO"/>
    <s v="Branca"/>
    <s v="BRASILEIRO NATO"/>
    <m/>
    <s v="MG"/>
    <s v="UBERLANDIA"/>
    <n v="271"/>
    <s v="DIRETORIA ESCOLA DE EDUCACAO BASICA"/>
    <s v="03-EDUCACAO FISICA"/>
    <n v="271"/>
    <s v="DIRETORIA ESCOLA DE EDUCACAO BASICA"/>
    <s v="03-EDUCACAO FISIC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2-13T00:00:00"/>
    <n v="20366.349999999999"/>
    <n v="46"/>
    <x v="3"/>
    <x v="4"/>
  </r>
  <r>
    <s v="ELOAINY ALVES EUSTAQUIO"/>
    <s v="Universidade Federal de Uberlandia"/>
    <n v="1473966"/>
    <n v="2868968694"/>
    <s v="23/06/1975"/>
    <s v="F"/>
    <s v="APARECIDA MARIA EUSTAQUIO"/>
    <s v="Branca"/>
    <s v="BRASILEIRO NATO"/>
    <m/>
    <s v="MG"/>
    <s v="ITUIUTABA"/>
    <n v="147"/>
    <s v="DIVISAO FINANCEIRA - DIRAF"/>
    <s v="04-SANTA MONICA"/>
    <n v="131"/>
    <s v="PRO REITORIA DE PLANEJAMEN ADMINISTRACAO"/>
    <s v="04-SANTA MONICA"/>
    <x v="0"/>
    <s v="Mestrado"/>
    <x v="1"/>
    <x v="0"/>
    <n v="12"/>
    <x v="0"/>
    <m/>
    <s v="0//0"/>
    <m/>
    <m/>
    <n v="0"/>
    <m/>
    <n v="0"/>
    <m/>
    <m/>
    <m/>
    <s v="EST"/>
    <s v="40 HS"/>
    <d v="2004-10-01T00:00:00"/>
    <n v="13028.32"/>
    <n v="47"/>
    <x v="3"/>
    <x v="5"/>
  </r>
  <r>
    <s v="ELOINA DE FREITAS ANDRADE"/>
    <s v="Hospital de Clínicas"/>
    <n v="410066"/>
    <n v="28836952615"/>
    <s v="10/01/1959"/>
    <s v="F"/>
    <s v="MARIA OLIVEIRA FREITAS"/>
    <s v="Branca"/>
    <s v="BRASILEIRO NATO"/>
    <m/>
    <s v="PR"/>
    <s v="CONGONHINHAS"/>
    <n v="492"/>
    <s v="CENTRO OBSTETRICO GEUNE DIENF"/>
    <s v="05-ENFERMAGEM-UMUARAMA"/>
    <n v="211"/>
    <s v="DIRETORIA DE ENFERMAGEM HC"/>
    <s v="05-ENFERMAGEM-UMUARAMA"/>
    <x v="0"/>
    <s v="ENSINO FUNDAMENTAL"/>
    <x v="2"/>
    <x v="3"/>
    <n v="16"/>
    <x v="0"/>
    <m/>
    <s v="0//0"/>
    <m/>
    <m/>
    <n v="0"/>
    <m/>
    <n v="0"/>
    <m/>
    <m/>
    <m/>
    <s v="EST"/>
    <s v="40 HS"/>
    <d v="1978-04-10T00:00:00"/>
    <n v="8467.34"/>
    <n v="63"/>
    <x v="6"/>
    <x v="3"/>
  </r>
  <r>
    <s v="ELTON DA SILVA NEGRETO"/>
    <s v="Universidade Federal de Uberlandia"/>
    <n v="2427147"/>
    <n v="5684567690"/>
    <s v="14/11/1983"/>
    <s v="M"/>
    <s v="MARIA JOSE DA SILVA NEGRETO"/>
    <s v="Branca"/>
    <s v="BRASILEIRO NATO"/>
    <m/>
    <s v="MG"/>
    <m/>
    <n v="340"/>
    <s v="INSTITUTO DE GEOGRAFIA"/>
    <s v="04-SANTA MONICA"/>
    <n v="340"/>
    <s v="INSTITUTO DE GEOGRAFIA"/>
    <s v="04-SANTA MONICA"/>
    <x v="0"/>
    <s v="Especialização Nivel Superior"/>
    <x v="0"/>
    <x v="0"/>
    <n v="4"/>
    <x v="2"/>
    <m/>
    <s v="0//0"/>
    <m/>
    <m/>
    <n v="0"/>
    <m/>
    <n v="0"/>
    <m/>
    <m/>
    <m/>
    <s v="EST"/>
    <s v="40 HS"/>
    <d v="2017-10-23T00:00:00"/>
    <n v="4163.0200000000004"/>
    <n v="39"/>
    <x v="2"/>
    <x v="0"/>
  </r>
  <r>
    <s v="ELZA DE MELO MARTINS NUNES"/>
    <s v="Hospital de Clínicas"/>
    <n v="1123375"/>
    <n v="47960892172"/>
    <s v="25/05/1961"/>
    <s v="F"/>
    <s v="MARCIONILIA ALSINA DE MELO MARTINS"/>
    <s v="Branca"/>
    <s v="BRASILEIRO NATO"/>
    <m/>
    <s v="GO"/>
    <s v="MINEIROS"/>
    <n v="485"/>
    <s v="CLINICA MEDICA INTERN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14541.38"/>
    <n v="61"/>
    <x v="6"/>
    <x v="6"/>
  </r>
  <r>
    <s v="EMERSON GOMES DE OLIVEIRA"/>
    <s v="Hospital de Clínicas"/>
    <n v="3091343"/>
    <n v="5156051669"/>
    <s v="01/04/1981"/>
    <s v="M"/>
    <s v="CLAUDIA GOMES DE OLIVEIR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2-13T00:00:00"/>
    <n v="5328.97"/>
    <n v="41"/>
    <x v="2"/>
    <x v="0"/>
  </r>
  <r>
    <s v="EMERSON LUIS DE OLIVEIRA"/>
    <s v="Universidade Federal de Uberlandia"/>
    <n v="1035312"/>
    <n v="58295470663"/>
    <s v="24/10/1966"/>
    <s v="M"/>
    <s v="ROSALINA MORELIO DE OLIVEIRA"/>
    <s v="Parda"/>
    <s v="BRASILEIRO NATO"/>
    <m/>
    <s v="MG"/>
    <s v="UBERLANDIA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3-12-22T00:00:00"/>
    <n v="7828.71"/>
    <n v="56"/>
    <x v="4"/>
    <x v="2"/>
  </r>
  <r>
    <s v="EMERSON RICARDO SOUZA"/>
    <s v="Hospital de Clínicas"/>
    <n v="1454369"/>
    <n v="12837831859"/>
    <s v="07/08/1972"/>
    <s v="M"/>
    <s v="EURIPEDES RICARDO SOUZA"/>
    <s v="Branca"/>
    <s v="BRASILEIRO NATO"/>
    <m/>
    <s v="SP"/>
    <s v="SAO PAULO"/>
    <n v="749"/>
    <s v="FARMACIA"/>
    <s v="06-HOSP CLINICAS-UMUARAMA"/>
    <n v="743"/>
    <s v="DIRETORIA DE SERVICOS ADMINISTRATIV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4-05-27T00:00:00"/>
    <n v="6052.75"/>
    <n v="50"/>
    <x v="5"/>
    <x v="2"/>
  </r>
  <r>
    <s v="EMILIA DE FATIMA ANTUNES DA SILVA"/>
    <s v="Hospital de Clínicas"/>
    <n v="410042"/>
    <n v="30187320659"/>
    <s v="12/06/1957"/>
    <s v="F"/>
    <s v="ALAIDE CHAVES"/>
    <s v="Parda"/>
    <s v="BRASILEIRO NATO"/>
    <m/>
    <s v="SP"/>
    <s v="GUARÁ"/>
    <n v="496"/>
    <s v="ONCOLOGIA QUIMIOTERAPIA GEUNE DIENF"/>
    <s v="05-ENFERMAGEM-UMUARAMA"/>
    <n v="211"/>
    <s v="DIRETORIA DE ENFERMAGEM HC"/>
    <s v="05-ENFERMAGEM-UMUARAMA"/>
    <x v="0"/>
    <s v="ENSINO FUNDAMENTAL"/>
    <x v="2"/>
    <x v="0"/>
    <n v="16"/>
    <x v="0"/>
    <m/>
    <s v="0//0"/>
    <m/>
    <m/>
    <n v="0"/>
    <m/>
    <n v="0"/>
    <m/>
    <m/>
    <m/>
    <s v="EST"/>
    <s v="40 HS"/>
    <d v="1977-07-12T00:00:00"/>
    <n v="5565.44"/>
    <n v="65"/>
    <x v="1"/>
    <x v="0"/>
  </r>
  <r>
    <s v="EMILIA HISSAMI TOYAMA"/>
    <s v="Hospital de Clínicas"/>
    <n v="412315"/>
    <n v="3051287873"/>
    <s v="08/07/1956"/>
    <s v="F"/>
    <s v="TAKIE TOYAMA"/>
    <s v="Amarela"/>
    <s v="BRASILEIRO NATO"/>
    <m/>
    <s v="SP"/>
    <s v="RIBEIRÃO PRETO"/>
    <n v="492"/>
    <s v="CENTRO OBSTETRICO GEUNE DIENF"/>
    <s v="05-ENFERMAGEM-UMUARAMA"/>
    <n v="211"/>
    <s v="DIRETORIA DE ENFERMAGEM HC"/>
    <s v="05-ENFERMAGEM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84-04-17T00:00:00"/>
    <n v="21309.05"/>
    <n v="66"/>
    <x v="1"/>
    <x v="4"/>
  </r>
  <r>
    <s v="EMILIANA DOS SANTOS VALADARES"/>
    <s v="Hospital de Clínicas"/>
    <n v="2328299"/>
    <n v="68918283172"/>
    <s v="12/09/1976"/>
    <s v="F"/>
    <s v="ALENE MARIA DOS SANTOS VALADARES"/>
    <s v="Parda"/>
    <s v="BRASILEIRO NATO"/>
    <m/>
    <s v="GO"/>
    <m/>
    <n v="771"/>
    <s v="SERVICOS MEDICOS"/>
    <s v="06-HOSP CLINICAS-UMUARAMA"/>
    <n v="746"/>
    <s v="DIRETORIA DE SERVICOS CLINICOS"/>
    <s v="06-HOSP CLINICAS-UMUARAMA"/>
    <x v="0"/>
    <s v="Mestrado"/>
    <x v="1"/>
    <x v="0"/>
    <n v="8"/>
    <x v="0"/>
    <m/>
    <s v="0//0"/>
    <m/>
    <m/>
    <n v="0"/>
    <m/>
    <n v="0"/>
    <m/>
    <m/>
    <m/>
    <s v="EST"/>
    <s v="20 HS"/>
    <d v="2012-01-02T00:00:00"/>
    <n v="9929.23"/>
    <n v="46"/>
    <x v="3"/>
    <x v="3"/>
  </r>
  <r>
    <s v="EMINEA APARECIDA VINHAIS LIMA"/>
    <s v="Universidade Federal de Uberlandia"/>
    <n v="1454657"/>
    <n v="98660683668"/>
    <s v="12/12/1974"/>
    <s v="F"/>
    <s v="MARIA DE FATIMA AZEVEDO VINHAIS"/>
    <s v="Branca"/>
    <s v="BRASILEIRO NATO"/>
    <m/>
    <s v="MG"/>
    <s v="UBERLANDIA"/>
    <n v="1216"/>
    <s v="DIV PROMOCAO ASSIS SAUDE DO SERVIDOR"/>
    <s v="08-AREA ADMINISTR-UMUARAMA"/>
    <n v="29"/>
    <s v="PRO REITORIA DE GESTAO DE PESSOAS"/>
    <s v="04-SANTA MONICA"/>
    <x v="0"/>
    <s v="Mestrado"/>
    <x v="1"/>
    <x v="0"/>
    <n v="13"/>
    <x v="0"/>
    <m/>
    <s v="0//0"/>
    <m/>
    <m/>
    <n v="0"/>
    <m/>
    <n v="0"/>
    <m/>
    <m/>
    <m/>
    <s v="EST"/>
    <s v="40 HS"/>
    <d v="2004-05-27T00:00:00"/>
    <n v="12357.29"/>
    <n v="48"/>
    <x v="3"/>
    <x v="5"/>
  </r>
  <r>
    <s v="EMMANUEL REZENDE NAVES"/>
    <s v="Universidade Federal de Uberlandia"/>
    <n v="3300547"/>
    <n v="9569261692"/>
    <s v="02/09/1988"/>
    <s v="M"/>
    <s v="IVONETE NEVES REZENDE NAVES"/>
    <s v="Branca"/>
    <s v="BRASILEIRO NATO"/>
    <m/>
    <s v="MG"/>
    <m/>
    <n v="908"/>
    <s v="COOR CUR GRAD ENG FLORESTAL MTE CARMELO"/>
    <s v="10-CAMPUS MONTE CARMELO"/>
    <n v="301"/>
    <s v="INSTITUTO DE CIENCIAS AGRARIAS"/>
    <s v="12-CAMPUS GLORIA"/>
    <x v="0"/>
    <s v="Doutorado"/>
    <x v="0"/>
    <x v="1"/>
    <n v="1"/>
    <x v="0"/>
    <m/>
    <s v="0//0"/>
    <m/>
    <m/>
    <n v="0"/>
    <m/>
    <n v="0"/>
    <m/>
    <m/>
    <m/>
    <s v="EST"/>
    <s v="40 HS"/>
    <d v="2022-07-05T00:00:00"/>
    <n v="4282.18"/>
    <n v="34"/>
    <x v="7"/>
    <x v="0"/>
  </r>
  <r>
    <s v="ENI MARIA DA LUZ BRAGA"/>
    <s v="Hospital de Clínicas"/>
    <n v="1439961"/>
    <n v="65411269687"/>
    <s v="10/07/1964"/>
    <s v="F"/>
    <s v="MARIA RAULINA LOPES"/>
    <s v="Branca"/>
    <s v="BRASILEIRO NATO"/>
    <m/>
    <s v="MG"/>
    <s v="VILA DO CHUMBO"/>
    <n v="476"/>
    <s v="PEDIATRIA AMB DIENF"/>
    <s v="05-ENFERMAGEM-UMUARAMA"/>
    <n v="211"/>
    <s v="DIRETORIA DE ENFERMAGEM HC"/>
    <s v="05-ENFERMAGEM-UMUARAMA"/>
    <x v="0"/>
    <s v="Graduação (Nivel Superior Completo)"/>
    <x v="2"/>
    <x v="0"/>
    <n v="12"/>
    <x v="0"/>
    <m/>
    <s v="0//0"/>
    <m/>
    <m/>
    <n v="0"/>
    <m/>
    <n v="0"/>
    <m/>
    <m/>
    <m/>
    <s v="EST"/>
    <s v="40 HS"/>
    <d v="2004-01-16T00:00:00"/>
    <n v="4904"/>
    <n v="58"/>
    <x v="4"/>
    <x v="0"/>
  </r>
  <r>
    <s v="ENILTON ROSADO DE OLIVEIRA JUNIOR"/>
    <s v="Universidade Federal de Uberlandia"/>
    <n v="2974389"/>
    <n v="8615155607"/>
    <s v="31/03/1989"/>
    <s v="M"/>
    <s v="ZELMA APARECIDA DE OLIVEIRA"/>
    <s v="Parda"/>
    <s v="BRASILEIRO NATO"/>
    <m/>
    <s v="GO"/>
    <m/>
    <n v="719"/>
    <s v="DIVISAO DE SISTEMA_- CTIC"/>
    <s v="08-AREA ADMINISTR-UMUARAMA"/>
    <n v="131"/>
    <s v="PRO REITORIA DE PLANEJAMEN ADMINISTRACAO"/>
    <s v="04-SANTA MONICA"/>
    <x v="10"/>
    <s v="Especialização Nivel Superior"/>
    <x v="1"/>
    <x v="2"/>
    <n v="3"/>
    <x v="0"/>
    <m/>
    <s v="0//0"/>
    <m/>
    <m/>
    <n v="0"/>
    <m/>
    <n v="0"/>
    <m/>
    <m/>
    <m/>
    <s v="EST"/>
    <s v="40 HS"/>
    <d v="2012-10-10T00:00:00"/>
    <n v="6333.6"/>
    <n v="33"/>
    <x v="0"/>
    <x v="2"/>
  </r>
  <r>
    <s v="ENILZA MARIA VINHAIS"/>
    <s v="Universidade Federal de Uberlandia"/>
    <n v="413450"/>
    <n v="35058030659"/>
    <s v="02/02/1960"/>
    <s v="F"/>
    <s v="MARIA LOURDES SILVA"/>
    <s v="Parda"/>
    <s v="BRASILEIRO NATO"/>
    <m/>
    <s v="MG"/>
    <s v="COMENDADOR GOMES"/>
    <n v="733"/>
    <s v="DIVISAO AQUISICAO PROCESSAMENTO TECNICO"/>
    <s v="04-SANTA MONICA"/>
    <n v="585"/>
    <s v="DIRETORIA DO SISTEMA DE BIBLIOTECAS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9-12-29T00:00:00"/>
    <n v="7265.28"/>
    <n v="62"/>
    <x v="6"/>
    <x v="2"/>
  </r>
  <r>
    <s v="ENIO MARCOS DA SILVA MIRANDA"/>
    <s v="Hospital de Clínicas"/>
    <n v="1531995"/>
    <n v="419361677"/>
    <s v="05/09/1976"/>
    <s v="M"/>
    <s v="NERCILIA DA SILVA MIRANDA"/>
    <s v="Branca"/>
    <s v="BRASILEIRO NATO"/>
    <m/>
    <s v="MG"/>
    <s v="UBERLANDIA"/>
    <n v="179"/>
    <s v="DIRETORIA GERAL HOSP CLINICAS"/>
    <s v="06-HOSP CLINICAS-UMUARAMA"/>
    <n v="179"/>
    <s v="DIRETORIA GERAL HOSP CLINICA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6-05-24T00:00:00"/>
    <n v="5482.44"/>
    <n v="46"/>
    <x v="3"/>
    <x v="0"/>
  </r>
  <r>
    <s v="EQUIZIO MACHADO DE OLIVEIRA"/>
    <s v="Universidade Federal de Uberlandia"/>
    <n v="1829305"/>
    <n v="5803085618"/>
    <s v="06/08/1979"/>
    <s v="M"/>
    <s v="APARECIDA MACHADO DE MACEDO"/>
    <s v="Parda"/>
    <s v="BRASILEIRO NATO"/>
    <m/>
    <s v="GO"/>
    <m/>
    <n v="869"/>
    <s v="DIVISAO DE EXECUCAO FISICA - DIROB"/>
    <s v="04-SANTA MONICA"/>
    <n v="80"/>
    <s v="DIRETORIA DE OBRAS - ANTIGA-"/>
    <s v="04-SANTA MONICA"/>
    <x v="0"/>
    <s v="Especialização Nivel Superior"/>
    <x v="0"/>
    <x v="2"/>
    <n v="8"/>
    <x v="0"/>
    <m/>
    <s v="0//0"/>
    <m/>
    <m/>
    <n v="0"/>
    <m/>
    <n v="0"/>
    <m/>
    <m/>
    <m/>
    <s v="EST"/>
    <s v="40 HS"/>
    <d v="2010-11-30T00:00:00"/>
    <n v="4488.6000000000004"/>
    <n v="43"/>
    <x v="2"/>
    <x v="0"/>
  </r>
  <r>
    <s v="ERICA DE CASTRO BARBOSA"/>
    <s v="Universidade Federal de Uberlandia"/>
    <n v="1751732"/>
    <n v="96641010600"/>
    <s v="30/10/1971"/>
    <s v="F"/>
    <s v="CLELIA DE CASTRO BARBOSA"/>
    <s v="Branca"/>
    <s v="BRASILEIRO NATO"/>
    <m/>
    <s v="MG"/>
    <m/>
    <n v="269"/>
    <s v="COOR CURSO TECNICO PROTESE DENTARIA"/>
    <s v="07-AREA ACADEMICA-UMUARAMA"/>
    <n v="264"/>
    <s v="DIRETORIA DA ESCOLA TECNICA DE SAUDE"/>
    <s v="07-AREA ACADEMICA-UMUARAM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10-01-18T00:00:00"/>
    <n v="5218.2700000000004"/>
    <n v="51"/>
    <x v="5"/>
    <x v="0"/>
  </r>
  <r>
    <s v="ERICA JUVERCINA SOBRINHO"/>
    <s v="Universidade Federal de Uberlandia"/>
    <n v="1874637"/>
    <n v="5480459686"/>
    <s v="11/02/1982"/>
    <s v="F"/>
    <s v="LEONIDIA JUVERCINA SOBRINHO"/>
    <s v="Parda"/>
    <s v="BRASILEIRO NATO"/>
    <m/>
    <s v="MG"/>
    <m/>
    <n v="44"/>
    <s v="DIVISAO DE APOIO AO DOCENTE"/>
    <s v="04-SANTA MONICA"/>
    <n v="44"/>
    <s v="DIVISAO DE APOIO AO DOCENTE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1-07-01T00:00:00"/>
    <n v="6428.4"/>
    <n v="40"/>
    <x v="2"/>
    <x v="2"/>
  </r>
  <r>
    <s v="ERICA RODRIGUES MARIANO DE ALMEIDA REZENDE"/>
    <s v="Hospital de Clínicas"/>
    <n v="2179352"/>
    <n v="99924250672"/>
    <s v="19/03/1970"/>
    <s v="F"/>
    <s v="AMERICA RODRIGUES MARIANO"/>
    <s v="Branca"/>
    <s v="BRASILEIRO NATO"/>
    <m/>
    <s v="MG"/>
    <s v="UBERABA"/>
    <n v="771"/>
    <s v="SERVICOS MEDICOS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20 HS"/>
    <d v="2003-12-22T00:00:00"/>
    <n v="13268.77"/>
    <n v="52"/>
    <x v="5"/>
    <x v="5"/>
  </r>
  <r>
    <s v="ERICA SOUZA DA SILVA"/>
    <s v="Universidade Federal de Uberlandia"/>
    <n v="2954523"/>
    <n v="1624103103"/>
    <s v="31/10/1987"/>
    <s v="F"/>
    <s v="LUCINDA DIAS DE SOUZA"/>
    <s v="Parda"/>
    <s v="BRASILEIRO NATO"/>
    <m/>
    <s v="GO"/>
    <m/>
    <n v="791"/>
    <s v="COOR CURSO GRAD ENG ELET TELEC DE PATOS"/>
    <s v="11-CAMPUS PATOS DE MINAS"/>
    <n v="403"/>
    <s v="FACULDADE DE ENGENHARIA ELETRICA"/>
    <s v="04-SANTA MONICA"/>
    <x v="0"/>
    <s v="Especialização Nivel Superior"/>
    <x v="2"/>
    <x v="0"/>
    <n v="6"/>
    <x v="0"/>
    <m/>
    <s v="0//0"/>
    <m/>
    <s v="Lic. Tratar de Interesses Particulares - EST"/>
    <n v="0"/>
    <m/>
    <n v="0"/>
    <m/>
    <s v="21/10/2022"/>
    <s v="20/06/2023"/>
    <s v="EST"/>
    <s v="40 HS"/>
    <d v="2013-11-18T00:00:00"/>
    <n v="0"/>
    <n v="35"/>
    <x v="7"/>
    <x v="10"/>
  </r>
  <r>
    <s v="ERICKSEN DE OLIVEIRA DIAS"/>
    <s v="Universidade Federal de Uberlandia"/>
    <n v="1672604"/>
    <n v="8253801629"/>
    <s v="23/01/1987"/>
    <s v="M"/>
    <s v="ELIDA MARCIA RODRIGUES DE OLIVEIRA DIAS"/>
    <s v="Branca"/>
    <s v="BRASILEIRO NATO"/>
    <m/>
    <s v="MG"/>
    <s v="UBERLANDIA"/>
    <n v="386"/>
    <s v="COORDENACAO CUR BACH LICENC FILOSOFIA"/>
    <s v="04-SANTA MONICA"/>
    <n v="807"/>
    <s v="INSTITUTO DE FILOSOFIA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137.2700000000004"/>
    <n v="35"/>
    <x v="7"/>
    <x v="0"/>
  </r>
  <r>
    <s v="ERIKA FINOTTI WUTKE"/>
    <s v="Hospital de Clínicas"/>
    <n v="1123440"/>
    <n v="52496821620"/>
    <s v="04/08/1964"/>
    <s v="F"/>
    <s v="INESVALDA FINOTTI WUTKE"/>
    <s v="Branca"/>
    <s v="BRASILEIRO NATO"/>
    <m/>
    <s v="MG"/>
    <s v="UBERLANDIA"/>
    <n v="770"/>
    <s v="PSICOLOGIA CLINICA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5-01-09T00:00:00"/>
    <n v="13020.63"/>
    <n v="58"/>
    <x v="4"/>
    <x v="5"/>
  </r>
  <r>
    <s v="ERIKA GONCALVES BORGES"/>
    <s v="Universidade Federal de Uberlandia"/>
    <n v="1559869"/>
    <n v="6374110641"/>
    <s v="22/02/1983"/>
    <s v="F"/>
    <s v="ELIANA MARIA GONCALVES BORGES"/>
    <s v="Branca"/>
    <s v="BRASILEIRO NATO"/>
    <m/>
    <s v="MG"/>
    <s v="UBERLANDIA"/>
    <n v="584"/>
    <s v="DIRETORIA REL INTERN INTERINSTITUCIONAIS"/>
    <s v="04-SANTA MONICA"/>
    <n v="4"/>
    <s v="GABINETE DO REITOR"/>
    <s v="04-SANTA MONICA"/>
    <x v="0"/>
    <s v="Mestrado"/>
    <x v="1"/>
    <x v="0"/>
    <n v="11"/>
    <x v="0"/>
    <m/>
    <s v="0//0"/>
    <m/>
    <m/>
    <n v="0"/>
    <m/>
    <n v="0"/>
    <m/>
    <m/>
    <m/>
    <s v="EST"/>
    <s v="30 HS"/>
    <d v="2007-01-08T00:00:00"/>
    <n v="7837.04"/>
    <n v="39"/>
    <x v="2"/>
    <x v="2"/>
  </r>
  <r>
    <s v="ERIKA LUZIA LARA PERINI"/>
    <s v="Universidade Federal de Uberlandia"/>
    <n v="2327520"/>
    <n v="4898580661"/>
    <s v="13/12/1982"/>
    <s v="F"/>
    <s v="MARIA TEREZINHA LARA PERINI"/>
    <s v="Branca"/>
    <s v="BRASILEIRO NATO"/>
    <m/>
    <s v="MG"/>
    <m/>
    <n v="374"/>
    <s v="COORDENACAO CURSO GRADUACAO EM DESIGN"/>
    <s v="04-SANTA MONICA"/>
    <n v="372"/>
    <s v="FACULDADE ARQUITETURA URBANISMO E DESIGN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7-25T00:00:00"/>
    <n v="4319.09"/>
    <n v="40"/>
    <x v="2"/>
    <x v="0"/>
  </r>
  <r>
    <s v="ERIKA PINHEIRO DE SIQUEIRA"/>
    <s v="Universidade Federal de Uberlandia"/>
    <n v="2170604"/>
    <n v="933173601"/>
    <s v="11/03/1978"/>
    <s v="F"/>
    <s v="ELZA PINHEIRO DE SIQUEIRA"/>
    <s v="Parda"/>
    <s v="BRASILEIRO NATO"/>
    <m/>
    <s v="MG"/>
    <m/>
    <n v="32"/>
    <s v="DIVISAO DE FOLHA DE PAGAMENTO"/>
    <s v="04-SANTA MONICA"/>
    <n v="29"/>
    <s v="PRO REITORIA DE GESTAO DE PESSOAS"/>
    <s v="04-SANTA MONICA"/>
    <x v="0"/>
    <s v="Especialização Nivel Superior"/>
    <x v="2"/>
    <x v="0"/>
    <n v="6"/>
    <x v="0"/>
    <m/>
    <s v="0//0"/>
    <m/>
    <m/>
    <n v="0"/>
    <m/>
    <n v="0"/>
    <m/>
    <m/>
    <m/>
    <s v="EST"/>
    <s v="40 HS"/>
    <d v="2014-10-20T00:00:00"/>
    <n v="3434.01"/>
    <n v="44"/>
    <x v="3"/>
    <x v="9"/>
  </r>
  <r>
    <s v="ERIKA REZENDE GARCIA"/>
    <s v="Universidade Federal de Uberlandia"/>
    <n v="2403201"/>
    <n v="6616405664"/>
    <s v="08/05/1981"/>
    <s v="F"/>
    <s v="MARGARETH MARIA REZENDE GARCIA"/>
    <s v="Branca"/>
    <s v="BRASILEIRO NATO"/>
    <m/>
    <s v="MG"/>
    <m/>
    <n v="284"/>
    <s v="DIVISAO DE CONTROLE ACADEMICO"/>
    <s v="04-SANTA MONICA"/>
    <n v="262"/>
    <s v="PRO REITORIA DE GRADUACAO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30 HS"/>
    <d v="2017-06-12T00:00:00"/>
    <n v="3001.4"/>
    <n v="41"/>
    <x v="2"/>
    <x v="9"/>
  </r>
  <r>
    <s v="ERIKA ROSA RIBEIRO"/>
    <s v="Universidade Federal de Uberlandia"/>
    <n v="1355796"/>
    <n v="7977804670"/>
    <s v="07/02/1986"/>
    <s v="F"/>
    <s v="DÓRICA ROSA RIBEIRO"/>
    <s v="Branca"/>
    <s v="BRASILEIRO NATO"/>
    <m/>
    <s v="MG"/>
    <m/>
    <n v="1173"/>
    <s v="ASSESSORIA ADMINISTRATIVA UFU PT MINAS"/>
    <s v="11-CAMPUS PATOS DE MINAS"/>
    <n v="1173"/>
    <s v="ASSESSORIA ADMINISTRATIVA UFU PT MINAS"/>
    <s v="11-CAMPUS PATOS DE MINAS"/>
    <x v="0"/>
    <s v="Especialização Nivel Superior"/>
    <x v="2"/>
    <x v="2"/>
    <n v="4"/>
    <x v="0"/>
    <m/>
    <s v="0//0"/>
    <m/>
    <m/>
    <n v="26439"/>
    <s v="INSTITUTO FEDERAL DE SAO PAULO"/>
    <n v="0"/>
    <m/>
    <m/>
    <m/>
    <s v="EST"/>
    <s v="40 HS"/>
    <d v="2020-09-25T00:00:00"/>
    <n v="3061.65"/>
    <n v="36"/>
    <x v="7"/>
    <x v="9"/>
  </r>
  <r>
    <s v="ERILDA DE FATIMA TEIXEIRA"/>
    <s v="Universidade Federal de Uberlandia"/>
    <n v="412475"/>
    <n v="46918450620"/>
    <s v="17/11/1956"/>
    <s v="F"/>
    <s v="MARIA LEMES S TEIXEIRA"/>
    <s v="Branca"/>
    <s v="BRASILEIRO NATO"/>
    <m/>
    <s v="MG"/>
    <s v="ESTRELA DO SUL"/>
    <n v="60"/>
    <s v="DIVISAO DE CONSERVACAO E LIMPEZA"/>
    <s v="04-SANTA MONICA"/>
    <n v="59"/>
    <s v="PREFEITURA UNIVERSITARIA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85-04-08T00:00:00"/>
    <n v="3695.91"/>
    <n v="66"/>
    <x v="1"/>
    <x v="9"/>
  </r>
  <r>
    <s v="ERISVALDO ARAUJO FIALHO"/>
    <s v="Universidade Federal de Uberlandia"/>
    <n v="1481675"/>
    <n v="70964416115"/>
    <s v="01/03/1982"/>
    <s v="M"/>
    <s v="MARIA DAS DORES ARAUJO FIALHO"/>
    <s v="Parda"/>
    <s v="BRASILEIRO NATO"/>
    <m/>
    <s v="PA"/>
    <s v="XINGUARA"/>
    <n v="417"/>
    <s v="COORDENACAO P P G CIENCIA DA COMPUTACAO"/>
    <s v="04-SANTA MONICA"/>
    <n v="414"/>
    <s v="FACULDADE DE CIENCIA DA COMPUT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137.2700000000004"/>
    <n v="40"/>
    <x v="2"/>
    <x v="0"/>
  </r>
  <r>
    <s v="ERLONES DE MOURA CIMAO"/>
    <s v="Universidade Federal de Uberlandia"/>
    <n v="1983059"/>
    <n v="95135880682"/>
    <s v="10/01/1972"/>
    <s v="M"/>
    <s v="MARIA ANGELA DE MOURA CIMAO"/>
    <s v="Branca"/>
    <s v="BRASILEIRO NATO"/>
    <m/>
    <s v="MG"/>
    <m/>
    <n v="173"/>
    <s v="DIVISAO DE COMPRAS - DIRCL"/>
    <s v="04-SANTA MONICA"/>
    <n v="131"/>
    <s v="PRO REITORIA DE PLANEJAMEN ADMINISTRACAO"/>
    <s v="04-SANTA MONICA"/>
    <x v="0"/>
    <s v="Especialização Nivel Superior"/>
    <x v="2"/>
    <x v="0"/>
    <n v="7"/>
    <x v="0"/>
    <m/>
    <s v="0//0"/>
    <m/>
    <m/>
    <n v="0"/>
    <m/>
    <n v="0"/>
    <m/>
    <m/>
    <m/>
    <s v="EST"/>
    <s v="40 HS"/>
    <d v="2012-12-06T00:00:00"/>
    <n v="3838.77"/>
    <n v="50"/>
    <x v="5"/>
    <x v="9"/>
  </r>
  <r>
    <s v="ERLYLIAN ADRIANA MARTINS DOS SANTOS"/>
    <s v="Hospital de Clínicas"/>
    <n v="1532415"/>
    <n v="2587641632"/>
    <s v="17/01/1976"/>
    <s v="F"/>
    <s v="MARIA ERLY DE FATIMA MARTINS"/>
    <s v="Parda"/>
    <s v="BRASILEIRO NATO"/>
    <m/>
    <s v="MG"/>
    <s v="PATROCINIO"/>
    <n v="492"/>
    <s v="CENTRO OBSTETRICO GEUNE DIENF"/>
    <s v="05-ENFERMAGEM-UMUARAMA"/>
    <n v="211"/>
    <s v="DIRETORIA DE ENFERMAGEM HC"/>
    <s v="05-ENFERMAGEM-UMUARAMA"/>
    <x v="0"/>
    <s v="Graduação (Nivel Superior Completo)"/>
    <x v="0"/>
    <x v="0"/>
    <n v="11"/>
    <x v="0"/>
    <m/>
    <s v="0//0"/>
    <m/>
    <m/>
    <n v="0"/>
    <m/>
    <n v="0"/>
    <m/>
    <m/>
    <m/>
    <s v="EST"/>
    <s v="40 HS"/>
    <d v="2006-05-24T00:00:00"/>
    <n v="5432.04"/>
    <n v="46"/>
    <x v="3"/>
    <x v="0"/>
  </r>
  <r>
    <s v="ERNALDO SAMUEL DE ALCANTARA"/>
    <s v="Universidade Federal de Uberlandia"/>
    <n v="409430"/>
    <n v="32052650687"/>
    <s v="13/10/1959"/>
    <s v="M"/>
    <s v="ISAURA BORGES DA SILVA"/>
    <s v="Branca"/>
    <s v="BRASILEIRO NATO"/>
    <m/>
    <s v="MG"/>
    <s v="INDIANOPOLIS"/>
    <n v="65"/>
    <s v="DIVISAO DE SERVICOS GERAIS"/>
    <s v="08-AREA ADMINISTR-UMUARAMA"/>
    <n v="59"/>
    <s v="PREFEITURA UNIVERSITARIA"/>
    <s v="04-SANTA MONICA"/>
    <x v="0"/>
    <s v="ENSINO MEDIO"/>
    <x v="0"/>
    <x v="0"/>
    <n v="16"/>
    <x v="0"/>
    <m/>
    <s v="0//0"/>
    <m/>
    <m/>
    <n v="0"/>
    <m/>
    <n v="0"/>
    <m/>
    <m/>
    <m/>
    <s v="EST"/>
    <s v="40 HS"/>
    <d v="1978-04-18T00:00:00"/>
    <n v="7566.65"/>
    <n v="63"/>
    <x v="6"/>
    <x v="2"/>
  </r>
  <r>
    <s v="ERNANE JUNIOR FERREIRA MACHADO"/>
    <s v="Universidade Federal de Uberlandia"/>
    <n v="2275744"/>
    <n v="7014275666"/>
    <s v="01/07/1985"/>
    <s v="M"/>
    <s v="SIMONE MACHADO"/>
    <s v="Branca"/>
    <s v="BRASILEIRO NATO"/>
    <m/>
    <s v="MG"/>
    <m/>
    <n v="815"/>
    <s v="COORDENACAO DO CURSO DE MUSICA"/>
    <s v="04-SANTA MONICA"/>
    <n v="808"/>
    <s v="INSTITUTO DE ARTES"/>
    <s v="04-SANTA MONICA"/>
    <x v="0"/>
    <s v="ENSINO SUPERIOR"/>
    <x v="1"/>
    <x v="3"/>
    <n v="5"/>
    <x v="0"/>
    <m/>
    <s v="0//0"/>
    <m/>
    <m/>
    <n v="0"/>
    <m/>
    <n v="0"/>
    <m/>
    <m/>
    <m/>
    <s v="EST"/>
    <s v="25 HS"/>
    <d v="2016-01-28T00:00:00"/>
    <n v="5062.01"/>
    <n v="37"/>
    <x v="7"/>
    <x v="0"/>
  </r>
  <r>
    <s v="ESIO MORAES DE OLIVEIRA"/>
    <s v="Universidade Federal de Uberlandia"/>
    <n v="1123237"/>
    <n v="75607689620"/>
    <s v="02/12/1969"/>
    <s v="M"/>
    <s v="MARLENE FARIA MORAES"/>
    <s v="Branca"/>
    <s v="BRASILEIRO NATO"/>
    <m/>
    <s v="MG"/>
    <s v="UBERLANDIA"/>
    <n v="65"/>
    <s v="DIVISAO DE SERVICOS GERAIS"/>
    <s v="08-AREA ADMINISTR-UMUARAMA"/>
    <n v="59"/>
    <s v="PREFEITURA UNIVERSITARIA"/>
    <s v="04-SANTA MONICA"/>
    <x v="0"/>
    <s v="Graduação (Nivel Superior Completo)"/>
    <x v="4"/>
    <x v="0"/>
    <n v="16"/>
    <x v="0"/>
    <m/>
    <s v="0//0"/>
    <m/>
    <m/>
    <n v="0"/>
    <m/>
    <n v="0"/>
    <m/>
    <m/>
    <m/>
    <s v="EST"/>
    <s v="40 HS"/>
    <d v="1994-01-28T00:00:00"/>
    <n v="3704.83"/>
    <n v="53"/>
    <x v="5"/>
    <x v="9"/>
  </r>
  <r>
    <s v="ESTER CRISTINA BORGES ARAUJO"/>
    <s v="Universidade Federal de Uberlandia"/>
    <n v="1854526"/>
    <n v="5859539614"/>
    <s v="26/02/1987"/>
    <s v="F"/>
    <s v="VANILDA DE OLIVEIRA BORGES ARAUJO"/>
    <s v="Branca"/>
    <s v="BRASILEIRO NATO"/>
    <m/>
    <s v="MG"/>
    <m/>
    <n v="340"/>
    <s v="INSTITUTO DE GEOGRAFIA"/>
    <s v="04-SANTA MONICA"/>
    <n v="340"/>
    <s v="INSTITUTO DE GEOGRAFIA"/>
    <s v="04-SANTA MONICA"/>
    <x v="0"/>
    <s v="Doutorado"/>
    <x v="0"/>
    <x v="0"/>
    <n v="8"/>
    <x v="0"/>
    <m/>
    <s v="0//0"/>
    <m/>
    <m/>
    <n v="0"/>
    <m/>
    <n v="0"/>
    <m/>
    <m/>
    <m/>
    <s v="EST"/>
    <s v="40 HS"/>
    <d v="2011-03-15T00:00:00"/>
    <n v="6278"/>
    <n v="35"/>
    <x v="7"/>
    <x v="2"/>
  </r>
  <r>
    <s v="ESTER ELIAS MODESTO DE PAULA"/>
    <s v="Hospital de Clínicas"/>
    <n v="1854446"/>
    <n v="3774491640"/>
    <s v="07/09/1978"/>
    <s v="F"/>
    <s v="HOUDA ELIAS DE PAULA"/>
    <s v="Branca"/>
    <s v="BRASILEIRO NATO"/>
    <m/>
    <s v="SP"/>
    <m/>
    <n v="498"/>
    <s v="UTI ADULTO GEUNE DIENF"/>
    <s v="05-ENFERMAGEM-UMUARAMA"/>
    <n v="211"/>
    <s v="DIRETORIA DE ENFERMAGEM HC"/>
    <s v="05-ENFERMAGEM-UMUARAMA"/>
    <x v="0"/>
    <s v="SUPERIOR INCOMPLETO"/>
    <x v="2"/>
    <x v="1"/>
    <n v="8"/>
    <x v="0"/>
    <m/>
    <s v="0//0"/>
    <m/>
    <m/>
    <n v="0"/>
    <m/>
    <n v="0"/>
    <m/>
    <m/>
    <m/>
    <s v="EST"/>
    <s v="40 HS"/>
    <d v="2011-03-15T00:00:00"/>
    <n v="2796.64"/>
    <n v="44"/>
    <x v="3"/>
    <x v="9"/>
  </r>
  <r>
    <s v="ESTER WILLIAM FERREIRA"/>
    <s v="Universidade Federal de Uberlandia"/>
    <n v="1123289"/>
    <n v="75357933634"/>
    <s v="12/11/1969"/>
    <s v="F"/>
    <s v="MARIA ABADIA FERREIRA"/>
    <s v="Branca"/>
    <s v="BRASILEIRO NATO"/>
    <m/>
    <s v="MG"/>
    <s v="UBERLANDIA"/>
    <n v="1244"/>
    <s v="CENTRO ESTUDOS, PESQ E PROJ ECON-SOCIAIS"/>
    <s v="04-SANTA MONICA"/>
    <n v="344"/>
    <s v="INST DE ECONOMIA RELACOES INTERNACIONAIS"/>
    <s v="04-SANTA MONICA"/>
    <x v="0"/>
    <s v="Doutorado"/>
    <x v="1"/>
    <x v="0"/>
    <n v="16"/>
    <x v="0"/>
    <m/>
    <s v="0//0"/>
    <m/>
    <m/>
    <n v="0"/>
    <m/>
    <n v="0"/>
    <m/>
    <m/>
    <m/>
    <s v="EST"/>
    <s v="40 HS"/>
    <d v="1994-07-25T00:00:00"/>
    <n v="15017.53"/>
    <n v="53"/>
    <x v="5"/>
    <x v="6"/>
  </r>
  <r>
    <s v="ESTHER ALVES SOUZA"/>
    <s v="Hospital de Clínicas"/>
    <n v="409930"/>
    <n v="32055820630"/>
    <s v="04/09/1949"/>
    <s v="F"/>
    <s v="DORCELINA ALVES DE LIMA"/>
    <s v="Parda"/>
    <s v="BRASILEIRO NATO"/>
    <m/>
    <s v="RJ"/>
    <s v="BARRA MANSA"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2-04-01T00:00:00"/>
    <n v="8990.2900000000009"/>
    <n v="73"/>
    <x v="9"/>
    <x v="3"/>
  </r>
  <r>
    <s v="ESTHER FARIA RODRIGUES"/>
    <s v="Universidade Federal de Uberlandia"/>
    <n v="3315339"/>
    <n v="12964262624"/>
    <s v="09/10/1995"/>
    <s v="F"/>
    <s v="GILCA APARECIDA FARIA RODRIGUES"/>
    <s v="Branca"/>
    <s v="BRASILEIRO NATO"/>
    <m/>
    <s v="MG"/>
    <m/>
    <n v="564"/>
    <s v="COORDENACAO CURSO SISTEMAS DE INFORMACAO"/>
    <s v="04-SANTA MONICA"/>
    <n v="414"/>
    <s v="FACULDADE DE CIENCIA DA COMPUTACAO"/>
    <s v="04-SANTA MONICA"/>
    <x v="0"/>
    <s v="Mestrado"/>
    <x v="0"/>
    <x v="1"/>
    <n v="1"/>
    <x v="0"/>
    <m/>
    <s v="0//0"/>
    <m/>
    <m/>
    <n v="0"/>
    <m/>
    <n v="0"/>
    <m/>
    <m/>
    <m/>
    <s v="EST"/>
    <s v="40 HS"/>
    <d v="2022-10-31T00:00:00"/>
    <n v="5193.97"/>
    <n v="27"/>
    <x v="8"/>
    <x v="0"/>
  </r>
  <r>
    <s v="EUCLIDES ANTONIO RODRIGUES"/>
    <s v="Hospital de Clínicas"/>
    <n v="409833"/>
    <n v="21159963649"/>
    <s v="30/09/1953"/>
    <s v="M"/>
    <s v="DIOLINDA DIAS RODRIGUES"/>
    <s v="Branca"/>
    <s v="BRASILEIRO NATO"/>
    <m/>
    <s v="MG"/>
    <s v="UBERLANDIA"/>
    <n v="752"/>
    <s v="INFORMACOES HOSPITALARES"/>
    <s v="06-HOSP CLINICAS-UMUARAMA"/>
    <n v="743"/>
    <s v="DIRETORIA DE SERVICOS ADMINISTRATIVOS"/>
    <s v="06-HOSP CLINICAS-UMUARAMA"/>
    <x v="0"/>
    <s v="Nivel Medio"/>
    <x v="2"/>
    <x v="0"/>
    <n v="16"/>
    <x v="0"/>
    <m/>
    <s v="0//0"/>
    <m/>
    <m/>
    <n v="0"/>
    <m/>
    <n v="0"/>
    <m/>
    <m/>
    <m/>
    <s v="EST"/>
    <s v="40 HS"/>
    <d v="1976-04-01T00:00:00"/>
    <n v="5884.54"/>
    <n v="69"/>
    <x v="9"/>
    <x v="0"/>
  </r>
  <r>
    <s v="EUDENICE LUIZA DA COSTA MEZENCIO"/>
    <s v="Universidade Federal de Uberlandia"/>
    <n v="1673535"/>
    <n v="24187763104"/>
    <s v="17/07/1962"/>
    <s v="F"/>
    <s v="JOANA AGRIPINA DA COSTA"/>
    <s v="Branca"/>
    <s v="BRASILEIRO NATO"/>
    <m/>
    <s v="MG"/>
    <s v="ITAPAGIPE"/>
    <n v="667"/>
    <s v="SETOR DE SAUDE SUPLEMENTAR"/>
    <s v="08-AREA ADMINISTR-UMUARAMA"/>
    <n v="29"/>
    <s v="PRO REITORIA DE GESTAO DE PESSOAS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838.02"/>
    <n v="60"/>
    <x v="6"/>
    <x v="0"/>
  </r>
  <r>
    <s v="EUGENIA ALVES DA SILVA ALMEIDA"/>
    <s v="Hospital de Clínicas"/>
    <n v="1434219"/>
    <n v="54855527653"/>
    <s v="05/08/1966"/>
    <s v="F"/>
    <s v="ELETRA FRANCISCA ALVES SILVA"/>
    <s v="Parda"/>
    <s v="BRASILEIRO NATO"/>
    <m/>
    <s v="MG"/>
    <s v="ITURAMA"/>
    <n v="488"/>
    <s v="ENFERMAGEM PEDIATRIA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7T00:00:00"/>
    <n v="4900.38"/>
    <n v="56"/>
    <x v="4"/>
    <x v="0"/>
  </r>
  <r>
    <s v="EUNICE DE SOUZA LEAL"/>
    <s v="Hospital de Clínicas"/>
    <n v="1362209"/>
    <n v="67982590659"/>
    <s v="06/09/1967"/>
    <s v="F"/>
    <s v="AMELIA MARIA LEAL"/>
    <s v="Parda"/>
    <s v="BRASILEIRO NATO"/>
    <m/>
    <s v="MG"/>
    <s v="UBERLANDIA"/>
    <n v="478"/>
    <s v="CIRURGIA PS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09-19T00:00:00"/>
    <n v="8964.0400000000009"/>
    <n v="55"/>
    <x v="4"/>
    <x v="3"/>
  </r>
  <r>
    <s v="EUNICE JULIANA DE PAULA"/>
    <s v="Hospital de Clínicas"/>
    <n v="1434341"/>
    <n v="14879859168"/>
    <s v="26/06/1955"/>
    <s v="F"/>
    <s v="INACIA FABIANO CARDOSO"/>
    <s v="Parda"/>
    <s v="BRASILEIRO NATO"/>
    <m/>
    <s v="MG"/>
    <s v="ARAGUARI"/>
    <n v="478"/>
    <s v="CIRURGIA PS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11T00:00:00"/>
    <n v="6908.75"/>
    <n v="67"/>
    <x v="1"/>
    <x v="2"/>
  </r>
  <r>
    <s v="EUNIR AUGUSTO REIS GONZAGA"/>
    <s v="Universidade Federal de Uberlandia"/>
    <n v="1749589"/>
    <n v="4751118692"/>
    <s v="02/10/1980"/>
    <s v="M"/>
    <s v="MARCIA MACIEL REIS GONZAGA"/>
    <s v="Branca"/>
    <s v="BRASILEIRO NATO"/>
    <m/>
    <s v="MG"/>
    <m/>
    <n v="1184"/>
    <s v="DIV PLANEJAMENTO SOCIOAMBIENTAL - PREFE"/>
    <s v="04-SANTA MONICA"/>
    <n v="59"/>
    <s v="PREFEITURA UNIVERSITARIA"/>
    <s v="04-SANTA MONICA"/>
    <x v="0"/>
    <s v="Doutorado"/>
    <x v="0"/>
    <x v="0"/>
    <n v="9"/>
    <x v="0"/>
    <m/>
    <s v="0//0"/>
    <m/>
    <m/>
    <n v="26413"/>
    <s v="INSTITUTO FEDERAL DO TRIANGULO MINEIRO"/>
    <n v="0"/>
    <m/>
    <m/>
    <m/>
    <s v="EST"/>
    <s v="40 HS"/>
    <d v="2011-03-23T00:00:00"/>
    <n v="7498.35"/>
    <n v="42"/>
    <x v="2"/>
    <x v="2"/>
  </r>
  <r>
    <s v="EURICO MARQUES SALGADO"/>
    <s v="Universidade Federal de Uberlandia"/>
    <n v="412396"/>
    <n v="46097619634"/>
    <s v="22/03/1963"/>
    <s v="M"/>
    <s v="MARIA AUGUSTA SALGADO"/>
    <s v="Branca"/>
    <s v="BRASILEIRO NATO"/>
    <m/>
    <s v="MG"/>
    <s v="MONTE CARMELO"/>
    <n v="399"/>
    <s v="FACULDADE DE ENGENHARIA MECANICA"/>
    <s v="12-CAMPUS GLORIA"/>
    <n v="399"/>
    <s v="FACULDADE DE ENGENHARIA MECANICA"/>
    <s v="12-CAMPUS GLORI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4-10-01T00:00:00"/>
    <n v="7015.68"/>
    <n v="59"/>
    <x v="6"/>
    <x v="2"/>
  </r>
  <r>
    <s v="EURIPEDES BARSANULFO DA SILVA"/>
    <s v="Universidade Federal de Uberlandia"/>
    <n v="1123467"/>
    <n v="48182788668"/>
    <s v="15/08/1966"/>
    <s v="M"/>
    <s v="JULIETA BERNARDES DE ALMEIDA"/>
    <s v="Parda"/>
    <s v="BRASILEIRO NATO"/>
    <m/>
    <s v="MG"/>
    <s v="UBERLANDIA"/>
    <n v="881"/>
    <s v="COORD CURSO TECNICO EM ANALISE CLINICAS"/>
    <s v="07-AREA ACADEMICA-UMUARAMA"/>
    <n v="264"/>
    <s v="DIRETORIA DA ESCOLA TECNICA DE SAUDE"/>
    <s v="07-AREA ACADEMICA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5-01-09T00:00:00"/>
    <n v="6772.08"/>
    <n v="56"/>
    <x v="4"/>
    <x v="2"/>
  </r>
  <r>
    <s v="EURIPEDES BORGES COSTA"/>
    <s v="Universidade Federal de Uberlandia"/>
    <n v="1035046"/>
    <n v="48181528620"/>
    <s v="08/04/1962"/>
    <s v="M"/>
    <s v="MANOELA BORGES COSTA"/>
    <s v="Parda"/>
    <s v="BRASILEIRO NATO"/>
    <m/>
    <s v="MG"/>
    <s v="UBERLANDIA"/>
    <n v="118"/>
    <s v="DIVISAO FAZENDAS EXPERIMENTAIS - DIEPV"/>
    <s v="08-AREA ADMINISTR-UMUARAMA"/>
    <n v="117"/>
    <s v="DIRET DE EXPERIMENTACAO E PROD VEGETAL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2-04-30T00:00:00"/>
    <n v="8376.77"/>
    <n v="60"/>
    <x v="6"/>
    <x v="3"/>
  </r>
  <r>
    <s v="EURIPEDES PIO FIRMIANO"/>
    <s v="Universidade Federal de Uberlandia"/>
    <n v="413126"/>
    <n v="49834843615"/>
    <s v="14/08/1962"/>
    <s v="M"/>
    <s v="IRACEMA PINTO FIRMIANO"/>
    <s v="Preta"/>
    <s v="BRASILEIRO NATO"/>
    <m/>
    <s v="GO"/>
    <s v="RIO VERDE"/>
    <n v="694"/>
    <s v="DIVISAO DE TRANSPORTES"/>
    <s v="08-AREA ADMINISTR-UMUARAMA"/>
    <n v="59"/>
    <s v="PREFEITURA UNIVERSITARIA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85-10-24T00:00:00"/>
    <n v="5118.9799999999996"/>
    <n v="60"/>
    <x v="6"/>
    <x v="0"/>
  </r>
  <r>
    <s v="EUSXINALIA DE OLIVEIRA MACHADO"/>
    <s v="Universidade Federal de Uberlandia"/>
    <n v="3300502"/>
    <n v="5867751619"/>
    <s v="10/10/1983"/>
    <s v="F"/>
    <s v="HELENA GONCALVES"/>
    <s v="Parda"/>
    <s v="BRASILEIRO NATO"/>
    <m/>
    <s v="MG"/>
    <m/>
    <n v="1185"/>
    <s v="DIVISAO DE APOIO A LOGISTICA - PREFE"/>
    <s v="04-SANTA MONICA"/>
    <n v="59"/>
    <s v="PREFEITURA UNIVERSITARIA"/>
    <s v="04-SANTA MONICA"/>
    <x v="3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4T00:00:00"/>
    <n v="3219.84"/>
    <n v="39"/>
    <x v="2"/>
    <x v="9"/>
  </r>
  <r>
    <s v="EUVANETE VIEIRA ALVES"/>
    <s v="Hospital de Clínicas"/>
    <n v="1035121"/>
    <n v="54863708653"/>
    <s v="31/10/1956"/>
    <s v="F"/>
    <s v="MARINA ALVES OLIVEIRA"/>
    <s v="Parda"/>
    <s v="BRASILEIRO NATO"/>
    <m/>
    <s v="MG"/>
    <s v="CARNEIRINHOS"/>
    <n v="499"/>
    <s v="UTI PEDIATRICO GEUNE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3-03-17T00:00:00"/>
    <n v="12115.46"/>
    <n v="66"/>
    <x v="1"/>
    <x v="5"/>
  </r>
  <r>
    <s v="EUZEBIO ALVES DA COSTA"/>
    <s v="Universidade Federal de Uberlandia"/>
    <n v="2026186"/>
    <n v="94503575600"/>
    <s v="01/10/1971"/>
    <s v="M"/>
    <s v="EUNICE DE PAULA COSTA"/>
    <s v="Parda"/>
    <s v="BRASILEIRO NATO"/>
    <m/>
    <s v="MG"/>
    <m/>
    <n v="421"/>
    <s v="COORDENACAO PROG POS GRAD EM FISICA"/>
    <s v="04-SANTA MONICA"/>
    <n v="395"/>
    <s v="INSTITUTO DE FISICA"/>
    <s v="04-SANTA MONIC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3-05-15T00:00:00"/>
    <n v="4418.72"/>
    <n v="51"/>
    <x v="5"/>
    <x v="0"/>
  </r>
  <r>
    <s v="EVA MARIA DE LIMA"/>
    <s v="Universidade Federal de Uberlandia"/>
    <n v="2120843"/>
    <n v="3911751656"/>
    <s v="20/12/1978"/>
    <s v="F"/>
    <s v="AVANI FERNANDES DE LIMA"/>
    <s v="Branca"/>
    <s v="BRASILEIRO NATO"/>
    <m/>
    <s v="MG"/>
    <m/>
    <n v="562"/>
    <s v="CURSO DE GRADUACAO EM NUTRICAO"/>
    <s v="07-AREA ACADEMICA-UMUARAMA"/>
    <n v="305"/>
    <s v="FACULDADE DE MEDICINA"/>
    <s v="07-AREA ACADEMICA-UMUARAMA"/>
    <x v="0"/>
    <s v="Graduação (Nivel Superior Completo)"/>
    <x v="2"/>
    <x v="3"/>
    <n v="6"/>
    <x v="0"/>
    <m/>
    <s v="0//0"/>
    <m/>
    <m/>
    <n v="0"/>
    <m/>
    <n v="0"/>
    <m/>
    <m/>
    <m/>
    <s v="EST"/>
    <s v="40 HS"/>
    <d v="2014-04-25T00:00:00"/>
    <n v="3058.7"/>
    <n v="44"/>
    <x v="3"/>
    <x v="9"/>
  </r>
  <r>
    <s v="EVALDO LUIZ RAMOS"/>
    <s v="Universidade Federal de Uberlandia"/>
    <n v="412646"/>
    <n v="52923835620"/>
    <s v="23/11/1963"/>
    <s v="M"/>
    <s v="MARIA HELENA SOA RAMOS"/>
    <s v="Parda"/>
    <s v="BRASILEIRO NATO"/>
    <m/>
    <s v="MG"/>
    <s v="UBERLANDIA"/>
    <n v="159"/>
    <s v="DIVISAO DE GRAFICA"/>
    <s v="04-SANTA MONICA"/>
    <n v="443"/>
    <s v="DIRETORIA DA EDITORA UFU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86-02-12T00:00:00"/>
    <n v="5794.06"/>
    <n v="59"/>
    <x v="6"/>
    <x v="0"/>
  </r>
  <r>
    <s v="EVANDRO MONTEIRO JORGE JUNIOR"/>
    <s v="Universidade Federal de Uberlandia"/>
    <n v="3208752"/>
    <n v="8585398612"/>
    <s v="31/01/1989"/>
    <s v="M"/>
    <s v="MARTA ANSELMO JORGE"/>
    <s v="Pard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Mestrado"/>
    <x v="0"/>
    <x v="3"/>
    <n v="2"/>
    <x v="0"/>
    <m/>
    <s v="0//0"/>
    <m/>
    <m/>
    <n v="0"/>
    <m/>
    <n v="0"/>
    <m/>
    <m/>
    <m/>
    <s v="EST"/>
    <s v="40 HS"/>
    <d v="2020-10-01T00:00:00"/>
    <n v="4015.15"/>
    <n v="33"/>
    <x v="0"/>
    <x v="0"/>
  </r>
  <r>
    <s v="EVARISTO BIASI"/>
    <s v="Universidade Federal de Uberlandia"/>
    <n v="412725"/>
    <n v="52716287600"/>
    <s v="23/11/1963"/>
    <s v="M"/>
    <s v="TERESINA MORAIS BIASI"/>
    <s v="Branca"/>
    <s v="BRASILEIRO NATO"/>
    <m/>
    <s v="MG"/>
    <s v="UBERLANDIA"/>
    <n v="716"/>
    <s v="DIVISAO DE SUPORTE AO USUARIO - CTIC"/>
    <s v="04-SANTA MONICA"/>
    <n v="581"/>
    <s v="CENTRO DE TECNO DA INFOR E COMUNICACAO"/>
    <s v="08-AREA ADMINISTR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7-01-01T00:00:00"/>
    <n v="5794.44"/>
    <n v="59"/>
    <x v="6"/>
    <x v="0"/>
  </r>
  <r>
    <s v="EVERSON FREITAS GIACOMELLI JUNIOR"/>
    <s v="Universidade Federal de Uberlandia"/>
    <n v="3086576"/>
    <n v="7538067620"/>
    <s v="22/04/1985"/>
    <s v="M"/>
    <s v="MARIA APARECIDA FERREIRA GIACOMELLI"/>
    <s v="Branca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Mestrado"/>
    <x v="1"/>
    <x v="2"/>
    <n v="3"/>
    <x v="0"/>
    <m/>
    <s v="0//0"/>
    <m/>
    <m/>
    <n v="0"/>
    <m/>
    <n v="0"/>
    <m/>
    <m/>
    <m/>
    <s v="EST"/>
    <s v="40 HS"/>
    <d v="2019-01-31T00:00:00"/>
    <n v="7405.44"/>
    <n v="37"/>
    <x v="7"/>
    <x v="2"/>
  </r>
  <r>
    <s v="EVERTON NASSAU OLIVEIRA"/>
    <s v="Universidade Federal de Uberlandia"/>
    <n v="2170984"/>
    <n v="8755018696"/>
    <s v="07/11/1986"/>
    <s v="M"/>
    <s v="ODETE COSTA DE OLIVEIRA SILVA"/>
    <s v="Branca"/>
    <s v="BRASILEIRO NATO"/>
    <m/>
    <s v="MG"/>
    <m/>
    <n v="254"/>
    <s v="DIVISAO DE RESTAURANTES UNIVERSITARIOS"/>
    <s v="04-SANTA MONICA"/>
    <n v="944"/>
    <s v="PRO REITORIA DE ASSISTENCIA ESTUDANTIL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10-17T00:00:00"/>
    <n v="4320.12"/>
    <n v="36"/>
    <x v="7"/>
    <x v="0"/>
  </r>
  <r>
    <s v="EZIMAR OLIVEIRA DOS SANTOS SOBRINHO"/>
    <s v="Hospital de Clínicas"/>
    <n v="1871820"/>
    <n v="9285028640"/>
    <s v="21/10/1988"/>
    <s v="M"/>
    <s v="NEIVA NATALICE DOS SANTOS"/>
    <s v="Branc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5T00:00:00"/>
    <n v="5381.13"/>
    <n v="34"/>
    <x v="7"/>
    <x v="0"/>
  </r>
  <r>
    <s v="EZIVANE CARDOSO DA SILVA"/>
    <s v="Hospital de Clínicas"/>
    <n v="1123377"/>
    <n v="80761607668"/>
    <s v="13/03/1972"/>
    <s v="F"/>
    <s v="ANA CAROLINA JESUS"/>
    <s v="Parda"/>
    <s v="BRASILEIRO NATO"/>
    <m/>
    <s v="MG"/>
    <s v="INDIANÓPOLIS"/>
    <n v="212"/>
    <s v="AMBULATORI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11874.64"/>
    <n v="50"/>
    <x v="5"/>
    <x v="8"/>
  </r>
  <r>
    <s v="FABIA FARIA DA SILVA"/>
    <s v="Universidade Federal de Uberlandia"/>
    <n v="1532721"/>
    <n v="5037740657"/>
    <s v="18/02/1978"/>
    <s v="F"/>
    <s v="VANDA FARIA DA SILVA"/>
    <s v="Branca"/>
    <s v="BRASILEIRO NATO"/>
    <m/>
    <s v="MG"/>
    <s v="MONTE ALEGRE DE MINAS"/>
    <n v="312"/>
    <s v="COOR CURSO BACHAREL LIC ENFERMAGEM"/>
    <s v="07-AREA ACADEMICA-UMUARAMA"/>
    <n v="211"/>
    <s v="DIRETORIA DE ENFERMAGEM HC"/>
    <s v="05-ENFERMAGEM-UMUARAMA"/>
    <x v="0"/>
    <s v="Mestrado"/>
    <x v="0"/>
    <x v="0"/>
    <n v="12"/>
    <x v="0"/>
    <m/>
    <s v="0//0"/>
    <m/>
    <m/>
    <n v="0"/>
    <m/>
    <n v="0"/>
    <m/>
    <m/>
    <m/>
    <s v="EST"/>
    <s v="40 HS"/>
    <d v="2006-05-24T00:00:00"/>
    <n v="9278.56"/>
    <n v="44"/>
    <x v="3"/>
    <x v="3"/>
  </r>
  <r>
    <s v="FABIA RIZA DE ANDRADE OLIVEIRA"/>
    <s v="Universidade Federal de Uberlandia"/>
    <n v="1619894"/>
    <n v="1439649685"/>
    <s v="25/10/1981"/>
    <s v="F"/>
    <s v="NEIDE APARECIDA RIZA ANDRADE"/>
    <s v="Branca"/>
    <s v="BRASILEIRO NATO"/>
    <m/>
    <s v="MG"/>
    <s v="ITUIUTABA"/>
    <n v="738"/>
    <s v="BIBLIOTECA SETORIAL PONTAL"/>
    <s v="09-CAMPUS PONTAL"/>
    <n v="585"/>
    <s v="DIRETORIA DO SISTEMA DE BIBLIOTECAS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3-31T00:00:00"/>
    <n v="5034.51"/>
    <n v="41"/>
    <x v="2"/>
    <x v="0"/>
  </r>
  <r>
    <s v="FABIANA BARBOZA VIEIRA DINIZ"/>
    <s v="Hospital de Clínicas"/>
    <n v="1924716"/>
    <n v="5093638650"/>
    <s v="13/08/1982"/>
    <s v="F"/>
    <s v="EUNICE MARIA BARBOZA VIEIRA"/>
    <s v="Branca"/>
    <s v="BRASILEIRO NATO"/>
    <m/>
    <s v="MG"/>
    <m/>
    <n v="212"/>
    <s v="AMBULATORIO DIENF"/>
    <s v="05-ENFERMAGEM-UMUARAMA"/>
    <n v="211"/>
    <s v="DIRETORIA DE ENFERMAGEM HC"/>
    <s v="05-ENFERMAGEM-UMUARAMA"/>
    <x v="0"/>
    <s v="Tecnico (Nivel Medio Completo)"/>
    <x v="2"/>
    <x v="2"/>
    <n v="8"/>
    <x v="0"/>
    <m/>
    <s v="0//0"/>
    <m/>
    <m/>
    <n v="0"/>
    <m/>
    <n v="0"/>
    <m/>
    <m/>
    <m/>
    <s v="EST"/>
    <s v="40 HS"/>
    <d v="2012-03-08T00:00:00"/>
    <n v="3567.93"/>
    <n v="40"/>
    <x v="2"/>
    <x v="9"/>
  </r>
  <r>
    <s v="FABIANA CARLA DA SILVA SANTOS"/>
    <s v="Hospital de Clínicas"/>
    <n v="1434784"/>
    <n v="305953630"/>
    <s v="03/02/1977"/>
    <s v="F"/>
    <s v="ANA MARIA DOS SANTOS"/>
    <s v="Branca"/>
    <s v="BRASILEIRO NATO"/>
    <m/>
    <s v="MG"/>
    <s v="MONTE ALEGRE DE MINAS"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2"/>
    <n v="13"/>
    <x v="0"/>
    <m/>
    <s v="0//0"/>
    <m/>
    <m/>
    <n v="0"/>
    <m/>
    <n v="0"/>
    <m/>
    <m/>
    <m/>
    <s v="EST"/>
    <s v="40 HS"/>
    <d v="2003-11-14T00:00:00"/>
    <n v="12378.13"/>
    <n v="45"/>
    <x v="3"/>
    <x v="5"/>
  </r>
  <r>
    <s v="FABIANA COSTA CALLEGARI MACEDO"/>
    <s v="Hospital de Clínicas"/>
    <n v="1521884"/>
    <n v="5741534627"/>
    <s v="19/03/1982"/>
    <s v="F"/>
    <s v="VIRGINIA DOLORES COSTA CALLEGARI"/>
    <s v="Branca"/>
    <s v="BRASILEIRO NATO"/>
    <m/>
    <s v="MG"/>
    <s v="UBERLANDIA"/>
    <n v="491"/>
    <s v="CENTRO CIRURGICO GEUNE DIENF"/>
    <s v="05-ENFERMAGEM-UMUARAMA"/>
    <n v="211"/>
    <s v="DIRETORIA DE ENFERMAGEM HC"/>
    <s v="05-ENFERMAGEM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2-13T00:00:00"/>
    <n v="19377.61"/>
    <n v="40"/>
    <x v="2"/>
    <x v="7"/>
  </r>
  <r>
    <s v="FABIANA CRISTINA RODRIGUES ROSA CEDRO"/>
    <s v="Hospital de Clínicas"/>
    <n v="2512532"/>
    <n v="91083184687"/>
    <s v="26/12/1971"/>
    <s v="F"/>
    <s v="ANILVA RODRIGUES ROSA"/>
    <s v="Preta"/>
    <s v="BRASILEIRO NATO"/>
    <m/>
    <s v="GO"/>
    <s v="ITUMBIARA"/>
    <n v="179"/>
    <s v="DIRETORIA GERAL HOSP CLINICAS"/>
    <s v="06-HOSP CLINICAS-UMUARAMA"/>
    <n v="211"/>
    <s v="DIRETORIA DE ENFERMAGEM HC"/>
    <s v="05-ENFERMAGEM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2-13T00:00:00"/>
    <n v="17023.64"/>
    <n v="51"/>
    <x v="5"/>
    <x v="1"/>
  </r>
  <r>
    <s v="FABIANA DE FATIMA BRITO"/>
    <s v="Universidade Federal de Uberlandia"/>
    <n v="2296052"/>
    <n v="66638054600"/>
    <s v="13/05/1968"/>
    <s v="F"/>
    <s v="FABIA DE FATIMA SANTOS BRITO"/>
    <s v="Branca"/>
    <s v="BRASILEIRO NATO"/>
    <m/>
    <s v="SP"/>
    <s v="SAO PAULO"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0"/>
    <n v="12"/>
    <x v="0"/>
    <m/>
    <s v="0//0"/>
    <m/>
    <s v="LIC. TRATAMENTO DE SAUDE - EST"/>
    <n v="0"/>
    <m/>
    <n v="0"/>
    <m/>
    <s v="22/11/2022"/>
    <s v="2/01/2023"/>
    <s v="EST"/>
    <s v="40 HS"/>
    <d v="2003-12-02T00:00:00"/>
    <n v="23247.200000000001"/>
    <n v="54"/>
    <x v="4"/>
    <x v="4"/>
  </r>
  <r>
    <s v="FABIANA DE OLIVEIRA SILVA"/>
    <s v="Universidade Federal de Uberlandia"/>
    <n v="1648960"/>
    <n v="3097371680"/>
    <s v="05/05/1978"/>
    <s v="F"/>
    <s v="CREUSA MARIA DA SILVA OLIVEIRA"/>
    <s v="Amarela"/>
    <s v="BRASILEIRO NATO"/>
    <m/>
    <s v="MG"/>
    <s v="FORMIGA"/>
    <n v="723"/>
    <s v="DIVISAO DE ATENDIMENTO AO USUARIO"/>
    <s v="04-SANTA MONICA"/>
    <n v="585"/>
    <s v="DIRETORIA DO SISTEMA DE BIBLIOTECAS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8-08-20T00:00:00"/>
    <n v="8601.52"/>
    <n v="44"/>
    <x v="3"/>
    <x v="3"/>
  </r>
  <r>
    <s v="FABIANA FARIAS CALADO RODRIGUES DA SILVA"/>
    <s v="Hospital de Clínicas"/>
    <n v="1829171"/>
    <n v="71262687187"/>
    <s v="20/10/1980"/>
    <s v="F"/>
    <s v="MARIA LUZINETE FARIAS CALADO"/>
    <s v="Preta"/>
    <s v="BRASILEIRO NATO"/>
    <m/>
    <s v="DF"/>
    <m/>
    <n v="493"/>
    <s v="CIRURGIA PLASTICA QUEIMADOS GEUNE DIENF"/>
    <s v="05-ENFERMAGEM-UMUARAMA"/>
    <n v="211"/>
    <s v="DIRETORIA DE ENFERMAGEM HC"/>
    <s v="05-ENFERMAGEM-UMUARAMA"/>
    <x v="0"/>
    <s v="ENSINO MEDIO"/>
    <x v="0"/>
    <x v="1"/>
    <n v="8"/>
    <x v="0"/>
    <m/>
    <s v="0//0"/>
    <m/>
    <m/>
    <n v="0"/>
    <m/>
    <n v="0"/>
    <m/>
    <m/>
    <m/>
    <s v="EST"/>
    <s v="40 HS"/>
    <d v="2010-11-30T00:00:00"/>
    <n v="5890.91"/>
    <n v="42"/>
    <x v="2"/>
    <x v="0"/>
  </r>
  <r>
    <s v="FABIANA NOGUEIRA DE ALMEIDA"/>
    <s v="Universidade Federal de Uberlandia"/>
    <n v="2683140"/>
    <n v="7010444625"/>
    <s v="22/04/1985"/>
    <s v="F"/>
    <s v="MARIA APARECIDA NOGUEIRA DE ALMEIDA"/>
    <s v="Branca"/>
    <s v="BRASILEIRO NATO"/>
    <m/>
    <s v="MG"/>
    <s v="UBERLANDIA"/>
    <n v="89"/>
    <s v="DIRETORIA DE COMUNICACAO SOCIAL"/>
    <s v="04-SANTA MONICA"/>
    <n v="89"/>
    <s v="DIRETORIA DE COMUNICACAO SOCIAL"/>
    <s v="04-SANTA MONIC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5-11T00:00:00"/>
    <n v="4280.63"/>
    <n v="37"/>
    <x v="7"/>
    <x v="0"/>
  </r>
  <r>
    <s v="FABIANA PADUA DE URZEDO MANZAN"/>
    <s v="Universidade Federal de Uberlandia"/>
    <n v="1905054"/>
    <n v="2771027666"/>
    <s v="30/10/1977"/>
    <s v="F"/>
    <s v="ELIZABETH PADUA DE URZEDO"/>
    <s v="Parda"/>
    <s v="BRASILEIRO NATO"/>
    <m/>
    <s v="MG"/>
    <m/>
    <n v="622"/>
    <s v="DIVISAO DE FORMACAO DOCENTE"/>
    <s v="04-SANTA MONICA"/>
    <n v="262"/>
    <s v="PRO REITORIA DE GRADUACAO"/>
    <s v="04-SANTA MONICA"/>
    <x v="0"/>
    <s v="Doutorado"/>
    <x v="2"/>
    <x v="0"/>
    <n v="8"/>
    <x v="0"/>
    <m/>
    <s v="0//0"/>
    <m/>
    <m/>
    <n v="0"/>
    <m/>
    <n v="0"/>
    <m/>
    <m/>
    <m/>
    <s v="EST"/>
    <s v="40 HS"/>
    <d v="2011-12-20T00:00:00"/>
    <n v="5152.8900000000003"/>
    <n v="45"/>
    <x v="3"/>
    <x v="0"/>
  </r>
  <r>
    <s v="FABIANA SILVA"/>
    <s v="Hospital de Clínicas"/>
    <n v="1454995"/>
    <n v="5202637667"/>
    <s v="14/02/1980"/>
    <s v="F"/>
    <s v="MARLETE DAS GRACAS SILVA"/>
    <s v="Branca"/>
    <s v="BRASILEIRO NATO"/>
    <m/>
    <s v="MG"/>
    <s v="UBERLANDIA"/>
    <n v="549"/>
    <s v="SETOR DE TRANSPLANTE RENAL"/>
    <s v="05-ENFERMAGEM-UMUARAMA"/>
    <n v="211"/>
    <s v="DIRETORIA DE ENFERMAGEM HC"/>
    <s v="05-ENFERMAGEM-UMUARAMA"/>
    <x v="0"/>
    <s v="Mestrado"/>
    <x v="1"/>
    <x v="0"/>
    <n v="12"/>
    <x v="0"/>
    <m/>
    <s v="0//0"/>
    <m/>
    <m/>
    <n v="0"/>
    <m/>
    <n v="0"/>
    <m/>
    <m/>
    <m/>
    <s v="EST"/>
    <s v="40 HS"/>
    <d v="2004-06-01T00:00:00"/>
    <n v="19256.73"/>
    <n v="42"/>
    <x v="2"/>
    <x v="7"/>
  </r>
  <r>
    <s v="FABIANE CRISTINA DE SOUZA"/>
    <s v="Hospital de Clínicas"/>
    <n v="1434015"/>
    <n v="1167973631"/>
    <s v="03/01/1977"/>
    <s v="F"/>
    <s v="VANIA LUCIA BERNARDES DE SOUZA"/>
    <s v="Branca"/>
    <s v="BRASILEIRO NATO"/>
    <m/>
    <s v="MG"/>
    <s v="UBERLANDIA"/>
    <n v="485"/>
    <s v="CLINICA MEDICA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6T00:00:00"/>
    <n v="4906.43"/>
    <n v="45"/>
    <x v="3"/>
    <x v="0"/>
  </r>
  <r>
    <s v="FABIANE DE DEUS TEIXEIRA"/>
    <s v="Universidade Federal de Uberlandia"/>
    <n v="1756676"/>
    <n v="7588066636"/>
    <s v="07/06/1987"/>
    <s v="F"/>
    <s v="SONIA APARECIDA DE DEUS TEIXEIRA"/>
    <s v="Branca"/>
    <s v="BRASILEIRO NATO"/>
    <m/>
    <s v="SP"/>
    <m/>
    <n v="2"/>
    <s v="SECRETARIA GERAL"/>
    <s v="04-SANTA MONICA"/>
    <n v="2"/>
    <s v="SECRETARIA GERAL"/>
    <s v="04-SANTA MONICA"/>
    <x v="0"/>
    <s v="Mestrado"/>
    <x v="1"/>
    <x v="0"/>
    <n v="9"/>
    <x v="0"/>
    <m/>
    <s v="0//0"/>
    <m/>
    <m/>
    <n v="0"/>
    <m/>
    <n v="0"/>
    <m/>
    <m/>
    <m/>
    <s v="EST"/>
    <s v="40 HS"/>
    <d v="2010-01-26T00:00:00"/>
    <n v="12412.94"/>
    <n v="35"/>
    <x v="7"/>
    <x v="5"/>
  </r>
  <r>
    <s v="FABIANO DE MOURA GOULART"/>
    <s v="Universidade Federal de Uberlandia"/>
    <n v="1095836"/>
    <n v="67568670678"/>
    <s v="01/02/1969"/>
    <s v="M"/>
    <s v="SABINA MARIA GOULART"/>
    <s v="Branca"/>
    <s v="BRASILEIRO NATO"/>
    <m/>
    <s v="MG"/>
    <s v="COROMANDEL"/>
    <n v="89"/>
    <s v="DIRETORIA DE COMUNICACAO SOCIAL"/>
    <s v="04-SANTA MONICA"/>
    <n v="89"/>
    <s v="DIRETORIA DE COMUNICACAO SOCIAL"/>
    <s v="04-SANTA MONICA"/>
    <x v="0"/>
    <s v="Doutorado"/>
    <x v="0"/>
    <x v="0"/>
    <n v="16"/>
    <x v="0"/>
    <m/>
    <s v="0//0"/>
    <m/>
    <m/>
    <n v="26263"/>
    <s v="UNIVERSIDADE FEDERAL DE LAVRAS"/>
    <n v="0"/>
    <m/>
    <m/>
    <m/>
    <s v="EST"/>
    <s v="40 HS"/>
    <d v="2003-06-26T00:00:00"/>
    <n v="8720.8799999999992"/>
    <n v="53"/>
    <x v="5"/>
    <x v="3"/>
  </r>
  <r>
    <s v="FABIANO KAPPEL MARZOLA"/>
    <s v="Hospital de Clínicas"/>
    <n v="2084328"/>
    <n v="5331350607"/>
    <s v="30/03/1979"/>
    <s v="M"/>
    <s v="AUREA KAPPEL MARZOLA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6"/>
    <x v="0"/>
    <m/>
    <s v="0//0"/>
    <m/>
    <m/>
    <n v="0"/>
    <m/>
    <n v="0"/>
    <m/>
    <m/>
    <m/>
    <s v="EST"/>
    <s v="24 HS"/>
    <d v="2014-01-20T00:00:00"/>
    <n v="5317.06"/>
    <n v="43"/>
    <x v="2"/>
    <x v="0"/>
  </r>
  <r>
    <s v="FABIANO KRESTON DE PAIVA ASSIS"/>
    <s v="Universidade Federal de Uberlandia"/>
    <n v="1959630"/>
    <n v="3927242608"/>
    <s v="06/08/1979"/>
    <s v="M"/>
    <s v="ESTER DE PAIVA ASSIS"/>
    <s v="Branca"/>
    <s v="BRASILEIRO NATO"/>
    <m/>
    <s v="SP"/>
    <m/>
    <n v="122"/>
    <s v="PRO REITORIA PESQUISA E POS GRADUACAO"/>
    <s v="04-SANTA MONICA"/>
    <n v="122"/>
    <s v="PRO REITORIA PESQUISA E POS GRADUACA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8-03T00:00:00"/>
    <n v="4833.87"/>
    <n v="43"/>
    <x v="2"/>
    <x v="0"/>
  </r>
  <r>
    <s v="FABIANO SILVERIO RIBEIRO ALVES"/>
    <s v="Universidade Federal de Uberlandia"/>
    <n v="2118102"/>
    <n v="130658669"/>
    <s v="26/03/1976"/>
    <s v="M"/>
    <s v="WANIA RIBEIRO ALVES"/>
    <s v="Não Informado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Mestrado"/>
    <x v="1"/>
    <x v="0"/>
    <n v="6"/>
    <x v="0"/>
    <m/>
    <s v="0//0"/>
    <m/>
    <m/>
    <n v="0"/>
    <m/>
    <n v="0"/>
    <m/>
    <m/>
    <m/>
    <s v="EST"/>
    <s v="40 HS"/>
    <d v="2014-05-08T00:00:00"/>
    <n v="9605.5499999999993"/>
    <n v="46"/>
    <x v="3"/>
    <x v="3"/>
  </r>
  <r>
    <s v="FABIO CLEMENTE GREGORIO"/>
    <s v="Hospital de Clínicas"/>
    <n v="1877861"/>
    <n v="6269386608"/>
    <s v="16/08/1983"/>
    <s v="M"/>
    <s v="CLEUZA MARIA DOS SANTOS LIMA"/>
    <s v="Pard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Mestrado"/>
    <x v="0"/>
    <x v="2"/>
    <n v="8"/>
    <x v="0"/>
    <m/>
    <s v="0//0"/>
    <m/>
    <m/>
    <n v="0"/>
    <m/>
    <n v="0"/>
    <m/>
    <m/>
    <m/>
    <s v="EST"/>
    <s v="40 HS"/>
    <d v="2011-07-18T00:00:00"/>
    <n v="8283.08"/>
    <n v="39"/>
    <x v="2"/>
    <x v="3"/>
  </r>
  <r>
    <s v="FABIO EDUARDO DE OLIVEIRA"/>
    <s v="Universidade Federal de Uberlandia"/>
    <n v="412893"/>
    <n v="75023253600"/>
    <s v="16/11/1967"/>
    <s v="M"/>
    <s v="MARIA ROSARIA OLIVEIRA"/>
    <s v="Parda"/>
    <s v="BRASILEIRO NATO"/>
    <m/>
    <s v="MG"/>
    <s v="UBERLANDIA"/>
    <n v="685"/>
    <s v="DIVISAO DE RECURSOS AUDIO-VISUAIS"/>
    <s v="04-SANTA MONICA"/>
    <n v="59"/>
    <s v="PREFEITURA UNIVERSITARI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7-06-16T00:00:00"/>
    <n v="7601.43"/>
    <n v="55"/>
    <x v="4"/>
    <x v="2"/>
  </r>
  <r>
    <s v="FABIO LEMOS DA CUNHA"/>
    <s v="Universidade Federal de Uberlandia"/>
    <n v="410827"/>
    <n v="43881114653"/>
    <s v="27/02/1956"/>
    <s v="M"/>
    <s v="IRENE DA CUNHA LEMOS"/>
    <s v="Branca"/>
    <s v="BRASILEIRO NATO"/>
    <m/>
    <s v="MG"/>
    <s v="UBERLANDIA"/>
    <n v="719"/>
    <s v="DIVISAO DE SISTEMA_- CTIC"/>
    <s v="08-AREA ADMINISTR-UMUARAMA"/>
    <n v="581"/>
    <s v="CENTRO DE TECNO DA INFOR E COMUNICACAO"/>
    <s v="08-AREA ADMINISTR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77-03-01T00:00:00"/>
    <n v="17373.12"/>
    <n v="66"/>
    <x v="1"/>
    <x v="1"/>
  </r>
  <r>
    <s v="FABIO REIS DE SOUZA"/>
    <s v="Universidade Federal de Uberlandia"/>
    <n v="2745860"/>
    <n v="7171205622"/>
    <s v="12/07/1985"/>
    <s v="M"/>
    <s v="CLEIDE REIS DE SOUZA"/>
    <s v="Branca"/>
    <s v="BRASILEIRO NATO"/>
    <m/>
    <s v="MG"/>
    <m/>
    <n v="372"/>
    <s v="FACULDADE ARQUITETURA URBANISMO E DESIGN"/>
    <s v="04-SANTA MONICA"/>
    <n v="372"/>
    <s v="FACULDADE ARQUITETURA URBANISMO E DESIGN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11-21T00:00:00"/>
    <n v="4001.88"/>
    <n v="37"/>
    <x v="7"/>
    <x v="0"/>
  </r>
  <r>
    <s v="FABIOLA ALVES GOMES"/>
    <s v="Hospital de Clínicas"/>
    <n v="2424253"/>
    <n v="4360387652"/>
    <s v="13/05/1979"/>
    <s v="F"/>
    <s v="MARIA ALVES GOMES"/>
    <s v="Branca"/>
    <s v="BRASILEIRO NATO"/>
    <m/>
    <s v="MG"/>
    <s v="UBERLANDIA"/>
    <n v="494"/>
    <s v="HEMODINAMICA GEUNE DIENF"/>
    <s v="05-ENFERMAGEM-UMUARAMA"/>
    <n v="211"/>
    <s v="DIRETORIA DE ENFERMAGEM HC"/>
    <s v="05-ENFERMAGEM-UMUARAMA"/>
    <x v="0"/>
    <s v="Doutorado"/>
    <x v="1"/>
    <x v="0"/>
    <n v="13"/>
    <x v="0"/>
    <m/>
    <s v="0//0"/>
    <m/>
    <m/>
    <n v="0"/>
    <m/>
    <n v="0"/>
    <m/>
    <m/>
    <m/>
    <s v="EST"/>
    <s v="40 HS"/>
    <d v="2004-05-27T00:00:00"/>
    <n v="14543.9"/>
    <n v="43"/>
    <x v="2"/>
    <x v="6"/>
  </r>
  <r>
    <s v="FABIOLA BERNARDES DE SOUSA DIAS"/>
    <s v="Hospital de Clínicas"/>
    <n v="1435510"/>
    <n v="1505584655"/>
    <s v="04/04/1982"/>
    <s v="F"/>
    <s v="ERNESTINA CAETANO DE SOUSA BERNARDES"/>
    <s v="Branca"/>
    <s v="BRASILEIRO NATO"/>
    <m/>
    <s v="MG"/>
    <s v="BOM DESPACHO"/>
    <n v="492"/>
    <s v="CENTRO OBSTETRICO GEUNE DIENF"/>
    <s v="05-ENFERMAGEM-UMUARAMA"/>
    <n v="211"/>
    <s v="DIRETORIA DE ENFERMAGEM HC"/>
    <s v="05-ENFERMAGEM-UMUARAMA"/>
    <x v="0"/>
    <s v="Graduação (Nivel Superior Completo)"/>
    <x v="2"/>
    <x v="0"/>
    <n v="12"/>
    <x v="0"/>
    <m/>
    <s v="0//0"/>
    <m/>
    <m/>
    <n v="0"/>
    <m/>
    <n v="0"/>
    <m/>
    <m/>
    <m/>
    <s v="EST"/>
    <s v="40 HS"/>
    <d v="2003-12-03T00:00:00"/>
    <n v="8857.15"/>
    <n v="40"/>
    <x v="2"/>
    <x v="3"/>
  </r>
  <r>
    <s v="FABIOLA DUTRA AMARAL"/>
    <s v="Universidade Federal de Uberlandia"/>
    <n v="1922365"/>
    <n v="83455353649"/>
    <s v="05/12/1971"/>
    <s v="F"/>
    <s v="OLGA DUTRA DE OLIVEIRA AMARAL"/>
    <s v="Branca"/>
    <s v="BRASILEIRO NATO"/>
    <m/>
    <s v="MG"/>
    <m/>
    <n v="247"/>
    <s v="PRO REITORIA EXTENSAO E CULTURA"/>
    <s v="04-SANTA MONICA"/>
    <n v="591"/>
    <s v="DIRETORIA DE EXTENSAO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2-03-07T00:00:00"/>
    <n v="6109.17"/>
    <n v="51"/>
    <x v="5"/>
    <x v="2"/>
  </r>
  <r>
    <s v="FABISA DA SILVA CALDAS CARVALHO"/>
    <s v="Hospital de Clínicas"/>
    <n v="1455253"/>
    <n v="53987039604"/>
    <s v="15/07/1965"/>
    <s v="F"/>
    <s v="ZILDETH SILVA CALDAS"/>
    <s v="Branca"/>
    <s v="BRASILEIRO NATO"/>
    <m/>
    <s v="MG"/>
    <s v="MATIAS BARBOS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4-05-26T00:00:00"/>
    <n v="24019.42"/>
    <n v="57"/>
    <x v="4"/>
    <x v="4"/>
  </r>
  <r>
    <s v="FABIULA NATIELE SANTOS"/>
    <s v="Hospital de Clínicas"/>
    <n v="3032206"/>
    <n v="12599083648"/>
    <s v="02/06/1995"/>
    <s v="F"/>
    <s v="MARIA DA CONCEICAO SANTOS"/>
    <s v="Pard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8-03-09T00:00:00"/>
    <n v="4001.88"/>
    <n v="27"/>
    <x v="8"/>
    <x v="0"/>
  </r>
  <r>
    <s v="FABRICIO FARIA ARAUJO"/>
    <s v="Universidade Federal de Uberlandia"/>
    <n v="1366817"/>
    <n v="3986372610"/>
    <s v="14/01/1980"/>
    <s v="M"/>
    <s v="MARIA LUIZA FARIA ARAUJO"/>
    <s v="Parda"/>
    <s v="BRASILEIRO NATO"/>
    <m/>
    <s v="MG"/>
    <s v="UBERLANDIA"/>
    <n v="288"/>
    <s v="INSTITUTO DE CIENCIAS BIOMEDICAS"/>
    <s v="07-AREA ACADEMICA-UMUARAMA"/>
    <n v="288"/>
    <s v="INSTITUTO DE CIENCIAS BIOMEDICAS"/>
    <s v="07-AREA ACADEMICA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2-30T00:00:00"/>
    <n v="5179.1499999999996"/>
    <n v="42"/>
    <x v="2"/>
    <x v="0"/>
  </r>
  <r>
    <s v="FABRICIO HAYASHI NEY"/>
    <s v="Universidade Federal de Uberlandia"/>
    <n v="1656774"/>
    <n v="21551526808"/>
    <s v="11/04/1981"/>
    <s v="M"/>
    <s v="MARIA LUCIA HAYASHI NEY"/>
    <s v="Amarela"/>
    <s v="BRASILEIRO NATO"/>
    <m/>
    <s v="SP"/>
    <s v="ITUVERAVA"/>
    <n v="718"/>
    <s v="DIVISAO DE WEBSITES - CTIC"/>
    <s v="08-AREA ADMINISTR-UMUARAMA"/>
    <n v="581"/>
    <s v="CENTRO DE TECNO DA INFOR E COMUNICACAO"/>
    <s v="08-AREA ADMINISTR-UMUARAM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8-09-19T00:00:00"/>
    <n v="8601.52"/>
    <n v="41"/>
    <x v="2"/>
    <x v="3"/>
  </r>
  <r>
    <s v="FABRICIO NEVES CONDE"/>
    <s v="Universidade Federal de Uberlandia"/>
    <n v="2160966"/>
    <n v="76594777149"/>
    <s v="13/04/1975"/>
    <s v="M"/>
    <s v="MARIA LEA NEVES CONDE"/>
    <s v="Branca"/>
    <s v="BRASILEIRO NATO"/>
    <m/>
    <s v="RJ"/>
    <m/>
    <n v="245"/>
    <s v="AUDITORIA GERAL"/>
    <s v="04-SANTA MONICA"/>
    <n v="4"/>
    <s v="GABINETE DO REITOR"/>
    <s v="04-SANTA MONICA"/>
    <x v="0"/>
    <s v="Especialização Nivel Superior"/>
    <x v="1"/>
    <x v="0"/>
    <n v="6"/>
    <x v="0"/>
    <m/>
    <s v="0//0"/>
    <m/>
    <m/>
    <n v="0"/>
    <m/>
    <n v="0"/>
    <m/>
    <m/>
    <m/>
    <s v="EST"/>
    <s v="40 HS"/>
    <d v="2014-09-19T00:00:00"/>
    <n v="7380.95"/>
    <n v="47"/>
    <x v="3"/>
    <x v="2"/>
  </r>
  <r>
    <s v="FARLEY JULIO SILVA"/>
    <s v="Hospital de Clínicas"/>
    <n v="1123541"/>
    <n v="23962712615"/>
    <s v="01/06/1953"/>
    <s v="M"/>
    <s v="ESPERANCA BARTHA SILVA"/>
    <s v="Branca"/>
    <s v="BRASILEIRO NATO"/>
    <m/>
    <s v="MG"/>
    <s v="CENTRALINA"/>
    <n v="499"/>
    <s v="UTI PEDIATRICO GEUNE DIENF"/>
    <s v="05-ENFERMAGEM-UMUARAMA"/>
    <n v="211"/>
    <s v="DIRETORIA DE ENFERMAGEM HC"/>
    <s v="05-ENFERMAGEM-UMUARAMA"/>
    <x v="0"/>
    <s v="Nivel Medio"/>
    <x v="4"/>
    <x v="0"/>
    <n v="16"/>
    <x v="0"/>
    <m/>
    <s v="0//0"/>
    <m/>
    <m/>
    <n v="0"/>
    <m/>
    <n v="0"/>
    <m/>
    <m/>
    <m/>
    <s v="EST"/>
    <s v="40 HS"/>
    <d v="1995-01-17T00:00:00"/>
    <n v="3693.8"/>
    <n v="69"/>
    <x v="9"/>
    <x v="9"/>
  </r>
  <r>
    <s v="FATIMA MARINA DE OLIVEIRA"/>
    <s v="Universidade Federal de Uberlandia"/>
    <n v="1873257"/>
    <n v="4548980610"/>
    <s v="05/12/1980"/>
    <s v="F"/>
    <s v="VILMA MARINA ELIAS DE OLIVEIRA"/>
    <s v="Branca"/>
    <s v="BRASILEIRO NATO"/>
    <m/>
    <s v="MG"/>
    <m/>
    <n v="817"/>
    <s v="COORDENACAO DO CURSO DE DANCA"/>
    <s v="04-SANTA MONICA"/>
    <n v="808"/>
    <s v="INSTITUTO DE ARTES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5T00:00:00"/>
    <n v="4766.41"/>
    <n v="42"/>
    <x v="2"/>
    <x v="0"/>
  </r>
  <r>
    <s v="FELIPE CESAR GONCALVES"/>
    <s v="Universidade Federal de Uberlandia"/>
    <n v="1531993"/>
    <n v="93765649791"/>
    <s v="28/12/1966"/>
    <s v="M"/>
    <s v="MARIA DO CARMO GONCALVES"/>
    <s v="Branca"/>
    <s v="BRASILEIRO NATO"/>
    <m/>
    <s v="RJ"/>
    <s v="RIO DE JANEIRO"/>
    <n v="111"/>
    <s v="DIVISAO APOIO ADM HOSPITAL VETERINARIO"/>
    <s v="08-AREA ADMINISTR-UMUARAMA"/>
    <n v="109"/>
    <s v="HOSPITAL VETERINARIO - DIRETORIA GERAL"/>
    <s v="08-AREA ADMINISTR-UMUARAMA"/>
    <x v="0"/>
    <s v="ENSINO MEDIO"/>
    <x v="0"/>
    <x v="0"/>
    <n v="12"/>
    <x v="0"/>
    <m/>
    <s v="0//0"/>
    <m/>
    <m/>
    <n v="0"/>
    <m/>
    <n v="0"/>
    <m/>
    <m/>
    <m/>
    <s v="EST"/>
    <s v="40 HS"/>
    <d v="2006-05-24T00:00:00"/>
    <n v="4633.2299999999996"/>
    <n v="56"/>
    <x v="4"/>
    <x v="0"/>
  </r>
  <r>
    <s v="FELIPE GOMES GONCALVES PERES LIMA"/>
    <s v="Universidade Federal de Uberlandia"/>
    <n v="1193588"/>
    <n v="8053231632"/>
    <s v="08/02/1986"/>
    <s v="M"/>
    <s v="ANDREA LUIZA GOMES GONCALVES PERES"/>
    <s v="Não Informado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Mestrado"/>
    <x v="1"/>
    <x v="3"/>
    <n v="3"/>
    <x v="0"/>
    <m/>
    <s v="0//0"/>
    <m/>
    <m/>
    <n v="0"/>
    <m/>
    <n v="0"/>
    <m/>
    <m/>
    <m/>
    <s v="EST"/>
    <s v="40 HS"/>
    <d v="2018-07-23T00:00:00"/>
    <n v="15471.97"/>
    <n v="36"/>
    <x v="7"/>
    <x v="6"/>
  </r>
  <r>
    <s v="FELIPE GOMIDE OLIVEIRA SANTANA"/>
    <s v="Universidade Federal de Uberlandia"/>
    <n v="3042776"/>
    <n v="6275903651"/>
    <s v="26/02/1989"/>
    <s v="M"/>
    <s v="MARIA APARECIDA GOMIDE DE OLIVEIRA SANTANA"/>
    <s v="Branca"/>
    <s v="BRASILEIRO NATO"/>
    <m/>
    <s v="MG"/>
    <m/>
    <n v="667"/>
    <s v="SETOR DE SAUDE SUPLEMENTAR"/>
    <s v="08-AREA ADMINISTR-UMUARAMA"/>
    <n v="29"/>
    <s v="PRO REITORIA DE GESTAO DE PESSOAS"/>
    <s v="04-SANTA MONICA"/>
    <x v="0"/>
    <s v="Graduação (Nivel Superior Completo)"/>
    <x v="0"/>
    <x v="0"/>
    <n v="4"/>
    <x v="0"/>
    <m/>
    <s v="0//0"/>
    <m/>
    <m/>
    <n v="0"/>
    <m/>
    <n v="0"/>
    <m/>
    <m/>
    <m/>
    <s v="EST"/>
    <s v="40 HS"/>
    <d v="2018-04-16T00:00:00"/>
    <n v="3847.96"/>
    <n v="33"/>
    <x v="0"/>
    <x v="9"/>
  </r>
  <r>
    <s v="FELIPE MAGELA MEDEIROS ALVES"/>
    <s v="Hospital de Clínicas"/>
    <n v="3042613"/>
    <n v="8029631618"/>
    <s v="15/12/1990"/>
    <s v="M"/>
    <s v="MARIA CONCEICAO MEDEIROS ALVES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8-04-10T00:00:00"/>
    <n v="6682.35"/>
    <n v="32"/>
    <x v="0"/>
    <x v="2"/>
  </r>
  <r>
    <s v="FELIPE SILVA DINIZ LINHARES"/>
    <s v="Universidade Federal de Uberlandia"/>
    <n v="2328327"/>
    <n v="11261228669"/>
    <s v="11/11/1993"/>
    <s v="M"/>
    <s v="NELCI DE LOURDES SILVA LINHARES"/>
    <s v="Branca"/>
    <s v="BRASILEIRO NATO"/>
    <m/>
    <s v="MG"/>
    <m/>
    <n v="371"/>
    <s v="COORDENACAO C GRAD EM ADMINISTRACAO"/>
    <s v="04-SANTA MONICA"/>
    <n v="369"/>
    <s v="FACULDADE DE GESTAO E NEGOCIO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7-18T00:00:00"/>
    <n v="4260.71"/>
    <n v="29"/>
    <x v="0"/>
    <x v="0"/>
  </r>
  <r>
    <s v="FERNANDA BARBOSA COELHO MENDES"/>
    <s v="Universidade Federal de Uberlandia"/>
    <n v="2568406"/>
    <n v="6365278675"/>
    <s v="23/10/1980"/>
    <s v="F"/>
    <s v="VERA LUCIA DE MOURA BARBOSA COELHO"/>
    <s v="Parda"/>
    <s v="BRASILEIRO NATO"/>
    <m/>
    <s v="MG"/>
    <s v="ARAGUARI"/>
    <n v="715"/>
    <s v="DIVISAO DE REDES_- CTIC"/>
    <s v="08-AREA ADMINISTR-UMUARAMA"/>
    <n v="581"/>
    <s v="CENTRO DE TECNO DA INFOR E COMUNICACAO"/>
    <s v="08-AREA ADMINISTR-UMUARAMA"/>
    <x v="0"/>
    <s v="Mestrado"/>
    <x v="1"/>
    <x v="2"/>
    <n v="9"/>
    <x v="0"/>
    <m/>
    <s v="0//0"/>
    <m/>
    <m/>
    <n v="0"/>
    <m/>
    <n v="0"/>
    <m/>
    <m/>
    <m/>
    <s v="EST"/>
    <s v="40 HS"/>
    <d v="2009-11-24T00:00:00"/>
    <n v="9316.32"/>
    <n v="42"/>
    <x v="2"/>
    <x v="3"/>
  </r>
  <r>
    <s v="FERNANDA DE MAGALHAES"/>
    <s v="Universidade Federal de Uberlandia"/>
    <n v="2058643"/>
    <n v="4124042655"/>
    <s v="08/01/1978"/>
    <s v="F"/>
    <s v="REGINA FATIMA DE MAGALHAES"/>
    <s v="Branca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3-09-13T00:00:00"/>
    <n v="7668.81"/>
    <n v="44"/>
    <x v="3"/>
    <x v="2"/>
  </r>
  <r>
    <s v="FERNANDA DE OLIVEIRA COELHO CASTILHO"/>
    <s v="Hospital de Clínicas"/>
    <n v="1454439"/>
    <n v="4714026640"/>
    <s v="28/10/1976"/>
    <s v="F"/>
    <s v="MARIA APARECIDA DE OLIVEIRA COELHO"/>
    <s v="Branca"/>
    <s v="BRASILEIRO NATO"/>
    <m/>
    <s v="SP"/>
    <s v="RIBEIRAO PRETO"/>
    <n v="496"/>
    <s v="ONCOLOGIA QUIMIOTERAPIA GEUNE DIENF"/>
    <s v="05-ENFERMAGEM-UMUARAMA"/>
    <n v="211"/>
    <s v="DIRETORIA DE ENFERMAGEM HC"/>
    <s v="05-ENFERMAGEM-UMUARAMA"/>
    <x v="0"/>
    <s v="ENSINO SUPERIOR"/>
    <x v="1"/>
    <x v="1"/>
    <n v="12"/>
    <x v="0"/>
    <m/>
    <s v="0//0"/>
    <m/>
    <m/>
    <n v="0"/>
    <m/>
    <n v="0"/>
    <m/>
    <m/>
    <m/>
    <s v="EST"/>
    <s v="40 HS"/>
    <d v="2004-05-27T00:00:00"/>
    <n v="7005.02"/>
    <n v="46"/>
    <x v="3"/>
    <x v="2"/>
  </r>
  <r>
    <s v="FERNANDA DE SOUSA EVANGELISTA"/>
    <s v="Hospital de Clínicas"/>
    <n v="3000540"/>
    <n v="9522741671"/>
    <s v="22/06/1990"/>
    <s v="F"/>
    <s v="LUCIA VANDA DE SOUSA"/>
    <s v="Parda"/>
    <s v="BRASILEIRO NATO"/>
    <m/>
    <s v="MG"/>
    <m/>
    <n v="549"/>
    <s v="SETOR DE TRANSPLANTE RENAL"/>
    <s v="05-ENFERMAGEM-UMUARAMA"/>
    <n v="211"/>
    <s v="DIRETORIA DE ENFERMAGEM HC"/>
    <s v="05-ENFERMAGEM-UMUARAMA"/>
    <x v="0"/>
    <s v="Graduação (Nivel Superior Completo)"/>
    <x v="0"/>
    <x v="1"/>
    <n v="3"/>
    <x v="0"/>
    <m/>
    <s v="0//0"/>
    <m/>
    <m/>
    <n v="0"/>
    <m/>
    <n v="0"/>
    <m/>
    <m/>
    <m/>
    <s v="EST"/>
    <s v="40 HS"/>
    <d v="2017-12-19T00:00:00"/>
    <n v="3566.08"/>
    <n v="32"/>
    <x v="0"/>
    <x v="9"/>
  </r>
  <r>
    <s v="FERNANDA DOS SANTOS ABREU"/>
    <s v="Universidade Federal de Uberlandia"/>
    <n v="2326907"/>
    <n v="4983150617"/>
    <s v="28/04/1980"/>
    <s v="F"/>
    <s v="CARMELITA DOS SANTOS"/>
    <s v="Preta"/>
    <s v="BRASILEIRO NATO"/>
    <m/>
    <s v="MG"/>
    <m/>
    <n v="305"/>
    <s v="FACULDADE DE MEDICINA"/>
    <s v="07-AREA ACADEMICA-UMUARAMA"/>
    <n v="305"/>
    <s v="FACULDADE DE MEDICINA"/>
    <s v="07-AREA ACADEMICA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7-25T00:00:00"/>
    <n v="3999.25"/>
    <n v="42"/>
    <x v="2"/>
    <x v="9"/>
  </r>
  <r>
    <s v="FERNANDA FERNANDES DE FREITAS"/>
    <s v="Hospital de Clínicas"/>
    <n v="1559307"/>
    <n v="71344713653"/>
    <s v="11/04/1971"/>
    <s v="F"/>
    <s v="ANESIA FREITAS FERNANDES DE FARIA"/>
    <s v="Branca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x v="0"/>
    <s v="Especialização Nivel Superior"/>
    <x v="1"/>
    <x v="0"/>
    <n v="11"/>
    <x v="1"/>
    <m/>
    <s v="0//0"/>
    <m/>
    <s v="CESSAO (COM ONUS) PARA OUTROS ORGAOS - EST"/>
    <n v="26262"/>
    <s v="UNIVERSIDADE FEDERAL DE SAO PAULO"/>
    <n v="26443"/>
    <s v="EMPRESA BRAS. SERVIÇOS HOSPITALARES"/>
    <s v="26/03/2020"/>
    <s v="0//0"/>
    <s v="EST"/>
    <s v="40 HS"/>
    <d v="2010-11-19T00:00:00"/>
    <n v="8936.98"/>
    <n v="51"/>
    <x v="5"/>
    <x v="3"/>
  </r>
  <r>
    <s v="FERNANDA FERREIRA DE RESENDE"/>
    <s v="Hospital de Clínicas"/>
    <n v="1434891"/>
    <n v="4245682680"/>
    <s v="19/12/1980"/>
    <s v="F"/>
    <s v="APARECIDA DO CARMO FERREIRA DE RESENDE"/>
    <s v="Branca"/>
    <s v="BRASILEIRO NATO"/>
    <m/>
    <s v="MG"/>
    <s v="UBERLANDIA"/>
    <n v="494"/>
    <s v="HEMODINAMICA GEUNE DIENF"/>
    <s v="05-ENFERMAGEM-UMUARAMA"/>
    <n v="211"/>
    <s v="DIRETORIA DE ENFERMAGEM HC"/>
    <s v="05-ENFERMAGEM-UMUARAMA"/>
    <x v="0"/>
    <s v="Especialização Nivel Superior"/>
    <x v="1"/>
    <x v="3"/>
    <n v="13"/>
    <x v="0"/>
    <m/>
    <s v="0//0"/>
    <m/>
    <m/>
    <n v="0"/>
    <m/>
    <n v="0"/>
    <m/>
    <m/>
    <m/>
    <s v="EST"/>
    <s v="40 HS"/>
    <d v="2003-11-17T00:00:00"/>
    <n v="10440.91"/>
    <n v="42"/>
    <x v="2"/>
    <x v="8"/>
  </r>
  <r>
    <s v="FERNANDA FERREIRA GENARO"/>
    <s v="Universidade Federal de Uberlandia"/>
    <n v="1947418"/>
    <n v="89059298187"/>
    <s v="23/02/1980"/>
    <s v="F"/>
    <s v="MARLENE FERREIRA GENARO"/>
    <s v="Branca"/>
    <s v="BRASILEIRO NATO"/>
    <m/>
    <s v="GO"/>
    <m/>
    <n v="250"/>
    <s v="DIVISAO DE RELACOES COMUNITARIAS"/>
    <s v="04-SANTA MONICA"/>
    <n v="247"/>
    <s v="PRO REITORIA EXTENSAO E CULTURA"/>
    <s v="04-SANTA MONICA"/>
    <x v="0"/>
    <s v="Mestrado"/>
    <x v="0"/>
    <x v="0"/>
    <n v="7"/>
    <x v="0"/>
    <m/>
    <s v="0//0"/>
    <m/>
    <m/>
    <n v="0"/>
    <m/>
    <n v="0"/>
    <m/>
    <m/>
    <m/>
    <s v="EST"/>
    <s v="40 HS"/>
    <d v="2012-06-06T00:00:00"/>
    <n v="5636.74"/>
    <n v="42"/>
    <x v="2"/>
    <x v="0"/>
  </r>
  <r>
    <s v="FERNANDA GODOI MELO"/>
    <s v="Hospital de Clínicas"/>
    <n v="2759837"/>
    <n v="8717521661"/>
    <s v="06/05/1987"/>
    <s v="F"/>
    <s v="DELTA MONTEIRO DE GODOI MELO"/>
    <s v="Branca"/>
    <s v="BRASILEIRO NATO"/>
    <m/>
    <s v="MG"/>
    <m/>
    <n v="754"/>
    <s v="NUTRICAO E DIETETICA"/>
    <s v="06-HOSP CLINICAS-UMUARAMA"/>
    <n v="743"/>
    <s v="DIRETORIA DE SERVICOS ADMINISTRATIVOS"/>
    <s v="06-HOSP CLINICAS-UMUARAMA"/>
    <x v="0"/>
    <s v="Mestrado"/>
    <x v="1"/>
    <x v="0"/>
    <n v="8"/>
    <x v="0"/>
    <m/>
    <s v="0//0"/>
    <m/>
    <m/>
    <n v="0"/>
    <m/>
    <n v="0"/>
    <m/>
    <m/>
    <m/>
    <s v="EST"/>
    <s v="40 HS"/>
    <d v="2012-04-23T00:00:00"/>
    <n v="14039.95"/>
    <n v="35"/>
    <x v="7"/>
    <x v="6"/>
  </r>
  <r>
    <s v="FERNANDA GONCALVES CORREIA"/>
    <s v="Hospital de Clínicas"/>
    <n v="1981921"/>
    <n v="6903701648"/>
    <s v="05/05/1984"/>
    <s v="F"/>
    <s v="TEREZINHA GONCALVES CORREIA"/>
    <s v="Branca"/>
    <s v="BRASILEIRO NATO"/>
    <m/>
    <s v="MG"/>
    <m/>
    <n v="770"/>
    <s v="PSICOLOGIA CLINICA"/>
    <s v="06-HOSP CLINICAS-UMUARAMA"/>
    <n v="746"/>
    <s v="DIRETORIA DE SERVICOS CLINICOS"/>
    <s v="06-HOSP CLINICAS-UMUARAM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2-11-29T00:00:00"/>
    <n v="7668.81"/>
    <n v="38"/>
    <x v="7"/>
    <x v="2"/>
  </r>
  <r>
    <s v="FERNANDA GONCALVES DO NASCIMENTO"/>
    <s v="Hospital de Clínicas"/>
    <n v="1536065"/>
    <n v="3722421624"/>
    <s v="29/04/1977"/>
    <s v="F"/>
    <s v="IZILDINHA DA SILVA"/>
    <s v="Pard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2"/>
    <n v="11"/>
    <x v="0"/>
    <m/>
    <s v="0//0"/>
    <m/>
    <m/>
    <n v="0"/>
    <m/>
    <n v="0"/>
    <m/>
    <m/>
    <m/>
    <s v="EST"/>
    <s v="40 HS"/>
    <d v="2006-06-12T00:00:00"/>
    <n v="5421.78"/>
    <n v="45"/>
    <x v="3"/>
    <x v="0"/>
  </r>
  <r>
    <s v="FERNANDA LEMES BORGES"/>
    <s v="Universidade Federal de Uberlandia"/>
    <n v="2405363"/>
    <n v="11198688661"/>
    <s v="19/09/1992"/>
    <s v="F"/>
    <s v="NEUSA HELENA LEMES BORGES"/>
    <s v="Branca"/>
    <s v="BRASILEIRO NATO"/>
    <m/>
    <s v="MG"/>
    <m/>
    <n v="648"/>
    <s v="DIVISAO DE CONTRATOS - DIRCL"/>
    <s v="04-SANTA MONICA"/>
    <n v="131"/>
    <s v="PRO REITORIA DE PLANEJAMEN ADMINISTRACAO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6-26T00:00:00"/>
    <n v="4001.88"/>
    <n v="30"/>
    <x v="0"/>
    <x v="0"/>
  </r>
  <r>
    <s v="FERNANDA MACHADO FERREIRA"/>
    <s v="Universidade Federal de Uberlandia"/>
    <n v="1771785"/>
    <n v="8886552661"/>
    <s v="17/11/1987"/>
    <s v="F"/>
    <s v="MARIA REGINA MACHADO FERREIRA"/>
    <s v="Branca"/>
    <s v="BRASILEIRO NATO"/>
    <m/>
    <s v="MG"/>
    <m/>
    <n v="425"/>
    <s v="DIVISAO DE APOSENTADORIA E PENSAO"/>
    <s v="04-SANTA MONICA"/>
    <n v="29"/>
    <s v="PRO REITORIA DE GESTAO DE PESSOAS"/>
    <s v="04-SANTA MONICA"/>
    <x v="0"/>
    <s v="Mestrado"/>
    <x v="0"/>
    <x v="0"/>
    <n v="9"/>
    <x v="0"/>
    <m/>
    <s v="0//0"/>
    <m/>
    <m/>
    <n v="26235"/>
    <s v="UNIVERSIDADE FEDERAL DE GOIAS"/>
    <n v="0"/>
    <m/>
    <m/>
    <m/>
    <s v="EST"/>
    <s v="40 HS"/>
    <d v="2022-04-27T00:00:00"/>
    <n v="5665.55"/>
    <n v="35"/>
    <x v="7"/>
    <x v="0"/>
  </r>
  <r>
    <s v="FERNANDA NUNES RODRIGUES ZOCCOLI"/>
    <s v="Universidade Federal de Uberlandia"/>
    <n v="3077351"/>
    <n v="3805924607"/>
    <s v="14/05/1978"/>
    <s v="F"/>
    <s v="MARCIA HELENA NUNES RODRIGUES"/>
    <s v="Parda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8-11-12T00:00:00"/>
    <n v="3707.09"/>
    <n v="44"/>
    <x v="3"/>
    <x v="9"/>
  </r>
  <r>
    <s v="FERNANDA RIBEIRO ARANTES DOS SANTOS"/>
    <s v="Hospital de Clínicas"/>
    <n v="1123600"/>
    <n v="84744596649"/>
    <s v="21/02/1970"/>
    <s v="F"/>
    <s v="DARLI RIBEIRO ARANTES"/>
    <s v="Branca"/>
    <s v="BRASILEIRO NATO"/>
    <m/>
    <s v="MG"/>
    <s v="UBERLÃNDIA"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5-02-01T00:00:00"/>
    <n v="6772.08"/>
    <n v="52"/>
    <x v="5"/>
    <x v="2"/>
  </r>
  <r>
    <s v="FERNANDA SILVA MAZZUTTI NUNES"/>
    <s v="Universidade Federal de Uberlandia"/>
    <n v="3307671"/>
    <n v="12426228610"/>
    <s v="04/09/1995"/>
    <s v="F"/>
    <s v="ELIZABETH NUNES DA SILVA MAZZUTTI"/>
    <s v="Branca"/>
    <s v="BRASILEIRO NATO"/>
    <m/>
    <s v="MG"/>
    <m/>
    <n v="562"/>
    <s v="CURSO DE GRADUACAO EM NUTRICAO"/>
    <s v="07-AREA ACADEMICA-UMUARAMA"/>
    <n v="305"/>
    <s v="FACULDADE DE MEDICINA"/>
    <s v="07-AREA ACADEMICA-UMUARAMA"/>
    <x v="0"/>
    <s v="Mestrado"/>
    <x v="1"/>
    <x v="1"/>
    <n v="1"/>
    <x v="0"/>
    <m/>
    <s v="0//0"/>
    <m/>
    <m/>
    <n v="0"/>
    <m/>
    <n v="0"/>
    <m/>
    <m/>
    <m/>
    <s v="EST"/>
    <s v="40 HS"/>
    <d v="2022-09-06T00:00:00"/>
    <n v="6354.6"/>
    <n v="27"/>
    <x v="8"/>
    <x v="2"/>
  </r>
  <r>
    <s v="FERNANDA SOUZA AQUINO"/>
    <s v="Hospital de Clínicas"/>
    <n v="2361806"/>
    <n v="3584158613"/>
    <s v="19/11/1979"/>
    <s v="F"/>
    <s v="MARIA CONDE DE SOUZA AQUINO"/>
    <s v="Branca"/>
    <s v="BRASILEIRO NATO"/>
    <m/>
    <s v="MG"/>
    <s v="UBERLANDIA"/>
    <n v="483"/>
    <s v="CLINICA CIRURGICA 3 INTERNACAO DIENF"/>
    <s v="05-ENFERMAGEM-UMUARAMA"/>
    <n v="211"/>
    <s v="DIRETORIA DE ENFERMAGEM HC"/>
    <s v="05-ENFERMAGEM-UMUARAMA"/>
    <x v="0"/>
    <s v="Graduação (Nivel Superior Completo)"/>
    <x v="2"/>
    <x v="0"/>
    <n v="5"/>
    <x v="0"/>
    <m/>
    <s v="0//0"/>
    <m/>
    <m/>
    <n v="0"/>
    <m/>
    <n v="0"/>
    <m/>
    <m/>
    <m/>
    <s v="EST"/>
    <s v="40 HS"/>
    <d v="2016-04-01T00:00:00"/>
    <n v="6270.06"/>
    <n v="43"/>
    <x v="2"/>
    <x v="2"/>
  </r>
  <r>
    <s v="FERNANDO ABRAO GARCIA"/>
    <s v="Universidade Federal de Uberlandia"/>
    <n v="1194741"/>
    <n v="74026771687"/>
    <s v="03/07/1972"/>
    <s v="M"/>
    <s v="MALVINA ABRAO GARCIA"/>
    <s v="Branca"/>
    <s v="BRASILEIRO NATO"/>
    <m/>
    <s v="MG"/>
    <s v="UBERLANDIA"/>
    <n v="665"/>
    <s v="SETOR INTEG ACOES PROM SAUDE SERVIDOR"/>
    <s v="08-AREA ADMINISTR-UMUARAMA"/>
    <n v="45"/>
    <s v="DIRETORIA ADM DESENV PROGR SOCIAIS"/>
    <s v="08-AREA ADMINISTR-UMUARAMA"/>
    <x v="0"/>
    <s v="Mestrado"/>
    <x v="1"/>
    <x v="0"/>
    <n v="12"/>
    <x v="0"/>
    <m/>
    <s v="0//0"/>
    <m/>
    <m/>
    <n v="0"/>
    <m/>
    <n v="0"/>
    <m/>
    <m/>
    <m/>
    <s v="EST"/>
    <s v="20 HS"/>
    <d v="2003-12-02T00:00:00"/>
    <n v="11619.14"/>
    <n v="50"/>
    <x v="5"/>
    <x v="8"/>
  </r>
  <r>
    <s v="FERNANDO AUGUSTO CUNHA MELO"/>
    <s v="Universidade Federal de Uberlandia"/>
    <n v="1827905"/>
    <n v="1262698669"/>
    <s v="08/05/1980"/>
    <s v="M"/>
    <s v="BENI VIEIRA DA CUNHA"/>
    <s v="Branca"/>
    <s v="BRASILEIRO NATO"/>
    <m/>
    <s v="MG"/>
    <m/>
    <n v="561"/>
    <s v="COORD CURSO DE GRADUACAO EM JORNALISMO"/>
    <s v="04-SANTA MONICA"/>
    <n v="363"/>
    <s v="FACULDADE DE EDUCACAO"/>
    <s v="04-SANTA MONIC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0-11-30T00:00:00"/>
    <n v="4484.28"/>
    <n v="42"/>
    <x v="2"/>
    <x v="0"/>
  </r>
  <r>
    <s v="FERNANDO DA CUNHA FREITAS"/>
    <s v="Universidade Federal de Uberlandia"/>
    <n v="1143279"/>
    <n v="8308386601"/>
    <s v="28/07/1986"/>
    <s v="M"/>
    <s v="MARIA APARECIDA DE FREITAS"/>
    <s v="Branca"/>
    <s v="BRASILEIRO NATO"/>
    <m/>
    <s v="MG"/>
    <m/>
    <n v="814"/>
    <s v="COORDENACAO DO CURSO DE ARTES VISUAIS"/>
    <s v="04-SANTA MONICA"/>
    <n v="808"/>
    <s v="INSTITUTO DE ARTE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9-18T00:00:00"/>
    <n v="4481.26"/>
    <n v="36"/>
    <x v="7"/>
    <x v="0"/>
  </r>
  <r>
    <s v="FERNANDO DE OLIVEIRA SILVA"/>
    <s v="Universidade Federal de Uberlandia"/>
    <n v="1752505"/>
    <n v="5734476676"/>
    <s v="21/05/1982"/>
    <s v="M"/>
    <s v="DEVANIR DE OLIVEIRA SILVA"/>
    <s v="Preta"/>
    <s v="BRASILEIRO NATO"/>
    <m/>
    <s v="MG"/>
    <m/>
    <n v="574"/>
    <s v="COORD CURSO DE GRADUACAO EM TRADUCAO"/>
    <s v="04-SANTA MONICA"/>
    <n v="349"/>
    <s v="INSTITUTO DE LETRAS E LINGUISTICA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10-01-26T00:00:00"/>
    <n v="4948.3"/>
    <n v="40"/>
    <x v="2"/>
    <x v="0"/>
  </r>
  <r>
    <s v="FERNANDO DIAS DA CUNHA"/>
    <s v="Universidade Federal de Uberlandia"/>
    <n v="1656879"/>
    <n v="86653296687"/>
    <s v="27/06/1971"/>
    <s v="M"/>
    <s v="LAURENTINA DA CUNHA DIAS"/>
    <s v="Branca"/>
    <s v="BRASILEIRO NATO"/>
    <m/>
    <s v="GO"/>
    <s v="CATALAO"/>
    <n v="683"/>
    <s v="DIVISAO DE FISCALIZACAO - DIROB"/>
    <s v="04-SANTA MONICA"/>
    <n v="59"/>
    <s v="PREFEITURA UNIVERSITARIA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8-09-19T00:00:00"/>
    <n v="8601.52"/>
    <n v="51"/>
    <x v="5"/>
    <x v="3"/>
  </r>
  <r>
    <s v="FERNANDO FARIA DE LIMA"/>
    <s v="Universidade Federal de Uberlandia"/>
    <n v="2532910"/>
    <n v="4090348609"/>
    <s v="16/09/1980"/>
    <s v="M"/>
    <s v="GERALDA MAGELA DE LIMA FARIA"/>
    <s v="Branca"/>
    <s v="BRASILEIRO NATO"/>
    <m/>
    <s v="MG"/>
    <s v="PATOS DE MINAS"/>
    <n v="648"/>
    <s v="DIVISAO DE CONTRATOS - DIRCL"/>
    <s v="04-SANTA MONICA"/>
    <n v="131"/>
    <s v="PRO REITORIA DE PLANEJAMEN ADMINISTRACAO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0-11-04T00:00:00"/>
    <n v="8129.04"/>
    <n v="42"/>
    <x v="2"/>
    <x v="3"/>
  </r>
  <r>
    <s v="FERNANDO FRANCISCO DE ALMEIDA"/>
    <s v="Universidade Federal de Uberlandia"/>
    <n v="1906341"/>
    <n v="1635309638"/>
    <s v="28/09/1989"/>
    <s v="M"/>
    <s v="CLEONICE MARIA FRANCISCO ALMEIDA"/>
    <s v="Parda"/>
    <s v="BRASILEIRO NATO"/>
    <m/>
    <s v="MG"/>
    <m/>
    <n v="74"/>
    <s v="DIVISAO DE DOCUMENTACAO - SEPRO"/>
    <s v="04-SANTA MONICA"/>
    <n v="59"/>
    <s v="PREFEITURA UNIVERSITARIA"/>
    <s v="04-SANTA MONICA"/>
    <x v="0"/>
    <s v="Graduação (Nivel Superior Completo)"/>
    <x v="2"/>
    <x v="0"/>
    <n v="8"/>
    <x v="0"/>
    <m/>
    <s v="0//0"/>
    <m/>
    <m/>
    <n v="0"/>
    <m/>
    <n v="0"/>
    <m/>
    <m/>
    <m/>
    <s v="EST"/>
    <s v="40 HS"/>
    <d v="2012-01-03T00:00:00"/>
    <n v="3564.51"/>
    <n v="33"/>
    <x v="0"/>
    <x v="9"/>
  </r>
  <r>
    <s v="FERNANDO HENRIQUE"/>
    <s v="Universidade Federal de Uberlandia"/>
    <n v="3300347"/>
    <n v="8931165641"/>
    <s v="20/10/1994"/>
    <s v="M"/>
    <s v="FABIANA RODRIGUES ENRIQUE"/>
    <s v="Branca"/>
    <s v="BRASILEIRO NATO"/>
    <m/>
    <s v="MG"/>
    <m/>
    <n v="1224"/>
    <s v="DIVISAO DE ELABORACAO E IMPRESSAO -DIRPS"/>
    <s v="04-SANTA MONICA"/>
    <n v="262"/>
    <s v="PRO REITORIA DE GRADUACAO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5T00:00:00"/>
    <n v="3329.53"/>
    <n v="28"/>
    <x v="8"/>
    <x v="9"/>
  </r>
  <r>
    <s v="FERNANDO JOSE RESENDE CAETANO"/>
    <s v="Hospital de Clínicas"/>
    <n v="2346763"/>
    <n v="8166327660"/>
    <s v="24/05/1995"/>
    <s v="M"/>
    <s v="IOLANDA DE OLIVEIRA RESENDE CAETANO"/>
    <s v="Branc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Especialização Nivel Superior"/>
    <x v="0"/>
    <x v="0"/>
    <n v="5"/>
    <x v="0"/>
    <m/>
    <s v="0//0"/>
    <m/>
    <s v="Afast. no País (Com Ônus) Est/Dout/Mestrado - EST"/>
    <n v="0"/>
    <m/>
    <n v="0"/>
    <m/>
    <s v="2/03/2022"/>
    <s v="2/03/2023"/>
    <s v="EST"/>
    <s v="20 HS"/>
    <d v="2016-11-30T00:00:00"/>
    <n v="2081.5700000000002"/>
    <n v="27"/>
    <x v="8"/>
    <x v="9"/>
  </r>
  <r>
    <s v="FERNANDO MARIANO FERREIRA"/>
    <s v="Universidade Federal de Uberlandia"/>
    <n v="1624884"/>
    <n v="8447779602"/>
    <s v="07/08/1987"/>
    <s v="M"/>
    <s v="MARIA JOSE VILARINHO FERREIRA"/>
    <s v="Parda"/>
    <s v="BRASILEIRO NATO"/>
    <m/>
    <s v="MG"/>
    <m/>
    <n v="245"/>
    <s v="AUDITORIA GERAL"/>
    <s v="04-SANTA MONICA"/>
    <n v="245"/>
    <s v="AUDITORIA GERAL"/>
    <s v="04-SANTA MONICA"/>
    <x v="0"/>
    <s v="Mestrado"/>
    <x v="1"/>
    <x v="0"/>
    <n v="6"/>
    <x v="0"/>
    <m/>
    <s v="0//0"/>
    <m/>
    <m/>
    <n v="0"/>
    <m/>
    <n v="0"/>
    <m/>
    <m/>
    <m/>
    <s v="EST"/>
    <s v="40 HS"/>
    <d v="2014-11-05T00:00:00"/>
    <n v="8630.0400000000009"/>
    <n v="35"/>
    <x v="7"/>
    <x v="3"/>
  </r>
  <r>
    <s v="FERNANDO PAULINO DE OLIVEIRA"/>
    <s v="Universidade Federal de Uberlandia"/>
    <n v="1474509"/>
    <n v="5199730622"/>
    <s v="15/02/1981"/>
    <s v="M"/>
    <s v="ERILDA MARIA DE FATIMA"/>
    <s v="Branca"/>
    <s v="BRASILEIRO NATO"/>
    <m/>
    <s v="MG"/>
    <s v="UBERLANDIA"/>
    <n v="349"/>
    <s v="INSTITUTO DE LETRAS E LINGUISTICA"/>
    <s v="04-SANTA MONICA"/>
    <n v="349"/>
    <s v="INSTITUTO DE LETRAS E LINGUISTICA"/>
    <s v="04-SANTA MONICA"/>
    <x v="0"/>
    <s v="Mestrado"/>
    <x v="0"/>
    <x v="0"/>
    <n v="12"/>
    <x v="0"/>
    <m/>
    <s v="0//0"/>
    <m/>
    <m/>
    <n v="0"/>
    <m/>
    <n v="0"/>
    <m/>
    <m/>
    <m/>
    <s v="EST"/>
    <s v="40 HS"/>
    <d v="2004-10-05T00:00:00"/>
    <n v="6354.6"/>
    <n v="41"/>
    <x v="2"/>
    <x v="2"/>
  </r>
  <r>
    <s v="FERNANDO PEREIRA DE SOUSA"/>
    <s v="Universidade Federal de Uberlandia"/>
    <n v="1739380"/>
    <n v="1308539681"/>
    <s v="17/11/1980"/>
    <s v="M"/>
    <s v="SIRLEY PEREIRA DE SOUSA"/>
    <s v="Não Informado"/>
    <s v="BRASILEIRO NATO"/>
    <m/>
    <s v="MG"/>
    <m/>
    <n v="1244"/>
    <s v="CENTRO ESTUDOS, PESQ E PROJ ECON-SOCIAIS"/>
    <s v="04-SANTA MONICA"/>
    <n v="344"/>
    <s v="INST DE ECONOMIA RELACOES INTERNACIONAIS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09-11-24T00:00:00"/>
    <n v="4845.54"/>
    <n v="42"/>
    <x v="2"/>
    <x v="0"/>
  </r>
  <r>
    <s v="FERNANDO ROCHA MARTINEZ"/>
    <s v="Universidade Federal de Uberlandia"/>
    <n v="1256657"/>
    <n v="390443190"/>
    <s v="09/01/1984"/>
    <s v="M"/>
    <s v="ZARA LUCIA LIMA BRENTAN"/>
    <s v="Branca"/>
    <s v="BRASILEIRO NATO"/>
    <m/>
    <s v="SP"/>
    <m/>
    <n v="1242"/>
    <s v="SETOR ESPEC ENG SEGURANCA TRABALHO"/>
    <s v="08-AREA ADMINISTR-UMUARAMA"/>
    <n v="29"/>
    <s v="PRO REITORIA DE GESTAO DE PESSOAS"/>
    <s v="04-SANTA MONICA"/>
    <x v="0"/>
    <s v="ENSINO SUPERIOR"/>
    <x v="1"/>
    <x v="0"/>
    <n v="5"/>
    <x v="0"/>
    <m/>
    <s v="0//0"/>
    <m/>
    <m/>
    <n v="26350"/>
    <s v="FUND. UNIV FEDERAL DA GRANDE DOURADOS"/>
    <n v="0"/>
    <m/>
    <m/>
    <m/>
    <s v="EST"/>
    <s v="40 HS"/>
    <d v="2018-04-20T00:00:00"/>
    <n v="6120.83"/>
    <n v="38"/>
    <x v="7"/>
    <x v="2"/>
  </r>
  <r>
    <s v="FERNANDO RUIZ PEREIRA"/>
    <s v="Hospital de Clínicas"/>
    <n v="1456027"/>
    <n v="35046686600"/>
    <s v="04/01/1961"/>
    <s v="M"/>
    <s v="HAYDEE BATISTA PEREIRA"/>
    <s v="Branca"/>
    <s v="BRASILEIRO NATO"/>
    <m/>
    <s v="MG"/>
    <s v="CASS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20 HS"/>
    <d v="2004-06-09T00:00:00"/>
    <n v="9999.7900000000009"/>
    <n v="61"/>
    <x v="6"/>
    <x v="3"/>
  </r>
  <r>
    <s v="FERNANDO SOUSA DOS SANTOS"/>
    <s v="Universidade Federal de Uberlandia"/>
    <n v="2351641"/>
    <n v="10747232601"/>
    <s v="22/02/1992"/>
    <s v="M"/>
    <s v="VAUDA RUFINA DE SOUSA SANTOS"/>
    <s v="Parda"/>
    <s v="BRASILEIRO NATO"/>
    <m/>
    <s v="MG"/>
    <m/>
    <n v="399"/>
    <s v="FACULDADE DE ENGENHARIA MECANICA"/>
    <s v="12-CAMPUS GLORIA"/>
    <n v="399"/>
    <s v="FACULDADE DE ENGENHARIA MECANICA"/>
    <s v="12-CAMPUS GLORI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6-12-20T00:00:00"/>
    <n v="4272.71"/>
    <n v="30"/>
    <x v="0"/>
    <x v="0"/>
  </r>
  <r>
    <s v="FERNANDO SOUSA MARQUES"/>
    <s v="Universidade Federal de Uberlandia"/>
    <n v="1941979"/>
    <n v="6677617645"/>
    <s v="01/05/1984"/>
    <s v="M"/>
    <s v="MARIA DE FATIMA MARQUES DE SOUSA"/>
    <s v="Preta"/>
    <s v="BRASILEIRO NATO"/>
    <m/>
    <s v="MG"/>
    <m/>
    <n v="694"/>
    <s v="DIVISAO DE TRANSPORTES"/>
    <s v="08-AREA ADMINISTR-UMUARAMA"/>
    <n v="59"/>
    <s v="PREFEITURA UNIVERSITARIA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5-08T00:00:00"/>
    <n v="4797.8500000000004"/>
    <n v="38"/>
    <x v="7"/>
    <x v="0"/>
  </r>
  <r>
    <s v="FERNANDO VIANA GONCALVES DA SILVA"/>
    <s v="Universidade Federal de Uberlandia"/>
    <n v="3300563"/>
    <n v="737373130"/>
    <s v="14/02/1986"/>
    <s v="M"/>
    <s v="ELISABETH DE QUEIROZ VIANA GONCALVEZ DA SILVA"/>
    <s v="Parda"/>
    <s v="BRASILEIRO NATO"/>
    <m/>
    <s v="GO"/>
    <m/>
    <n v="369"/>
    <s v="FACULDADE DE GESTAO E NEGOCIOS"/>
    <s v="04-SANTA MONICA"/>
    <n v="369"/>
    <s v="FACULDADE DE GESTAO E NEGOCIOS"/>
    <s v="04-SANTA MONICA"/>
    <x v="0"/>
    <s v="ENSINO MEDIO"/>
    <x v="0"/>
    <x v="1"/>
    <n v="1"/>
    <x v="0"/>
    <m/>
    <s v="0//0"/>
    <m/>
    <m/>
    <n v="0"/>
    <m/>
    <n v="0"/>
    <m/>
    <m/>
    <m/>
    <s v="EST"/>
    <s v="40 HS"/>
    <d v="2022-07-06T00:00:00"/>
    <n v="2446.96"/>
    <n v="36"/>
    <x v="7"/>
    <x v="9"/>
  </r>
  <r>
    <s v="FILIPE CESAR ALVES"/>
    <s v="Universidade Federal de Uberlandia"/>
    <n v="2918064"/>
    <n v="8071895610"/>
    <s v="22/06/1986"/>
    <s v="M"/>
    <s v="GENILDA APARECIDA SILVA ALVES"/>
    <s v="Parda"/>
    <s v="BRASILEIRO NATO"/>
    <m/>
    <s v="MG"/>
    <m/>
    <n v="781"/>
    <s v="DIVISAO DE APOIO OPERACIONAL"/>
    <s v="04-SANTA MONICA"/>
    <n v="29"/>
    <s v="PRO REITORIA DE GESTAO DE PESSOAS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12-02-16T00:00:00"/>
    <n v="5434.85"/>
    <n v="36"/>
    <x v="7"/>
    <x v="0"/>
  </r>
  <r>
    <s v="FILIPE PALMEIRA SANTOS"/>
    <s v="Hospital de Clínicas"/>
    <n v="1363213"/>
    <n v="3835955500"/>
    <s v="15/07/1992"/>
    <s v="M"/>
    <s v="MARIA APARECIDA DA COSTA PALMEIRA"/>
    <s v="Parda"/>
    <s v="BRASILEIRO NATO"/>
    <m/>
    <s v="BA"/>
    <m/>
    <n v="749"/>
    <s v="FARMACIA"/>
    <s v="06-HOSP CLINICAS-UMUARAMA"/>
    <n v="743"/>
    <s v="DIRETORIA DE SERVICOS ADMINISTRATIVOS"/>
    <s v="06-HOSP CLINICAS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9-11-28T00:00:00"/>
    <n v="11883.53"/>
    <n v="30"/>
    <x v="0"/>
    <x v="8"/>
  </r>
  <r>
    <s v="FLAVIA BORGES DUARTE MANZAN"/>
    <s v="Universidade Federal de Uberlandia"/>
    <n v="1669069"/>
    <n v="5202696671"/>
    <s v="26/02/1980"/>
    <s v="F"/>
    <s v="CLEUSA ROSA BORGES DUARTE"/>
    <s v="Branca"/>
    <s v="BRASILEIRO NATO"/>
    <m/>
    <s v="MG"/>
    <s v="UBERLANDIA"/>
    <n v="347"/>
    <s v="COORDENACAO CUR GRAD CIENCIAS ECONOMICAS"/>
    <s v="04-SANTA MONICA"/>
    <n v="344"/>
    <s v="INST DE ECONOMIA RELACOES INTERNACIONAIS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13T00:00:00"/>
    <n v="5034.51"/>
    <n v="42"/>
    <x v="2"/>
    <x v="0"/>
  </r>
  <r>
    <s v="FLAVIA DUARTE DOS SANTOS BUSO"/>
    <s v="Hospital de Clínicas"/>
    <n v="1521823"/>
    <n v="5993560657"/>
    <s v="03/10/1981"/>
    <s v="F"/>
    <s v="SOLANGE APARECIDA PEIXOTO DUARTE DOS SANTOS"/>
    <s v="Parda"/>
    <s v="BRASILEIRO NATO"/>
    <m/>
    <s v="MG"/>
    <s v="ARAGUARI"/>
    <n v="491"/>
    <s v="CENTRO CIRURGICO GEUNE DIENF"/>
    <s v="05-ENFERMAGEM-UMUARAMA"/>
    <n v="211"/>
    <s v="DIRETORIA DE ENFERMAGEM HC"/>
    <s v="05-ENFERMAGEM-UMUARAMA"/>
    <x v="0"/>
    <s v="Mestrado"/>
    <x v="1"/>
    <x v="0"/>
    <n v="11"/>
    <x v="0"/>
    <m/>
    <s v="0//0"/>
    <m/>
    <m/>
    <n v="0"/>
    <m/>
    <n v="0"/>
    <m/>
    <m/>
    <m/>
    <s v="EST"/>
    <s v="40 HS"/>
    <d v="2006-02-13T00:00:00"/>
    <n v="17297.84"/>
    <n v="41"/>
    <x v="2"/>
    <x v="1"/>
  </r>
  <r>
    <s v="FLAVIA FERNANDES CARVALHO"/>
    <s v="Universidade Federal de Uberlandia"/>
    <n v="1657459"/>
    <n v="69150885120"/>
    <s v="09/04/1977"/>
    <s v="F"/>
    <s v="MARILEUZA FERNANDES LUCAS"/>
    <s v="Parda"/>
    <s v="BRASILEIRO NATO"/>
    <m/>
    <s v="GO"/>
    <s v="JATAI"/>
    <n v="1183"/>
    <s v="DIVISAO CADASTRO INTEGRADO ESPACO FISICO"/>
    <s v="04-SANTA MONICA"/>
    <n v="59"/>
    <s v="PREFEITURA UNIVERSITARIA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9-19T00:00:00"/>
    <n v="11032.68"/>
    <n v="45"/>
    <x v="3"/>
    <x v="8"/>
  </r>
  <r>
    <s v="FLAVIA KARINE NUNES"/>
    <s v="Universidade Federal de Uberlandia"/>
    <n v="1923973"/>
    <n v="8930781667"/>
    <s v="25/07/1988"/>
    <s v="F"/>
    <s v="MARIA APARECIDA CAIXETA NUNES"/>
    <s v="Branca"/>
    <s v="BRASILEIRO NATO"/>
    <m/>
    <s v="MG"/>
    <m/>
    <n v="274"/>
    <s v="DIRETORIA DE ADM CONTROLE ACADEMICO"/>
    <s v="04-SANTA MONICA"/>
    <n v="262"/>
    <s v="PRO REITORIA DE GRADUACA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3-12T00:00:00"/>
    <n v="4824.79"/>
    <n v="34"/>
    <x v="7"/>
    <x v="0"/>
  </r>
  <r>
    <s v="FLAVIA MARIA DA SILVA SANTANA"/>
    <s v="Universidade Federal de Uberlandia"/>
    <n v="1648859"/>
    <n v="22654090817"/>
    <s v="25/05/1982"/>
    <s v="F"/>
    <s v="TEREZA FERRAO DA SILVA"/>
    <s v="Parda"/>
    <s v="BRASILEIRO NATO"/>
    <m/>
    <s v="SP"/>
    <s v="SERRANA"/>
    <n v="948"/>
    <s v="DIVISAO ASSIT E ORIENTACAO SOCIAL"/>
    <s v="04-SANTA MONICA"/>
    <n v="944"/>
    <s v="PRO REITORIA DE ASSISTENCIA ESTUDANTIL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8-08-20T00:00:00"/>
    <n v="8601.52"/>
    <n v="40"/>
    <x v="2"/>
    <x v="3"/>
  </r>
  <r>
    <s v="FLAVIA MARIA LINO"/>
    <s v="Hospital de Clínicas"/>
    <n v="1434854"/>
    <n v="84725290610"/>
    <s v="04/08/1973"/>
    <s v="F"/>
    <s v="LUZIA ROSALINA JESUS LINO"/>
    <s v="Parda"/>
    <s v="BRASILEIRO NATO"/>
    <m/>
    <s v="GO"/>
    <s v="GOIANIA"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0"/>
    <n v="12"/>
    <x v="0"/>
    <m/>
    <s v="0//0"/>
    <m/>
    <m/>
    <n v="0"/>
    <m/>
    <n v="0"/>
    <m/>
    <m/>
    <m/>
    <s v="EST"/>
    <s v="40 HS"/>
    <d v="2003-11-13T00:00:00"/>
    <n v="8735.0300000000007"/>
    <n v="49"/>
    <x v="5"/>
    <x v="3"/>
  </r>
  <r>
    <s v="FLAVIA MARIA PINTO MONTEIRO ANTONIETI"/>
    <s v="Hospital de Clínicas"/>
    <n v="1518179"/>
    <n v="865585601"/>
    <s v="20/01/1976"/>
    <s v="F"/>
    <s v="EMILDA PINTO MONTEIRO"/>
    <s v="Branca"/>
    <s v="BRASILEIRO NATO"/>
    <m/>
    <s v="MG"/>
    <s v="UBERLANDIA"/>
    <n v="749"/>
    <s v="FARMACIA"/>
    <s v="06-HOSP CLINICAS-UMUARAMA"/>
    <n v="743"/>
    <s v="DIRETORIA DE SERVICOS ADMINISTRATIVOS"/>
    <s v="06-HOSP CLINICAS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1-16T00:00:00"/>
    <n v="15515.7"/>
    <n v="46"/>
    <x v="3"/>
    <x v="6"/>
  </r>
  <r>
    <s v="FLAVIA PEREIRA LAUREANO"/>
    <s v="Universidade Federal de Uberlandia"/>
    <n v="2189212"/>
    <n v="80958800600"/>
    <s v="04/02/1976"/>
    <s v="F"/>
    <s v="ANITA PEREIRA LAUREANO"/>
    <s v="Branca"/>
    <s v="BRASILEIRO NATO"/>
    <m/>
    <s v="MG"/>
    <s v="UBERLANDIA"/>
    <n v="1217"/>
    <s v="DIVISAO DO SIASS PERICIA SAUD SERVIDOR"/>
    <s v="08-AREA ADMINISTR-UMUARAMA"/>
    <n v="29"/>
    <s v="PRO REITORIA DE GESTAO DE PESSOAS"/>
    <s v="04-SANTA MONIC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2003-11-12T00:00:00"/>
    <n v="11903.12"/>
    <n v="46"/>
    <x v="3"/>
    <x v="8"/>
  </r>
  <r>
    <s v="FLAVIA RIBEIRO SANTANA"/>
    <s v="Universidade Federal de Uberlandia"/>
    <n v="1962926"/>
    <n v="1138893137"/>
    <s v="19/02/1985"/>
    <s v="F"/>
    <s v="MARGARETH RIBEIRO SANTANA"/>
    <s v="Branca"/>
    <s v="BRASILEIRO NATO"/>
    <m/>
    <s v="GO"/>
    <m/>
    <n v="590"/>
    <s v="DIVISAO DE FOMENTOS A CULTURA"/>
    <s v="04-SANTA MONICA"/>
    <n v="247"/>
    <s v="PRO REITORIA EXTENSAO E CULTURA"/>
    <s v="04-SANTA MONICA"/>
    <x v="0"/>
    <s v="Mestrado"/>
    <x v="2"/>
    <x v="0"/>
    <n v="7"/>
    <x v="0"/>
    <m/>
    <s v="0//0"/>
    <m/>
    <m/>
    <n v="0"/>
    <m/>
    <n v="0"/>
    <m/>
    <m/>
    <m/>
    <s v="EST"/>
    <s v="40 HS"/>
    <d v="2012-08-14T00:00:00"/>
    <n v="4171.74"/>
    <n v="37"/>
    <x v="7"/>
    <x v="0"/>
  </r>
  <r>
    <s v="FLAVIA ROBERTA DIAMANTINO DUTRA"/>
    <s v="Universidade Federal de Uberlandia"/>
    <n v="1947383"/>
    <n v="6358963627"/>
    <s v="02/08/1987"/>
    <s v="F"/>
    <s v="EUDES JANE DIAMANTINO PEREIRA DUTRA"/>
    <s v="Branca"/>
    <s v="BRASILEIRO NATO"/>
    <m/>
    <s v="MG"/>
    <m/>
    <n v="410"/>
    <s v="FACULDADE DE ENGENHARIA QUIMICA"/>
    <s v="04-SANTA MONICA"/>
    <n v="410"/>
    <s v="FACULDADE DE ENGENHARIA QUIMICA"/>
    <s v="04-SANTA MONICA"/>
    <x v="0"/>
    <s v="Graduação (Nivel Superior Completo)"/>
    <x v="0"/>
    <x v="2"/>
    <n v="7"/>
    <x v="0"/>
    <m/>
    <s v="0//0"/>
    <m/>
    <m/>
    <n v="0"/>
    <m/>
    <n v="0"/>
    <m/>
    <m/>
    <m/>
    <s v="EST"/>
    <s v="40 HS"/>
    <d v="2012-06-05T00:00:00"/>
    <n v="4315.1000000000004"/>
    <n v="35"/>
    <x v="7"/>
    <x v="0"/>
  </r>
  <r>
    <s v="FLAVIA TATIANA DE BORBA"/>
    <s v="Universidade Federal de Uberlandia"/>
    <n v="2313022"/>
    <n v="6557725610"/>
    <s v="06/04/1984"/>
    <s v="F"/>
    <s v="WALDETE DAS GRACAS DE OLIVEIRA"/>
    <s v="Branca"/>
    <s v="BRASILEIRO NATO"/>
    <m/>
    <s v="MG"/>
    <m/>
    <n v="607"/>
    <s v="DIVISAO DE ADMINISTRACAO - DIRAC"/>
    <s v="04-SANTA MONICA"/>
    <n v="262"/>
    <s v="PRO REITORIA DE GRADUACAO"/>
    <s v="04-SANTA MONICA"/>
    <x v="0"/>
    <s v="Especialização Nivel Superior"/>
    <x v="2"/>
    <x v="0"/>
    <n v="5"/>
    <x v="0"/>
    <m/>
    <s v="0//0"/>
    <m/>
    <m/>
    <n v="0"/>
    <m/>
    <n v="0"/>
    <m/>
    <m/>
    <m/>
    <s v="EST"/>
    <s v="30 HS"/>
    <d v="2016-05-10T00:00:00"/>
    <n v="2478.84"/>
    <n v="38"/>
    <x v="7"/>
    <x v="9"/>
  </r>
  <r>
    <s v="FLAVIANA FERREIRA GOMES"/>
    <s v="Hospital de Clínicas"/>
    <n v="2052498"/>
    <n v="6197577607"/>
    <s v="15/05/1984"/>
    <s v="F"/>
    <s v="GERALDA FERREIRA GOMES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0"/>
    <x v="0"/>
    <n v="7"/>
    <x v="0"/>
    <m/>
    <s v="0//0"/>
    <m/>
    <m/>
    <n v="0"/>
    <m/>
    <n v="0"/>
    <m/>
    <m/>
    <m/>
    <s v="EST"/>
    <s v="40 HS"/>
    <d v="2013-08-26T00:00:00"/>
    <n v="5593.48"/>
    <n v="38"/>
    <x v="7"/>
    <x v="0"/>
  </r>
  <r>
    <s v="FLAVIANA PEREIRA DE OLIVEIRA MARTINS"/>
    <s v="Hospital de Clínicas"/>
    <n v="1123511"/>
    <n v="93183453649"/>
    <s v="20/06/1975"/>
    <s v="F"/>
    <s v="MARIA DAS NEVES OLIVEIRA"/>
    <s v="Branca"/>
    <s v="BRASILEIRO NATO"/>
    <m/>
    <s v="GO"/>
    <s v="SANTA FÉ"/>
    <n v="754"/>
    <s v="NUTRICAO E DIETETICA"/>
    <s v="06-HOSP CLINICAS-UMUARAMA"/>
    <n v="743"/>
    <s v="DIRETORIA DE SERVICOS ADMINISTRATIVOS"/>
    <s v="06-HOSP CLINICAS-UMUARAMA"/>
    <x v="0"/>
    <s v="Mestrado"/>
    <x v="2"/>
    <x v="0"/>
    <n v="16"/>
    <x v="0"/>
    <m/>
    <s v="0//0"/>
    <m/>
    <m/>
    <n v="0"/>
    <m/>
    <n v="0"/>
    <m/>
    <m/>
    <m/>
    <s v="EST"/>
    <s v="40 HS"/>
    <d v="1995-01-16T00:00:00"/>
    <n v="6041.4"/>
    <n v="47"/>
    <x v="3"/>
    <x v="2"/>
  </r>
  <r>
    <s v="FLAVIANE APARECIDA DOS SANTOS"/>
    <s v="Universidade Federal de Uberlandia"/>
    <n v="3271290"/>
    <n v="8560567666"/>
    <s v="22/12/1987"/>
    <s v="F"/>
    <s v="ANGELA MARIA FERREIRA DOS SANTOS"/>
    <s v="Preta"/>
    <s v="BRASILEIRO NATO"/>
    <m/>
    <s v="MG"/>
    <m/>
    <n v="562"/>
    <s v="CURSO DE GRADUACAO EM NUTRICAO"/>
    <s v="07-AREA ACADEMICA-UMUARAMA"/>
    <n v="305"/>
    <s v="FACULDADE DE MEDICINA"/>
    <s v="07-AREA ACADEMICA-UMUARAM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2-01-26T00:00:00"/>
    <n v="5434.85"/>
    <n v="35"/>
    <x v="7"/>
    <x v="0"/>
  </r>
  <r>
    <s v="FLAVIO CARDOSO TEIXEIRA"/>
    <s v="Universidade Federal de Uberlandia"/>
    <n v="2090349"/>
    <n v="2916318607"/>
    <s v="06/10/1977"/>
    <s v="M"/>
    <s v="ELIANE HELENA CARDOSO"/>
    <s v="Parda"/>
    <s v="BRASILEIRO NATO"/>
    <m/>
    <s v="MG"/>
    <m/>
    <n v="555"/>
    <s v="COMISSAO SINDICANCIA INQ ADMINISTRATIVO"/>
    <s v="01-REITORIA MARTINS"/>
    <n v="4"/>
    <s v="GABINETE DO REITOR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2-21T00:00:00"/>
    <n v="5051.21"/>
    <n v="45"/>
    <x v="3"/>
    <x v="0"/>
  </r>
  <r>
    <s v="FLAVIO FERNANDES DA PAZ"/>
    <s v="Hospital de Clínicas"/>
    <n v="1434012"/>
    <n v="65220544691"/>
    <s v="26/02/1970"/>
    <s v="M"/>
    <s v="GERALDA SOARES FERNANDES"/>
    <s v="Parda"/>
    <s v="BRASILEIRO NATO"/>
    <m/>
    <s v="MG"/>
    <s v="UBERLANDIA"/>
    <n v="484"/>
    <s v="CLINICA CIRURGICA 5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6T00:00:00"/>
    <n v="5382.3"/>
    <n v="52"/>
    <x v="5"/>
    <x v="0"/>
  </r>
  <r>
    <s v="FLAVIO GOMES CARDOSO"/>
    <s v="Universidade Federal de Uberlandia"/>
    <n v="3135531"/>
    <n v="84634383691"/>
    <s v="19/11/1972"/>
    <s v="M"/>
    <s v="MARIA DAS GRACAS GOMES CARDOSO"/>
    <s v="Parda"/>
    <s v="BRASILEIRO NATO"/>
    <m/>
    <s v="MG"/>
    <m/>
    <n v="262"/>
    <s v="PRO REITORIA DE GRADUACAO"/>
    <s v="04-SANTA MONICA"/>
    <n v="262"/>
    <s v="PRO REITORIA DE GRADUACAO"/>
    <s v="04-SANTA MONICA"/>
    <x v="0"/>
    <s v="Graduação (Nivel Superior Completo)"/>
    <x v="0"/>
    <x v="2"/>
    <n v="3"/>
    <x v="0"/>
    <m/>
    <s v="0//0"/>
    <m/>
    <m/>
    <n v="0"/>
    <m/>
    <n v="0"/>
    <m/>
    <m/>
    <m/>
    <s v="EST"/>
    <s v="40 HS"/>
    <d v="2019-07-03T00:00:00"/>
    <n v="3935.63"/>
    <n v="50"/>
    <x v="5"/>
    <x v="9"/>
  </r>
  <r>
    <s v="FLAVIO MARTINS DE FREITAS"/>
    <s v="Universidade Federal de Uberlandia"/>
    <n v="412734"/>
    <n v="58004408672"/>
    <s v="14/12/1967"/>
    <s v="M"/>
    <s v="DARCI FREITAS MARTINS"/>
    <s v="Branca"/>
    <s v="BRASILEIRO NATO"/>
    <m/>
    <s v="MG"/>
    <s v="UBERLANDIA"/>
    <n v="675"/>
    <s v="DIRETORIA DE LOGISTICA"/>
    <s v="04-SANTA MONICA"/>
    <n v="247"/>
    <s v="PRO REITORIA EXTENSAO E CULTUR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7-01-05T00:00:00"/>
    <n v="12302.68"/>
    <n v="55"/>
    <x v="4"/>
    <x v="5"/>
  </r>
  <r>
    <s v="FLAVIO PEREIRA DA COSTA"/>
    <s v="Universidade Federal de Uberlandia"/>
    <n v="413898"/>
    <n v="99932920606"/>
    <s v="18/04/1966"/>
    <s v="M"/>
    <s v="LEIDA ALVES COSTA"/>
    <s v="Parda"/>
    <s v="BRASILEIRO NATO"/>
    <m/>
    <s v="GO"/>
    <s v="UBERLANDIA"/>
    <n v="118"/>
    <s v="DIVISAO FAZENDAS EXPERIMENTAIS - DIEPV"/>
    <s v="08-AREA ADMINISTR-UMUARAMA"/>
    <n v="117"/>
    <s v="DIRET DE EXPERIMENTACAO E PROD VEGETAL"/>
    <s v="08-AREA ADMINISTR-UMUARAM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92-02-05T00:00:00"/>
    <n v="3742.16"/>
    <n v="56"/>
    <x v="4"/>
    <x v="9"/>
  </r>
  <r>
    <s v="FLAVIO RIBEIRO COSTA"/>
    <s v="Universidade Federal de Uberlandia"/>
    <n v="413580"/>
    <n v="51110849672"/>
    <s v="16/10/1964"/>
    <s v="M"/>
    <s v="GEORGETA RIBEIRO COSTA"/>
    <s v="Branca"/>
    <s v="BRASILEIRO NATO"/>
    <m/>
    <s v="MG"/>
    <s v="UBERLANDIA"/>
    <n v="685"/>
    <s v="DIVISAO DE RECURSOS AUDIO-VISUAIS"/>
    <s v="04-SANTA MONICA"/>
    <n v="59"/>
    <s v="PREFEITURA UNIVERSITARIA"/>
    <s v="04-SANTA MONICA"/>
    <x v="0"/>
    <s v="Especialização Nivel Superior"/>
    <x v="0"/>
    <x v="2"/>
    <n v="16"/>
    <x v="0"/>
    <m/>
    <s v="0//0"/>
    <m/>
    <m/>
    <n v="0"/>
    <m/>
    <n v="0"/>
    <m/>
    <m/>
    <m/>
    <s v="EST"/>
    <s v="40 HS"/>
    <d v="1991-10-28T00:00:00"/>
    <n v="6424.09"/>
    <n v="58"/>
    <x v="4"/>
    <x v="2"/>
  </r>
  <r>
    <s v="FLAVIO SERGIO HENRIQUES SILVA"/>
    <s v="Universidade Federal de Uberlandia"/>
    <n v="1874679"/>
    <n v="4098884607"/>
    <s v="28/02/1978"/>
    <s v="M"/>
    <s v="NORMA DENISE FERREIRA HENRIQUES SILVA"/>
    <s v="Preta"/>
    <s v="BRASILEIRO NATO"/>
    <m/>
    <s v="SP"/>
    <m/>
    <n v="816"/>
    <s v="COORDENACAO DO CURSO DE TEATRO"/>
    <s v="04-SANTA MONICA"/>
    <n v="808"/>
    <s v="INSTITUTO DE ARTES"/>
    <s v="04-SANTA MONICA"/>
    <x v="0"/>
    <s v="SUPERIOR INCOMPLETO"/>
    <x v="0"/>
    <x v="1"/>
    <n v="8"/>
    <x v="0"/>
    <m/>
    <s v="0//0"/>
    <m/>
    <m/>
    <n v="0"/>
    <m/>
    <n v="0"/>
    <m/>
    <m/>
    <m/>
    <s v="EST"/>
    <s v="40 HS"/>
    <d v="2011-07-04T00:00:00"/>
    <n v="3301.19"/>
    <n v="44"/>
    <x v="3"/>
    <x v="9"/>
  </r>
  <r>
    <s v="FLAYSNER MAGAYVER PORTELA"/>
    <s v="Universidade Federal de Uberlandia"/>
    <n v="1935941"/>
    <n v="1524012610"/>
    <s v="28/06/1986"/>
    <s v="M"/>
    <s v="MARIA DIVINA PEREIRA PORTELA"/>
    <s v="Branca"/>
    <s v="BRASILEIRO NATO"/>
    <m/>
    <s v="MG"/>
    <m/>
    <n v="356"/>
    <s v="INSTITUTO DE QUIMICA"/>
    <s v="04-SANTA MONICA"/>
    <n v="356"/>
    <s v="INSTITUTO DE QUIMICA"/>
    <s v="04-SANTA MONICA"/>
    <x v="0"/>
    <s v="Doutorado"/>
    <x v="0"/>
    <x v="2"/>
    <n v="8"/>
    <x v="0"/>
    <m/>
    <s v="0//0"/>
    <m/>
    <m/>
    <n v="0"/>
    <m/>
    <n v="0"/>
    <m/>
    <m/>
    <m/>
    <s v="EST"/>
    <s v="40 HS"/>
    <d v="2012-04-12T00:00:00"/>
    <n v="6042.34"/>
    <n v="36"/>
    <x v="7"/>
    <x v="2"/>
  </r>
  <r>
    <s v="FLORIPES INACIO DA SILVA"/>
    <s v="Hospital de Clínicas"/>
    <n v="1434246"/>
    <n v="88269116815"/>
    <s v="14/11/1954"/>
    <s v="F"/>
    <s v="CANDIDA BENEDITA INACIO"/>
    <s v="Branca"/>
    <s v="BRASILEIRO NATO"/>
    <m/>
    <s v="MG"/>
    <s v="SANTA JULIANA"/>
    <n v="490"/>
    <s v="BERCARIO E UTI NEONATAL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5T00:00:00"/>
    <n v="8265.24"/>
    <n v="68"/>
    <x v="1"/>
    <x v="3"/>
  </r>
  <r>
    <s v="FLORIZA VIEIRA DA SILVA"/>
    <s v="Hospital de Clínicas"/>
    <n v="1434919"/>
    <n v="32231903687"/>
    <s v="21/10/1951"/>
    <s v="F"/>
    <s v="MARIA DE LOURDES VIEIRA"/>
    <s v="Parda"/>
    <s v="BRASILEIRO NATO"/>
    <m/>
    <s v="MG"/>
    <s v="MIRABELA"/>
    <n v="474"/>
    <s v="ULTRASSONOGRAFIA AMB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s v="LIC. TRATAMENTO DE SAUDE - EST"/>
    <n v="0"/>
    <m/>
    <n v="0"/>
    <m/>
    <s v="23/11/2022"/>
    <s v="21/01/2023"/>
    <s v="EST"/>
    <s v="40 HS"/>
    <d v="2003-11-18T00:00:00"/>
    <n v="5346.26"/>
    <n v="71"/>
    <x v="9"/>
    <x v="0"/>
  </r>
  <r>
    <s v="FRANCESCO LUIGI DE FARIA TROTTA"/>
    <s v="Universidade Federal de Uberlandia"/>
    <n v="1660097"/>
    <n v="5641689718"/>
    <s v="25/02/1983"/>
    <s v="M"/>
    <s v="CELIA MARIA DE FARIA TROTTA"/>
    <s v="Não Informado"/>
    <s v="BRASILEIRO NATO"/>
    <m/>
    <s v="MG"/>
    <s v="RIO DE JANEIRO"/>
    <n v="247"/>
    <s v="PRO REITORIA EXTENSAO E CULTURA"/>
    <s v="04-SANTA MONICA"/>
    <n v="247"/>
    <s v="PRO REITORIA EXTENSAO E CULTURA"/>
    <s v="04-SANTA MONICA"/>
    <x v="0"/>
    <s v="Especialização Nivel Superior"/>
    <x v="1"/>
    <x v="0"/>
    <n v="10"/>
    <x v="1"/>
    <m/>
    <s v="0//0"/>
    <m/>
    <s v="REQUISICAO (IBRAM)  LEI N  11.906/2009"/>
    <n v="0"/>
    <m/>
    <n v="42207"/>
    <s v="INSTITUTO BRASILEIRO DE MUSEUS"/>
    <s v="6/10/2021"/>
    <s v="0//0"/>
    <s v="EST"/>
    <s v="40 HS"/>
    <d v="2008-10-03T00:00:00"/>
    <n v="8601.52"/>
    <n v="39"/>
    <x v="2"/>
    <x v="3"/>
  </r>
  <r>
    <s v="FRANCIEL PIRES ESPINDULA"/>
    <s v="Universidade Federal de Uberlandia"/>
    <n v="1937861"/>
    <n v="7675077628"/>
    <s v="13/04/1987"/>
    <s v="M"/>
    <s v="TEREZINHA ESPINDULA DE OLIVEIRA"/>
    <s v="Branca"/>
    <s v="BRASILEIRO NATO"/>
    <m/>
    <s v="MG"/>
    <m/>
    <n v="131"/>
    <s v="PRO REITORIA DE PLANEJAMEN ADMINISTRACAO"/>
    <s v="04-SANTA MONICA"/>
    <n v="131"/>
    <s v="PRO REITORIA DE PLANEJAMEN ADMINISTRACAO"/>
    <s v="04-SANTA MONICA"/>
    <x v="0"/>
    <s v="Especialização Nivel Superior"/>
    <x v="1"/>
    <x v="0"/>
    <n v="8"/>
    <x v="1"/>
    <m/>
    <s v="0//0"/>
    <m/>
    <s v="CESSAO (COM ONUS) PARA OUTROS ORGAOS - EST"/>
    <n v="0"/>
    <m/>
    <n v="26443"/>
    <s v="EMPRESA BRAS. SERVIÇOS HOSPITALARES"/>
    <s v="11/05/2020"/>
    <s v="0//0"/>
    <s v="EST"/>
    <s v="40 HS"/>
    <d v="2012-04-19T00:00:00"/>
    <n v="7967.9"/>
    <n v="35"/>
    <x v="7"/>
    <x v="2"/>
  </r>
  <r>
    <s v="FRANCIELE APARECIDA DE MOURA SAGARIO"/>
    <s v="Universidade Federal de Uberlandia"/>
    <n v="1919821"/>
    <n v="5053410690"/>
    <s v="15/03/1979"/>
    <s v="F"/>
    <s v="NEIRA APARECIDA DE MOURA"/>
    <s v="Branca"/>
    <s v="BRASILEIRO NATO"/>
    <m/>
    <s v="MG"/>
    <m/>
    <n v="665"/>
    <s v="SETOR INTEG ACOES PROM SAUDE SERVIDOR"/>
    <s v="08-AREA ADMINISTR-UMUARAMA"/>
    <n v="663"/>
    <s v="DIRETORIA QUALIDADE VIDA SAUDE SERVIDOR"/>
    <s v="08-AREA ADMINISTR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2-13T00:00:00"/>
    <n v="5022.3900000000003"/>
    <n v="43"/>
    <x v="2"/>
    <x v="0"/>
  </r>
  <r>
    <s v="FRANCIELE FATIMA DA SILVA"/>
    <s v="Hospital de Clínicas"/>
    <n v="1433983"/>
    <n v="5683014638"/>
    <s v="29/01/1983"/>
    <s v="F"/>
    <s v="SANDRA DE FATIMA CARDOSO DA SILVA"/>
    <s v="Branca"/>
    <s v="BRASILEIRO NATO"/>
    <m/>
    <s v="MG"/>
    <s v="UBERLANDIA"/>
    <n v="498"/>
    <s v="UTI ADULTO GEUNE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3-11-06T00:00:00"/>
    <n v="8507.16"/>
    <n v="39"/>
    <x v="2"/>
    <x v="3"/>
  </r>
  <r>
    <s v="FRANCIELE PEIXOTO"/>
    <s v="Universidade Federal de Uberlandia"/>
    <n v="2236139"/>
    <n v="8723716622"/>
    <s v="31/12/1988"/>
    <s v="F"/>
    <s v="VERA LUCIA PEIXOTO"/>
    <s v="Branca"/>
    <s v="BRASILEIRO NATO"/>
    <m/>
    <s v="MG"/>
    <m/>
    <n v="369"/>
    <s v="FACULDADE DE GESTAO E NEGOCIOS"/>
    <s v="04-SANTA MONICA"/>
    <n v="369"/>
    <s v="FACULDADE DE GESTAO E NEGOCIOS"/>
    <s v="04-SANTA MONICA"/>
    <x v="0"/>
    <s v="Graduação (Nivel Superior Completo)"/>
    <x v="0"/>
    <x v="0"/>
    <n v="5"/>
    <x v="0"/>
    <m/>
    <s v="0//0"/>
    <m/>
    <m/>
    <n v="0"/>
    <m/>
    <n v="0"/>
    <m/>
    <m/>
    <m/>
    <s v="EST"/>
    <s v="30 HS"/>
    <d v="2015-07-02T00:00:00"/>
    <n v="2998.52"/>
    <n v="34"/>
    <x v="7"/>
    <x v="9"/>
  </r>
  <r>
    <s v="FRANCIELE RESENDE AMARAL DE ASSIS"/>
    <s v="Hospital de Clínicas"/>
    <n v="2905105"/>
    <n v="8685364663"/>
    <s v="24/04/1988"/>
    <s v="F"/>
    <s v="CLEIDA DE FATIMA RESENDE AMARAL"/>
    <s v="Não Informado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6-18T00:00:00"/>
    <n v="8214.2099999999991"/>
    <n v="34"/>
    <x v="7"/>
    <x v="3"/>
  </r>
  <r>
    <s v="FRANCIELLE APARECIDA CARVALHO DOS SANTOS"/>
    <s v="Universidade Federal de Uberlandia"/>
    <n v="3141346"/>
    <n v="10652730612"/>
    <s v="07/03/1992"/>
    <s v="F"/>
    <s v="MARIA APARECIDA DE CARVALHO"/>
    <s v="Parda"/>
    <s v="BRASILEIRO NATO"/>
    <m/>
    <s v="MG"/>
    <m/>
    <n v="312"/>
    <s v="COOR CURSO BACHAREL LIC ENFERMAGEM"/>
    <s v="07-AREA ACADEMICA-UMUARAMA"/>
    <n v="305"/>
    <s v="FACULDADE DE MEDICINA"/>
    <s v="07-AREA ACADEMICA-UMUARAMA"/>
    <x v="0"/>
    <s v="ENSINO MEDIO"/>
    <x v="0"/>
    <x v="1"/>
    <n v="3"/>
    <x v="0"/>
    <m/>
    <s v="0//0"/>
    <m/>
    <m/>
    <n v="0"/>
    <m/>
    <n v="0"/>
    <m/>
    <m/>
    <m/>
    <s v="EST"/>
    <s v="40 HS"/>
    <d v="2019-07-17T00:00:00"/>
    <n v="2641.55"/>
    <n v="30"/>
    <x v="0"/>
    <x v="9"/>
  </r>
  <r>
    <s v="FRANCIELLE BATISTA DA SILVA"/>
    <s v="Universidade Federal de Uberlandia"/>
    <n v="1898685"/>
    <n v="7537035644"/>
    <s v="04/05/1986"/>
    <s v="F"/>
    <s v="MARIA MADALENA DA SILVA"/>
    <s v="Branca"/>
    <s v="BRASILEIRO NATO"/>
    <m/>
    <s v="MG"/>
    <m/>
    <n v="410"/>
    <s v="FACULDADE DE ENGENHARIA QUIMICA"/>
    <s v="04-SANTA MONICA"/>
    <n v="410"/>
    <s v="FACULDADE DE ENGENHARIA QUIMICA"/>
    <s v="04-SANTA MONICA"/>
    <x v="0"/>
    <s v="Doutorado"/>
    <x v="0"/>
    <x v="0"/>
    <n v="8"/>
    <x v="0"/>
    <m/>
    <s v="0//0"/>
    <m/>
    <m/>
    <n v="0"/>
    <m/>
    <n v="0"/>
    <m/>
    <m/>
    <m/>
    <s v="EST"/>
    <s v="40 HS"/>
    <d v="2011-11-09T00:00:00"/>
    <n v="6995.48"/>
    <n v="36"/>
    <x v="7"/>
    <x v="2"/>
  </r>
  <r>
    <s v="FRANCIELLE ROSA NOBREGA"/>
    <s v="Hospital de Clínicas"/>
    <n v="1288088"/>
    <n v="10615714676"/>
    <s v="21/12/1992"/>
    <s v="F"/>
    <s v="MARIA IZABEL ROSA NOBREGA"/>
    <s v="Branc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1"/>
    <n v="4"/>
    <x v="0"/>
    <m/>
    <s v="0//0"/>
    <m/>
    <m/>
    <n v="0"/>
    <m/>
    <n v="0"/>
    <m/>
    <m/>
    <m/>
    <s v="EST"/>
    <s v="40 HS"/>
    <d v="2016-03-01T00:00:00"/>
    <n v="3842.39"/>
    <n v="30"/>
    <x v="0"/>
    <x v="9"/>
  </r>
  <r>
    <s v="FRANCIS ECKERSON GALVAO"/>
    <s v="Universidade Federal de Uberlandia"/>
    <n v="3249422"/>
    <n v="40293817820"/>
    <s v="19/08/1991"/>
    <s v="M"/>
    <s v="GLERY ALVES DE ALMEIDA GALVAO"/>
    <s v="Branca"/>
    <s v="BRASILEIRO NATO"/>
    <m/>
    <s v="MG"/>
    <m/>
    <n v="246"/>
    <s v="PROCURADORIA GERAL"/>
    <s v="04-SANTA MONICA"/>
    <n v="246"/>
    <s v="PROCURADORIA GERAL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1-08-17T00:00:00"/>
    <n v="3078.98"/>
    <n v="31"/>
    <x v="0"/>
    <x v="9"/>
  </r>
  <r>
    <s v="FRANCISCA DE ORLEANS OLIVEIRA"/>
    <s v="Universidade Federal de Uberlandia"/>
    <n v="410977"/>
    <n v="15574920344"/>
    <s v="14/04/1958"/>
    <s v="F"/>
    <s v="MARIA FERREIRA LIMA"/>
    <s v="Branca"/>
    <s v="BRASILEIRO NATO"/>
    <m/>
    <s v="CE"/>
    <s v="QUIXERI"/>
    <n v="104"/>
    <s v="DIVISAO ADM HOSPITAL ODONTOLOGICO"/>
    <s v="08-AREA ADMINISTR-UMUARAMA"/>
    <n v="92"/>
    <s v="HOSPITAL ODONTOLOGICO - DIRETORIA GERAL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0-05-01T00:00:00"/>
    <n v="8056.82"/>
    <n v="64"/>
    <x v="1"/>
    <x v="3"/>
  </r>
  <r>
    <s v="FRANCISCA RODRIGUES DE JESUS"/>
    <s v="Hospital de Clínicas"/>
    <n v="409955"/>
    <n v="30185122604"/>
    <s v="14/11/1958"/>
    <s v="F"/>
    <s v="MARIA ALMEIDA DE JESUS"/>
    <s v="Branca"/>
    <s v="BRASILEIRO NATO"/>
    <m/>
    <s v="MG"/>
    <s v="TUPACIGUARA"/>
    <n v="488"/>
    <s v="ENFERMAGEM PEDIATRIA INTERN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7-07-18T00:00:00"/>
    <n v="10141.16"/>
    <n v="64"/>
    <x v="1"/>
    <x v="8"/>
  </r>
  <r>
    <s v="FRANCISCO CARLOS DOS SANTOS"/>
    <s v="Hospital de Clínicas"/>
    <n v="1123396"/>
    <n v="52626172634"/>
    <s v="16/01/1965"/>
    <s v="M"/>
    <s v="ODETE MARIA SANTOS"/>
    <s v="Preta"/>
    <s v="BRASILEIRO NATO"/>
    <m/>
    <s v="MG"/>
    <s v="CAPINOPOLIS"/>
    <n v="751"/>
    <s v="HOTELARIA HOSPITALAR"/>
    <s v="06-HOSP CLINICAS-UMUARAMA"/>
    <n v="743"/>
    <s v="DIRETORIA DE SERVICOS ADMINISTRATIVOS"/>
    <s v="06-HOSP CLINICAS-UMUARAMA"/>
    <x v="0"/>
    <s v="ENSINO FUNDAMENTAL"/>
    <x v="4"/>
    <x v="0"/>
    <n v="16"/>
    <x v="0"/>
    <m/>
    <s v="0//0"/>
    <m/>
    <m/>
    <n v="0"/>
    <m/>
    <n v="0"/>
    <m/>
    <m/>
    <m/>
    <s v="EST"/>
    <s v="40 HS"/>
    <d v="1994-12-23T00:00:00"/>
    <n v="3011.51"/>
    <n v="57"/>
    <x v="4"/>
    <x v="9"/>
  </r>
  <r>
    <s v="FRANCISCO CELIO ASSIS"/>
    <s v="Universidade Federal de Uberlandia"/>
    <n v="413099"/>
    <n v="27364887687"/>
    <s v="06/10/1954"/>
    <s v="M"/>
    <s v="ANA MARIA DE OLIVEIRA"/>
    <s v="Branca"/>
    <s v="BRASILEIRO NATO"/>
    <m/>
    <s v="MG"/>
    <s v="ITUIUTABA"/>
    <n v="893"/>
    <s v="DIVISAO FAZENDAS EXPERIMENTAIS (ANIMAL)"/>
    <s v="08-AREA ADMINISTR-UMUARAMA"/>
    <n v="112"/>
    <s v="DIR DE EXPERIMENTACAO PRODUCAO ANIMAL"/>
    <s v="08-AREA ADMINISTR-UMUARAMA"/>
    <x v="0"/>
    <s v="Nivel Medio"/>
    <x v="2"/>
    <x v="2"/>
    <n v="16"/>
    <x v="0"/>
    <m/>
    <s v="0//0"/>
    <m/>
    <m/>
    <n v="0"/>
    <m/>
    <n v="0"/>
    <m/>
    <m/>
    <m/>
    <s v="EST"/>
    <s v="40 HS"/>
    <d v="1982-10-14T00:00:00"/>
    <n v="5763.48"/>
    <n v="68"/>
    <x v="1"/>
    <x v="0"/>
  </r>
  <r>
    <s v="FRANCISCO DE PAULA"/>
    <s v="Universidade Federal de Uberlandia"/>
    <n v="413060"/>
    <n v="32060840678"/>
    <s v="06/01/1956"/>
    <s v="M"/>
    <s v="MARIA DORES"/>
    <s v="Não Informado"/>
    <s v="BRASILEIRO NATO"/>
    <m/>
    <s v="MG"/>
    <s v="UBERLANDIA"/>
    <n v="694"/>
    <s v="DIVISAO DE TRANSPORTES"/>
    <s v="08-AREA ADMINISTR-UMUARAMA"/>
    <n v="59"/>
    <s v="PREFEITURA UNIVERSITARI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8-01-25T00:00:00"/>
    <n v="9275.4500000000007"/>
    <n v="66"/>
    <x v="1"/>
    <x v="3"/>
  </r>
  <r>
    <s v="FRANCISCO EDUARDO CAPPARELLI"/>
    <s v="Universidade Federal de Uberlandia"/>
    <n v="1752643"/>
    <n v="39417778668"/>
    <s v="18/03/1957"/>
    <s v="M"/>
    <s v="TEREZINHA CAPPARELLI"/>
    <s v="Branca"/>
    <s v="BRASILEIRO NATO"/>
    <m/>
    <s v="MG"/>
    <m/>
    <n v="372"/>
    <s v="FACULDADE ARQUITETURA URBANISMO E DESIGN"/>
    <s v="04-SANTA MONICA"/>
    <n v="372"/>
    <s v="FACULDADE ARQUITETURA URBANISMO E DESIGN"/>
    <s v="04-SANTA MONICA"/>
    <x v="0"/>
    <s v="ENSINO MEDIO"/>
    <x v="0"/>
    <x v="1"/>
    <n v="9"/>
    <x v="0"/>
    <m/>
    <s v="0//0"/>
    <m/>
    <m/>
    <n v="0"/>
    <m/>
    <n v="0"/>
    <m/>
    <m/>
    <m/>
    <s v="EST"/>
    <s v="40 HS"/>
    <d v="2010-01-26T00:00:00"/>
    <n v="3484.31"/>
    <n v="65"/>
    <x v="1"/>
    <x v="9"/>
  </r>
  <r>
    <s v="FRANCISCO EUSTAQUIO DE ARAUJO"/>
    <s v="Universidade Federal de Uberlandia"/>
    <n v="409486"/>
    <n v="18226132649"/>
    <s v="19/04/1953"/>
    <s v="M"/>
    <s v="MARIA MATIAS"/>
    <s v="Branca"/>
    <s v="BRASILEIRO NATO"/>
    <m/>
    <s v="MG"/>
    <s v="ALGENITA"/>
    <n v="399"/>
    <s v="FACULDADE DE ENGENHARIA MECANICA"/>
    <s v="12-CAMPUS GLORIA"/>
    <n v="399"/>
    <s v="FACULDADE DE ENGENHARIA MECANICA"/>
    <s v="12-CAMPUS GLORIA"/>
    <x v="0"/>
    <s v="ENSINO FUNDAMENTAL INCOMPLETO"/>
    <x v="0"/>
    <x v="1"/>
    <n v="16"/>
    <x v="0"/>
    <m/>
    <s v="0//0"/>
    <m/>
    <m/>
    <n v="0"/>
    <m/>
    <n v="0"/>
    <m/>
    <m/>
    <m/>
    <s v="EST"/>
    <s v="40 HS"/>
    <d v="1974-03-01T00:00:00"/>
    <n v="12585.47"/>
    <n v="69"/>
    <x v="9"/>
    <x v="5"/>
  </r>
  <r>
    <s v="FRANCISCO JOSE DE ARAUJO CASTRO"/>
    <s v="Universidade Federal de Uberlandia"/>
    <n v="3270471"/>
    <n v="96684488391"/>
    <s v="27/01/1984"/>
    <s v="M"/>
    <s v="ANA COUTO DE ARAUJO"/>
    <s v="Parda"/>
    <s v="BRASILEIRO NATO"/>
    <m/>
    <s v="PI"/>
    <m/>
    <n v="372"/>
    <s v="FACULDADE ARQUITETURA URBANISMO E DESIGN"/>
    <s v="04-SANTA MONICA"/>
    <n v="372"/>
    <s v="FACULDADE ARQUITETURA URBANISMO E DESIGN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1-27T00:00:00"/>
    <n v="3181.04"/>
    <n v="38"/>
    <x v="7"/>
    <x v="9"/>
  </r>
  <r>
    <s v="FRANCISCO WAGNER BALBINO DE OLIVEIRA"/>
    <s v="Hospital de Clínicas"/>
    <n v="2135925"/>
    <n v="2011721350"/>
    <s v="11/09/1986"/>
    <s v="M"/>
    <s v="RITA DE CASSIA BALBINO DE OLIVEIRA"/>
    <s v="Branca"/>
    <s v="BRASILEIRO NATO"/>
    <m/>
    <s v="CE"/>
    <m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6"/>
    <x v="0"/>
    <m/>
    <s v="0//0"/>
    <m/>
    <m/>
    <n v="0"/>
    <m/>
    <n v="0"/>
    <m/>
    <m/>
    <m/>
    <s v="EST"/>
    <s v="24 HS"/>
    <d v="2014-07-07T00:00:00"/>
    <n v="5399.95"/>
    <n v="36"/>
    <x v="7"/>
    <x v="0"/>
  </r>
  <r>
    <s v="FRANCISVANIA RODRIGUES SILVA"/>
    <s v="Universidade Federal de Uberlandia"/>
    <n v="1649864"/>
    <n v="5362002627"/>
    <s v="28/12/1981"/>
    <s v="F"/>
    <s v="SILVANIA RODRIGUES DA SILVA"/>
    <s v="Parda"/>
    <s v="BRASILEIRO NATO"/>
    <m/>
    <s v="MG"/>
    <s v="PRATA"/>
    <n v="955"/>
    <s v="PROAE - CAMPUS PONTAL"/>
    <s v="09-CAMPUS PONTAL"/>
    <n v="944"/>
    <s v="PRO REITORIA DE ASSISTENCIA ESTUDANTIL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8-08-20T00:00:00"/>
    <n v="8601.52"/>
    <n v="41"/>
    <x v="2"/>
    <x v="3"/>
  </r>
  <r>
    <s v="FRANKLLIN RODRIGO RODRIGUES"/>
    <s v="Universidade Federal de Uberlandia"/>
    <n v="2058700"/>
    <n v="6330139601"/>
    <s v="05/03/1979"/>
    <s v="M"/>
    <s v="ZILDA MARIA RODRIGUES"/>
    <s v="Branca"/>
    <s v="BRASILEIRO NATO"/>
    <m/>
    <s v="GO"/>
    <m/>
    <n v="391"/>
    <s v="FACULDADE DE MATEMATICA"/>
    <s v="04-SANTA MONICA"/>
    <n v="391"/>
    <s v="FACULDADE DE MATEMATICA"/>
    <s v="04-SANTA MONICA"/>
    <x v="0"/>
    <s v="Graduação (Nivel Superior Completo)"/>
    <x v="0"/>
    <x v="3"/>
    <n v="7"/>
    <x v="0"/>
    <m/>
    <s v="0//0"/>
    <m/>
    <m/>
    <n v="0"/>
    <m/>
    <n v="0"/>
    <m/>
    <m/>
    <m/>
    <s v="EST"/>
    <s v="40 HS"/>
    <d v="2013-09-16T00:00:00"/>
    <n v="3998.03"/>
    <n v="43"/>
    <x v="2"/>
    <x v="9"/>
  </r>
  <r>
    <s v="FREDERICO AZEVEDO CORTICIONI"/>
    <s v="Universidade Federal de Uberlandia"/>
    <n v="3304323"/>
    <n v="1196054657"/>
    <s v="02/09/1980"/>
    <s v="M"/>
    <s v="MIRIAN DE AZEVEDO CORTICIONI"/>
    <s v="Branca"/>
    <s v="BRASILEIRO NATO"/>
    <m/>
    <s v="MG"/>
    <m/>
    <n v="673"/>
    <s v="DIRETORIA DE OBRAS"/>
    <s v="04-SANTA MONICA"/>
    <n v="59"/>
    <s v="PREFEITURA UNIVERSITARIA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8-11T00:00:00"/>
    <n v="3058.7"/>
    <n v="42"/>
    <x v="2"/>
    <x v="9"/>
  </r>
  <r>
    <s v="FREDERICO DE MATOS SOUSA"/>
    <s v="Universidade Federal de Uberlandia"/>
    <n v="2102926"/>
    <n v="74475746604"/>
    <s v="23/11/1970"/>
    <s v="M"/>
    <s v="DORALICE DE MELO MATOS SOUSA"/>
    <s v="Branc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Tecnico (Nivel Medio Completo)"/>
    <x v="2"/>
    <x v="3"/>
    <n v="6"/>
    <x v="0"/>
    <m/>
    <s v="0//0"/>
    <m/>
    <m/>
    <n v="0"/>
    <m/>
    <n v="0"/>
    <m/>
    <m/>
    <m/>
    <s v="EST"/>
    <s v="40 HS"/>
    <d v="2014-03-24T00:00:00"/>
    <n v="3156.1"/>
    <n v="52"/>
    <x v="5"/>
    <x v="9"/>
  </r>
  <r>
    <s v="FREDERICO HOMEM DA SILVA"/>
    <s v="Hospital de Clínicas"/>
    <n v="2678636"/>
    <n v="1455530603"/>
    <s v="08/06/1983"/>
    <s v="M"/>
    <s v="NORMA SEBASTIANA SILVA E SILV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5"/>
    <x v="0"/>
    <m/>
    <s v="0//0"/>
    <m/>
    <m/>
    <n v="0"/>
    <m/>
    <n v="0"/>
    <m/>
    <m/>
    <m/>
    <s v="EST"/>
    <s v="40 HS"/>
    <d v="2015-10-17T00:00:00"/>
    <n v="12667.2"/>
    <n v="39"/>
    <x v="2"/>
    <x v="5"/>
  </r>
  <r>
    <s v="GABRIEL FIRME DA FONSECA"/>
    <s v="Universidade Federal de Uberlandia"/>
    <n v="1512093"/>
    <n v="1435529618"/>
    <s v="17/02/1985"/>
    <s v="M"/>
    <s v="MARIA APARECIDA FIRME DA FONSECA"/>
    <s v="Branca"/>
    <s v="BRASILEIRO NATO"/>
    <m/>
    <s v="DF"/>
    <s v="BRASILIA"/>
    <n v="414"/>
    <s v="FACULDADE DE CIENCIA DA COMPUTACAO"/>
    <s v="04-SANTA MONICA"/>
    <n v="414"/>
    <s v="FACULDADE DE CIENCIA DA COMPUTACAO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5-11-03T00:00:00"/>
    <n v="5618.43"/>
    <n v="37"/>
    <x v="7"/>
    <x v="0"/>
  </r>
  <r>
    <s v="GABRIEL FONSECA REZENDE"/>
    <s v="Universidade Federal de Uberlandia"/>
    <n v="1621980"/>
    <n v="8041056695"/>
    <s v="27/04/1987"/>
    <s v="M"/>
    <s v="ELIZABETE DAS GRACAS FONSECA REZENDE"/>
    <s v="Parda"/>
    <s v="BRASILEIRO NATO"/>
    <m/>
    <s v="MG"/>
    <s v="UBERLANDIA"/>
    <n v="356"/>
    <s v="INSTITUTO DE QUIMICA"/>
    <s v="04-SANTA MONICA"/>
    <n v="356"/>
    <s v="INSTITUTO DE QUIMICA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8-03-31T00:00:00"/>
    <n v="6047.64"/>
    <n v="35"/>
    <x v="7"/>
    <x v="2"/>
  </r>
  <r>
    <s v="GABRIEL SENA ALVES"/>
    <s v="Universidade Federal de Uberlandia"/>
    <n v="1232521"/>
    <n v="5976834175"/>
    <s v="08/03/1999"/>
    <s v="M"/>
    <s v="FRANCIMARA DOS SANTOS SENA"/>
    <s v="Preta"/>
    <s v="BRASILEIRO NATO"/>
    <m/>
    <s v="DF"/>
    <m/>
    <n v="789"/>
    <s v="COOR CURSO GRAD ENG ALIMENTOS DE PATOS"/>
    <s v="11-CAMPUS PATOS DE MINAS"/>
    <n v="410"/>
    <s v="FACULDADE DE ENGENHARIA QUIMICA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2-16T00:00:00"/>
    <n v="3266.68"/>
    <n v="23"/>
    <x v="10"/>
    <x v="9"/>
  </r>
  <r>
    <s v="GABRIEL TRONCONI"/>
    <s v="Universidade Federal de Uberlandia"/>
    <n v="2154875"/>
    <n v="6176807603"/>
    <s v="29/12/1983"/>
    <s v="M"/>
    <s v="NILZA MARIA TRONCONI"/>
    <s v="Branca"/>
    <s v="BRASILEIRO NATO"/>
    <m/>
    <s v="MG"/>
    <m/>
    <n v="672"/>
    <s v="SETOR ESPEC EM ENG DE SEG NO TRABALHO"/>
    <s v="08-AREA ADMINISTR-UMUARAMA"/>
    <n v="29"/>
    <s v="PRO REITORIA DE GESTAO DE PESSOA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8-14T00:00:00"/>
    <n v="4320.12"/>
    <n v="39"/>
    <x v="2"/>
    <x v="0"/>
  </r>
  <r>
    <s v="GABRIELA APARECIDA DOS REIS"/>
    <s v="Universidade Federal de Uberlandia"/>
    <n v="3040141"/>
    <n v="8028752624"/>
    <s v="15/09/1987"/>
    <s v="F"/>
    <s v="ANERLI DE FATIMA FREITAS DOS REIS"/>
    <s v="Branca"/>
    <s v="BRASILEIRO NATO"/>
    <m/>
    <s v="MG"/>
    <m/>
    <n v="55"/>
    <s v="DIVISAO CARREIRA DOS TEC ADMINISTRATIVOS"/>
    <s v="04-SANTA MONICA"/>
    <n v="29"/>
    <s v="PRO REITORIA DE GESTAO DE PESSOAS"/>
    <s v="04-SANTA MONICA"/>
    <x v="0"/>
    <s v="Doutorado"/>
    <x v="0"/>
    <x v="0"/>
    <n v="4"/>
    <x v="0"/>
    <m/>
    <s v="0//0"/>
    <m/>
    <m/>
    <n v="0"/>
    <m/>
    <n v="0"/>
    <m/>
    <m/>
    <m/>
    <s v="EST"/>
    <s v="40 HS"/>
    <d v="2018-04-16T00:00:00"/>
    <n v="5387.14"/>
    <n v="35"/>
    <x v="7"/>
    <x v="0"/>
  </r>
  <r>
    <s v="GABRIELA LUIZA DA SILVA"/>
    <s v="Universidade Federal de Uberlandia"/>
    <n v="1459623"/>
    <n v="4472455625"/>
    <s v="28/11/1979"/>
    <s v="F"/>
    <s v="ONIRA MARIA SILVA"/>
    <s v="Branca"/>
    <s v="BRASILEIRO NATO"/>
    <m/>
    <s v="DF"/>
    <s v="TAGUATINGA"/>
    <n v="312"/>
    <s v="COOR CURSO BACHAREL LIC ENFERMAGEM"/>
    <s v="07-AREA ACADEMICA-UMUARAMA"/>
    <n v="211"/>
    <s v="DIRETORIA DE ENFERMAGEM HC"/>
    <s v="05-ENFERMAGEM-UMUARAMA"/>
    <x v="0"/>
    <s v="Mestrado"/>
    <x v="1"/>
    <x v="0"/>
    <n v="12"/>
    <x v="0"/>
    <m/>
    <s v="0//0"/>
    <m/>
    <m/>
    <n v="0"/>
    <m/>
    <n v="0"/>
    <m/>
    <m/>
    <m/>
    <s v="EST"/>
    <s v="40 HS"/>
    <d v="2004-07-14T00:00:00"/>
    <n v="11571.18"/>
    <n v="43"/>
    <x v="2"/>
    <x v="8"/>
  </r>
  <r>
    <s v="GABRIELA MARQUES DE OLIVEIRA"/>
    <s v="Universidade Federal de Uberlandia"/>
    <n v="3153876"/>
    <n v="8126337680"/>
    <s v="27/05/1992"/>
    <s v="F"/>
    <s v="MARINA MARQUES RIBEIRO OLIVEIRA"/>
    <s v="Branca"/>
    <s v="BRASILEIRO NATO"/>
    <m/>
    <s v="MG"/>
    <m/>
    <n v="29"/>
    <s v="PRO REITORIA DE GESTAO DE PESSOAS"/>
    <s v="04-SANTA MONICA"/>
    <n v="29"/>
    <s v="PRO REITORIA DE GESTAO DE PESSOAS"/>
    <s v="04-SANTA MON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11-06T00:00:00"/>
    <n v="4590.8999999999996"/>
    <n v="30"/>
    <x v="0"/>
    <x v="0"/>
  </r>
  <r>
    <s v="GABRIELA RIBEIRO FREITAS"/>
    <s v="Universidade Federal de Uberlandia"/>
    <n v="2735973"/>
    <n v="9411329608"/>
    <s v="09/08/1989"/>
    <s v="F"/>
    <s v="ROSANA MARIA RIBEIRO COSTA"/>
    <s v="Parda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Nivel Medio"/>
    <x v="2"/>
    <x v="0"/>
    <n v="4"/>
    <x v="0"/>
    <m/>
    <s v="0//0"/>
    <m/>
    <m/>
    <n v="0"/>
    <m/>
    <n v="0"/>
    <m/>
    <m/>
    <m/>
    <s v="EST"/>
    <s v="40 HS"/>
    <d v="2017-07-19T00:00:00"/>
    <n v="2814"/>
    <n v="33"/>
    <x v="0"/>
    <x v="9"/>
  </r>
  <r>
    <s v="GABRIELA SILVA GARCIA"/>
    <s v="Universidade Federal de Uberlandia"/>
    <n v="2683166"/>
    <n v="9757809640"/>
    <s v="22/07/1988"/>
    <s v="F"/>
    <s v="SIRLETE CONCEICAO DA SILVA GARCIA"/>
    <s v="Branca"/>
    <s v="BRASILEIRO NATO"/>
    <m/>
    <s v="MG"/>
    <s v="ARAGUARI"/>
    <n v="403"/>
    <s v="FACULDADE DE ENGENHARIA ELETRICA"/>
    <s v="04-SANTA MONICA"/>
    <n v="403"/>
    <s v="FACULDADE DE ENGENHARIA ELETRICA"/>
    <s v="04-SANTA MONICA"/>
    <x v="0"/>
    <s v="Mestrado"/>
    <x v="0"/>
    <x v="3"/>
    <n v="2"/>
    <x v="0"/>
    <m/>
    <s v="0//0"/>
    <m/>
    <m/>
    <n v="0"/>
    <m/>
    <n v="0"/>
    <m/>
    <m/>
    <m/>
    <s v="EST"/>
    <s v="40 HS"/>
    <d v="2020-10-16T00:00:00"/>
    <n v="3566.09"/>
    <n v="34"/>
    <x v="7"/>
    <x v="9"/>
  </r>
  <r>
    <s v="GABRIELA TOME MENDES TORGA"/>
    <s v="Hospital de Clínicas"/>
    <n v="2485839"/>
    <n v="5237600603"/>
    <s v="01/05/1979"/>
    <s v="F"/>
    <s v="ELISABETH TOME MENDES TORGA"/>
    <s v="Branca"/>
    <s v="BRASILEIRO NATO"/>
    <m/>
    <s v="DF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8"/>
    <x v="0"/>
    <m/>
    <s v="0//0"/>
    <m/>
    <m/>
    <n v="0"/>
    <m/>
    <n v="0"/>
    <m/>
    <m/>
    <m/>
    <s v="EST"/>
    <s v="40 HS"/>
    <d v="2011-03-15T00:00:00"/>
    <n v="16517.439999999999"/>
    <n v="43"/>
    <x v="2"/>
    <x v="1"/>
  </r>
  <r>
    <s v="GABRIELLE CAROLINA SILVA CASSIANO"/>
    <s v="Universidade Federal de Uberlandia"/>
    <n v="2997527"/>
    <n v="8675322623"/>
    <s v="14/03/1987"/>
    <s v="F"/>
    <s v="JOANA DARC MARIA SILVA"/>
    <s v="Parda"/>
    <s v="BRASILEIRO NATO"/>
    <m/>
    <s v="MG"/>
    <m/>
    <n v="130"/>
    <s v="SETOR DE ASSUNTOS EDUCACIONAIS - DIRAC"/>
    <s v="04-SANTA MONICA"/>
    <n v="262"/>
    <s v="PRO REITORIA DE GRADUACAO"/>
    <s v="04-SANTA MONICA"/>
    <x v="0"/>
    <s v="Mestrado"/>
    <x v="0"/>
    <x v="0"/>
    <n v="4"/>
    <x v="0"/>
    <m/>
    <s v="0//0"/>
    <m/>
    <m/>
    <n v="0"/>
    <m/>
    <n v="0"/>
    <m/>
    <m/>
    <m/>
    <s v="EST"/>
    <s v="40 HS"/>
    <d v="2017-11-14T00:00:00"/>
    <n v="4679.12"/>
    <n v="35"/>
    <x v="7"/>
    <x v="0"/>
  </r>
  <r>
    <s v="GABRIELLE SILVA VINHAL BOTELHO"/>
    <s v="Universidade Federal de Uberlandia"/>
    <n v="2913196"/>
    <n v="9402399658"/>
    <s v="07/04/1990"/>
    <s v="F"/>
    <s v="GIANE MARIA DA SILVA VINHAL"/>
    <s v="Branca"/>
    <s v="BRASILEIRO NATO"/>
    <m/>
    <s v="MG"/>
    <m/>
    <n v="560"/>
    <s v="CURSO DE GRADUACAO EM FISIOTERAPIA"/>
    <s v="03-EDUCACAO FISICA"/>
    <n v="332"/>
    <s v="FACULDADE DE EDUCACAO FISICA"/>
    <s v="03-EDUCACAO FISICA"/>
    <x v="0"/>
    <s v="Doutorado"/>
    <x v="1"/>
    <x v="0"/>
    <n v="6"/>
    <x v="0"/>
    <m/>
    <s v="0//0"/>
    <m/>
    <m/>
    <n v="0"/>
    <m/>
    <n v="0"/>
    <m/>
    <m/>
    <m/>
    <s v="EST"/>
    <s v="30 HS"/>
    <d v="2014-01-22T00:00:00"/>
    <n v="10503.66"/>
    <n v="32"/>
    <x v="0"/>
    <x v="8"/>
  </r>
  <r>
    <s v="GALENO VIEIRA DE OLIVEIRA JUNIOR"/>
    <s v="Hospital de Clínicas"/>
    <n v="1363231"/>
    <n v="1033016667"/>
    <s v="15/01/1978"/>
    <s v="M"/>
    <s v="ELZA MARIA DAS GRAÇAS VIEIRA"/>
    <s v="Branca"/>
    <s v="BRASILEIRO NATO"/>
    <m/>
    <s v="MG"/>
    <m/>
    <n v="485"/>
    <s v="CLINICA MEDICA INTERNACAO DIENF"/>
    <s v="05-ENFERMAGEM-UMUARAMA"/>
    <n v="211"/>
    <s v="DIRETORIA DE ENFERMAGEM HC"/>
    <s v="05-ENFERMAGEM-UMUARAMA"/>
    <x v="9"/>
    <s v="Especialização Nivel Superior"/>
    <x v="1"/>
    <x v="2"/>
    <n v="3"/>
    <x v="0"/>
    <m/>
    <s v="0//0"/>
    <m/>
    <m/>
    <n v="0"/>
    <m/>
    <n v="0"/>
    <m/>
    <m/>
    <m/>
    <s v="EST"/>
    <s v="40 HS"/>
    <d v="2017-03-02T00:00:00"/>
    <n v="15734.88"/>
    <n v="44"/>
    <x v="3"/>
    <x v="6"/>
  </r>
  <r>
    <s v="GASPAR BELCHIOR FRANCISCO DA CUNHA"/>
    <s v="Universidade Federal de Uberlandia"/>
    <n v="1035122"/>
    <n v="57788790672"/>
    <s v="12/05/1966"/>
    <s v="M"/>
    <s v="MARIA ROSA CELES CUNHA"/>
    <s v="Branca"/>
    <s v="BRASILEIRO NATO"/>
    <m/>
    <s v="MG"/>
    <s v="UBERLANDIA"/>
    <n v="59"/>
    <s v="PREFEITURA UNIVERSITARIA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3-04-02T00:00:00"/>
    <n v="6738.34"/>
    <n v="56"/>
    <x v="4"/>
    <x v="2"/>
  </r>
  <r>
    <s v="GASPARINA DAS GRACAS REIS"/>
    <s v="Hospital de Clínicas"/>
    <n v="412648"/>
    <n v="46092382687"/>
    <s v="18/08/1950"/>
    <s v="F"/>
    <s v="ANA PEREIRA LUZ"/>
    <s v="Parda"/>
    <s v="BRASILEIRO NATO"/>
    <m/>
    <s v="MG"/>
    <s v="SANTANA"/>
    <n v="751"/>
    <s v="HOTELARIA HOSPITALAR"/>
    <s v="06-HOSP CLINICAS-UMUARAMA"/>
    <n v="743"/>
    <s v="DIRETORIA DE SERVICOS ADMINISTRATIVOS"/>
    <s v="06-HOSP CLINICAS-UMUARAM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86-02-10T00:00:00"/>
    <n v="3252.14"/>
    <n v="72"/>
    <x v="9"/>
    <x v="9"/>
  </r>
  <r>
    <s v="GEISA CANDIDA DA SILVA GONCALVES"/>
    <s v="Universidade Federal de Uberlandia"/>
    <n v="1617260"/>
    <n v="422276669"/>
    <s v="21/02/1976"/>
    <s v="F"/>
    <s v="MARIA CANDIDA DA SILVA"/>
    <s v="Branca"/>
    <s v="BRASILEIRO NATO"/>
    <m/>
    <s v="MG"/>
    <s v="ITUIUTABA"/>
    <n v="29"/>
    <s v="PRO REITORIA DE GESTAO DE PESSOAS"/>
    <s v="04-SANTA MONICA"/>
    <n v="29"/>
    <s v="PRO REITORIA DE GESTAO DE PESSOAS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8-03-31T00:00:00"/>
    <n v="6542.78"/>
    <n v="46"/>
    <x v="3"/>
    <x v="2"/>
  </r>
  <r>
    <s v="GEISA NEUZA DE MIRANDA"/>
    <s v="Hospital de Clínicas"/>
    <n v="1123441"/>
    <n v="79634664687"/>
    <s v="20/08/1965"/>
    <s v="F"/>
    <s v="NEUZA CARNEIRO MIRANDA"/>
    <s v="Branca"/>
    <s v="BRASILEIRO NATO"/>
    <m/>
    <s v="MG"/>
    <s v="ITUIUTABA"/>
    <n v="771"/>
    <s v="SERVICOS MEDICOS"/>
    <s v="06-HOSP CLINICAS-UMUARAMA"/>
    <n v="746"/>
    <s v="DIRETORIA DE SERVICOS CLINICOS"/>
    <s v="06-HOSP CLINICAS-UMUARAMA"/>
    <x v="0"/>
    <s v="ENSINO SUPERIOR"/>
    <x v="1"/>
    <x v="1"/>
    <n v="16"/>
    <x v="0"/>
    <m/>
    <s v="0//0"/>
    <m/>
    <m/>
    <n v="0"/>
    <m/>
    <n v="0"/>
    <m/>
    <m/>
    <m/>
    <s v="EST"/>
    <s v="40 HS"/>
    <d v="1995-01-05T00:00:00"/>
    <n v="18404.77"/>
    <n v="57"/>
    <x v="4"/>
    <x v="7"/>
  </r>
  <r>
    <s v="GEISEL OLIVEIRA DA COSTA"/>
    <s v="Hospital de Clínicas"/>
    <n v="1435024"/>
    <n v="6130307616"/>
    <s v="24/06/1979"/>
    <s v="M"/>
    <s v="MARIA DAS GRACAS OLIVEIRA DA COSTA"/>
    <s v="Branca"/>
    <s v="BRASILEIRO NATO"/>
    <m/>
    <s v="DF"/>
    <s v="TAGUATINGA"/>
    <n v="549"/>
    <s v="SETOR DE TRANSPLANTE RENAL"/>
    <s v="05-ENFERMAGEM-UMUARAMA"/>
    <n v="211"/>
    <s v="DIRETORIA DE ENFERMAGEM HC"/>
    <s v="05-ENFERMAGEM-UMUARAMA"/>
    <x v="0"/>
    <s v="ENSINO MEDIO"/>
    <x v="0"/>
    <x v="0"/>
    <n v="13"/>
    <x v="0"/>
    <m/>
    <s v="0//0"/>
    <m/>
    <m/>
    <n v="0"/>
    <m/>
    <n v="0"/>
    <m/>
    <m/>
    <m/>
    <s v="EST"/>
    <s v="40 HS"/>
    <d v="2003-11-13T00:00:00"/>
    <n v="5303.75"/>
    <n v="43"/>
    <x v="2"/>
    <x v="0"/>
  </r>
  <r>
    <s v="GEIZA GRACIELE DE JESUS TEIXEIRA"/>
    <s v="Universidade Federal de Uberlandia"/>
    <n v="1253688"/>
    <n v="7987443670"/>
    <s v="12/11/1987"/>
    <s v="F"/>
    <s v="MARIA JANETE DE JESUS"/>
    <s v="Parda"/>
    <s v="BRASILEIRO NATO"/>
    <m/>
    <s v="MG"/>
    <m/>
    <n v="247"/>
    <s v="PRO REITORIA EXTENSAO E CULTURA"/>
    <s v="04-SANTA MONICA"/>
    <n v="247"/>
    <s v="PRO REITORIA EXTENSAO E CULTURA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3-16T00:00:00"/>
    <n v="3058.7"/>
    <n v="35"/>
    <x v="7"/>
    <x v="9"/>
  </r>
  <r>
    <s v="GELIA CRISTINA FARIAS DE SOUZA"/>
    <s v="Hospital de Clínicas"/>
    <n v="1901797"/>
    <n v="84199989153"/>
    <s v="15/01/1978"/>
    <s v="F"/>
    <s v="ANTONIA LUCIA DE SOUZA"/>
    <s v="Parda"/>
    <s v="BRASILEIRO NATO"/>
    <m/>
    <s v="GO"/>
    <m/>
    <n v="492"/>
    <s v="CENTRO OBSTETRICO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1-30T00:00:00"/>
    <n v="9552"/>
    <n v="44"/>
    <x v="3"/>
    <x v="3"/>
  </r>
  <r>
    <s v="GENIVALDO EUGENIO GONCALVES"/>
    <s v="Hospital de Clínicas"/>
    <n v="1361820"/>
    <n v="26161338149"/>
    <s v="11/08/1959"/>
    <s v="M"/>
    <s v="ATAIDES AUGUSTA DE OLIVEIRA"/>
    <s v="Preta"/>
    <s v="BRASILEIRO NATO"/>
    <m/>
    <s v="GO"/>
    <s v="SANTA HELENA DE GOIAS"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09-11T00:00:00"/>
    <n v="11541.11"/>
    <n v="63"/>
    <x v="6"/>
    <x v="8"/>
  </r>
  <r>
    <s v="GENIVALDO ROCHA DA SILVA"/>
    <s v="Universidade Federal de Uberlandia"/>
    <n v="410979"/>
    <n v="44364709620"/>
    <s v="25/09/1961"/>
    <s v="M"/>
    <s v="FATIMA MARIA ROCHA"/>
    <s v="Branca"/>
    <s v="BRASILEIRO NATO"/>
    <m/>
    <s v="MG"/>
    <s v="UBERLANDIA"/>
    <n v="71"/>
    <s v="DIVISAO VIGILANCIA SEGURANCA PATRIMONIAL"/>
    <s v="04-SANTA MONICA"/>
    <n v="59"/>
    <s v="PREFEITURA UNIVERSITARIA"/>
    <s v="04-SANTA MONICA"/>
    <x v="0"/>
    <s v="Nivel Medio"/>
    <x v="0"/>
    <x v="0"/>
    <n v="16"/>
    <x v="0"/>
    <m/>
    <s v="0//0"/>
    <m/>
    <m/>
    <n v="0"/>
    <m/>
    <n v="0"/>
    <m/>
    <m/>
    <m/>
    <s v="EST"/>
    <s v="40 HS"/>
    <d v="1981-02-17T00:00:00"/>
    <n v="7750.32"/>
    <n v="61"/>
    <x v="6"/>
    <x v="2"/>
  </r>
  <r>
    <s v="GEOVANA MENDONCA CURCINO"/>
    <s v="Universidade Federal de Uberlandia"/>
    <n v="1380591"/>
    <n v="9144671660"/>
    <s v="08/07/1990"/>
    <s v="F"/>
    <s v="SILVANA APARECIDA MENDONCA CURCINO"/>
    <s v="Branca"/>
    <s v="BRASILEIRO NATO"/>
    <m/>
    <s v="MG"/>
    <m/>
    <n v="147"/>
    <s v="DIVISAO FINANCEIRA - DIRAF"/>
    <s v="04-SANTA MONICA"/>
    <n v="131"/>
    <s v="PRO REITORIA DE PLANEJAMEN ADMINISTRACAO"/>
    <s v="04-SANTA MONICA"/>
    <x v="2"/>
    <s v="Especialização Nivel Superior"/>
    <x v="0"/>
    <x v="0"/>
    <n v="4"/>
    <x v="0"/>
    <m/>
    <s v="0//0"/>
    <m/>
    <m/>
    <n v="0"/>
    <m/>
    <n v="0"/>
    <m/>
    <m/>
    <m/>
    <s v="EST"/>
    <s v="40 HS"/>
    <d v="2017-12-18T00:00:00"/>
    <n v="4001.88"/>
    <n v="32"/>
    <x v="0"/>
    <x v="0"/>
  </r>
  <r>
    <s v="GEOVANE SOUZA MELO JUNIOR"/>
    <s v="Universidade Federal de Uberlandia"/>
    <n v="2119849"/>
    <n v="9438763627"/>
    <s v="14/01/1989"/>
    <s v="M"/>
    <s v="MARGARETE ANGELICA MELO"/>
    <s v="Parda"/>
    <s v="BRASILEIRO NATO"/>
    <m/>
    <s v="MG"/>
    <m/>
    <n v="127"/>
    <s v="DIRETORIA DE PESQUISA - PROPP"/>
    <s v="04-SANTA MONICA"/>
    <n v="122"/>
    <s v="PRO REITORIA PESQUISA E POS GRADUACAO"/>
    <s v="04-SANTA MONICA"/>
    <x v="0"/>
    <s v="Doutorado"/>
    <x v="0"/>
    <x v="0"/>
    <n v="6"/>
    <x v="0"/>
    <m/>
    <s v="0//0"/>
    <m/>
    <m/>
    <n v="0"/>
    <m/>
    <n v="0"/>
    <m/>
    <m/>
    <m/>
    <s v="EST"/>
    <s v="40 HS"/>
    <d v="2014-04-30T00:00:00"/>
    <n v="5815.54"/>
    <n v="33"/>
    <x v="0"/>
    <x v="0"/>
  </r>
  <r>
    <s v="GEOVANIA GERALDA DE ARAUJO"/>
    <s v="Universidade Federal de Uberlandia"/>
    <n v="1189179"/>
    <n v="98661086604"/>
    <s v="16/11/1973"/>
    <s v="F"/>
    <s v="IVANDIRA GERALDA DE ARAUJO"/>
    <s v="Branca"/>
    <s v="BRASILEIRO NATO"/>
    <m/>
    <s v="MG"/>
    <s v="LAGAMAR"/>
    <n v="268"/>
    <s v="COOR CURSO TECNICO DE ENFERMAGEM"/>
    <s v="07-AREA ACADEMICA-UMUARAMA"/>
    <n v="264"/>
    <s v="DIRETORIA DA ESCOLA TECNICA DE SAUDE"/>
    <s v="07-AREA ACADEMICA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6-02-08T00:00:00"/>
    <n v="5150.6899999999996"/>
    <n v="49"/>
    <x v="5"/>
    <x v="0"/>
  </r>
  <r>
    <s v="GERALDA NEIDE ROSA SILVA"/>
    <s v="Hospital de Clínicas"/>
    <n v="1854355"/>
    <n v="70997233672"/>
    <s v="22/06/1968"/>
    <s v="F"/>
    <s v="MARIA ROSA DA SILV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3-15T00:00:00"/>
    <n v="9386.85"/>
    <n v="54"/>
    <x v="4"/>
    <x v="3"/>
  </r>
  <r>
    <s v="GERALDO AFONSO BATISTA"/>
    <s v="Hospital de Clínicas"/>
    <n v="410462"/>
    <n v="44601905672"/>
    <s v="13/04/1961"/>
    <s v="M"/>
    <s v="MARIA FRANCISCA SANTOS"/>
    <s v="Branca"/>
    <s v="BRASILEIRO NATO"/>
    <m/>
    <s v="MG"/>
    <s v="CARMO DO PARANAIB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1-05-01T00:00:00"/>
    <n v="8488.23"/>
    <n v="61"/>
    <x v="6"/>
    <x v="3"/>
  </r>
  <r>
    <s v="GERALDO DE ASSIS"/>
    <s v="Universidade Federal de Uberlandia"/>
    <n v="412037"/>
    <n v="36558915634"/>
    <s v="09/09/1955"/>
    <s v="M"/>
    <s v="BENEDITA AFONSO PAIVA"/>
    <s v="Parda"/>
    <s v="BRASILEIRO NATO"/>
    <m/>
    <s v="MG"/>
    <s v="SAO FRANCISCO DE OLIVEIRA"/>
    <n v="673"/>
    <s v="DIRETORIA DE OBRAS"/>
    <s v="04-SANTA MONICA"/>
    <n v="80"/>
    <s v="DIRETORIA DE OBRAS - ANTIGA-"/>
    <s v="04-SANTA MONICA"/>
    <x v="0"/>
    <s v="ALFABETIZADO SEM CURSOS REGULARES"/>
    <x v="3"/>
    <x v="0"/>
    <n v="16"/>
    <x v="0"/>
    <m/>
    <s v="0//0"/>
    <m/>
    <m/>
    <n v="0"/>
    <m/>
    <n v="0"/>
    <m/>
    <m/>
    <m/>
    <s v="EST"/>
    <s v="40 HS"/>
    <d v="1978-07-26T00:00:00"/>
    <n v="4607.47"/>
    <n v="67"/>
    <x v="1"/>
    <x v="0"/>
  </r>
  <r>
    <s v="GERALDO JUNIOR REZENDE"/>
    <s v="Hospital de Clínicas"/>
    <n v="2434797"/>
    <n v="95200169615"/>
    <s v="02/07/1976"/>
    <s v="M"/>
    <s v="LUZIA PIRES DE REZENDE"/>
    <s v="Branca"/>
    <s v="BRASILEIRO NATO"/>
    <m/>
    <s v="MG"/>
    <s v="IRAI DE MINAS"/>
    <n v="211"/>
    <s v="DIRETORIA DE ENFERMAGEM HC"/>
    <s v="05-ENFERMAGEM-UMUARAMA"/>
    <n v="211"/>
    <s v="DIRETORIA DE ENFERMAGEM HC"/>
    <s v="05-ENFERMAGEM-UMUARAMA"/>
    <x v="0"/>
    <s v="Especialização Nivel Superior"/>
    <x v="1"/>
    <x v="0"/>
    <n v="8"/>
    <x v="1"/>
    <m/>
    <s v="0//0"/>
    <m/>
    <s v="CESSAO (COM ONUS) PARA OUTROS ORGAOS - EST"/>
    <n v="0"/>
    <m/>
    <n v="26443"/>
    <s v="EMPRESA BRAS. SERVIÇOS HOSPITALARES"/>
    <s v="29/03/2021"/>
    <s v="0//0"/>
    <s v="EST"/>
    <s v="40 HS"/>
    <d v="2011-03-15T00:00:00"/>
    <n v="7967.9"/>
    <n v="46"/>
    <x v="3"/>
    <x v="2"/>
  </r>
  <r>
    <s v="GERALDO LOURENCO DA SILVA"/>
    <s v="Universidade Federal de Uberlandia"/>
    <n v="412038"/>
    <n v="28806972634"/>
    <s v="10/07/1955"/>
    <s v="M"/>
    <s v="MARCELINA BORBA"/>
    <s v="Branca"/>
    <s v="BRASILEIRO NATO"/>
    <m/>
    <s v="MG"/>
    <s v="ARAGUARI"/>
    <n v="869"/>
    <s v="DIVISAO DE EXECUCAO FISICA - DIROB"/>
    <s v="04-SANTA MONICA"/>
    <n v="80"/>
    <s v="DIRETORIA DE OBRAS - ANTIGA-"/>
    <s v="04-SANTA MONICA"/>
    <x v="0"/>
    <s v="ENSINO FUNDAMENTAL INCOMPLETO"/>
    <x v="2"/>
    <x v="0"/>
    <n v="16"/>
    <x v="0"/>
    <m/>
    <s v="0//0"/>
    <m/>
    <m/>
    <n v="0"/>
    <m/>
    <n v="0"/>
    <m/>
    <m/>
    <m/>
    <s v="EST"/>
    <s v="40 HS"/>
    <d v="1978-06-07T00:00:00"/>
    <n v="5259.39"/>
    <n v="67"/>
    <x v="1"/>
    <x v="0"/>
  </r>
  <r>
    <s v="GERALDO TOSHIO MATUMOTO"/>
    <s v="Universidade Federal de Uberlandia"/>
    <n v="1494265"/>
    <n v="16466649814"/>
    <s v="05/10/1974"/>
    <s v="M"/>
    <s v="YOSHICO MATUMOTO"/>
    <s v="Amarela"/>
    <s v="BRASILEIRO NATO"/>
    <m/>
    <s v="SP"/>
    <s v="PIRAPOZINHO"/>
    <n v="869"/>
    <s v="DIVISAO DE EXECUCAO FISICA - DIROB"/>
    <s v="04-SANTA MONICA"/>
    <n v="59"/>
    <s v="PREFEITURA UNIVERSITARIA"/>
    <s v="04-SANTA MONIC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5-04-28T00:00:00"/>
    <n v="9999.7900000000009"/>
    <n v="48"/>
    <x v="3"/>
    <x v="3"/>
  </r>
  <r>
    <s v="GERCIMARA MARIA HELOISA OLIVEIRA"/>
    <s v="Universidade Federal de Uberlandia"/>
    <n v="2052662"/>
    <n v="4035885614"/>
    <s v="22/06/1976"/>
    <s v="F"/>
    <s v="MARIA ROSA DE OLIVEIRA"/>
    <s v="Branca"/>
    <s v="BRASILEIRO NATO"/>
    <m/>
    <s v="MG"/>
    <m/>
    <n v="672"/>
    <s v="SETOR ESPEC EM ENG DE SEG NO TRABALHO"/>
    <s v="08-AREA ADMINISTR-UMUARAMA"/>
    <n v="29"/>
    <s v="PRO REITORIA DE GESTAO DE PESSOAS"/>
    <s v="04-SANTA MONICA"/>
    <x v="0"/>
    <s v="ENSINO SUPERIOR"/>
    <x v="1"/>
    <x v="0"/>
    <n v="7"/>
    <x v="0"/>
    <m/>
    <s v="0//0"/>
    <m/>
    <m/>
    <n v="0"/>
    <m/>
    <n v="0"/>
    <m/>
    <m/>
    <m/>
    <s v="EST"/>
    <s v="40 HS"/>
    <d v="2013-08-13T00:00:00"/>
    <n v="5899.09"/>
    <n v="46"/>
    <x v="3"/>
    <x v="0"/>
  </r>
  <r>
    <s v="GERLE MARQUES DE OLIVEIRA"/>
    <s v="Hospital de Clínicas"/>
    <n v="1434306"/>
    <n v="51138557668"/>
    <s v="04/12/1967"/>
    <s v="M"/>
    <s v="ORESTINA MARQUES DE OLIVEIRA"/>
    <s v="Branca"/>
    <s v="BRASILEIRO NATO"/>
    <m/>
    <s v="GO"/>
    <s v="PARANAIGUARA"/>
    <n v="478"/>
    <s v="CIRURGIA PS DIENF"/>
    <s v="05-ENFERMAGEM-UMUARAMA"/>
    <n v="211"/>
    <s v="DIRETORIA DE ENFERMAGEM HC"/>
    <s v="05-ENFERMAGEM-UMUARAMA"/>
    <x v="0"/>
    <s v="Tecnico (Nivel Medio Completo)"/>
    <x v="2"/>
    <x v="1"/>
    <n v="13"/>
    <x v="0"/>
    <m/>
    <s v="0//0"/>
    <m/>
    <m/>
    <n v="0"/>
    <m/>
    <n v="0"/>
    <m/>
    <m/>
    <m/>
    <s v="EST"/>
    <s v="40 HS"/>
    <d v="2003-11-07T00:00:00"/>
    <n v="8976.74"/>
    <n v="55"/>
    <x v="4"/>
    <x v="3"/>
  </r>
  <r>
    <s v="GESSIMEIRE DE ALMEIDA BESSA"/>
    <s v="Universidade Federal de Uberlandia"/>
    <n v="2258540"/>
    <n v="1587365677"/>
    <s v="06/10/1986"/>
    <s v="F"/>
    <s v="FRANCISCA GESSILENE VIEIRA DE ALMEIDA"/>
    <s v="Branca"/>
    <s v="BRASILEIRO NATO"/>
    <m/>
    <s v="PA"/>
    <m/>
    <n v="648"/>
    <s v="DIVISAO DE CONTRATOS - DIRCL"/>
    <s v="04-SANTA MONICA"/>
    <n v="131"/>
    <s v="PRO REITORIA DE PLANEJAMEN ADMINISTRACAO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10-13T00:00:00"/>
    <n v="4157.95"/>
    <n v="36"/>
    <x v="7"/>
    <x v="0"/>
  </r>
  <r>
    <s v="GIANCARLO VITTORIO LUIS VANITELLI"/>
    <s v="Universidade Federal de Uberlandia"/>
    <n v="2222185"/>
    <n v="12220568601"/>
    <s v="06/09/1993"/>
    <s v="M"/>
    <s v="LUZIA DE ARAUJO"/>
    <s v="Parda"/>
    <s v="BRASILEIRO NATZ"/>
    <s v="ITALIA"/>
    <m/>
    <m/>
    <n v="74"/>
    <s v="DIVISAO DE DOCUMENTACAO - SEPRO"/>
    <s v="04-SANTA MONICA"/>
    <n v="59"/>
    <s v="PREFEITURA UNIVERSITARIA"/>
    <s v="04-SANTA MONICA"/>
    <x v="0"/>
    <s v="Graduação (Nivel Superior Completo)"/>
    <x v="2"/>
    <x v="0"/>
    <n v="6"/>
    <x v="0"/>
    <m/>
    <s v="0//0"/>
    <m/>
    <m/>
    <n v="0"/>
    <m/>
    <n v="0"/>
    <m/>
    <m/>
    <m/>
    <s v="EST"/>
    <s v="40 HS"/>
    <d v="2015-04-22T00:00:00"/>
    <n v="3301.93"/>
    <n v="29"/>
    <x v="0"/>
    <x v="9"/>
  </r>
  <r>
    <s v="GIANNY CARLOS FREITAS BARBOSA"/>
    <s v="Universidade Federal de Uberlandia"/>
    <n v="1513635"/>
    <n v="3464804690"/>
    <s v="30/03/1978"/>
    <s v="F"/>
    <s v="CELEIDA REGINA CARLOS BARBOSA"/>
    <s v="Branca"/>
    <s v="BRASILEIRO NATO"/>
    <m/>
    <s v="GO"/>
    <s v="CACU"/>
    <n v="55"/>
    <s v="DIVISAO CARREIRA DOS TEC ADMINISTRATIVOS"/>
    <s v="04-SANTA MONICA"/>
    <n v="29"/>
    <s v="PRO REITORIA DE GESTAO DE PESSOAS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5-11-11T00:00:00"/>
    <n v="5570.84"/>
    <n v="44"/>
    <x v="3"/>
    <x v="0"/>
  </r>
  <r>
    <s v="GIANNY SILVERIO MENDES"/>
    <s v="Universidade Federal de Uberlandia"/>
    <n v="1966709"/>
    <n v="3172214699"/>
    <s v="05/09/1975"/>
    <s v="M"/>
    <s v="SEBASTIANA SILVERIO PIMENTA"/>
    <s v="Branca"/>
    <s v="BRASILEIRO NATO"/>
    <m/>
    <s v="MG"/>
    <m/>
    <n v="869"/>
    <s v="DIVISAO DE EXECUCAO FISICA - DIROB"/>
    <s v="04-SANTA MONICA"/>
    <n v="59"/>
    <s v="PREFEITURA UNIVERSITARIA"/>
    <s v="04-SANTA MONICA"/>
    <x v="0"/>
    <s v="Especialização Nivel Superior"/>
    <x v="1"/>
    <x v="0"/>
    <n v="5"/>
    <x v="0"/>
    <m/>
    <s v="0//0"/>
    <m/>
    <m/>
    <n v="26280"/>
    <s v="UNIVERSIDADE FEDERAL DE SAO CARLOS"/>
    <n v="0"/>
    <m/>
    <m/>
    <m/>
    <s v="EST"/>
    <s v="40 HS"/>
    <d v="2017-01-26T00:00:00"/>
    <n v="7103.91"/>
    <n v="47"/>
    <x v="3"/>
    <x v="2"/>
  </r>
  <r>
    <s v="GILBERTA MARIA PIRES DE OLIVEIRA E SOUSA"/>
    <s v="Universidade Federal de Uberlandia"/>
    <n v="2905867"/>
    <n v="46067205653"/>
    <s v="10/04/1964"/>
    <s v="F"/>
    <s v="JOSELIA PIRES DE OLIVEIRA E SOUSA"/>
    <s v="Branca"/>
    <s v="BRASILEIRO NATO"/>
    <m/>
    <s v="MG"/>
    <m/>
    <n v="1175"/>
    <s v="COORD CURSO TECNICO SEGURANCA TRABALHO"/>
    <s v="08-AREA ADMINISTR-UMUARAMA"/>
    <n v="211"/>
    <s v="DIRETORIA DE ENFERMAGEM HC"/>
    <s v="05-ENFERMAGEM-UMUARAMA"/>
    <x v="3"/>
    <s v="Mestrado"/>
    <x v="0"/>
    <x v="0"/>
    <n v="8"/>
    <x v="0"/>
    <m/>
    <s v="0//0"/>
    <m/>
    <m/>
    <n v="0"/>
    <m/>
    <n v="0"/>
    <m/>
    <m/>
    <m/>
    <s v="EST"/>
    <s v="40 HS"/>
    <d v="2012-05-02T00:00:00"/>
    <n v="5650.74"/>
    <n v="58"/>
    <x v="4"/>
    <x v="0"/>
  </r>
  <r>
    <s v="GILBERTO DOS REIS MACHADO"/>
    <s v="Hospital de Clínicas"/>
    <n v="1434890"/>
    <n v="3619941688"/>
    <s v="06/01/1978"/>
    <s v="M"/>
    <s v="SEBASTIANA DE OLIVEIRA MACHADO"/>
    <s v="Branca"/>
    <s v="BRASILEIRO NATO"/>
    <m/>
    <s v="MG"/>
    <s v="VAZANTE"/>
    <n v="491"/>
    <s v="CENTRO CIRURGICO GEUNE DIENF"/>
    <s v="05-ENFERMAGEM-UMUARAMA"/>
    <n v="211"/>
    <s v="DIRETORIA DE ENFERMAGEM HC"/>
    <s v="05-ENFERMAGEM-UMUARAMA"/>
    <x v="0"/>
    <s v="Doutorado"/>
    <x v="1"/>
    <x v="0"/>
    <n v="13"/>
    <x v="0"/>
    <m/>
    <s v="0//0"/>
    <m/>
    <m/>
    <n v="0"/>
    <m/>
    <n v="0"/>
    <m/>
    <m/>
    <m/>
    <s v="EST"/>
    <s v="40 HS"/>
    <d v="2003-11-13T00:00:00"/>
    <n v="24596.47"/>
    <n v="44"/>
    <x v="3"/>
    <x v="4"/>
  </r>
  <r>
    <s v="GILBERTO FERNANDES"/>
    <s v="Hospital de Clínicas"/>
    <n v="412437"/>
    <n v="49631845672"/>
    <s v="08/10/1963"/>
    <s v="M"/>
    <s v="OLGA OLIVEIRA FERNANDES"/>
    <s v="Branca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5-02-27T00:00:00"/>
    <n v="6696.17"/>
    <n v="59"/>
    <x v="6"/>
    <x v="2"/>
  </r>
  <r>
    <s v="GILBERTO FIRMINO DA SILVA"/>
    <s v="Universidade Federal de Uberlandia"/>
    <n v="411933"/>
    <n v="23965894668"/>
    <s v="21/04/1956"/>
    <s v="M"/>
    <s v="MARIA ABADIA JESUS"/>
    <s v="Parda"/>
    <s v="BRASILEIRO NATO"/>
    <m/>
    <s v="MG"/>
    <s v="UBERLANDIA"/>
    <n v="694"/>
    <s v="DIVISAO DE TRANSPORTES"/>
    <s v="08-AREA ADMINISTR-UMUARAMA"/>
    <n v="59"/>
    <s v="PREFEITURA UNIVERSITARIA"/>
    <s v="04-SANTA MONICA"/>
    <x v="1"/>
    <s v="Nivel Medio"/>
    <x v="2"/>
    <x v="0"/>
    <n v="16"/>
    <x v="0"/>
    <m/>
    <s v="0//0"/>
    <m/>
    <m/>
    <n v="0"/>
    <m/>
    <n v="0"/>
    <m/>
    <m/>
    <m/>
    <s v="EST"/>
    <s v="40 HS"/>
    <d v="1980-03-18T00:00:00"/>
    <n v="5707.95"/>
    <n v="66"/>
    <x v="1"/>
    <x v="0"/>
  </r>
  <r>
    <s v="GILBERTO LUIS PEREIRA"/>
    <s v="Universidade Federal de Uberlandia"/>
    <n v="409694"/>
    <n v="43153291691"/>
    <s v="25/03/1955"/>
    <s v="M"/>
    <s v="HERMANTINA E PEREIRA"/>
    <s v="Branca"/>
    <s v="BRASILEIRO NATO"/>
    <m/>
    <s v="MG"/>
    <s v="MONTE CARMELO"/>
    <n v="395"/>
    <s v="INSTITUTO DE FISICA"/>
    <s v="04-SANTA MONICA"/>
    <n v="395"/>
    <s v="INSTITUTO DE FISIC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0-04-01T00:00:00"/>
    <n v="7778.51"/>
    <n v="67"/>
    <x v="1"/>
    <x v="2"/>
  </r>
  <r>
    <s v="GILBERTO TEIXEIRA DE ALMEIDA"/>
    <s v="Universidade Federal de Uberlandia"/>
    <n v="1453103"/>
    <n v="48073172615"/>
    <s v="10/08/1956"/>
    <s v="M"/>
    <s v="SIRIA DE ALMEIDA TEIXEIRA"/>
    <s v="Branca"/>
    <s v="BRASILEIRO NATO"/>
    <m/>
    <s v="MG"/>
    <s v="UBERLANDIA"/>
    <n v="46"/>
    <s v="DIVISAO DE ENG SEG MEDICINA TRABALHO"/>
    <s v="08-AREA ADMINISTR-UMUARAMA"/>
    <n v="29"/>
    <s v="PRO REITORIA DE GESTAO DE PESSOAS"/>
    <s v="04-SANTA MONICA"/>
    <x v="0"/>
    <s v="Mestrado"/>
    <x v="1"/>
    <x v="0"/>
    <n v="13"/>
    <x v="0"/>
    <m/>
    <s v="0//0"/>
    <m/>
    <m/>
    <n v="0"/>
    <m/>
    <n v="0"/>
    <m/>
    <m/>
    <m/>
    <s v="EST"/>
    <s v="40 HS"/>
    <d v="2004-05-10T00:00:00"/>
    <n v="24676.71"/>
    <n v="66"/>
    <x v="1"/>
    <x v="4"/>
  </r>
  <r>
    <s v="GILSON VITAL DE OLIVEIRA SOUZA"/>
    <s v="Universidade Federal de Uberlandia"/>
    <n v="412821"/>
    <n v="54661820606"/>
    <s v="16/06/1966"/>
    <s v="M"/>
    <s v="NEUZA VITAL SOUZA"/>
    <s v="Branca"/>
    <s v="BRASILEIRO NATO"/>
    <m/>
    <s v="MG"/>
    <s v="ITUIUTABA"/>
    <n v="1244"/>
    <s v="CENTRO ESTUDOS, PESQ E PROJ ECON-SOCIAIS"/>
    <s v="04-SANTA MONICA"/>
    <n v="344"/>
    <s v="INST DE ECONOMIA RELACOES INTERNACIONAIS"/>
    <s v="04-SANTA MONICA"/>
    <x v="0"/>
    <s v="Nivel Medio"/>
    <x v="3"/>
    <x v="0"/>
    <n v="16"/>
    <x v="0"/>
    <m/>
    <s v="0//0"/>
    <m/>
    <m/>
    <n v="0"/>
    <m/>
    <n v="0"/>
    <m/>
    <m/>
    <m/>
    <s v="EST"/>
    <s v="40 HS"/>
    <d v="1987-03-12T00:00:00"/>
    <n v="4030.01"/>
    <n v="56"/>
    <x v="4"/>
    <x v="0"/>
  </r>
  <r>
    <s v="GILVA NUNES DE AZEVEDO LEMES"/>
    <s v="Universidade Federal de Uberlandia"/>
    <n v="1905298"/>
    <n v="7702658630"/>
    <s v="15/04/1988"/>
    <s v="F"/>
    <s v="ERUSDALVA APARECIDA NUNES"/>
    <s v="Parda"/>
    <s v="BRASILEIRO NATO"/>
    <m/>
    <s v="MG"/>
    <m/>
    <n v="134"/>
    <s v="DIVISAO DE PATRIMONIO"/>
    <s v="08-AREA ADMINISTR-UMUARAMA"/>
    <n v="131"/>
    <s v="PRO REITORIA DE PLANEJAMEN ADMINISTRACAO"/>
    <s v="04-SANTA MONIC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26T00:00:00"/>
    <n v="4355.84"/>
    <n v="34"/>
    <x v="7"/>
    <x v="0"/>
  </r>
  <r>
    <s v="GILVANE GONCALVES CORREA"/>
    <s v="Universidade Federal de Uberlandia"/>
    <n v="3220300"/>
    <n v="60079029604"/>
    <s v="30/07/1966"/>
    <s v="F"/>
    <s v="CONCEICAO MAGNA CORREA"/>
    <s v="Branca"/>
    <s v="BRASILEIRO NATO"/>
    <m/>
    <s v="MG"/>
    <s v="DIVINOPOLIS"/>
    <n v="296"/>
    <s v="COORDENACAO DO CURSO DE BIOLOGIA"/>
    <s v="07-AREA ACADEMICA-UMUARAMA"/>
    <n v="294"/>
    <s v="INSTITUTO DE BIOLOGIA"/>
    <s v="07-AREA ACADEMICA-UMUARAMA"/>
    <x v="0"/>
    <s v="Doutorado"/>
    <x v="1"/>
    <x v="0"/>
    <n v="10"/>
    <x v="0"/>
    <m/>
    <s v="0//0"/>
    <m/>
    <s v="Afas. Cargo Efetivo Art. 120 Lei 8.112/1990 - EST"/>
    <n v="0"/>
    <m/>
    <n v="0"/>
    <m/>
    <s v="1/06/2020"/>
    <s v="31/12/2999"/>
    <s v="EST"/>
    <s v="40 HS"/>
    <d v="2009-01-22T00:00:00"/>
    <n v="11578.98"/>
    <n v="56"/>
    <x v="4"/>
    <x v="8"/>
  </r>
  <r>
    <s v="GINA MARA CANDIDO DA SILVA"/>
    <s v="Hospital de Clínicas"/>
    <n v="1434478"/>
    <n v="4615326629"/>
    <s v="20/09/1977"/>
    <s v="F"/>
    <s v="MARIA ANTONIA SANTOS SILVA"/>
    <s v="Preta"/>
    <s v="BRASILEIRO NATO"/>
    <m/>
    <s v="MG"/>
    <s v="UBERLANDIA"/>
    <n v="492"/>
    <s v="CENTRO OBSTETRICO GEUNE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3-11-10T00:00:00"/>
    <n v="9482.66"/>
    <n v="45"/>
    <x v="3"/>
    <x v="3"/>
  </r>
  <r>
    <s v="GISEIA MARTINS BORGES MATOS"/>
    <s v="Hospital de Clínicas"/>
    <n v="1455284"/>
    <n v="4765590658"/>
    <s v="07/12/1980"/>
    <s v="F"/>
    <s v="ENI MARTA MARTINS BORGES"/>
    <s v="Branca"/>
    <s v="BRASILEIRO NATO"/>
    <m/>
    <s v="SP"/>
    <s v="SAO PAULO"/>
    <n v="211"/>
    <s v="DIRETORIA DE ENFERMAGEM HC"/>
    <s v="05-ENFERMAGEM-UMUARAMA"/>
    <n v="211"/>
    <s v="DIRETORIA DE ENFERMAGEM HC"/>
    <s v="05-ENFERMAGEM-UMUARAMA"/>
    <x v="0"/>
    <s v="Especialização Nivel Superior"/>
    <x v="1"/>
    <x v="0"/>
    <n v="12"/>
    <x v="1"/>
    <m/>
    <s v="0//0"/>
    <m/>
    <s v="CESSAO (COM ONUS) PARA OUTROS ORGAOS - EST"/>
    <n v="0"/>
    <m/>
    <n v="26443"/>
    <s v="EMPRESA BRAS. SERVIÇOS HOSPITALARES"/>
    <s v="1/10/2021"/>
    <s v="0//0"/>
    <s v="EST"/>
    <s v="40 HS"/>
    <d v="2004-06-07T00:00:00"/>
    <n v="9324"/>
    <n v="42"/>
    <x v="2"/>
    <x v="3"/>
  </r>
  <r>
    <s v="GISELE DE MELO RODRIGUES"/>
    <s v="Universidade Federal de Uberlandia"/>
    <n v="1752506"/>
    <n v="4859745680"/>
    <s v="02/11/1980"/>
    <s v="F"/>
    <s v="FRANCISCA DE MELO NEVES"/>
    <s v="Parda"/>
    <s v="BRASILEIRO NATO"/>
    <m/>
    <s v="MG"/>
    <m/>
    <n v="313"/>
    <s v="COORD CUR PROG POS GRAD CIENCIAS SAUDE"/>
    <s v="07-AREA ACADEMICA-UMUARAMA"/>
    <n v="313"/>
    <s v="COORD CUR PROG POS GRAD CIENCIAS SAUDE"/>
    <s v="07-AREA ACADEMICA-UMUARAMA"/>
    <x v="0"/>
    <s v="Graduação (Nivel Superior Completo)"/>
    <x v="0"/>
    <x v="0"/>
    <n v="9"/>
    <x v="0"/>
    <m/>
    <s v="0//0"/>
    <m/>
    <m/>
    <n v="0"/>
    <m/>
    <n v="0"/>
    <m/>
    <m/>
    <m/>
    <s v="EST"/>
    <s v="40 HS"/>
    <d v="2010-01-26T00:00:00"/>
    <n v="4761.93"/>
    <n v="42"/>
    <x v="2"/>
    <x v="0"/>
  </r>
  <r>
    <s v="GISELE TAVARES GONCALVES"/>
    <s v="Universidade Federal de Uberlandia"/>
    <n v="3305050"/>
    <n v="3145073613"/>
    <s v="30/10/1978"/>
    <s v="F"/>
    <s v="CLEUSA MARIA TAVARES GONCALVES"/>
    <s v="Branca"/>
    <s v="BRASILEIRO NATO"/>
    <m/>
    <s v="GO"/>
    <m/>
    <n v="360"/>
    <s v="FACULDADE DE CIENCIAS CONTABEIS"/>
    <s v="04-SANTA MONICA"/>
    <n v="360"/>
    <s v="FACULDADE DE CIENCIAS CONTABEIS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8-22T00:00:00"/>
    <n v="3181.04"/>
    <n v="44"/>
    <x v="3"/>
    <x v="9"/>
  </r>
  <r>
    <s v="GISELE VISSOCI MARQUINI"/>
    <s v="Universidade Federal de Uberlandia"/>
    <n v="2312988"/>
    <n v="98706837620"/>
    <s v="17/01/1976"/>
    <s v="F"/>
    <s v="STERINA DIJOVANI VISSOCI"/>
    <s v="Branca"/>
    <s v="BRASILEIRO NATO"/>
    <m/>
    <s v="PR"/>
    <s v="ARAPONGAS"/>
    <n v="665"/>
    <s v="SETOR INTEG ACOES PROM SAUDE SERVIDOR"/>
    <s v="08-AREA ADMINISTR-UMUARAMA"/>
    <n v="29"/>
    <s v="PRO REITORIA DE GESTAO DE PESSOAS"/>
    <s v="04-SANTA MONICA"/>
    <x v="0"/>
    <s v="Doutorado"/>
    <x v="1"/>
    <x v="0"/>
    <n v="12"/>
    <x v="0"/>
    <m/>
    <s v="0//0"/>
    <m/>
    <m/>
    <n v="0"/>
    <m/>
    <n v="0"/>
    <m/>
    <m/>
    <m/>
    <s v="EST"/>
    <s v="20 HS"/>
    <d v="2004-01-29T00:00:00"/>
    <n v="13323.53"/>
    <n v="46"/>
    <x v="3"/>
    <x v="5"/>
  </r>
  <r>
    <s v="GISELLE JANONES BORGES"/>
    <s v="Universidade Federal de Uberlandia"/>
    <n v="1126123"/>
    <n v="92850510653"/>
    <s v="13/10/1972"/>
    <s v="F"/>
    <s v="HONORATA APARECIDA JANONES BORGES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Especialização Nivel Superior"/>
    <x v="0"/>
    <x v="0"/>
    <n v="16"/>
    <x v="0"/>
    <m/>
    <s v="0//0"/>
    <m/>
    <m/>
    <n v="26254"/>
    <s v="UNIVERSIDADE FED.DO TRIANGULO MINEIRO"/>
    <n v="0"/>
    <m/>
    <m/>
    <m/>
    <s v="EST"/>
    <s v="40 HS"/>
    <d v="2012-02-02T00:00:00"/>
    <n v="6528.48"/>
    <n v="50"/>
    <x v="5"/>
    <x v="2"/>
  </r>
  <r>
    <s v="GISELLE MENDES FERREIRA"/>
    <s v="Hospital de Clínicas"/>
    <n v="1362119"/>
    <n v="4969182655"/>
    <s v="11/04/1981"/>
    <s v="F"/>
    <s v="WANY THOMAZ DE AQUINO MENDES"/>
    <s v="Branca"/>
    <s v="BRASILEIRO NATO"/>
    <m/>
    <s v="MG"/>
    <s v="UBERLANDIA"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09-18T00:00:00"/>
    <n v="5236.2700000000004"/>
    <n v="41"/>
    <x v="2"/>
    <x v="0"/>
  </r>
  <r>
    <s v="GISELLY TIAGO RIBEIRO AMADO"/>
    <s v="Universidade Federal de Uberlandia"/>
    <n v="2523033"/>
    <n v="3612127632"/>
    <s v="22/04/1978"/>
    <s v="F"/>
    <s v="ERONITA TIAGO RIBEIRO"/>
    <s v="Branca"/>
    <s v="BRASILEIRO NATO"/>
    <m/>
    <s v="MG"/>
    <s v="ARAXA"/>
    <n v="900"/>
    <s v="COOD CURSO GRAD LETRAS HAB LIG PORTUGUES"/>
    <s v="04-SANTA MONICA"/>
    <n v="349"/>
    <s v="INSTITUTO DE LETRAS E LINGUISTICA"/>
    <s v="04-SANTA MONICA"/>
    <x v="0"/>
    <s v="Mestrado"/>
    <x v="0"/>
    <x v="0"/>
    <n v="11"/>
    <x v="0"/>
    <m/>
    <s v="0//0"/>
    <m/>
    <s v="LIC. TRATAMENTO DE SAUDE - EST"/>
    <n v="26234"/>
    <s v="UNIVERSIDADE FEDERAL DO ESPIRITO SANTO"/>
    <n v="0"/>
    <m/>
    <s v="31/08/2022"/>
    <s v="26/02/2023"/>
    <s v="EST"/>
    <s v="40 HS"/>
    <d v="2011-03-04T00:00:00"/>
    <n v="6218.84"/>
    <n v="44"/>
    <x v="3"/>
    <x v="2"/>
  </r>
  <r>
    <s v="GISLAINE FERRARESI BONELLA"/>
    <s v="Hospital de Clínicas"/>
    <n v="1454441"/>
    <n v="13860552805"/>
    <s v="13/07/1969"/>
    <s v="F"/>
    <s v="MARIA DE LOURDES BUTARELO FERRARESI"/>
    <s v="Branca"/>
    <s v="BRASILEIRO NATO"/>
    <m/>
    <s v="SP"/>
    <s v="JARDINOPOLIS"/>
    <n v="749"/>
    <s v="FARMACIA"/>
    <s v="06-HOSP CLINICAS-UMUARAMA"/>
    <n v="743"/>
    <s v="DIRETORIA DE SERVICOS ADMINISTRATIVOS"/>
    <s v="06-HOSP CLINICAS-UMUARAMA"/>
    <x v="0"/>
    <s v="Doutorado"/>
    <x v="1"/>
    <x v="0"/>
    <n v="11"/>
    <x v="0"/>
    <m/>
    <s v="0//0"/>
    <m/>
    <m/>
    <n v="0"/>
    <m/>
    <n v="0"/>
    <m/>
    <m/>
    <m/>
    <s v="EST"/>
    <s v="40 HS"/>
    <d v="2004-05-27T00:00:00"/>
    <n v="13532.83"/>
    <n v="53"/>
    <x v="5"/>
    <x v="5"/>
  </r>
  <r>
    <s v="GISLEY GOMES"/>
    <s v="Hospital de Clínicas"/>
    <n v="1434775"/>
    <n v="2488587699"/>
    <s v="19/06/1967"/>
    <s v="F"/>
    <s v="MARIA MONICA GOMES"/>
    <s v="Parda"/>
    <s v="BRASILEIRO NATO"/>
    <m/>
    <s v="MG"/>
    <s v="MARTINHO CAMPOS"/>
    <n v="486"/>
    <s v="ENFERMAGEM GINEC OBST INTERNACAO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3-11-13T00:00:00"/>
    <n v="4858.04"/>
    <n v="55"/>
    <x v="4"/>
    <x v="0"/>
  </r>
  <r>
    <s v="GIZELE CRISTINE NUNES DO COUTO"/>
    <s v="Universidade Federal de Uberlandia"/>
    <n v="1672903"/>
    <n v="4188821698"/>
    <s v="29/05/1979"/>
    <s v="F"/>
    <s v="VERA LUCIA DE ALVARENGA NUNES"/>
    <s v="Parda"/>
    <s v="BRASILEIRO NATO"/>
    <m/>
    <s v="MG"/>
    <s v="FORMIGA"/>
    <n v="886"/>
    <s v="DIVISAO DE INFORMATIZACAO DA DIRBI"/>
    <s v="04-SANTA MONICA"/>
    <n v="585"/>
    <s v="DIRETORIA DO SISTEMA DE BIBLIOTECAS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9-01-22T00:00:00"/>
    <n v="8601.52"/>
    <n v="43"/>
    <x v="2"/>
    <x v="3"/>
  </r>
  <r>
    <s v="GIZELE MARTINS RODOVALHO"/>
    <s v="Universidade Federal de Uberlandia"/>
    <n v="2350451"/>
    <n v="7653539629"/>
    <s v="24/03/1985"/>
    <s v="F"/>
    <s v="MARIA MARTINS RODOVALHO"/>
    <s v="Branca"/>
    <s v="BRASILEIRO NATO"/>
    <m/>
    <s v="MG"/>
    <m/>
    <n v="130"/>
    <s v="SETOR DE ASSUNTOS EDUCACIONAIS - DIRAC"/>
    <s v="04-SANTA MONICA"/>
    <n v="262"/>
    <s v="PRO REITORIA DE GRADUACAO"/>
    <s v="04-SANTA MONICA"/>
    <x v="0"/>
    <s v="ENSINO SUPERIOR"/>
    <x v="0"/>
    <x v="0"/>
    <n v="4"/>
    <x v="0"/>
    <m/>
    <s v="0//0"/>
    <m/>
    <m/>
    <n v="0"/>
    <m/>
    <n v="0"/>
    <m/>
    <m/>
    <m/>
    <s v="EST"/>
    <s v="40 HS"/>
    <d v="2016-12-09T00:00:00"/>
    <n v="4001.88"/>
    <n v="37"/>
    <x v="7"/>
    <x v="0"/>
  </r>
  <r>
    <s v="GIZELE MEDEIROS DE SOUZA"/>
    <s v="Universidade Federal de Uberlandia"/>
    <n v="3135143"/>
    <n v="7541728640"/>
    <s v="11/11/1985"/>
    <s v="F"/>
    <s v="TEREZINHA ALDA DE SOUZA"/>
    <s v="Branca"/>
    <s v="BRASILEIRO NATO"/>
    <m/>
    <s v="MG"/>
    <m/>
    <n v="296"/>
    <s v="COORDENACAO DO CURSO DE BIOLOGIA"/>
    <s v="07-AREA ACADEMICA-UMUARAMA"/>
    <n v="294"/>
    <s v="INSTITUTO DE BIOLOGIA"/>
    <s v="07-AREA ACADEMICA-UMUARAMA"/>
    <x v="0"/>
    <s v="ENSINO SUPERIOR"/>
    <x v="0"/>
    <x v="2"/>
    <n v="3"/>
    <x v="0"/>
    <m/>
    <s v="0//0"/>
    <m/>
    <m/>
    <n v="0"/>
    <m/>
    <n v="0"/>
    <m/>
    <m/>
    <m/>
    <s v="EST"/>
    <s v="40 HS"/>
    <d v="2019-07-02T00:00:00"/>
    <n v="3851.59"/>
    <n v="37"/>
    <x v="7"/>
    <x v="9"/>
  </r>
  <r>
    <s v="GIZELI DE FATIMA RIBEIRO DOS ANJOS"/>
    <s v="Hospital de Clínicas"/>
    <n v="2178827"/>
    <n v="65235479653"/>
    <s v="10/12/1967"/>
    <s v="F"/>
    <s v="ERY RIBEIRO DOS ANJOS"/>
    <s v="Branca"/>
    <s v="BRASILEIRO NATO"/>
    <m/>
    <s v="MG"/>
    <s v="ABADIA DOS DOURADOS"/>
    <n v="771"/>
    <s v="SERVICOS MEDICOS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40 HS"/>
    <d v="2003-12-22T00:00:00"/>
    <n v="31319.63"/>
    <n v="55"/>
    <x v="4"/>
    <x v="4"/>
  </r>
  <r>
    <s v="GIZELLE MENDES BORGES CUNHA"/>
    <s v="Hospital de Clínicas"/>
    <n v="2759918"/>
    <n v="1496257669"/>
    <s v="21/02/1983"/>
    <s v="F"/>
    <s v="ROSELI ALVARENGA MENDES DE ALMEIDA"/>
    <s v="Branca"/>
    <s v="BRASILEIRO NATO"/>
    <m/>
    <s v="MG"/>
    <m/>
    <n v="770"/>
    <s v="PSICOLOGIA CLINICA"/>
    <s v="06-HOSP CLINICAS-UMUARAMA"/>
    <n v="746"/>
    <s v="DIRETORIA DE SERVICOS CLINICOS"/>
    <s v="06-HOSP CLINICAS-UMUARAMA"/>
    <x v="0"/>
    <s v="Mestrado"/>
    <x v="1"/>
    <x v="0"/>
    <n v="6"/>
    <x v="0"/>
    <m/>
    <s v="0//0"/>
    <m/>
    <m/>
    <n v="0"/>
    <m/>
    <n v="0"/>
    <m/>
    <m/>
    <m/>
    <s v="EST"/>
    <s v="40 HS"/>
    <d v="2014-02-20T00:00:00"/>
    <n v="9197.7999999999993"/>
    <n v="39"/>
    <x v="2"/>
    <x v="3"/>
  </r>
  <r>
    <s v="GIZELY RHOSE DE SOUSA"/>
    <s v="Hospital de Clínicas"/>
    <n v="3133085"/>
    <n v="8010037680"/>
    <s v="16/11/1987"/>
    <s v="F"/>
    <s v="NEILDE TANIA FERREIRA DE SOUS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6-24T00:00:00"/>
    <n v="8113.17"/>
    <n v="35"/>
    <x v="7"/>
    <x v="3"/>
  </r>
  <r>
    <s v="GLAICON FLORISBELO ALVES"/>
    <s v="Universidade Federal de Uberlandia"/>
    <n v="1764096"/>
    <n v="4805368640"/>
    <s v="04/06/1980"/>
    <s v="M"/>
    <s v="ABADIA APARECIDA BELO ALVES"/>
    <s v="Branca"/>
    <s v="BRASILEIRO NATO"/>
    <m/>
    <s v="MG"/>
    <m/>
    <n v="569"/>
    <s v="COORD CURSO GRADUACAO ENG AMBIENTAL"/>
    <s v="12-CAMPUS GLORIA"/>
    <n v="301"/>
    <s v="INSTITUTO DE CIENCIAS AGRARIAS"/>
    <s v="12-CAMPUS GLORIA"/>
    <x v="0"/>
    <s v="Mestrado"/>
    <x v="0"/>
    <x v="0"/>
    <n v="9"/>
    <x v="0"/>
    <m/>
    <s v="0//0"/>
    <m/>
    <m/>
    <n v="0"/>
    <m/>
    <n v="0"/>
    <m/>
    <m/>
    <m/>
    <s v="EST"/>
    <s v="40 HS"/>
    <d v="2010-02-26T00:00:00"/>
    <n v="6038.28"/>
    <n v="42"/>
    <x v="2"/>
    <x v="2"/>
  </r>
  <r>
    <s v="GLAUBER ARAUJO OLIVEIRA"/>
    <s v="Universidade Federal de Uberlandia"/>
    <n v="1002752"/>
    <n v="9012412617"/>
    <s v="05/07/1989"/>
    <s v="M"/>
    <s v="CELENE DOS REIS ARAUJO OLIVEIRA"/>
    <s v="Branca"/>
    <s v="BRASILEIRO NATO"/>
    <m/>
    <s v="MG"/>
    <m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20 HS"/>
    <d v="2021-07-01T00:00:00"/>
    <n v="5852.91"/>
    <n v="33"/>
    <x v="0"/>
    <x v="0"/>
  </r>
  <r>
    <s v="GLAUBERT HENRIQUE DA SILVA"/>
    <s v="Universidade Federal de Uberlandia"/>
    <n v="3222038"/>
    <n v="9964795629"/>
    <s v="17/11/1991"/>
    <s v="M"/>
    <s v="LUCIA MARIA SILVA"/>
    <s v="Parda"/>
    <s v="BRASILEIRO NATO"/>
    <m/>
    <s v="MG"/>
    <m/>
    <n v="134"/>
    <s v="DIVISAO DE PATRIMONIO"/>
    <s v="08-AREA ADMINISTR-UMUARAMA"/>
    <n v="131"/>
    <s v="PRO REITORIA DE PLANEJAMEN ADMINISTRACAO"/>
    <s v="04-SANTA MONICA"/>
    <x v="0"/>
    <s v="Graduação (Nivel Superior Completo)"/>
    <x v="0"/>
    <x v="3"/>
    <n v="2"/>
    <x v="0"/>
    <m/>
    <s v="0//0"/>
    <m/>
    <m/>
    <n v="0"/>
    <m/>
    <n v="0"/>
    <m/>
    <m/>
    <m/>
    <s v="EST"/>
    <s v="40 HS"/>
    <d v="2021-01-13T00:00:00"/>
    <n v="3301.93"/>
    <n v="31"/>
    <x v="0"/>
    <x v="9"/>
  </r>
  <r>
    <s v="GLAUCIA ADRIANA NUNES ARAUJO"/>
    <s v="Hospital de Clínicas"/>
    <n v="1854103"/>
    <n v="4111307655"/>
    <s v="05/06/1978"/>
    <s v="F"/>
    <s v="MARIA NUNES ARAUJO"/>
    <s v="Branca"/>
    <s v="BRASILEIRO NATO"/>
    <m/>
    <s v="MG"/>
    <m/>
    <n v="494"/>
    <s v="HEMODINAMICA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9838.84"/>
    <n v="44"/>
    <x v="3"/>
    <x v="3"/>
  </r>
  <r>
    <s v="GLAUCIA GUIMARAES DE SOUZA"/>
    <s v="Universidade Federal de Uberlandia"/>
    <n v="2328628"/>
    <n v="79269770125"/>
    <s v="27/10/1975"/>
    <s v="F"/>
    <s v="MARIA JOSE GUIMARAES DE SOUZA"/>
    <s v="Branca"/>
    <s v="BRASILEIRO NATO"/>
    <m/>
    <s v="GO"/>
    <m/>
    <n v="46"/>
    <s v="DIVISAO DE ENG SEG MEDICINA TRABALHO"/>
    <s v="08-AREA ADMINISTR-UMUARAMA"/>
    <n v="29"/>
    <s v="PRO REITORIA DE GESTAO DE PESSOAS"/>
    <s v="04-SANTA MONICA"/>
    <x v="0"/>
    <s v="Mestrado"/>
    <x v="1"/>
    <x v="0"/>
    <n v="8"/>
    <x v="0"/>
    <m/>
    <s v="0//0"/>
    <m/>
    <m/>
    <n v="0"/>
    <m/>
    <n v="0"/>
    <m/>
    <m/>
    <m/>
    <s v="EST"/>
    <s v="20 HS"/>
    <d v="2012-02-01T00:00:00"/>
    <n v="14039.95"/>
    <n v="47"/>
    <x v="3"/>
    <x v="6"/>
  </r>
  <r>
    <s v="GLAUCIA TRINDADE PEREIRA"/>
    <s v="Universidade Federal de Uberlandia"/>
    <n v="1657022"/>
    <n v="4253813666"/>
    <s v="30/07/1979"/>
    <s v="F"/>
    <s v="IRENE MARILIA DA TRINDADE PEREIRA"/>
    <s v="Branca"/>
    <s v="BRASILEIRO NATO"/>
    <m/>
    <s v="MG"/>
    <s v="BELO HORIZONTE"/>
    <n v="1181"/>
    <s v="DIRETORIA DE PROJETOS E ORCAMENTOS-PREFE"/>
    <s v="04-SANTA MONICA"/>
    <n v="59"/>
    <s v="PREFEITURA UNIVERSITARIA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8-09-19T00:00:00"/>
    <n v="12454.28"/>
    <n v="43"/>
    <x v="2"/>
    <x v="5"/>
  </r>
  <r>
    <s v="GLAUCIMAR DE PAULO CAIXETA"/>
    <s v="Hospital de Clínicas"/>
    <n v="1123381"/>
    <n v="78948924672"/>
    <s v="31/03/1970"/>
    <s v="F"/>
    <s v="MARIA DE PAULO CAIXETA"/>
    <s v="Branca"/>
    <s v="BRASILEIRO NATO"/>
    <m/>
    <s v="MG"/>
    <s v="COROMANDEL"/>
    <n v="488"/>
    <s v="ENFERMAGEM PEDIATRIA INTERNACAO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4-12-15T00:00:00"/>
    <n v="8699.26"/>
    <n v="52"/>
    <x v="5"/>
    <x v="3"/>
  </r>
  <r>
    <s v="GLAUCIMEIRE RODRIGUES DE ANDRADE"/>
    <s v="Hospital de Clínicas"/>
    <n v="1364937"/>
    <n v="26658895600"/>
    <s v="06/07/1957"/>
    <s v="F"/>
    <s v="FLORIANA RODRIGUES ANDRADE"/>
    <s v="Não Informado"/>
    <s v="BRASILEIRO NATO"/>
    <m/>
    <s v="MG"/>
    <s v="UBERLANDIA"/>
    <n v="765"/>
    <s v="ASSISTENCIA SOCIAL"/>
    <s v="06-HOSP CLINICAS-UMUARAMA"/>
    <n v="746"/>
    <s v="DIRETORIA DE SERVICOS CLINICOS"/>
    <s v="06-HOSP CLINICAS-UMUARAMA"/>
    <x v="0"/>
    <s v="Doutorado"/>
    <x v="1"/>
    <x v="0"/>
    <n v="13"/>
    <x v="0"/>
    <m/>
    <s v="0//0"/>
    <m/>
    <m/>
    <n v="0"/>
    <m/>
    <n v="0"/>
    <m/>
    <m/>
    <m/>
    <s v="EST"/>
    <s v="40 HS"/>
    <d v="2002-11-14T00:00:00"/>
    <n v="12987.24"/>
    <n v="65"/>
    <x v="1"/>
    <x v="5"/>
  </r>
  <r>
    <s v="GLAUCIONE COIMBRA MARTINS"/>
    <s v="Hospital de Clínicas"/>
    <n v="1434801"/>
    <n v="302968628"/>
    <s v="15/11/1973"/>
    <s v="F"/>
    <s v="MARIA ABADIA COIMBRA MARTINS"/>
    <s v="Branca"/>
    <s v="BRASILEIRO NATO"/>
    <m/>
    <s v="MG"/>
    <s v="UBERLANDIA"/>
    <n v="494"/>
    <s v="HEMODINAMICA GEUNE DIENF"/>
    <s v="05-ENFERMAGEM-UMUARAMA"/>
    <n v="211"/>
    <s v="DIRETORIA DE ENFERMAGEM HC"/>
    <s v="05-ENFERMAGEM-UMUARAMA"/>
    <x v="0"/>
    <s v="ENSINO MEDIO"/>
    <x v="0"/>
    <x v="0"/>
    <n v="13"/>
    <x v="0"/>
    <m/>
    <s v="0//0"/>
    <m/>
    <m/>
    <n v="0"/>
    <m/>
    <n v="0"/>
    <m/>
    <m/>
    <m/>
    <s v="EST"/>
    <s v="40 HS"/>
    <d v="2003-11-13T00:00:00"/>
    <n v="6440.21"/>
    <n v="49"/>
    <x v="5"/>
    <x v="2"/>
  </r>
  <r>
    <s v="GLAUCO COSTA SILVEIRA"/>
    <s v="Hospital de Clínicas"/>
    <n v="2445339"/>
    <n v="3590155655"/>
    <s v="24/04/1978"/>
    <s v="M"/>
    <s v="NILMA CELIA DA COSTA SILVEIRA"/>
    <s v="Branca"/>
    <s v="BRASILEIRO NATO"/>
    <m/>
    <s v="MG"/>
    <m/>
    <n v="746"/>
    <s v="DIRETORIA DE SERVICOS CLINICOS"/>
    <s v="06-HOSP CLINICAS-UMUARAMA"/>
    <n v="746"/>
    <s v="DIRETORIA DE SERVICOS CLINICOS"/>
    <s v="06-HOSP CLINICAS-UMUARAMA"/>
    <x v="0"/>
    <s v="Especialização Nivel Superior"/>
    <x v="1"/>
    <x v="1"/>
    <n v="7"/>
    <x v="1"/>
    <m/>
    <s v="0//0"/>
    <m/>
    <s v="CESSAO (COM ONUS) PARA OUTROS ORGAOS - EST"/>
    <n v="0"/>
    <m/>
    <n v="26443"/>
    <s v="EMPRESA BRAS. SERVIÇOS HOSPITALARES"/>
    <s v="27/05/2022"/>
    <s v="0//0"/>
    <s v="EST"/>
    <s v="20 HS"/>
    <d v="2012-10-15T00:00:00"/>
    <n v="6837.25"/>
    <n v="44"/>
    <x v="3"/>
    <x v="2"/>
  </r>
  <r>
    <s v="GLEICILENE DA SILVA GUIMARAES"/>
    <s v="Hospital de Clínicas"/>
    <n v="1854666"/>
    <n v="5652682604"/>
    <s v="17/03/1982"/>
    <s v="F"/>
    <s v="IVONE JOSE DA SILVA"/>
    <s v="Pret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4277.41"/>
    <n v="40"/>
    <x v="2"/>
    <x v="0"/>
  </r>
  <r>
    <s v="GLEIDIANE LIMA MONTEIRO FERREIRA"/>
    <s v="Hospital de Clínicas"/>
    <n v="2265119"/>
    <n v="99150441191"/>
    <s v="06/10/1983"/>
    <s v="F"/>
    <s v="RACHEL LIMA MONTEIRO"/>
    <s v="Branca"/>
    <s v="BRASILEIRO NATO"/>
    <m/>
    <s v="MT"/>
    <m/>
    <n v="480"/>
    <s v="EMERGENCIA DA CLINICA MEDICA PS DIENF"/>
    <s v="05-ENFERMAGEM-UMUARAMA"/>
    <n v="211"/>
    <s v="DIRETORIA DE ENFERMAGEM HC"/>
    <s v="05-ENFERMAGEM-UMUARAMA"/>
    <x v="0"/>
    <s v="Graduação (Nivel Superior Completo)"/>
    <x v="0"/>
    <x v="0"/>
    <n v="5"/>
    <x v="0"/>
    <m/>
    <s v="0//0"/>
    <m/>
    <m/>
    <n v="0"/>
    <m/>
    <n v="0"/>
    <m/>
    <m/>
    <m/>
    <s v="EST"/>
    <s v="40 HS"/>
    <d v="2015-11-13T00:00:00"/>
    <n v="7367.1"/>
    <n v="39"/>
    <x v="2"/>
    <x v="2"/>
  </r>
  <r>
    <s v="GLEISSEL FLORISBELO ALVES"/>
    <s v="Universidade Federal de Uberlandia"/>
    <n v="1984294"/>
    <n v="3998764640"/>
    <s v="05/04/1979"/>
    <s v="M"/>
    <s v="ABADIA APARECIDA BELO ALVES"/>
    <s v="Branca"/>
    <s v="BRASILEIRO NATO"/>
    <m/>
    <s v="GO"/>
    <m/>
    <n v="349"/>
    <s v="INSTITUTO DE LETRAS E LINGUISTICA"/>
    <s v="04-SANTA MONICA"/>
    <n v="349"/>
    <s v="INSTITUTO DE LETRAS E LINGUISTICA"/>
    <s v="04-SANTA MONICA"/>
    <x v="0"/>
    <s v="Mestrado"/>
    <x v="0"/>
    <x v="0"/>
    <n v="7"/>
    <x v="0"/>
    <m/>
    <s v="0//0"/>
    <m/>
    <m/>
    <n v="0"/>
    <m/>
    <n v="0"/>
    <m/>
    <m/>
    <m/>
    <s v="EST"/>
    <s v="40 HS"/>
    <d v="2012-12-11T00:00:00"/>
    <n v="5248.21"/>
    <n v="43"/>
    <x v="2"/>
    <x v="0"/>
  </r>
  <r>
    <s v="GLENIO OLIVEIRA DA SILVA"/>
    <s v="Universidade Federal de Uberlandia"/>
    <n v="1501026"/>
    <n v="67194923653"/>
    <s v="24/02/1972"/>
    <s v="M"/>
    <s v="MARIA HELENA SABINO DE OLIVEIRA SILVA"/>
    <s v="Preta"/>
    <s v="BRASILEIRO NATO"/>
    <m/>
    <s v="MG"/>
    <s v="UBERLANDIA"/>
    <n v="167"/>
    <s v="DIVISAO CONC DIARIAS E PASSAGENS - DIROR"/>
    <s v="04-SANTA MONICA"/>
    <n v="131"/>
    <s v="PRO REITORIA DE PLANEJAMEN ADMINISTRACAO"/>
    <s v="04-SANTA MONICA"/>
    <x v="11"/>
    <s v="Mestrado"/>
    <x v="0"/>
    <x v="0"/>
    <n v="12"/>
    <x v="0"/>
    <m/>
    <s v="0//0"/>
    <m/>
    <m/>
    <n v="0"/>
    <m/>
    <n v="0"/>
    <m/>
    <m/>
    <m/>
    <s v="EST"/>
    <s v="40 HS"/>
    <d v="2005-06-24T00:00:00"/>
    <n v="6354.6"/>
    <n v="50"/>
    <x v="5"/>
    <x v="2"/>
  </r>
  <r>
    <s v="GLORIA APARECIDA"/>
    <s v="Universidade Federal de Uberlandia"/>
    <n v="1995904"/>
    <n v="454476671"/>
    <s v="29/08/1967"/>
    <s v="F"/>
    <s v="ALICE PIRES CONCEICAO"/>
    <s v="Branca"/>
    <s v="BRASILEIRO NATO"/>
    <m/>
    <s v="MG"/>
    <m/>
    <n v="733"/>
    <s v="DIVISAO AQUISICAO PROCESSAMENTO TECNICO"/>
    <s v="04-SANTA MONICA"/>
    <n v="585"/>
    <s v="DIRETORIA DO SISTEMA DE BIBLIOTECAS"/>
    <s v="04-SANTA MONIC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3-02-07T00:00:00"/>
    <n v="7668.81"/>
    <n v="55"/>
    <x v="4"/>
    <x v="2"/>
  </r>
  <r>
    <s v="GLORIA TEREZINHA CARRIJO"/>
    <s v="Universidade Federal de Uberlandia"/>
    <n v="1992936"/>
    <n v="3686447665"/>
    <s v="16/09/1979"/>
    <s v="F"/>
    <s v="MARIA DE LOURDES CARRIJO"/>
    <s v="Branca"/>
    <s v="BRASILEIRO NATO"/>
    <m/>
    <s v="MG"/>
    <m/>
    <n v="312"/>
    <s v="COOR CURSO BACHAREL LIC ENFERMAGEM"/>
    <s v="07-AREA ACADEMICA-UMUARAMA"/>
    <n v="305"/>
    <s v="FACULDADE DE MEDICINA"/>
    <s v="07-AREA ACADEMICA-UMUARAM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3-01-18T00:00:00"/>
    <n v="4418.72"/>
    <n v="43"/>
    <x v="2"/>
    <x v="0"/>
  </r>
  <r>
    <s v="GLYCON MESSIAS LOUREIRO DE ARAUJO"/>
    <s v="Hospital de Clínicas"/>
    <n v="1123499"/>
    <n v="39412210604"/>
    <s v="03/09/1958"/>
    <s v="M"/>
    <s v="GLICIA APARECIDA LOUREIRO DE ARAUJO"/>
    <s v="Pard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5-01-06T00:00:00"/>
    <n v="27211.53"/>
    <n v="64"/>
    <x v="1"/>
    <x v="4"/>
  </r>
  <r>
    <s v="GONCALO OLIVEIRA LUZ"/>
    <s v="Universidade Federal de Uberlandia"/>
    <n v="1090370"/>
    <n v="39511910663"/>
    <s v="10/03/1960"/>
    <s v="M"/>
    <s v="MARIA ANGELICA DE OLIVEIRA"/>
    <s v="Preta"/>
    <s v="BRASILEIRO NATO"/>
    <m/>
    <s v="BA"/>
    <s v="AGUA QUENTE"/>
    <n v="723"/>
    <s v="DIVISAO DE ATENDIMENTO AO USUARIO"/>
    <s v="04-SANTA MONICA"/>
    <n v="585"/>
    <s v="DIRETORIA DO SISTEMA DE BIBLIOTECAS"/>
    <s v="04-SANTA MONICA"/>
    <x v="0"/>
    <s v="ENSINO FUNDAMENTAL"/>
    <x v="2"/>
    <x v="1"/>
    <n v="16"/>
    <x v="0"/>
    <m/>
    <s v="0//0"/>
    <m/>
    <m/>
    <n v="15000"/>
    <s v="MINISTERIO DA EDUCACAO"/>
    <n v="0"/>
    <m/>
    <m/>
    <m/>
    <s v="EST"/>
    <s v="40 HS"/>
    <d v="1997-09-01T00:00:00"/>
    <n v="3590.88"/>
    <n v="62"/>
    <x v="6"/>
    <x v="9"/>
  </r>
  <r>
    <s v="GRACIELE DE FATIMA SOUSA"/>
    <s v="Universidade Federal de Uberlandia"/>
    <n v="2340352"/>
    <n v="9655330699"/>
    <s v="03/01/1989"/>
    <s v="F"/>
    <s v="MARLI DE FATIMA MARTINS SOUSA"/>
    <s v="Branca"/>
    <s v="BRASILEIRO NATO"/>
    <m/>
    <s v="MG"/>
    <m/>
    <n v="1244"/>
    <s v="CENTRO ESTUDOS, PESQ E PROJ ECON-SOCIAIS"/>
    <s v="04-SANTA MONICA"/>
    <n v="344"/>
    <s v="INST DE ECONOMIA RELACOES INTERNACIONAIS"/>
    <s v="04-SANTA MONICA"/>
    <x v="0"/>
    <s v="Doutorado"/>
    <x v="1"/>
    <x v="0"/>
    <n v="5"/>
    <x v="0"/>
    <m/>
    <s v="0//0"/>
    <m/>
    <m/>
    <n v="0"/>
    <m/>
    <n v="0"/>
    <m/>
    <m/>
    <m/>
    <s v="EST"/>
    <s v="40 HS"/>
    <d v="2016-10-17T00:00:00"/>
    <n v="9562.9599999999991"/>
    <n v="33"/>
    <x v="0"/>
    <x v="3"/>
  </r>
  <r>
    <s v="GRACIELE DE JESUS CARVALHO"/>
    <s v="Hospital de Clínicas"/>
    <n v="1280001"/>
    <n v="4124440626"/>
    <s v="16/05/1979"/>
    <s v="F"/>
    <s v="MARIA DAS GRACAS DE JESUS CARVALHO"/>
    <s v="Parda"/>
    <s v="BRASILEIRO NATO"/>
    <m/>
    <s v="MG"/>
    <m/>
    <n v="487"/>
    <s v="ENFERMAGEM MOL INFEC INTERNACAO DIENF"/>
    <s v="05-ENFERMAGEM-UMUARAMA"/>
    <n v="211"/>
    <s v="DIRETORIA DE ENFERMAGEM HC"/>
    <s v="05-ENFERMAGEM-UMUARAMA"/>
    <x v="0"/>
    <s v="Especialização Nivel Superior"/>
    <x v="0"/>
    <x v="3"/>
    <n v="4"/>
    <x v="0"/>
    <m/>
    <s v="0//0"/>
    <m/>
    <m/>
    <n v="0"/>
    <m/>
    <n v="0"/>
    <m/>
    <m/>
    <m/>
    <s v="EST"/>
    <s v="40 HS"/>
    <d v="2017-01-30T00:00:00"/>
    <n v="7765.45"/>
    <n v="43"/>
    <x v="2"/>
    <x v="2"/>
  </r>
  <r>
    <s v="GRACIELE FREITAS CARDOSO"/>
    <s v="Universidade Federal de Uberlandia"/>
    <n v="1956522"/>
    <n v="838961126"/>
    <s v="19/10/1984"/>
    <s v="F"/>
    <s v="DIVINA ETERNA DE FREITAS"/>
    <s v="Preta"/>
    <s v="BRASILEIRO NATO"/>
    <m/>
    <s v="GO"/>
    <m/>
    <n v="314"/>
    <s v="FACULDADE DE MEDICINA VETERINARIA"/>
    <s v="07-AREA ACADEMICA-UMUARAMA"/>
    <n v="314"/>
    <s v="FACULDADE DE MEDICINA VETERINARIA"/>
    <s v="07-AREA ACADEMICA-UMUARAMA"/>
    <x v="0"/>
    <s v="Mestrado"/>
    <x v="2"/>
    <x v="0"/>
    <n v="7"/>
    <x v="0"/>
    <m/>
    <s v="0//0"/>
    <m/>
    <m/>
    <n v="0"/>
    <m/>
    <n v="0"/>
    <m/>
    <m/>
    <m/>
    <s v="EST"/>
    <s v="40 HS"/>
    <d v="2012-07-16T00:00:00"/>
    <n v="4171.74"/>
    <n v="38"/>
    <x v="7"/>
    <x v="0"/>
  </r>
  <r>
    <s v="GREICE HELLEN DE JESUS MOURAO"/>
    <s v="Hospital de Clínicas"/>
    <n v="1434874"/>
    <n v="1392600642"/>
    <s v="13/03/1982"/>
    <s v="F"/>
    <s v="ADAUTA DE JESUS MOURAO"/>
    <s v="Parda"/>
    <s v="BRASILEIRO NATO"/>
    <m/>
    <s v="MG"/>
    <s v="UBERLANDIA"/>
    <n v="211"/>
    <s v="DIRETORIA DE ENFERMAGEM HC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7T00:00:00"/>
    <n v="6180.09"/>
    <n v="40"/>
    <x v="2"/>
    <x v="2"/>
  </r>
  <r>
    <s v="GREZIO FERNANDES"/>
    <s v="Universidade Federal de Uberlandia"/>
    <n v="410828"/>
    <n v="19128061691"/>
    <s v="27/06/1954"/>
    <s v="M"/>
    <s v="MARIA ANTONIA FERNANDES"/>
    <s v="Branca"/>
    <s v="BRASILEIRO NATO"/>
    <m/>
    <s v="MG"/>
    <s v="PATROCINIO"/>
    <n v="716"/>
    <s v="DIVISAO DE SUPORTE AO USUARIO - CTIC"/>
    <s v="04-SANTA MONICA"/>
    <n v="581"/>
    <s v="CENTRO DE TECNO DA INFOR E COMUNICACAO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8-05-01T00:00:00"/>
    <n v="8168.39"/>
    <n v="68"/>
    <x v="1"/>
    <x v="3"/>
  </r>
  <r>
    <s v="GUALTER AURELIO ALVES DE SOUZA"/>
    <s v="Universidade Federal de Uberlandia"/>
    <n v="413296"/>
    <n v="35731567972"/>
    <s v="30/03/1960"/>
    <s v="M"/>
    <s v="ZAIDA ALVES SOUZA"/>
    <s v="Branca"/>
    <s v="BRASILEIRO NATO"/>
    <m/>
    <s v="PR"/>
    <s v="CURITIBA"/>
    <n v="399"/>
    <s v="FACULDADE DE ENGENHARIA MECANICA"/>
    <s v="12-CAMPUS GLORIA"/>
    <n v="399"/>
    <s v="FACULDADE DE ENGENHARIA MECANICA"/>
    <s v="12-CAMPUS GLORIA"/>
    <x v="0"/>
    <s v="Mestrado"/>
    <x v="1"/>
    <x v="2"/>
    <n v="16"/>
    <x v="0"/>
    <m/>
    <s v="0//0"/>
    <m/>
    <m/>
    <n v="0"/>
    <m/>
    <n v="0"/>
    <m/>
    <m/>
    <m/>
    <s v="EST"/>
    <s v="40 HS"/>
    <d v="1989-01-01T00:00:00"/>
    <n v="16582.07"/>
    <n v="62"/>
    <x v="6"/>
    <x v="1"/>
  </r>
  <r>
    <s v="GUENIA MARA VIEIRA LADEIRA"/>
    <s v="Universidade Federal de Uberlandia"/>
    <n v="1570421"/>
    <n v="53657977600"/>
    <s v="14/04/1966"/>
    <s v="F"/>
    <s v="ELZA VIEIRA LADEIRA"/>
    <s v="Branca"/>
    <s v="BRASILEIRO NATO"/>
    <m/>
    <s v="MG"/>
    <s v="PRATA"/>
    <n v="399"/>
    <s v="FACULDADE DE ENGENHARIA MECANICA"/>
    <s v="12-CAMPUS GLORIA"/>
    <n v="399"/>
    <s v="FACULDADE DE ENGENHARIA MECANICA"/>
    <s v="12-CAMPUS GLORIA"/>
    <x v="0"/>
    <s v="Doutorado"/>
    <x v="0"/>
    <x v="0"/>
    <n v="11"/>
    <x v="0"/>
    <m/>
    <s v="0//0"/>
    <m/>
    <m/>
    <n v="0"/>
    <m/>
    <n v="0"/>
    <m/>
    <m/>
    <m/>
    <s v="EST"/>
    <s v="40 HS"/>
    <d v="2007-04-23T00:00:00"/>
    <n v="7041.54"/>
    <n v="56"/>
    <x v="4"/>
    <x v="2"/>
  </r>
  <r>
    <s v="GUILHEMAR CAMPOS"/>
    <s v="Hospital de Clínicas"/>
    <n v="2123269"/>
    <n v="54671868687"/>
    <s v="27/07/1966"/>
    <s v="M"/>
    <s v="MARIA DA SILVA CAMPOS"/>
    <s v="Parda"/>
    <s v="BRASILEIRO NATO"/>
    <m/>
    <s v="MG"/>
    <s v="MONTE CARMELO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4"/>
    <x v="0"/>
    <m/>
    <s v="0//0"/>
    <m/>
    <m/>
    <n v="0"/>
    <m/>
    <n v="0"/>
    <m/>
    <m/>
    <m/>
    <s v="EST"/>
    <s v="40 HS"/>
    <d v="2004-05-26T00:00:00"/>
    <n v="19289.39"/>
    <n v="56"/>
    <x v="4"/>
    <x v="7"/>
  </r>
  <r>
    <s v="GUILHERMA ETERNA DOS SANTOS ROSARIO NASCIMENTO"/>
    <s v="Hospital de Clínicas"/>
    <n v="412445"/>
    <n v="34090894620"/>
    <s v="26/11/1957"/>
    <s v="F"/>
    <s v="AMELIA FERNANDES DOS SANTOS ROSARIO"/>
    <s v="Preta"/>
    <s v="BRASILEIRO NATO"/>
    <m/>
    <s v="MG"/>
    <s v="ITAPAJIPE"/>
    <n v="490"/>
    <s v="BERCARIO E UTI NEONATAL GEUNE DIENF"/>
    <s v="05-ENFERMAGEM-UMUARAMA"/>
    <n v="211"/>
    <s v="DIRETORIA DE ENFERMAGEM HC"/>
    <s v="05-ENFERMAGEM-UMUARAMA"/>
    <x v="0"/>
    <s v="Nivel Medio"/>
    <x v="2"/>
    <x v="0"/>
    <n v="16"/>
    <x v="0"/>
    <m/>
    <s v="0//0"/>
    <m/>
    <m/>
    <n v="0"/>
    <m/>
    <n v="0"/>
    <m/>
    <m/>
    <m/>
    <s v="EST"/>
    <s v="40 HS"/>
    <d v="1985-03-21T00:00:00"/>
    <n v="9458.2999999999993"/>
    <n v="65"/>
    <x v="1"/>
    <x v="3"/>
  </r>
  <r>
    <s v="GUILHERME ANTONIO COELHO NETO"/>
    <s v="Universidade Federal de Uberlandia"/>
    <n v="1974483"/>
    <n v="9060374681"/>
    <s v="30/11/1988"/>
    <s v="M"/>
    <s v="APARECIDA ALVES NETO COELHO"/>
    <s v="Parda"/>
    <s v="BRASILEIRO NATO"/>
    <m/>
    <s v="MG"/>
    <m/>
    <n v="1173"/>
    <s v="ASSESSORIA ADMINISTRATIVA UFU PT MINAS"/>
    <s v="11-CAMPUS PATOS DE MINAS"/>
    <n v="581"/>
    <s v="CENTRO DE TECNO DA INFOR E COMUNICACAO"/>
    <s v="08-AREA ADMINISTR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0-15T00:00:00"/>
    <n v="4488.6000000000004"/>
    <n v="34"/>
    <x v="7"/>
    <x v="0"/>
  </r>
  <r>
    <s v="GUILHERME AUGUSTO DA SILVA GOMES"/>
    <s v="Universidade Federal de Uberlandia"/>
    <n v="1948488"/>
    <n v="9181268602"/>
    <s v="24/10/1989"/>
    <s v="M"/>
    <s v="ROSILENE APARECIDA DA SILVA"/>
    <s v="Branca"/>
    <s v="BRASILEIRO NATO"/>
    <m/>
    <s v="MG"/>
    <m/>
    <n v="823"/>
    <s v="PROG DE POS GRAD EM ESTUDOS LITERARIOS"/>
    <s v="04-SANTA MONICA"/>
    <n v="349"/>
    <s v="INSTITUTO DE LETRAS E LINGUISTICA"/>
    <s v="04-SANTA MONICA"/>
    <x v="0"/>
    <s v="Mestrado"/>
    <x v="2"/>
    <x v="0"/>
    <n v="7"/>
    <x v="0"/>
    <m/>
    <s v="0//0"/>
    <m/>
    <s v="LIC. TRATAMENTO DE SAUDE - EST"/>
    <n v="0"/>
    <m/>
    <n v="0"/>
    <m/>
    <s v="23/11/2022"/>
    <s v="21/01/2023"/>
    <s v="EST"/>
    <s v="40 HS"/>
    <d v="2012-06-06T00:00:00"/>
    <n v="4171.74"/>
    <n v="33"/>
    <x v="0"/>
    <x v="0"/>
  </r>
  <r>
    <s v="GUILHERME CARNAVAL DE SOUZA PEREIRA"/>
    <s v="Hospital de Clínicas"/>
    <n v="2312903"/>
    <n v="2849025607"/>
    <s v="10/10/1975"/>
    <s v="M"/>
    <s v="SONIA MARIA CARNAVAL DE SOUSA PEREIR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8"/>
    <x v="0"/>
    <m/>
    <s v="0//0"/>
    <m/>
    <m/>
    <n v="0"/>
    <m/>
    <n v="0"/>
    <m/>
    <m/>
    <m/>
    <s v="EST"/>
    <s v="20 HS"/>
    <d v="2011-12-20T00:00:00"/>
    <n v="7948.71"/>
    <n v="47"/>
    <x v="3"/>
    <x v="2"/>
  </r>
  <r>
    <s v="GUILHERME DE LIMA FERNANDES"/>
    <s v="Universidade Federal de Uberlandia"/>
    <n v="1827506"/>
    <n v="4899639600"/>
    <s v="27/03/1980"/>
    <s v="M"/>
    <s v="ARTEMISIA PEREIRA DE LIMA FERNANDES"/>
    <s v="Parda"/>
    <s v="BRASILEIRO NATO"/>
    <m/>
    <s v="MG"/>
    <m/>
    <n v="395"/>
    <s v="INSTITUTO DE FISICA"/>
    <s v="04-SANTA MONICA"/>
    <n v="395"/>
    <s v="INSTITUTO DE FISICA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0-11-30T00:00:00"/>
    <n v="5811.63"/>
    <n v="42"/>
    <x v="2"/>
    <x v="0"/>
  </r>
  <r>
    <s v="GUILHERME GONCALVES DE OLIVEIRA"/>
    <s v="Hospital de Clínicas"/>
    <n v="1435044"/>
    <n v="76598500672"/>
    <s v="13/01/1974"/>
    <s v="M"/>
    <s v="HELENA GONCALVES DE OLIVEIRA"/>
    <s v="Branca"/>
    <s v="BRASILEIRO NATO"/>
    <m/>
    <s v="MG"/>
    <s v="PATROCINIO"/>
    <n v="494"/>
    <s v="HEMODINAMICA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24T00:00:00"/>
    <n v="7452.55"/>
    <n v="48"/>
    <x v="3"/>
    <x v="2"/>
  </r>
  <r>
    <s v="GUILHERME HENRIQUE CASTILHO"/>
    <s v="Universidade Federal de Uberlandia"/>
    <n v="1332678"/>
    <n v="5740246628"/>
    <s v="15/11/1981"/>
    <s v="M"/>
    <s v="HELOISA JARDIM ANDRADE"/>
    <s v="Branca"/>
    <s v="BRASILEIRO NATO"/>
    <m/>
    <s v="MG"/>
    <m/>
    <n v="563"/>
    <s v="CURSO GRAD EM RELACOES INTERNACIONAIS"/>
    <s v="04-SANTA MONICA"/>
    <n v="344"/>
    <s v="INST DE ECONOMIA RELACOES INTERNACIONAIS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6-08-19T00:00:00"/>
    <n v="4104.6400000000003"/>
    <n v="41"/>
    <x v="2"/>
    <x v="0"/>
  </r>
  <r>
    <s v="GUILHERME HENRIQUE SILVEIRA COSTA"/>
    <s v="Universidade Federal de Uberlandia"/>
    <n v="3305658"/>
    <n v="12976421633"/>
    <s v="18/05/1997"/>
    <s v="M"/>
    <s v="MARINA ROSA SILVEIRA"/>
    <s v="Branca"/>
    <s v="BRASILEIRO NATO"/>
    <m/>
    <s v="MG"/>
    <m/>
    <n v="403"/>
    <s v="FACULDADE DE ENGENHARIA ELETRICA"/>
    <s v="04-SANTA MONICA"/>
    <n v="403"/>
    <s v="FACULDADE DE ENGENHARIA ELETRICA"/>
    <s v="04-SANTA MONICA"/>
    <x v="0"/>
    <s v="ENSINO MEDIO"/>
    <x v="0"/>
    <x v="1"/>
    <n v="1"/>
    <x v="0"/>
    <m/>
    <s v="0//0"/>
    <m/>
    <m/>
    <n v="0"/>
    <m/>
    <n v="0"/>
    <m/>
    <m/>
    <m/>
    <s v="EST"/>
    <s v="40 HS"/>
    <d v="2022-08-26T00:00:00"/>
    <n v="2446.96"/>
    <n v="25"/>
    <x v="8"/>
    <x v="9"/>
  </r>
  <r>
    <s v="GUILHERME LEAL DIAS"/>
    <s v="Universidade Federal de Uberlandia"/>
    <n v="1979762"/>
    <n v="10080700683"/>
    <s v="20/05/1989"/>
    <s v="M"/>
    <s v="ROSANE LEAL DIAS"/>
    <s v="Branca"/>
    <s v="BRASILEIRO NATO"/>
    <m/>
    <s v="MG"/>
    <m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2-11-09T00:00:00"/>
    <n v="7668.81"/>
    <n v="33"/>
    <x v="0"/>
    <x v="2"/>
  </r>
  <r>
    <s v="GUILHERME MAFFA FEITOZA"/>
    <s v="Universidade Federal de Uberlandia"/>
    <n v="2870990"/>
    <n v="10528513630"/>
    <s v="17/01/1990"/>
    <s v="M"/>
    <s v="SUZAN ANDREIA MAFFA FEITOZA"/>
    <s v="Branca"/>
    <s v="BRASILEIRO NATO"/>
    <m/>
    <s v="SP"/>
    <m/>
    <n v="426"/>
    <s v="SETOR DE APOSENTADORIA E PENSAO"/>
    <s v="04-SANTA MONICA"/>
    <n v="29"/>
    <s v="PRO REITORIA DE GESTAO DE PESSOAS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5T00:00:00"/>
    <n v="3058.7"/>
    <n v="32"/>
    <x v="0"/>
    <x v="9"/>
  </r>
  <r>
    <s v="GUILHERME MIRANDA DE ABREU"/>
    <s v="Universidade Federal de Uberlandia"/>
    <n v="2033693"/>
    <n v="7032990690"/>
    <s v="13/10/1984"/>
    <s v="M"/>
    <s v="WILMA MIRANDA DE ABREU"/>
    <s v="Branca"/>
    <s v="BRASILEIRO NATO"/>
    <m/>
    <s v="MG"/>
    <m/>
    <n v="785"/>
    <s v="COORD CURSO ENG AGRI CART MONTE CARMELO"/>
    <s v="10-CAMPUS MONTE CARMELO"/>
    <n v="340"/>
    <s v="INSTITUTO DE GEOGRAFIA"/>
    <s v="04-SANTA MONIC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3-06-12T00:00:00"/>
    <n v="4418.72"/>
    <n v="38"/>
    <x v="7"/>
    <x v="0"/>
  </r>
  <r>
    <s v="GUILHERME NUNES MOREIRA COSTA"/>
    <s v="Universidade Federal de Uberlandia"/>
    <n v="2281172"/>
    <n v="10021542600"/>
    <s v="05/04/1990"/>
    <s v="M"/>
    <s v="DENISE NUNES MOREIRA"/>
    <s v="Branca"/>
    <s v="BRASILEIRO NATO"/>
    <m/>
    <s v="MG"/>
    <m/>
    <n v="301"/>
    <s v="INSTITUTO DE CIENCIAS AGRARIAS"/>
    <s v="12-CAMPUS GLORIA"/>
    <n v="301"/>
    <s v="INSTITUTO DE CIENCIAS AGRARIAS"/>
    <s v="12-CAMPUS GLORIA"/>
    <x v="0"/>
    <s v="Mestrado"/>
    <x v="0"/>
    <x v="0"/>
    <n v="5"/>
    <x v="0"/>
    <m/>
    <s v="0//0"/>
    <m/>
    <m/>
    <n v="0"/>
    <m/>
    <n v="0"/>
    <m/>
    <m/>
    <m/>
    <s v="EST"/>
    <s v="40 HS"/>
    <d v="2016-02-01T00:00:00"/>
    <n v="4861.6099999999997"/>
    <n v="32"/>
    <x v="0"/>
    <x v="0"/>
  </r>
  <r>
    <s v="GUILHERME PALHARES THEODORO"/>
    <s v="Universidade Federal de Uberlandia"/>
    <n v="3611383"/>
    <n v="73168548120"/>
    <s v="09/06/1987"/>
    <s v="M"/>
    <s v="MARIA LENES DE OLIVEIRA THEODORO"/>
    <s v="Parda"/>
    <s v="BRASILEIRO NATO"/>
    <m/>
    <s v="GO"/>
    <s v="ITUMBIARA"/>
    <n v="719"/>
    <s v="DIVISAO DE SISTEMA_- CTIC"/>
    <s v="08-AREA ADMINISTR-UMUARAMA"/>
    <n v="581"/>
    <s v="CENTRO DE TECNO DA INFOR E COMUNICACAO"/>
    <s v="08-AREA ADMINISTR-UMUARAMA"/>
    <x v="0"/>
    <s v="Mestrado"/>
    <x v="1"/>
    <x v="0"/>
    <n v="7"/>
    <x v="0"/>
    <m/>
    <s v="0//0"/>
    <m/>
    <m/>
    <n v="0"/>
    <m/>
    <n v="0"/>
    <m/>
    <m/>
    <m/>
    <s v="EST"/>
    <s v="40 HS"/>
    <d v="2013-02-19T00:00:00"/>
    <n v="8966.61"/>
    <n v="35"/>
    <x v="7"/>
    <x v="3"/>
  </r>
  <r>
    <s v="GUILHERME REIS DOS SANTOS"/>
    <s v="Universidade Federal de Uberlandia"/>
    <n v="2271461"/>
    <n v="6332841656"/>
    <s v="22/09/1994"/>
    <s v="M"/>
    <s v="CLAUDIA DOS REIS MALAQUIAS SANTOS"/>
    <s v="Parda"/>
    <s v="BRASILEIRO NATO"/>
    <m/>
    <s v="MG"/>
    <m/>
    <n v="560"/>
    <s v="CURSO DE GRADUACAO EM FISIOTERAPIA"/>
    <s v="03-EDUCACAO FISICA"/>
    <n v="332"/>
    <s v="FACULDADE DE EDUCACAO FISICA"/>
    <s v="03-EDUCACAO FISICA"/>
    <x v="0"/>
    <s v="Especialização Nivel Superior"/>
    <x v="0"/>
    <x v="0"/>
    <n v="5"/>
    <x v="0"/>
    <m/>
    <s v="0//0"/>
    <m/>
    <m/>
    <n v="0"/>
    <m/>
    <n v="0"/>
    <m/>
    <m/>
    <m/>
    <s v="EST"/>
    <s v="30 HS"/>
    <d v="2016-01-12T00:00:00"/>
    <n v="3118.46"/>
    <n v="28"/>
    <x v="8"/>
    <x v="9"/>
  </r>
  <r>
    <s v="GUSTAVO BRUNO DO VALE"/>
    <s v="Universidade Federal de Uberlandia"/>
    <n v="2637861"/>
    <n v="7126031661"/>
    <s v="07/03/1986"/>
    <s v="M"/>
    <s v="VILMA ROSA BRUNO FERREIRA"/>
    <s v="Branca"/>
    <s v="BRASILEIRO NATO"/>
    <m/>
    <s v="MG"/>
    <s v="UBERLANDIA"/>
    <n v="580"/>
    <s v="CENTRO DE EDUCACAO DISTANCIA - DIRETORIA"/>
    <s v="04-SANTA MONICA"/>
    <n v="580"/>
    <s v="CENTRO DE EDUCACAO DISTANCIA - DIRETORIA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0-11-30T00:00:00"/>
    <n v="5452.89"/>
    <n v="36"/>
    <x v="7"/>
    <x v="0"/>
  </r>
  <r>
    <s v="GUSTAVO CAMARGO LOPES"/>
    <s v="Hospital de Clínicas"/>
    <n v="1443606"/>
    <n v="1697040926"/>
    <s v="20/01/1977"/>
    <s v="M"/>
    <s v="MARIA DE LOURDES CAMARGO LOPES"/>
    <s v="Não Informado"/>
    <s v="BRASILEIRO NATO"/>
    <m/>
    <s v="PR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8"/>
    <x v="0"/>
    <m/>
    <s v="0//0"/>
    <m/>
    <m/>
    <n v="0"/>
    <m/>
    <n v="0"/>
    <m/>
    <m/>
    <m/>
    <s v="EST"/>
    <s v="20 HS"/>
    <d v="2011-09-01T00:00:00"/>
    <n v="8469.94"/>
    <n v="45"/>
    <x v="3"/>
    <x v="3"/>
  </r>
  <r>
    <s v="GUSTAVO CARRIJO GUIMARAES"/>
    <s v="Universidade Federal de Uberlandia"/>
    <n v="3299484"/>
    <n v="12307179607"/>
    <s v="13/02/1996"/>
    <s v="M"/>
    <s v="MARISLENE DE FATIMA CARRIJO"/>
    <s v="Branca"/>
    <s v="BRASILEIRO NATO"/>
    <m/>
    <s v="MG"/>
    <m/>
    <n v="816"/>
    <s v="COORDENACAO DO CURSO DE TEATRO"/>
    <s v="04-SANTA MONICA"/>
    <n v="808"/>
    <s v="INSTITUTO DE ARTES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7T00:00:00"/>
    <n v="3058.7"/>
    <n v="26"/>
    <x v="8"/>
    <x v="9"/>
  </r>
  <r>
    <s v="GUSTAVO CAVINATO HERRERA"/>
    <s v="Universidade Federal de Uberlandia"/>
    <n v="1981228"/>
    <n v="30375084851"/>
    <s v="11/02/1978"/>
    <s v="M"/>
    <s v="MARIA ANTONIETA CAVINATO HERRERA"/>
    <s v="Branca"/>
    <s v="BRASILEIRO NATO"/>
    <m/>
    <s v="SP"/>
    <m/>
    <n v="111"/>
    <s v="DIVISAO APOIO ADM HOSPITAL VETERINARIO"/>
    <s v="08-AREA ADMINISTR-UMUARAMA"/>
    <n v="109"/>
    <s v="HOSPITAL VETERINARIO - DIRETORIA GERAL"/>
    <s v="08-AREA ADMINISTR-UMUARAMA"/>
    <x v="0"/>
    <s v="Mestrado"/>
    <x v="0"/>
    <x v="0"/>
    <n v="7"/>
    <x v="0"/>
    <m/>
    <s v="0//0"/>
    <m/>
    <m/>
    <n v="0"/>
    <m/>
    <n v="0"/>
    <m/>
    <m/>
    <m/>
    <s v="EST"/>
    <s v="40 HS"/>
    <d v="2012-11-29T00:00:00"/>
    <n v="5558.95"/>
    <n v="44"/>
    <x v="3"/>
    <x v="0"/>
  </r>
  <r>
    <s v="GUSTAVO GONTIJO DOMINGOS"/>
    <s v="Hospital de Clínicas"/>
    <n v="2445455"/>
    <n v="4601943647"/>
    <s v="18/02/1979"/>
    <s v="M"/>
    <s v="ANA BEATRIZ GONTIJO DOMINGO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3"/>
    <x v="0"/>
    <m/>
    <s v="0//0"/>
    <m/>
    <m/>
    <n v="0"/>
    <m/>
    <n v="0"/>
    <m/>
    <m/>
    <m/>
    <s v="EST"/>
    <s v="20 HS"/>
    <d v="2019-11-18T00:00:00"/>
    <n v="7038.5"/>
    <n v="43"/>
    <x v="2"/>
    <x v="2"/>
  </r>
  <r>
    <s v="GUSTAVO HENRIQUE RIBEIRO MAGALHAES"/>
    <s v="Universidade Federal de Uberlandia"/>
    <n v="1964021"/>
    <n v="9549534600"/>
    <s v="03/04/1989"/>
    <s v="M"/>
    <s v="GISLANE DE FATIMA RIBEIRO MAGALHAES"/>
    <s v="Branca"/>
    <s v="BRASILEIRO NATO"/>
    <m/>
    <s v="MG"/>
    <m/>
    <n v="1172"/>
    <s v="ASSESSORIA ADMINISTRATIVA UFU MT CARMELO"/>
    <s v="10-CAMPUS MONTE CARMELO"/>
    <n v="581"/>
    <s v="CENTRO DE TECNO DA INFOR E COMUNICACAO"/>
    <s v="08-AREA ADMINISTR-UMUARAM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2-08-27T00:00:00"/>
    <n v="4586.79"/>
    <n v="33"/>
    <x v="0"/>
    <x v="0"/>
  </r>
  <r>
    <s v="GUSTAVO MAESTRI MACHADO COSTA"/>
    <s v="Universidade Federal de Uberlandia"/>
    <n v="1947374"/>
    <n v="7147806697"/>
    <s v="18/09/1984"/>
    <s v="M"/>
    <s v="VANIA MAESTRI COSTA"/>
    <s v="Não Informado"/>
    <s v="BRASILEIRO NATO"/>
    <m/>
    <s v="MG"/>
    <m/>
    <n v="135"/>
    <s v="DIVISAO DE ALMOXARIFADO"/>
    <s v="08-AREA ADMINISTR-UMUARAMA"/>
    <n v="131"/>
    <s v="PRO REITORIA DE PLANEJAMEN ADMINISTRACA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6-06T00:00:00"/>
    <n v="4488.6000000000004"/>
    <n v="38"/>
    <x v="7"/>
    <x v="0"/>
  </r>
  <r>
    <s v="GUSTAVO MARTINS SALGADO"/>
    <s v="Universidade Federal de Uberlandia"/>
    <n v="3304435"/>
    <n v="1509483101"/>
    <s v="07/09/1989"/>
    <s v="M"/>
    <s v="JOANA DARC MARTINS COSTA"/>
    <s v="Parda"/>
    <s v="BRASILEIRO NATO"/>
    <m/>
    <s v="GO"/>
    <m/>
    <n v="716"/>
    <s v="DIVISAO DE SUPORTE AO USUARIO - CTIC"/>
    <s v="04-SANTA MONICA"/>
    <n v="581"/>
    <s v="CENTRO DE TECNO DA INFOR E COMUNICACAO"/>
    <s v="08-AREA ADMINISTR-UMUARAM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8-11T00:00:00"/>
    <n v="3058.7"/>
    <n v="33"/>
    <x v="0"/>
    <x v="9"/>
  </r>
  <r>
    <s v="GUSTAVO MOREIRA RIBEIRO"/>
    <s v="Universidade Federal de Uberlandia"/>
    <n v="3300635"/>
    <n v="11507283610"/>
    <s v="06/03/1997"/>
    <s v="M"/>
    <s v="BEATRIZ BRAZ MOREIRA"/>
    <s v="Pard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4T00:00:00"/>
    <n v="3058.7"/>
    <n v="25"/>
    <x v="8"/>
    <x v="9"/>
  </r>
  <r>
    <s v="GUSTAVO OLIVEIRA MENDES"/>
    <s v="Universidade Federal de Uberlandia"/>
    <n v="1649859"/>
    <n v="6938640793"/>
    <s v="01/09/1977"/>
    <s v="M"/>
    <s v="SIMONE SOARES DE OLIVEIRA MENDES"/>
    <s v="Branca"/>
    <s v="BRASILEIRO NATO"/>
    <m/>
    <s v="MG"/>
    <s v="MONTE ALEGRE DE MINAS"/>
    <n v="1155"/>
    <s v="INSTITUTO DE CIENCIAS HUMANAS DO PONTAL"/>
    <s v="09-CAMPUS PONTAL"/>
    <n v="1155"/>
    <s v="INSTITUTO DE CIENCIAS HUMANAS DO PONTAL"/>
    <s v="09-CAMPUS PONTAL"/>
    <x v="0"/>
    <s v="Mestrado"/>
    <x v="0"/>
    <x v="0"/>
    <n v="10"/>
    <x v="0"/>
    <m/>
    <s v="0//0"/>
    <m/>
    <m/>
    <n v="0"/>
    <m/>
    <n v="0"/>
    <m/>
    <m/>
    <m/>
    <s v="EST"/>
    <s v="40 HS"/>
    <d v="2008-08-20T00:00:00"/>
    <n v="5886.5"/>
    <n v="45"/>
    <x v="3"/>
    <x v="0"/>
  </r>
  <r>
    <s v="HABNNER RODRIGUES AMARO"/>
    <s v="Universidade Federal de Uberlandia"/>
    <n v="1861561"/>
    <n v="7898667654"/>
    <s v="10/08/1987"/>
    <s v="M"/>
    <s v="NAIR RODRIGUES AMARO"/>
    <s v="Preta"/>
    <s v="BRASILEIRO NATO"/>
    <m/>
    <s v="MG"/>
    <m/>
    <n v="159"/>
    <s v="DIVISAO DE GRAFICA"/>
    <s v="04-SANTA MONICA"/>
    <n v="59"/>
    <s v="PREFEITURA UNIVERSITARIA"/>
    <s v="04-SANTA MONICA"/>
    <x v="0"/>
    <s v="Graduação (Nivel Superior Completo)"/>
    <x v="0"/>
    <x v="0"/>
    <n v="5"/>
    <x v="0"/>
    <m/>
    <s v="0//0"/>
    <m/>
    <m/>
    <n v="0"/>
    <m/>
    <n v="0"/>
    <m/>
    <m/>
    <m/>
    <s v="EST"/>
    <s v="40 HS"/>
    <d v="2016-01-08T00:00:00"/>
    <n v="4973.54"/>
    <n v="35"/>
    <x v="7"/>
    <x v="0"/>
  </r>
  <r>
    <s v="HALISSON FERREIRA DOS SANTOS SILVA"/>
    <s v="Universidade Federal de Uberlandia"/>
    <n v="1987560"/>
    <n v="7996952620"/>
    <s v="09/12/1987"/>
    <s v="M"/>
    <s v="VANILDE DOS SANTOS SILVA"/>
    <s v="Preta"/>
    <s v="BRASILEIRO NATO"/>
    <m/>
    <s v="MG"/>
    <m/>
    <n v="59"/>
    <s v="PREFEITURA UNIVERSITARIA"/>
    <s v="04-SANTA MONICA"/>
    <n v="59"/>
    <s v="PREFEITURA UNIVERSITARIA"/>
    <s v="04-SANTA MONICA"/>
    <x v="0"/>
    <s v="Especialização Nivel Superior"/>
    <x v="0"/>
    <x v="0"/>
    <n v="7"/>
    <x v="1"/>
    <m/>
    <s v="0//0"/>
    <m/>
    <s v="CESSAO (COM ONUS) PARA OUTROS ORGAOS - EST"/>
    <n v="0"/>
    <m/>
    <n v="26443"/>
    <s v="EMPRESA BRAS. SERVIÇOS HOSPITALARES"/>
    <s v="23/04/2021"/>
    <s v="0//0"/>
    <s v="EST"/>
    <s v="40 HS"/>
    <d v="2013-01-10T00:00:00"/>
    <n v="4488.6000000000004"/>
    <n v="35"/>
    <x v="7"/>
    <x v="0"/>
  </r>
  <r>
    <s v="HAROLDO LUIS OLIVA GOMES ROCHA"/>
    <s v="Hospital de Clínicas"/>
    <n v="2483809"/>
    <n v="4501382678"/>
    <s v="17/12/1979"/>
    <s v="M"/>
    <s v="LEDA OLIVA GOMES ROCH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0"/>
    <n v="8"/>
    <x v="0"/>
    <m/>
    <s v="0//0"/>
    <m/>
    <m/>
    <n v="0"/>
    <m/>
    <n v="0"/>
    <m/>
    <m/>
    <m/>
    <s v="EST"/>
    <s v="20 HS"/>
    <d v="2012-04-02T00:00:00"/>
    <n v="12116.63"/>
    <n v="43"/>
    <x v="2"/>
    <x v="5"/>
  </r>
  <r>
    <s v="HEBER SILVEIRA COIMBRA"/>
    <s v="Universidade Federal de Uberlandia"/>
    <n v="3271650"/>
    <n v="76772365020"/>
    <s v="26/10/1974"/>
    <s v="M"/>
    <s v="CILEDA MARIA SILVEIRA COIMBRA"/>
    <s v="Branca"/>
    <s v="BRASILEIRO NATO"/>
    <m/>
    <s v="RS"/>
    <m/>
    <n v="165"/>
    <s v="DIVISAO DE EDITORACAO ELETRONICA"/>
    <s v="04-SANTA MONICA"/>
    <n v="443"/>
    <s v="DIRETORIA DA EDITORA UFU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2-03T00:00:00"/>
    <n v="3181.04"/>
    <n v="48"/>
    <x v="3"/>
    <x v="9"/>
  </r>
  <r>
    <s v="HEITOR CARVALHO DE ALMEIDA NETO"/>
    <s v="Universidade Federal de Uberlandia"/>
    <n v="2230318"/>
    <n v="6463776637"/>
    <s v="02/10/1984"/>
    <s v="M"/>
    <s v="MARIA DE LOURDES RODRIGUES CARVALHO"/>
    <s v="Branca"/>
    <s v="BRASILEIRO NATO"/>
    <m/>
    <s v="MG"/>
    <m/>
    <n v="349"/>
    <s v="INSTITUTO DE LETRAS E LINGUISTICA"/>
    <s v="04-SANTA MONICA"/>
    <n v="349"/>
    <s v="INSTITUTO DE LETRAS E LINGUISTICA"/>
    <s v="04-SANTA MONICA"/>
    <x v="0"/>
    <s v="Especialização Nivel Superior"/>
    <x v="0"/>
    <x v="0"/>
    <n v="6"/>
    <x v="1"/>
    <m/>
    <s v="0//0"/>
    <m/>
    <s v="CESSAO (COM ONUS) PARA OUTROS ORGAOS - EST"/>
    <n v="0"/>
    <m/>
    <n v="17000"/>
    <s v="MINISTERIO DA FAZENDA"/>
    <s v="28/10/2021"/>
    <s v="0//0"/>
    <s v="EST"/>
    <s v="40 HS"/>
    <d v="2015-05-19T00:00:00"/>
    <n v="4384.97"/>
    <n v="38"/>
    <x v="7"/>
    <x v="0"/>
  </r>
  <r>
    <s v="HEITOR SANTOS CUNHA"/>
    <s v="Universidade Federal de Uberlandia"/>
    <n v="1969625"/>
    <n v="6958314611"/>
    <s v="08/04/1986"/>
    <s v="M"/>
    <s v="ANTONIA MARIA DOS SANTOS CUNHA"/>
    <s v="Branca"/>
    <s v="BRASILEIRO NATO"/>
    <m/>
    <s v="MG"/>
    <m/>
    <n v="332"/>
    <s v="FACULDADE DE EDUCACAO FISICA"/>
    <s v="03-EDUCACAO FISICA"/>
    <n v="332"/>
    <s v="FACULDADE DE EDUCACAO FISICA"/>
    <s v="03-EDUCACAO FISICA"/>
    <x v="0"/>
    <s v="Mestrado"/>
    <x v="1"/>
    <x v="0"/>
    <n v="7"/>
    <x v="0"/>
    <m/>
    <s v="0//0"/>
    <m/>
    <m/>
    <n v="0"/>
    <m/>
    <n v="0"/>
    <m/>
    <m/>
    <m/>
    <s v="EST"/>
    <s v="40 HS"/>
    <d v="2012-09-11T00:00:00"/>
    <n v="8966.61"/>
    <n v="36"/>
    <x v="7"/>
    <x v="3"/>
  </r>
  <r>
    <s v="HELEN APARECIDA DE OLIVEIRA FERREIRA"/>
    <s v="Hospital de Clínicas"/>
    <n v="2106349"/>
    <n v="4692295600"/>
    <s v="15/05/1982"/>
    <s v="F"/>
    <s v="MARIA JURACI DE OLIVEIRA"/>
    <s v="Branca"/>
    <s v="BRASILEIRO NATO"/>
    <m/>
    <s v="MG"/>
    <m/>
    <n v="488"/>
    <s v="ENFERMAGEM PEDIATRIA INTERNACAO DIENF"/>
    <s v="05-ENFERMAGEM-UMUARAMA"/>
    <n v="211"/>
    <s v="DIRETORIA DE ENFERMAGEM HC"/>
    <s v="05-ENFERMAGEM-UMUARAMA"/>
    <x v="0"/>
    <s v="Tecnico (Nivel Medio Completo)"/>
    <x v="2"/>
    <x v="3"/>
    <n v="6"/>
    <x v="0"/>
    <m/>
    <s v="0//0"/>
    <m/>
    <m/>
    <n v="0"/>
    <m/>
    <n v="0"/>
    <m/>
    <m/>
    <m/>
    <s v="EST"/>
    <s v="40 HS"/>
    <d v="2014-03-24T00:00:00"/>
    <n v="7065.2"/>
    <n v="40"/>
    <x v="2"/>
    <x v="2"/>
  </r>
  <r>
    <s v="HELENA VILELA DA CUNHA"/>
    <s v="Hospital de Clínicas"/>
    <n v="2309041"/>
    <n v="3940135658"/>
    <s v="16/12/1958"/>
    <s v="F"/>
    <s v="MARIA ROSA VILELA"/>
    <s v="Branca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4-25T00:00:00"/>
    <n v="7538.72"/>
    <n v="64"/>
    <x v="1"/>
    <x v="2"/>
  </r>
  <r>
    <s v="HELENICE BATISTA MALAQUIA CAZUZA"/>
    <s v="Hospital de Clínicas"/>
    <n v="1123608"/>
    <n v="78378940659"/>
    <s v="06/12/1968"/>
    <s v="F"/>
    <s v="NEUSA BATISTA MALAQUIA"/>
    <s v="Preta"/>
    <s v="BRASILEIRO NATO"/>
    <m/>
    <s v="MG"/>
    <s v="SANTA ROSA DA SERRA"/>
    <n v="491"/>
    <s v="CENTRO CIRURGICO GEUNE DIENF"/>
    <s v="05-ENFERMAGEM-UMUARAMA"/>
    <n v="211"/>
    <s v="DIRETORIA DE ENFERMAGEM HC"/>
    <s v="05-ENFERMAGEM-UMUARAMA"/>
    <x v="0"/>
    <s v="Tecnico (Nivel Medio Completo)"/>
    <x v="2"/>
    <x v="2"/>
    <n v="16"/>
    <x v="0"/>
    <m/>
    <s v="0//0"/>
    <m/>
    <m/>
    <n v="0"/>
    <m/>
    <n v="0"/>
    <m/>
    <m/>
    <m/>
    <s v="EST"/>
    <s v="40 HS"/>
    <d v="1995-02-15T00:00:00"/>
    <n v="9272.0499999999993"/>
    <n v="54"/>
    <x v="4"/>
    <x v="3"/>
  </r>
  <r>
    <s v="HELENITTA MELO DA SILVA ALVES MORAIS"/>
    <s v="Hospital de Clínicas"/>
    <n v="1313971"/>
    <n v="7322745671"/>
    <s v="31/07/1985"/>
    <s v="F"/>
    <s v="FRANCISCA MELO DA SILVA ALVES"/>
    <s v="Branca"/>
    <s v="BRASILEIRO NATO"/>
    <m/>
    <s v="MA"/>
    <m/>
    <n v="491"/>
    <s v="CENTRO CIRURGICO GEUNE DIENF"/>
    <s v="05-ENFERMAGEM-UMUARAMA"/>
    <n v="211"/>
    <s v="DIRETORIA DE ENFERMAGEM HC"/>
    <s v="05-ENFERMAGEM-UMUARAMA"/>
    <x v="0"/>
    <s v="Especialização Nivel Superior"/>
    <x v="0"/>
    <x v="3"/>
    <n v="3"/>
    <x v="0"/>
    <m/>
    <s v="0//0"/>
    <m/>
    <m/>
    <n v="0"/>
    <m/>
    <n v="0"/>
    <m/>
    <m/>
    <m/>
    <s v="EST"/>
    <s v="40 HS"/>
    <d v="2016-05-24T00:00:00"/>
    <n v="4116.8500000000004"/>
    <n v="37"/>
    <x v="7"/>
    <x v="0"/>
  </r>
  <r>
    <s v="HELENO ALVES DE OLIVEIRA"/>
    <s v="Universidade Federal de Uberlandia"/>
    <n v="1752517"/>
    <n v="18340067400"/>
    <s v="22/02/1959"/>
    <s v="M"/>
    <s v="MARIA DE LOURDES SILVA DE OLIVEIRA"/>
    <s v="Parda"/>
    <s v="BRASILEIRO NATO"/>
    <m/>
    <s v="PE"/>
    <m/>
    <n v="683"/>
    <s v="DIVISAO DE FISCALIZACAO - DIROB"/>
    <s v="04-SANTA MONICA"/>
    <n v="80"/>
    <s v="DIRETORIA DE OBRAS - ANTIGA-"/>
    <s v="04-SANTA MONICA"/>
    <x v="0"/>
    <s v="ENSINO MEDIO"/>
    <x v="0"/>
    <x v="0"/>
    <n v="9"/>
    <x v="0"/>
    <m/>
    <s v="0//0"/>
    <m/>
    <m/>
    <n v="0"/>
    <m/>
    <n v="0"/>
    <m/>
    <m/>
    <m/>
    <s v="EST"/>
    <s v="40 HS"/>
    <d v="2010-01-26T00:00:00"/>
    <n v="3727.34"/>
    <n v="63"/>
    <x v="6"/>
    <x v="9"/>
  </r>
  <r>
    <s v="HELENO BATISTA DE OLIVEIRA"/>
    <s v="Hospital de Clínicas"/>
    <n v="2218921"/>
    <n v="67702902604"/>
    <s v="27/08/1969"/>
    <s v="M"/>
    <s v="HELENA SILVA DE OLIVEIRA"/>
    <s v="Branca"/>
    <s v="BRASILEIRO NATO"/>
    <m/>
    <s v="MG"/>
    <s v="PASSOS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2"/>
    <x v="0"/>
    <m/>
    <s v="0//0"/>
    <m/>
    <m/>
    <n v="0"/>
    <m/>
    <n v="0"/>
    <m/>
    <m/>
    <m/>
    <s v="EST"/>
    <s v="40 HS"/>
    <d v="2004-05-27T00:00:00"/>
    <n v="18276.64"/>
    <n v="53"/>
    <x v="5"/>
    <x v="7"/>
  </r>
  <r>
    <s v="HELIADA VIVIANE ALVES LOURENCO NEVES"/>
    <s v="Hospital de Clínicas"/>
    <n v="1123496"/>
    <n v="98716824687"/>
    <s v="28/10/1972"/>
    <s v="F"/>
    <s v="TEREZINHA A S LOURENCO"/>
    <s v="Branca"/>
    <s v="BRASILEIRO NATO"/>
    <m/>
    <s v="MG"/>
    <s v="UBERABA"/>
    <n v="771"/>
    <s v="SERVICOS MEDICOS"/>
    <s v="06-HOSP CLINICAS-UMUARAMA"/>
    <n v="746"/>
    <s v="DIRETORIA DE SERVICOS CLINICOS"/>
    <s v="06-HOSP CLINICAS-UMUARAMA"/>
    <x v="0"/>
    <s v="ENSINO MEDIO"/>
    <x v="0"/>
    <x v="2"/>
    <n v="15"/>
    <x v="0"/>
    <m/>
    <s v="0//0"/>
    <m/>
    <m/>
    <n v="0"/>
    <m/>
    <n v="0"/>
    <m/>
    <m/>
    <m/>
    <s v="EST"/>
    <s v="20 HS"/>
    <d v="1995-01-13T00:00:00"/>
    <n v="5061.93"/>
    <n v="50"/>
    <x v="5"/>
    <x v="0"/>
  </r>
  <r>
    <s v="HELIO CARDOSO JUNIOR"/>
    <s v="Universidade Federal de Uberlandia"/>
    <n v="413404"/>
    <n v="57118680630"/>
    <s v="15/08/1970"/>
    <s v="M"/>
    <s v="DEOLINA PIRE A CARDOSO"/>
    <s v="Parda"/>
    <s v="BRASILEIRO NATO"/>
    <m/>
    <s v="MG"/>
    <s v="UBERLANDIA"/>
    <n v="403"/>
    <s v="FACULDADE DE ENGENHARIA ELETRICA"/>
    <s v="04-SANTA MONICA"/>
    <n v="403"/>
    <s v="FACULDADE DE ENGENHARIA ELETRIC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9-11-27T00:00:00"/>
    <n v="6528.48"/>
    <n v="52"/>
    <x v="5"/>
    <x v="2"/>
  </r>
  <r>
    <s v="HELIO LANGONI SOBRINHO"/>
    <s v="Universidade Federal de Uberlandia"/>
    <n v="2044617"/>
    <n v="48100170606"/>
    <s v="14/01/1963"/>
    <s v="M"/>
    <s v="NAIR FERREIRA LANGONI"/>
    <s v="Branc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7-15T00:00:00"/>
    <n v="4488.6000000000004"/>
    <n v="59"/>
    <x v="6"/>
    <x v="0"/>
  </r>
  <r>
    <s v="HELIO LUIS SANTOS"/>
    <s v="Universidade Federal de Uberlandia"/>
    <n v="413111"/>
    <n v="51118335600"/>
    <s v="01/07/1961"/>
    <s v="M"/>
    <s v="MAGALI CANDIDA SANTOS"/>
    <s v="Parda"/>
    <s v="BRASILEIRO NATO"/>
    <m/>
    <s v="MG"/>
    <s v="UBERLANDIA"/>
    <n v="118"/>
    <s v="DIVISAO FAZENDAS EXPERIMENTAIS - DIEPV"/>
    <s v="08-AREA ADMINISTR-UMUARAMA"/>
    <n v="117"/>
    <s v="DIRET DE EXPERIMENTACAO E PROD VEGETAL"/>
    <s v="08-AREA ADMINISTR-UMUARAM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87-01-21T00:00:00"/>
    <n v="4419.78"/>
    <n v="61"/>
    <x v="6"/>
    <x v="0"/>
  </r>
  <r>
    <s v="HELIO PEDRO DOS SANTOS RIBEIRO"/>
    <s v="Hospital de Clínicas"/>
    <n v="1435395"/>
    <n v="53545265668"/>
    <s v="07/05/1967"/>
    <s v="M"/>
    <s v="LOURDES PEREIRA DOS SANTOS RIBEIRO"/>
    <s v="Parda"/>
    <s v="BRASILEIRO NATO"/>
    <m/>
    <s v="MG"/>
    <s v="PATROCINIO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24 HS"/>
    <d v="2003-12-03T00:00:00"/>
    <n v="7528.81"/>
    <n v="55"/>
    <x v="4"/>
    <x v="2"/>
  </r>
  <r>
    <s v="HELOISA VERZOLA CALABRIA"/>
    <s v="Universidade Federal de Uberlandia"/>
    <n v="2028055"/>
    <n v="9154637686"/>
    <s v="04/09/1989"/>
    <s v="F"/>
    <s v="LUCIA HELENA VERZOLA CALABRIA"/>
    <s v="Branca"/>
    <s v="BRASILEIRO NATO"/>
    <m/>
    <s v="MG"/>
    <m/>
    <n v="376"/>
    <s v="FACULDADE DE DIREITO"/>
    <s v="04-SANTA MONICA"/>
    <n v="376"/>
    <s v="FACULDADE DE DIREIT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5-27T00:00:00"/>
    <n v="4488.6000000000004"/>
    <n v="33"/>
    <x v="0"/>
    <x v="0"/>
  </r>
  <r>
    <s v="HELOISIO DOS REIS"/>
    <s v="Hospital de Clínicas"/>
    <n v="2189560"/>
    <n v="98696440668"/>
    <s v="23/10/1970"/>
    <s v="M"/>
    <s v="ELIZABETE MELO DOS REIS"/>
    <s v="Branca"/>
    <s v="BRASILEIRO NATO"/>
    <m/>
    <s v="MG"/>
    <s v="PATROCINIO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3-12-01T00:00:00"/>
    <n v="22188.04"/>
    <n v="52"/>
    <x v="5"/>
    <x v="4"/>
  </r>
  <r>
    <s v="HELTON LUIZ DE OLIVEIRA"/>
    <s v="Universidade Federal de Uberlandia"/>
    <n v="2034999"/>
    <n v="48177407600"/>
    <s v="28/03/1965"/>
    <s v="M"/>
    <s v="BELCHIOLINA M OLIVEIRA"/>
    <s v="Preta"/>
    <s v="BRASILEIRO NATO"/>
    <m/>
    <s v="MG"/>
    <s v="UBERLANDIA"/>
    <n v="631"/>
    <s v="DIRETORIA INOVACAO TRANSF DE TECNOLOGIA"/>
    <s v="04-SANTA MONICA"/>
    <n v="122"/>
    <s v="PRO REITORIA PESQUISA E POS GRADUACAO"/>
    <s v="04-SANTA MONICA"/>
    <x v="0"/>
    <s v="Especialização Nivel Superior"/>
    <x v="2"/>
    <x v="0"/>
    <n v="16"/>
    <x v="0"/>
    <m/>
    <s v="0//0"/>
    <m/>
    <m/>
    <n v="26280"/>
    <s v="UNIVERSIDADE FEDERAL DE SAO CARLOS"/>
    <n v="0"/>
    <m/>
    <m/>
    <m/>
    <s v="EST"/>
    <s v="40 HS"/>
    <d v="2006-05-01T00:00:00"/>
    <n v="5518.68"/>
    <n v="57"/>
    <x v="4"/>
    <x v="0"/>
  </r>
  <r>
    <s v="HENRIQUE ALVES CANUTO"/>
    <s v="Universidade Federal de Uberlandia"/>
    <n v="1844195"/>
    <n v="6076448695"/>
    <s v="11/05/1986"/>
    <s v="M"/>
    <s v="ELZA MARIA ALVES CANUTO"/>
    <s v="Parda"/>
    <s v="BRASILEIRO NATO"/>
    <m/>
    <s v="MG"/>
    <m/>
    <n v="871"/>
    <s v="DIVISAO ADMINISTRATIVA - EDUFU"/>
    <s v="04-SANTA MONICA"/>
    <n v="871"/>
    <s v="DIVISAO ADMINISTRATIVA - EDUFU"/>
    <s v="04-SANTA MONIC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2-03T00:00:00"/>
    <n v="5459.79"/>
    <n v="36"/>
    <x v="7"/>
    <x v="0"/>
  </r>
  <r>
    <s v="HENRIQUE BORGES DA SILVA"/>
    <s v="Hospital de Clínicas"/>
    <n v="2312901"/>
    <n v="421178604"/>
    <s v="11/05/1975"/>
    <s v="M"/>
    <s v="CORDOVILA BORGES NEVES SILVA"/>
    <s v="Branca"/>
    <s v="BRASILEIRO NATO"/>
    <m/>
    <s v="GO"/>
    <s v="ITUMBIARA"/>
    <n v="771"/>
    <s v="SERVICOS MEDICOS"/>
    <s v="06-HOSP CLINICAS-UMUARAMA"/>
    <n v="769"/>
    <s v="PROPEDEUTICA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4-05-26T00:00:00"/>
    <n v="28306.07"/>
    <n v="47"/>
    <x v="3"/>
    <x v="4"/>
  </r>
  <r>
    <s v="HENRIQUE CARDOSO MARCENE"/>
    <s v="Universidade Federal de Uberlandia"/>
    <n v="1106198"/>
    <n v="6640920638"/>
    <s v="19/09/1985"/>
    <s v="M"/>
    <s v="EDMEA REGINA CARDOSO MARCENE"/>
    <s v="Branca"/>
    <s v="BRASILEIRO NATO"/>
    <m/>
    <s v="MG"/>
    <m/>
    <n v="665"/>
    <s v="SETOR INTEG ACOES PROM SAUDE SERVIDOR"/>
    <s v="08-AREA ADMINISTR-UMUARAMA"/>
    <n v="663"/>
    <s v="DIRETORIA QUALIDADE VIDA SAUDE SERVIDOR"/>
    <s v="08-AREA ADMINISTR-UMUARAMA"/>
    <x v="0"/>
    <s v="ENSINO SUPERIOR"/>
    <x v="1"/>
    <x v="3"/>
    <n v="2"/>
    <x v="0"/>
    <m/>
    <s v="0//0"/>
    <m/>
    <m/>
    <n v="0"/>
    <m/>
    <n v="0"/>
    <m/>
    <m/>
    <m/>
    <s v="EST"/>
    <s v="20 HS"/>
    <d v="2020-12-09T00:00:00"/>
    <n v="4964.43"/>
    <n v="37"/>
    <x v="7"/>
    <x v="0"/>
  </r>
  <r>
    <s v="HENRIQUE DANIEL LEITE BARROS PEREIRA"/>
    <s v="Universidade Federal de Uberlandia"/>
    <n v="1649390"/>
    <n v="64259234315"/>
    <s v="02/09/1983"/>
    <s v="M"/>
    <s v="MARIA LEITE BARROS PEREIRA"/>
    <s v="Parda"/>
    <s v="BRASILEIRO NATO"/>
    <m/>
    <s v="CE"/>
    <s v="FORTALEZA"/>
    <n v="1244"/>
    <s v="CENTRO ESTUDOS, PESQ E PROJ ECON-SOCIAIS"/>
    <s v="04-SANTA MONICA"/>
    <n v="344"/>
    <s v="INST DE ECONOMIA RELACOES INTERNACIONAIS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8-20T00:00:00"/>
    <n v="11032.68"/>
    <n v="39"/>
    <x v="2"/>
    <x v="8"/>
  </r>
  <r>
    <s v="HENRIQUE DANTAS DE MENEZES"/>
    <s v="Hospital de Clínicas"/>
    <n v="3035631"/>
    <n v="6693380603"/>
    <s v="29/04/1985"/>
    <s v="M"/>
    <s v="ELEUSA DE MEDEIROS DANTAS MENEZES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Doutorado"/>
    <x v="0"/>
    <x v="0"/>
    <n v="4"/>
    <x v="0"/>
    <m/>
    <s v="0//0"/>
    <m/>
    <m/>
    <n v="0"/>
    <m/>
    <n v="0"/>
    <m/>
    <m/>
    <m/>
    <s v="EST"/>
    <s v="40 HS"/>
    <d v="2018-03-08T00:00:00"/>
    <n v="6002.81"/>
    <n v="37"/>
    <x v="7"/>
    <x v="2"/>
  </r>
  <r>
    <s v="HENRIQUE DE VILLA ALVES"/>
    <s v="Hospital de Clínicas"/>
    <n v="2923677"/>
    <n v="9080157635"/>
    <s v="18/01/1989"/>
    <s v="M"/>
    <s v="SANDRA MARA DE VILLA ALVE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6"/>
    <x v="0"/>
    <m/>
    <s v="0//0"/>
    <m/>
    <m/>
    <n v="0"/>
    <m/>
    <n v="0"/>
    <m/>
    <m/>
    <m/>
    <s v="EST"/>
    <s v="40 HS"/>
    <d v="2015-05-25T00:00:00"/>
    <n v="15993.76"/>
    <n v="33"/>
    <x v="0"/>
    <x v="6"/>
  </r>
  <r>
    <s v="HENRIQUE DEFENSOR"/>
    <s v="Universidade Federal de Uberlandia"/>
    <n v="412565"/>
    <n v="52633454615"/>
    <s v="07/04/1965"/>
    <s v="M"/>
    <s v="TEREZINHA F P DEFENSOR"/>
    <s v="Branca"/>
    <s v="BRASILEIRO NATO"/>
    <m/>
    <s v="MG"/>
    <s v="UBERLANDIA"/>
    <n v="806"/>
    <s v="INSTITUTO DE CIENCIAS SOCIAIS"/>
    <s v="04-SANTA MONICA"/>
    <n v="806"/>
    <s v="INSTITUTO DE CIENCIAS SOCIAIS"/>
    <s v="04-SANTA MONICA"/>
    <x v="0"/>
    <s v="ENSINO MEDIO"/>
    <x v="0"/>
    <x v="0"/>
    <n v="16"/>
    <x v="0"/>
    <m/>
    <s v="0//0"/>
    <m/>
    <m/>
    <n v="0"/>
    <m/>
    <n v="0"/>
    <m/>
    <m/>
    <m/>
    <s v="EST"/>
    <s v="40 HS"/>
    <d v="1985-07-02T00:00:00"/>
    <n v="5552.76"/>
    <n v="57"/>
    <x v="4"/>
    <x v="0"/>
  </r>
  <r>
    <s v="HENRIQUE FERREIRA DE SOUZA"/>
    <s v="Universidade Federal de Uberlandia"/>
    <n v="1055994"/>
    <n v="8824555675"/>
    <s v="26/04/1992"/>
    <s v="M"/>
    <s v="MARCIA FERREIRA DE SOUZA"/>
    <s v="Branca"/>
    <s v="BRASILEIRO NATO"/>
    <m/>
    <s v="MG"/>
    <m/>
    <n v="1261"/>
    <s v="DIV PESQ DO CENTRO  EST, PESQ DO CEPES"/>
    <s v="04-SANTA MONICA"/>
    <n v="344"/>
    <s v="INST DE ECONOMIA RELACOES INTERNACIONAIS"/>
    <s v="04-SANTA MONICA"/>
    <x v="0"/>
    <s v="Doutorado"/>
    <x v="1"/>
    <x v="3"/>
    <n v="4"/>
    <x v="0"/>
    <m/>
    <s v="0//0"/>
    <m/>
    <m/>
    <n v="0"/>
    <m/>
    <n v="0"/>
    <m/>
    <m/>
    <m/>
    <s v="EST"/>
    <s v="40 HS"/>
    <d v="2018-03-08T00:00:00"/>
    <n v="9058.07"/>
    <n v="30"/>
    <x v="0"/>
    <x v="3"/>
  </r>
  <r>
    <s v="HENRIQUE FERREIRA RODRIGUES"/>
    <s v="Universidade Federal de Uberlandia"/>
    <n v="1028310"/>
    <n v="10103124640"/>
    <s v="02/11/1988"/>
    <s v="M"/>
    <s v="REGINA MARCIA DE DEUS FERREIRA"/>
    <s v="Branca"/>
    <s v="BRASILEIRO NATO"/>
    <m/>
    <s v="MG"/>
    <m/>
    <n v="288"/>
    <s v="INSTITUTO DE CIENCIAS BIOMEDICAS"/>
    <s v="07-AREA ACADEMICA-UMUARAMA"/>
    <n v="288"/>
    <s v="INSTITUTO DE CIENCIAS BIOMEDICAS"/>
    <s v="07-AREA ACADEMICA-UMUARAMA"/>
    <x v="0"/>
    <s v="Mestrado"/>
    <x v="1"/>
    <x v="2"/>
    <n v="3"/>
    <x v="0"/>
    <m/>
    <s v="0//0"/>
    <m/>
    <m/>
    <n v="0"/>
    <m/>
    <n v="0"/>
    <m/>
    <m/>
    <m/>
    <s v="EST"/>
    <s v="40 HS"/>
    <d v="2013-05-28T00:00:00"/>
    <n v="7892.64"/>
    <n v="34"/>
    <x v="7"/>
    <x v="2"/>
  </r>
  <r>
    <s v="HENRIQUE GONCALVES BORGES"/>
    <s v="Universidade Federal de Uberlandia"/>
    <n v="1523159"/>
    <n v="3959781652"/>
    <s v="28/10/1978"/>
    <s v="M"/>
    <s v="ELIANA MARIA GONCALVES"/>
    <s v="Branca"/>
    <s v="BRASILEIRO NATO"/>
    <m/>
    <s v="MG"/>
    <s v="UBERLANDIA"/>
    <n v="356"/>
    <s v="INSTITUTO DE QUIMICA"/>
    <s v="04-SANTA MONICA"/>
    <n v="356"/>
    <s v="INSTITUTO DE QUIMICA"/>
    <s v="04-SANTA MONIC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3-01T00:00:00"/>
    <n v="5392"/>
    <n v="44"/>
    <x v="3"/>
    <x v="0"/>
  </r>
  <r>
    <s v="HERBERT RODRIGUES MENDONCA"/>
    <s v="Universidade Federal de Uberlandia"/>
    <n v="2328057"/>
    <n v="10868434604"/>
    <s v="06/08/1995"/>
    <s v="M"/>
    <s v="REGINA RODRIGUES DA CUNHA MENDONCA"/>
    <s v="Preta"/>
    <s v="BRASILEIRO NATO"/>
    <m/>
    <s v="MG"/>
    <m/>
    <n v="44"/>
    <s v="DIVISAO DE APOIO AO DOCENTE"/>
    <s v="04-SANTA MONICA"/>
    <n v="29"/>
    <s v="PRO REITORIA DE GESTAO DE PESSOA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7-18T00:00:00"/>
    <n v="4157.95"/>
    <n v="27"/>
    <x v="8"/>
    <x v="0"/>
  </r>
  <r>
    <s v="HERMANO SANTOS COSTA"/>
    <s v="Universidade Federal de Uberlandia"/>
    <n v="1996130"/>
    <n v="65271246604"/>
    <s v="12/02/1969"/>
    <s v="M"/>
    <s v="RAIMUNDA SANTOS COSTA"/>
    <s v="Branca"/>
    <s v="BRASILEIRO NATO"/>
    <m/>
    <s v="MG"/>
    <m/>
    <n v="403"/>
    <s v="FACULDADE DE ENGENHARIA ELETRICA"/>
    <s v="04-SANTA MONICA"/>
    <n v="403"/>
    <s v="FACULDADE DE ENGENHARIA ELETRICA"/>
    <s v="04-SANTA MONIC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3-02-14T00:00:00"/>
    <n v="4315.96"/>
    <n v="53"/>
    <x v="5"/>
    <x v="0"/>
  </r>
  <r>
    <s v="HERMOM FERREIRA DOURADO"/>
    <s v="Universidade Federal de Uberlandia"/>
    <n v="1600774"/>
    <n v="93360380100"/>
    <s v="28/06/1981"/>
    <s v="M"/>
    <s v="MARIA D'ARC FERREIRA DOURADO"/>
    <s v="Branca"/>
    <s v="BRASILEIRO NATO"/>
    <m/>
    <s v="GO"/>
    <m/>
    <n v="4"/>
    <s v="GABINETE DO REITOR"/>
    <s v="04-SANTA MONICA"/>
    <n v="89"/>
    <s v="DIRETORIA DE COMUNICACAO SOCIAL"/>
    <s v="04-SANTA MONICA"/>
    <x v="0"/>
    <s v="Mestrado"/>
    <x v="1"/>
    <x v="0"/>
    <n v="10"/>
    <x v="0"/>
    <m/>
    <s v="0//0"/>
    <m/>
    <m/>
    <n v="26407"/>
    <s v="INSTITUTO FEDERAL GOIANO"/>
    <n v="0"/>
    <m/>
    <m/>
    <m/>
    <s v="EST"/>
    <s v="25 HS"/>
    <d v="2015-11-01T00:00:00"/>
    <n v="11032.68"/>
    <n v="41"/>
    <x v="2"/>
    <x v="8"/>
  </r>
  <r>
    <s v="HEVELIN CHEDID MELO BORGES"/>
    <s v="Universidade Federal de Uberlandia"/>
    <n v="1905366"/>
    <n v="3612365657"/>
    <s v="23/08/1977"/>
    <s v="F"/>
    <s v="NILVA MELO BORGES"/>
    <s v="Branca"/>
    <s v="BRASILEIRO NATO"/>
    <m/>
    <s v="MG"/>
    <m/>
    <n v="311"/>
    <s v="COORDENACAO CURSO GRADUACAO EM MEDICINA"/>
    <s v="07-AREA ACADEMICA-UMUARAMA"/>
    <n v="305"/>
    <s v="FACULDADE DE MEDICINA"/>
    <s v="07-AREA ACADEMICA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26T00:00:00"/>
    <n v="3809.85"/>
    <n v="45"/>
    <x v="3"/>
    <x v="9"/>
  </r>
  <r>
    <s v="HEVERTON RODRIGUES FERNANDES"/>
    <s v="Universidade Federal de Uberlandia"/>
    <n v="3046860"/>
    <n v="11942332602"/>
    <s v="23/07/1993"/>
    <s v="M"/>
    <s v="CLARICE RODRIGUES FERNANDES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12"/>
    <s v="Graduação (Nivel Superior Completo)"/>
    <x v="0"/>
    <x v="2"/>
    <n v="4"/>
    <x v="0"/>
    <m/>
    <s v="0//0"/>
    <m/>
    <m/>
    <n v="0"/>
    <m/>
    <n v="0"/>
    <m/>
    <m/>
    <m/>
    <s v="EST"/>
    <s v="40 HS"/>
    <d v="2018-05-21T00:00:00"/>
    <n v="3749.85"/>
    <n v="29"/>
    <x v="0"/>
    <x v="9"/>
  </r>
  <r>
    <s v="HUARA DA SILVA PESSOA OLIVEIRA"/>
    <s v="Hospital de Clínicas"/>
    <n v="2467294"/>
    <n v="5546955619"/>
    <s v="26/04/1982"/>
    <s v="F"/>
    <s v="APARECIDA MARIA DA SILVA PESSOA"/>
    <s v="Não Informado"/>
    <s v="BRASILEIRO NATO"/>
    <m/>
    <s v="MG"/>
    <s v="UBERLANDIA"/>
    <n v="211"/>
    <s v="DIRETORIA DE ENFERMAGEM HC"/>
    <s v="05-ENFERMAGEM-UMUARAMA"/>
    <n v="211"/>
    <s v="DIRETORIA DE ENFERMAGEM HC"/>
    <s v="05-ENFERMAGEM-UMUARAMA"/>
    <x v="0"/>
    <s v="Especialização Nivel Superior"/>
    <x v="1"/>
    <x v="2"/>
    <n v="11"/>
    <x v="1"/>
    <m/>
    <s v="0//0"/>
    <m/>
    <s v="CESSAO (COM ONUS) PARA OUTROS ORGAOS - EST"/>
    <n v="0"/>
    <m/>
    <n v="26443"/>
    <s v="EMPRESA BRAS. SERVIÇOS HOSPITALARES"/>
    <s v="26/11/2021"/>
    <s v="0//0"/>
    <s v="EST"/>
    <s v="40 HS"/>
    <d v="2006-02-13T00:00:00"/>
    <n v="8601.52"/>
    <n v="40"/>
    <x v="2"/>
    <x v="3"/>
  </r>
  <r>
    <s v="HUGO GABRIEL PERES"/>
    <s v="Universidade Federal de Uberlandia"/>
    <n v="3219934"/>
    <n v="13756949605"/>
    <s v="02/05/1997"/>
    <s v="M"/>
    <s v="MARLENE ENI PERES"/>
    <s v="Branca"/>
    <s v="BRASILEIRO NATO"/>
    <m/>
    <s v="MG"/>
    <m/>
    <n v="908"/>
    <s v="COOR CUR GRAD ENG FLORESTAL MTE CARMELO"/>
    <s v="10-CAMPUS MONTE CARMELO"/>
    <n v="301"/>
    <s v="INSTITUTO DE CIENCIAS AGRARIAS"/>
    <s v="12-CAMPUS GLORIA"/>
    <x v="0"/>
    <s v="Graduação (Nivel Superior Completo)"/>
    <x v="0"/>
    <x v="3"/>
    <n v="2"/>
    <x v="0"/>
    <m/>
    <s v="0//0"/>
    <m/>
    <m/>
    <n v="0"/>
    <m/>
    <n v="0"/>
    <m/>
    <m/>
    <m/>
    <s v="EST"/>
    <s v="40 HS"/>
    <d v="2021-01-14T00:00:00"/>
    <n v="3301.93"/>
    <n v="25"/>
    <x v="8"/>
    <x v="9"/>
  </r>
  <r>
    <s v="HUGO HENRIQUE SALGADO ROCHA"/>
    <s v="Universidade Federal de Uberlandia"/>
    <n v="1740944"/>
    <n v="6189102638"/>
    <s v="12/04/1984"/>
    <s v="M"/>
    <s v="WANIA MARIA DE OLIVEIRA ROCHA"/>
    <s v="Branca"/>
    <s v="BRASILEIRO NATO"/>
    <m/>
    <s v="MG"/>
    <m/>
    <n v="834"/>
    <s v="COORD CURSO QUIMICA INDUST (BACHARELADO)"/>
    <s v="04-SANTA MONICA"/>
    <n v="356"/>
    <s v="INSTITUTO DE QUIMICA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09-11-24T00:00:00"/>
    <n v="4948.3"/>
    <n v="38"/>
    <x v="7"/>
    <x v="0"/>
  </r>
  <r>
    <s v="HUGO MARINHO DA SILVA"/>
    <s v="Hospital de Clínicas"/>
    <n v="2220938"/>
    <n v="7973237674"/>
    <s v="31/01/1986"/>
    <s v="M"/>
    <s v="LIAMAR MARINHO DA SILVA"/>
    <s v="Branc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Graduação (Nivel Superior Completo)"/>
    <x v="2"/>
    <x v="0"/>
    <n v="6"/>
    <x v="0"/>
    <m/>
    <s v="0//0"/>
    <m/>
    <m/>
    <n v="0"/>
    <m/>
    <n v="0"/>
    <m/>
    <m/>
    <m/>
    <s v="EST"/>
    <s v="40 HS"/>
    <d v="2015-04-14T00:00:00"/>
    <n v="3301.93"/>
    <n v="36"/>
    <x v="7"/>
    <x v="9"/>
  </r>
  <r>
    <s v="HUGO MOREIRA MACHADO"/>
    <s v="Universidade Federal de Uberlandia"/>
    <n v="1401888"/>
    <n v="6958569601"/>
    <s v="05/01/1986"/>
    <s v="M"/>
    <s v="RITA DE CASSIA MACHADO E MACHADO"/>
    <s v="Branca"/>
    <s v="BRASILEIRO NATO"/>
    <m/>
    <s v="RO"/>
    <m/>
    <n v="1217"/>
    <s v="DIVISAO DO SIASS PERICIA SAUD SERVIDOR"/>
    <s v="08-AREA ADMINISTR-UMUARAMA"/>
    <n v="29"/>
    <s v="PRO REITORIA DE GESTAO DE PESSOAS"/>
    <s v="04-SANTA MONICA"/>
    <x v="0"/>
    <s v="Especialização Nivel Superior"/>
    <x v="1"/>
    <x v="3"/>
    <n v="2"/>
    <x v="0"/>
    <m/>
    <s v="0//0"/>
    <m/>
    <m/>
    <n v="0"/>
    <m/>
    <n v="0"/>
    <m/>
    <m/>
    <m/>
    <s v="EST"/>
    <s v="40 HS"/>
    <d v="2019-12-02T00:00:00"/>
    <n v="16456.73"/>
    <n v="36"/>
    <x v="7"/>
    <x v="1"/>
  </r>
  <r>
    <s v="HUMBERTO PERES DA SILVA"/>
    <s v="Universidade Federal de Uberlandia"/>
    <n v="1932911"/>
    <n v="4153530689"/>
    <s v="26/01/1978"/>
    <s v="M"/>
    <s v="MARIA DAS GRACAS PERES DA SILVA"/>
    <s v="Branca"/>
    <s v="BRASILEIRO NATO"/>
    <m/>
    <s v="MG"/>
    <m/>
    <n v="74"/>
    <s v="DIVISAO DE DOCUMENTACAO - SEPRO"/>
    <s v="04-SANTA MONICA"/>
    <n v="59"/>
    <s v="PREFEITURA UNIVERSITARIA"/>
    <s v="04-SANTA MONIC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2-04-10T00:00:00"/>
    <n v="3707.09"/>
    <n v="44"/>
    <x v="3"/>
    <x v="9"/>
  </r>
  <r>
    <s v="HUMBERTO PERES DE OLIVEIRA"/>
    <s v="Universidade Federal de Uberlandia"/>
    <n v="2235548"/>
    <n v="75835444672"/>
    <s v="01/02/1972"/>
    <s v="M"/>
    <s v="MAGNOLIA PERES"/>
    <s v="Branca"/>
    <s v="BRASILEIRO NATO"/>
    <m/>
    <s v="MG"/>
    <m/>
    <n v="648"/>
    <s v="DIVISAO DE CONTRATOS - DIRCL"/>
    <s v="04-SANTA MONICA"/>
    <n v="131"/>
    <s v="PRO REITORIA DE PLANEJAMEN ADMINISTRACAO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7-01T00:00:00"/>
    <n v="5133.46"/>
    <n v="50"/>
    <x v="5"/>
    <x v="0"/>
  </r>
  <r>
    <s v="HYSTER MARTINS FERREIRA"/>
    <s v="Hospital de Clínicas"/>
    <n v="2575403"/>
    <n v="5517271600"/>
    <s v="27/02/1981"/>
    <s v="M"/>
    <s v="CREONICIA ESPINDOLA VANDERLEY FERREIRA"/>
    <s v="Branca"/>
    <s v="BRASILEIRO NATO"/>
    <m/>
    <s v="GO"/>
    <s v="URUAÇU"/>
    <n v="472"/>
    <s v="PRONTO ATENDIMENTO DOMICILIAR AMB DIENF"/>
    <s v="05-ENFERMAGEM-UMUARAMA"/>
    <n v="211"/>
    <s v="DIRETORIA DE ENFERMAGEM HC"/>
    <s v="05-ENFERMAGEM-UMUARAMA"/>
    <x v="0"/>
    <s v="Mestrado"/>
    <x v="1"/>
    <x v="0"/>
    <n v="8"/>
    <x v="0"/>
    <m/>
    <s v="0//0"/>
    <m/>
    <m/>
    <n v="0"/>
    <m/>
    <n v="0"/>
    <m/>
    <m/>
    <m/>
    <s v="EST"/>
    <s v="40 HS"/>
    <d v="2011-03-15T00:00:00"/>
    <n v="14002.51"/>
    <n v="41"/>
    <x v="2"/>
    <x v="6"/>
  </r>
  <r>
    <s v="IARA DE CASTRO COTRIM"/>
    <s v="Universidade Federal de Uberlandia"/>
    <n v="1434755"/>
    <n v="3661354655"/>
    <s v="14/04/1978"/>
    <s v="F"/>
    <s v="JUSSARA DE CASTRO COTRIM"/>
    <s v="Parda"/>
    <s v="BRASILEIRO NATO"/>
    <m/>
    <s v="SP"/>
    <s v="SANTOS"/>
    <n v="97"/>
    <s v="DIVISAO SERVICOS AMBULATORIO CENTRAL"/>
    <s v="08-AREA ADMINISTR-UMUARAMA"/>
    <n v="92"/>
    <s v="HOSPITAL ODONTOLOGICO - DIRETORIA GERAL"/>
    <s v="08-AREA ADMINISTR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4T00:00:00"/>
    <n v="5974.23"/>
    <n v="44"/>
    <x v="3"/>
    <x v="0"/>
  </r>
  <r>
    <s v="IARA DE FATIMA BRAGA"/>
    <s v="Universidade Federal de Uberlandia"/>
    <n v="1840385"/>
    <n v="8375113646"/>
    <s v="28/11/1986"/>
    <s v="F"/>
    <s v="ELZIMEIRE DE FATIMA BRAGA"/>
    <s v="Branca"/>
    <s v="BRASILEIRO NATO"/>
    <m/>
    <s v="MG"/>
    <m/>
    <n v="301"/>
    <s v="INSTITUTO DE CIENCIAS AGRARIAS"/>
    <s v="12-CAMPUS GLORIA"/>
    <n v="301"/>
    <s v="INSTITUTO DE CIENCIAS AGRARIAS"/>
    <s v="12-CAMPUS GLORI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1-20T00:00:00"/>
    <n v="4824.79"/>
    <n v="36"/>
    <x v="7"/>
    <x v="0"/>
  </r>
  <r>
    <s v="IARA LUCIA BERNARDINO CONDE"/>
    <s v="Hospital de Clínicas"/>
    <n v="410126"/>
    <n v="21265470600"/>
    <s v="16/08/1952"/>
    <s v="F"/>
    <s v="ANA CONDE"/>
    <s v="Branca"/>
    <s v="BRASILEIRO NATO"/>
    <m/>
    <s v="MG"/>
    <s v="UBERLANDIA"/>
    <n v="492"/>
    <s v="CENTRO OBSTETRICO GEUNE DIENF"/>
    <s v="05-ENFERMAGEM-UMUARAMA"/>
    <n v="211"/>
    <s v="DIRETORIA DE ENFERMAGEM HC"/>
    <s v="05-ENFERMAGEM-UMUARAMA"/>
    <x v="0"/>
    <s v="ENSINO MEDIO"/>
    <x v="2"/>
    <x v="0"/>
    <n v="16"/>
    <x v="0"/>
    <m/>
    <s v="0//0"/>
    <m/>
    <m/>
    <n v="0"/>
    <m/>
    <n v="0"/>
    <m/>
    <m/>
    <m/>
    <s v="EST"/>
    <s v="40 HS"/>
    <d v="1980-06-01T00:00:00"/>
    <n v="12140.63"/>
    <n v="70"/>
    <x v="9"/>
    <x v="5"/>
  </r>
  <r>
    <s v="IBIS ELIZETE AVELAR"/>
    <s v="Universidade Federal de Uberlandia"/>
    <n v="1672946"/>
    <n v="62990225668"/>
    <s v="07/01/1968"/>
    <s v="F"/>
    <s v="LENY GUIMARAES"/>
    <s v="Branca"/>
    <s v="BRASILEIRO NATO"/>
    <m/>
    <s v="MG"/>
    <s v="UBERLANDIA"/>
    <n v="847"/>
    <s v="COOD PRO P GRAD BIOCOMBUSTIVEIS NO IQUFU"/>
    <s v="04-SANTA MONICA"/>
    <n v="356"/>
    <s v="INSTITUTO DE QUIMICA"/>
    <s v="04-SANTA MONICA"/>
    <x v="0"/>
    <s v="Doutorado"/>
    <x v="0"/>
    <x v="0"/>
    <n v="10"/>
    <x v="0"/>
    <m/>
    <s v="0//0"/>
    <m/>
    <m/>
    <n v="0"/>
    <m/>
    <n v="0"/>
    <m/>
    <m/>
    <m/>
    <s v="EST"/>
    <s v="40 HS"/>
    <d v="2009-01-22T00:00:00"/>
    <n v="6777.22"/>
    <n v="54"/>
    <x v="4"/>
    <x v="2"/>
  </r>
  <r>
    <s v="IDAGMAR BEZERRA DE MOURA"/>
    <s v="Universidade Federal de Uberlandia"/>
    <n v="1123558"/>
    <n v="48328120682"/>
    <s v="07/11/1963"/>
    <s v="F"/>
    <s v="SEBASTIANA DE MOURA"/>
    <s v="Parda"/>
    <s v="BRASILEIRO NATO"/>
    <m/>
    <s v="GO"/>
    <s v="SANTA HELENA"/>
    <n v="60"/>
    <s v="DIVISAO DE CONSERVACAO E LIMPEZA"/>
    <s v="04-SANTA MONICA"/>
    <n v="59"/>
    <s v="PREFEITURA UNIVERSITARIA"/>
    <s v="04-SANTA MONICA"/>
    <x v="0"/>
    <s v="Especialização Nivel Superior"/>
    <x v="4"/>
    <x v="0"/>
    <n v="16"/>
    <x v="0"/>
    <m/>
    <s v="0//0"/>
    <m/>
    <m/>
    <n v="0"/>
    <m/>
    <n v="0"/>
    <m/>
    <m/>
    <m/>
    <s v="EST"/>
    <s v="40 HS"/>
    <d v="1995-01-16T00:00:00"/>
    <n v="3539.67"/>
    <n v="59"/>
    <x v="6"/>
    <x v="9"/>
  </r>
  <r>
    <s v="IEDA CRISTINA CUNHA FERREIRA E FONSECA"/>
    <s v="Hospital de Clínicas"/>
    <n v="2563140"/>
    <n v="5223692608"/>
    <s v="06/03/1982"/>
    <s v="F"/>
    <s v="ELZA APARECIDA FERREIRA DA CUNH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0"/>
    <n v="7"/>
    <x v="0"/>
    <m/>
    <s v="0//0"/>
    <m/>
    <m/>
    <n v="0"/>
    <m/>
    <n v="0"/>
    <m/>
    <m/>
    <m/>
    <s v="EST"/>
    <s v="40 HS"/>
    <d v="2013-02-08T00:00:00"/>
    <n v="22330.58"/>
    <n v="40"/>
    <x v="2"/>
    <x v="4"/>
  </r>
  <r>
    <s v="IELRIS JOSE DORNELAS"/>
    <s v="Hospital de Clínicas"/>
    <n v="1101450"/>
    <n v="1460580621"/>
    <s v="05/01/1983"/>
    <s v="M"/>
    <s v="DIUSA DE FATIMA DORNELAS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Tecnico (Nivel Medio Completo)"/>
    <x v="2"/>
    <x v="0"/>
    <n v="5"/>
    <x v="0"/>
    <m/>
    <s v="0//0"/>
    <m/>
    <m/>
    <n v="0"/>
    <m/>
    <n v="0"/>
    <m/>
    <m/>
    <m/>
    <s v="EST"/>
    <s v="40 HS"/>
    <d v="2016-05-02T00:00:00"/>
    <n v="3305.12"/>
    <n v="39"/>
    <x v="2"/>
    <x v="9"/>
  </r>
  <r>
    <s v="IGNEZ CANDELORO"/>
    <s v="Hospital de Clínicas"/>
    <n v="1454266"/>
    <n v="49831330625"/>
    <s v="10/08/1961"/>
    <s v="F"/>
    <s v="DORIS GRECO CANDELORO"/>
    <s v="Branca"/>
    <s v="BRASILEIRO NATO"/>
    <m/>
    <s v="MG"/>
    <s v="UBERLANDIA"/>
    <n v="771"/>
    <s v="SERVICOS MEDICOS"/>
    <s v="06-HOSP CLINICAS-UMUARAMA"/>
    <n v="769"/>
    <s v="PROPEDEUTICA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4-05-26T00:00:00"/>
    <n v="11710.17"/>
    <n v="61"/>
    <x v="6"/>
    <x v="8"/>
  </r>
  <r>
    <s v="IGOR BERNARDES RODRIGUES"/>
    <s v="Universidade Federal de Uberlandia"/>
    <n v="2904821"/>
    <n v="10583798608"/>
    <s v="15/01/1992"/>
    <s v="M"/>
    <s v="NORMA LUCIA BERNARDES COELHO"/>
    <s v="Branca"/>
    <s v="BRASILEIRO NATO"/>
    <m/>
    <s v="MG"/>
    <m/>
    <n v="288"/>
    <s v="INSTITUTO DE CIENCIAS BIOMEDICAS"/>
    <s v="07-AREA ACADEMICA-UMUARAMA"/>
    <n v="288"/>
    <s v="INSTITUTO DE CIENCIAS BIOMEDICAS"/>
    <s v="07-AREA ACADEMICA-UMUARAMA"/>
    <x v="0"/>
    <s v="ENSINO SUPERIOR"/>
    <x v="0"/>
    <x v="0"/>
    <n v="5"/>
    <x v="0"/>
    <m/>
    <s v="0//0"/>
    <m/>
    <m/>
    <n v="0"/>
    <m/>
    <n v="0"/>
    <m/>
    <m/>
    <m/>
    <s v="EST"/>
    <s v="40 HS"/>
    <d v="2015-12-09T00:00:00"/>
    <n v="3518.27"/>
    <n v="30"/>
    <x v="0"/>
    <x v="9"/>
  </r>
  <r>
    <s v="IGOR CAMPOS DE ANDRADE"/>
    <s v="Universidade Federal de Uberlandia"/>
    <n v="2865027"/>
    <n v="10039710670"/>
    <s v="10/08/1991"/>
    <s v="M"/>
    <s v="LEISZENI CAMPOS DE ANDRADE"/>
    <s v="Branca"/>
    <s v="BRASILEIRO NATO"/>
    <m/>
    <s v="MG"/>
    <m/>
    <n v="71"/>
    <s v="DIVISAO VIGILANCIA SEGURANCA PATRIMONIAL"/>
    <s v="04-SANTA MONICA"/>
    <n v="29"/>
    <s v="PRO REITORIA DE GESTAO DE PESSOAS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5-08T00:00:00"/>
    <n v="4797.8500000000004"/>
    <n v="31"/>
    <x v="0"/>
    <x v="0"/>
  </r>
  <r>
    <s v="IGOR FORIGO BELOTI"/>
    <s v="Universidade Federal de Uberlandia"/>
    <n v="2133179"/>
    <n v="9825042680"/>
    <s v="17/06/1989"/>
    <s v="M"/>
    <s v="JANETE FORIGO"/>
    <s v="Branca"/>
    <s v="BRASILEIRO NATO"/>
    <m/>
    <s v="RO"/>
    <m/>
    <n v="301"/>
    <s v="INSTITUTO DE CIENCIAS AGRARIAS"/>
    <s v="12-CAMPUS GLORIA"/>
    <n v="301"/>
    <s v="INSTITUTO DE CIENCIAS AGRARIAS"/>
    <s v="12-CAMPUS GLORIA"/>
    <x v="0"/>
    <s v="Doutorado"/>
    <x v="0"/>
    <x v="0"/>
    <n v="6"/>
    <x v="0"/>
    <m/>
    <s v="0//0"/>
    <m/>
    <m/>
    <n v="0"/>
    <m/>
    <n v="0"/>
    <m/>
    <m/>
    <m/>
    <s v="EST"/>
    <s v="40 HS"/>
    <d v="2014-07-01T00:00:00"/>
    <n v="6147.85"/>
    <n v="33"/>
    <x v="0"/>
    <x v="2"/>
  </r>
  <r>
    <s v="IGOR LOPES MONTEIRO"/>
    <s v="Universidade Federal de Uberlandia"/>
    <n v="1829534"/>
    <n v="6975687684"/>
    <s v="14/06/1984"/>
    <s v="M"/>
    <s v="TEREZINHA LOPES MONTEIRO"/>
    <s v="Parda"/>
    <s v="BRASILEIRO NATO"/>
    <m/>
    <s v="MT"/>
    <m/>
    <n v="314"/>
    <s v="FACULDADE DE MEDICINA VETERINARIA"/>
    <s v="07-AREA ACADEMICA-UMUARAMA"/>
    <n v="314"/>
    <s v="FACULDADE DE MEDICINA VETERINARIA"/>
    <s v="07-AREA ACADEMICA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1-30T00:00:00"/>
    <n v="4663.6499999999996"/>
    <n v="38"/>
    <x v="7"/>
    <x v="0"/>
  </r>
  <r>
    <s v="IGOR MACHADO RICARDO"/>
    <s v="Hospital de Clínicas"/>
    <n v="1434819"/>
    <n v="4824781604"/>
    <s v="26/05/1982"/>
    <s v="M"/>
    <s v="MARIA ROSANIA MACHADO"/>
    <s v="Branca"/>
    <s v="BRASILEIRO NATO"/>
    <m/>
    <s v="MG"/>
    <s v="ABADIA DOS DOURADO"/>
    <n v="549"/>
    <s v="SETOR DE TRANSPLANTE RENAL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3-11-13T00:00:00"/>
    <n v="9924.99"/>
    <n v="40"/>
    <x v="2"/>
    <x v="3"/>
  </r>
  <r>
    <s v="IGOR MORAES MARIANO"/>
    <s v="Universidade Federal de Uberlandia"/>
    <n v="3214719"/>
    <n v="11130877655"/>
    <s v="02/03/1993"/>
    <s v="M"/>
    <s v="CLAUDIA APARECIDA MORAES MARIANO"/>
    <s v="Branca"/>
    <s v="BRASILEIRO NATO"/>
    <m/>
    <s v="MG"/>
    <m/>
    <n v="332"/>
    <s v="FACULDADE DE EDUCACAO FISICA"/>
    <s v="03-EDUCACAO FISICA"/>
    <n v="332"/>
    <s v="FACULDADE DE EDUCACAO FISICA"/>
    <s v="03-EDUCACAO FISICA"/>
    <x v="0"/>
    <s v="Doutorado"/>
    <x v="1"/>
    <x v="3"/>
    <n v="2"/>
    <x v="0"/>
    <m/>
    <s v="0//0"/>
    <m/>
    <m/>
    <n v="0"/>
    <m/>
    <n v="0"/>
    <m/>
    <m/>
    <m/>
    <s v="EST"/>
    <s v="40 HS"/>
    <d v="2020-12-08T00:00:00"/>
    <n v="7897.96"/>
    <n v="29"/>
    <x v="0"/>
    <x v="2"/>
  </r>
  <r>
    <s v="IGOR PAULA DE CASTRO"/>
    <s v="Universidade Federal de Uberlandia"/>
    <n v="1905529"/>
    <n v="7808634611"/>
    <s v="01/06/1987"/>
    <s v="M"/>
    <s v="ALCIONE VIEIRA DE PAULA CASTRO"/>
    <s v="Branca"/>
    <s v="BRASILEIRO NATO"/>
    <m/>
    <s v="GO"/>
    <m/>
    <n v="314"/>
    <s v="FACULDADE DE MEDICINA VETERINARIA"/>
    <s v="07-AREA ACADEMICA-UMUARAMA"/>
    <n v="314"/>
    <s v="FACULDADE DE MEDICINA VETERINARIA"/>
    <s v="07-AREA ACADEMICA-UMUARAMA"/>
    <x v="0"/>
    <s v="Mestrado"/>
    <x v="0"/>
    <x v="0"/>
    <n v="8"/>
    <x v="0"/>
    <m/>
    <s v="0//0"/>
    <m/>
    <m/>
    <n v="0"/>
    <m/>
    <n v="0"/>
    <m/>
    <m/>
    <m/>
    <s v="EST"/>
    <s v="40 HS"/>
    <d v="2011-12-27T00:00:00"/>
    <n v="5811.63"/>
    <n v="35"/>
    <x v="7"/>
    <x v="0"/>
  </r>
  <r>
    <s v="ILDA CRISTINA DA SILVA COSTANTIN"/>
    <s v="Universidade Federal de Uberlandia"/>
    <n v="1189146"/>
    <n v="299254607"/>
    <s v="04/04/1974"/>
    <s v="F"/>
    <s v="CINIRA DE MORAIS DA SILVA"/>
    <s v="Parda"/>
    <s v="BRASILEIRO NATO"/>
    <m/>
    <s v="MG"/>
    <s v="ITUIUTABA"/>
    <n v="1216"/>
    <s v="DIV PROMOCAO ASSIS SAUDE DO SERVIDOR"/>
    <s v="08-AREA ADMINISTR-UMUARAMA"/>
    <n v="29"/>
    <s v="PRO REITORIA DE GESTAO DE PESSOAS"/>
    <s v="04-SANTA MONICA"/>
    <x v="0"/>
    <s v="Mestrado"/>
    <x v="2"/>
    <x v="0"/>
    <n v="16"/>
    <x v="0"/>
    <m/>
    <s v="0//0"/>
    <m/>
    <m/>
    <n v="0"/>
    <m/>
    <n v="0"/>
    <m/>
    <m/>
    <m/>
    <s v="EST"/>
    <s v="40 HS"/>
    <d v="1996-01-24T00:00:00"/>
    <n v="6389.95"/>
    <n v="48"/>
    <x v="3"/>
    <x v="2"/>
  </r>
  <r>
    <s v="ILDEFONSO DINIZ DE MOURA"/>
    <s v="Universidade Federal de Uberlandia"/>
    <n v="1442682"/>
    <n v="39332217653"/>
    <s v="12/08/1962"/>
    <s v="M"/>
    <s v="AMALIA DINIZ DE MOURA"/>
    <s v="Branca"/>
    <s v="BRASILEIRO NATO"/>
    <m/>
    <s v="GO"/>
    <s v="GOIANIA"/>
    <n v="1241"/>
    <s v="SETOR ESPECIALIZADO MEDICINA TRABALHO"/>
    <s v="08-AREA ADMINISTR-UMUARAMA"/>
    <n v="29"/>
    <s v="PRO REITORIA DE GESTAO DE PESSOAS"/>
    <s v="04-SANTA MONIC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2-09T00:00:00"/>
    <n v="20531.650000000001"/>
    <n v="60"/>
    <x v="6"/>
    <x v="4"/>
  </r>
  <r>
    <s v="ILDEU RODRIGO COSTA SANTOS"/>
    <s v="Universidade Federal de Uberlandia"/>
    <n v="3006279"/>
    <n v="4860061667"/>
    <s v="22/08/1980"/>
    <s v="M"/>
    <s v="MARIA APARECIDA REGIS SANTOS"/>
    <s v="Branca"/>
    <s v="BRASILEIRO NATO"/>
    <m/>
    <s v="MG"/>
    <m/>
    <n v="585"/>
    <s v="DIRETORIA DO SISTEMA DE BIBLIOTECAS"/>
    <s v="04-SANTA MONICA"/>
    <n v="585"/>
    <s v="DIRETORIA DO SISTEMA DE BIBLIOTECAS"/>
    <s v="04-SANTA MONICA"/>
    <x v="0"/>
    <s v="Graduação (Nivel Superior Completo)"/>
    <x v="2"/>
    <x v="0"/>
    <n v="4"/>
    <x v="0"/>
    <m/>
    <s v="0//0"/>
    <m/>
    <m/>
    <n v="0"/>
    <m/>
    <n v="0"/>
    <m/>
    <m/>
    <m/>
    <s v="EST"/>
    <s v="40 HS"/>
    <d v="2018-01-12T00:00:00"/>
    <n v="3058.7"/>
    <n v="42"/>
    <x v="2"/>
    <x v="9"/>
  </r>
  <r>
    <s v="ILMA ARAUJO"/>
    <s v="Hospital de Clínicas"/>
    <n v="1035037"/>
    <n v="65209370615"/>
    <s v="17/05/1965"/>
    <s v="F"/>
    <s v="LUZIA MARIA ARAUJO"/>
    <s v="Preta"/>
    <s v="BRASILEIRO NATO"/>
    <m/>
    <s v="MG"/>
    <s v="UBERLANDIA"/>
    <n v="212"/>
    <s v="AMBULATORI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2-04-27T00:00:00"/>
    <n v="7876.92"/>
    <n v="57"/>
    <x v="4"/>
    <x v="2"/>
  </r>
  <r>
    <s v="ILSA MARIA FERREIRA"/>
    <s v="Hospital de Clínicas"/>
    <n v="413047"/>
    <n v="46075364668"/>
    <s v="18/05/1959"/>
    <s v="F"/>
    <s v="MARIA AMELIA FERREIRA"/>
    <s v="Parda"/>
    <s v="BRASILEIRO NATO"/>
    <m/>
    <s v="MG"/>
    <s v="GURINHATA"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8-01-06T00:00:00"/>
    <n v="11735.27"/>
    <n v="63"/>
    <x v="6"/>
    <x v="8"/>
  </r>
  <r>
    <s v="ILZA MARIA DA SILVA ALVES"/>
    <s v="Universidade Federal de Uberlandia"/>
    <n v="2035036"/>
    <n v="72658649649"/>
    <s v="22/02/1969"/>
    <s v="F"/>
    <s v="MARIA BATISTA DA SILVA"/>
    <s v="Preta"/>
    <s v="BRASILEIRO NATO"/>
    <m/>
    <s v="MG"/>
    <s v="DORES DO INDAIA"/>
    <n v="948"/>
    <s v="DIVISAO ASSIT E ORIENTACAO SOCIAL"/>
    <s v="04-SANTA MONICA"/>
    <n v="944"/>
    <s v="PRO REITORIA DE ASSISTENCIA ESTUDANTIL"/>
    <s v="04-SANTA MONICA"/>
    <x v="0"/>
    <s v="Mestrado"/>
    <x v="1"/>
    <x v="0"/>
    <n v="16"/>
    <x v="0"/>
    <m/>
    <s v="0//0"/>
    <m/>
    <m/>
    <n v="0"/>
    <m/>
    <n v="0"/>
    <m/>
    <m/>
    <m/>
    <s v="EST"/>
    <s v="40 HS"/>
    <d v="2004-06-16T00:00:00"/>
    <n v="13151.71"/>
    <n v="53"/>
    <x v="5"/>
    <x v="5"/>
  </r>
  <r>
    <s v="ILZA TEREZINHA DE SOUZA REIS"/>
    <s v="Hospital de Clínicas"/>
    <n v="412720"/>
    <n v="19655860663"/>
    <s v="14/07/1953"/>
    <s v="F"/>
    <s v="RUTH GONCALVES DE SOUZA"/>
    <s v="Branca"/>
    <s v="BRASILEIRO NATO"/>
    <m/>
    <s v="MG"/>
    <s v="UBERLANDIA"/>
    <n v="776"/>
    <s v="DESENVOLVIMENTO HUMANO EM SAUDE"/>
    <s v="06-HOSP CLINICAS-UMUARAMA"/>
    <n v="29"/>
    <s v="PRO REITORIA DE GESTAO DE PESSOA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6-12-17T00:00:00"/>
    <n v="8327.44"/>
    <n v="69"/>
    <x v="9"/>
    <x v="3"/>
  </r>
  <r>
    <s v="ILZE ARDUINI DE ARAUJO"/>
    <s v="Universidade Federal de Uberlandia"/>
    <n v="1475520"/>
    <n v="88893219620"/>
    <s v="17/02/1972"/>
    <s v="F"/>
    <s v="MARIA JULIA ARDUINI DE ARAUJO"/>
    <s v="Não Informado"/>
    <s v="BRASILEIRO NATO"/>
    <m/>
    <s v="MG"/>
    <s v="UBERLANDIA"/>
    <n v="723"/>
    <s v="DIVISAO DE ATENDIMENTO AO USUARIO"/>
    <s v="04-SANTA MONICA"/>
    <n v="585"/>
    <s v="DIRETORIA DO SISTEMA DE BIBLIOTECAS"/>
    <s v="04-SANTA MONICA"/>
    <x v="0"/>
    <s v="Mestrado"/>
    <x v="0"/>
    <x v="0"/>
    <n v="12"/>
    <x v="0"/>
    <m/>
    <s v="0//0"/>
    <m/>
    <m/>
    <n v="0"/>
    <m/>
    <n v="0"/>
    <m/>
    <m/>
    <m/>
    <s v="EST"/>
    <s v="40 HS"/>
    <d v="2004-10-05T00:00:00"/>
    <n v="6354.6"/>
    <n v="50"/>
    <x v="5"/>
    <x v="2"/>
  </r>
  <r>
    <s v="INACIO CASTILHO NETO"/>
    <s v="Universidade Federal de Uberlandia"/>
    <n v="2327598"/>
    <n v="5740249643"/>
    <s v="15/11/1981"/>
    <s v="M"/>
    <s v="HELOISA JARDIM ANDRADE"/>
    <s v="Branca"/>
    <s v="BRASILEIRO NATO"/>
    <m/>
    <s v="MG"/>
    <m/>
    <n v="416"/>
    <s v="COORDENACAO CURSO CIENCIA DA COMPUTACAO"/>
    <s v="04-SANTA MONICA"/>
    <n v="414"/>
    <s v="FACULDADE DE CIENCIA DA COMPUTACAO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7-15T00:00:00"/>
    <n v="4260.71"/>
    <n v="41"/>
    <x v="2"/>
    <x v="0"/>
  </r>
  <r>
    <s v="INGRID SOUZA VIEIRA DA SILVA"/>
    <s v="Universidade Federal de Uberlandia"/>
    <n v="3298557"/>
    <n v="10395063647"/>
    <s v="02/03/1990"/>
    <s v="F"/>
    <s v="MARIZA APARECIDA DE SOUZA"/>
    <s v="Branca"/>
    <s v="BRASILEIRO NATO"/>
    <m/>
    <s v="MG"/>
    <m/>
    <n v="288"/>
    <s v="INSTITUTO DE CIENCIAS BIOMEDICAS"/>
    <s v="07-AREA ACADEMICA-UMUARAMA"/>
    <n v="288"/>
    <s v="INSTITUTO DE CIENCIAS BIOMEDICAS"/>
    <s v="07-AREA ACADEMICA-UMUARAMA"/>
    <x v="0"/>
    <s v="Doutorado"/>
    <x v="0"/>
    <x v="1"/>
    <n v="1"/>
    <x v="0"/>
    <m/>
    <s v="0//0"/>
    <m/>
    <m/>
    <n v="0"/>
    <m/>
    <n v="0"/>
    <m/>
    <m/>
    <m/>
    <s v="EST"/>
    <s v="40 HS"/>
    <d v="2022-07-08T00:00:00"/>
    <n v="3670.44"/>
    <n v="32"/>
    <x v="0"/>
    <x v="9"/>
  </r>
  <r>
    <s v="IOLANDA ALVES BRAGA"/>
    <s v="Hospital de Clínicas"/>
    <n v="1461572"/>
    <n v="3457588627"/>
    <s v="31/10/1977"/>
    <s v="F"/>
    <s v="MARIA DE OLIVEIRA BRAGA"/>
    <s v="Branca"/>
    <s v="BRASILEIRO NATO"/>
    <m/>
    <s v="MG"/>
    <s v="PATOS DE MINAS"/>
    <n v="211"/>
    <s v="DIRETORIA DE ENFERMAGEM HC"/>
    <s v="05-ENFERMAGEM-UMUARAMA"/>
    <n v="211"/>
    <s v="DIRETORIA DE ENFERMAGEM HC"/>
    <s v="05-ENFERMAGEM-UMUARAMA"/>
    <x v="0"/>
    <s v="Doutorado"/>
    <x v="1"/>
    <x v="3"/>
    <n v="12"/>
    <x v="1"/>
    <m/>
    <s v="0//0"/>
    <m/>
    <s v="CESSAO (COM ONUS) PARA OUTROS ORGAOS - EST"/>
    <n v="0"/>
    <m/>
    <n v="26443"/>
    <s v="EMPRESA BRAS. SERVIÇOS HOSPITALARES"/>
    <s v="19/04/2022"/>
    <s v="0//0"/>
    <s v="EST"/>
    <s v="40 HS"/>
    <d v="2004-07-21T00:00:00"/>
    <n v="11578.98"/>
    <n v="45"/>
    <x v="3"/>
    <x v="8"/>
  </r>
  <r>
    <s v="IOLANDA DARC MARTINS"/>
    <s v="Hospital de Clínicas"/>
    <n v="1437485"/>
    <n v="98390520630"/>
    <s v="14/10/1971"/>
    <s v="F"/>
    <s v="MARIA ABADIA MARTINS"/>
    <s v="Branca"/>
    <s v="BRASILEIRO NATO"/>
    <m/>
    <s v="MG"/>
    <s v="SAO GOTARDO"/>
    <n v="491"/>
    <s v="CENTRO CIRURGICO GEUNE DIENF"/>
    <s v="05-ENFERMAGEM-UMUARAMA"/>
    <n v="211"/>
    <s v="DIRETORIA DE ENFERMAGEM HC"/>
    <s v="05-ENFERMAGEM-UMUARAMA"/>
    <x v="0"/>
    <s v="Especialização Nivel Superior"/>
    <x v="2"/>
    <x v="0"/>
    <n v="12"/>
    <x v="0"/>
    <m/>
    <s v="0//0"/>
    <m/>
    <m/>
    <n v="0"/>
    <m/>
    <n v="0"/>
    <m/>
    <m/>
    <m/>
    <s v="EST"/>
    <s v="40 HS"/>
    <d v="2003-12-10T00:00:00"/>
    <n v="9605.59"/>
    <n v="51"/>
    <x v="5"/>
    <x v="3"/>
  </r>
  <r>
    <s v="IONE LICIA FERNANDES"/>
    <s v="Universidade Federal de Uberlandia"/>
    <n v="1522584"/>
    <n v="95229612649"/>
    <s v="26/06/1973"/>
    <s v="F"/>
    <s v="LEONIDIA LICIA MACHADO"/>
    <s v="Branca"/>
    <s v="BRASILEIRO NATO"/>
    <m/>
    <s v="MG"/>
    <s v="LAGOA FORMOSA"/>
    <n v="609"/>
    <s v="DIVISAO DE REGISTRO - DIRAC"/>
    <s v="04-SANTA MONICA"/>
    <n v="262"/>
    <s v="PRO REITORIA DE GRADUACAO"/>
    <s v="04-SANTA MONIC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3-01T00:00:00"/>
    <n v="5392"/>
    <n v="49"/>
    <x v="5"/>
    <x v="0"/>
  </r>
  <r>
    <s v="IONE SUZIE DE MAGALHAES"/>
    <s v="Hospital de Clínicas"/>
    <n v="1854131"/>
    <n v="99926288634"/>
    <s v="08/06/1975"/>
    <s v="F"/>
    <s v="NEUZA BRAGA DE MAGALHAES"/>
    <s v="Amarel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3992.25"/>
    <n v="47"/>
    <x v="3"/>
    <x v="9"/>
  </r>
  <r>
    <s v="IRACILDA MARIA DO CARMO"/>
    <s v="Hospital de Clínicas"/>
    <n v="413669"/>
    <n v="51110113668"/>
    <s v="16/08/1962"/>
    <s v="F"/>
    <s v="MARIA NIVALDA DO CARMO"/>
    <s v="Branca"/>
    <s v="BRASILEIRO NATO"/>
    <m/>
    <s v="MG"/>
    <s v="ARAGUARI"/>
    <n v="179"/>
    <s v="DIRETORIA GERAL HOSP CLINICAS"/>
    <s v="06-HOSP CLINICAS-UMUARAMA"/>
    <n v="179"/>
    <s v="DIRETORIA GERAL HOSP CLINICAS"/>
    <s v="06-HOSP CLINICAS-UMUARAMA"/>
    <x v="0"/>
    <s v="Especialização Nivel Superior"/>
    <x v="4"/>
    <x v="0"/>
    <n v="16"/>
    <x v="0"/>
    <m/>
    <s v="0//0"/>
    <m/>
    <m/>
    <n v="0"/>
    <m/>
    <n v="0"/>
    <m/>
    <m/>
    <m/>
    <s v="EST"/>
    <s v="40 HS"/>
    <d v="1992-02-07T00:00:00"/>
    <n v="3962.17"/>
    <n v="60"/>
    <x v="6"/>
    <x v="9"/>
  </r>
  <r>
    <s v="IRENIZE CUNHA DOS SANTOS"/>
    <s v="Hospital de Clínicas"/>
    <n v="1123537"/>
    <n v="75362902687"/>
    <s v="08/09/1967"/>
    <s v="F"/>
    <s v="IRENE CUNHA SANTO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5-01-12T00:00:00"/>
    <n v="27346.3"/>
    <n v="55"/>
    <x v="4"/>
    <x v="4"/>
  </r>
  <r>
    <s v="IRINEU JOSE DE OLIVEIRA"/>
    <s v="Universidade Federal de Uberlandia"/>
    <n v="413487"/>
    <n v="31342809653"/>
    <s v="07/04/1954"/>
    <s v="M"/>
    <s v="MARIA JOSE OLIVEIRA"/>
    <s v="Branca"/>
    <s v="BRASILEIRO NATO"/>
    <m/>
    <s v="MG"/>
    <s v="ITUIUTABA"/>
    <n v="71"/>
    <s v="DIVISAO VIGILANCIA SEGURANCA PATRIMONIAL"/>
    <s v="04-SANTA MONICA"/>
    <n v="59"/>
    <s v="PREFEITURA UNIVERSITARI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0-11-06T00:00:00"/>
    <n v="8498.76"/>
    <n v="68"/>
    <x v="1"/>
    <x v="3"/>
  </r>
  <r>
    <s v="IRISNEI LUZIA FERREIRA"/>
    <s v="Hospital de Clínicas"/>
    <n v="1365425"/>
    <n v="4998777645"/>
    <s v="16/10/1981"/>
    <s v="F"/>
    <s v="GENI FERREIRA DA SILVA"/>
    <s v="Amarela"/>
    <s v="BRASILEIRO NATO"/>
    <m/>
    <s v="MG"/>
    <s v="UBERLANDIA"/>
    <n v="471"/>
    <s v="GASTROENTEROLOGIA AMB DIENF"/>
    <s v="05-ENFERMAGEM-UMUARAMA"/>
    <n v="211"/>
    <s v="DIRETORIA DE ENFERMAGEM HC"/>
    <s v="05-ENFERMAGEM-UMUARAMA"/>
    <x v="0"/>
    <s v="Doutorado"/>
    <x v="0"/>
    <x v="0"/>
    <n v="13"/>
    <x v="0"/>
    <m/>
    <s v="0//0"/>
    <m/>
    <m/>
    <n v="0"/>
    <m/>
    <n v="0"/>
    <m/>
    <m/>
    <m/>
    <s v="EST"/>
    <s v="40 HS"/>
    <d v="2002-12-01T00:00:00"/>
    <n v="8470.23"/>
    <n v="41"/>
    <x v="2"/>
    <x v="3"/>
  </r>
  <r>
    <s v="ISABEL ARICE KOBOLDT DE ALMEIDA"/>
    <s v="Universidade Federal de Uberlandia"/>
    <n v="1764260"/>
    <n v="95381767153"/>
    <s v="27/04/1983"/>
    <s v="F"/>
    <s v="MARIA GRACA FIALHO KOBOLDT GOMES DE ALMEIDA"/>
    <s v="Branca"/>
    <s v="BRASILEIRO NATO"/>
    <m/>
    <s v="DF"/>
    <m/>
    <n v="648"/>
    <s v="DIVISAO DE CONTRATOS - DIRCL"/>
    <s v="04-SANTA MONICA"/>
    <n v="131"/>
    <s v="PRO REITORIA DE PLANEJAMEN ADMINISTRACA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9-08T00:00:00"/>
    <n v="4663.6499999999996"/>
    <n v="39"/>
    <x v="2"/>
    <x v="0"/>
  </r>
  <r>
    <s v="ISABEL CRISTINA DA SILVA PAULA"/>
    <s v="Universidade Federal de Uberlandia"/>
    <n v="1035107"/>
    <n v="77160053672"/>
    <s v="05/06/1960"/>
    <s v="F"/>
    <s v="LUZIA MARCELINO SILVA"/>
    <s v="Preta"/>
    <s v="BRASILEIRO NATO"/>
    <m/>
    <s v="MG"/>
    <s v="ARAXA"/>
    <n v="60"/>
    <s v="DIVISAO DE CONSERVACAO E LIMPEZA"/>
    <s v="04-SANTA MONICA"/>
    <n v="59"/>
    <s v="PREFEITURA UNIVERSITARIA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93-03-18T00:00:00"/>
    <n v="3711.85"/>
    <n v="62"/>
    <x v="6"/>
    <x v="9"/>
  </r>
  <r>
    <s v="ISABEL FARIAS AIDAR"/>
    <s v="Universidade Federal de Uberlandia"/>
    <n v="2220511"/>
    <n v="9757533637"/>
    <s v="06/04/1989"/>
    <s v="F"/>
    <s v="NIVEA APARECIDA FARIA AIDAR"/>
    <s v="Parda"/>
    <s v="BRASILEIRO NATO"/>
    <m/>
    <s v="MG"/>
    <m/>
    <n v="130"/>
    <s v="SETOR DE ASSUNTOS EDUCACIONAIS - DIRAC"/>
    <s v="04-SANTA MONICA"/>
    <n v="262"/>
    <s v="PRO REITORIA DE GRADUACAO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5-04-16T00:00:00"/>
    <n v="4486.2700000000004"/>
    <n v="33"/>
    <x v="0"/>
    <x v="0"/>
  </r>
  <r>
    <s v="ISABEL MAYUMI KOMATSU"/>
    <s v="Hospital de Clínicas"/>
    <n v="1435799"/>
    <n v="2976386617"/>
    <s v="29/01/1974"/>
    <s v="F"/>
    <s v="LOURDES JERONIMA DA SILVA KOMATSU"/>
    <s v="Não Informado"/>
    <s v="BRASILEIRO NATO"/>
    <m/>
    <s v="MG"/>
    <s v="UBERLANDIA"/>
    <n v="767"/>
    <s v="FISIOTERAPIA E TERAPIA OCUPACIONAL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30 HS"/>
    <d v="2003-12-04T00:00:00"/>
    <n v="10090.379999999999"/>
    <n v="48"/>
    <x v="3"/>
    <x v="8"/>
  </r>
  <r>
    <s v="ISABELA MARTINS POMPEU"/>
    <s v="Universidade Federal de Uberlandia"/>
    <n v="1048241"/>
    <n v="9042281693"/>
    <s v="02/10/1992"/>
    <s v="F"/>
    <s v="MIRIAM MARTINS DA COSTA POMPEU"/>
    <s v="Branca"/>
    <s v="BRASILEIRO NATO"/>
    <m/>
    <s v="MG"/>
    <m/>
    <n v="590"/>
    <s v="DIVISAO DE FOMENTOS A CULTURA"/>
    <s v="04-SANTA MONICA"/>
    <n v="247"/>
    <s v="PRO REITORIA EXTENSAO E CULTURA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9-05T00:00:00"/>
    <n v="5133.46"/>
    <n v="30"/>
    <x v="0"/>
    <x v="0"/>
  </r>
  <r>
    <s v="ISABELLA BENZAQUEN HABIB SANTOS"/>
    <s v="Universidade Federal de Uberlandia"/>
    <n v="1668293"/>
    <n v="5618625679"/>
    <s v="20/09/1982"/>
    <s v="F"/>
    <s v="MARCIA MARGARETH B. HABIB SANTOS"/>
    <s v="Branca"/>
    <s v="BRASILEIRO NATO"/>
    <m/>
    <s v="MG"/>
    <m/>
    <n v="4"/>
    <s v="GABINETE DO REITOR"/>
    <s v="04-SANTA MONICA"/>
    <n v="131"/>
    <s v="PRO REITORIA DE PLANEJAMEN ADMINISTRACA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0-23T00:00:00"/>
    <n v="4649.74"/>
    <n v="40"/>
    <x v="2"/>
    <x v="0"/>
  </r>
  <r>
    <s v="ISABELLA DO VALE DE SOUZA"/>
    <s v="Hospital de Clínicas"/>
    <n v="1054160"/>
    <n v="13227550784"/>
    <s v="04/03/1992"/>
    <s v="F"/>
    <s v="ELIANE DO VALE DE SOUZA"/>
    <s v="Preta"/>
    <s v="BRASILEIRO NATO"/>
    <m/>
    <s v="RJ"/>
    <m/>
    <n v="749"/>
    <s v="FARMACIA"/>
    <s v="06-HOSP CLINICAS-UMUARAMA"/>
    <n v="743"/>
    <s v="DIRETORIA DE SERVICOS ADMINISTRATIVOS"/>
    <s v="06-HOSP CLINICAS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9-11-05T00:00:00"/>
    <n v="12501.79"/>
    <n v="30"/>
    <x v="0"/>
    <x v="5"/>
  </r>
  <r>
    <s v="ISABELLA MENDONCA NOGUEIRA"/>
    <s v="Universidade Federal de Uberlandia"/>
    <n v="1702063"/>
    <n v="6594968602"/>
    <s v="23/02/1989"/>
    <s v="F"/>
    <s v="LUISA HELENA MENDONCA NOGUEIRA"/>
    <s v="Branca"/>
    <s v="BRASILEIRO NATO"/>
    <m/>
    <s v="MG"/>
    <m/>
    <n v="124"/>
    <s v="DIRETORIA DE POS GRADUACAO"/>
    <s v="04-SANTA MONICA"/>
    <n v="122"/>
    <s v="PRO REITORIA PESQUISA E POS GRADUACAO"/>
    <s v="04-SANTA MONICA"/>
    <x v="0"/>
    <s v="Mestrado"/>
    <x v="0"/>
    <x v="0"/>
    <n v="4"/>
    <x v="0"/>
    <m/>
    <s v="0//0"/>
    <m/>
    <m/>
    <n v="26413"/>
    <s v="INSTITUTO FEDERAL DO TRIANGULO MINEIRO"/>
    <n v="0"/>
    <m/>
    <m/>
    <m/>
    <s v="EST"/>
    <s v="40 HS"/>
    <d v="2017-05-23T00:00:00"/>
    <n v="4679.12"/>
    <n v="33"/>
    <x v="0"/>
    <x v="0"/>
  </r>
  <r>
    <s v="ISABELLA NOGUEIRA SANTANA"/>
    <s v="Universidade Federal de Uberlandia"/>
    <n v="3307889"/>
    <n v="42642408833"/>
    <s v="24/11/1993"/>
    <s v="F"/>
    <s v="MARLENE GOMES NOGUEIRA SANTANA"/>
    <s v="Branca"/>
    <s v="BRASILEIRO NATO"/>
    <m/>
    <s v="SP"/>
    <m/>
    <n v="111"/>
    <s v="DIVISAO APOIO ADM HOSPITAL VETERINARIO"/>
    <s v="08-AREA ADMINISTR-UMUARAMA"/>
    <n v="109"/>
    <s v="HOSPITAL VETERINARIO - DIRETORIA GERAL"/>
    <s v="08-AREA ADMINISTR-UMUARAMA"/>
    <x v="0"/>
    <s v="Mestrado"/>
    <x v="1"/>
    <x v="1"/>
    <n v="1"/>
    <x v="0"/>
    <m/>
    <s v="0//0"/>
    <m/>
    <m/>
    <n v="0"/>
    <m/>
    <n v="0"/>
    <m/>
    <m/>
    <m/>
    <s v="EST"/>
    <s v="40 HS"/>
    <d v="2022-08-30T00:00:00"/>
    <n v="12709.2"/>
    <n v="29"/>
    <x v="0"/>
    <x v="5"/>
  </r>
  <r>
    <s v="ISABELLA SILVA CASSIMIRO"/>
    <s v="Universidade Federal de Uberlandia"/>
    <n v="3146372"/>
    <n v="11960513648"/>
    <s v="03/01/1994"/>
    <s v="F"/>
    <s v="JANETE DA SILVA CASSIMIRO"/>
    <s v="Parda"/>
    <s v="BRASILEIRO NATO"/>
    <m/>
    <s v="SP"/>
    <m/>
    <n v="288"/>
    <s v="INSTITUTO DE CIENCIAS BIOMEDICAS"/>
    <s v="07-AREA ACADEMICA-UMUARAMA"/>
    <n v="288"/>
    <s v="INSTITUTO DE CIENCIAS BIOMEDICAS"/>
    <s v="07-AREA ACADEMICA-UMUARAMA"/>
    <x v="0"/>
    <s v="Mestrado"/>
    <x v="0"/>
    <x v="2"/>
    <n v="3"/>
    <x v="0"/>
    <m/>
    <s v="0//0"/>
    <m/>
    <m/>
    <n v="0"/>
    <m/>
    <n v="0"/>
    <m/>
    <m/>
    <m/>
    <s v="EST"/>
    <s v="40 HS"/>
    <d v="2019-09-05T00:00:00"/>
    <n v="4619.6000000000004"/>
    <n v="28"/>
    <x v="8"/>
    <x v="0"/>
  </r>
  <r>
    <s v="ISADORA CAIXETA DA SILVEIRA FERREIRA"/>
    <s v="Universidade Federal de Uberlandia"/>
    <n v="1067043"/>
    <n v="11947838644"/>
    <s v="07/10/1994"/>
    <s v="F"/>
    <s v="ADRIANE CAIXETA DA SILVEIRA"/>
    <s v="Branca"/>
    <s v="BRASILEIRO NATO"/>
    <m/>
    <s v="MG"/>
    <m/>
    <n v="294"/>
    <s v="INSTITUTO DE BIOLOGIA"/>
    <s v="07-AREA ACADEMICA-UMUARAMA"/>
    <n v="294"/>
    <s v="INSTITUTO DE BIOLOGIA"/>
    <s v="07-AREA ACADEMICA-UMUARAMA"/>
    <x v="0"/>
    <s v="Mestrado"/>
    <x v="0"/>
    <x v="2"/>
    <n v="3"/>
    <x v="0"/>
    <m/>
    <s v="0//0"/>
    <m/>
    <m/>
    <n v="26254"/>
    <s v="UNIVERSIDADE FED.DO TRIANGULO MINEIRO"/>
    <n v="0"/>
    <m/>
    <m/>
    <m/>
    <s v="EST"/>
    <s v="40 HS"/>
    <d v="2021-03-22T00:00:00"/>
    <n v="4619.6000000000004"/>
    <n v="28"/>
    <x v="8"/>
    <x v="0"/>
  </r>
  <r>
    <s v="ISAMAR MARIA FERREIRA"/>
    <s v="Universidade Federal de Uberlandia"/>
    <n v="1035229"/>
    <n v="60461543672"/>
    <s v="09/03/1969"/>
    <s v="F"/>
    <s v="MARIA APARECIDA ANDRE FERREIRA"/>
    <s v="Preta"/>
    <s v="BRASILEIRO NATO"/>
    <m/>
    <s v="MG"/>
    <s v="UBERLANDIA"/>
    <n v="60"/>
    <s v="DIVISAO DE CONSERVACAO E LIMPEZA"/>
    <s v="04-SANTA MONICA"/>
    <n v="59"/>
    <s v="PREFEITURA UNIVERSITARIA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93-07-21T00:00:00"/>
    <n v="3434"/>
    <n v="53"/>
    <x v="5"/>
    <x v="9"/>
  </r>
  <r>
    <s v="ISIS BORGES CUSTODIO"/>
    <s v="Hospital de Clínicas"/>
    <n v="2328330"/>
    <n v="66562848687"/>
    <s v="09/06/1976"/>
    <s v="F"/>
    <s v="ANTONIA APARECIDA BORGES CUSTODIO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7-14T00:00:00"/>
    <n v="21606.68"/>
    <n v="46"/>
    <x v="3"/>
    <x v="4"/>
  </r>
  <r>
    <s v="ISMAIR TEODORO REIS"/>
    <s v="Universidade Federal de Uberlandia"/>
    <n v="413557"/>
    <n v="57402124649"/>
    <s v="12/11/1966"/>
    <s v="M"/>
    <s v="MARIA TEODORO REIS"/>
    <s v="Preta"/>
    <s v="BRASILEIRO NATO"/>
    <m/>
    <s v="MG"/>
    <s v="UBERLANDIA"/>
    <n v="298"/>
    <s v="INSTITUTO DE BIOTECNOLOGIA"/>
    <s v="07-AREA ACADEMICA-UMUARAMA"/>
    <n v="298"/>
    <s v="INSTITUTO DE BIOTECNOLOGIA"/>
    <s v="07-AREA ACADEMICA-UMUARAMA"/>
    <x v="0"/>
    <s v="Mestrado"/>
    <x v="0"/>
    <x v="0"/>
    <n v="16"/>
    <x v="0"/>
    <m/>
    <s v="0//0"/>
    <m/>
    <m/>
    <n v="0"/>
    <m/>
    <n v="0"/>
    <m/>
    <m/>
    <m/>
    <s v="EST"/>
    <s v="40 HS"/>
    <d v="1991-06-07T00:00:00"/>
    <n v="7746.48"/>
    <n v="56"/>
    <x v="4"/>
    <x v="2"/>
  </r>
  <r>
    <s v="ISMALEY MARQUES MARTINS FONTES"/>
    <s v="Universidade Federal de Uberlandia"/>
    <n v="2346041"/>
    <n v="8929128637"/>
    <s v="28/06/1988"/>
    <s v="M"/>
    <s v="CELISA MARQUES ROSA MARTINS FONTES"/>
    <s v="Branca"/>
    <s v="BRASILEIRO NATO"/>
    <m/>
    <s v="MG"/>
    <m/>
    <n v="4"/>
    <s v="GABINETE DO REITOR"/>
    <s v="04-SANTA MONICA"/>
    <n v="369"/>
    <s v="FACULDADE DE GESTAO E NEGOCIOS"/>
    <s v="04-SANTA MONICA"/>
    <x v="0"/>
    <s v="Especialização Nivel Superior"/>
    <x v="1"/>
    <x v="0"/>
    <n v="5"/>
    <x v="0"/>
    <m/>
    <s v="0//0"/>
    <m/>
    <m/>
    <n v="0"/>
    <m/>
    <n v="0"/>
    <m/>
    <m/>
    <m/>
    <s v="EST"/>
    <s v="40 HS"/>
    <d v="2016-11-28T00:00:00"/>
    <n v="9262.6"/>
    <n v="34"/>
    <x v="7"/>
    <x v="3"/>
  </r>
  <r>
    <s v="ISMAR MARTINS SILVA"/>
    <s v="Hospital de Clínicas"/>
    <n v="1877880"/>
    <n v="4957658641"/>
    <s v="26/08/1980"/>
    <s v="M"/>
    <s v="DALVINA MARIA CONCEIÇÃO MARTINS"/>
    <s v="Branc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ENSINO MEDIO"/>
    <x v="0"/>
    <x v="0"/>
    <n v="8"/>
    <x v="0"/>
    <m/>
    <s v="0//0"/>
    <m/>
    <m/>
    <n v="0"/>
    <m/>
    <n v="0"/>
    <m/>
    <m/>
    <m/>
    <s v="EST"/>
    <s v="40 HS"/>
    <d v="2011-07-16T00:00:00"/>
    <n v="5442.84"/>
    <n v="42"/>
    <x v="2"/>
    <x v="0"/>
  </r>
  <r>
    <s v="ISMARA LOURDES SILVA JANUARIO CHADU"/>
    <s v="Hospital de Clínicas"/>
    <n v="1362650"/>
    <n v="98524593687"/>
    <s v="08/05/1977"/>
    <s v="F"/>
    <s v="SELMA COSTA E SILVA"/>
    <s v="Branca"/>
    <s v="BRASILEIRO NATO"/>
    <m/>
    <s v="MG"/>
    <s v="PASSOS"/>
    <n v="211"/>
    <s v="DIRETORIA DE ENFERMAGEM HC"/>
    <s v="05-ENFERMAGEM-UMUARAMA"/>
    <n v="211"/>
    <s v="DIRETORIA DE ENFERMAGEM HC"/>
    <s v="05-ENFERMAGEM-UMUARAMA"/>
    <x v="0"/>
    <s v="Mestrado"/>
    <x v="1"/>
    <x v="0"/>
    <n v="13"/>
    <x v="0"/>
    <m/>
    <s v="0//0"/>
    <m/>
    <m/>
    <n v="0"/>
    <m/>
    <n v="0"/>
    <m/>
    <m/>
    <m/>
    <s v="EST"/>
    <s v="40 HS"/>
    <d v="2002-10-01T00:00:00"/>
    <n v="12102.62"/>
    <n v="45"/>
    <x v="3"/>
    <x v="5"/>
  </r>
  <r>
    <s v="ISRAEL DA SILVA"/>
    <s v="Hospital de Clínicas"/>
    <n v="412476"/>
    <n v="3097690867"/>
    <s v="09/05/1961"/>
    <s v="M"/>
    <s v="MARIA ALVES DA SILVA"/>
    <s v="Branca"/>
    <s v="BRASILEIRO NATO"/>
    <m/>
    <s v="SP"/>
    <s v="PALMEIRA D OESTE"/>
    <n v="494"/>
    <s v="HEMODINAMICA GEUNE DIENF"/>
    <s v="05-ENFERMAGEM-UMUARAMA"/>
    <n v="211"/>
    <s v="DIRETORIA DE ENFERMAGEM HC"/>
    <s v="05-ENFERMAGEM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85-04-08T00:00:00"/>
    <n v="25185.67"/>
    <n v="61"/>
    <x v="6"/>
    <x v="4"/>
  </r>
  <r>
    <s v="ITAMAR MENDES DE SOUZA FILHO"/>
    <s v="Universidade Federal de Uberlandia"/>
    <n v="1753659"/>
    <n v="3339317500"/>
    <s v="23/07/1987"/>
    <s v="M"/>
    <s v="JEANE ANGELI JACINTO SOUZA"/>
    <s v="Branca"/>
    <s v="BRASILEIRO NATO"/>
    <m/>
    <s v="BA"/>
    <m/>
    <n v="643"/>
    <s v="DIVISAO DE MANUTENCAO - DIRAM"/>
    <s v="08-AREA ADMINISTR-UMUARAMA"/>
    <n v="131"/>
    <s v="PRO REITORIA DE PLANEJAMEN ADMINISTRACAO"/>
    <s v="04-SANTA MONICA"/>
    <x v="0"/>
    <s v="ENSINO MEDIO"/>
    <x v="0"/>
    <x v="2"/>
    <n v="9"/>
    <x v="0"/>
    <m/>
    <s v="0//0"/>
    <m/>
    <m/>
    <n v="26351"/>
    <s v="UNIV. FEDERAL DO RECONCAVO DA BAHIA"/>
    <n v="0"/>
    <m/>
    <m/>
    <m/>
    <s v="EST"/>
    <s v="40 HS"/>
    <d v="2018-04-16T00:00:00"/>
    <n v="3587.43"/>
    <n v="35"/>
    <x v="7"/>
    <x v="9"/>
  </r>
  <r>
    <s v="ITAMAR REIS PEIXOTO"/>
    <s v="Universidade Federal de Uberlandia"/>
    <n v="1829386"/>
    <n v="1274931665"/>
    <s v="09/03/1983"/>
    <s v="M"/>
    <s v="MARIA AUGUSTA REIS PEIXOTO"/>
    <s v="Não Informado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1-30T00:00:00"/>
    <n v="4663.6499999999996"/>
    <n v="39"/>
    <x v="2"/>
    <x v="0"/>
  </r>
  <r>
    <s v="ITAMAR SOARES DA SILVA"/>
    <s v="Universidade Federal de Uberlandia"/>
    <n v="2144318"/>
    <n v="89426630600"/>
    <s v="07/10/1975"/>
    <s v="M"/>
    <s v="INACIA SOARES DA SILVA"/>
    <s v="Branca"/>
    <s v="BRASILEIRO NATO"/>
    <m/>
    <s v="MG"/>
    <m/>
    <n v="694"/>
    <s v="DIVISAO DE TRANSPORTES"/>
    <s v="08-AREA ADMINISTR-UMUARAMA"/>
    <n v="59"/>
    <s v="PREFEITURA UNIVERSITARIA"/>
    <s v="04-SANTA MONICA"/>
    <x v="9"/>
    <s v="Especialização Nivel Superior"/>
    <x v="0"/>
    <x v="0"/>
    <n v="6"/>
    <x v="0"/>
    <m/>
    <s v="0//0"/>
    <m/>
    <m/>
    <n v="0"/>
    <m/>
    <n v="0"/>
    <m/>
    <m/>
    <m/>
    <s v="EST"/>
    <s v="40 HS"/>
    <d v="2014-08-04T00:00:00"/>
    <n v="4320.12"/>
    <n v="47"/>
    <x v="3"/>
    <x v="0"/>
  </r>
  <r>
    <s v="IVAN DOS SANTOS VIEIRA"/>
    <s v="Universidade Federal de Uberlandia"/>
    <n v="3000726"/>
    <n v="68054149620"/>
    <s v="22/10/1969"/>
    <s v="M"/>
    <s v="MARIA APARECIDA VIEIRA"/>
    <s v="Pard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ENSINO MEDIO"/>
    <x v="2"/>
    <x v="0"/>
    <n v="4"/>
    <x v="0"/>
    <m/>
    <s v="0//0"/>
    <m/>
    <m/>
    <n v="0"/>
    <m/>
    <n v="0"/>
    <m/>
    <m/>
    <m/>
    <s v="EST"/>
    <s v="40 HS"/>
    <d v="2017-12-11T00:00:00"/>
    <n v="2814"/>
    <n v="53"/>
    <x v="5"/>
    <x v="9"/>
  </r>
  <r>
    <s v="IVAN RICARDO DE SOUSA"/>
    <s v="Hospital de Clínicas"/>
    <n v="1871529"/>
    <n v="81514247615"/>
    <s v="28/11/1973"/>
    <s v="M"/>
    <s v="MARIA DE FATIMA XAVIER DE SOUSA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6-15T00:00:00"/>
    <n v="7052.53"/>
    <n v="49"/>
    <x v="5"/>
    <x v="2"/>
  </r>
  <r>
    <s v="IVANA WIELEWSKI DE SOUZA"/>
    <s v="Hospital de Clínicas"/>
    <n v="1362190"/>
    <n v="5117258681"/>
    <s v="04/08/1975"/>
    <s v="F"/>
    <s v="IVETE WIELEWSKI DE SOUZA"/>
    <s v="Branca"/>
    <s v="BRASILEIRO NATO"/>
    <m/>
    <s v="PR"/>
    <s v="IVAIPORA"/>
    <n v="211"/>
    <s v="DIRETORIA DE ENFERMAGEM HC"/>
    <s v="05-ENFERMAGEM-UMUARAMA"/>
    <n v="211"/>
    <s v="DIRETORIA DE ENFERMAGEM HC"/>
    <s v="05-ENFERMAGEM-UMUARAMA"/>
    <x v="0"/>
    <s v="Especialização Nivel Superior"/>
    <x v="0"/>
    <x v="3"/>
    <n v="13"/>
    <x v="0"/>
    <m/>
    <s v="0//0"/>
    <m/>
    <m/>
    <n v="0"/>
    <m/>
    <n v="0"/>
    <m/>
    <m/>
    <m/>
    <s v="EST"/>
    <s v="40 HS"/>
    <d v="2002-09-18T00:00:00"/>
    <n v="8185.8"/>
    <n v="47"/>
    <x v="3"/>
    <x v="3"/>
  </r>
  <r>
    <s v="IVANE DAS GRACAS OLIVEIRA"/>
    <s v="Hospital de Clínicas"/>
    <n v="412297"/>
    <n v="41965876668"/>
    <s v="20/12/1955"/>
    <s v="F"/>
    <s v="HONORATA AURORA OLIVEIRA"/>
    <s v="Parda"/>
    <s v="BRASILEIRO NATO"/>
    <m/>
    <s v="MG"/>
    <s v="PATOS DE MINAS"/>
    <n v="216"/>
    <s v="SETOR DE MATERIAIS ESTERILIZACAO DIENF"/>
    <s v="05-ENFERMAGEM-UMUARAMA"/>
    <n v="211"/>
    <s v="DIRETORIA DE ENFERMAGEM HC"/>
    <s v="05-ENFERMAGEM-UMUARAMA"/>
    <x v="0"/>
    <s v="Nivel Medio"/>
    <x v="2"/>
    <x v="0"/>
    <n v="16"/>
    <x v="0"/>
    <m/>
    <s v="0//0"/>
    <m/>
    <m/>
    <n v="0"/>
    <m/>
    <n v="0"/>
    <m/>
    <m/>
    <m/>
    <s v="EST"/>
    <s v="40 HS"/>
    <d v="1984-02-01T00:00:00"/>
    <n v="6604"/>
    <n v="67"/>
    <x v="1"/>
    <x v="2"/>
  </r>
  <r>
    <s v="IVANICE DE FATIMA RIBEIRO"/>
    <s v="Hospital de Clínicas"/>
    <n v="1521997"/>
    <n v="5183478694"/>
    <s v="13/04/1979"/>
    <s v="F"/>
    <s v="MATILDE DE FATIMA RODRIGUES RIBEIRO"/>
    <s v="Parda"/>
    <s v="BRASILEIRO NATO"/>
    <m/>
    <s v="RR"/>
    <s v="BOA VISTA"/>
    <n v="499"/>
    <s v="UTI PEDIATRICO GEUNE DIENF"/>
    <s v="05-ENFERMAGEM-UMUARAMA"/>
    <n v="211"/>
    <s v="DIRETORIA DE ENFERMAGEM HC"/>
    <s v="05-ENFERMAGEM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2-13T00:00:00"/>
    <n v="10311.9"/>
    <n v="43"/>
    <x v="2"/>
    <x v="8"/>
  </r>
  <r>
    <s v="IVANILDA DA SILVA OLIVEIRA"/>
    <s v="Hospital de Clínicas"/>
    <n v="410195"/>
    <n v="21105022668"/>
    <s v="04/04/1954"/>
    <s v="F"/>
    <s v="MARIA AP S OLIVEIRA"/>
    <s v="Branca"/>
    <s v="BRASILEIRO NATO"/>
    <m/>
    <s v="MG"/>
    <s v="PRATA"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0-04-11T00:00:00"/>
    <n v="15534.58"/>
    <n v="68"/>
    <x v="1"/>
    <x v="6"/>
  </r>
  <r>
    <s v="IVANILDA GUSSONI E MELO"/>
    <s v="Hospital de Clínicas"/>
    <n v="1434624"/>
    <n v="4337454608"/>
    <s v="07/08/1978"/>
    <s v="F"/>
    <s v="IRENE CERANTOLA GUSSONI"/>
    <s v="Branca"/>
    <s v="BRASILEIRO NATO"/>
    <m/>
    <s v="SP"/>
    <s v="JUNQUEIROPOLIS"/>
    <n v="496"/>
    <s v="ONCOLOGIA QUIMIOTERAPIA GEUNE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2T00:00:00"/>
    <n v="5878.66"/>
    <n v="44"/>
    <x v="3"/>
    <x v="0"/>
  </r>
  <r>
    <s v="IVANIZE FONSECA"/>
    <s v="Universidade Federal de Uberlandia"/>
    <n v="413351"/>
    <n v="59573880687"/>
    <s v="13/07/1970"/>
    <s v="F"/>
    <s v="IRIS GONCALVES FONSECA"/>
    <s v="Branca"/>
    <s v="BRASILEIRO NATO"/>
    <m/>
    <s v="MG"/>
    <s v="TUPACIGUARA"/>
    <n v="1244"/>
    <s v="CENTRO ESTUDOS, PESQ E PROJ ECON-SOCIAIS"/>
    <s v="04-SANTA MONICA"/>
    <n v="344"/>
    <s v="INST DE ECONOMIA RELACOES INTERNACIONAIS"/>
    <s v="04-SANTA MONICA"/>
    <x v="0"/>
    <s v="Nivel Medio"/>
    <x v="3"/>
    <x v="0"/>
    <n v="15"/>
    <x v="0"/>
    <m/>
    <s v="0//0"/>
    <m/>
    <m/>
    <n v="0"/>
    <m/>
    <n v="0"/>
    <m/>
    <m/>
    <m/>
    <s v="EST"/>
    <s v="40 HS"/>
    <d v="1989-10-03T00:00:00"/>
    <n v="3817.17"/>
    <n v="52"/>
    <x v="5"/>
    <x v="9"/>
  </r>
  <r>
    <s v="IVONICE PEREIRA ESCORICA"/>
    <s v="Universidade Federal de Uberlandia"/>
    <n v="1044484"/>
    <n v="30062918249"/>
    <s v="02/05/1973"/>
    <s v="F"/>
    <s v="ELENIR DA SILVA PEREIRA"/>
    <s v="Branca"/>
    <s v="BRASILEIRO NATO"/>
    <m/>
    <s v="PR"/>
    <m/>
    <n v="130"/>
    <s v="SETOR DE ASSUNTOS EDUCACIONAIS - DIRAC"/>
    <s v="04-SANTA MONICA"/>
    <n v="262"/>
    <s v="PRO REITORIA DE GRADUACAO"/>
    <s v="04-SANTA MONICA"/>
    <x v="0"/>
    <s v="Especialização Nivel Superior"/>
    <x v="0"/>
    <x v="0"/>
    <n v="7"/>
    <x v="0"/>
    <m/>
    <s v="0//0"/>
    <m/>
    <m/>
    <n v="26421"/>
    <s v="INSTITUTO FEDERAL DE RONDONIA"/>
    <n v="0"/>
    <m/>
    <m/>
    <m/>
    <s v="EST"/>
    <s v="40 HS"/>
    <d v="2021-09-23T00:00:00"/>
    <n v="4488.6000000000004"/>
    <n v="49"/>
    <x v="5"/>
    <x v="0"/>
  </r>
  <r>
    <s v="IZABEL CRISTINA SAGARIO BORGES"/>
    <s v="Universidade Federal de Uberlandia"/>
    <n v="2143195"/>
    <n v="29574420272"/>
    <s v="10/10/1968"/>
    <s v="F"/>
    <s v="DORIS DE OLIVEIRA SAGARIO"/>
    <s v="Parda"/>
    <s v="BRASILEIRO NATO"/>
    <m/>
    <s v="MG"/>
    <m/>
    <n v="340"/>
    <s v="INSTITUTO DE GEOGRAFIA"/>
    <s v="04-SANTA MONICA"/>
    <n v="340"/>
    <s v="INSTITUTO DE GEOGRAFIA"/>
    <s v="04-SANTA MONICA"/>
    <x v="0"/>
    <s v="Graduação (Nivel Superior Completo)"/>
    <x v="2"/>
    <x v="0"/>
    <n v="6"/>
    <x v="0"/>
    <m/>
    <s v="0//0"/>
    <m/>
    <m/>
    <n v="0"/>
    <m/>
    <n v="0"/>
    <m/>
    <m/>
    <m/>
    <s v="EST"/>
    <s v="40 HS"/>
    <d v="2014-08-01T00:00:00"/>
    <n v="3301.93"/>
    <n v="54"/>
    <x v="4"/>
    <x v="9"/>
  </r>
  <r>
    <s v="IZABEL ROZETTI"/>
    <s v="Universidade Federal de Uberlandia"/>
    <n v="1532591"/>
    <n v="60246383615"/>
    <s v="26/08/1968"/>
    <s v="F"/>
    <s v="MARIA HELENA RIBEIRO ROZZETI"/>
    <s v="Parda"/>
    <s v="BRASILEIRO NATO"/>
    <m/>
    <s v="MG"/>
    <s v="TUPACIGUARA"/>
    <n v="1256"/>
    <s v="COORDENACAO DO 1  CICLO"/>
    <s v="03-EDUCACAO FISICA"/>
    <n v="271"/>
    <s v="DIRETORIA ESCOLA DE EDUCACAO BASICA"/>
    <s v="03-EDUCACAO FISICA"/>
    <x v="0"/>
    <s v="Doutorado"/>
    <x v="1"/>
    <x v="0"/>
    <n v="11"/>
    <x v="0"/>
    <m/>
    <s v="0//0"/>
    <m/>
    <m/>
    <n v="0"/>
    <m/>
    <n v="0"/>
    <m/>
    <m/>
    <m/>
    <s v="EST"/>
    <s v="40 HS"/>
    <d v="2006-05-24T00:00:00"/>
    <n v="13006.06"/>
    <n v="54"/>
    <x v="4"/>
    <x v="5"/>
  </r>
  <r>
    <s v="IZAIAS MENDES APARECIDO"/>
    <s v="Hospital de Clínicas"/>
    <n v="1437504"/>
    <n v="53431073620"/>
    <s v="13/01/1964"/>
    <s v="M"/>
    <s v="DELAIDE FERNANDES MENDES"/>
    <s v="Preta"/>
    <s v="BRASILEIRO NATO"/>
    <m/>
    <s v="MG"/>
    <s v="ARAGUARI"/>
    <n v="769"/>
    <s v="PROPEDEUTICA"/>
    <s v="06-HOSP CLINICAS-UMUARAMA"/>
    <n v="746"/>
    <s v="DIRETORIA DE SERVICOS CLINICOS"/>
    <s v="06-HOSP CLINICAS-UMUARAMA"/>
    <x v="0"/>
    <s v="ENSINO MEDIO"/>
    <x v="0"/>
    <x v="2"/>
    <n v="13"/>
    <x v="0"/>
    <m/>
    <s v="0//0"/>
    <m/>
    <m/>
    <n v="0"/>
    <m/>
    <n v="0"/>
    <m/>
    <m/>
    <m/>
    <s v="EST"/>
    <s v="24 HS"/>
    <d v="2003-12-23T00:00:00"/>
    <n v="5434.85"/>
    <n v="58"/>
    <x v="4"/>
    <x v="0"/>
  </r>
  <r>
    <s v="IZAURA DE MENEZES MEDEIROS"/>
    <s v="Universidade Federal de Uberlandia"/>
    <n v="1674017"/>
    <n v="6594192620"/>
    <s v="27/10/1985"/>
    <s v="F"/>
    <s v="LUCIENE BATISTA DE MENEZES MEDEIROS"/>
    <s v="Branca"/>
    <s v="BRASILEIRO NATO"/>
    <m/>
    <s v="MG"/>
    <s v="ITUIUTABA"/>
    <n v="332"/>
    <s v="FACULDADE DE EDUCACAO FISICA"/>
    <s v="03-EDUCACAO FISICA"/>
    <n v="332"/>
    <s v="FACULDADE DE EDUCACAO FISICA"/>
    <s v="03-EDUCACAO FISICA"/>
    <x v="0"/>
    <s v="Mestrado"/>
    <x v="1"/>
    <x v="3"/>
    <n v="10"/>
    <x v="0"/>
    <m/>
    <s v="0//0"/>
    <m/>
    <m/>
    <n v="0"/>
    <m/>
    <n v="0"/>
    <m/>
    <m/>
    <m/>
    <s v="EST"/>
    <s v="40 HS"/>
    <d v="2009-01-22T00:00:00"/>
    <n v="9316.32"/>
    <n v="37"/>
    <x v="7"/>
    <x v="3"/>
  </r>
  <r>
    <s v="IZIDORA BORGES VIEIRA"/>
    <s v="Hospital de Clínicas"/>
    <n v="1434758"/>
    <n v="68263538653"/>
    <s v="22/04/1964"/>
    <s v="F"/>
    <s v="IZILDA FRANCISCA DA SILVA"/>
    <s v="Parda"/>
    <s v="BRASILEIRO NATO"/>
    <m/>
    <s v="MG"/>
    <s v="ITURAMA"/>
    <n v="478"/>
    <s v="CIRURGIA PS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13T00:00:00"/>
    <n v="9422.75"/>
    <n v="58"/>
    <x v="4"/>
    <x v="3"/>
  </r>
  <r>
    <s v="JACIARA BOLDRINI FRANCA"/>
    <s v="Universidade Federal de Uberlandia"/>
    <n v="2337629"/>
    <n v="5441320680"/>
    <s v="20/12/1978"/>
    <s v="F"/>
    <s v="MARLENE BOLDRINI FRANCA"/>
    <s v="Branca"/>
    <s v="BRASILEIRO NATO"/>
    <m/>
    <s v="SP"/>
    <m/>
    <n v="835"/>
    <s v="COORD CURSO QUIMICA (LICENCIATURA)"/>
    <s v="04-SANTA MONICA"/>
    <n v="356"/>
    <s v="INSTITUTO DE QUIMICA"/>
    <s v="04-SANTA MONICA"/>
    <x v="0"/>
    <s v="Graduação (Nivel Superior Completo)"/>
    <x v="2"/>
    <x v="2"/>
    <n v="5"/>
    <x v="0"/>
    <m/>
    <s v="0//0"/>
    <m/>
    <m/>
    <n v="0"/>
    <m/>
    <n v="0"/>
    <m/>
    <m/>
    <m/>
    <s v="EST"/>
    <s v="40 HS"/>
    <d v="2016-09-13T00:00:00"/>
    <n v="3161.46"/>
    <n v="44"/>
    <x v="3"/>
    <x v="9"/>
  </r>
  <r>
    <s v="JACKSON BATISTA DE OLIVEIRA"/>
    <s v="Hospital de Clínicas"/>
    <n v="2072866"/>
    <n v="5871305636"/>
    <s v="05/06/1984"/>
    <s v="M"/>
    <s v="CENILZA BATISTA DE OLIVEIRA"/>
    <s v="Não Informado"/>
    <s v="BRASILEIRO NATO"/>
    <m/>
    <s v="MG"/>
    <m/>
    <n v="769"/>
    <s v="PROPEDEUTICA"/>
    <s v="06-HOSP CLINICAS-UMUARAMA"/>
    <n v="746"/>
    <s v="DIRETORIA DE SERVICOS CLINICOS"/>
    <s v="06-HOSP CLINICAS-UMUARAMA"/>
    <x v="0"/>
    <s v="Graduação (Nivel Superior Completo)"/>
    <x v="0"/>
    <x v="0"/>
    <n v="7"/>
    <x v="0"/>
    <m/>
    <s v="0//0"/>
    <m/>
    <m/>
    <n v="0"/>
    <m/>
    <n v="0"/>
    <m/>
    <m/>
    <m/>
    <s v="EST"/>
    <s v="24 HS"/>
    <d v="2013-11-19T00:00:00"/>
    <n v="5081.6499999999996"/>
    <n v="38"/>
    <x v="7"/>
    <x v="0"/>
  </r>
  <r>
    <s v="JACKSON DOS ANJOS SILVEIRA"/>
    <s v="Universidade Federal de Uberlandia"/>
    <n v="2142678"/>
    <n v="8251107695"/>
    <s v="04/01/1987"/>
    <s v="M"/>
    <s v="MARIA NEIDE DOS ANJOS SILVEIRA"/>
    <s v="Parda"/>
    <s v="BRASILEIRO NATO"/>
    <m/>
    <s v="MG"/>
    <m/>
    <n v="32"/>
    <s v="DIVISAO DE FOLHA DE PAGAMENTO"/>
    <s v="04-SANTA MONICA"/>
    <n v="29"/>
    <s v="PRO REITORIA DE GESTAO DE PESSOA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8-01T00:00:00"/>
    <n v="4320.12"/>
    <n v="35"/>
    <x v="7"/>
    <x v="0"/>
  </r>
  <r>
    <s v="JACKSON NUNES ALVES"/>
    <s v="Universidade Federal de Uberlandia"/>
    <n v="3058221"/>
    <n v="14044991642"/>
    <s v="02/12/1997"/>
    <s v="M"/>
    <s v="ELIZABETH DO CARMO NUNES DA SILVA"/>
    <s v="Parda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8-07-30T00:00:00"/>
    <n v="3977.92"/>
    <n v="25"/>
    <x v="8"/>
    <x v="9"/>
  </r>
  <r>
    <s v="JACQUELAINE FERREIRA GONCALVES"/>
    <s v="Hospital de Clínicas"/>
    <n v="1873362"/>
    <n v="5039059680"/>
    <s v="24/08/1982"/>
    <s v="F"/>
    <s v="JULIETA MARIA FERREIRA"/>
    <s v="Pard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20T00:00:00"/>
    <n v="5918.73"/>
    <n v="40"/>
    <x v="2"/>
    <x v="0"/>
  </r>
  <r>
    <s v="JACQUELINE CRISTINA DA SILVA CORREA"/>
    <s v="Universidade Federal de Uberlandia"/>
    <n v="2907516"/>
    <n v="6465783673"/>
    <s v="01/11/1983"/>
    <s v="F"/>
    <s v="ONEIDA MARIA SILVA CORREA"/>
    <s v="Parda"/>
    <s v="BRASILEIRO NATO"/>
    <m/>
    <s v="MG"/>
    <m/>
    <n v="4"/>
    <s v="GABINETE DO REITOR"/>
    <s v="04-SANTA MONICA"/>
    <n v="131"/>
    <s v="PRO REITORIA DE PLANEJAMEN ADMINISTR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6T00:00:00"/>
    <n v="8172.88"/>
    <n v="39"/>
    <x v="2"/>
    <x v="3"/>
  </r>
  <r>
    <s v="JACQUELINE DE ANDRADE"/>
    <s v="Universidade Federal de Uberlandia"/>
    <n v="1618332"/>
    <n v="99920603600"/>
    <s v="20/11/1976"/>
    <s v="F"/>
    <s v="MARLENE DE FATIMA DE ANDRADE"/>
    <s v="Parda"/>
    <s v="BRASILEIRO NATO"/>
    <m/>
    <s v="MG"/>
    <s v="UBERLANDIA"/>
    <n v="806"/>
    <s v="INSTITUTO DE CIENCIAS SOCIAIS"/>
    <s v="04-SANTA MONICA"/>
    <n v="806"/>
    <s v="INSTITUTO DE CIENCIAS SOCIAIS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8-03-31T00:00:00"/>
    <n v="6047.64"/>
    <n v="46"/>
    <x v="3"/>
    <x v="2"/>
  </r>
  <r>
    <s v="JACQUELINE PAULA DA SILVA"/>
    <s v="Hospital de Clínicas"/>
    <n v="2613537"/>
    <n v="8264149669"/>
    <s v="18/02/1987"/>
    <s v="F"/>
    <s v="ANGELA MARIA DE MELO SILVA"/>
    <s v="Branca"/>
    <s v="BRASILEIRO NATO"/>
    <m/>
    <s v="MG"/>
    <s v="ARAGUARI"/>
    <n v="750"/>
    <s v="FINANCAS"/>
    <s v="06-HOSP CLINICAS-UMUARAMA"/>
    <n v="743"/>
    <s v="DIRETORIA DE SERVICOS ADMINISTRATIVOS"/>
    <s v="06-HOSP CLINICAS-UMUARAM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6-08T00:00:00"/>
    <n v="3305.12"/>
    <n v="35"/>
    <x v="7"/>
    <x v="9"/>
  </r>
  <r>
    <s v="JAEL TEIXEIRA DE CARVALHO"/>
    <s v="Universidade Federal de Uberlandia"/>
    <n v="2120520"/>
    <n v="20057708843"/>
    <s v="13/09/1973"/>
    <s v="F"/>
    <s v="SARAH MARIA DE CARVALHO"/>
    <s v="Branca"/>
    <s v="BRASILEIRO NATO"/>
    <m/>
    <s v="SP"/>
    <m/>
    <n v="651"/>
    <s v="DIVISAO DE CONTROLE ORCAMENTARIO - DIROR"/>
    <s v="04-SANTA MONICA"/>
    <n v="131"/>
    <s v="PRO REITORIA DE PLANEJAMEN ADMINISTR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30 HS"/>
    <d v="2014-05-09T00:00:00"/>
    <n v="3240.08"/>
    <n v="49"/>
    <x v="5"/>
    <x v="9"/>
  </r>
  <r>
    <s v="JAILTON DEOTIDES DA SILVA OLIVEIRA"/>
    <s v="Universidade Federal de Uberlandia"/>
    <n v="1974509"/>
    <n v="1229555609"/>
    <s v="16/05/1980"/>
    <s v="M"/>
    <s v="JOANA DEOTIDES DA SILVA"/>
    <s v="Preta"/>
    <s v="BRASILEIRO NATO"/>
    <m/>
    <s v="DF"/>
    <m/>
    <n v="672"/>
    <s v="SETOR ESPEC EM ENG DE SEG NO TRABALHO"/>
    <s v="08-AREA ADMINISTR-UMUARAMA"/>
    <n v="29"/>
    <s v="PRO REITORIA DE GESTAO DE PESSOAS"/>
    <s v="04-SANTA MONICA"/>
    <x v="0"/>
    <s v="Mestrado"/>
    <x v="1"/>
    <x v="0"/>
    <n v="7"/>
    <x v="0"/>
    <m/>
    <s v="0//0"/>
    <m/>
    <m/>
    <n v="0"/>
    <m/>
    <n v="0"/>
    <m/>
    <m/>
    <m/>
    <s v="EST"/>
    <s v="40 HS"/>
    <d v="2012-10-10T00:00:00"/>
    <n v="9513.51"/>
    <n v="42"/>
    <x v="2"/>
    <x v="3"/>
  </r>
  <r>
    <s v="JAIME DOS REIS COSTA"/>
    <s v="Universidade Federal de Uberlandia"/>
    <n v="412749"/>
    <n v="48092592691"/>
    <s v="07/08/1963"/>
    <s v="M"/>
    <s v="MARIA CARMO CARD COSTA"/>
    <s v="Parda"/>
    <s v="BRASILEIRO NATO"/>
    <m/>
    <s v="MG"/>
    <s v="ARAGUARI"/>
    <n v="869"/>
    <s v="DIVISAO DE EXECUCAO FISICA - DIROB"/>
    <s v="04-SANTA MONICA"/>
    <n v="59"/>
    <s v="PREFEITURA UNIVERSITARIA"/>
    <s v="04-SANTA MONICA"/>
    <x v="0"/>
    <s v="Nivel Medio"/>
    <x v="3"/>
    <x v="0"/>
    <n v="16"/>
    <x v="0"/>
    <m/>
    <s v="0//0"/>
    <m/>
    <m/>
    <n v="0"/>
    <m/>
    <n v="0"/>
    <m/>
    <m/>
    <m/>
    <s v="EST"/>
    <s v="40 HS"/>
    <d v="1987-01-19T00:00:00"/>
    <n v="4062"/>
    <n v="59"/>
    <x v="6"/>
    <x v="0"/>
  </r>
  <r>
    <s v="JAIR JOSE DA SILVA"/>
    <s v="Universidade Federal de Uberlandia"/>
    <n v="411137"/>
    <n v="32130074634"/>
    <s v="12/02/1952"/>
    <s v="M"/>
    <s v="SUDARIA MOREIRA SILVA"/>
    <s v="Branca"/>
    <s v="BRASILEIRO NATO"/>
    <m/>
    <s v="MG"/>
    <s v="LAGAMAR"/>
    <n v="65"/>
    <s v="DIVISAO DE SERVICOS GERAIS"/>
    <s v="08-AREA ADMINISTR-UMUARAM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6-06-10T00:00:00"/>
    <n v="8660.68"/>
    <n v="70"/>
    <x v="9"/>
    <x v="3"/>
  </r>
  <r>
    <s v="JAIR ROSA PASCOAL"/>
    <s v="Hospital de Clínicas"/>
    <n v="1919845"/>
    <n v="84194588649"/>
    <s v="30/08/1972"/>
    <s v="M"/>
    <s v="MARIA EDITE ROSA PASCOAL"/>
    <s v="Preta"/>
    <s v="BRASILEIRO NATO"/>
    <m/>
    <s v="MG"/>
    <m/>
    <n v="491"/>
    <s v="CENTRO CIRURGICO GEUNE DIENF"/>
    <s v="05-ENFERMAGEM-UMUARAMA"/>
    <n v="211"/>
    <s v="DIRETORIA DE ENFERMAGEM HC"/>
    <s v="05-ENFERMAGEM-UMUARAMA"/>
    <x v="3"/>
    <s v="Tecnico (Nivel Medio Completo)"/>
    <x v="2"/>
    <x v="2"/>
    <n v="8"/>
    <x v="0"/>
    <m/>
    <s v="0//0"/>
    <m/>
    <m/>
    <n v="0"/>
    <m/>
    <n v="0"/>
    <m/>
    <m/>
    <m/>
    <s v="EST"/>
    <s v="40 HS"/>
    <d v="2012-02-16T00:00:00"/>
    <n v="10523.6"/>
    <n v="50"/>
    <x v="5"/>
    <x v="8"/>
  </r>
  <r>
    <s v="JAMES MADSON MENDONCA"/>
    <s v="Universidade Federal de Uberlandia"/>
    <n v="410829"/>
    <n v="26685086653"/>
    <s v="17/08/1958"/>
    <s v="M"/>
    <s v="GISELDA SILVA MENDONCA"/>
    <s v="Branca"/>
    <s v="BRASILEIRO NATO"/>
    <m/>
    <s v="MG"/>
    <s v="UBERLANDIA"/>
    <n v="368"/>
    <s v="PROGRAMA DE POS GRADUACAO EM EDUCACAO"/>
    <s v="04-SANTA MONICA"/>
    <n v="363"/>
    <s v="FACULDADE DE EDUCACAO"/>
    <s v="04-SANTA MONICA"/>
    <x v="0"/>
    <s v="Mestrado"/>
    <x v="0"/>
    <x v="0"/>
    <n v="16"/>
    <x v="0"/>
    <m/>
    <s v="0//0"/>
    <m/>
    <m/>
    <n v="0"/>
    <m/>
    <n v="0"/>
    <m/>
    <m/>
    <m/>
    <s v="EST"/>
    <s v="40 HS"/>
    <d v="1980-04-02T00:00:00"/>
    <n v="9284.08"/>
    <n v="64"/>
    <x v="1"/>
    <x v="3"/>
  </r>
  <r>
    <s v="JAMES SOARES"/>
    <s v="Universidade Federal de Uberlandia"/>
    <n v="2234956"/>
    <n v="9490769614"/>
    <s v="02/05/1991"/>
    <s v="M"/>
    <s v="MARIA APARECIDA DE ARAUJO SILVA"/>
    <s v="Branca"/>
    <s v="BRASILEIRO NATO"/>
    <m/>
    <s v="MG"/>
    <m/>
    <n v="733"/>
    <s v="DIVISAO AQUISICAO PROCESSAMENTO TECNICO"/>
    <s v="04-SANTA MONICA"/>
    <n v="585"/>
    <s v="DIRETORIA DO SISTEMA DE BIBLIOTECA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6-22T00:00:00"/>
    <n v="4335.08"/>
    <n v="31"/>
    <x v="0"/>
    <x v="0"/>
  </r>
  <r>
    <s v="JAN JESSE GARCIA PONTES"/>
    <s v="Hospital de Clínicas"/>
    <n v="3155517"/>
    <n v="3601457601"/>
    <s v="31/12/1978"/>
    <s v="M"/>
    <s v="MARIA JOSE GARCIA PONTE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9-11-08T00:00:00"/>
    <n v="15556.93"/>
    <n v="44"/>
    <x v="3"/>
    <x v="6"/>
  </r>
  <r>
    <s v="JANAINA ALVES PEREIRA"/>
    <s v="Hospital de Clínicas"/>
    <n v="1940460"/>
    <n v="5142891635"/>
    <s v="28/09/1980"/>
    <s v="F"/>
    <s v="CLEIDES PEREIRA DA FONSEC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Tecnico (Nivel Medio Completo)"/>
    <x v="2"/>
    <x v="0"/>
    <n v="8"/>
    <x v="0"/>
    <m/>
    <s v="0//0"/>
    <m/>
    <m/>
    <n v="0"/>
    <m/>
    <n v="0"/>
    <m/>
    <m/>
    <m/>
    <s v="EST"/>
    <s v="40 HS"/>
    <d v="2012-05-10T00:00:00"/>
    <n v="11147.89"/>
    <n v="42"/>
    <x v="2"/>
    <x v="8"/>
  </r>
  <r>
    <s v="JANAINA APARECIDA DE PAULA"/>
    <s v="Hospital de Clínicas"/>
    <n v="1434808"/>
    <n v="5362554662"/>
    <s v="19/08/1983"/>
    <s v="F"/>
    <s v="ANA APARECIDA DE PAULA"/>
    <s v="Branca"/>
    <s v="BRASILEIRO NATO"/>
    <m/>
    <s v="MG"/>
    <s v="PATOS DE MINAS"/>
    <n v="211"/>
    <s v="DIRETORIA DE ENFERMAGEM HC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3-11-12T00:00:00"/>
    <n v="7204.07"/>
    <n v="39"/>
    <x v="2"/>
    <x v="2"/>
  </r>
  <r>
    <s v="JANAINA DE SOUZA MOTA"/>
    <s v="Universidade Federal de Uberlandia"/>
    <n v="2151024"/>
    <n v="1336080698"/>
    <s v="14/02/1981"/>
    <s v="F"/>
    <s v="LUZIA DA COSTA SOUZA"/>
    <s v="Branca"/>
    <s v="BRASILEIRO NATO"/>
    <m/>
    <s v="PR"/>
    <m/>
    <n v="300"/>
    <s v="COOR PROG POS GRAD GENETICA E BIOQUIMICA"/>
    <s v="07-AREA ACADEMICA-UMUARAMA"/>
    <n v="298"/>
    <s v="INSTITUTO DE BIOTECNOLOGIA"/>
    <s v="07-AREA ACADEMICA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8-14T00:00:00"/>
    <n v="4422.88"/>
    <n v="41"/>
    <x v="2"/>
    <x v="0"/>
  </r>
  <r>
    <s v="JANAINA LAMIN RESENDE"/>
    <s v="Hospital de Clínicas"/>
    <n v="1854725"/>
    <n v="7066896661"/>
    <s v="08/02/1982"/>
    <s v="F"/>
    <s v="MARIA ODETE LAMIN RESENDE"/>
    <s v="Branca"/>
    <s v="BRASILEIRO NATO"/>
    <m/>
    <s v="MG"/>
    <m/>
    <n v="549"/>
    <s v="SETOR DE TRANSPLANTE RENAL"/>
    <s v="05-ENFERMAGEM-UMUARAMA"/>
    <n v="211"/>
    <s v="DIRETORIA DE ENFERMAGEM HC"/>
    <s v="05-ENFERMAGEM-UMUARAM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1-03-15T00:00:00"/>
    <n v="17067.32"/>
    <n v="40"/>
    <x v="2"/>
    <x v="1"/>
  </r>
  <r>
    <s v="JANAINA RAMOS CARDOSO DE ALMEIDA"/>
    <s v="Universidade Federal de Uberlandia"/>
    <n v="2380036"/>
    <n v="10232513619"/>
    <s v="24/09/1992"/>
    <s v="F"/>
    <s v="REGINA HELENA RAMOS DE ALMEIDA"/>
    <s v="Branca"/>
    <s v="BRASILEIRO NATO"/>
    <m/>
    <s v="MG"/>
    <m/>
    <n v="621"/>
    <s v="DIV ENS PESQ EXT ATEND ATEN EDU ESPECIAL"/>
    <s v="04-SANTA MONICA"/>
    <n v="262"/>
    <s v="PRO REITORIA DE GRADUACAO"/>
    <s v="04-SANTA MONICA"/>
    <x v="0"/>
    <s v="Especialização Nivel Superior"/>
    <x v="0"/>
    <x v="2"/>
    <n v="4"/>
    <x v="0"/>
    <m/>
    <s v="0//0"/>
    <m/>
    <m/>
    <n v="0"/>
    <m/>
    <n v="0"/>
    <m/>
    <m/>
    <m/>
    <s v="EST"/>
    <s v="40 HS"/>
    <d v="2017-03-10T00:00:00"/>
    <n v="4306.8900000000003"/>
    <n v="30"/>
    <x v="0"/>
    <x v="0"/>
  </r>
  <r>
    <s v="JANDERSON CRISTIAN FERREIRA"/>
    <s v="Universidade Federal de Uberlandia"/>
    <n v="2018440"/>
    <n v="5806331601"/>
    <s v="21/06/1984"/>
    <s v="M"/>
    <s v="JOANA DARC FERREIRA"/>
    <s v="Branca"/>
    <s v="BRASILEIRO NATO"/>
    <m/>
    <s v="MG"/>
    <m/>
    <n v="1263"/>
    <s v="SETOR VIG  SEG PATRIMONIAL TERCEIRIZADAS"/>
    <s v="04-SANTA MONICA"/>
    <n v="59"/>
    <s v="PREFEITURA UNIVERSITARIA"/>
    <s v="04-SANTA MONICA"/>
    <x v="0"/>
    <s v="Mestrado"/>
    <x v="0"/>
    <x v="0"/>
    <n v="7"/>
    <x v="0"/>
    <m/>
    <s v="0//0"/>
    <m/>
    <m/>
    <n v="0"/>
    <m/>
    <n v="0"/>
    <m/>
    <m/>
    <m/>
    <s v="EST"/>
    <s v="40 HS"/>
    <d v="2013-04-22T00:00:00"/>
    <n v="5780.28"/>
    <n v="38"/>
    <x v="7"/>
    <x v="0"/>
  </r>
  <r>
    <s v="JANDERSON EDUARDO SABINO JACOMELLO"/>
    <s v="Hospital de Clínicas"/>
    <n v="2275347"/>
    <n v="934578630"/>
    <s v="23/07/1974"/>
    <s v="M"/>
    <s v="TEREZINHA DE FATIMA JACOMELLO SABINO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Tecnico (Nivel Medio Completo)"/>
    <x v="2"/>
    <x v="3"/>
    <n v="5"/>
    <x v="0"/>
    <m/>
    <s v="0//0"/>
    <m/>
    <m/>
    <n v="0"/>
    <m/>
    <n v="0"/>
    <m/>
    <m/>
    <m/>
    <s v="EST"/>
    <s v="40 HS"/>
    <d v="2016-02-01T00:00:00"/>
    <n v="8167.6"/>
    <n v="48"/>
    <x v="3"/>
    <x v="3"/>
  </r>
  <r>
    <s v="JANDIMAR BATISTA PEREIRA"/>
    <s v="Universidade Federal de Uberlandia"/>
    <n v="413002"/>
    <n v="48505137604"/>
    <s v="23/05/1965"/>
    <s v="M"/>
    <s v="CLARICE BATISTA PEREIRA"/>
    <s v="Branca"/>
    <s v="BRASILEIRO NATO"/>
    <m/>
    <s v="MG"/>
    <s v="GURINHATA"/>
    <n v="65"/>
    <s v="DIVISAO DE SERVICOS GERAIS"/>
    <s v="08-AREA ADMINISTR-UMUARAMA"/>
    <n v="59"/>
    <s v="PREFEITURA UNIVERSITARIA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7-10-16T00:00:00"/>
    <n v="5552.07"/>
    <n v="57"/>
    <x v="4"/>
    <x v="0"/>
  </r>
  <r>
    <s v="JANE BARRETO SANTOS"/>
    <s v="Hospital de Clínicas"/>
    <n v="1363480"/>
    <n v="8228605706"/>
    <s v="30/12/1977"/>
    <s v="F"/>
    <s v="SUELI BARRETO SANTOS SILVA"/>
    <s v="Parda"/>
    <s v="BRASILEIRO NATO"/>
    <m/>
    <s v="BA"/>
    <s v="IPIAU"/>
    <n v="492"/>
    <s v="CENTRO OBSTETRICO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09T00:00:00"/>
    <n v="9637.36"/>
    <n v="45"/>
    <x v="3"/>
    <x v="3"/>
  </r>
  <r>
    <s v="JANE DE CASTRO SIQUEIRA LIMA"/>
    <s v="Hospital de Clínicas"/>
    <n v="1364157"/>
    <n v="47842547149"/>
    <s v="26/12/1966"/>
    <s v="F"/>
    <s v="BENEDITA DE CASTRO SIQUEIRA"/>
    <s v="Parda"/>
    <s v="BRASILEIRO NATO"/>
    <m/>
    <s v="GO"/>
    <s v="RIO VERDE"/>
    <n v="488"/>
    <s v="ENFERMAGEM PEDIATRIA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1-01T00:00:00"/>
    <n v="6036.64"/>
    <n v="56"/>
    <x v="4"/>
    <x v="2"/>
  </r>
  <r>
    <s v="JANE EIRE URZEDO CUNHA"/>
    <s v="Hospital de Clínicas"/>
    <n v="2123339"/>
    <n v="88889068604"/>
    <s v="05/09/1971"/>
    <s v="F"/>
    <s v="ORMILANDA FATIMA LOPES URZEDO"/>
    <s v="Branca"/>
    <s v="BRASILEIRO NATO"/>
    <m/>
    <s v="MG"/>
    <s v="UBERLANDIA"/>
    <n v="211"/>
    <s v="DIRETORIA DE ENFERMAGEM HC"/>
    <s v="05-ENFERMAGEM-UMUARAMA"/>
    <n v="211"/>
    <s v="DIRETORIA DE ENFERMAGEM HC"/>
    <s v="05-ENFERMAGEM-UMUARAMA"/>
    <x v="0"/>
    <s v="Doutorado"/>
    <x v="1"/>
    <x v="0"/>
    <n v="16"/>
    <x v="0"/>
    <m/>
    <s v="0//0"/>
    <m/>
    <m/>
    <n v="0"/>
    <m/>
    <n v="0"/>
    <m/>
    <m/>
    <m/>
    <s v="EST"/>
    <s v="40 HS"/>
    <d v="2003-11-12T00:00:00"/>
    <n v="15732.1"/>
    <n v="51"/>
    <x v="5"/>
    <x v="6"/>
  </r>
  <r>
    <s v="JANE MARIA DOS SANTOS REIS"/>
    <s v="Universidade Federal de Uberlandia"/>
    <n v="2611958"/>
    <n v="5441547626"/>
    <s v="05/08/1982"/>
    <s v="F"/>
    <s v="MARIA DOS PRAZERES SANTOS"/>
    <s v="Preta"/>
    <s v="BRASILEIRO NATO"/>
    <m/>
    <s v="MG"/>
    <s v="UBERLANDIA"/>
    <n v="832"/>
    <s v="DIVISAO DE LICENCIATURA - DIREN"/>
    <s v="04-SANTA MONICA"/>
    <n v="262"/>
    <s v="PRO REITORIA DE GRADUACAO"/>
    <s v="04-SANTA MONICA"/>
    <x v="0"/>
    <s v="Doutorado"/>
    <x v="1"/>
    <x v="0"/>
    <n v="10"/>
    <x v="0"/>
    <m/>
    <s v="0//0"/>
    <m/>
    <m/>
    <n v="0"/>
    <m/>
    <n v="0"/>
    <m/>
    <m/>
    <m/>
    <s v="EST"/>
    <s v="40 HS"/>
    <d v="2009-01-22T00:00:00"/>
    <n v="12554.49"/>
    <n v="40"/>
    <x v="2"/>
    <x v="5"/>
  </r>
  <r>
    <s v="JAQUELINE ALVES DA COSTA"/>
    <s v="Hospital de Clínicas"/>
    <n v="1525211"/>
    <n v="5761081628"/>
    <s v="10/01/1984"/>
    <s v="F"/>
    <s v="NADEGE DE SOUZA COSTA"/>
    <s v="Branca"/>
    <s v="BRASILEIRO NATO"/>
    <m/>
    <s v="SP"/>
    <s v="TANABI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3-17T00:00:00"/>
    <n v="5230.8599999999997"/>
    <n v="38"/>
    <x v="7"/>
    <x v="0"/>
  </r>
  <r>
    <s v="JAQUELINE APARECIDA DIAS DOS SANTOS"/>
    <s v="Hospital de Clínicas"/>
    <n v="1959916"/>
    <n v="7474223627"/>
    <s v="01/12/1980"/>
    <s v="F"/>
    <s v="MARIA VERA DIAS SANTOS"/>
    <s v="Branca"/>
    <s v="BRASILEIRO NATO"/>
    <m/>
    <s v="MG"/>
    <m/>
    <n v="486"/>
    <s v="ENFERMAGEM GINEC OBST INTERNACAO DIENF"/>
    <s v="05-ENFERMAGEM-UMUARAMA"/>
    <n v="211"/>
    <s v="DIRETORIA DE ENFERMAGEM HC"/>
    <s v="05-ENFERMAGEM-UMUARAMA"/>
    <x v="0"/>
    <s v="Graduação (Nivel Superior Completo)"/>
    <x v="2"/>
    <x v="0"/>
    <n v="7"/>
    <x v="0"/>
    <m/>
    <s v="0//0"/>
    <m/>
    <m/>
    <n v="0"/>
    <m/>
    <n v="0"/>
    <m/>
    <m/>
    <m/>
    <s v="EST"/>
    <s v="40 HS"/>
    <d v="2012-08-02T00:00:00"/>
    <n v="3705.16"/>
    <n v="42"/>
    <x v="2"/>
    <x v="9"/>
  </r>
  <r>
    <s v="JAQUELINE APARECIDA MORAIS ARAUJO"/>
    <s v="Universidade Federal de Uberlandia"/>
    <n v="1677255"/>
    <n v="302432620"/>
    <s v="17/10/1972"/>
    <s v="F"/>
    <s v="MARIA JOSE BRANDAO DE MORAIS"/>
    <s v="Branca"/>
    <s v="BRASILEIRO NATO"/>
    <m/>
    <s v="MG"/>
    <s v="ARAGUARI"/>
    <n v="733"/>
    <s v="DIVISAO AQUISICAO PROCESSAMENTO TECNICO"/>
    <s v="04-SANTA MONICA"/>
    <n v="585"/>
    <s v="DIRETORIA DO SISTEMA DE BIBLIOTECAS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305.34"/>
    <n v="50"/>
    <x v="5"/>
    <x v="0"/>
  </r>
  <r>
    <s v="JAQUELINE DE MORAES ANANIAS ANDRADE"/>
    <s v="Hospital de Clínicas"/>
    <n v="1879604"/>
    <n v="4430407614"/>
    <s v="12/02/1980"/>
    <s v="F"/>
    <s v="ELIZABETE DE MORAES ANANIAS"/>
    <s v="Parda"/>
    <s v="BRASILEIRO NATO"/>
    <m/>
    <s v="MG"/>
    <m/>
    <n v="211"/>
    <s v="DIRETORIA DE ENFERMAGEM HC"/>
    <s v="05-ENFERMAGEM-UMUARAMA"/>
    <n v="211"/>
    <s v="DIRETORIA DE ENFERMAGEM HC"/>
    <s v="05-ENFERMAGEM-UMUARAMA"/>
    <x v="0"/>
    <s v="Especialização Nivel Superior"/>
    <x v="1"/>
    <x v="2"/>
    <n v="8"/>
    <x v="1"/>
    <m/>
    <s v="0//0"/>
    <m/>
    <s v="CESSAO (COM ONUS) PARA OUTROS ORGAOS - EST"/>
    <n v="0"/>
    <m/>
    <n v="26443"/>
    <s v="EMPRESA BRAS. SERVIÇOS HOSPITALARES"/>
    <s v="9/06/2022"/>
    <s v="0//0"/>
    <s v="EST"/>
    <s v="40 HS"/>
    <d v="2011-07-25T00:00:00"/>
    <n v="7668.81"/>
    <n v="42"/>
    <x v="2"/>
    <x v="2"/>
  </r>
  <r>
    <s v="JAQUELINE LILIAN MACHADO"/>
    <s v="Hospital de Clínicas"/>
    <n v="2366269"/>
    <n v="2818733642"/>
    <s v="02/09/1976"/>
    <s v="F"/>
    <s v="IRENE MARIA MACHADO"/>
    <s v="Não Informado"/>
    <s v="BRASILEIRO NATO"/>
    <m/>
    <s v="MG"/>
    <s v="PASSOS"/>
    <n v="216"/>
    <s v="SETOR DE MATERIAIS ESTERILIZACAO DIENF"/>
    <s v="05-ENFERMAGEM-UMUARAMA"/>
    <n v="211"/>
    <s v="DIRETORIA DE ENFERMAGEM HC"/>
    <s v="05-ENFERMAGEM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6-01T00:00:00"/>
    <n v="20957.32"/>
    <n v="46"/>
    <x v="3"/>
    <x v="4"/>
  </r>
  <r>
    <s v="JARBAS CANDIDO DA COSTA E SILVA"/>
    <s v="Hospital de Clínicas"/>
    <n v="1512666"/>
    <n v="27317854620"/>
    <s v="20/09/1958"/>
    <s v="M"/>
    <s v="LAZARA CANDIDA COSTA SILVA"/>
    <s v="Parda"/>
    <s v="BRASILEIRO NATO"/>
    <m/>
    <s v="MG"/>
    <s v="GURINHATA"/>
    <n v="773"/>
    <s v="URGENCIA E EMERGENCIA"/>
    <s v="06-HOSP CLINICAS-UMUARAMA"/>
    <n v="746"/>
    <s v="DIRETORIA DE SERVICOS CLINICOS"/>
    <s v="06-HOSP CLINICAS-UMUARAMA"/>
    <x v="0"/>
    <s v="ENSINO MEDIO"/>
    <x v="0"/>
    <x v="1"/>
    <n v="12"/>
    <x v="0"/>
    <m/>
    <s v="0//0"/>
    <m/>
    <m/>
    <n v="0"/>
    <m/>
    <n v="0"/>
    <m/>
    <m/>
    <m/>
    <s v="EST"/>
    <s v="40 HS"/>
    <d v="2005-11-03T00:00:00"/>
    <n v="4216"/>
    <n v="64"/>
    <x v="1"/>
    <x v="0"/>
  </r>
  <r>
    <s v="JAYME TADEU MACHADO"/>
    <s v="Universidade Federal de Uberlandia"/>
    <n v="1121535"/>
    <n v="42873789115"/>
    <s v="31/07/1962"/>
    <s v="M"/>
    <s v="MARIA PARREIRA MACHADO"/>
    <s v="Branca"/>
    <s v="BRASILEIRO NATO"/>
    <m/>
    <s v="MG"/>
    <m/>
    <n v="715"/>
    <s v="DIVISAO DE REDES_- CTIC"/>
    <s v="08-AREA ADMINISTR-UMUARAMA"/>
    <n v="581"/>
    <s v="CENTRO DE TECNO DA INFOR E COMUNICACAO"/>
    <s v="08-AREA ADMINISTR-UMUARAMA"/>
    <x v="0"/>
    <s v="Especialização Nivel Superior"/>
    <x v="1"/>
    <x v="0"/>
    <n v="5"/>
    <x v="0"/>
    <m/>
    <s v="0//0"/>
    <m/>
    <m/>
    <n v="0"/>
    <m/>
    <n v="0"/>
    <m/>
    <m/>
    <m/>
    <s v="EST"/>
    <s v="40 HS"/>
    <d v="2015-09-02T00:00:00"/>
    <n v="7103.91"/>
    <n v="60"/>
    <x v="6"/>
    <x v="2"/>
  </r>
  <r>
    <s v="JEAN CARLOS DE PAULA GONCALVES SILVA"/>
    <s v="Hospital de Clínicas"/>
    <n v="3136454"/>
    <n v="12846878641"/>
    <s v="09/08/1997"/>
    <s v="M"/>
    <s v="MARCIA GONCALVES FERREIRA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ENSINO SUPERIOR"/>
    <x v="0"/>
    <x v="2"/>
    <n v="3"/>
    <x v="0"/>
    <m/>
    <s v="0//0"/>
    <m/>
    <m/>
    <n v="0"/>
    <m/>
    <n v="0"/>
    <m/>
    <m/>
    <m/>
    <s v="EST"/>
    <s v="40 HS"/>
    <d v="2019-07-08T00:00:00"/>
    <n v="7647.83"/>
    <n v="25"/>
    <x v="8"/>
    <x v="2"/>
  </r>
  <r>
    <s v="JEAN CARLOS ROCHA"/>
    <s v="Universidade Federal de Uberlandia"/>
    <n v="1035050"/>
    <n v="82814864653"/>
    <s v="08/03/1972"/>
    <s v="M"/>
    <s v="ELIANA APARECIDA ROCHA"/>
    <s v="Parda"/>
    <s v="BRASILEIRO NATO"/>
    <m/>
    <s v="MG"/>
    <s v="ARAGUARI"/>
    <n v="118"/>
    <s v="DIVISAO FAZENDAS EXPERIMENTAIS - DIEPV"/>
    <s v="08-AREA ADMINISTR-UMUARAMA"/>
    <n v="117"/>
    <s v="DIRET DE EXPERIMENTACAO E PROD VEGETAL"/>
    <s v="08-AREA ADMINISTR-UMUARAMA"/>
    <x v="0"/>
    <s v="ENSINO FUNDAMENTAL INCOMPLETO"/>
    <x v="3"/>
    <x v="2"/>
    <n v="16"/>
    <x v="0"/>
    <m/>
    <s v="0//0"/>
    <m/>
    <m/>
    <n v="0"/>
    <m/>
    <n v="0"/>
    <m/>
    <m/>
    <m/>
    <s v="EST"/>
    <s v="40 HS"/>
    <d v="1992-04-30T00:00:00"/>
    <n v="3570.9"/>
    <n v="50"/>
    <x v="5"/>
    <x v="9"/>
  </r>
  <r>
    <s v="JEAN LUCAS CANDIDO SILVA"/>
    <s v="Universidade Federal de Uberlandia"/>
    <n v="1873141"/>
    <n v="8535358684"/>
    <s v="07/01/1990"/>
    <s v="M"/>
    <s v="LAZARA DO CARMO SILVA"/>
    <s v="Parda"/>
    <s v="BRASILEIRO NATO"/>
    <m/>
    <s v="MG"/>
    <m/>
    <n v="77"/>
    <s v="DIVISAO MANUTENCAO - 77"/>
    <s v="08-AREA ADMINISTR-UMUARAMA"/>
    <n v="133"/>
    <s v="DIRETORIA ADMINISTRACAO DE MATERIAIS"/>
    <s v="08-AREA ADMINISTR-UMUARAMA"/>
    <x v="0"/>
    <s v="Tecnico (Nivel Medio Completo)"/>
    <x v="0"/>
    <x v="3"/>
    <n v="7"/>
    <x v="0"/>
    <m/>
    <s v="0//0"/>
    <m/>
    <m/>
    <n v="0"/>
    <m/>
    <n v="0"/>
    <m/>
    <m/>
    <m/>
    <s v="EST"/>
    <s v="40 HS"/>
    <d v="2011-06-16T00:00:00"/>
    <n v="3518.27"/>
    <n v="32"/>
    <x v="0"/>
    <x v="9"/>
  </r>
  <r>
    <s v="JEANY PEREIRA MARTINS TOME"/>
    <s v="Hospital de Clínicas"/>
    <n v="2309138"/>
    <n v="90472098187"/>
    <s v="29/03/1980"/>
    <s v="F"/>
    <s v="ROSANE MARTINS RODRIGUES PEREIRA"/>
    <s v="Branca"/>
    <s v="BRASILEIRO NATO"/>
    <m/>
    <s v="GO"/>
    <m/>
    <n v="491"/>
    <s v="CENTRO CIRURGICO GEUNE DIENF"/>
    <s v="05-ENFERMAGEM-UMUARAMA"/>
    <n v="211"/>
    <s v="DIRETORIA DE ENFERMAGEM HC"/>
    <s v="05-ENFERMAGEM-UMUARAMA"/>
    <x v="0"/>
    <s v="Graduação (Nivel Superior Completo)"/>
    <x v="2"/>
    <x v="2"/>
    <n v="5"/>
    <x v="0"/>
    <m/>
    <s v="0//0"/>
    <m/>
    <m/>
    <n v="0"/>
    <m/>
    <n v="0"/>
    <m/>
    <m/>
    <m/>
    <s v="EST"/>
    <s v="40 HS"/>
    <d v="2016-04-12T00:00:00"/>
    <n v="7420.5"/>
    <n v="42"/>
    <x v="2"/>
    <x v="2"/>
  </r>
  <r>
    <s v="JEFFERSON ALVIM DE OLIVEIRA"/>
    <s v="Hospital de Clínicas"/>
    <n v="2218897"/>
    <n v="86657534604"/>
    <s v="16/05/1973"/>
    <s v="M"/>
    <s v="ELEUSA MARCIA ALVIM DE OLIVEIR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40 HS"/>
    <d v="2005-04-28T00:00:00"/>
    <n v="23142.37"/>
    <n v="49"/>
    <x v="5"/>
    <x v="4"/>
  </r>
  <r>
    <s v="JEFFERSON DOBES"/>
    <s v="Universidade Federal de Uberlandia"/>
    <n v="1144816"/>
    <n v="43516254653"/>
    <s v="19/09/1961"/>
    <s v="M"/>
    <s v="AMELIA MEDEIROS DOBES"/>
    <s v="Branca"/>
    <s v="BRASILEIRO NATO"/>
    <m/>
    <s v="MS"/>
    <s v="CORUMBA"/>
    <n v="399"/>
    <s v="FACULDADE DE ENGENHARIA MECANICA"/>
    <s v="12-CAMPUS GLORIA"/>
    <n v="399"/>
    <s v="FACULDADE DE ENGENHARIA MECANICA"/>
    <s v="12-CAMPUS GLORIA"/>
    <x v="0"/>
    <s v="Mestrado"/>
    <x v="1"/>
    <x v="0"/>
    <n v="16"/>
    <x v="0"/>
    <m/>
    <s v="0//0"/>
    <m/>
    <m/>
    <n v="26283"/>
    <s v="UNIV. FEDERAL DE MATO GROSSO DO SUL"/>
    <n v="0"/>
    <m/>
    <m/>
    <m/>
    <s v="EST"/>
    <s v="40 HS"/>
    <d v="2005-06-01T00:00:00"/>
    <n v="13387.28"/>
    <n v="61"/>
    <x v="6"/>
    <x v="5"/>
  </r>
  <r>
    <s v="JEOVA GOMES FERNANDES"/>
    <s v="Universidade Federal de Uberlandia"/>
    <n v="2344961"/>
    <n v="111693624"/>
    <s v="20/12/1976"/>
    <s v="M"/>
    <s v="EXPEDITA FERREIRA DA COSTA FERNANDES"/>
    <s v="Branca"/>
    <s v="BRASILEIRO NATO"/>
    <m/>
    <s v="GO"/>
    <m/>
    <n v="118"/>
    <s v="DIVISAO FAZENDAS EXPERIMENTAIS - DIEPV"/>
    <s v="08-AREA ADMINISTR-UMUARAMA"/>
    <n v="117"/>
    <s v="DIRET DE EXPERIMENTACAO E PROD VEGETAL"/>
    <s v="08-AREA ADMINISTR-UMUARAMA"/>
    <x v="0"/>
    <s v="Nivel Medio"/>
    <x v="2"/>
    <x v="0"/>
    <n v="5"/>
    <x v="0"/>
    <m/>
    <s v="0//0"/>
    <m/>
    <m/>
    <n v="0"/>
    <m/>
    <n v="0"/>
    <m/>
    <m/>
    <m/>
    <s v="EST"/>
    <s v="40 HS"/>
    <d v="2016-11-09T00:00:00"/>
    <n v="3004.23"/>
    <n v="46"/>
    <x v="3"/>
    <x v="9"/>
  </r>
  <r>
    <s v="JEOVA SANTOS DA SILVA"/>
    <s v="Hospital de Clínicas"/>
    <n v="413190"/>
    <n v="51142473600"/>
    <s v="01/08/1962"/>
    <s v="M"/>
    <s v="OSVALDINA MARIA SILVA"/>
    <s v="Branca"/>
    <s v="BRASILEIRO NATO"/>
    <m/>
    <s v="MG"/>
    <s v="INDIANOPOLIS"/>
    <n v="754"/>
    <s v="NUTRICAO E DIETETICA"/>
    <s v="06-HOSP CLINICAS-UMUARAMA"/>
    <n v="743"/>
    <s v="DIRETORIA DE SERVICOS ADMINISTRATIVOS"/>
    <s v="06-HOSP CLINICAS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6-09-18T00:00:00"/>
    <n v="6338.03"/>
    <n v="60"/>
    <x v="6"/>
    <x v="2"/>
  </r>
  <r>
    <s v="JEOVANI ANTONIO DE SOUSA"/>
    <s v="Universidade Federal de Uberlandia"/>
    <n v="3057238"/>
    <n v="75382610606"/>
    <s v="09/10/1973"/>
    <s v="M"/>
    <s v="JOSINA NAVES DE SOUSA"/>
    <s v="Branca"/>
    <s v="BRASILEIRO NATO"/>
    <m/>
    <s v="MG"/>
    <m/>
    <n v="360"/>
    <s v="FACULDADE DE CIENCIAS CONTABEIS"/>
    <s v="04-SANTA MONICA"/>
    <n v="360"/>
    <s v="FACULDADE DE CIENCIAS CONTABEIS"/>
    <s v="04-SANTA MON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8-07-19T00:00:00"/>
    <n v="3707.09"/>
    <n v="49"/>
    <x v="5"/>
    <x v="9"/>
  </r>
  <r>
    <s v="JERUSA BATISTA SOARES SANTOS MARTINS BORGES"/>
    <s v="Universidade Federal de Uberlandia"/>
    <n v="3219265"/>
    <n v="1627568603"/>
    <s v="13/01/1992"/>
    <s v="F"/>
    <s v="EDILAMAR SOARES SANTOS"/>
    <s v="Branca"/>
    <s v="BRASILEIRO NATO"/>
    <m/>
    <s v="MG"/>
    <m/>
    <n v="170"/>
    <s v="DIVISAO DE LICITACOES - DIRCL"/>
    <s v="04-SANTA MONICA"/>
    <n v="131"/>
    <s v="PRO REITORIA DE PLANEJAMEN ADMINISTRACAO"/>
    <s v="04-SANTA MONICA"/>
    <x v="0"/>
    <s v="ENSINO SUPERIOR"/>
    <x v="0"/>
    <x v="3"/>
    <n v="2"/>
    <x v="0"/>
    <m/>
    <s v="0//0"/>
    <m/>
    <m/>
    <n v="0"/>
    <m/>
    <n v="0"/>
    <m/>
    <m/>
    <m/>
    <s v="EST"/>
    <s v="40 HS"/>
    <d v="2021-01-13T00:00:00"/>
    <n v="3301.93"/>
    <n v="30"/>
    <x v="0"/>
    <x v="9"/>
  </r>
  <r>
    <s v="JESSICA AFONSO FERREIRA"/>
    <s v="Universidade Federal de Uberlandia"/>
    <n v="3225009"/>
    <n v="10401510603"/>
    <s v="05/07/1991"/>
    <s v="F"/>
    <s v="ABADIA SILVANA AFONSO FERREIRA"/>
    <s v="Branca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Doutorado"/>
    <x v="1"/>
    <x v="3"/>
    <n v="2"/>
    <x v="0"/>
    <m/>
    <s v="0//0"/>
    <m/>
    <s v="Lic. Gestante Prorrogação - EST"/>
    <n v="0"/>
    <m/>
    <n v="0"/>
    <m/>
    <s v="19/11/2022"/>
    <s v="17/01/2023"/>
    <s v="EST"/>
    <s v="40 HS"/>
    <d v="2021-03-01T00:00:00"/>
    <n v="8349.27"/>
    <n v="31"/>
    <x v="0"/>
    <x v="3"/>
  </r>
  <r>
    <s v="JESSICA DOS SANTOS ANJO"/>
    <s v="Universidade Federal de Uberlandia"/>
    <n v="3249325"/>
    <n v="10527439606"/>
    <s v="16/02/1992"/>
    <s v="F"/>
    <s v="ROSELY CROZARA ALVES DOS SANTOS ANJO"/>
    <s v="Branca"/>
    <s v="BRASILEIRO NATO"/>
    <m/>
    <s v="MG"/>
    <m/>
    <n v="117"/>
    <s v="DIRET DE EXPERIMENTACAO E PROD VEGETAL"/>
    <s v="08-AREA ADMINISTR-UMUARAMA"/>
    <n v="117"/>
    <s v="DIRET DE EXPERIMENTACAO E PROD VEGETAL"/>
    <s v="08-AREA ADMINISTR-UMUARAMA"/>
    <x v="0"/>
    <s v="Mestrado"/>
    <x v="0"/>
    <x v="1"/>
    <n v="1"/>
    <x v="0"/>
    <m/>
    <s v="0//0"/>
    <m/>
    <s v="Lic. Gestante  ( Concedida Administrat.) - EST"/>
    <n v="0"/>
    <m/>
    <n v="0"/>
    <m/>
    <s v="2/11/2022"/>
    <s v="1/03/2023"/>
    <s v="EST"/>
    <s v="40 HS"/>
    <d v="2021-08-23T00:00:00"/>
    <n v="3719.37"/>
    <n v="30"/>
    <x v="0"/>
    <x v="9"/>
  </r>
  <r>
    <s v="JESSICA IZIDORO CUSTODIA OLIVEIRA"/>
    <s v="Universidade Federal de Uberlandia"/>
    <n v="2998519"/>
    <n v="8779964664"/>
    <s v="15/03/1992"/>
    <s v="F"/>
    <s v="ROSIMEIRE CUSTODIA DE OLIVEIRA"/>
    <s v="Branca"/>
    <s v="BRASILEIRO NATO"/>
    <m/>
    <s v="MG"/>
    <m/>
    <n v="1145"/>
    <s v="COM PERM_ACUM CARG EMPREGOS E SALARIOS"/>
    <s v="04-SANTA MONICA"/>
    <n v="29"/>
    <s v="PRO REITORIA DE GESTAO DE PESSOAS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11-16T00:00:00"/>
    <n v="4001.88"/>
    <n v="30"/>
    <x v="0"/>
    <x v="0"/>
  </r>
  <r>
    <s v="JESSICA MIEKO OTA ALVES"/>
    <s v="Universidade Federal de Uberlandia"/>
    <n v="2134516"/>
    <n v="7639101638"/>
    <s v="14/02/1987"/>
    <s v="F"/>
    <s v="ETSUKO OTA"/>
    <s v="Amarela"/>
    <s v="BRASILEIRO NATO"/>
    <m/>
    <s v="SP"/>
    <m/>
    <n v="301"/>
    <s v="INSTITUTO DE CIENCIAS AGRARIAS"/>
    <s v="12-CAMPUS GLORIA"/>
    <n v="301"/>
    <s v="INSTITUTO DE CIENCIAS AGRARIAS"/>
    <s v="12-CAMPUS GLORIA"/>
    <x v="0"/>
    <s v="Mestrado"/>
    <x v="0"/>
    <x v="0"/>
    <n v="6"/>
    <x v="0"/>
    <m/>
    <s v="0//0"/>
    <m/>
    <m/>
    <n v="0"/>
    <m/>
    <n v="0"/>
    <m/>
    <m/>
    <m/>
    <s v="EST"/>
    <s v="40 HS"/>
    <d v="2014-06-30T00:00:00"/>
    <n v="5383.52"/>
    <n v="35"/>
    <x v="7"/>
    <x v="0"/>
  </r>
  <r>
    <s v="JESSICA PEREIRA E MOREIRA"/>
    <s v="Universidade Federal de Uberlandia"/>
    <n v="3039912"/>
    <n v="397795130"/>
    <s v="21/05/1991"/>
    <s v="F"/>
    <s v="CLEIDES APARECIDA PEREIRA E MOREIRA"/>
    <s v="Preta"/>
    <s v="BRASILEIRO NATO"/>
    <m/>
    <s v="GO"/>
    <m/>
    <n v="326"/>
    <s v="INSTITUTO DE PSICOLOGIA"/>
    <s v="07-AREA ACADEMICA-UMUARAMA"/>
    <n v="326"/>
    <s v="INSTITUTO DE PSICOLOGIA"/>
    <s v="07-AREA ACADEMICA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8-04-10T00:00:00"/>
    <n v="4001.88"/>
    <n v="31"/>
    <x v="0"/>
    <x v="0"/>
  </r>
  <r>
    <s v="JESSICA PUTINI LUIZI CAMPOS"/>
    <s v="Universidade Federal de Uberlandia"/>
    <n v="3000818"/>
    <n v="11665453699"/>
    <s v="18/07/1991"/>
    <s v="F"/>
    <s v="ANGELA MARIA PUTINI"/>
    <s v="Branca"/>
    <s v="BRASILEIRO NATO"/>
    <m/>
    <s v="MG"/>
    <m/>
    <n v="358"/>
    <s v="COORDENACAO C P P G EM QUIMICA"/>
    <s v="04-SANTA MONICA"/>
    <n v="356"/>
    <s v="INSTITUTO DE QUIMICA"/>
    <s v="04-SANTA MONICA"/>
    <x v="0"/>
    <s v="Mestrado"/>
    <x v="2"/>
    <x v="0"/>
    <n v="4"/>
    <x v="0"/>
    <m/>
    <s v="0//0"/>
    <m/>
    <m/>
    <n v="0"/>
    <m/>
    <n v="0"/>
    <m/>
    <m/>
    <m/>
    <s v="EST"/>
    <s v="40 HS"/>
    <d v="2017-12-07T00:00:00"/>
    <n v="3303.39"/>
    <n v="31"/>
    <x v="0"/>
    <x v="9"/>
  </r>
  <r>
    <s v="JEZIEL OLIVEIRA"/>
    <s v="Universidade Federal de Uberlandia"/>
    <n v="1752529"/>
    <n v="5728970656"/>
    <s v="24/02/1982"/>
    <s v="M"/>
    <s v="IVALDA DE FATIMA OLIVEIRA"/>
    <s v="Parda"/>
    <s v="BRASILEIRO NATO"/>
    <m/>
    <s v="MG"/>
    <m/>
    <n v="715"/>
    <s v="DIVISAO DE REDES_- CTIC"/>
    <s v="08-AREA ADMINISTR-UMUARAMA"/>
    <n v="581"/>
    <s v="CENTRO DE TECNO DA INFOR E COMUNICACAO"/>
    <s v="08-AREA ADMINISTR-UMUARAMA"/>
    <x v="0"/>
    <s v="Especialização Nivel Superior"/>
    <x v="1"/>
    <x v="0"/>
    <n v="9"/>
    <x v="0"/>
    <m/>
    <s v="0//0"/>
    <m/>
    <m/>
    <n v="0"/>
    <m/>
    <n v="0"/>
    <m/>
    <m/>
    <m/>
    <s v="EST"/>
    <s v="40 HS"/>
    <d v="2010-01-26T00:00:00"/>
    <n v="8278.66"/>
    <n v="40"/>
    <x v="2"/>
    <x v="3"/>
  </r>
  <r>
    <s v="JHONATTA WILLYAN MIATO ASSUNCAO"/>
    <s v="Universidade Federal de Uberlandia"/>
    <n v="1750780"/>
    <n v="11263325696"/>
    <s v="21/11/1993"/>
    <s v="M"/>
    <s v="CELIA CONCEICAO MIATO PREXEDE"/>
    <s v="Parda"/>
    <s v="BRASILEIRO NATO"/>
    <m/>
    <s v="MG"/>
    <m/>
    <n v="340"/>
    <s v="INSTITUTO DE GEOGRAFIA"/>
    <s v="04-SANTA MONICA"/>
    <n v="340"/>
    <s v="INSTITUTO DE GEOGRAFIA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5T00:00:00"/>
    <n v="3058.7"/>
    <n v="29"/>
    <x v="0"/>
    <x v="9"/>
  </r>
  <r>
    <s v="JHOSIANE FERREIRA SANTOS"/>
    <s v="Hospital de Clínicas"/>
    <n v="1873808"/>
    <n v="6914227616"/>
    <s v="09/07/1985"/>
    <s v="F"/>
    <s v="ANDREA CRISTINA FERREIRA DOS SANTOS"/>
    <s v="Branca"/>
    <s v="BRASILEIRO NATO"/>
    <m/>
    <s v="MG"/>
    <m/>
    <n v="480"/>
    <s v="EMERGENCIA DA CLINICA MEDICA PS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20T00:00:00"/>
    <n v="5022.3900000000003"/>
    <n v="37"/>
    <x v="7"/>
    <x v="0"/>
  </r>
  <r>
    <s v="JIULIENNE MARTINS"/>
    <s v="Hospital de Clínicas"/>
    <n v="1434709"/>
    <n v="80754872653"/>
    <s v="09/12/1971"/>
    <s v="F"/>
    <s v="MARIA HELENA REZENDE MARTINS"/>
    <s v="Branca"/>
    <s v="BRASILEIRO NATO"/>
    <m/>
    <s v="MG"/>
    <s v="MONTE ALEGRE DE MINAS"/>
    <n v="765"/>
    <s v="ASSISTENCIA SOCIAL"/>
    <s v="06-HOSP CLINICAS-UMUARAMA"/>
    <n v="746"/>
    <s v="DIRETORIA DE SERVICOS CLINICOS"/>
    <s v="06-HOSP CLINICAS-UMUARAMA"/>
    <x v="0"/>
    <s v="Mestrado"/>
    <x v="1"/>
    <x v="0"/>
    <n v="13"/>
    <x v="0"/>
    <m/>
    <s v="0//0"/>
    <m/>
    <m/>
    <n v="0"/>
    <m/>
    <n v="0"/>
    <m/>
    <m/>
    <m/>
    <s v="EST"/>
    <s v="40 HS"/>
    <d v="2003-11-06T00:00:00"/>
    <n v="17362.810000000001"/>
    <n v="51"/>
    <x v="5"/>
    <x v="1"/>
  </r>
  <r>
    <s v="JOANA BATISTA PEREIRA"/>
    <s v="Hospital de Clínicas"/>
    <n v="1035049"/>
    <n v="65204948600"/>
    <s v="24/06/1967"/>
    <s v="F"/>
    <s v="GASPARINA PEREIRA SILVA"/>
    <s v="Branca"/>
    <s v="BRASILEIRO NATO"/>
    <m/>
    <s v="MG"/>
    <s v="MAJOR PORTO"/>
    <n v="754"/>
    <s v="NUTRICAO E DIETETICA"/>
    <s v="06-HOSP CLINICAS-UMUARAMA"/>
    <n v="743"/>
    <s v="DIRETORIA DE SERVICOS ADMINISTRATIVOS"/>
    <s v="06-HOSP CLINICAS-UMUARAMA"/>
    <x v="0"/>
    <s v="Especialização Nivel Superior"/>
    <x v="3"/>
    <x v="0"/>
    <n v="16"/>
    <x v="0"/>
    <m/>
    <s v="0//0"/>
    <m/>
    <m/>
    <n v="0"/>
    <m/>
    <n v="0"/>
    <m/>
    <m/>
    <m/>
    <s v="EST"/>
    <s v="40 HS"/>
    <d v="1992-05-06T00:00:00"/>
    <n v="4695.79"/>
    <n v="55"/>
    <x v="4"/>
    <x v="0"/>
  </r>
  <r>
    <s v="JOANA D ARC DA SILVA"/>
    <s v="Hospital de Clínicas"/>
    <n v="410167"/>
    <n v="28842251615"/>
    <s v="13/03/1958"/>
    <s v="F"/>
    <s v="MARIA DA COSTA SILVA"/>
    <s v="Preta"/>
    <s v="BRASILEIRO NATO"/>
    <m/>
    <s v="MG"/>
    <s v="UBERLANDIA"/>
    <n v="475"/>
    <s v="GINECOLOGIA OBSTETRICIA AMB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77-04-13T00:00:00"/>
    <n v="6448.41"/>
    <n v="64"/>
    <x v="1"/>
    <x v="2"/>
  </r>
  <r>
    <s v="JOANA D ARC DE OLIVEIRA"/>
    <s v="Hospital de Clínicas"/>
    <n v="1123344"/>
    <n v="53924169691"/>
    <s v="02/06/1961"/>
    <s v="F"/>
    <s v="SEBASTIANA BARBOSA DE OLIVEIRA"/>
    <s v="Preta"/>
    <s v="BRASILEIRO NATO"/>
    <m/>
    <s v="MG"/>
    <s v="UBERABA"/>
    <n v="478"/>
    <s v="CIRURGIA PS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9371.27"/>
    <n v="61"/>
    <x v="6"/>
    <x v="3"/>
  </r>
  <r>
    <s v="JOANA D ARC VIEIRA COUTO ASTOLPHI"/>
    <s v="Universidade Federal de Uberlandia"/>
    <n v="1364404"/>
    <n v="35071168634"/>
    <s v="04/01/1961"/>
    <s v="F"/>
    <s v="TEREZINHA VIEIRA COUTO"/>
    <s v="Branca"/>
    <s v="BRASILEIRO NATO"/>
    <m/>
    <s v="MG"/>
    <s v="UBERLANDIA"/>
    <n v="1246"/>
    <s v="SETOR DE ATENCAO A DEPENDENCIA QUIMICA"/>
    <s v="08-AREA ADMINISTR-UMUARAMA"/>
    <n v="29"/>
    <s v="PRO REITORIA DE GESTAO DE PESSOAS"/>
    <s v="04-SANTA MONICA"/>
    <x v="0"/>
    <s v="Doutorado"/>
    <x v="1"/>
    <x v="0"/>
    <n v="13"/>
    <x v="0"/>
    <m/>
    <s v="0//0"/>
    <m/>
    <m/>
    <n v="0"/>
    <m/>
    <n v="0"/>
    <m/>
    <m/>
    <m/>
    <s v="EST"/>
    <s v="40 HS"/>
    <d v="2002-11-01T00:00:00"/>
    <n v="13605.9"/>
    <n v="61"/>
    <x v="6"/>
    <x v="5"/>
  </r>
  <r>
    <s v="JOAO ANTONIO MARTINS DE ARAUJO"/>
    <s v="Hospital de Clínicas"/>
    <n v="3923274"/>
    <n v="8009130605"/>
    <s v="02/06/1987"/>
    <s v="M"/>
    <s v="MARISELENA MARTINS SILVA DE ARAUJO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6"/>
    <x v="0"/>
    <m/>
    <s v="0//0"/>
    <m/>
    <m/>
    <n v="0"/>
    <m/>
    <n v="0"/>
    <m/>
    <m/>
    <m/>
    <s v="EST"/>
    <s v="20 HS"/>
    <d v="2015-05-24T00:00:00"/>
    <n v="8797.94"/>
    <n v="35"/>
    <x v="7"/>
    <x v="3"/>
  </r>
  <r>
    <s v="JOAO BATISTA BORGES MACHADO"/>
    <s v="Hospital de Clínicas"/>
    <n v="413170"/>
    <n v="59557478691"/>
    <s v="20/02/1965"/>
    <s v="M"/>
    <s v="EURIPEDES BORGES MACHADO"/>
    <s v="Branca"/>
    <s v="BRASILEIRO NATO"/>
    <m/>
    <s v="GO"/>
    <s v="ITUMBIARA"/>
    <n v="751"/>
    <s v="HOTELARIA HOSPITALAR"/>
    <s v="06-HOSP CLINICAS-UMUARAMA"/>
    <n v="743"/>
    <s v="DIRETORIA DE SERVICOS ADMINISTRATIVOS"/>
    <s v="06-HOSP CLINICAS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6-06-24T00:00:00"/>
    <n v="5499.23"/>
    <n v="57"/>
    <x v="4"/>
    <x v="0"/>
  </r>
  <r>
    <s v="JOAO BATISTA GUIMARAES"/>
    <s v="Universidade Federal de Uberlandia"/>
    <n v="1660114"/>
    <n v="26692210682"/>
    <s v="08/07/1958"/>
    <s v="M"/>
    <s v="JOVITA NUNES GUIMARAES"/>
    <s v="Branca"/>
    <s v="BRASILEIRO NATO"/>
    <m/>
    <s v="MG"/>
    <s v="ITURAMA"/>
    <n v="802"/>
    <s v="COORD DO CURSO DE QUIMICA DO PONTAL"/>
    <s v="09-CAMPUS PONTAL"/>
    <n v="1152"/>
    <s v="INSTITUTO CIENCIAS EXATA NATURAIS PONTAL"/>
    <s v="09-CAMPUS PONTAL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10-03T00:00:00"/>
    <n v="5809.05"/>
    <n v="64"/>
    <x v="1"/>
    <x v="0"/>
  </r>
  <r>
    <s v="JOAO BATISTA MARQUES"/>
    <s v="Universidade Federal de Uberlandia"/>
    <n v="412713"/>
    <n v="55394310653"/>
    <s v="20/04/1966"/>
    <s v="M"/>
    <s v="HELENA MARIA JESUS"/>
    <s v="Preta"/>
    <s v="BRASILEIRO NATO"/>
    <m/>
    <s v="MG"/>
    <s v="MONTE CARMELO"/>
    <n v="1244"/>
    <s v="CENTRO ESTUDOS, PESQ E PROJ ECON-SOCIAIS"/>
    <s v="04-SANTA MONICA"/>
    <n v="344"/>
    <s v="INST DE ECONOMIA RELACOES INTERNACIONAIS"/>
    <s v="04-SANTA MONICA"/>
    <x v="0"/>
    <s v="Tecnico (Nivel Medio Completo)"/>
    <x v="4"/>
    <x v="0"/>
    <n v="16"/>
    <x v="0"/>
    <m/>
    <s v="0//0"/>
    <m/>
    <m/>
    <n v="0"/>
    <m/>
    <n v="0"/>
    <m/>
    <m/>
    <m/>
    <s v="EST"/>
    <s v="40 HS"/>
    <d v="1986-12-05T00:00:00"/>
    <n v="3486.84"/>
    <n v="56"/>
    <x v="4"/>
    <x v="9"/>
  </r>
  <r>
    <s v="JOAO BATISTA SOARES"/>
    <s v="Universidade Federal de Uberlandia"/>
    <n v="1826096"/>
    <n v="88893251604"/>
    <s v="23/06/1972"/>
    <s v="M"/>
    <s v="MARIA DA CONCEICAO SOARES"/>
    <s v="Branca"/>
    <s v="BRASILEIRO NATO"/>
    <m/>
    <s v="DF"/>
    <m/>
    <n v="1183"/>
    <s v="DIVISAO CADASTRO INTEGRADO ESPACO FISICO"/>
    <s v="04-SANTA MONICA"/>
    <n v="59"/>
    <s v="PREFEITURA UNIVERSITARIA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10-11-11T00:00:00"/>
    <n v="4936.47"/>
    <n v="50"/>
    <x v="5"/>
    <x v="0"/>
  </r>
  <r>
    <s v="JOAO BOSCO CHADU JUNIOR"/>
    <s v="Hospital de Clínicas"/>
    <n v="3295571"/>
    <n v="82863539604"/>
    <s v="25/02/1974"/>
    <s v="M"/>
    <s v="HEBE VIANA CHADU"/>
    <s v="Branca"/>
    <s v="BRASILEIRO NATO"/>
    <m/>
    <s v="MG"/>
    <s v="ARAX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20 HS"/>
    <d v="2002-11-01T00:00:00"/>
    <n v="10389.780000000001"/>
    <n v="48"/>
    <x v="3"/>
    <x v="8"/>
  </r>
  <r>
    <s v="JOAO DELFINO DINIZ"/>
    <s v="Universidade Federal de Uberlandia"/>
    <n v="1035111"/>
    <n v="46909087615"/>
    <s v="26/09/1960"/>
    <s v="M"/>
    <s v="CORALINA MARIA DINIZ"/>
    <s v="Parda"/>
    <s v="BRASILEIRO NATO"/>
    <m/>
    <s v="MG"/>
    <s v="ITUIUTABA"/>
    <n v="71"/>
    <s v="DIVISAO VIGILANCIA SEGURANCA PATRIMONIAL"/>
    <s v="04-SANTA MONICA"/>
    <n v="59"/>
    <s v="PREFEITURA UNIVERSITARIA"/>
    <s v="04-SANTA MONICA"/>
    <x v="0"/>
    <s v="Nivel Medio"/>
    <x v="0"/>
    <x v="0"/>
    <n v="16"/>
    <x v="0"/>
    <m/>
    <s v="0//0"/>
    <m/>
    <m/>
    <n v="0"/>
    <m/>
    <n v="0"/>
    <m/>
    <m/>
    <m/>
    <s v="EST"/>
    <s v="40 HS"/>
    <d v="1993-03-17T00:00:00"/>
    <n v="7459.83"/>
    <n v="62"/>
    <x v="6"/>
    <x v="2"/>
  </r>
  <r>
    <s v="JOAO DIVINO MARTINS"/>
    <s v="Universidade Federal de Uberlandia"/>
    <n v="412756"/>
    <n v="51523191600"/>
    <s v="14/07/1963"/>
    <s v="M"/>
    <s v="DIOLINDA ROSA MARTINS VIANA"/>
    <s v="Branca"/>
    <s v="BRASILEIRO NATO"/>
    <m/>
    <s v="MG"/>
    <s v="NAO INFORMADO"/>
    <n v="71"/>
    <s v="DIVISAO VIGILANCIA SEGURANCA PATRIMONIAL"/>
    <s v="04-SANTA MONICA"/>
    <n v="59"/>
    <s v="PREFEITURA UNIVERSITARIA"/>
    <s v="04-SANTA MONICA"/>
    <x v="0"/>
    <s v="ENSINO FUNDAMENTAL INCOMPLETO"/>
    <x v="3"/>
    <x v="1"/>
    <n v="14"/>
    <x v="0"/>
    <m/>
    <s v="0//0"/>
    <m/>
    <m/>
    <n v="0"/>
    <m/>
    <n v="0"/>
    <m/>
    <m/>
    <m/>
    <s v="EST"/>
    <s v="40 HS"/>
    <d v="1987-02-01T00:00:00"/>
    <n v="3236.59"/>
    <n v="59"/>
    <x v="6"/>
    <x v="9"/>
  </r>
  <r>
    <s v="JOAO ELIAS GONCALVES"/>
    <s v="Hospital de Clínicas"/>
    <n v="412584"/>
    <n v="44684290620"/>
    <s v="16/11/1962"/>
    <s v="M"/>
    <s v="NATERCIA CANDIDA BORGES"/>
    <s v="Branca"/>
    <s v="BRASILEIRO NATO"/>
    <m/>
    <s v="MG"/>
    <s v="SACRAMENTO"/>
    <n v="752"/>
    <s v="INFORMACOES HOSPITALARES"/>
    <s v="06-HOSP CLINICAS-UMUARAMA"/>
    <n v="743"/>
    <s v="DIRETORIA DE SERVICOS ADMINISTRATIVOS"/>
    <s v="06-HOSP CLINICAS-UMUARAMA"/>
    <x v="0"/>
    <s v="ENSINO MEDIO"/>
    <x v="0"/>
    <x v="0"/>
    <n v="16"/>
    <x v="0"/>
    <m/>
    <s v="0//0"/>
    <m/>
    <m/>
    <n v="0"/>
    <m/>
    <n v="0"/>
    <m/>
    <m/>
    <m/>
    <s v="EST"/>
    <s v="40 HS"/>
    <d v="1985-10-01T00:00:00"/>
    <n v="6112.28"/>
    <n v="60"/>
    <x v="6"/>
    <x v="2"/>
  </r>
  <r>
    <s v="JOAO EURIPEDES PEREIRA JUNIOR"/>
    <s v="Universidade Federal de Uberlandia"/>
    <n v="1473305"/>
    <n v="935624627"/>
    <s v="19/12/1978"/>
    <s v="M"/>
    <s v="MARIA JOSE SILVA E PEREIRA"/>
    <s v="Preta"/>
    <s v="BRASILEIRO NATO"/>
    <m/>
    <s v="MG"/>
    <s v="UBERLANDIA"/>
    <n v="715"/>
    <s v="DIVISAO DE REDES_- CTIC"/>
    <s v="08-AREA ADMINISTR-UMUARAMA"/>
    <n v="581"/>
    <s v="CENTRO DE TECNO DA INFOR E COMUNICACAO"/>
    <s v="08-AREA ADMINISTR-UMUARAMA"/>
    <x v="0"/>
    <s v="Doutorado"/>
    <x v="1"/>
    <x v="3"/>
    <n v="12"/>
    <x v="0"/>
    <m/>
    <s v="0//0"/>
    <m/>
    <m/>
    <n v="0"/>
    <m/>
    <n v="0"/>
    <m/>
    <m/>
    <m/>
    <s v="EST"/>
    <s v="40 HS"/>
    <d v="2004-09-20T00:00:00"/>
    <n v="11578.98"/>
    <n v="44"/>
    <x v="3"/>
    <x v="8"/>
  </r>
  <r>
    <s v="JOAO EUSTAQUIO PINTO NETO"/>
    <s v="Universidade Federal de Uberlandia"/>
    <n v="1942110"/>
    <n v="8591251652"/>
    <s v="13/08/1988"/>
    <s v="M"/>
    <s v="CARMEN LUCIA PINTO"/>
    <s v="Branca"/>
    <s v="BRASILEIRO NATO"/>
    <m/>
    <s v="MG"/>
    <m/>
    <n v="1172"/>
    <s v="ASSESSORIA ADMINISTRATIVA UFU MT CARMELO"/>
    <s v="10-CAMPUS MONTE CARMELO"/>
    <n v="59"/>
    <s v="PREFEITURA UNIVERSITARIA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5-09T00:00:00"/>
    <n v="4982.41"/>
    <n v="34"/>
    <x v="7"/>
    <x v="0"/>
  </r>
  <r>
    <s v="JOAO FERNANDES DA SILVA"/>
    <s v="Universidade Federal de Uberlandia"/>
    <n v="1035325"/>
    <n v="39506410682"/>
    <s v="20/10/1964"/>
    <s v="M"/>
    <s v="LUIZA FERNANDES SILVA"/>
    <s v="Branca"/>
    <s v="BRASILEIRO NATO"/>
    <m/>
    <s v="MG"/>
    <s v="PATOS DE MINAS"/>
    <n v="343"/>
    <s v="COORDENACAO CUR P P GRAD GEOGRAFIA-UDIA"/>
    <s v="04-SANTA MONICA"/>
    <n v="340"/>
    <s v="INSTITUTO DE GEOGRAFIA"/>
    <s v="04-SANTA MONICA"/>
    <x v="0"/>
    <s v="Doutorado"/>
    <x v="0"/>
    <x v="0"/>
    <n v="16"/>
    <x v="0"/>
    <m/>
    <s v="0//0"/>
    <m/>
    <m/>
    <n v="0"/>
    <m/>
    <n v="0"/>
    <m/>
    <m/>
    <m/>
    <s v="EST"/>
    <s v="40 HS"/>
    <d v="1993-12-27T00:00:00"/>
    <n v="8769.6"/>
    <n v="58"/>
    <x v="4"/>
    <x v="3"/>
  </r>
  <r>
    <s v="JOAO GEORGE MOREIRA"/>
    <s v="Universidade Federal de Uberlandia"/>
    <n v="2337999"/>
    <n v="10590204670"/>
    <s v="11/07/1991"/>
    <s v="M"/>
    <s v="VALDECI MOREIRA DE SOUZA"/>
    <s v="Branca"/>
    <s v="BRASILEIRO NATO"/>
    <m/>
    <s v="MG"/>
    <m/>
    <n v="301"/>
    <s v="INSTITUTO DE CIENCIAS AGRARIAS"/>
    <s v="12-CAMPUS GLORIA"/>
    <n v="301"/>
    <s v="INSTITUTO DE CIENCIAS AGRARIAS"/>
    <s v="12-CAMPUS GLORIA"/>
    <x v="0"/>
    <s v="Mestrado"/>
    <x v="0"/>
    <x v="0"/>
    <n v="5"/>
    <x v="0"/>
    <m/>
    <s v="0//0"/>
    <m/>
    <m/>
    <n v="0"/>
    <m/>
    <n v="0"/>
    <m/>
    <m/>
    <m/>
    <s v="EST"/>
    <s v="40 HS"/>
    <d v="2016-09-05T00:00:00"/>
    <n v="4861.6099999999997"/>
    <n v="31"/>
    <x v="0"/>
    <x v="0"/>
  </r>
  <r>
    <s v="JOAO GILBERTO DE OLIVEIRA"/>
    <s v="Hospital de Clínicas"/>
    <n v="413196"/>
    <n v="59503629691"/>
    <s v="29/07/1966"/>
    <s v="M"/>
    <s v="MARIA TEREZINHA OLIVEIRA"/>
    <s v="Branca"/>
    <s v="BRASILEIRO NATO"/>
    <m/>
    <s v="GO"/>
    <s v="BOM JESUS"/>
    <n v="754"/>
    <s v="NUTRICAO E DIETETICA"/>
    <s v="06-HOSP CLINICAS-UMUARAMA"/>
    <n v="743"/>
    <s v="DIRETORIA DE SERVICOS ADMINISTRATIVOS"/>
    <s v="06-HOSP CLINICAS-UMUARAMA"/>
    <x v="0"/>
    <s v="ENSINO FUNDAMENTAL"/>
    <x v="3"/>
    <x v="2"/>
    <n v="16"/>
    <x v="0"/>
    <m/>
    <s v="0//0"/>
    <m/>
    <m/>
    <n v="0"/>
    <m/>
    <n v="0"/>
    <m/>
    <m/>
    <m/>
    <s v="EST"/>
    <s v="40 HS"/>
    <d v="1986-05-15T00:00:00"/>
    <n v="3447.77"/>
    <n v="56"/>
    <x v="4"/>
    <x v="9"/>
  </r>
  <r>
    <s v="JOAO GIMENEZ PEREZ"/>
    <s v="Universidade Federal de Uberlandia"/>
    <n v="1474153"/>
    <n v="4224195836"/>
    <s v="04/11/1962"/>
    <s v="M"/>
    <s v="IZABEL DOLORES MILIAN"/>
    <s v="Branca"/>
    <s v="BRASILEIRO NATO"/>
    <m/>
    <s v="PR"/>
    <s v="BANDEIRANTES"/>
    <n v="672"/>
    <s v="SETOR ESPEC EM ENG DE SEG NO TRABALHO"/>
    <s v="08-AREA ADMINISTR-UMUARAMA"/>
    <n v="29"/>
    <s v="PRO REITORIA DE GESTAO DE PESSOAS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10-01T00:00:00"/>
    <n v="5852.91"/>
    <n v="60"/>
    <x v="6"/>
    <x v="0"/>
  </r>
  <r>
    <s v="JOAO JACINTHO DE OLIVEIRA MATHIAS"/>
    <s v="Universidade Federal de Uberlandia"/>
    <n v="412052"/>
    <n v="24049816687"/>
    <s v="01/03/1957"/>
    <s v="M"/>
    <s v="LUITPRINA IZABEL MATHIAS"/>
    <s v="Branca"/>
    <s v="BRASILEIRO NATO"/>
    <m/>
    <s v="MG"/>
    <s v="FUNCHAL"/>
    <n v="869"/>
    <s v="DIVISAO DE EXECUCAO FISICA - DIROB"/>
    <s v="04-SANTA MONICA"/>
    <n v="80"/>
    <s v="DIRETORIA DE OBRAS - ANTIGA-"/>
    <s v="04-SANTA MONICA"/>
    <x v="0"/>
    <s v="ENSINO FUNDAMENTAL INCOMPLETO"/>
    <x v="2"/>
    <x v="0"/>
    <n v="16"/>
    <x v="0"/>
    <m/>
    <s v="0//0"/>
    <m/>
    <m/>
    <n v="0"/>
    <m/>
    <n v="0"/>
    <m/>
    <m/>
    <m/>
    <s v="EST"/>
    <s v="40 HS"/>
    <d v="1980-04-23T00:00:00"/>
    <n v="5121.7299999999996"/>
    <n v="65"/>
    <x v="1"/>
    <x v="0"/>
  </r>
  <r>
    <s v="JOAO LUCAS DE PAULA BATISTA"/>
    <s v="Universidade Federal de Uberlandia"/>
    <n v="1065737"/>
    <n v="10001230654"/>
    <s v="05/03/1990"/>
    <s v="M"/>
    <s v="LUCIA DE JESUS PAULA BATISTA"/>
    <s v="Branca"/>
    <s v="BRASILEIRO NATO"/>
    <m/>
    <s v="MG"/>
    <m/>
    <n v="1172"/>
    <s v="ASSESSORIA ADMINISTRATIVA UFU MT CARMELO"/>
    <s v="10-CAMPUS MONTE CARMELO"/>
    <n v="395"/>
    <s v="INSTITUTO DE FISICA"/>
    <s v="04-SANTA MONICA"/>
    <x v="0"/>
    <s v="Mestrado"/>
    <x v="1"/>
    <x v="0"/>
    <n v="6"/>
    <x v="0"/>
    <m/>
    <s v="0//0"/>
    <m/>
    <m/>
    <n v="0"/>
    <m/>
    <n v="0"/>
    <m/>
    <m/>
    <m/>
    <s v="EST"/>
    <s v="40 HS"/>
    <d v="2014-08-01T00:00:00"/>
    <n v="8630.0400000000009"/>
    <n v="32"/>
    <x v="0"/>
    <x v="3"/>
  </r>
  <r>
    <s v="JOAO LUIZ DE CARVALHO"/>
    <s v="Universidade Federal de Uberlandia"/>
    <n v="410846"/>
    <n v="34093125600"/>
    <s v="08/12/1959"/>
    <s v="M"/>
    <s v="IRACI JESUS"/>
    <s v="Parda"/>
    <s v="BRASILEIRO NATO"/>
    <m/>
    <s v="MG"/>
    <s v="UBERLANDIA"/>
    <n v="111"/>
    <s v="DIVISAO APOIO ADM HOSPITAL VETERINARIO"/>
    <s v="08-AREA ADMINISTR-UMUARAMA"/>
    <n v="109"/>
    <s v="HOSPITAL VETERINARIO - DIRETORIA GERAL"/>
    <s v="08-AREA ADMINISTR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78-05-01T00:00:00"/>
    <n v="6682.85"/>
    <n v="63"/>
    <x v="6"/>
    <x v="2"/>
  </r>
  <r>
    <s v="JOAO MARTINS NETO"/>
    <s v="Universidade Federal de Uberlandia"/>
    <n v="413436"/>
    <n v="47248874604"/>
    <s v="09/12/1962"/>
    <s v="M"/>
    <s v="LENIZA MARTINS CASTRO"/>
    <s v="Branca"/>
    <s v="BRASILEIRO NATO"/>
    <m/>
    <s v="MG"/>
    <s v="TUPACIGUARA"/>
    <n v="882"/>
    <s v="DIVISAO DE APOIO A POS-GRADUACAO - PROPP"/>
    <s v="04-SANTA MONICA"/>
    <n v="122"/>
    <s v="PRO REITORIA PESQUISA E POS GRADUACAO"/>
    <s v="04-SANTA MONICA"/>
    <x v="0"/>
    <s v="Mestrado"/>
    <x v="2"/>
    <x v="0"/>
    <n v="16"/>
    <x v="0"/>
    <m/>
    <s v="0//0"/>
    <m/>
    <m/>
    <n v="0"/>
    <m/>
    <n v="0"/>
    <m/>
    <m/>
    <m/>
    <s v="EST"/>
    <s v="40 HS"/>
    <d v="1989-12-29T00:00:00"/>
    <n v="7269.05"/>
    <n v="60"/>
    <x v="6"/>
    <x v="2"/>
  </r>
  <r>
    <s v="JOAO NATAL DA SILVA"/>
    <s v="Universidade Federal de Uberlandia"/>
    <n v="412777"/>
    <n v="56077130672"/>
    <s v="25/12/1959"/>
    <s v="M"/>
    <s v="RITA GONCALVES SILVA"/>
    <s v="Branca"/>
    <s v="BRASILEIRO NATO"/>
    <m/>
    <s v="MG"/>
    <s v="TUPACIGUARA"/>
    <n v="1217"/>
    <s v="DIVISAO DO SIASS PERICIA SAUD SERVIDOR"/>
    <s v="08-AREA ADMINISTR-UMUARAMA"/>
    <n v="29"/>
    <s v="PRO REITORIA DE GESTAO DE PESSOAS"/>
    <s v="04-SANTA MONICA"/>
    <x v="0"/>
    <s v="Especialização Nivel Superior"/>
    <x v="1"/>
    <x v="2"/>
    <n v="16"/>
    <x v="0"/>
    <m/>
    <s v="0//0"/>
    <m/>
    <m/>
    <n v="0"/>
    <m/>
    <n v="0"/>
    <m/>
    <m/>
    <m/>
    <s v="EST"/>
    <s v="20 HS"/>
    <d v="1987-03-09T00:00:00"/>
    <n v="14333.05"/>
    <n v="63"/>
    <x v="6"/>
    <x v="6"/>
  </r>
  <r>
    <s v="JOAO PAULO CRUZ PORTILHO"/>
    <s v="Universidade Federal de Uberlandia"/>
    <n v="2350166"/>
    <n v="7940253662"/>
    <s v="11/03/1986"/>
    <s v="M"/>
    <s v="MARLY TEREZA DA CRUZ PORTILHO"/>
    <s v="Branca"/>
    <s v="BRASILEIRO NATO"/>
    <m/>
    <s v="MG"/>
    <m/>
    <n v="655"/>
    <s v="SETOR DE REG PROGRESSOES E FUNCOES"/>
    <s v="04-SANTA MONICA"/>
    <n v="29"/>
    <s v="PRO REITORIA DE GESTAO DE PESSOAS"/>
    <s v="04-SANTA MONICA"/>
    <x v="0"/>
    <s v="Especialização Nivel Superior"/>
    <x v="2"/>
    <x v="2"/>
    <n v="3"/>
    <x v="0"/>
    <m/>
    <s v="0//0"/>
    <m/>
    <s v="Lic. Tratar de Interesses Particulares - EST"/>
    <n v="0"/>
    <m/>
    <n v="0"/>
    <m/>
    <s v="22/04/2020"/>
    <s v="21/04/2023"/>
    <s v="EST"/>
    <s v="40 HS"/>
    <d v="2016-12-19T00:00:00"/>
    <n v="0"/>
    <n v="36"/>
    <x v="7"/>
    <x v="10"/>
  </r>
  <r>
    <s v="JOAO PAULO DE ARAUJO RODRIGUES"/>
    <s v="Universidade Federal de Uberlandia"/>
    <n v="2702074"/>
    <n v="7073885629"/>
    <s v="22/07/1985"/>
    <s v="M"/>
    <s v="MARILENE RODRIGUES REIS"/>
    <s v="Parda"/>
    <s v="BRASILEIRO NATO"/>
    <m/>
    <s v="MG"/>
    <m/>
    <n v="407"/>
    <s v="FACULDADE DE ENGENHARIA CIVIL"/>
    <s v="04-SANTA MONICA"/>
    <n v="407"/>
    <s v="FACULDADE DE ENGENHARIA CIVIL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5-05-18T00:00:00"/>
    <n v="4390.38"/>
    <n v="37"/>
    <x v="7"/>
    <x v="0"/>
  </r>
  <r>
    <s v="JOAO PAULO GOMES BARBOSA"/>
    <s v="Universidade Federal de Uberlandia"/>
    <n v="1617440"/>
    <n v="6257199646"/>
    <s v="05/04/1984"/>
    <s v="M"/>
    <s v="MARIA DE FATIMA GOMES BARBOSA"/>
    <s v="Branca"/>
    <s v="BRASILEIRO NATO"/>
    <m/>
    <s v="MG"/>
    <s v="UBERLANDIA"/>
    <n v="1176"/>
    <s v="DIVISAO DE AFASTAMENTOS"/>
    <s v="04-SANTA MONICA"/>
    <n v="29"/>
    <s v="PRO REITORIA DE GESTAO DE PESSOAS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8-03-31T00:00:00"/>
    <n v="6862.01"/>
    <n v="38"/>
    <x v="7"/>
    <x v="2"/>
  </r>
  <r>
    <s v="JOAO RICARDO BEZERRA VASCONCELOS DE OLIVEIRA"/>
    <s v="Universidade Federal de Uberlandia"/>
    <n v="3043679"/>
    <n v="5550306441"/>
    <s v="04/02/1986"/>
    <s v="M"/>
    <s v="MIRIAM BEZERRA VASCONCELOS DE OLIVEIRA"/>
    <s v="Branca"/>
    <s v="BRASILEIRO NATO"/>
    <m/>
    <s v="PE"/>
    <m/>
    <n v="89"/>
    <s v="DIRETORIA DE COMUNICACAO SOCIAL"/>
    <s v="04-SANTA MONICA"/>
    <n v="89"/>
    <s v="DIRETORIA DE COMUNICACAO SOCIAL"/>
    <s v="04-SANTA MONIC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8-04-10T00:00:00"/>
    <n v="6837.25"/>
    <n v="36"/>
    <x v="7"/>
    <x v="2"/>
  </r>
  <r>
    <s v="JOAO RODRIGUES SOARES"/>
    <s v="Universidade Federal de Uberlandia"/>
    <n v="412553"/>
    <n v="39371930659"/>
    <s v="17/08/1959"/>
    <s v="M"/>
    <s v="SEBASTIANA FERNANDES DE JESUS"/>
    <s v="Branca"/>
    <s v="BRASILEIRO NATO"/>
    <m/>
    <s v="MG"/>
    <s v="TAPUIRAMA"/>
    <n v="71"/>
    <s v="DIVISAO VIGILANCIA SEGURANCA PATRIMONIAL"/>
    <s v="04-SANTA MONICA"/>
    <n v="59"/>
    <s v="PREFEITURA UNIVERSITARI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5-07-04T00:00:00"/>
    <n v="7988"/>
    <n v="63"/>
    <x v="6"/>
    <x v="2"/>
  </r>
  <r>
    <s v="JOAO VICTOR DA SILVA ALVES"/>
    <s v="Universidade Federal de Uberlandia"/>
    <n v="2827614"/>
    <n v="6477056640"/>
    <s v="11/12/1983"/>
    <s v="M"/>
    <s v="SUELI DA SILVA"/>
    <s v="Branca"/>
    <s v="BRASILEIRO NATO"/>
    <m/>
    <s v="MG"/>
    <m/>
    <n v="414"/>
    <s v="FACULDADE DE CIENCIA DA COMPUTACAO"/>
    <s v="04-SANTA MONICA"/>
    <n v="414"/>
    <s v="FACULDADE DE CIENCIA DA COMPUTACAO"/>
    <s v="04-SANTA MONICA"/>
    <x v="0"/>
    <s v="Mestrado"/>
    <x v="1"/>
    <x v="0"/>
    <n v="4"/>
    <x v="0"/>
    <m/>
    <s v="0//0"/>
    <m/>
    <m/>
    <n v="0"/>
    <m/>
    <n v="0"/>
    <m/>
    <m/>
    <m/>
    <s v="EST"/>
    <s v="40 HS"/>
    <d v="2010-11-30T00:00:00"/>
    <n v="7994.33"/>
    <n v="39"/>
    <x v="2"/>
    <x v="2"/>
  </r>
  <r>
    <s v="JOAO VILELA NETO"/>
    <s v="Hospital de Clínicas"/>
    <n v="1123631"/>
    <n v="45102414615"/>
    <s v="03/12/1961"/>
    <s v="M"/>
    <s v="ZELIA LAURA SIL VILELA"/>
    <s v="Branca"/>
    <s v="BRASILEIRO NATO"/>
    <m/>
    <s v="MG"/>
    <s v="ARAXA"/>
    <n v="771"/>
    <s v="SERVICOS MEDICOS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5-02-03T00:00:00"/>
    <n v="28786.43"/>
    <n v="61"/>
    <x v="6"/>
    <x v="4"/>
  </r>
  <r>
    <s v="JOAO VITOR SILVA DIAS"/>
    <s v="Hospital de Clínicas"/>
    <n v="2247958"/>
    <n v="1169979661"/>
    <s v="28/02/1990"/>
    <s v="M"/>
    <s v="ROSEMEIRE DA SILVA DIAS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Graduação (Nivel Superior Completo)"/>
    <x v="0"/>
    <x v="0"/>
    <n v="5"/>
    <x v="0"/>
    <m/>
    <s v="0//0"/>
    <m/>
    <m/>
    <n v="0"/>
    <m/>
    <n v="0"/>
    <m/>
    <m/>
    <m/>
    <s v="EST"/>
    <s v="24 HS"/>
    <d v="2015-09-08T00:00:00"/>
    <n v="5217.3100000000004"/>
    <n v="32"/>
    <x v="0"/>
    <x v="0"/>
  </r>
  <r>
    <s v="JOAQUIM ALVES SOBRINHO"/>
    <s v="Universidade Federal de Uberlandia"/>
    <n v="413131"/>
    <n v="53907140672"/>
    <s v="04/01/1965"/>
    <s v="M"/>
    <s v="ANTONIA EDUARDA DE JESUS"/>
    <s v="Branca"/>
    <s v="BRASILEIRO NATO"/>
    <m/>
    <s v="MG"/>
    <s v="NOVA PONTE"/>
    <n v="869"/>
    <s v="DIVISAO DE EXECUCAO FISICA - DIROB"/>
    <s v="04-SANTA MONICA"/>
    <n v="80"/>
    <s v="DIRETORIA DE OBRAS - ANTIGA-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86-09-01T00:00:00"/>
    <n v="3354.76"/>
    <n v="57"/>
    <x v="4"/>
    <x v="9"/>
  </r>
  <r>
    <s v="JODI DEE HUNT FERREIRA DO AMARAL"/>
    <s v="Hospital de Clínicas"/>
    <n v="2352560"/>
    <n v="75579022620"/>
    <s v="26/11/1970"/>
    <s v="F"/>
    <s v="ANNA MARIE HUNT"/>
    <s v="Branca"/>
    <s v="BRASILEIRO NATZ"/>
    <s v="ESTADOS UNIDOS"/>
    <m/>
    <s v="OWOSSO"/>
    <n v="770"/>
    <s v="PSICOLOGIA CLINICA"/>
    <s v="06-HOSP CLINICAS-UMUARAMA"/>
    <n v="746"/>
    <s v="DIRETORIA DE SERVICOS CLINICOS"/>
    <s v="06-HOSP CLINICAS-UMUARAMA"/>
    <x v="0"/>
    <s v="Doutorado"/>
    <x v="1"/>
    <x v="0"/>
    <n v="13"/>
    <x v="0"/>
    <m/>
    <s v="0//0"/>
    <m/>
    <m/>
    <n v="0"/>
    <m/>
    <n v="0"/>
    <m/>
    <m/>
    <m/>
    <s v="EST"/>
    <s v="40 HS"/>
    <d v="2004-05-12T00:00:00"/>
    <n v="14208.24"/>
    <n v="52"/>
    <x v="5"/>
    <x v="6"/>
  </r>
  <r>
    <s v="JOEL FERNANDES FILHO"/>
    <s v="Universidade Federal de Uberlandia"/>
    <n v="1123463"/>
    <n v="19589077668"/>
    <s v="01/11/1948"/>
    <s v="M"/>
    <s v="ESTHER HELOISA ANTUNES DE OLIVEIRA"/>
    <s v="Branca"/>
    <s v="BRASILEIRO NATO"/>
    <m/>
    <s v="MG"/>
    <s v="PEDRA AZUL"/>
    <n v="963"/>
    <s v="DIRETORIA DE SUSTENTABILIDADE AMBIENTAL"/>
    <s v="04-SANTA MONICA"/>
    <n v="80"/>
    <s v="DIRETORIA DE OBRAS - ANTIGA-"/>
    <s v="04-SANTA MONIC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5-01-06T00:00:00"/>
    <n v="11070.74"/>
    <n v="74"/>
    <x v="9"/>
    <x v="8"/>
  </r>
  <r>
    <s v="JOEL RODRIGUES DOS SANTOS"/>
    <s v="Hospital de Clínicas"/>
    <n v="1435483"/>
    <n v="40472990659"/>
    <s v="06/09/1959"/>
    <s v="M"/>
    <s v="NIVIA XAVIER SANTOS"/>
    <s v="Branca"/>
    <s v="BRASILEIRO NATO"/>
    <m/>
    <s v="MG"/>
    <s v="MONTES CLAROS"/>
    <n v="470"/>
    <s v="ECOCARDIOGRAFIA AMB DIENF"/>
    <s v="05-ENFERMAGEM-UMUARAMA"/>
    <n v="211"/>
    <s v="DIRETORIA DE ENFERMAGEM HC"/>
    <s v="05-ENFERMAGEM-UMUARAMA"/>
    <x v="0"/>
    <s v="Tecnico (Nivel Medio Completo)"/>
    <x v="2"/>
    <x v="0"/>
    <n v="12"/>
    <x v="0"/>
    <m/>
    <s v="0//0"/>
    <m/>
    <m/>
    <n v="0"/>
    <m/>
    <n v="0"/>
    <m/>
    <m/>
    <m/>
    <s v="EST"/>
    <s v="40 HS"/>
    <d v="2003-12-03T00:00:00"/>
    <n v="11742.64"/>
    <n v="63"/>
    <x v="6"/>
    <x v="8"/>
  </r>
  <r>
    <s v="JOELMA APARECIDA SOUZA ALVES"/>
    <s v="Universidade Federal de Uberlandia"/>
    <n v="2163491"/>
    <n v="7534023602"/>
    <s v="26/04/1985"/>
    <s v="F"/>
    <s v="APARECIDA DE FATIMA DE SOUZA"/>
    <s v="Parda"/>
    <s v="BRASILEIRO NATO"/>
    <m/>
    <s v="MG"/>
    <m/>
    <n v="326"/>
    <s v="INSTITUTO DE PSICOLOGIA"/>
    <s v="07-AREA ACADEMICA-UMUARAMA"/>
    <n v="326"/>
    <s v="INSTITUTO DE PSICOLOGIA"/>
    <s v="07-AREA ACADEMICA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9-29T00:00:00"/>
    <n v="0"/>
    <n v="37"/>
    <x v="7"/>
    <x v="10"/>
  </r>
  <r>
    <s v="JOELMA DOS REIS SOARES DE MOURA"/>
    <s v="Universidade Federal de Uberlandia"/>
    <n v="1434344"/>
    <n v="617295662"/>
    <s v="10/12/1975"/>
    <s v="F"/>
    <s v="ELZA MARIA SOARES DE MOURA"/>
    <s v="Branca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3-11-06T00:00:00"/>
    <n v="9987.92"/>
    <n v="47"/>
    <x v="3"/>
    <x v="3"/>
  </r>
  <r>
    <s v="JOELMA MARIA FERREIRA DOS SANTOS"/>
    <s v="Universidade Federal de Uberlandia"/>
    <n v="2408464"/>
    <n v="6912392660"/>
    <s v="04/01/1987"/>
    <s v="F"/>
    <s v="HILMA RODRIGUES FERREIRA"/>
    <s v="Parda"/>
    <s v="BRASILEIRO NATO"/>
    <m/>
    <s v="SP"/>
    <m/>
    <n v="271"/>
    <s v="DIRETORIA ESCOLA DE EDUCACAO BASICA"/>
    <s v="03-EDUCACAO FISICA"/>
    <n v="271"/>
    <s v="DIRETORIA ESCOLA DE EDUCACAO BASICA"/>
    <s v="03-EDUCACAO FISICA"/>
    <x v="0"/>
    <s v="Graduação (Nivel Superior Completo)"/>
    <x v="2"/>
    <x v="0"/>
    <n v="4"/>
    <x v="0"/>
    <m/>
    <s v="0//0"/>
    <m/>
    <s v="Lic. Gestante  ( Concedida Administrat.) - EST"/>
    <n v="0"/>
    <m/>
    <n v="0"/>
    <m/>
    <s v="29/09/2022"/>
    <s v="26/01/2023"/>
    <s v="EST"/>
    <s v="40 HS"/>
    <d v="2017-07-10T00:00:00"/>
    <n v="3181.04"/>
    <n v="35"/>
    <x v="7"/>
    <x v="9"/>
  </r>
  <r>
    <s v="JOHN DOUGLAS MENDES CUNHA"/>
    <s v="Universidade Federal de Uberlandia"/>
    <n v="2127452"/>
    <n v="6076889632"/>
    <s v="16/02/1984"/>
    <s v="M"/>
    <s v="ELCIONE MENDES CUNHA"/>
    <s v="Indigena"/>
    <s v="BRASILEIRO NATO"/>
    <m/>
    <s v="MG"/>
    <m/>
    <n v="319"/>
    <s v="FACULDADE DE ODONTOLOGIA"/>
    <s v="07-AREA ACADEMICA-UMUARAMA"/>
    <n v="319"/>
    <s v="FACULDADE DE ODONTOLOGIA"/>
    <s v="07-AREA ACADEMICA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6-03T00:00:00"/>
    <n v="4652.43"/>
    <n v="38"/>
    <x v="7"/>
    <x v="0"/>
  </r>
  <r>
    <s v="JOHN PIETRO NUNES"/>
    <s v="Hospital de Clínicas"/>
    <n v="1123330"/>
    <n v="77888111653"/>
    <s v="12/09/1969"/>
    <s v="M"/>
    <s v="MARIA GERALDA NUNES"/>
    <s v="Parda"/>
    <s v="BRASILEIRO NATO"/>
    <m/>
    <s v="MG"/>
    <s v="LAGOA FORMOS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7565.36"/>
    <n v="53"/>
    <x v="5"/>
    <x v="2"/>
  </r>
  <r>
    <s v="JOHNSON GONCALVES"/>
    <s v="Universidade Federal de Uberlandia"/>
    <n v="1974373"/>
    <n v="285761609"/>
    <s v="27/03/1974"/>
    <s v="M"/>
    <s v="DILMA BATISTA GONCALVES"/>
    <s v="Branca"/>
    <s v="BRASILEIRO NATO"/>
    <m/>
    <s v="MG"/>
    <m/>
    <n v="399"/>
    <s v="FACULDADE DE ENGENHARIA MECANICA"/>
    <s v="12-CAMPUS GLORIA"/>
    <n v="399"/>
    <s v="FACULDADE DE ENGENHARIA MECANICA"/>
    <s v="12-CAMPUS GLORI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0-22T00:00:00"/>
    <n v="4488.6000000000004"/>
    <n v="48"/>
    <x v="3"/>
    <x v="0"/>
  </r>
  <r>
    <s v="JOHNY MARQUES BORGES RIBEIRO"/>
    <s v="Universidade Federal de Uberlandia"/>
    <n v="2996981"/>
    <n v="1517690609"/>
    <s v="16/07/1985"/>
    <s v="M"/>
    <s v="ELIZAINE MARQUES BORGES"/>
    <s v="Branca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Mestrado"/>
    <x v="1"/>
    <x v="0"/>
    <n v="4"/>
    <x v="0"/>
    <m/>
    <s v="0//0"/>
    <m/>
    <m/>
    <n v="0"/>
    <m/>
    <n v="0"/>
    <m/>
    <m/>
    <m/>
    <s v="EST"/>
    <s v="40 HS"/>
    <d v="2017-11-27T00:00:00"/>
    <n v="7994.33"/>
    <n v="37"/>
    <x v="7"/>
    <x v="2"/>
  </r>
  <r>
    <s v="JOICE APARECIDA REIS"/>
    <s v="Hospital de Clínicas"/>
    <n v="3091329"/>
    <n v="6689681688"/>
    <s v="08/06/1983"/>
    <s v="F"/>
    <s v="APARECIDA DE FATIMA CALMIM DE REIS"/>
    <s v="Pret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ENSINO MEDIO"/>
    <x v="0"/>
    <x v="3"/>
    <n v="3"/>
    <x v="0"/>
    <m/>
    <s v="0//0"/>
    <m/>
    <m/>
    <n v="0"/>
    <m/>
    <n v="0"/>
    <m/>
    <m/>
    <m/>
    <s v="EST"/>
    <s v="40 HS"/>
    <d v="2019-02-12T00:00:00"/>
    <n v="6102.66"/>
    <n v="39"/>
    <x v="2"/>
    <x v="2"/>
  </r>
  <r>
    <s v="JOILSA FONSECA DE OLIVEIRA"/>
    <s v="Universidade Federal de Uberlandia"/>
    <n v="2062422"/>
    <n v="4310908667"/>
    <s v="08/09/1979"/>
    <s v="F"/>
    <s v="MARIA DO CARMO ALVES"/>
    <s v="Branca"/>
    <s v="BRASILEIRO NATO"/>
    <m/>
    <s v="MG"/>
    <m/>
    <n v="733"/>
    <s v="DIVISAO AQUISICAO PROCESSAMENTO TECNICO"/>
    <s v="04-SANTA MONICA"/>
    <n v="585"/>
    <s v="DIRETORIA DO SISTEMA DE BIBLIOTECAS"/>
    <s v="04-SANTA MONIC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3-10-09T00:00:00"/>
    <n v="8644.32"/>
    <n v="43"/>
    <x v="2"/>
    <x v="3"/>
  </r>
  <r>
    <s v="JONAS ANTONIO RODRIGUES JUNIOR"/>
    <s v="Universidade Federal de Uberlandia"/>
    <n v="1829075"/>
    <n v="7808716693"/>
    <s v="08/10/1984"/>
    <s v="M"/>
    <s v="MARIA DA LUZ DE LIMA RODRIGUES"/>
    <s v="Não Informado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1-30T00:00:00"/>
    <n v="4663.6499999999996"/>
    <n v="38"/>
    <x v="7"/>
    <x v="0"/>
  </r>
  <r>
    <s v="JONAS PROFETA BORGES"/>
    <s v="Universidade Federal de Uberlandia"/>
    <n v="1752825"/>
    <n v="81513186604"/>
    <s v="12/01/1975"/>
    <s v="M"/>
    <s v="IRACI DE ALMEIDA BORGES"/>
    <s v="Branca"/>
    <s v="BRASILEIRO NATO"/>
    <m/>
    <s v="MG"/>
    <m/>
    <n v="399"/>
    <s v="FACULDADE DE ENGENHARIA MECANICA"/>
    <s v="12-CAMPUS GLORIA"/>
    <n v="399"/>
    <s v="FACULDADE DE ENGENHARIA MECANICA"/>
    <s v="12-CAMPUS GLORIA"/>
    <x v="0"/>
    <s v="ENSINO MEDIO"/>
    <x v="0"/>
    <x v="2"/>
    <n v="9"/>
    <x v="0"/>
    <m/>
    <s v="0//0"/>
    <m/>
    <m/>
    <n v="0"/>
    <m/>
    <n v="0"/>
    <m/>
    <m/>
    <m/>
    <s v="EST"/>
    <s v="40 HS"/>
    <d v="2010-01-26T00:00:00"/>
    <n v="3587.43"/>
    <n v="47"/>
    <x v="3"/>
    <x v="9"/>
  </r>
  <r>
    <s v="JORDANA RODRIGUES DE ALMEIDA"/>
    <s v="Hospital de Clínicas"/>
    <n v="3140201"/>
    <n v="10954043693"/>
    <s v="27/04/1991"/>
    <s v="F"/>
    <s v="MARIA JOSE DE ALMEIDA"/>
    <s v="Branca"/>
    <s v="BRASILEIRO NATO"/>
    <m/>
    <s v="MG"/>
    <m/>
    <n v="498"/>
    <s v="UTI ADULTO GEUNE DIENF"/>
    <s v="05-ENFERMAGEM-UMUARAMA"/>
    <n v="179"/>
    <s v="DIRETORIA GERAL HOSP CLINICAS"/>
    <s v="06-HOSP CLINICAS-UMUARAMA"/>
    <x v="0"/>
    <s v="Especialização Nivel Superior"/>
    <x v="0"/>
    <x v="3"/>
    <n v="3"/>
    <x v="0"/>
    <m/>
    <s v="0//0"/>
    <m/>
    <m/>
    <n v="0"/>
    <m/>
    <n v="0"/>
    <m/>
    <m/>
    <m/>
    <s v="EST"/>
    <s v="40 HS"/>
    <d v="2019-07-31T00:00:00"/>
    <n v="3627.3"/>
    <n v="31"/>
    <x v="0"/>
    <x v="9"/>
  </r>
  <r>
    <s v="JORGE ALEXANDRE GUSKUMA"/>
    <s v="Universidade Federal de Uberlandia"/>
    <n v="1668014"/>
    <n v="33374089828"/>
    <s v="16/01/1984"/>
    <s v="M"/>
    <s v="VALQUIRIA APARECIDA BUENO"/>
    <s v="Amarela"/>
    <s v="BRASILEIRO NATO"/>
    <m/>
    <s v="SP"/>
    <m/>
    <n v="245"/>
    <s v="AUDITORIA GERAL"/>
    <s v="04-SANTA MONICA"/>
    <n v="4"/>
    <s v="GABINETE DO REITOR"/>
    <s v="04-SANTA MONICA"/>
    <x v="0"/>
    <s v="Especialização Nivel Superior"/>
    <x v="1"/>
    <x v="0"/>
    <n v="10"/>
    <x v="0"/>
    <m/>
    <s v="0//0"/>
    <m/>
    <m/>
    <n v="26352"/>
    <s v="FUNDACAO UNIVERSIDADE FEDERAL DO ABC"/>
    <n v="0"/>
    <m/>
    <m/>
    <m/>
    <s v="EST"/>
    <s v="40 HS"/>
    <d v="2012-05-01T00:00:00"/>
    <n v="8601.52"/>
    <n v="38"/>
    <x v="7"/>
    <x v="3"/>
  </r>
  <r>
    <s v="JORGE ANDRADE RODRIGUES"/>
    <s v="Universidade Federal de Uberlandia"/>
    <n v="413197"/>
    <n v="64432530600"/>
    <s v="07/11/1966"/>
    <s v="M"/>
    <s v="MARIA ANDRADE RODRIGUES"/>
    <s v="Branca"/>
    <s v="BRASILEIRO NATO"/>
    <m/>
    <s v="GO"/>
    <s v="ITUMBIARA"/>
    <n v="288"/>
    <s v="INSTITUTO DE CIENCIAS BIOMEDICAS"/>
    <s v="07-AREA ACADEMICA-UMUARAMA"/>
    <n v="288"/>
    <s v="INSTITUTO DE CIENCIAS BIOMEDICAS"/>
    <s v="07-AREA ACADEMICA-UMUARAMA"/>
    <x v="0"/>
    <s v="Nivel Medio"/>
    <x v="2"/>
    <x v="0"/>
    <n v="16"/>
    <x v="0"/>
    <m/>
    <s v="0//0"/>
    <m/>
    <m/>
    <n v="0"/>
    <m/>
    <n v="0"/>
    <m/>
    <m/>
    <m/>
    <s v="EST"/>
    <s v="40 HS"/>
    <d v="1986-05-15T00:00:00"/>
    <n v="4918.32"/>
    <n v="56"/>
    <x v="4"/>
    <x v="0"/>
  </r>
  <r>
    <s v="JORGE HENRIQUE MOREIRA AGOSTINHO"/>
    <s v="Universidade Federal de Uberlandia"/>
    <n v="2191027"/>
    <n v="84713895687"/>
    <s v="02/09/1972"/>
    <s v="M"/>
    <s v="JULIA LUIZA MOREIRA AGOSTINHO"/>
    <s v="Branca"/>
    <s v="BRASILEIRO NATO"/>
    <m/>
    <s v="SP"/>
    <s v="LUCELIA"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1"/>
    <n v="12"/>
    <x v="0"/>
    <m/>
    <s v="0//0"/>
    <m/>
    <m/>
    <n v="0"/>
    <m/>
    <n v="0"/>
    <m/>
    <m/>
    <m/>
    <s v="EST"/>
    <s v="20 HS"/>
    <d v="2004-01-26T00:00:00"/>
    <n v="8956.92"/>
    <n v="50"/>
    <x v="5"/>
    <x v="3"/>
  </r>
  <r>
    <s v="JORGE PEREIRA CARDOSO"/>
    <s v="Universidade Federal de Uberlandia"/>
    <n v="413113"/>
    <n v="71365621634"/>
    <s v="23/03/1967"/>
    <s v="M"/>
    <s v="MARIA LOPES OL CARDOSO"/>
    <s v="Parda"/>
    <s v="BRASILEIRO NATO"/>
    <m/>
    <s v="MG"/>
    <s v="LAGAMAR"/>
    <n v="118"/>
    <s v="DIVISAO FAZENDAS EXPERIMENTAIS - DIEPV"/>
    <s v="08-AREA ADMINISTR-UMUARAMA"/>
    <n v="117"/>
    <s v="DIRET DE EXPERIMENTACAO E PROD VEGETAL"/>
    <s v="08-AREA ADMINISTR-UMUARAM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87-02-27T00:00:00"/>
    <n v="3550.25"/>
    <n v="55"/>
    <x v="4"/>
    <x v="9"/>
  </r>
  <r>
    <s v="JOSE ALVES DA SILVA"/>
    <s v="Hospital de Clínicas"/>
    <n v="411397"/>
    <n v="43152767668"/>
    <s v="17/04/1962"/>
    <s v="M"/>
    <s v="IRIS MANOELINA ALVES"/>
    <s v="Branca"/>
    <s v="BRASILEIRO NATO"/>
    <m/>
    <s v="MG"/>
    <s v="NOVA PONTE"/>
    <n v="771"/>
    <s v="SERVICOS MEDICOS"/>
    <s v="06-HOSP CLINICAS-UMUARAMA"/>
    <n v="769"/>
    <s v="PROPEDEUTICA"/>
    <s v="06-HOSP CLINICAS-UMUARAMA"/>
    <x v="0"/>
    <s v="ENSINO FUNDAMENTAL"/>
    <x v="0"/>
    <x v="1"/>
    <n v="16"/>
    <x v="0"/>
    <m/>
    <s v="0//0"/>
    <m/>
    <m/>
    <n v="0"/>
    <m/>
    <n v="0"/>
    <m/>
    <m/>
    <m/>
    <s v="EST"/>
    <s v="40 HS"/>
    <d v="1982-07-01T00:00:00"/>
    <n v="6607.46"/>
    <n v="60"/>
    <x v="6"/>
    <x v="2"/>
  </r>
  <r>
    <s v="JOSE ALVES DA SILVA"/>
    <s v="Hospital de Clínicas"/>
    <n v="1035082"/>
    <n v="12282073134"/>
    <s v="18/06/1956"/>
    <s v="M"/>
    <s v="CLARINDA SILVEIR SILVA"/>
    <s v="Parda"/>
    <s v="BRASILEIRO NATO"/>
    <m/>
    <s v="GO"/>
    <s v="PARANAIGUARA"/>
    <n v="754"/>
    <s v="NUTRICAO E DIETETICA"/>
    <s v="06-HOSP CLINICAS-UMUARAMA"/>
    <n v="743"/>
    <s v="DIRETORIA DE SERVICOS ADMINISTRATIVOS"/>
    <s v="06-HOSP CLINICAS-UMUARAMA"/>
    <x v="0"/>
    <s v="ENSINO FUNDAMENTAL"/>
    <x v="4"/>
    <x v="1"/>
    <n v="16"/>
    <x v="0"/>
    <m/>
    <s v="0//0"/>
    <m/>
    <m/>
    <n v="0"/>
    <m/>
    <n v="0"/>
    <m/>
    <m/>
    <m/>
    <s v="EST"/>
    <s v="40 HS"/>
    <d v="1992-11-05T00:00:00"/>
    <n v="3264.08"/>
    <n v="66"/>
    <x v="1"/>
    <x v="9"/>
  </r>
  <r>
    <s v="JOSE ALVES PEREIRA"/>
    <s v="Hospital de Clínicas"/>
    <n v="1940554"/>
    <n v="5024910605"/>
    <s v="27/05/1980"/>
    <s v="M"/>
    <s v="HELENA SANTOS PEREIRA"/>
    <s v="Pard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5-04T00:00:00"/>
    <n v="10932.9"/>
    <n v="42"/>
    <x v="2"/>
    <x v="8"/>
  </r>
  <r>
    <s v="JOSE ANCELOANN LAGO GRANDE MARTINS"/>
    <s v="Universidade Federal de Uberlandia"/>
    <n v="1828387"/>
    <n v="53429753600"/>
    <s v="17/02/1964"/>
    <s v="M"/>
    <s v="SELMA FERREIRA MARTINS"/>
    <s v="Branca"/>
    <s v="BRASILEIRO NATO"/>
    <m/>
    <s v="MG"/>
    <m/>
    <n v="407"/>
    <s v="FACULDADE DE ENGENHARIA CIVIL"/>
    <s v="04-SANTA MONICA"/>
    <n v="407"/>
    <s v="FACULDADE DE ENGENHARIA CIVIL"/>
    <s v="04-SANTA MONICA"/>
    <x v="0"/>
    <s v="Mestrado"/>
    <x v="1"/>
    <x v="0"/>
    <n v="8"/>
    <x v="0"/>
    <m/>
    <s v="0//0"/>
    <m/>
    <m/>
    <n v="0"/>
    <m/>
    <n v="0"/>
    <m/>
    <m/>
    <m/>
    <s v="EST"/>
    <s v="40 HS"/>
    <d v="2010-11-30T00:00:00"/>
    <n v="9316.32"/>
    <n v="58"/>
    <x v="4"/>
    <x v="3"/>
  </r>
  <r>
    <s v="JOSE ANNE DE FRANCA GABRIEL"/>
    <s v="Hospital de Clínicas"/>
    <n v="1362502"/>
    <n v="4843741680"/>
    <s v="10/03/1980"/>
    <s v="F"/>
    <s v="VERA LUCIA LUIZA DE FRANCA GABRIEL"/>
    <s v="Preta"/>
    <s v="BRASILEIRO NATO"/>
    <m/>
    <s v="MG"/>
    <s v="ITUIUTABA"/>
    <n v="212"/>
    <s v="AMBULATORIO DIENF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2-09-25T00:00:00"/>
    <n v="7036.8"/>
    <n v="42"/>
    <x v="2"/>
    <x v="2"/>
  </r>
  <r>
    <s v="JOSE ANTONIO FIRMINO"/>
    <s v="Universidade Federal de Uberlandia"/>
    <n v="413127"/>
    <n v="53927559687"/>
    <s v="11/06/1965"/>
    <s v="M"/>
    <s v="HELENA MAXIMIANA DE JESUS"/>
    <s v="Branca"/>
    <s v="BRASILEIRO NATO"/>
    <m/>
    <s v="MG"/>
    <s v="UBERLANDIA"/>
    <n v="673"/>
    <s v="DIRETORIA DE OBRAS"/>
    <s v="04-SANTA MONICA"/>
    <n v="80"/>
    <s v="DIRETORIA DE OBRAS - ANTIGA-"/>
    <s v="04-SANTA MONICA"/>
    <x v="0"/>
    <s v="Nivel Medio"/>
    <x v="3"/>
    <x v="0"/>
    <n v="16"/>
    <x v="0"/>
    <m/>
    <s v="0//0"/>
    <m/>
    <m/>
    <n v="0"/>
    <m/>
    <n v="0"/>
    <m/>
    <m/>
    <m/>
    <s v="EST"/>
    <s v="40 HS"/>
    <d v="1986-03-21T00:00:00"/>
    <n v="4381.84"/>
    <n v="57"/>
    <x v="4"/>
    <x v="0"/>
  </r>
  <r>
    <s v="JOSE ANTONIO SILVA"/>
    <s v="Hospital de Clínicas"/>
    <n v="1123540"/>
    <n v="43712797672"/>
    <s v="27/04/1963"/>
    <s v="M"/>
    <s v="IRENE SANTOS SILVA"/>
    <s v="Preta"/>
    <s v="BRASILEIRO NATO"/>
    <m/>
    <s v="GO"/>
    <s v="GOIATUBA"/>
    <n v="769"/>
    <s v="PROPEDEUTICA"/>
    <s v="06-HOSP CLINICAS-UMUARAMA"/>
    <n v="746"/>
    <s v="DIRETORIA DE SERVICOS CLINICOS"/>
    <s v="06-HOSP CLINICAS-UMUARAMA"/>
    <x v="4"/>
    <s v="Nivel Medio"/>
    <x v="2"/>
    <x v="0"/>
    <n v="16"/>
    <x v="0"/>
    <m/>
    <s v="0//0"/>
    <m/>
    <m/>
    <n v="0"/>
    <m/>
    <n v="0"/>
    <m/>
    <m/>
    <m/>
    <s v="EST"/>
    <s v="40 HS"/>
    <d v="1995-01-15T00:00:00"/>
    <n v="4608.5"/>
    <n v="59"/>
    <x v="6"/>
    <x v="0"/>
  </r>
  <r>
    <s v="JOSE ARMANDO ALVES"/>
    <s v="Universidade Federal de Uberlandia"/>
    <n v="412058"/>
    <n v="26678039653"/>
    <s v="13/09/1950"/>
    <s v="M"/>
    <s v="ALDA RIBEIRO CASTRO"/>
    <s v="Parda"/>
    <s v="BRASILEIRO NATO"/>
    <m/>
    <s v="MG"/>
    <s v="ARAXA"/>
    <n v="694"/>
    <s v="DIVISAO DE TRANSPORTES"/>
    <s v="08-AREA ADMINISTR-UMUARAMA"/>
    <n v="59"/>
    <s v="PREFEITURA UNIVERSITARIA"/>
    <s v="04-SANTA MONICA"/>
    <x v="0"/>
    <s v="ALFABETIZADO SEM CURSOS REGULARES"/>
    <x v="3"/>
    <x v="2"/>
    <n v="16"/>
    <x v="0"/>
    <m/>
    <s v="0//0"/>
    <m/>
    <m/>
    <n v="0"/>
    <m/>
    <n v="0"/>
    <m/>
    <m/>
    <m/>
    <s v="EST"/>
    <s v="40 HS"/>
    <d v="1980-03-11T00:00:00"/>
    <n v="4998.63"/>
    <n v="72"/>
    <x v="9"/>
    <x v="0"/>
  </r>
  <r>
    <s v="JOSE CARLOS DA SILVA"/>
    <s v="Universidade Federal de Uberlandia"/>
    <n v="1035068"/>
    <n v="93234830606"/>
    <s v="14/04/1962"/>
    <s v="M"/>
    <s v="TARCILA MONTEIRO SILVA"/>
    <s v="Parda"/>
    <s v="BRASILEIRO NATO"/>
    <m/>
    <s v="MG"/>
    <s v="CANAPOLIS"/>
    <n v="71"/>
    <s v="DIVISAO VIGILANCIA SEGURANCA PATRIMONIAL"/>
    <s v="04-SANTA MONICA"/>
    <n v="59"/>
    <s v="PREFEITURA UNIVERSITARI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2-05-26T00:00:00"/>
    <n v="8418.77"/>
    <n v="60"/>
    <x v="6"/>
    <x v="3"/>
  </r>
  <r>
    <s v="JOSE CARLOS VIEIRA"/>
    <s v="Universidade Federal de Uberlandia"/>
    <n v="410986"/>
    <n v="27313603649"/>
    <s v="25/10/1958"/>
    <s v="M"/>
    <s v="MARIA TEODORA VIEIRA"/>
    <s v="Parda"/>
    <s v="BRASILEIRO NATO"/>
    <m/>
    <s v="MG"/>
    <s v="ITUIUTABA"/>
    <n v="71"/>
    <s v="DIVISAO VIGILANCIA SEGURANCA PATRIMONIAL"/>
    <s v="04-SANTA MONICA"/>
    <n v="59"/>
    <s v="PREFEITURA UNIVERSITARIA"/>
    <s v="04-SANTA MONICA"/>
    <x v="0"/>
    <s v="Nivel Medio"/>
    <x v="0"/>
    <x v="0"/>
    <n v="16"/>
    <x v="0"/>
    <m/>
    <s v="0//0"/>
    <m/>
    <m/>
    <n v="0"/>
    <m/>
    <n v="0"/>
    <m/>
    <m/>
    <m/>
    <s v="EST"/>
    <s v="40 HS"/>
    <d v="1978-03-22T00:00:00"/>
    <n v="8526.98"/>
    <n v="64"/>
    <x v="1"/>
    <x v="3"/>
  </r>
  <r>
    <s v="JOSE CIPRIANO DA SILVA"/>
    <s v="Universidade Federal de Uberlandia"/>
    <n v="411354"/>
    <n v="35032081604"/>
    <s v="30/03/1960"/>
    <s v="M"/>
    <s v="CONCEICAO V SILVA"/>
    <s v="Parda"/>
    <s v="BRASILEIRO NATO"/>
    <m/>
    <s v="RS"/>
    <s v="SANTA ROSA DA SERRA"/>
    <n v="685"/>
    <s v="DIVISAO DE RECURSOS AUDIO-VISUAIS"/>
    <s v="04-SANTA MONICA"/>
    <n v="59"/>
    <s v="PREFEITURA UNIVERSITARIA"/>
    <s v="04-SANTA MONICA"/>
    <x v="0"/>
    <s v="ENSINO FUNDAMENTAL"/>
    <x v="0"/>
    <x v="2"/>
    <n v="16"/>
    <x v="0"/>
    <m/>
    <s v="0//0"/>
    <m/>
    <m/>
    <n v="0"/>
    <m/>
    <n v="0"/>
    <m/>
    <m/>
    <m/>
    <s v="EST"/>
    <s v="40 HS"/>
    <d v="1981-09-11T00:00:00"/>
    <n v="6515.72"/>
    <n v="62"/>
    <x v="6"/>
    <x v="2"/>
  </r>
  <r>
    <s v="JOSE DAGMAR DE OLIVEIRA"/>
    <s v="Universidade Federal de Uberlandia"/>
    <n v="409693"/>
    <n v="18226140668"/>
    <s v="16/06/1955"/>
    <s v="M"/>
    <s v="MARIA ROSARIA DE OLIVEIRA"/>
    <s v="Preta"/>
    <s v="BRASILEIRO NATO"/>
    <m/>
    <s v="MG"/>
    <s v="UBERLANDIA"/>
    <n v="685"/>
    <s v="DIVISAO DE RECURSOS AUDIO-VISUAIS"/>
    <s v="04-SANTA MONICA"/>
    <n v="59"/>
    <s v="PREFEITURA UNIVERSITARIA"/>
    <s v="04-SANTA MONICA"/>
    <x v="0"/>
    <s v="ENSINO MEDIO"/>
    <x v="0"/>
    <x v="2"/>
    <n v="16"/>
    <x v="0"/>
    <m/>
    <s v="0//0"/>
    <m/>
    <m/>
    <n v="0"/>
    <m/>
    <n v="0"/>
    <m/>
    <m/>
    <m/>
    <s v="EST"/>
    <s v="40 HS"/>
    <d v="1973-09-17T00:00:00"/>
    <n v="6879.08"/>
    <n v="67"/>
    <x v="1"/>
    <x v="2"/>
  </r>
  <r>
    <s v="JOSE DE MELO JUNIOR"/>
    <s v="Universidade Federal de Uberlandia"/>
    <n v="1206243"/>
    <n v="50442104634"/>
    <s v="31/05/1964"/>
    <s v="M"/>
    <s v="GILKA RAMOS MARRA DE MELO"/>
    <s v="Branca"/>
    <s v="BRASILEIRO NATO"/>
    <m/>
    <s v="MG"/>
    <s v="ITUIUTABA"/>
    <n v="414"/>
    <s v="FACULDADE DE CIENCIA DA COMPUTACAO"/>
    <s v="04-SANTA MONICA"/>
    <n v="414"/>
    <s v="FACULDADE DE CIENCIA DA COMPUTACAO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6-08-09T00:00:00"/>
    <n v="6431.04"/>
    <n v="58"/>
    <x v="4"/>
    <x v="2"/>
  </r>
  <r>
    <s v="JOSE DIVINO PEREIRA"/>
    <s v="Hospital de Clínicas"/>
    <n v="412753"/>
    <n v="52625508604"/>
    <s v="23/08/1964"/>
    <s v="M"/>
    <s v="MARIA CARMELITA ARAUJO"/>
    <s v="Branca"/>
    <s v="BRASILEIRO NATO"/>
    <m/>
    <s v="MG"/>
    <s v="CANAPOLIS"/>
    <n v="771"/>
    <s v="SERVICOS MEDICOS"/>
    <s v="06-HOSP CLINICAS-UMUARAMA"/>
    <n v="746"/>
    <s v="DIRETORIA DE SERVICOS CLINICOS"/>
    <s v="06-HOSP CLINICAS-UMUARAMA"/>
    <x v="0"/>
    <s v="ENSINO FUNDAMENTAL INCOMPLETO"/>
    <x v="2"/>
    <x v="0"/>
    <n v="16"/>
    <x v="0"/>
    <m/>
    <s v="0//0"/>
    <m/>
    <m/>
    <n v="0"/>
    <m/>
    <n v="0"/>
    <m/>
    <m/>
    <m/>
    <s v="EST"/>
    <s v="40 HS"/>
    <d v="1987-01-21T00:00:00"/>
    <n v="5168.1000000000004"/>
    <n v="58"/>
    <x v="4"/>
    <x v="0"/>
  </r>
  <r>
    <s v="JOSE DOS REIS FERREIRA"/>
    <s v="Universidade Federal de Uberlandia"/>
    <n v="410940"/>
    <n v="30189144653"/>
    <s v="06/01/1955"/>
    <s v="M"/>
    <s v="ETIDES MARIA FERREIRA"/>
    <s v="Branca"/>
    <s v="BRASILEIRO NATO"/>
    <m/>
    <s v="MG"/>
    <s v="PERDIZES"/>
    <n v="694"/>
    <s v="DIVISAO DE TRANSPORTES"/>
    <s v="08-AREA ADMINISTR-UMUARAMA"/>
    <n v="59"/>
    <s v="PREFEITURA UNIVERSITARIA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77-09-12T00:00:00"/>
    <n v="7321.34"/>
    <n v="67"/>
    <x v="1"/>
    <x v="2"/>
  </r>
  <r>
    <s v="JOSE DOS REIS OLIVEIRA"/>
    <s v="Hospital de Clínicas"/>
    <n v="413577"/>
    <n v="57812616649"/>
    <s v="23/09/1964"/>
    <s v="M"/>
    <s v="TEREZINHA GONCALVES OLIVEIRA"/>
    <s v="Parda"/>
    <s v="BRASILEIRO NATO"/>
    <m/>
    <s v="MG"/>
    <s v="LAGAMAR"/>
    <n v="776"/>
    <s v="DESENVOLVIMENTO HUMANO EM SAUDE"/>
    <s v="06-HOSP CLINICAS-UMUARAMA"/>
    <n v="179"/>
    <s v="DIRETORIA GERAL HOSP CLINICAS"/>
    <s v="06-HOSP CLINICAS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1-09-30T00:00:00"/>
    <n v="5884.54"/>
    <n v="58"/>
    <x v="4"/>
    <x v="0"/>
  </r>
  <r>
    <s v="JOSE DUARTE NAVES JUNIOR"/>
    <s v="Universidade Federal de Uberlandia"/>
    <n v="2313000"/>
    <n v="7652756600"/>
    <s v="24/10/1989"/>
    <s v="M"/>
    <s v="MAGNA RIBEIRO NAVES"/>
    <s v="Parda"/>
    <s v="BRASILEIRO NATO"/>
    <m/>
    <s v="MG"/>
    <m/>
    <n v="332"/>
    <s v="FACULDADE DE EDUCACAO FISICA"/>
    <s v="03-EDUCACAO FISICA"/>
    <n v="332"/>
    <s v="FACULDADE DE EDUCACAO FISICA"/>
    <s v="03-EDUCACAO FISICA"/>
    <x v="0"/>
    <s v="Graduação (Nivel Superior Completo)"/>
    <x v="0"/>
    <x v="0"/>
    <n v="5"/>
    <x v="0"/>
    <m/>
    <s v="0//0"/>
    <m/>
    <m/>
    <n v="0"/>
    <m/>
    <n v="0"/>
    <m/>
    <m/>
    <m/>
    <s v="EST"/>
    <s v="40 HS"/>
    <d v="2016-05-13T00:00:00"/>
    <n v="3998.03"/>
    <n v="33"/>
    <x v="0"/>
    <x v="9"/>
  </r>
  <r>
    <s v="JOSE EDUARDO BUIATTE"/>
    <s v="Universidade Federal de Uberlandia"/>
    <n v="412675"/>
    <n v="35035951634"/>
    <s v="15/08/1960"/>
    <s v="M"/>
    <s v="ABIGAIL CAMPOS BUIATTE"/>
    <s v="Branca"/>
    <s v="BRASILEIRO NATO"/>
    <m/>
    <s v="MG"/>
    <s v="IPIAÇU"/>
    <n v="356"/>
    <s v="INSTITUTO DE QUIMICA"/>
    <s v="04-SANTA MONICA"/>
    <n v="356"/>
    <s v="INSTITUTO DE QUIMICA"/>
    <s v="04-SANTA MONICA"/>
    <x v="0"/>
    <s v="Doutorado"/>
    <x v="0"/>
    <x v="0"/>
    <n v="16"/>
    <x v="0"/>
    <m/>
    <s v="0//0"/>
    <m/>
    <m/>
    <n v="0"/>
    <m/>
    <n v="0"/>
    <m/>
    <m/>
    <m/>
    <s v="EST"/>
    <s v="40 HS"/>
    <d v="1986-02-12T00:00:00"/>
    <n v="11262.6"/>
    <n v="62"/>
    <x v="6"/>
    <x v="8"/>
  </r>
  <r>
    <s v="JOSE EURIPEDES DE ALMEIDA"/>
    <s v="Universidade Federal de Uberlandia"/>
    <n v="410918"/>
    <n v="21240604653"/>
    <s v="02/12/1953"/>
    <s v="M"/>
    <s v="CELIA CESAR DE ALMEIDA"/>
    <s v="Branca"/>
    <s v="BRASILEIRO NATO"/>
    <m/>
    <s v="MG"/>
    <s v="UBERLANDIA"/>
    <n v="694"/>
    <s v="DIVISAO DE TRANSPORTES"/>
    <s v="08-AREA ADMINISTR-UMUARAMA"/>
    <n v="59"/>
    <s v="PREFEITURA UNIVERSITARIA"/>
    <s v="04-SANTA MONICA"/>
    <x v="0"/>
    <s v="ENSINO FUNDAMENTAL INCOMPLETO"/>
    <x v="0"/>
    <x v="3"/>
    <n v="16"/>
    <x v="0"/>
    <m/>
    <s v="0//0"/>
    <m/>
    <m/>
    <n v="0"/>
    <m/>
    <n v="0"/>
    <m/>
    <m/>
    <m/>
    <s v="EST"/>
    <s v="40 HS"/>
    <d v="1981-11-01T00:00:00"/>
    <n v="6649.96"/>
    <n v="69"/>
    <x v="9"/>
    <x v="2"/>
  </r>
  <r>
    <s v="JOSE EURIPEDES DE SOUSA FERNANDES"/>
    <s v="Universidade Federal de Uberlandia"/>
    <n v="413508"/>
    <n v="57487600610"/>
    <s v="15/12/1966"/>
    <s v="M"/>
    <s v="GENY SOUSA FERNANDES"/>
    <s v="Parda"/>
    <s v="BRASILEIRO NATO"/>
    <m/>
    <s v="MG"/>
    <s v="JARDINESIA"/>
    <n v="71"/>
    <s v="DIVISAO VIGILANCIA SEGURANCA PATRIMONIAL"/>
    <s v="04-SANTA MONICA"/>
    <n v="59"/>
    <s v="PREFEITURA UNIVERSITARIA"/>
    <s v="04-SANTA MONICA"/>
    <x v="0"/>
    <s v="ENSINO MEDIO"/>
    <x v="2"/>
    <x v="0"/>
    <n v="16"/>
    <x v="0"/>
    <m/>
    <s v="0//0"/>
    <m/>
    <m/>
    <n v="0"/>
    <m/>
    <n v="0"/>
    <m/>
    <m/>
    <m/>
    <s v="EST"/>
    <s v="40 HS"/>
    <d v="1991-01-10T00:00:00"/>
    <n v="4732.51"/>
    <n v="56"/>
    <x v="4"/>
    <x v="0"/>
  </r>
  <r>
    <s v="JOSE FERREIRA DE SOUSA"/>
    <s v="Hospital de Clínicas"/>
    <n v="1123646"/>
    <n v="27480798172"/>
    <s v="10/08/1963"/>
    <s v="M"/>
    <s v="MARIA CRUZ SOUSA"/>
    <s v="Parda"/>
    <s v="BRASILEIRO NATO"/>
    <m/>
    <s v="GO"/>
    <s v="BOM JARDIM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1-09T00:00:00"/>
    <n v="7599.68"/>
    <n v="59"/>
    <x v="6"/>
    <x v="2"/>
  </r>
  <r>
    <s v="JOSE FLAVIO LIMA JUNIOR"/>
    <s v="Universidade Federal de Uberlandia"/>
    <n v="3217269"/>
    <n v="8969918655"/>
    <s v="03/08/1987"/>
    <s v="M"/>
    <s v="LUCIA APARECIDA DE ABREU LIMA"/>
    <s v="Parda"/>
    <s v="BRASILEIRO NATO"/>
    <m/>
    <s v="MG"/>
    <m/>
    <n v="36"/>
    <s v="DIVISAO DE MOVIMENTACAO E REGISTRO"/>
    <s v="04-SANTA MONICA"/>
    <n v="29"/>
    <s v="PRO REITORIA DE GESTAO DE PESSOAS"/>
    <s v="04-SANTA MONICA"/>
    <x v="4"/>
    <s v="Especialização Nivel Superior"/>
    <x v="0"/>
    <x v="3"/>
    <n v="2"/>
    <x v="0"/>
    <m/>
    <s v="0//0"/>
    <m/>
    <m/>
    <n v="0"/>
    <m/>
    <n v="0"/>
    <m/>
    <m/>
    <m/>
    <s v="EST"/>
    <s v="40 HS"/>
    <d v="2021-01-12T00:00:00"/>
    <n v="3704.84"/>
    <n v="35"/>
    <x v="7"/>
    <x v="9"/>
  </r>
  <r>
    <s v="JOSE FRANCISCO ALVES"/>
    <s v="Hospital de Clínicas"/>
    <n v="1123359"/>
    <n v="48368539668"/>
    <s v="30/04/1966"/>
    <s v="M"/>
    <s v="ILDA MARIA CONCEICAO"/>
    <s v="Branca"/>
    <s v="BRASILEIRO NATO"/>
    <m/>
    <s v="MG"/>
    <s v="PAINEIRAS"/>
    <n v="498"/>
    <s v="UTI ADULTO GEUNE DIENF"/>
    <s v="05-ENFERMAGEM-UMUARAMA"/>
    <n v="211"/>
    <s v="DIRETORIA DE ENFERMAGEM HC"/>
    <s v="05-ENFERMAGEM-UMUARAMA"/>
    <x v="0"/>
    <s v="ENSINO MEDIO"/>
    <x v="0"/>
    <x v="0"/>
    <n v="16"/>
    <x v="0"/>
    <m/>
    <s v="0//0"/>
    <m/>
    <m/>
    <n v="0"/>
    <m/>
    <n v="0"/>
    <m/>
    <m/>
    <m/>
    <s v="EST"/>
    <s v="40 HS"/>
    <d v="1994-12-15T00:00:00"/>
    <n v="11990.6"/>
    <n v="56"/>
    <x v="4"/>
    <x v="8"/>
  </r>
  <r>
    <s v="JOSE GERALDO MAGESTE DA SILVA"/>
    <s v="Universidade Federal de Uberlandia"/>
    <n v="2220320"/>
    <n v="33293643604"/>
    <s v="08/08/1961"/>
    <s v="M"/>
    <s v="RITA MAGESTE DA SILVA"/>
    <s v="Branca"/>
    <s v="BRASILEIRO NATO"/>
    <m/>
    <s v="MG"/>
    <m/>
    <n v="301"/>
    <s v="INSTITUTO DE CIENCIAS AGRARIAS"/>
    <s v="12-CAMPUS GLORIA"/>
    <n v="0"/>
    <m/>
    <m/>
    <x v="0"/>
    <s v="ENSINO SUPERIOR"/>
    <x v="5"/>
    <x v="4"/>
    <m/>
    <x v="3"/>
    <m/>
    <s v="0//0"/>
    <m/>
    <m/>
    <n v="0"/>
    <m/>
    <n v="0"/>
    <m/>
    <m/>
    <m/>
    <s v="EST"/>
    <s v="40 DE"/>
    <d v="2014-09-25T00:00:00"/>
    <n v="0"/>
    <n v="61"/>
    <x v="6"/>
    <x v="10"/>
  </r>
  <r>
    <s v="JOSE GONCALVES LEITE"/>
    <s v="Universidade Federal de Uberlandia"/>
    <n v="1968665"/>
    <n v="74689185620"/>
    <s v="23/11/1969"/>
    <s v="M"/>
    <s v="OROZINA RODRIGUES GONCALVES"/>
    <s v="Parda"/>
    <s v="BRASILEIRO NATO"/>
    <m/>
    <s v="MG"/>
    <m/>
    <n v="869"/>
    <s v="DIVISAO DE EXECUCAO FISICA - DIROB"/>
    <s v="04-SANTA MONICA"/>
    <n v="59"/>
    <s v="PREFEITURA UNIVERSITARIA"/>
    <s v="04-SANTA MONICA"/>
    <x v="0"/>
    <s v="ENSINO MEDIO"/>
    <x v="0"/>
    <x v="1"/>
    <n v="7"/>
    <x v="0"/>
    <m/>
    <s v="0//0"/>
    <m/>
    <m/>
    <n v="0"/>
    <m/>
    <n v="0"/>
    <m/>
    <m/>
    <m/>
    <s v="EST"/>
    <s v="40 HS"/>
    <d v="2012-09-20T00:00:00"/>
    <n v="3462.21"/>
    <n v="53"/>
    <x v="5"/>
    <x v="9"/>
  </r>
  <r>
    <s v="JOSE HENRIQUE FALEIRO"/>
    <s v="Universidade Federal de Uberlandia"/>
    <n v="2408445"/>
    <n v="3629889190"/>
    <s v="08/04/1993"/>
    <s v="M"/>
    <s v="LUZIA AARECIDA DE CARVALHO FALEIRO"/>
    <s v="Branca"/>
    <s v="BRASILEIRO NATO"/>
    <m/>
    <s v="GO"/>
    <m/>
    <n v="356"/>
    <s v="INSTITUTO DE QUIMICA"/>
    <s v="04-SANTA MONICA"/>
    <n v="356"/>
    <s v="INSTITUTO DE QUIMICA"/>
    <s v="04-SANTA MONICA"/>
    <x v="0"/>
    <s v="Mestrado"/>
    <x v="2"/>
    <x v="0"/>
    <n v="4"/>
    <x v="0"/>
    <m/>
    <s v="0//0"/>
    <m/>
    <m/>
    <n v="0"/>
    <m/>
    <n v="0"/>
    <m/>
    <m/>
    <m/>
    <s v="EST"/>
    <s v="40 HS"/>
    <d v="2017-07-19T00:00:00"/>
    <n v="3719.37"/>
    <n v="29"/>
    <x v="0"/>
    <x v="9"/>
  </r>
  <r>
    <s v="JOSE HENRIQUE ROCHA"/>
    <s v="Hospital de Clínicas"/>
    <n v="1123494"/>
    <n v="84891319615"/>
    <s v="01/01/1973"/>
    <s v="M"/>
    <s v="DIVINA FATIMA ROCHA"/>
    <s v="Parda"/>
    <s v="BRASILEIRO NATO"/>
    <m/>
    <s v="MG"/>
    <s v="UBERLANDIA"/>
    <n v="493"/>
    <s v="CIRURGIA PLASTICA QUEIMADOS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1-16T00:00:00"/>
    <n v="8426.75"/>
    <n v="49"/>
    <x v="5"/>
    <x v="3"/>
  </r>
  <r>
    <s v="JOSE HILARIO ALVES BORGES"/>
    <s v="Hospital de Clínicas"/>
    <n v="1364114"/>
    <n v="51118378687"/>
    <s v="17/04/1963"/>
    <s v="M"/>
    <s v="ISILINA BORGES ALVE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0"/>
    <n v="13"/>
    <x v="0"/>
    <m/>
    <s v="0//0"/>
    <m/>
    <m/>
    <n v="0"/>
    <m/>
    <n v="0"/>
    <m/>
    <m/>
    <m/>
    <s v="EST"/>
    <s v="40 HS"/>
    <d v="2002-11-01T00:00:00"/>
    <n v="27673.16"/>
    <n v="59"/>
    <x v="6"/>
    <x v="4"/>
  </r>
  <r>
    <s v="JOSE HUMBERTO DO NASCIMENTO"/>
    <s v="Universidade Federal de Uberlandia"/>
    <n v="2033677"/>
    <n v="3960351674"/>
    <s v="18/03/1979"/>
    <s v="M"/>
    <s v="ZILDA ROZELI ROSA"/>
    <s v="Branca"/>
    <s v="BRASILEIRO NATO"/>
    <m/>
    <s v="SP"/>
    <m/>
    <n v="4"/>
    <s v="GABINETE DO REITOR"/>
    <s v="04-SANTA MONICA"/>
    <n v="414"/>
    <s v="FACULDADE DE CIENCIA DA COMPUTACA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6-12T00:00:00"/>
    <n v="9794.0300000000007"/>
    <n v="43"/>
    <x v="2"/>
    <x v="3"/>
  </r>
  <r>
    <s v="JOSE JOAQUIM RODRIGUES"/>
    <s v="Hospital de Clínicas"/>
    <n v="412719"/>
    <n v="30233437649"/>
    <s v="27/11/1954"/>
    <s v="M"/>
    <s v="CATHARINA JA RODRIGUES"/>
    <s v="Branca"/>
    <s v="BRASILEIRO NATO"/>
    <m/>
    <s v="SP"/>
    <s v="CRAVINHOS"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16"/>
    <x v="0"/>
    <m/>
    <s v="0//0"/>
    <m/>
    <m/>
    <n v="0"/>
    <m/>
    <n v="0"/>
    <m/>
    <m/>
    <m/>
    <s v="EST"/>
    <s v="20 HS"/>
    <d v="1987-01-01T00:00:00"/>
    <n v="14184.83"/>
    <n v="68"/>
    <x v="1"/>
    <x v="6"/>
  </r>
  <r>
    <s v="JOSE JULIO MORAIS LOPES"/>
    <s v="Hospital de Clínicas"/>
    <n v="1454427"/>
    <n v="82818592615"/>
    <s v="12/07/1972"/>
    <s v="M"/>
    <s v="ELISABETE MORAIS LOPES"/>
    <s v="Parda"/>
    <s v="BRASILEIRO NATO"/>
    <m/>
    <s v="GO"/>
    <s v="ITUMBIARA"/>
    <n v="749"/>
    <s v="FARMACIA"/>
    <s v="06-HOSP CLINICAS-UMUARAMA"/>
    <n v="743"/>
    <s v="DIRETORIA DE SERVICOS ADMINISTRATIV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4-05-27T00:00:00"/>
    <n v="7812.54"/>
    <n v="50"/>
    <x v="5"/>
    <x v="2"/>
  </r>
  <r>
    <s v="JOSE LUIZ CAETANO"/>
    <s v="Universidade Federal de Uberlandia"/>
    <n v="413072"/>
    <n v="21201862604"/>
    <s v="10/11/1956"/>
    <s v="M"/>
    <s v="IOLANDA SILVA CAETANO"/>
    <s v="Preta"/>
    <s v="BRASILEIRO NATO"/>
    <m/>
    <s v="MG"/>
    <s v="UBERLANDIA"/>
    <n v="90"/>
    <s v="DIVISAO DE RADIO"/>
    <s v="04-SANTA MONICA"/>
    <n v="89"/>
    <s v="DIRETORIA DE COMUNICACAO SOCIAL"/>
    <s v="04-SANTA MONICA"/>
    <x v="0"/>
    <s v="ENSINO MEDIO"/>
    <x v="0"/>
    <x v="0"/>
    <n v="16"/>
    <x v="0"/>
    <m/>
    <s v="0//0"/>
    <m/>
    <m/>
    <n v="0"/>
    <m/>
    <n v="0"/>
    <m/>
    <m/>
    <m/>
    <s v="EST"/>
    <s v="40 HS"/>
    <d v="1987-01-01T00:00:00"/>
    <n v="6359.68"/>
    <n v="66"/>
    <x v="1"/>
    <x v="2"/>
  </r>
  <r>
    <s v="JOSE MARIA BARBOSA"/>
    <s v="Universidade Federal de Uberlandia"/>
    <n v="1476257"/>
    <n v="75354012600"/>
    <s v="27/08/1965"/>
    <s v="M"/>
    <s v="MARIANA VIEIRA BARBOSA"/>
    <s v="Branca"/>
    <s v="BRASILEIRO NATO"/>
    <m/>
    <s v="MG"/>
    <s v="COROMANDEL"/>
    <n v="1244"/>
    <s v="CENTRO ESTUDOS, PESQ E PROJ ECON-SOCIAIS"/>
    <s v="04-SANTA MONICA"/>
    <n v="344"/>
    <s v="INST DE ECONOMIA RELACOES INTERNACIONAIS"/>
    <s v="04-SANTA MONICA"/>
    <x v="0"/>
    <s v="ENSINO MEDIO"/>
    <x v="0"/>
    <x v="1"/>
    <n v="12"/>
    <x v="0"/>
    <m/>
    <s v="0//0"/>
    <m/>
    <m/>
    <n v="0"/>
    <m/>
    <n v="0"/>
    <m/>
    <m/>
    <m/>
    <s v="EST"/>
    <s v="40 HS"/>
    <d v="2004-11-03T00:00:00"/>
    <n v="3727.34"/>
    <n v="57"/>
    <x v="4"/>
    <x v="9"/>
  </r>
  <r>
    <s v="JOSE MARIA RIBEIRO DE SA"/>
    <s v="Hospital de Clínicas"/>
    <n v="2179266"/>
    <n v="53967852687"/>
    <s v="17/08/1966"/>
    <s v="M"/>
    <s v="CECILIA MERCEDES MC GUIRE"/>
    <s v="Branca"/>
    <s v="BRASILEIRO NATZ"/>
    <s v="ARGENTINA"/>
    <m/>
    <s v="ROSARIO   SANTA FE   ARGENTINA"/>
    <n v="771"/>
    <s v="SERVICOS MEDICOS"/>
    <s v="06-HOSP CLINICAS-UMUARAMA"/>
    <n v="746"/>
    <s v="DIRETORIA DE SERVICOS CLINICOS"/>
    <s v="06-HOSP CLINICAS-UMUARAMA"/>
    <x v="0"/>
    <s v="Doutorado"/>
    <x v="1"/>
    <x v="0"/>
    <n v="13"/>
    <x v="0"/>
    <m/>
    <s v="0//0"/>
    <m/>
    <m/>
    <n v="0"/>
    <m/>
    <n v="0"/>
    <m/>
    <m/>
    <m/>
    <s v="EST"/>
    <s v="40 HS"/>
    <d v="2004-05-27T00:00:00"/>
    <n v="30228.41"/>
    <n v="56"/>
    <x v="4"/>
    <x v="4"/>
  </r>
  <r>
    <s v="JOSE MARIA SANTOS"/>
    <s v="Hospital de Clínicas"/>
    <n v="410147"/>
    <n v="24032824649"/>
    <s v="14/05/1956"/>
    <s v="M"/>
    <s v="MARIA ABADIA SANTOS"/>
    <s v="Preta"/>
    <s v="BRASILEIRO NATO"/>
    <m/>
    <s v="MG"/>
    <s v="UBERLANDIA"/>
    <n v="477"/>
    <s v="TRAUMATOLOGIA AMB DIENF"/>
    <s v="05-ENFERMAGEM-UMUARAMA"/>
    <n v="211"/>
    <s v="DIRETORIA DE ENFERMAGEM HC"/>
    <s v="05-ENFERMAGEM-UMUARAMA"/>
    <x v="0"/>
    <s v="Especialização Nivel Superior"/>
    <x v="0"/>
    <x v="2"/>
    <n v="16"/>
    <x v="0"/>
    <m/>
    <s v="0//0"/>
    <m/>
    <m/>
    <n v="0"/>
    <m/>
    <n v="0"/>
    <m/>
    <m/>
    <m/>
    <s v="EST"/>
    <s v="40 HS"/>
    <d v="1977-12-01T00:00:00"/>
    <n v="8376.93"/>
    <n v="66"/>
    <x v="1"/>
    <x v="3"/>
  </r>
  <r>
    <s v="JOSE MARIA STORTI"/>
    <s v="Universidade Federal de Uberlandia"/>
    <n v="412643"/>
    <n v="65231236691"/>
    <s v="05/05/1966"/>
    <s v="M"/>
    <s v="MARIA ALVES STORTI"/>
    <s v="Branca"/>
    <s v="BRASILEIRO NATO"/>
    <m/>
    <s v="MG"/>
    <s v="TUPACIGUARA"/>
    <n v="118"/>
    <s v="DIVISAO FAZENDAS EXPERIMENTAIS - DIEPV"/>
    <s v="08-AREA ADMINISTR-UMUARAMA"/>
    <n v="117"/>
    <s v="DIRET DE EXPERIMENTACAO E PROD VEGETAL"/>
    <s v="08-AREA ADMINISTR-UMUARAM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86-02-10T00:00:00"/>
    <n v="3955.12"/>
    <n v="56"/>
    <x v="4"/>
    <x v="9"/>
  </r>
  <r>
    <s v="JOSE MARIA TEIXEIRA PEGO"/>
    <s v="Universidade Federal de Uberlandia"/>
    <n v="413362"/>
    <n v="28969391649"/>
    <s v="21/01/1957"/>
    <s v="M"/>
    <s v="MARIA JESUS TEIXEIRA"/>
    <s v="Branca"/>
    <s v="BRASILEIRO NATO"/>
    <m/>
    <s v="MG"/>
    <s v="MALACACHETA"/>
    <n v="694"/>
    <s v="DIVISAO DE TRANSPORTES"/>
    <s v="08-AREA ADMINISTR-UMUARAMA"/>
    <n v="59"/>
    <s v="PREFEITURA UNIVERSITARIA"/>
    <s v="04-SANTA MONICA"/>
    <x v="0"/>
    <s v="Especialização Nivel Superior"/>
    <x v="0"/>
    <x v="3"/>
    <n v="16"/>
    <x v="0"/>
    <m/>
    <s v="0//0"/>
    <m/>
    <m/>
    <n v="0"/>
    <m/>
    <n v="0"/>
    <m/>
    <m/>
    <m/>
    <s v="EST"/>
    <s v="40 HS"/>
    <d v="1989-10-12T00:00:00"/>
    <n v="6320.63"/>
    <n v="65"/>
    <x v="1"/>
    <x v="2"/>
  </r>
  <r>
    <s v="JOSE NICOLAU MARTINS FERREIRA"/>
    <s v="Hospital de Clínicas"/>
    <n v="1280316"/>
    <n v="1544312652"/>
    <s v="06/10/1992"/>
    <s v="M"/>
    <s v="ELIANE FERNANDES MARTINS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2-22T00:00:00"/>
    <n v="8121.32"/>
    <n v="30"/>
    <x v="0"/>
    <x v="3"/>
  </r>
  <r>
    <s v="JOSE PIRES RIBEIRO JUNIOR"/>
    <s v="Universidade Federal de Uberlandia"/>
    <n v="2150651"/>
    <n v="40123022134"/>
    <s v="04/08/1966"/>
    <s v="M"/>
    <s v="EURIPEDES BORGES RIBEIRO"/>
    <s v="Parda"/>
    <s v="BRASILEIRO NATO"/>
    <m/>
    <s v="GO"/>
    <s v="ITUMBIARA"/>
    <n v="665"/>
    <s v="SETOR INTEG ACOES PROM SAUDE SERVIDOR"/>
    <s v="08-AREA ADMINISTR-UMUARAMA"/>
    <n v="29"/>
    <s v="PRO REITORIA DE GESTAO DE PESSOAS"/>
    <s v="04-SANTA MONICA"/>
    <x v="0"/>
    <s v="Doutorado"/>
    <x v="1"/>
    <x v="0"/>
    <n v="15"/>
    <x v="0"/>
    <m/>
    <s v="0//0"/>
    <m/>
    <m/>
    <n v="0"/>
    <m/>
    <n v="0"/>
    <m/>
    <m/>
    <m/>
    <s v="EST"/>
    <s v="20 HS"/>
    <d v="1996-07-18T00:00:00"/>
    <n v="14981.34"/>
    <n v="56"/>
    <x v="4"/>
    <x v="6"/>
  </r>
  <r>
    <s v="JOSE RANDS DE JESUS"/>
    <s v="Hospital de Clínicas"/>
    <n v="412161"/>
    <n v="14718251168"/>
    <s v="25/08/1953"/>
    <s v="M"/>
    <s v="IZORDINA ANTONIA JESUS"/>
    <s v="Branca"/>
    <s v="BRASILEIRO NATO"/>
    <m/>
    <s v="GO"/>
    <s v="ANAPOLIS"/>
    <n v="479"/>
    <s v="CLINICA MEDICA E PEDIATRIA PS DIENF"/>
    <s v="05-ENFERMAGEM-UMUARAMA"/>
    <n v="211"/>
    <s v="DIRETORIA DE ENFERMAGEM HC"/>
    <s v="05-ENFERMAGEM-UMUARAMA"/>
    <x v="0"/>
    <s v="ENSINO FUNDAMENTAL"/>
    <x v="2"/>
    <x v="0"/>
    <n v="16"/>
    <x v="0"/>
    <m/>
    <s v="0//0"/>
    <m/>
    <m/>
    <n v="0"/>
    <m/>
    <n v="0"/>
    <m/>
    <m/>
    <m/>
    <s v="EST"/>
    <s v="40 HS"/>
    <d v="1983-01-10T00:00:00"/>
    <n v="9621.07"/>
    <n v="69"/>
    <x v="9"/>
    <x v="3"/>
  </r>
  <r>
    <s v="JOSE TARCIZIO DE SOUZA"/>
    <s v="Hospital de Clínicas"/>
    <n v="1512723"/>
    <n v="36627658615"/>
    <s v="28/08/1958"/>
    <s v="M"/>
    <s v="MARIA CONCEICAO CORREIA"/>
    <s v="Branca"/>
    <s v="BRASILEIRO NATO"/>
    <m/>
    <s v="MG"/>
    <s v="PATROCINIO"/>
    <n v="752"/>
    <s v="INFORMACOES HOSPITALARES"/>
    <s v="06-HOSP CLINICAS-UMUARAMA"/>
    <n v="743"/>
    <s v="DIRETORIA DE SERVICOS ADMINISTRATIVOS"/>
    <s v="06-HOSP CLINICAS-UMUARAMA"/>
    <x v="0"/>
    <s v="ENSINO MEDIO"/>
    <x v="0"/>
    <x v="2"/>
    <n v="12"/>
    <x v="0"/>
    <m/>
    <s v="0//0"/>
    <m/>
    <m/>
    <n v="0"/>
    <m/>
    <n v="0"/>
    <m/>
    <m/>
    <m/>
    <s v="EST"/>
    <s v="40 HS"/>
    <d v="2005-11-03T00:00:00"/>
    <n v="4164.71"/>
    <n v="64"/>
    <x v="1"/>
    <x v="0"/>
  </r>
  <r>
    <s v="JOSE THEODORO DE ANDRADE NETO"/>
    <s v="Universidade Federal de Uberlandia"/>
    <n v="3051304"/>
    <n v="7166309660"/>
    <s v="09/03/1988"/>
    <s v="M"/>
    <s v="RAQUEL ASSUNCAO"/>
    <s v="Branc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Nivel Medio"/>
    <x v="2"/>
    <x v="2"/>
    <n v="3"/>
    <x v="0"/>
    <m/>
    <s v="0//0"/>
    <m/>
    <s v="Lic. Tratar de Interesses Particulares - EST"/>
    <n v="0"/>
    <m/>
    <n v="0"/>
    <m/>
    <s v="1/08/2022"/>
    <s v="1/08/2024"/>
    <s v="EST"/>
    <s v="40 HS"/>
    <d v="2018-06-21T00:00:00"/>
    <n v="0"/>
    <n v="34"/>
    <x v="7"/>
    <x v="10"/>
  </r>
  <r>
    <s v="JOSE VANDERLEI DA SILVA"/>
    <s v="Hospital de Clínicas"/>
    <n v="1123392"/>
    <n v="60233109668"/>
    <s v="21/01/1967"/>
    <s v="M"/>
    <s v="MARIA EDITE SILVA"/>
    <s v="Branca"/>
    <s v="BRASILEIRO NATO"/>
    <m/>
    <s v="MG"/>
    <s v="CANAPOLIS"/>
    <n v="771"/>
    <s v="SERVICOS MEDICOS"/>
    <s v="06-HOSP CLINICAS-UMUARAMA"/>
    <n v="746"/>
    <s v="DIRETORIA DE SERVICOS CLINICOS"/>
    <s v="06-HOSP CLINICAS-UMUARAMA"/>
    <x v="0"/>
    <s v="ENSINO FUNDAMENTAL INCOMPLETO"/>
    <x v="4"/>
    <x v="2"/>
    <n v="16"/>
    <x v="0"/>
    <m/>
    <s v="0//0"/>
    <m/>
    <m/>
    <n v="0"/>
    <m/>
    <n v="0"/>
    <m/>
    <m/>
    <m/>
    <s v="EST"/>
    <s v="40 HS"/>
    <d v="1994-12-23T00:00:00"/>
    <n v="2908.09"/>
    <n v="55"/>
    <x v="4"/>
    <x v="9"/>
  </r>
  <r>
    <s v="JOSE WEBER VIEIRA DE FARIA"/>
    <s v="Hospital de Clínicas"/>
    <n v="2178805"/>
    <n v="48505340663"/>
    <s v="23/04/1968"/>
    <s v="M"/>
    <s v="GENITA ARANTES DE FARI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Doutorado"/>
    <x v="1"/>
    <x v="3"/>
    <n v="16"/>
    <x v="0"/>
    <m/>
    <s v="0//0"/>
    <m/>
    <m/>
    <n v="0"/>
    <m/>
    <n v="0"/>
    <m/>
    <m/>
    <m/>
    <s v="EST"/>
    <s v="40 HS"/>
    <d v="1997-11-04T00:00:00"/>
    <n v="29652.82"/>
    <n v="54"/>
    <x v="4"/>
    <x v="4"/>
  </r>
  <r>
    <s v="JOSEFA SOARES CAVALCANTE"/>
    <s v="Hospital de Clínicas"/>
    <n v="1123471"/>
    <n v="71806679604"/>
    <s v="23/01/1966"/>
    <s v="F"/>
    <s v="MARIA MADALENA OLIVEIRA"/>
    <s v="Branca"/>
    <s v="BRASILEIRO NATO"/>
    <m/>
    <s v="CE"/>
    <s v="NOVO ASSIS"/>
    <n v="495"/>
    <s v="NEFROLOGIA GEUNE DIENF"/>
    <s v="05-ENFERMAGEM-UMUARAMA"/>
    <n v="211"/>
    <s v="DIRETORIA DE ENFERMAGEM HC"/>
    <s v="05-ENFERMAGEM-UMUARAMA"/>
    <x v="0"/>
    <s v="Especialização Nivel Superior"/>
    <x v="1"/>
    <x v="2"/>
    <n v="16"/>
    <x v="0"/>
    <m/>
    <s v="0//0"/>
    <m/>
    <m/>
    <n v="0"/>
    <m/>
    <n v="0"/>
    <m/>
    <m/>
    <m/>
    <s v="EST"/>
    <s v="40 HS"/>
    <d v="1995-01-09T00:00:00"/>
    <n v="12713.12"/>
    <n v="56"/>
    <x v="4"/>
    <x v="5"/>
  </r>
  <r>
    <s v="JOSELENE BEATRIZ SOARES SILVA"/>
    <s v="Hospital de Clínicas"/>
    <n v="2314208"/>
    <n v="1481384627"/>
    <s v="30/04/1979"/>
    <s v="F"/>
    <s v="ANALIA MARIA ALVES SOARES"/>
    <s v="Branca"/>
    <s v="BRASILEIRO NATO"/>
    <m/>
    <s v="MG"/>
    <m/>
    <n v="489"/>
    <s v="ENFERMAGEM PSQUIATRIA INTERNACAO DIENF"/>
    <s v="05-ENFERMAGEM-UMUARAMA"/>
    <n v="211"/>
    <s v="DIRETORIA DE ENFERMAGEM HC"/>
    <s v="05-ENFERMAGEM-UMUARAM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5-24T00:00:00"/>
    <n v="9923.0400000000009"/>
    <n v="43"/>
    <x v="2"/>
    <x v="3"/>
  </r>
  <r>
    <s v="JOSELY ALVES DOS SANTOS"/>
    <s v="Universidade Federal de Uberlandia"/>
    <n v="2161196"/>
    <n v="6990400609"/>
    <s v="22/11/1983"/>
    <s v="F"/>
    <s v="MARIA DAS GRACAS SANTOS"/>
    <s v="Parda"/>
    <s v="BRASILEIRO NATO"/>
    <m/>
    <s v="MG"/>
    <m/>
    <n v="798"/>
    <s v="COORD DO CURSO DE PEDAGOGIA DO PONTAL"/>
    <s v="09-CAMPUS PONTAL"/>
    <n v="1155"/>
    <s v="INSTITUTO DE CIENCIAS HUMANAS DO PONTAL"/>
    <s v="09-CAMPUS PONTAL"/>
    <x v="0"/>
    <s v="Mestrado"/>
    <x v="0"/>
    <x v="0"/>
    <n v="6"/>
    <x v="0"/>
    <m/>
    <s v="0//0"/>
    <m/>
    <m/>
    <n v="0"/>
    <m/>
    <n v="0"/>
    <m/>
    <m/>
    <m/>
    <s v="EST"/>
    <s v="40 HS"/>
    <d v="2014-09-18T00:00:00"/>
    <n v="5051.21"/>
    <n v="39"/>
    <x v="2"/>
    <x v="0"/>
  </r>
  <r>
    <s v="JOSIANE BRAGA SOARES"/>
    <s v="Universidade Federal de Uberlandia"/>
    <n v="1672565"/>
    <n v="4521506631"/>
    <s v="21/11/1979"/>
    <s v="F"/>
    <s v="CARMELUCIA CARDOSO BRAGA"/>
    <s v="Parda"/>
    <s v="BRASILEIRO NATO"/>
    <m/>
    <s v="MG"/>
    <s v="UBERABA"/>
    <n v="135"/>
    <s v="DIVISAO DE ALMOXARIFADO"/>
    <s v="08-AREA ADMINISTR-UMUARAMA"/>
    <n v="131"/>
    <s v="PRO REITORIA DE PLANEJAMEN ADMINISTR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034.51"/>
    <n v="43"/>
    <x v="2"/>
    <x v="0"/>
  </r>
  <r>
    <s v="JOSIANE CRISTINA DA COSTA SANT ANA"/>
    <s v="Hospital de Clínicas"/>
    <n v="1871389"/>
    <n v="7364606670"/>
    <s v="18/06/1985"/>
    <s v="F"/>
    <s v="MARIA APARECIDA BORTOLO DA COSTA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6-15T00:00:00"/>
    <n v="9119.35"/>
    <n v="37"/>
    <x v="7"/>
    <x v="3"/>
  </r>
  <r>
    <s v="JOSIELLE INGRID DE MOURA SOARES"/>
    <s v="Universidade Federal de Uberlandia"/>
    <n v="1345708"/>
    <n v="12649705604"/>
    <s v="14/06/1994"/>
    <s v="F"/>
    <s v="FABIA APARECIDA MOURA"/>
    <s v="Parda"/>
    <s v="BRASILEIRO NATO"/>
    <m/>
    <s v="SP"/>
    <m/>
    <n v="89"/>
    <s v="DIRETORIA DE COMUNICACAO SOCIAL"/>
    <s v="04-SANTA MONICA"/>
    <n v="89"/>
    <s v="DIRETORIA DE COMUNICACAO SOCIAL"/>
    <s v="04-SANTA MONICA"/>
    <x v="0"/>
    <s v="Graduação (Nivel Superior Completo)"/>
    <x v="2"/>
    <x v="1"/>
    <n v="3"/>
    <x v="0"/>
    <m/>
    <s v="0//0"/>
    <m/>
    <m/>
    <n v="0"/>
    <m/>
    <n v="0"/>
    <m/>
    <m/>
    <m/>
    <s v="EST"/>
    <s v="40 HS"/>
    <d v="2018-07-05T00:00:00"/>
    <n v="2624.67"/>
    <n v="28"/>
    <x v="8"/>
    <x v="9"/>
  </r>
  <r>
    <s v="JOSIENE MARA FERNANDES"/>
    <s v="Hospital de Clínicas"/>
    <n v="1455942"/>
    <n v="4643493623"/>
    <s v="22/01/1980"/>
    <s v="F"/>
    <s v="ALAIDE CRISTINA SOARES DA SILVA FERNANDES"/>
    <s v="Branca"/>
    <s v="BRASILEIRO NATO"/>
    <m/>
    <s v="MG"/>
    <s v="UBERLANDIA"/>
    <n v="499"/>
    <s v="UTI PEDIATRICO GEUNE DIENF"/>
    <s v="05-ENFERMAGEM-UMUARAMA"/>
    <n v="211"/>
    <s v="DIRETORIA DE ENFERMAGEM HC"/>
    <s v="05-ENFERMAGEM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6-09T00:00:00"/>
    <n v="10714.06"/>
    <n v="42"/>
    <x v="2"/>
    <x v="8"/>
  </r>
  <r>
    <s v="JOSIENE ROSA MAIA CAMPOS"/>
    <s v="Universidade Federal de Uberlandia"/>
    <n v="1913940"/>
    <n v="4948682608"/>
    <s v="07/02/1981"/>
    <s v="F"/>
    <s v="ANA ROSA MAIA"/>
    <s v="Não Informado"/>
    <s v="BRASILEIRO NATO"/>
    <m/>
    <s v="MG"/>
    <m/>
    <n v="424"/>
    <s v="DIVISAO DE PESSOAL"/>
    <s v="08-AREA ADMINISTR-UMUARAMA"/>
    <n v="29"/>
    <s v="PRO REITORIA DE GESTAO DE PESSOAS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2-02-03T00:00:00"/>
    <n v="8238.73"/>
    <n v="41"/>
    <x v="2"/>
    <x v="3"/>
  </r>
  <r>
    <s v="JOSINA ALVES DOS SANTOS"/>
    <s v="Hospital de Clínicas"/>
    <n v="412542"/>
    <n v="48860468604"/>
    <s v="24/10/1962"/>
    <s v="F"/>
    <s v="ERNESTINA FERREIRA SANTOS"/>
    <s v="Parda"/>
    <s v="BRASILEIRO NATO"/>
    <m/>
    <s v="MG"/>
    <s v="ITUIUTABA"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5-07-03T00:00:00"/>
    <n v="10808.44"/>
    <n v="60"/>
    <x v="6"/>
    <x v="8"/>
  </r>
  <r>
    <s v="JOSINETE MARIA DE OLIVEIRA RIBEIRO"/>
    <s v="Universidade Federal de Uberlandia"/>
    <n v="389815"/>
    <n v="44601611687"/>
    <s v="13/04/1962"/>
    <s v="F"/>
    <s v="RAQUEL PAES DE OLIVEIRA SENA"/>
    <s v="Branca"/>
    <s v="BRASILEIRO NATO"/>
    <m/>
    <s v="MG"/>
    <s v="TRES MARIA"/>
    <n v="36"/>
    <s v="DIVISAO DE MOVIMENTACAO E REGISTRO"/>
    <s v="04-SANTA MONICA"/>
    <n v="29"/>
    <s v="PRO REITORIA DE GESTAO DE PESSOAS"/>
    <s v="04-SANTA MONICA"/>
    <x v="13"/>
    <s v="Mestrado"/>
    <x v="0"/>
    <x v="0"/>
    <n v="16"/>
    <x v="0"/>
    <m/>
    <s v="0//0"/>
    <m/>
    <m/>
    <n v="0"/>
    <m/>
    <n v="0"/>
    <m/>
    <m/>
    <m/>
    <s v="EST"/>
    <s v="40 HS"/>
    <d v="1992-06-01T00:00:00"/>
    <n v="9164.42"/>
    <n v="60"/>
    <x v="6"/>
    <x v="3"/>
  </r>
  <r>
    <s v="JOSUE MIRANDA RODRIGUES"/>
    <s v="Universidade Federal de Uberlandia"/>
    <n v="3219248"/>
    <n v="6217786648"/>
    <s v="07/05/1985"/>
    <s v="M"/>
    <s v="MARILENE MIRANDA SILVA RODRIGUES"/>
    <s v="Parda"/>
    <s v="BRASILEIRO NATO"/>
    <m/>
    <s v="GO"/>
    <m/>
    <n v="585"/>
    <s v="DIRETORIA DO SISTEMA DE BIBLIOTECAS"/>
    <s v="04-SANTA MONICA"/>
    <n v="585"/>
    <s v="DIRETORIA DO SISTEMA DE BIBLIOTECAS"/>
    <s v="04-SANTA MONICA"/>
    <x v="0"/>
    <s v="ENSINO MEDIO"/>
    <x v="0"/>
    <x v="3"/>
    <n v="2"/>
    <x v="0"/>
    <m/>
    <s v="0//0"/>
    <m/>
    <m/>
    <n v="0"/>
    <m/>
    <n v="0"/>
    <m/>
    <m/>
    <m/>
    <s v="EST"/>
    <s v="40 HS"/>
    <d v="2021-01-12T00:00:00"/>
    <n v="2802.69"/>
    <n v="37"/>
    <x v="7"/>
    <x v="9"/>
  </r>
  <r>
    <s v="JOVANE JEOVAH MENDONCA DE FREITAS"/>
    <s v="Hospital de Clínicas"/>
    <n v="1123356"/>
    <n v="56076061634"/>
    <s v="05/02/1964"/>
    <s v="M"/>
    <s v="IRACI FREITAS MENDONCA"/>
    <s v="Parda"/>
    <s v="BRASILEIRO NATO"/>
    <m/>
    <s v="MG"/>
    <s v="UBERLANDIA"/>
    <n v="470"/>
    <s v="ECOCARDIOGRAFIA AMB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11874.23"/>
    <n v="58"/>
    <x v="4"/>
    <x v="8"/>
  </r>
  <r>
    <s v="JOYCE GOMES DA PAIXAO"/>
    <s v="Universidade Federal de Uberlandia"/>
    <n v="3308071"/>
    <n v="70342401165"/>
    <s v="24/12/1997"/>
    <s v="F"/>
    <s v="WANDA GOMES DO NASCIMENTO PAIXAO"/>
    <s v="Não Informado"/>
    <s v="BRASILEIRO NATO"/>
    <m/>
    <s v="GO"/>
    <m/>
    <n v="2"/>
    <s v="SECRETARIA GERAL"/>
    <s v="04-SANTA MONICA"/>
    <n v="2"/>
    <s v="SECRETARIA GERAL"/>
    <s v="04-SANTA MONICA"/>
    <x v="0"/>
    <s v="ENSINO MEDIO"/>
    <x v="0"/>
    <x v="1"/>
    <n v="1"/>
    <x v="0"/>
    <m/>
    <s v="0//0"/>
    <m/>
    <m/>
    <n v="0"/>
    <m/>
    <n v="0"/>
    <m/>
    <m/>
    <m/>
    <s v="EST"/>
    <s v="40 HS"/>
    <d v="2022-09-09T00:00:00"/>
    <n v="3181.04"/>
    <n v="25"/>
    <x v="8"/>
    <x v="9"/>
  </r>
  <r>
    <s v="JULIA ARAUJO DE LIMA"/>
    <s v="Universidade Federal de Uberlandia"/>
    <n v="1757446"/>
    <n v="4411908638"/>
    <s v="01/03/1978"/>
    <s v="F"/>
    <s v="RITA DE CASSIA ARAUJO DE LIMA"/>
    <s v="Branca"/>
    <s v="BRASILEIRO NATO"/>
    <m/>
    <s v="MG"/>
    <m/>
    <n v="301"/>
    <s v="INSTITUTO DE CIENCIAS AGRARIAS"/>
    <s v="12-CAMPUS GLORIA"/>
    <n v="301"/>
    <s v="INSTITUTO DE CIENCIAS AGRARIAS"/>
    <s v="12-CAMPUS GLORIA"/>
    <x v="0"/>
    <s v="Doutorado"/>
    <x v="0"/>
    <x v="0"/>
    <n v="9"/>
    <x v="0"/>
    <m/>
    <s v="0//0"/>
    <m/>
    <m/>
    <n v="0"/>
    <m/>
    <n v="0"/>
    <m/>
    <m/>
    <m/>
    <s v="EST"/>
    <s v="40 HS"/>
    <d v="2010-01-26T00:00:00"/>
    <n v="6895.57"/>
    <n v="44"/>
    <x v="3"/>
    <x v="2"/>
  </r>
  <r>
    <s v="JULIA CRISTINA SILVA"/>
    <s v="Universidade Federal de Uberlandia"/>
    <n v="1814319"/>
    <n v="3509178688"/>
    <s v="10/12/1978"/>
    <s v="F"/>
    <s v="MARIA DE LOURDES SILVA"/>
    <s v="Branca"/>
    <s v="BRASILEIRO NATO"/>
    <m/>
    <s v="MG"/>
    <m/>
    <n v="948"/>
    <s v="DIVISAO ASSIT E ORIENTACAO SOCIAL"/>
    <s v="04-SANTA MONICA"/>
    <n v="944"/>
    <s v="PRO REITORIA DE ASSISTENCIA ESTUDANTIL"/>
    <s v="04-SANTA MONICA"/>
    <x v="0"/>
    <s v="ENSINO SUPERIOR"/>
    <x v="0"/>
    <x v="0"/>
    <n v="9"/>
    <x v="0"/>
    <m/>
    <s v="0//0"/>
    <m/>
    <m/>
    <n v="26413"/>
    <s v="INSTITUTO FEDERAL DO TRIANGULO MINEIRO"/>
    <n v="0"/>
    <m/>
    <m/>
    <m/>
    <s v="EST"/>
    <s v="40 HS"/>
    <d v="2012-02-02T00:00:00"/>
    <n v="4845.54"/>
    <n v="44"/>
    <x v="3"/>
    <x v="0"/>
  </r>
  <r>
    <s v="JULIA DE FATIMA GONCALVES SANTOS"/>
    <s v="Hospital de Clínicas"/>
    <n v="1123473"/>
    <n v="63541106620"/>
    <s v="02/04/1967"/>
    <s v="F"/>
    <s v="GENOVEVA GONCALVES SANTOS"/>
    <s v="Branca"/>
    <s v="BRASILEIRO NATO"/>
    <m/>
    <s v="MG"/>
    <s v="UBERLANDIA"/>
    <n v="769"/>
    <s v="PROPEDEUTICA"/>
    <s v="06-HOSP CLINICAS-UMUARAMA"/>
    <n v="769"/>
    <s v="PROPEDEUTICA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5-01-09T00:00:00"/>
    <n v="34317.800000000003"/>
    <n v="55"/>
    <x v="4"/>
    <x v="4"/>
  </r>
  <r>
    <s v="JULIA GRACIELE VIEIRA"/>
    <s v="Universidade Federal de Uberlandia"/>
    <n v="2301995"/>
    <n v="7188535639"/>
    <s v="19/04/1985"/>
    <s v="F"/>
    <s v="DIVINA MARIA DAS DORES VIEIRA"/>
    <s v="Branca"/>
    <s v="BRASILEIRO NATO"/>
    <m/>
    <s v="MG"/>
    <m/>
    <n v="410"/>
    <s v="FACULDADE DE ENGENHARIA QUIMICA"/>
    <s v="04-SANTA MONICA"/>
    <n v="410"/>
    <s v="FACULDADE DE ENGENHARIA QUIMICA"/>
    <s v="04-SANTA MONICA"/>
    <x v="0"/>
    <s v="Doutorado"/>
    <x v="0"/>
    <x v="0"/>
    <n v="5"/>
    <x v="0"/>
    <m/>
    <s v="0//0"/>
    <m/>
    <m/>
    <n v="0"/>
    <m/>
    <n v="0"/>
    <m/>
    <m/>
    <m/>
    <s v="EST"/>
    <s v="40 HS"/>
    <d v="2016-04-05T00:00:00"/>
    <n v="6236.93"/>
    <n v="37"/>
    <x v="7"/>
    <x v="2"/>
  </r>
  <r>
    <s v="JULIANA ABREU CROSARA PETRONZIO"/>
    <s v="Universidade Federal de Uberlandia"/>
    <n v="2248417"/>
    <n v="10091373603"/>
    <s v="17/06/1989"/>
    <s v="F"/>
    <s v="CLAUDIA MATOS ABREU"/>
    <s v="Branca"/>
    <s v="BRASILEIRO NATO"/>
    <m/>
    <s v="MG"/>
    <m/>
    <n v="340"/>
    <s v="INSTITUTO DE GEOGRAFIA"/>
    <s v="04-SANTA MONICA"/>
    <n v="340"/>
    <s v="INSTITUTO DE GEOGRAFIA"/>
    <s v="04-SANTA MONICA"/>
    <x v="0"/>
    <s v="Mestrado"/>
    <x v="0"/>
    <x v="2"/>
    <n v="5"/>
    <x v="0"/>
    <m/>
    <s v="0//0"/>
    <m/>
    <m/>
    <n v="0"/>
    <m/>
    <n v="0"/>
    <m/>
    <m/>
    <m/>
    <s v="EST"/>
    <s v="40 HS"/>
    <d v="2015-09-03T00:00:00"/>
    <n v="4679.12"/>
    <n v="33"/>
    <x v="0"/>
    <x v="0"/>
  </r>
  <r>
    <s v="JULIANA ALVES DE JESUS"/>
    <s v="Universidade Federal de Uberlandia"/>
    <n v="2950021"/>
    <n v="7503633638"/>
    <s v="08/06/1984"/>
    <s v="F"/>
    <s v="HELENA ALVES DO AMARAL DE JESUS"/>
    <s v="Preta"/>
    <s v="BRASILEIRO NATO"/>
    <m/>
    <s v="MG"/>
    <m/>
    <n v="312"/>
    <s v="COOR CURSO BACHAREL LIC ENFERMAGEM"/>
    <s v="07-AREA ACADEMICA-UMUARAMA"/>
    <n v="305"/>
    <s v="FACULDADE DE MEDICINA"/>
    <s v="07-AREA ACADEMICA-UMUARAMA"/>
    <x v="0"/>
    <s v="Mestrado"/>
    <x v="0"/>
    <x v="0"/>
    <n v="5"/>
    <x v="0"/>
    <m/>
    <s v="0//0"/>
    <m/>
    <m/>
    <n v="0"/>
    <m/>
    <n v="0"/>
    <m/>
    <m/>
    <m/>
    <s v="EST"/>
    <s v="40 HS"/>
    <d v="2012-06-12T00:00:00"/>
    <n v="4861.6099999999997"/>
    <n v="38"/>
    <x v="7"/>
    <x v="0"/>
  </r>
  <r>
    <s v="JULIANA APARECIDA DE OLIVEIRA"/>
    <s v="Hospital de Clínicas"/>
    <n v="1103228"/>
    <n v="9547911694"/>
    <s v="19/01/1991"/>
    <s v="F"/>
    <s v="GISLAINE APARECIDA VIEIRA E OLIVEIRA"/>
    <s v="Branca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3-01T00:00:00"/>
    <n v="7964.16"/>
    <n v="31"/>
    <x v="0"/>
    <x v="2"/>
  </r>
  <r>
    <s v="JULIANA BARBARA DA SILVA OLIVEIRA"/>
    <s v="Universidade Federal de Uberlandia"/>
    <n v="2259001"/>
    <n v="1169803628"/>
    <s v="04/09/1975"/>
    <s v="F"/>
    <s v="ILDA RODRIGUES DA SILVA"/>
    <s v="Parda"/>
    <s v="BRASILEIRO NATO"/>
    <m/>
    <s v="MG"/>
    <m/>
    <n v="427"/>
    <s v="COORDENACAO C P GRAD EM ADMINISTRACAO"/>
    <s v="04-SANTA MONICA"/>
    <n v="369"/>
    <s v="FACULDADE DE GESTAO E NEGOCIO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10-20T00:00:00"/>
    <n v="4260.71"/>
    <n v="47"/>
    <x v="3"/>
    <x v="0"/>
  </r>
  <r>
    <s v="JULIANA CARNEIRO DE CARVALHO"/>
    <s v="Universidade Federal de Uberlandia"/>
    <n v="3214751"/>
    <n v="12499156600"/>
    <s v="06/10/1994"/>
    <s v="F"/>
    <s v="FLORIZA MARIA DAS DORES CARNEIRO DE CARVALHO"/>
    <s v="Branca"/>
    <s v="BRASILEIRO NATO"/>
    <m/>
    <s v="MG"/>
    <m/>
    <n v="1145"/>
    <s v="COM PERM_ACUM CARG EMPREGOS E SALARIOS"/>
    <s v="04-SANTA MONICA"/>
    <n v="29"/>
    <s v="PRO REITORIA DE GESTAO DE PESSOAS"/>
    <s v="04-SANTA MONIC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0-12-09T00:00:00"/>
    <n v="3434.01"/>
    <n v="28"/>
    <x v="8"/>
    <x v="9"/>
  </r>
  <r>
    <s v="JULIANA CARVALHO PENHA PEREIRA"/>
    <s v="Hospital de Clínicas"/>
    <n v="2755310"/>
    <n v="7125994601"/>
    <s v="25/08/1984"/>
    <s v="F"/>
    <s v="INA MARIA CARVALHO PENH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4"/>
    <x v="0"/>
    <m/>
    <s v="0//0"/>
    <m/>
    <m/>
    <n v="0"/>
    <m/>
    <n v="0"/>
    <m/>
    <m/>
    <m/>
    <s v="EST"/>
    <s v="40 HS"/>
    <d v="2017-06-08T00:00:00"/>
    <n v="13641.6"/>
    <n v="38"/>
    <x v="7"/>
    <x v="5"/>
  </r>
  <r>
    <s v="JULIANA CRISTINA SILVA"/>
    <s v="Hospital de Clínicas"/>
    <n v="1193887"/>
    <n v="10022176608"/>
    <s v="28/10/1991"/>
    <s v="F"/>
    <s v="MARIA INES DA SILV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Mestrado"/>
    <x v="1"/>
    <x v="3"/>
    <n v="4"/>
    <x v="0"/>
    <m/>
    <s v="0//0"/>
    <m/>
    <m/>
    <n v="0"/>
    <m/>
    <n v="0"/>
    <m/>
    <m/>
    <m/>
    <s v="EST"/>
    <s v="40 HS"/>
    <d v="2017-05-15T00:00:00"/>
    <n v="12079.44"/>
    <n v="31"/>
    <x v="0"/>
    <x v="5"/>
  </r>
  <r>
    <s v="JULIANA DA SILVA CARVALHO FIORI"/>
    <s v="Hospital de Clínicas"/>
    <n v="1454526"/>
    <n v="5822185606"/>
    <s v="02/10/1980"/>
    <s v="F"/>
    <s v="ROSARIA DE FATIMA CARVALHO"/>
    <s v="Branc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4-05-27T00:00:00"/>
    <n v="14830.34"/>
    <n v="42"/>
    <x v="2"/>
    <x v="6"/>
  </r>
  <r>
    <s v="JULIANA FAGUNDES SILVA CARDOSO"/>
    <s v="Hospital de Clínicas"/>
    <n v="1522142"/>
    <n v="5219549677"/>
    <s v="13/04/1982"/>
    <s v="F"/>
    <s v="MARIA MARTA DA SILVA FAGUNDES"/>
    <s v="Branca"/>
    <s v="BRASILEIRO NATO"/>
    <m/>
    <s v="MG"/>
    <s v="JOAO PINHEIRO"/>
    <n v="211"/>
    <s v="DIRETORIA DE ENFERMAGEM HC"/>
    <s v="05-ENFERMAGEM-UMUARAMA"/>
    <n v="211"/>
    <s v="DIRETORIA DE ENFERMAGEM HC"/>
    <s v="05-ENFERMAGEM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2-13T00:00:00"/>
    <n v="12919.15"/>
    <n v="40"/>
    <x v="2"/>
    <x v="5"/>
  </r>
  <r>
    <s v="JULIANA FERREIRA DA CRUZ PEIXOTO"/>
    <s v="Universidade Federal de Uberlandia"/>
    <n v="1123295"/>
    <n v="77168038672"/>
    <s v="28/09/1973"/>
    <s v="F"/>
    <s v="ELZA GONCALVES FERREIRA DA CRUZ"/>
    <s v="Branca"/>
    <s v="BRASILEIRO NATO"/>
    <m/>
    <s v="MG"/>
    <s v="ARAGUARI"/>
    <n v="44"/>
    <s v="DIVISAO DE APOIO AO DOCENTE"/>
    <s v="04-SANTA MONICA"/>
    <n v="29"/>
    <s v="PRO REITORIA DE GESTAO DE PESSOAS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30 HS"/>
    <d v="1994-08-08T00:00:00"/>
    <n v="3892.05"/>
    <n v="49"/>
    <x v="5"/>
    <x v="9"/>
  </r>
  <r>
    <s v="JULIANA FERREIRA NUNES ROMAO"/>
    <s v="Hospital de Clínicas"/>
    <n v="1831329"/>
    <n v="8579894646"/>
    <s v="10/11/1985"/>
    <s v="F"/>
    <s v="VANE LUCIA NUNES"/>
    <s v="Branca"/>
    <s v="BRASILEIRO NATO"/>
    <m/>
    <s v="MG"/>
    <m/>
    <n v="469"/>
    <s v="CENTRO SAUDE ESCOLA JARAGUA AMB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2-09T00:00:00"/>
    <n v="5022.3900000000003"/>
    <n v="37"/>
    <x v="7"/>
    <x v="0"/>
  </r>
  <r>
    <s v="JULIANA GONCALVES SILVA"/>
    <s v="Hospital de Clínicas"/>
    <n v="2178091"/>
    <n v="8097497697"/>
    <s v="05/09/1986"/>
    <s v="F"/>
    <s v="SONIA MARIA GONCALVES MEDEIROS"/>
    <s v="Branc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Graduação (Nivel Superior Completo)"/>
    <x v="2"/>
    <x v="3"/>
    <n v="6"/>
    <x v="0"/>
    <m/>
    <s v="0//0"/>
    <m/>
    <m/>
    <n v="0"/>
    <m/>
    <n v="0"/>
    <m/>
    <m/>
    <m/>
    <s v="EST"/>
    <s v="40 HS"/>
    <d v="2014-11-17T00:00:00"/>
    <n v="3578.59"/>
    <n v="36"/>
    <x v="7"/>
    <x v="9"/>
  </r>
  <r>
    <s v="JULIANA LEMES INACIO"/>
    <s v="Universidade Federal de Uberlandia"/>
    <n v="1885664"/>
    <n v="5502554600"/>
    <s v="05/08/1981"/>
    <s v="F"/>
    <s v="CELMA LEMES INACIO"/>
    <s v="Branca"/>
    <s v="BRASILEIRO NATO"/>
    <m/>
    <s v="MG"/>
    <m/>
    <n v="130"/>
    <s v="SETOR DE ASSUNTOS EDUCACIONAIS - DIRAC"/>
    <s v="04-SANTA MONICA"/>
    <n v="262"/>
    <s v="PRO REITORIA DE GRADUACAO"/>
    <s v="04-SANTA MONICA"/>
    <x v="0"/>
    <s v="Doutorado"/>
    <x v="1"/>
    <x v="0"/>
    <n v="8"/>
    <x v="0"/>
    <m/>
    <s v="0//0"/>
    <m/>
    <m/>
    <n v="0"/>
    <m/>
    <n v="0"/>
    <m/>
    <m/>
    <m/>
    <s v="EST"/>
    <s v="40 HS"/>
    <d v="2011-08-25T00:00:00"/>
    <n v="10726.03"/>
    <n v="41"/>
    <x v="2"/>
    <x v="8"/>
  </r>
  <r>
    <s v="JULIANA MARA SILVA"/>
    <s v="Hospital de Clínicas"/>
    <n v="1209875"/>
    <n v="7796969643"/>
    <s v="01/11/1986"/>
    <s v="F"/>
    <s v="ESTER MICHELIN SILVA"/>
    <s v="Branca"/>
    <s v="BRASILEIRO NATO"/>
    <m/>
    <s v="SC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3"/>
    <x v="0"/>
    <m/>
    <s v="0//0"/>
    <m/>
    <m/>
    <n v="0"/>
    <m/>
    <n v="0"/>
    <m/>
    <m/>
    <m/>
    <s v="EST"/>
    <s v="20 HS"/>
    <d v="2019-11-08T00:00:00"/>
    <n v="6705.76"/>
    <n v="36"/>
    <x v="7"/>
    <x v="2"/>
  </r>
  <r>
    <s v="JULIANA MESSIAS DORNELAS"/>
    <s v="Universidade Federal de Uberlandia"/>
    <n v="2044335"/>
    <n v="4603461640"/>
    <s v="03/12/1981"/>
    <s v="F"/>
    <s v="MARIANA MESSIAS DORNELAS"/>
    <s v="Parda"/>
    <s v="BRASILEIRO NATO"/>
    <m/>
    <s v="SP"/>
    <m/>
    <n v="311"/>
    <s v="COORDENACAO CURSO GRADUACAO EM MEDICINA"/>
    <s v="07-AREA ACADEMICA-UMUARAMA"/>
    <n v="305"/>
    <s v="FACULDADE DE MEDICINA"/>
    <s v="07-AREA ACADEMICA-UMUARAM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3-07-11T00:00:00"/>
    <n v="4488.6000000000004"/>
    <n v="41"/>
    <x v="2"/>
    <x v="0"/>
  </r>
  <r>
    <s v="JULIANA PINHEIRO FERNANDES"/>
    <s v="Universidade Federal de Uberlandia"/>
    <n v="1000809"/>
    <n v="9973840690"/>
    <s v="26/05/1991"/>
    <s v="F"/>
    <s v="OSVANDA MARIA PINHEIRO FERNANDES"/>
    <s v="Branca"/>
    <s v="BRASILEIRO NATO"/>
    <m/>
    <s v="MG"/>
    <m/>
    <n v="297"/>
    <s v="COOR PROG POS GRAD ECOL C BIODIVERSIDADE"/>
    <s v="07-AREA ACADEMICA-UMUARAMA"/>
    <n v="294"/>
    <s v="INSTITUTO DE BIOLOGIA"/>
    <s v="07-AREA ACADEMICA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7-12-07T00:00:00"/>
    <n v="3809.85"/>
    <n v="31"/>
    <x v="0"/>
    <x v="9"/>
  </r>
  <r>
    <s v="JULIANA QUEIROZ OLIVEIRA"/>
    <s v="Hospital de Clínicas"/>
    <n v="1948817"/>
    <n v="5163175637"/>
    <s v="10/02/1981"/>
    <s v="F"/>
    <s v="FATIMA APARECIDA S DE QUEIROZ"/>
    <s v="Branc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Especialização Nivel Superior"/>
    <x v="2"/>
    <x v="0"/>
    <n v="7"/>
    <x v="0"/>
    <m/>
    <s v="0//0"/>
    <m/>
    <m/>
    <n v="0"/>
    <m/>
    <n v="0"/>
    <m/>
    <m/>
    <m/>
    <s v="EST"/>
    <s v="40 HS"/>
    <d v="2012-06-05T00:00:00"/>
    <n v="3567.94"/>
    <n v="41"/>
    <x v="2"/>
    <x v="9"/>
  </r>
  <r>
    <s v="JULIANA RODRIGUES LIRA"/>
    <s v="Universidade Federal de Uberlandia"/>
    <n v="1824581"/>
    <n v="6435695610"/>
    <s v="03/10/1983"/>
    <s v="F"/>
    <s v="MAGDA ELIZABETH RODRIGUES"/>
    <s v="Branca"/>
    <s v="BRASILEIRO NATO"/>
    <m/>
    <s v="MG"/>
    <m/>
    <n v="559"/>
    <s v="OUVIDORIA GERAL"/>
    <s v="04-SANTA MONICA"/>
    <n v="4"/>
    <s v="GABINETE DO REITOR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11-05T00:00:00"/>
    <n v="5337.84"/>
    <n v="39"/>
    <x v="2"/>
    <x v="0"/>
  </r>
  <r>
    <s v="JULIANA SALOMAO DAUD MELO"/>
    <s v="Hospital de Clínicas"/>
    <n v="3842141"/>
    <n v="7359398614"/>
    <s v="06/12/1984"/>
    <s v="F"/>
    <s v="NORA HELENA SALOMAO DAUD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0"/>
    <n v="5"/>
    <x v="0"/>
    <m/>
    <s v="0//0"/>
    <m/>
    <m/>
    <n v="0"/>
    <m/>
    <n v="0"/>
    <m/>
    <m/>
    <m/>
    <s v="EST"/>
    <s v="20 HS"/>
    <d v="2015-09-02T00:00:00"/>
    <n v="8852.56"/>
    <n v="38"/>
    <x v="7"/>
    <x v="3"/>
  </r>
  <r>
    <s v="JULIANA SALVADOR DE LIMA SANTOS"/>
    <s v="Hospital de Clínicas"/>
    <n v="1136835"/>
    <n v="7430376690"/>
    <s v="12/01/1987"/>
    <s v="F"/>
    <s v="NILDA MARIA SALVADOR DE LIMA"/>
    <s v="Pard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Especialização Nivel Superior"/>
    <x v="0"/>
    <x v="0"/>
    <n v="5"/>
    <x v="0"/>
    <m/>
    <s v="0//0"/>
    <m/>
    <s v="LIC. TRATAMENTO DE SAUDE - EST"/>
    <n v="0"/>
    <m/>
    <n v="0"/>
    <m/>
    <s v="1/12/2022"/>
    <s v="1/01/2023"/>
    <s v="EST"/>
    <s v="40 HS"/>
    <d v="2015-11-03T00:00:00"/>
    <n v="4877.47"/>
    <n v="35"/>
    <x v="7"/>
    <x v="0"/>
  </r>
  <r>
    <s v="JULIANA SANTESSO BONNAS"/>
    <s v="Universidade Federal de Uberlandia"/>
    <n v="1820603"/>
    <n v="2996751655"/>
    <s v="12/04/1975"/>
    <s v="F"/>
    <s v="MARIA INEZ SANTESSO BONNAS"/>
    <s v="Branca"/>
    <s v="BRASILEIRO NATO"/>
    <m/>
    <s v="SP"/>
    <m/>
    <n v="274"/>
    <s v="DIRETORIA DE ADM CONTROLE ACADEMICO"/>
    <s v="04-SANTA MONICA"/>
    <n v="262"/>
    <s v="PRO REITORIA DE GRADUACAO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11-30T00:00:00"/>
    <n v="9525.39"/>
    <n v="47"/>
    <x v="3"/>
    <x v="3"/>
  </r>
  <r>
    <s v="JULIANA SANTOS"/>
    <s v="Universidade Federal de Uberlandia"/>
    <n v="1689872"/>
    <n v="4861207673"/>
    <s v="12/03/1980"/>
    <s v="F"/>
    <s v="MARIA ABADIA SOUSA SANTOS"/>
    <s v="Branca"/>
    <s v="BRASILEIRO NATO"/>
    <m/>
    <s v="MG"/>
    <s v="UBERLANDIA"/>
    <n v="948"/>
    <s v="DIVISAO ASSIT E ORIENTACAO SOCIAL"/>
    <s v="04-SANTA MONICA"/>
    <n v="944"/>
    <s v="PRO REITORIA DE ASSISTENCIA ESTUDANTIL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9-03-13T00:00:00"/>
    <n v="8601.52"/>
    <n v="42"/>
    <x v="2"/>
    <x v="3"/>
  </r>
  <r>
    <s v="JULIANA SANTOS DE FREITAS"/>
    <s v="Universidade Federal de Uberlandia"/>
    <n v="1220495"/>
    <n v="7189130608"/>
    <s v="09/10/1995"/>
    <s v="F"/>
    <s v="REGINA APARECIDA DOS SANTOS DE FREITAS"/>
    <s v="Branca"/>
    <s v="BRASILEIRO NATO"/>
    <m/>
    <s v="MG"/>
    <m/>
    <n v="425"/>
    <s v="DIVISAO DE APOSENTADORIA E PENSAO"/>
    <s v="04-SANTA MONICA"/>
    <n v="29"/>
    <s v="PRO REITORIA DE GESTAO DE PESSOAS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6-20T00:00:00"/>
    <n v="3181.04"/>
    <n v="27"/>
    <x v="8"/>
    <x v="9"/>
  </r>
  <r>
    <s v="JULIANA SEREGATTI ANTUNES"/>
    <s v="Universidade Federal de Uberlandia"/>
    <n v="2151343"/>
    <n v="36446401817"/>
    <s v="18/11/1986"/>
    <s v="F"/>
    <s v="VERA IZILDINHA SEREGATTI ANTUNES"/>
    <s v="Branca"/>
    <s v="BRASILEIRO NATO"/>
    <m/>
    <s v="SP"/>
    <m/>
    <n v="733"/>
    <s v="DIVISAO AQUISICAO PROCESSAMENTO TECNICO"/>
    <s v="04-SANTA MONICA"/>
    <n v="585"/>
    <s v="DIRETORIA DO SISTEMA DE BIBLIOTECAS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8-14T00:00:00"/>
    <n v="4153.96"/>
    <n v="36"/>
    <x v="7"/>
    <x v="0"/>
  </r>
  <r>
    <s v="JULIANA SILVA ANDRADE"/>
    <s v="Universidade Federal de Uberlandia"/>
    <n v="3071896"/>
    <n v="6867156673"/>
    <s v="20/12/1983"/>
    <s v="F"/>
    <s v="ROSANE SILVA ANDRADE"/>
    <s v="Branca"/>
    <s v="BRASILEIRO NATO"/>
    <m/>
    <s v="MG"/>
    <m/>
    <n v="648"/>
    <s v="DIVISAO DE CONTRATOS - DIRCL"/>
    <s v="04-SANTA MONICA"/>
    <n v="131"/>
    <s v="PRO REITORIA DE PLANEJAMEN ADMINISTRACAO"/>
    <s v="04-SANTA MONICA"/>
    <x v="0"/>
    <s v="Especialização Nivel Superior"/>
    <x v="1"/>
    <x v="0"/>
    <n v="5"/>
    <x v="0"/>
    <m/>
    <s v="0//0"/>
    <m/>
    <s v="Lic. Gestante  ( Concedida Administrat.) - EST"/>
    <n v="0"/>
    <m/>
    <n v="0"/>
    <m/>
    <s v="12/09/2022"/>
    <s v="9/01/2023"/>
    <s v="EST"/>
    <s v="40 HS"/>
    <d v="2013-11-14T00:00:00"/>
    <n v="7103.91"/>
    <n v="39"/>
    <x v="2"/>
    <x v="2"/>
  </r>
  <r>
    <s v="JULIANA SILVA MIRANDA"/>
    <s v="Universidade Federal de Uberlandia"/>
    <n v="1905076"/>
    <n v="6490218607"/>
    <s v="28/07/1983"/>
    <s v="F"/>
    <s v="MARIA APARECIDA SILVA MIRANDA"/>
    <s v="Branca"/>
    <s v="BRASILEIRO NATO"/>
    <m/>
    <s v="MG"/>
    <m/>
    <n v="288"/>
    <s v="INSTITUTO DE CIENCIAS BIOMEDICAS"/>
    <s v="07-AREA ACADEMICA-UMUARAMA"/>
    <n v="288"/>
    <s v="INSTITUTO DE CIENCIAS BIOMEDICAS"/>
    <s v="07-AREA ACADEMICA-UMUARAMA"/>
    <x v="0"/>
    <s v="Doutorado"/>
    <x v="0"/>
    <x v="0"/>
    <n v="8"/>
    <x v="0"/>
    <m/>
    <s v="0//0"/>
    <m/>
    <m/>
    <n v="0"/>
    <m/>
    <n v="0"/>
    <m/>
    <m/>
    <m/>
    <s v="EST"/>
    <s v="40 HS"/>
    <d v="2011-12-05T00:00:00"/>
    <n v="6636.74"/>
    <n v="39"/>
    <x v="2"/>
    <x v="2"/>
  </r>
  <r>
    <s v="JULIANA SOBREIRA DA CRUZ"/>
    <s v="Hospital de Clínicas"/>
    <n v="1985516"/>
    <n v="6450436646"/>
    <s v="09/08/1983"/>
    <s v="F"/>
    <s v="GIZELE GONZAGA DA CRUZ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1-02T00:00:00"/>
    <n v="8026.24"/>
    <n v="39"/>
    <x v="2"/>
    <x v="3"/>
  </r>
  <r>
    <s v="JULIANA TIAGO GOMES"/>
    <s v="Hospital de Clínicas"/>
    <n v="1123590"/>
    <n v="2680830610"/>
    <s v="14/07/1974"/>
    <s v="F"/>
    <s v="MARLENE TIAGO SILVA"/>
    <s v="Pret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2-05T00:00:00"/>
    <n v="9753.5400000000009"/>
    <n v="48"/>
    <x v="3"/>
    <x v="3"/>
  </r>
  <r>
    <s v="JULIANE DE MELO SILVA"/>
    <s v="Hospital de Clínicas"/>
    <n v="3563373"/>
    <n v="4603473656"/>
    <s v="07/05/1980"/>
    <s v="F"/>
    <s v="IZAURA DE FATIMA MELO SILVA"/>
    <s v="Branca"/>
    <s v="BRASILEIRO NATO"/>
    <m/>
    <s v="MG"/>
    <m/>
    <n v="746"/>
    <s v="DIRETORIA DE SERVICOS CLINICOS"/>
    <s v="06-HOSP CLINICAS-UMUARAMA"/>
    <n v="746"/>
    <s v="DIRETORIA DE SERVICOS CLINICOS"/>
    <s v="06-HOSP CLINICAS-UMUARAMA"/>
    <x v="0"/>
    <s v="Mestrado"/>
    <x v="1"/>
    <x v="0"/>
    <n v="8"/>
    <x v="1"/>
    <m/>
    <s v="0//0"/>
    <m/>
    <s v="CESSAO (COM ONUS) PARA OUTROS ORGAOS - EST"/>
    <n v="0"/>
    <m/>
    <n v="26443"/>
    <s v="EMPRESA BRAS. SERVIÇOS HOSPITALARES"/>
    <s v="5/10/2021"/>
    <s v="0//0"/>
    <s v="EST"/>
    <s v="40 HS"/>
    <d v="2011-03-15T00:00:00"/>
    <n v="18632.64"/>
    <n v="42"/>
    <x v="2"/>
    <x v="7"/>
  </r>
  <r>
    <s v="JULIANE VELOSO DO ROSARIO"/>
    <s v="Hospital de Clínicas"/>
    <n v="1123483"/>
    <n v="94166692615"/>
    <s v="12/07/1974"/>
    <s v="F"/>
    <s v="NICE LEA VELOS ROSARIO"/>
    <s v="Pret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1-10T00:00:00"/>
    <n v="9073.6"/>
    <n v="48"/>
    <x v="3"/>
    <x v="3"/>
  </r>
  <r>
    <s v="JULIANO FABIO MARTINS"/>
    <s v="Hospital de Clínicas"/>
    <n v="1533651"/>
    <n v="3971938663"/>
    <s v="17/07/1980"/>
    <s v="M"/>
    <s v="PIEDADE ROSA DA SILVA MARTINS"/>
    <s v="Branca"/>
    <s v="BRASILEIRO NATO"/>
    <m/>
    <s v="MG"/>
    <s v="PINDAIBAS"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11"/>
    <x v="0"/>
    <m/>
    <s v="0//0"/>
    <m/>
    <m/>
    <n v="0"/>
    <m/>
    <n v="0"/>
    <m/>
    <m/>
    <m/>
    <s v="EST"/>
    <s v="40 HS"/>
    <d v="2006-05-24T00:00:00"/>
    <n v="5196.83"/>
    <n v="42"/>
    <x v="2"/>
    <x v="0"/>
  </r>
  <r>
    <s v="JULIANO GONCALVES DE ARAUJO"/>
    <s v="Hospital de Clínicas"/>
    <n v="1454426"/>
    <n v="478527632"/>
    <s v="10/05/1975"/>
    <s v="M"/>
    <s v="ELIANA MARIA GONCALVES DE ARAUJO"/>
    <s v="Parda"/>
    <s v="BRASILEIRO NATO"/>
    <m/>
    <s v="MG"/>
    <s v="PATOS DE MINAS"/>
    <n v="469"/>
    <s v="CENTRO SAUDE ESCOLA JARAGUA AMB DIENF"/>
    <s v="05-ENFERMAGEM-UMUARAMA"/>
    <n v="211"/>
    <s v="DIRETORIA DE ENFERMAGEM HC"/>
    <s v="05-ENFERMAGEM-UMUARAMA"/>
    <x v="0"/>
    <s v="Mestrado"/>
    <x v="1"/>
    <x v="0"/>
    <n v="13"/>
    <x v="0"/>
    <m/>
    <s v="0//0"/>
    <m/>
    <m/>
    <n v="0"/>
    <m/>
    <n v="0"/>
    <m/>
    <m/>
    <m/>
    <s v="EST"/>
    <s v="40 HS"/>
    <d v="2004-05-27T00:00:00"/>
    <n v="12082.62"/>
    <n v="47"/>
    <x v="3"/>
    <x v="5"/>
  </r>
  <r>
    <s v="JULIANO NUNES COSTA"/>
    <s v="Universidade Federal de Uberlandia"/>
    <n v="3270856"/>
    <n v="5880946410"/>
    <s v="24/06/1985"/>
    <s v="M"/>
    <s v="ROSA DE FATIMA NUNES COSTA"/>
    <s v="Parda"/>
    <s v="BRASILEIRO NATO"/>
    <m/>
    <s v="AL"/>
    <m/>
    <n v="871"/>
    <s v="DIVISAO ADMINISTRATIVA - EDUFU"/>
    <s v="04-SANTA MONICA"/>
    <n v="443"/>
    <s v="DIRETORIA DA EDITORA UFU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1-26T00:00:00"/>
    <n v="3058.7"/>
    <n v="37"/>
    <x v="7"/>
    <x v="9"/>
  </r>
  <r>
    <s v="JULIENE CRISTINE DE OLIVEIRA"/>
    <s v="Hospital de Clínicas"/>
    <n v="1189196"/>
    <n v="78757177600"/>
    <s v="03/04/1974"/>
    <s v="F"/>
    <s v="MARIA DE LOURDES RODRIGUES OLIVEIRA"/>
    <s v="Branca"/>
    <s v="BRASILEIRO NATO"/>
    <m/>
    <s v="MG"/>
    <s v="CAMPOS ALTOS"/>
    <n v="179"/>
    <s v="DIRETORIA GERAL HOSP CLINICAS"/>
    <s v="06-HOSP CLINICAS-UMUARAMA"/>
    <n v="179"/>
    <s v="DIRETORIA GERAL HOSP CLINICAS"/>
    <s v="06-HOSP CLINICAS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6-01-25T00:00:00"/>
    <n v="5150.6899999999996"/>
    <n v="48"/>
    <x v="3"/>
    <x v="0"/>
  </r>
  <r>
    <s v="JULIENE SOARES SILVA"/>
    <s v="Universidade Federal de Uberlandia"/>
    <n v="3306357"/>
    <n v="8485911601"/>
    <s v="14/03/1994"/>
    <s v="F"/>
    <s v="MARIA APARECIDA JORGE DE PAULA"/>
    <s v="Branca"/>
    <s v="BRASILEIRO NATO"/>
    <m/>
    <s v="MG"/>
    <m/>
    <n v="44"/>
    <s v="DIVISAO DE APOIO AO DOCENTE"/>
    <s v="04-SANTA MONICA"/>
    <n v="29"/>
    <s v="PRO REITORIA DE GESTAO DE PESSOAS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9-01T00:00:00"/>
    <n v="3181.04"/>
    <n v="28"/>
    <x v="8"/>
    <x v="9"/>
  </r>
  <r>
    <s v="JULIO CESAR AUGUSTO DA SILVA"/>
    <s v="Hospital de Clínicas"/>
    <n v="1035132"/>
    <n v="65211596668"/>
    <s v="17/08/1967"/>
    <s v="M"/>
    <s v="MARIA AUGUSTA GRACAS"/>
    <s v="Preta"/>
    <s v="BRASILEIRO NATO"/>
    <m/>
    <s v="MG"/>
    <s v="CAMPOS ALTOS"/>
    <n v="780"/>
    <s v="OUVIDORIA DO HC"/>
    <s v="06-HOSP CLINICAS-UMUARAMA"/>
    <n v="179"/>
    <s v="DIRETORIA GERAL HOSP CLINICAS"/>
    <s v="06-HOSP CLINICAS-UMUARAMA"/>
    <x v="0"/>
    <s v="ENSINO FUNDAMENTAL INCOMPLETO"/>
    <x v="4"/>
    <x v="2"/>
    <n v="16"/>
    <x v="0"/>
    <m/>
    <s v="0//0"/>
    <m/>
    <m/>
    <n v="0"/>
    <m/>
    <n v="0"/>
    <m/>
    <m/>
    <m/>
    <s v="EST"/>
    <s v="40 HS"/>
    <d v="1993-03-22T00:00:00"/>
    <n v="2669.52"/>
    <n v="55"/>
    <x v="4"/>
    <x v="9"/>
  </r>
  <r>
    <s v="JULIO CESAR COSTA"/>
    <s v="Universidade Federal de Uberlandia"/>
    <n v="1830257"/>
    <n v="4939010600"/>
    <s v="25/12/1978"/>
    <s v="M"/>
    <s v="MARIA GENIDA SILVA COSTA"/>
    <s v="Parda"/>
    <s v="BRASILEIRO NATO"/>
    <m/>
    <s v="PR"/>
    <m/>
    <n v="963"/>
    <s v="DIRETORIA DE SUSTENTABILIDADE AMBIENTAL"/>
    <s v="04-SANTA MONICA"/>
    <n v="59"/>
    <s v="PREFEITURA UNIVERSITARIA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0-11-30T00:00:00"/>
    <n v="5452.89"/>
    <n v="44"/>
    <x v="3"/>
    <x v="0"/>
  </r>
  <r>
    <s v="JULIO CESAR DE OLIVEIRA SANTOS"/>
    <s v="Hospital de Clínicas"/>
    <n v="3844413"/>
    <n v="8758021680"/>
    <s v="13/05/1987"/>
    <s v="M"/>
    <s v="NEIVA NATALICE DOS SANTOS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5-05-29T00:00:00"/>
    <n v="6566.22"/>
    <n v="35"/>
    <x v="7"/>
    <x v="2"/>
  </r>
  <r>
    <s v="JULIO CESAR DE SOUSA E AMARAL"/>
    <s v="Universidade Federal de Uberlandia"/>
    <n v="3057310"/>
    <n v="96682329687"/>
    <s v="09/07/1972"/>
    <s v="M"/>
    <s v="MARIA DAS GRACAS SOUSA"/>
    <s v="Branca"/>
    <s v="BRASILEIRO NATO"/>
    <m/>
    <s v="GO"/>
    <m/>
    <n v="414"/>
    <s v="FACULDADE DE CIENCIA DA COMPUTACAO"/>
    <s v="04-SANTA MONICA"/>
    <n v="414"/>
    <s v="FACULDADE DE CIENCIA DA COMPUTACAO"/>
    <s v="04-SANTA MONICA"/>
    <x v="0"/>
    <s v="Graduação (Nivel Superior Completo)"/>
    <x v="0"/>
    <x v="2"/>
    <n v="3"/>
    <x v="0"/>
    <m/>
    <s v="0//0"/>
    <m/>
    <m/>
    <n v="0"/>
    <m/>
    <n v="0"/>
    <m/>
    <m/>
    <m/>
    <s v="EST"/>
    <s v="40 HS"/>
    <d v="2018-07-12T00:00:00"/>
    <n v="3564.51"/>
    <n v="50"/>
    <x v="5"/>
    <x v="9"/>
  </r>
  <r>
    <s v="JULIO CESAR FERREIRA SILVA"/>
    <s v="Hospital de Clínicas"/>
    <n v="1123481"/>
    <n v="39362752620"/>
    <s v="25/07/1960"/>
    <s v="M"/>
    <s v="IOLANDA FERREIRA SILVA"/>
    <s v="Não Informado"/>
    <s v="BRASILEIRO NATO"/>
    <m/>
    <s v="MG"/>
    <s v="UBERLANDIA"/>
    <n v="491"/>
    <s v="CENTRO CIRURGICO GEUNE DIENF"/>
    <s v="05-ENFERMAGEM-UMUARAMA"/>
    <n v="211"/>
    <s v="DIRETORIA DE ENFERMAGEM HC"/>
    <s v="05-ENFERMAGEM-UMUARAMA"/>
    <x v="0"/>
    <s v="Tecnico (Nivel Medio Completo)"/>
    <x v="2"/>
    <x v="1"/>
    <n v="16"/>
    <x v="0"/>
    <m/>
    <s v="0//0"/>
    <m/>
    <m/>
    <n v="0"/>
    <m/>
    <n v="0"/>
    <m/>
    <m/>
    <m/>
    <s v="EST"/>
    <s v="40 HS"/>
    <d v="1995-01-12T00:00:00"/>
    <n v="4626.7"/>
    <n v="62"/>
    <x v="6"/>
    <x v="0"/>
  </r>
  <r>
    <s v="JULIO CEZAR CAIXETA"/>
    <s v="Hospital de Clínicas"/>
    <n v="1533907"/>
    <n v="5054304606"/>
    <s v="25/12/1979"/>
    <s v="M"/>
    <s v="MARIA JOSE CAIXETA"/>
    <s v="Branca"/>
    <s v="BRASILEIRO NATO"/>
    <m/>
    <s v="MG"/>
    <s v="LAGAMAR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1"/>
    <x v="0"/>
    <m/>
    <s v="0//0"/>
    <m/>
    <m/>
    <n v="0"/>
    <m/>
    <n v="0"/>
    <m/>
    <m/>
    <m/>
    <s v="EST"/>
    <s v="24 HS"/>
    <d v="2006-05-24T00:00:00"/>
    <n v="6437.97"/>
    <n v="43"/>
    <x v="2"/>
    <x v="2"/>
  </r>
  <r>
    <s v="JULIO GRACIANO DA SILVA"/>
    <s v="Universidade Federal de Uberlandia"/>
    <n v="412683"/>
    <n v="60233150625"/>
    <s v="24/11/1966"/>
    <s v="M"/>
    <s v="GERALDA GRACIANA DA COSTA SILVA"/>
    <s v="Parda"/>
    <s v="BRASILEIRO NATO"/>
    <m/>
    <s v="MG"/>
    <s v="ITUIUTABA"/>
    <n v="301"/>
    <s v="INSTITUTO DE CIENCIAS AGRARIAS"/>
    <s v="12-CAMPUS GLORIA"/>
    <n v="301"/>
    <s v="INSTITUTO DE CIENCIAS AGRARIAS"/>
    <s v="12-CAMPUS GLORIA"/>
    <x v="0"/>
    <s v="Nivel Medio"/>
    <x v="2"/>
    <x v="0"/>
    <n v="16"/>
    <x v="0"/>
    <m/>
    <s v="0//0"/>
    <m/>
    <m/>
    <n v="0"/>
    <m/>
    <n v="0"/>
    <m/>
    <m/>
    <m/>
    <s v="EST"/>
    <s v="40 HS"/>
    <d v="1986-04-22T00:00:00"/>
    <n v="4918.32"/>
    <n v="56"/>
    <x v="4"/>
    <x v="0"/>
  </r>
  <r>
    <s v="JULLICEIA NUNES PERES"/>
    <s v="Hospital de Clínicas"/>
    <n v="1905364"/>
    <n v="5999562678"/>
    <s v="02/01/1984"/>
    <s v="F"/>
    <s v="MAURA NUNES GONCALVES PERES"/>
    <s v="Branca"/>
    <s v="BRASILEIRO NATO"/>
    <m/>
    <s v="MG"/>
    <m/>
    <n v="488"/>
    <s v="ENFERMAGEM PEDIATRIA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21T00:00:00"/>
    <n v="5110.82"/>
    <n v="38"/>
    <x v="7"/>
    <x v="0"/>
  </r>
  <r>
    <s v="JULLYANNA SABRYSNA MORAIS SHINOSAKI"/>
    <s v="Hospital de Clínicas"/>
    <n v="1604697"/>
    <n v="91067278672"/>
    <s v="21/12/1984"/>
    <s v="F"/>
    <s v="NEUCI DE MORAIS SHINOSAKI"/>
    <s v="Branca"/>
    <s v="BRASILEIRO NATO"/>
    <m/>
    <s v="SP"/>
    <m/>
    <n v="769"/>
    <s v="PROPEDEUTICA"/>
    <s v="06-HOSP CLINICAS-UMUARAMA"/>
    <n v="746"/>
    <s v="DIRETORIA DE SERVICOS CLINICOS"/>
    <s v="06-HOSP CLINICAS-UMUARAMA"/>
    <x v="0"/>
    <s v="Mestrado"/>
    <x v="1"/>
    <x v="0"/>
    <n v="7"/>
    <x v="0"/>
    <m/>
    <s v="0//0"/>
    <m/>
    <m/>
    <n v="0"/>
    <m/>
    <n v="0"/>
    <m/>
    <m/>
    <m/>
    <s v="EST"/>
    <s v="20 HS"/>
    <d v="2012-06-11T00:00:00"/>
    <n v="11760.88"/>
    <n v="38"/>
    <x v="7"/>
    <x v="8"/>
  </r>
  <r>
    <s v="JULYSSANDRA RAMOS ROSA"/>
    <s v="Universidade Federal de Uberlandia"/>
    <n v="1362188"/>
    <n v="866313656"/>
    <s v="25/08/1976"/>
    <s v="F"/>
    <s v="CELIA RAMOS ROSA"/>
    <s v="Branca"/>
    <s v="BRASILEIRO NATO"/>
    <m/>
    <s v="MG"/>
    <s v="UBERLANDIA"/>
    <n v="271"/>
    <s v="DIRETORIA ESCOLA DE EDUCACAO BASICA"/>
    <s v="03-EDUCACAO FISICA"/>
    <n v="271"/>
    <s v="DIRETORIA ESCOLA DE EDUCACAO BASICA"/>
    <s v="03-EDUCACAO FISIC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09-18T00:00:00"/>
    <n v="6081.19"/>
    <n v="46"/>
    <x v="3"/>
    <x v="2"/>
  </r>
  <r>
    <s v="JUNAMAPPE DA SILVA CARDOSO MENDES"/>
    <s v="Universidade Federal de Uberlandia"/>
    <n v="1522074"/>
    <n v="5962061608"/>
    <s v="17/07/1982"/>
    <s v="F"/>
    <s v="MARIA ABADIA ABRAO DA SILVA MENDES CARDOSO"/>
    <s v="Branca"/>
    <s v="BRASILEIRO NATO"/>
    <m/>
    <s v="MG"/>
    <s v="UBERLANDIA"/>
    <n v="1175"/>
    <s v="COORD CURSO TECNICO SEGURANCA TRABALHO"/>
    <s v="08-AREA ADMINISTR-UMUARAMA"/>
    <n v="211"/>
    <s v="DIRETORIA DE ENFERMAGEM HC"/>
    <s v="05-ENFERMAGEM-UMUARAMA"/>
    <x v="0"/>
    <s v="Especialização Nivel Superior"/>
    <x v="1"/>
    <x v="2"/>
    <n v="11"/>
    <x v="0"/>
    <m/>
    <s v="0//0"/>
    <m/>
    <m/>
    <n v="0"/>
    <m/>
    <n v="0"/>
    <m/>
    <m/>
    <m/>
    <s v="EST"/>
    <s v="40 HS"/>
    <d v="2006-02-13T00:00:00"/>
    <n v="13798.61"/>
    <n v="40"/>
    <x v="2"/>
    <x v="5"/>
  </r>
  <r>
    <s v="JUNE CRISTIEN BRAZ"/>
    <s v="Universidade Federal de Uberlandia"/>
    <n v="1474610"/>
    <n v="5135861645"/>
    <s v="09/05/1982"/>
    <s v="F"/>
    <s v="ODILIA ANA BRAZ"/>
    <s v="Branca"/>
    <s v="BRASILEIRO NATO"/>
    <m/>
    <s v="MG"/>
    <s v="MONTE CARMELO"/>
    <n v="607"/>
    <s v="DIVISAO DE ADMINISTRACAO - DIRAC"/>
    <s v="04-SANTA MONICA"/>
    <n v="262"/>
    <s v="PRO REITORIA DE GRADUACAO"/>
    <s v="04-SANTA MONICA"/>
    <x v="0"/>
    <s v="Mestrado"/>
    <x v="0"/>
    <x v="0"/>
    <n v="12"/>
    <x v="0"/>
    <m/>
    <s v="0//0"/>
    <m/>
    <m/>
    <n v="0"/>
    <m/>
    <n v="0"/>
    <m/>
    <m/>
    <m/>
    <s v="EST"/>
    <s v="40 HS"/>
    <d v="2004-10-05T00:00:00"/>
    <n v="6625.43"/>
    <n v="40"/>
    <x v="2"/>
    <x v="2"/>
  </r>
  <r>
    <s v="JUNIA EUSTAQUIO MARINS"/>
    <s v="Hospital de Clínicas"/>
    <n v="2163480"/>
    <n v="6176742641"/>
    <s v="20/11/1980"/>
    <s v="F"/>
    <s v="MARIA SONIA MARINS EUSTAQUIO"/>
    <s v="Pret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2"/>
    <n v="6"/>
    <x v="0"/>
    <m/>
    <s v="0//0"/>
    <m/>
    <m/>
    <n v="0"/>
    <m/>
    <n v="0"/>
    <m/>
    <m/>
    <m/>
    <s v="EST"/>
    <s v="40 HS"/>
    <d v="2014-09-18T00:00:00"/>
    <n v="4797.63"/>
    <n v="42"/>
    <x v="2"/>
    <x v="0"/>
  </r>
  <r>
    <s v="JURACI ALVES SILVA NETO"/>
    <s v="Universidade Federal de Uberlandia"/>
    <n v="2228392"/>
    <n v="10625251679"/>
    <s v="29/01/1993"/>
    <s v="M"/>
    <s v="DAGMAR DE FATIMA ALVES DA SILVA"/>
    <s v="Branca"/>
    <s v="BRASILEIRO NATO"/>
    <m/>
    <s v="MG"/>
    <m/>
    <n v="425"/>
    <s v="DIVISAO DE APOSENTADORIA E PENSAO"/>
    <s v="04-SANTA MONICA"/>
    <n v="29"/>
    <s v="PRO REITORIA DE GESTAO DE PESSOAS"/>
    <s v="04-SANTA MONICA"/>
    <x v="1"/>
    <s v="Especialização Nivel Superior"/>
    <x v="2"/>
    <x v="0"/>
    <n v="6"/>
    <x v="0"/>
    <m/>
    <s v="0//0"/>
    <m/>
    <m/>
    <n v="0"/>
    <m/>
    <n v="0"/>
    <m/>
    <m/>
    <m/>
    <s v="EST"/>
    <s v="40 HS"/>
    <d v="2015-05-25T00:00:00"/>
    <n v="3459.78"/>
    <n v="29"/>
    <x v="0"/>
    <x v="9"/>
  </r>
  <r>
    <s v="JURANDIR BEZERRA DE MOURA"/>
    <s v="Universidade Federal de Uberlandia"/>
    <n v="412930"/>
    <n v="62844083668"/>
    <s v="18/11/1960"/>
    <s v="M"/>
    <s v="MARTA MARIA CARMO"/>
    <s v="Parda"/>
    <s v="BRASILEIRO NATO"/>
    <m/>
    <s v="SP"/>
    <s v="TARUMA"/>
    <n v="65"/>
    <s v="DIVISAO DE SERVICOS GERAIS"/>
    <s v="08-AREA ADMINISTR-UMUARAMA"/>
    <n v="59"/>
    <s v="PREFEITURA UNIVERSITARIA"/>
    <s v="04-SANTA MONIC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87-08-04T00:00:00"/>
    <n v="2932.12"/>
    <n v="62"/>
    <x v="6"/>
    <x v="9"/>
  </r>
  <r>
    <s v="JUSCELINO DARCI FERREIRA"/>
    <s v="Universidade Federal de Uberlandia"/>
    <n v="3153572"/>
    <n v="62413597115"/>
    <s v="17/01/1976"/>
    <s v="M"/>
    <s v="GERALDA MARIA FERREIRA"/>
    <s v="Preta"/>
    <s v="BRASILEIRO NATO"/>
    <m/>
    <s v="GO"/>
    <m/>
    <n v="135"/>
    <s v="DIVISAO DE ALMOXARIFADO"/>
    <s v="08-AREA ADMINISTR-UMUARAMA"/>
    <n v="131"/>
    <s v="PRO REITORIA DE PLANEJAMEN ADMINISTRACAO"/>
    <s v="04-SANTA MONIC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9-11-05T00:00:00"/>
    <n v="7713.43"/>
    <n v="46"/>
    <x v="3"/>
    <x v="2"/>
  </r>
  <r>
    <s v="JUSCIANE APARECIDA DE SOUSA"/>
    <s v="Universidade Federal de Uberlandia"/>
    <n v="1672919"/>
    <n v="71025227620"/>
    <s v="18/02/1970"/>
    <s v="F"/>
    <s v="NEUSA ALVES DE OLIVEIRA"/>
    <s v="Branca"/>
    <s v="BRASILEIRO NATO"/>
    <m/>
    <s v="MG"/>
    <s v="UBERLANDIA"/>
    <n v="672"/>
    <s v="SETOR ESPEC EM ENG DE SEG NO TRABALHO"/>
    <s v="08-AREA ADMINISTR-UMUARAMA"/>
    <n v="29"/>
    <s v="PRO REITORIA DE GESTAO DE PESSOAS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034.51"/>
    <n v="52"/>
    <x v="5"/>
    <x v="0"/>
  </r>
  <r>
    <s v="JUSSANIA OLIVEIRA DE FARIA"/>
    <s v="Universidade Federal de Uberlandia"/>
    <n v="2090292"/>
    <n v="6421442650"/>
    <s v="11/08/1979"/>
    <s v="F"/>
    <s v="JULIA FERNANDES DE FARIA"/>
    <s v="Parda"/>
    <s v="BRASILEIRO NATO"/>
    <m/>
    <s v="MG"/>
    <m/>
    <n v="331"/>
    <s v="COORDENACAO CUR DE PSICOLOGIA"/>
    <s v="07-AREA ACADEMICA-UMUARAMA"/>
    <n v="326"/>
    <s v="INSTITUTO DE PSICOLOGIA"/>
    <s v="07-AREA ACADEMICA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4T00:00:00"/>
    <n v="4422.88"/>
    <n v="43"/>
    <x v="2"/>
    <x v="0"/>
  </r>
  <r>
    <s v="JUSSARA GABRIEL DOS SANTOS"/>
    <s v="Hospital de Clínicas"/>
    <n v="2613492"/>
    <n v="8968145644"/>
    <s v="13/05/1988"/>
    <s v="F"/>
    <s v="VERA LUCIA GABRIEL DOS SANTOS"/>
    <s v="Preta"/>
    <s v="BRASILEIRO NATO"/>
    <m/>
    <s v="MG"/>
    <s v="UBERLANDIA"/>
    <n v="752"/>
    <s v="INFORMACOES HOSPITALARES"/>
    <s v="06-HOSP CLINICAS-UMUARAMA"/>
    <n v="743"/>
    <s v="DIRETORIA DE SERVICOS ADMINISTRATIVOS"/>
    <s v="06-HOSP CLINICAS-UMUARAMA"/>
    <x v="13"/>
    <s v="Doutorado"/>
    <x v="2"/>
    <x v="0"/>
    <n v="8"/>
    <x v="0"/>
    <m/>
    <s v="0//0"/>
    <m/>
    <m/>
    <n v="0"/>
    <m/>
    <n v="0"/>
    <m/>
    <m/>
    <m/>
    <s v="EST"/>
    <s v="40 HS"/>
    <d v="2012-03-19T00:00:00"/>
    <n v="4990.3100000000004"/>
    <n v="34"/>
    <x v="7"/>
    <x v="0"/>
  </r>
  <r>
    <s v="JUSSARA MARQUES FERREIRA ZUZA VIEIRA"/>
    <s v="Hospital de Clínicas"/>
    <n v="2605146"/>
    <n v="5179969603"/>
    <s v="12/10/1981"/>
    <s v="F"/>
    <s v="EDNA MARCIA SILVA MARQUE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2-05-04T00:00:00"/>
    <n v="18769.080000000002"/>
    <n v="41"/>
    <x v="2"/>
    <x v="7"/>
  </r>
  <r>
    <s v="JUSSARA PAOLA COELHO DOS SANTOS"/>
    <s v="Universidade Federal de Uberlandia"/>
    <n v="2059736"/>
    <n v="8105993686"/>
    <s v="13/08/1987"/>
    <s v="F"/>
    <s v="ROSEMARY COELHO DOS SANTOS"/>
    <s v="Preta"/>
    <s v="BRASILEIRO NATO"/>
    <m/>
    <s v="MG"/>
    <m/>
    <n v="89"/>
    <s v="DIRETORIA DE COMUNICACAO SOCIAL"/>
    <s v="04-SANTA MONICA"/>
    <n v="89"/>
    <s v="DIRETORIA DE COMUNICACAO SOCIAL"/>
    <s v="04-SANTA MONICA"/>
    <x v="0"/>
    <s v="Especialização Nivel Superior"/>
    <x v="1"/>
    <x v="0"/>
    <n v="7"/>
    <x v="0"/>
    <m/>
    <s v="0//0"/>
    <m/>
    <m/>
    <n v="0"/>
    <m/>
    <n v="0"/>
    <m/>
    <m/>
    <m/>
    <s v="EST"/>
    <s v="25 HS"/>
    <d v="2013-09-12T00:00:00"/>
    <n v="7668.81"/>
    <n v="35"/>
    <x v="7"/>
    <x v="2"/>
  </r>
  <r>
    <s v="JUVENAL PEREIRA DE SOUZA"/>
    <s v="Hospital de Clínicas"/>
    <n v="1454368"/>
    <n v="3044935628"/>
    <s v="20/01/1979"/>
    <s v="M"/>
    <s v="JUSTA MAGDA FERREIRA DE SOUZA"/>
    <s v="Parda"/>
    <s v="BRASILEIRO NATO"/>
    <m/>
    <s v="MG"/>
    <s v="CURVELO"/>
    <n v="749"/>
    <s v="FARMACIA"/>
    <s v="06-HOSP CLINICAS-UMUARAMA"/>
    <n v="743"/>
    <s v="DIRETORIA DE SERVICOS ADMINISTRATIVOS"/>
    <s v="06-HOSP CLINICAS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4-05-27T00:00:00"/>
    <n v="8203.8700000000008"/>
    <n v="43"/>
    <x v="2"/>
    <x v="3"/>
  </r>
  <r>
    <s v="KAISA KAROLINA PORTO"/>
    <s v="Universidade Federal de Uberlandia"/>
    <n v="1979548"/>
    <n v="4807907603"/>
    <s v="21/05/1981"/>
    <s v="F"/>
    <s v="MARIA APARECIDA PORTO"/>
    <s v="Branca"/>
    <s v="BRASILEIRO NATO"/>
    <m/>
    <s v="MG"/>
    <m/>
    <n v="1173"/>
    <s v="ASSESSORIA ADMINISTRATIVA UFU PT MINAS"/>
    <s v="11-CAMPUS PATOS DE MINAS"/>
    <n v="29"/>
    <s v="PRO REITORIA DE GESTAO DE PESSOAS"/>
    <s v="04-SANTA MONICA"/>
    <x v="0"/>
    <s v="Especialização Nivel Superior"/>
    <x v="2"/>
    <x v="0"/>
    <n v="7"/>
    <x v="0"/>
    <m/>
    <s v="0//0"/>
    <m/>
    <m/>
    <n v="0"/>
    <m/>
    <n v="0"/>
    <m/>
    <m/>
    <m/>
    <s v="EST"/>
    <s v="40 HS"/>
    <d v="2012-11-09T00:00:00"/>
    <n v="3567.94"/>
    <n v="41"/>
    <x v="2"/>
    <x v="9"/>
  </r>
  <r>
    <s v="KALINY PEREIRA DE ANDRADE"/>
    <s v="Universidade Federal de Uberlandia"/>
    <n v="1263837"/>
    <n v="348927290"/>
    <s v="04/06/1990"/>
    <s v="F"/>
    <s v="CHEILANIA DE ALMEIDA PEREIRA"/>
    <s v="Parda"/>
    <s v="BRASILEIRO NATO"/>
    <m/>
    <s v="AM"/>
    <m/>
    <n v="826"/>
    <s v="BIBLIOTECA SETORIAL PATOS DE MINAS"/>
    <s v="11-CAMPUS PATOS DE MINAS"/>
    <n v="585"/>
    <s v="DIRETORIA DO SISTEMA DE BIBLIOTECAS"/>
    <s v="04-SANTA MONICA"/>
    <x v="0"/>
    <s v="Especialização Nivel Superior"/>
    <x v="1"/>
    <x v="0"/>
    <n v="4"/>
    <x v="0"/>
    <m/>
    <s v="0//0"/>
    <m/>
    <m/>
    <n v="26401"/>
    <s v="INSTITUTO FEDERAL DO ACRE"/>
    <n v="0"/>
    <m/>
    <m/>
    <m/>
    <s v="EST"/>
    <s v="40 HS"/>
    <d v="2022-06-23T00:00:00"/>
    <n v="6837.25"/>
    <n v="32"/>
    <x v="0"/>
    <x v="2"/>
  </r>
  <r>
    <s v="KAMILA GUEDES SIQUEIRA"/>
    <s v="Universidade Federal de Uberlandia"/>
    <n v="3272460"/>
    <n v="10003093638"/>
    <s v="07/05/1991"/>
    <s v="F"/>
    <s v="GISLAINE GUEDES SIQUEIRA"/>
    <s v="Branca"/>
    <s v="BRASILEIRO NATO"/>
    <m/>
    <s v="MG"/>
    <m/>
    <n v="319"/>
    <s v="FACULDADE DE ODONTOLOGIA"/>
    <s v="07-AREA ACADEMICA-UMUARAMA"/>
    <n v="319"/>
    <s v="FACULDADE DE ODONTOLOGIA"/>
    <s v="07-AREA ACADEMICA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2-04T00:00:00"/>
    <n v="3181.04"/>
    <n v="31"/>
    <x v="0"/>
    <x v="9"/>
  </r>
  <r>
    <s v="KAMILA PIRES DE CARVALHO"/>
    <s v="Universidade Federal de Uberlandia"/>
    <n v="2312894"/>
    <n v="8604987606"/>
    <s v="24/08/1990"/>
    <s v="F"/>
    <s v="ERLEI PIRES REZENDE CARVALHO"/>
    <s v="Branca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Mestrado"/>
    <x v="1"/>
    <x v="0"/>
    <n v="5"/>
    <x v="0"/>
    <m/>
    <s v="0//0"/>
    <m/>
    <m/>
    <n v="0"/>
    <m/>
    <n v="0"/>
    <m/>
    <m/>
    <m/>
    <s v="EST"/>
    <s v="40 HS"/>
    <d v="2016-05-11T00:00:00"/>
    <n v="8306.11"/>
    <n v="32"/>
    <x v="0"/>
    <x v="3"/>
  </r>
  <r>
    <s v="KAMILA ROSA MARTINS"/>
    <s v="Hospital de Clínicas"/>
    <n v="2903358"/>
    <n v="1665622628"/>
    <s v="19/02/1988"/>
    <s v="F"/>
    <s v="EDILENE ROSA MARTINS"/>
    <s v="Parda"/>
    <s v="BRASILEIRO NATO"/>
    <m/>
    <s v="MG"/>
    <m/>
    <n v="211"/>
    <s v="DIRETORIA DE ENFERMAGEM HC"/>
    <s v="05-ENFERMAGEM-UMUARAMA"/>
    <n v="211"/>
    <s v="DIRETORIA DE ENFERMAGEM HC"/>
    <s v="05-ENFERMAGEM-UMUARAMA"/>
    <x v="0"/>
    <s v="Doutorado"/>
    <x v="0"/>
    <x v="0"/>
    <n v="6"/>
    <x v="0"/>
    <m/>
    <s v="0//0"/>
    <m/>
    <m/>
    <n v="0"/>
    <m/>
    <n v="0"/>
    <m/>
    <m/>
    <m/>
    <s v="EST"/>
    <s v="40 HS"/>
    <d v="2014-03-12T00:00:00"/>
    <n v="9717.61"/>
    <n v="34"/>
    <x v="7"/>
    <x v="3"/>
  </r>
  <r>
    <s v="KAMYR GOMES DE SOUZA"/>
    <s v="Universidade Federal de Uberlandia"/>
    <n v="2077699"/>
    <n v="9419374610"/>
    <s v="26/05/1988"/>
    <s v="F"/>
    <s v="NEYDE MARIA OLIVEIRA GOMES E SOUZA"/>
    <s v="Parda"/>
    <s v="BRASILEIRO NATO"/>
    <m/>
    <s v="MT"/>
    <m/>
    <n v="1152"/>
    <s v="INSTITUTO CIENCIAS EXATA NATURAIS PONTAL"/>
    <s v="09-CAMPUS PONTAL"/>
    <n v="1152"/>
    <s v="INSTITUTO CIENCIAS EXATA NATURAIS PONTAL"/>
    <s v="09-CAMPUS PONTAL"/>
    <x v="0"/>
    <s v="Mestrado"/>
    <x v="0"/>
    <x v="2"/>
    <n v="6"/>
    <x v="0"/>
    <m/>
    <s v="0//0"/>
    <m/>
    <m/>
    <n v="0"/>
    <m/>
    <n v="0"/>
    <m/>
    <m/>
    <m/>
    <s v="EST"/>
    <s v="40 HS"/>
    <d v="2013-12-04T00:00:00"/>
    <n v="4964.37"/>
    <n v="34"/>
    <x v="7"/>
    <x v="0"/>
  </r>
  <r>
    <s v="KAREN CARDOSO AGUIAR"/>
    <s v="Hospital de Clínicas"/>
    <n v="1509559"/>
    <n v="66562325668"/>
    <s v="27/11/1975"/>
    <s v="F"/>
    <s v="JANE CARDOSO AGUIAR"/>
    <s v="Branca"/>
    <s v="BRASILEIRO NATO"/>
    <m/>
    <s v="MG"/>
    <m/>
    <n v="765"/>
    <s v="ASSISTENCIA SOCIAL"/>
    <s v="06-HOSP CLINICAS-UMUARAMA"/>
    <n v="746"/>
    <s v="DIRETORIA DE SERVICOS CLINICOS"/>
    <s v="06-HOSP CLINICAS-UMUARAMA"/>
    <x v="0"/>
    <s v="Graduação (Nivel Superior Completo)"/>
    <x v="1"/>
    <x v="0"/>
    <n v="12"/>
    <x v="0"/>
    <m/>
    <s v="0//0"/>
    <m/>
    <m/>
    <n v="26254"/>
    <s v="UNIVERSIDADE FED.DO TRIANGULO MINEIRO"/>
    <n v="0"/>
    <m/>
    <m/>
    <m/>
    <s v="EST"/>
    <s v="40 HS"/>
    <d v="2012-09-01T00:00:00"/>
    <n v="18493.599999999999"/>
    <n v="47"/>
    <x v="3"/>
    <x v="7"/>
  </r>
  <r>
    <s v="KAREN KATARINE GONCALVES LIMA"/>
    <s v="Universidade Federal de Uberlandia"/>
    <n v="3221976"/>
    <n v="9444151646"/>
    <s v="18/01/1989"/>
    <s v="F"/>
    <s v="CLAUDIA MARIA GONCALVES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Graduação (Nivel Superior Completo)"/>
    <x v="0"/>
    <x v="3"/>
    <n v="2"/>
    <x v="0"/>
    <m/>
    <s v="0//0"/>
    <m/>
    <m/>
    <n v="0"/>
    <m/>
    <n v="0"/>
    <m/>
    <m/>
    <m/>
    <s v="EST"/>
    <s v="40 HS"/>
    <d v="2021-01-26T00:00:00"/>
    <n v="8091.44"/>
    <n v="33"/>
    <x v="0"/>
    <x v="3"/>
  </r>
  <r>
    <s v="KAREN MAGALHAES ARANTES"/>
    <s v="Hospital de Clínicas"/>
    <n v="1906243"/>
    <n v="7546071607"/>
    <s v="19/12/1985"/>
    <s v="F"/>
    <s v="MARIA DE LOURDES MAGALHAES ARANTES"/>
    <s v="Branca"/>
    <s v="BRASILEIRO NATO"/>
    <m/>
    <s v="MG"/>
    <m/>
    <n v="492"/>
    <s v="CENTRO OBSTETRICO GEUNE DIENF"/>
    <s v="05-ENFERMAGEM-UMUARAMA"/>
    <n v="211"/>
    <s v="DIRETORIA DE ENFERMAGEM HC"/>
    <s v="05-ENFERMAGEM-UMUARAMA"/>
    <x v="0"/>
    <s v="Mestrado"/>
    <x v="1"/>
    <x v="0"/>
    <n v="8"/>
    <x v="0"/>
    <m/>
    <s v="0//0"/>
    <m/>
    <m/>
    <n v="0"/>
    <m/>
    <n v="0"/>
    <m/>
    <m/>
    <m/>
    <s v="EST"/>
    <s v="40 HS"/>
    <d v="2012-01-02T00:00:00"/>
    <n v="9929.23"/>
    <n v="37"/>
    <x v="7"/>
    <x v="3"/>
  </r>
  <r>
    <s v="KARINA DOS SANTOS REZENDE"/>
    <s v="Hospital de Clínicas"/>
    <n v="1364949"/>
    <n v="1181675618"/>
    <s v="28/02/1979"/>
    <s v="F"/>
    <s v="LUCELENA DOS SANTOS REZENDE"/>
    <s v="Branca"/>
    <s v="BRASILEIRO NATO"/>
    <m/>
    <s v="MG"/>
    <s v="UBERABA"/>
    <n v="746"/>
    <s v="DIRETORIA DE SERVICOS CLINICOS"/>
    <s v="06-HOSP CLINICAS-UMUARAMA"/>
    <n v="746"/>
    <s v="DIRETORIA DE SERVICOS CLINICOS"/>
    <s v="06-HOSP CLINICAS-UMUARAMA"/>
    <x v="0"/>
    <s v="Graduação (Nivel Superior Completo)"/>
    <x v="0"/>
    <x v="0"/>
    <n v="13"/>
    <x v="1"/>
    <m/>
    <s v="0//0"/>
    <m/>
    <s v="CESSAO (COM ONUS) PARA OUTROS ORGAOS - EST"/>
    <n v="0"/>
    <m/>
    <n v="26443"/>
    <s v="EMPRESA BRAS. SERVIÇOS HOSPITALARES"/>
    <s v="13/01/2021"/>
    <s v="0//0"/>
    <s v="EST"/>
    <s v="24 HS"/>
    <d v="2002-11-19T00:00:00"/>
    <n v="5646.82"/>
    <n v="43"/>
    <x v="2"/>
    <x v="0"/>
  </r>
  <r>
    <s v="KARINA EMILIA DE ARAUJO"/>
    <s v="Hospital de Clínicas"/>
    <n v="1854146"/>
    <n v="5088867670"/>
    <s v="04/08/1979"/>
    <s v="F"/>
    <s v="MARIA ABADIA MACEDO"/>
    <s v="Branc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Tecnico (Nivel Medio Completo)"/>
    <x v="2"/>
    <x v="0"/>
    <n v="8"/>
    <x v="0"/>
    <m/>
    <s v="0//0"/>
    <m/>
    <m/>
    <n v="0"/>
    <m/>
    <n v="0"/>
    <m/>
    <m/>
    <m/>
    <s v="EST"/>
    <s v="40 HS"/>
    <d v="2011-03-15T00:00:00"/>
    <n v="3992.25"/>
    <n v="43"/>
    <x v="2"/>
    <x v="9"/>
  </r>
  <r>
    <s v="KARINA RODRIGUES LOPES"/>
    <s v="Hospital de Clínicas"/>
    <n v="2581346"/>
    <n v="3874385647"/>
    <s v="17/12/1979"/>
    <s v="F"/>
    <s v="ELENIR GUIMARAES VIANA"/>
    <s v="Branca"/>
    <s v="BRASILEIRO NATO"/>
    <m/>
    <s v="GO"/>
    <s v="QUIRINOPOLIS"/>
    <n v="498"/>
    <s v="UTI ADULTO GEUNE DIENF"/>
    <s v="05-ENFERMAGEM-UMUARAMA"/>
    <n v="211"/>
    <s v="DIRETORIA DE ENFERMAGEM HC"/>
    <s v="05-ENFERMAGEM-UMUARAMA"/>
    <x v="0"/>
    <s v="Mestrado"/>
    <x v="1"/>
    <x v="2"/>
    <n v="8"/>
    <x v="0"/>
    <m/>
    <s v="0//0"/>
    <m/>
    <m/>
    <n v="26254"/>
    <s v="UNIVERSIDADE FED.DO TRIANGULO MINEIRO"/>
    <n v="0"/>
    <m/>
    <m/>
    <m/>
    <s v="EST"/>
    <s v="40 HS"/>
    <d v="2012-04-01T00:00:00"/>
    <n v="13676.5"/>
    <n v="43"/>
    <x v="2"/>
    <x v="5"/>
  </r>
  <r>
    <s v="KARINE DE JESUS MOURAO"/>
    <s v="Hospital de Clínicas"/>
    <n v="1194510"/>
    <n v="933177607"/>
    <s v="05/10/1977"/>
    <s v="F"/>
    <s v="ADAUTA DE JESUS MOURAO"/>
    <s v="Branca"/>
    <s v="BRASILEIRO NATO"/>
    <m/>
    <s v="MG"/>
    <s v="UBERLANDIA"/>
    <n v="476"/>
    <s v="PEDIATRIA AMB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6-03-25T00:00:00"/>
    <n v="5499.23"/>
    <n v="45"/>
    <x v="3"/>
    <x v="0"/>
  </r>
  <r>
    <s v="KARINE GUIMARAES PARREIRA"/>
    <s v="Universidade Federal de Uberlandia"/>
    <n v="2697415"/>
    <n v="7296370696"/>
    <s v="08/12/1984"/>
    <s v="F"/>
    <s v="SOLANGE ESMERIA GUIMARAES"/>
    <s v="Branca"/>
    <s v="BRASILEIRO NATO"/>
    <m/>
    <s v="MG"/>
    <m/>
    <n v="39"/>
    <s v="DIRETORIA PROVIMENTO ACOMP ADM CARREIRA"/>
    <s v="04-SANTA MONICA"/>
    <n v="29"/>
    <s v="PRO REITORIA DE GESTAO DE PESSOAS"/>
    <s v="04-SANTA MONICA"/>
    <x v="0"/>
    <s v="Graduação (Nivel Superior Completo)"/>
    <x v="2"/>
    <x v="1"/>
    <n v="3"/>
    <x v="0"/>
    <m/>
    <s v="0//0"/>
    <m/>
    <m/>
    <n v="0"/>
    <m/>
    <n v="0"/>
    <m/>
    <m/>
    <m/>
    <s v="EST"/>
    <s v="40 HS"/>
    <d v="2012-12-05T00:00:00"/>
    <n v="2414.6999999999998"/>
    <n v="38"/>
    <x v="7"/>
    <x v="9"/>
  </r>
  <r>
    <s v="KARINE PAULA MARTINS"/>
    <s v="Universidade Federal de Uberlandia"/>
    <n v="1938919"/>
    <n v="4168940624"/>
    <s v="19/11/1979"/>
    <s v="F"/>
    <s v="ALICE PAULA MARTINS"/>
    <s v="Parda"/>
    <s v="BRASILEIRO NATO"/>
    <m/>
    <s v="MG"/>
    <m/>
    <n v="738"/>
    <s v="BIBLIOTECA SETORIAL PONTAL"/>
    <s v="09-CAMPUS PONTAL"/>
    <n v="585"/>
    <s v="DIRETORIA DO SISTEMA DE BIBLIOTECAS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4-26T00:00:00"/>
    <n v="4663.6499999999996"/>
    <n v="43"/>
    <x v="2"/>
    <x v="0"/>
  </r>
  <r>
    <s v="KARINE SANTANA DE AZEVEDO ZAGO"/>
    <s v="Universidade Federal de Uberlandia"/>
    <n v="1365838"/>
    <n v="68881819104"/>
    <s v="27/05/1978"/>
    <s v="F"/>
    <s v="TATIANA SANTANA DE AZEVEDO"/>
    <s v="Branca"/>
    <s v="BRASILEIRO NATO"/>
    <m/>
    <s v="RJ"/>
    <s v="RIO DE JANEIRO"/>
    <n v="1202"/>
    <s v="DIVISAO DE MORADIA"/>
    <s v="04-SANTA MONICA"/>
    <n v="743"/>
    <s v="DIRETORIA DE SERVICOS ADMINISTRATIV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40 HS"/>
    <d v="2002-12-09T00:00:00"/>
    <n v="12499.74"/>
    <n v="44"/>
    <x v="3"/>
    <x v="5"/>
  </r>
  <r>
    <s v="KARITA ROSA DE ALMEIDA"/>
    <s v="Hospital de Clínicas"/>
    <n v="3150108"/>
    <n v="1574229680"/>
    <s v="22/07/1986"/>
    <s v="F"/>
    <s v="GENECY ROSA DE ALMEIDA"/>
    <s v="Branca"/>
    <s v="BRASILEIRO NATO"/>
    <m/>
    <s v="MG"/>
    <m/>
    <n v="771"/>
    <s v="SERVICOS MEDICOS"/>
    <s v="06-HOSP CLINICAS-UMUARAMA"/>
    <n v="764"/>
    <s v="UNIDADES ESPECIAIS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9-27T00:00:00"/>
    <n v="3992.25"/>
    <n v="36"/>
    <x v="7"/>
    <x v="9"/>
  </r>
  <r>
    <s v="KARLA MUNIZ DE OLIVEIRA"/>
    <s v="Universidade Federal de Uberlandia"/>
    <n v="1911256"/>
    <n v="3078332594"/>
    <s v="12/10/1989"/>
    <s v="F"/>
    <s v="NEILZA MUNIZ DOS SANTOS"/>
    <s v="Preta"/>
    <s v="BRASILEIRO NATO"/>
    <m/>
    <s v="SP"/>
    <m/>
    <n v="394"/>
    <s v="COORDENACAO CUR BACH LIC. EM MATEMATICA"/>
    <s v="04-SANTA MONICA"/>
    <n v="391"/>
    <s v="FACULDADE DE MATEMATICA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5-28T00:00:00"/>
    <n v="4256.72"/>
    <n v="33"/>
    <x v="0"/>
    <x v="0"/>
  </r>
  <r>
    <s v="KARLA PEREIRA FERNANDES"/>
    <s v="Hospital de Clínicas"/>
    <n v="1123530"/>
    <n v="51421003600"/>
    <s v="06/08/1967"/>
    <s v="F"/>
    <s v="MARIZIA P A FERNANDES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Doutorado"/>
    <x v="1"/>
    <x v="0"/>
    <n v="16"/>
    <x v="0"/>
    <m/>
    <s v="0//0"/>
    <m/>
    <m/>
    <n v="0"/>
    <m/>
    <n v="0"/>
    <m/>
    <m/>
    <m/>
    <s v="EST"/>
    <s v="40 HS"/>
    <d v="1995-01-11T00:00:00"/>
    <n v="31464.21"/>
    <n v="55"/>
    <x v="4"/>
    <x v="4"/>
  </r>
  <r>
    <s v="KARLA RAQUEL TEIXEIRA DE CASTRO"/>
    <s v="Hospital de Clínicas"/>
    <n v="1434760"/>
    <n v="4275150686"/>
    <s v="22/02/1978"/>
    <s v="F"/>
    <s v="SHIRLEY TEIXEIRA RODRIGUES DE CASTRO"/>
    <s v="Branca"/>
    <s v="BRASILEIRO NATO"/>
    <m/>
    <s v="MG"/>
    <s v="ARAGUARI"/>
    <n v="492"/>
    <s v="CENTRO OBSTETRICO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3T00:00:00"/>
    <n v="9792.69"/>
    <n v="44"/>
    <x v="3"/>
    <x v="3"/>
  </r>
  <r>
    <s v="KARLA VIANA TEIXEIRA"/>
    <s v="Universidade Federal de Uberlandia"/>
    <n v="3331943"/>
    <n v="92446507620"/>
    <s v="23/12/1972"/>
    <s v="F"/>
    <s v="LUCILIA VIANA TEIXEIRA"/>
    <s v="Branca"/>
    <s v="BRASILEIRO NATO"/>
    <m/>
    <s v="MG"/>
    <s v="CAETE"/>
    <n v="1203"/>
    <s v="DIVISAO MUSEU DO INDIO - PROEXC"/>
    <s v="04-SANTA MONICA"/>
    <n v="247"/>
    <s v="PRO REITORIA EXTENSAO E CULTURA"/>
    <s v="04-SANTA MONICA"/>
    <x v="1"/>
    <s v="Graduação (Nivel Superior Completo)"/>
    <x v="0"/>
    <x v="1"/>
    <n v="7"/>
    <x v="0"/>
    <m/>
    <s v="0//0"/>
    <m/>
    <s v="Lic. por Motivo de Doença em Pessoa da Família - EST"/>
    <n v="0"/>
    <m/>
    <n v="0"/>
    <m/>
    <s v="9/11/2022"/>
    <s v="7/01/2023"/>
    <s v="EST"/>
    <s v="40 HS"/>
    <d v="2012-10-25T00:00:00"/>
    <n v="3847.96"/>
    <n v="50"/>
    <x v="5"/>
    <x v="9"/>
  </r>
  <r>
    <s v="KARLA WANESA SILVA"/>
    <s v="Universidade Federal de Uberlandia"/>
    <n v="1617733"/>
    <n v="4256149643"/>
    <s v="03/03/1980"/>
    <s v="F"/>
    <s v="JOAQUINA BATISTA SILVA"/>
    <s v="Branca"/>
    <s v="BRASILEIRO NATO"/>
    <m/>
    <s v="GO"/>
    <s v="CACU"/>
    <n v="372"/>
    <s v="FACULDADE ARQUITETURA URBANISMO E DESIGN"/>
    <s v="04-SANTA MONICA"/>
    <n v="372"/>
    <s v="FACULDADE ARQUITETURA URBANISMO E DESIGN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3-31T00:00:00"/>
    <n v="5034.51"/>
    <n v="42"/>
    <x v="2"/>
    <x v="0"/>
  </r>
  <r>
    <s v="KASSIO ALEXANDRE PAIVA ROSA"/>
    <s v="Universidade Federal de Uberlandia"/>
    <n v="3048371"/>
    <n v="9476446609"/>
    <s v="13/01/1990"/>
    <s v="M"/>
    <s v="MARIA DE FATIMA PAIVA ROSA"/>
    <s v="Parda"/>
    <s v="BRASILEIRO NATO"/>
    <m/>
    <s v="MG"/>
    <m/>
    <n v="1203"/>
    <s v="DIVISAO MUSEU DO INDIO - PROEXC"/>
    <s v="04-SANTA MONICA"/>
    <n v="247"/>
    <s v="PRO REITORIA EXTENSAO E CULTURA"/>
    <s v="04-SANTA MONICA"/>
    <x v="0"/>
    <s v="ENSINO SUPERIOR"/>
    <x v="1"/>
    <x v="3"/>
    <n v="4"/>
    <x v="0"/>
    <m/>
    <s v="0//0"/>
    <m/>
    <m/>
    <n v="0"/>
    <m/>
    <n v="0"/>
    <m/>
    <m/>
    <m/>
    <s v="EST"/>
    <s v="40 HS"/>
    <d v="2018-05-29T00:00:00"/>
    <n v="4884.1899999999996"/>
    <n v="32"/>
    <x v="0"/>
    <x v="0"/>
  </r>
  <r>
    <s v="KATHERINE POHL"/>
    <s v="Universidade Federal de Uberlandia"/>
    <n v="3215323"/>
    <n v="9654093685"/>
    <s v="26/09/1989"/>
    <s v="F"/>
    <s v="MARIA REGINA ROSA POHL MARTINS"/>
    <s v="Branca"/>
    <s v="BRASILEIRO NATO"/>
    <m/>
    <s v="RJ"/>
    <m/>
    <n v="873"/>
    <s v="CENTRO DE PSICOLOGIA"/>
    <s v="07-AREA ACADEMICA-UMUARAMA"/>
    <n v="326"/>
    <s v="INSTITUTO DE PSICOLOGIA"/>
    <s v="07-AREA ACADEMICA-UMUARAMA"/>
    <x v="0"/>
    <s v="Mestrado"/>
    <x v="1"/>
    <x v="3"/>
    <n v="2"/>
    <x v="0"/>
    <m/>
    <s v="0//0"/>
    <m/>
    <m/>
    <n v="0"/>
    <m/>
    <n v="0"/>
    <m/>
    <m/>
    <m/>
    <s v="EST"/>
    <s v="40 HS"/>
    <d v="2020-12-22T00:00:00"/>
    <n v="6859.94"/>
    <n v="33"/>
    <x v="0"/>
    <x v="2"/>
  </r>
  <r>
    <s v="KATHIA MARIA DUARTE ONO"/>
    <s v="Universidade Federal de Uberlandia"/>
    <n v="2435620"/>
    <n v="62450107649"/>
    <s v="19/06/1965"/>
    <s v="F"/>
    <s v="MARIA CELIA FERREIRA DUARTE"/>
    <s v="Branca"/>
    <s v="BRASILEIRO NATO"/>
    <m/>
    <s v="MG"/>
    <s v="SAO SEBASTIAO DO PARAISO"/>
    <n v="1217"/>
    <s v="DIVISAO DO SIASS PERICIA SAUD SERVIDOR"/>
    <s v="08-AREA ADMINISTR-UMUARAMA"/>
    <n v="29"/>
    <s v="PRO REITORIA DE GESTAO DE PESSOAS"/>
    <s v="04-SANTA MONIC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3-12-02T00:00:00"/>
    <n v="19999.580000000002"/>
    <n v="57"/>
    <x v="4"/>
    <x v="7"/>
  </r>
  <r>
    <s v="KATIA LUZIA SILVEIRA SILVA VIEIRA"/>
    <s v="Universidade Federal de Uberlandia"/>
    <n v="2304007"/>
    <n v="8010077631"/>
    <s v="13/12/1987"/>
    <s v="F"/>
    <s v="JULIA SILVEIRA SILVA"/>
    <s v="Preta"/>
    <s v="BRASILEIRO NATO"/>
    <m/>
    <s v="DF"/>
    <m/>
    <n v="797"/>
    <s v="COORD DO CURSO DE HISTORIA DO PONTAL"/>
    <s v="09-CAMPUS PONTAL"/>
    <n v="1155"/>
    <s v="INSTITUTO DE CIENCIAS HUMANAS DO PONTAL"/>
    <s v="09-CAMPUS PONTAL"/>
    <x v="0"/>
    <s v="Mestrado"/>
    <x v="2"/>
    <x v="0"/>
    <n v="5"/>
    <x v="0"/>
    <m/>
    <s v="0//0"/>
    <m/>
    <s v="Afast. no País (Com Ônus) Est/Dout/Mestrado - EST"/>
    <n v="0"/>
    <m/>
    <n v="0"/>
    <m/>
    <s v="27/04/2022"/>
    <s v="27/04/2023"/>
    <s v="EST"/>
    <s v="40 HS"/>
    <d v="2016-03-14T00:00:00"/>
    <n v="3864.44"/>
    <n v="35"/>
    <x v="7"/>
    <x v="9"/>
  </r>
  <r>
    <s v="KATIA MARIA CUSTODIO"/>
    <s v="Hospital de Clínicas"/>
    <n v="2219010"/>
    <n v="91088844634"/>
    <s v="15/08/1971"/>
    <s v="F"/>
    <s v="MARIA LUIZA CUSTODIO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12"/>
    <x v="0"/>
    <m/>
    <s v="0//0"/>
    <m/>
    <m/>
    <n v="0"/>
    <m/>
    <n v="0"/>
    <m/>
    <m/>
    <m/>
    <s v="EST"/>
    <s v="40 HS"/>
    <d v="2003-12-01T00:00:00"/>
    <n v="22244.16"/>
    <n v="51"/>
    <x v="5"/>
    <x v="4"/>
  </r>
  <r>
    <s v="KATIA NUBIA FERREIRA"/>
    <s v="Hospital de Clínicas"/>
    <n v="1362652"/>
    <n v="59585331691"/>
    <s v="20/10/1967"/>
    <s v="F"/>
    <s v="MARILEUSA AMARAL FERREIRA"/>
    <s v="Branca"/>
    <s v="BRASILEIRO NATO"/>
    <m/>
    <s v="MG"/>
    <s v="GOIATUBA"/>
    <n v="496"/>
    <s v="ONCOLOGIA QUIMIOTERAPIA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01T00:00:00"/>
    <n v="9648.44"/>
    <n v="55"/>
    <x v="4"/>
    <x v="3"/>
  </r>
  <r>
    <s v="KATIA REGINA DE OLIVEIRA"/>
    <s v="Universidade Federal de Uberlandia"/>
    <n v="6412709"/>
    <n v="39346218649"/>
    <s v="06/02/1962"/>
    <s v="F"/>
    <s v="JAMILA PAULIN OLIVEIRA"/>
    <s v="Parda"/>
    <s v="BRASILEIRO NATO"/>
    <m/>
    <s v="MG"/>
    <s v="UBERLANDIA"/>
    <n v="665"/>
    <s v="SETOR INTEG ACOES PROM SAUDE SERVIDOR"/>
    <s v="08-AREA ADMINISTR-UMUARAMA"/>
    <n v="29"/>
    <s v="PRO REITORIA DE GESTAO DE PESSOAS"/>
    <s v="04-SANTA MONICA"/>
    <x v="0"/>
    <s v="Graduação (Nivel Superior Completo)"/>
    <x v="0"/>
    <x v="0"/>
    <n v="16"/>
    <x v="0"/>
    <m/>
    <s v="0//0"/>
    <m/>
    <m/>
    <n v="26277"/>
    <s v="FUNDACAO UNIV. FEDERAL DE OURO PRETO"/>
    <n v="0"/>
    <m/>
    <m/>
    <m/>
    <s v="EST"/>
    <s v="40 HS"/>
    <d v="2004-08-31T00:00:00"/>
    <n v="7606.4"/>
    <n v="60"/>
    <x v="6"/>
    <x v="2"/>
  </r>
  <r>
    <s v="KATIA RODRIGUES SALES COSTA"/>
    <s v="Universidade Federal de Uberlandia"/>
    <n v="1123408"/>
    <n v="57791635615"/>
    <s v="07/11/1966"/>
    <s v="F"/>
    <s v="NADIR RODRIGUES SALES"/>
    <s v="Branca"/>
    <s v="BRASILEIRO NATO"/>
    <m/>
    <s v="MG"/>
    <s v="UBERLANDIA"/>
    <n v="36"/>
    <s v="DIVISAO DE MOVIMENTACAO E REGISTRO"/>
    <s v="04-SANTA MONICA"/>
    <n v="29"/>
    <s v="PRO REITORIA DE GESTAO DE PESSOAS"/>
    <s v="04-SANTA MONICA"/>
    <x v="0"/>
    <s v="Mestrado"/>
    <x v="0"/>
    <x v="0"/>
    <n v="16"/>
    <x v="0"/>
    <m/>
    <s v="0//0"/>
    <m/>
    <m/>
    <n v="0"/>
    <m/>
    <n v="0"/>
    <m/>
    <m/>
    <m/>
    <s v="EST"/>
    <s v="40 HS"/>
    <d v="1995-01-09T00:00:00"/>
    <n v="8814.11"/>
    <n v="56"/>
    <x v="4"/>
    <x v="3"/>
  </r>
  <r>
    <s v="KATIANE BRAGA DA SILVA MARTINS"/>
    <s v="Universidade Federal de Uberlandia"/>
    <n v="1851813"/>
    <n v="1324264632"/>
    <s v="29/07/1981"/>
    <s v="F"/>
    <s v="CLEONICE FERREIRA DA SILVA"/>
    <s v="Branca"/>
    <s v="BRASILEIRO NATO"/>
    <m/>
    <s v="DF"/>
    <m/>
    <n v="367"/>
    <s v="COORDENACAO CURSO GRADUACAO EM PEDAGOGIA"/>
    <s v="04-SANTA MONICA"/>
    <n v="363"/>
    <s v="FACULDADE DE EDUCACAO"/>
    <s v="04-SANTA MONICA"/>
    <x v="0"/>
    <s v="Mestrado"/>
    <x v="1"/>
    <x v="0"/>
    <n v="8"/>
    <x v="0"/>
    <m/>
    <s v="0//0"/>
    <m/>
    <m/>
    <n v="26413"/>
    <s v="INSTITUTO FEDERAL DO TRIANGULO MINEIRO"/>
    <n v="0"/>
    <m/>
    <m/>
    <m/>
    <s v="EST"/>
    <s v="40 HS"/>
    <d v="2011-10-25T00:00:00"/>
    <n v="9316.32"/>
    <n v="41"/>
    <x v="2"/>
    <x v="3"/>
  </r>
  <r>
    <s v="KEILA ANDRADE DE OLIVEIRA ALVES"/>
    <s v="Universidade Federal de Uberlandia"/>
    <n v="412647"/>
    <n v="48104159615"/>
    <s v="28/04/1963"/>
    <s v="F"/>
    <s v="HULDA DE ANDRADE OLIVEIRA"/>
    <s v="Branca"/>
    <s v="BRASILEIRO NATO"/>
    <m/>
    <s v="MG"/>
    <s v="UBERLANDIA"/>
    <n v="607"/>
    <s v="DIVISAO DE ADMINISTRACAO - DIRAC"/>
    <s v="04-SANTA MONICA"/>
    <n v="262"/>
    <s v="PRO REITORIA DE GRADUACAO"/>
    <s v="04-SANTA MONICA"/>
    <x v="0"/>
    <s v="Nivel Medio"/>
    <x v="0"/>
    <x v="0"/>
    <n v="16"/>
    <x v="0"/>
    <m/>
    <s v="0//0"/>
    <m/>
    <m/>
    <n v="0"/>
    <m/>
    <n v="0"/>
    <m/>
    <m/>
    <m/>
    <s v="EST"/>
    <s v="40 HS"/>
    <d v="1986-02-10T00:00:00"/>
    <n v="8234.6299999999992"/>
    <n v="59"/>
    <x v="6"/>
    <x v="3"/>
  </r>
  <r>
    <s v="KEILA CUSTODIO DE ALMEIDA COSTA"/>
    <s v="Hospital de Clínicas"/>
    <n v="2353857"/>
    <n v="16401679867"/>
    <s v="15/05/1974"/>
    <s v="F"/>
    <s v="DALVA MARIA CUSTODIO ALMEIDA"/>
    <s v="Branca"/>
    <s v="BRASILEIRO NATO"/>
    <m/>
    <s v="SP"/>
    <s v="BARRETOS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4-05-31T00:00:00"/>
    <n v="21459.8"/>
    <n v="48"/>
    <x v="3"/>
    <x v="4"/>
  </r>
  <r>
    <s v="KELIA DOS REIS SIMEAO MOURA"/>
    <s v="Hospital de Clínicas"/>
    <n v="1434818"/>
    <n v="4312438676"/>
    <s v="01/11/1979"/>
    <s v="F"/>
    <s v="VERONICE DE CARVALHO"/>
    <s v="Branca"/>
    <s v="BRASILEIRO NATO"/>
    <m/>
    <s v="MG"/>
    <s v="PATROCINIO"/>
    <n v="498"/>
    <s v="UTI ADULTO GEUNE DIENF"/>
    <s v="05-ENFERMAGEM-UMUARAMA"/>
    <n v="211"/>
    <s v="DIRETORIA DE ENFERMAGEM HC"/>
    <s v="05-ENFERMAGEM-UMUARAMA"/>
    <x v="0"/>
    <s v="Tecnico (Nivel Medio Completo)"/>
    <x v="0"/>
    <x v="0"/>
    <n v="12"/>
    <x v="0"/>
    <m/>
    <s v="0//0"/>
    <m/>
    <m/>
    <n v="0"/>
    <m/>
    <n v="0"/>
    <m/>
    <m/>
    <m/>
    <s v="EST"/>
    <s v="20 HS"/>
    <d v="2003-11-14T00:00:00"/>
    <n v="5110.05"/>
    <n v="43"/>
    <x v="2"/>
    <x v="0"/>
  </r>
  <r>
    <s v="KELLEN CRISTINA SAMUEL CARDOSO"/>
    <s v="Hospital de Clínicas"/>
    <n v="1880189"/>
    <n v="4521825656"/>
    <s v="19/06/1979"/>
    <s v="F"/>
    <s v="VIRGINIA DE FATIMA SAMUEL CARDOSO"/>
    <s v="Preta"/>
    <s v="BRASILEIRO NATO"/>
    <m/>
    <s v="MG"/>
    <m/>
    <n v="498"/>
    <s v="UTI ADULTO GEUNE DIENF"/>
    <s v="05-ENFERMAGEM-UMUARAMA"/>
    <n v="211"/>
    <s v="DIRETORIA DE ENFERMAGEM HC"/>
    <s v="05-ENFERMAGEM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8-02T00:00:00"/>
    <n v="4843.0200000000004"/>
    <n v="43"/>
    <x v="2"/>
    <x v="0"/>
  </r>
  <r>
    <s v="KELLY APARECIDA DE FREITAS"/>
    <s v="Universidade Federal de Uberlandia"/>
    <n v="3000612"/>
    <n v="6748339618"/>
    <s v="18/09/1984"/>
    <s v="F"/>
    <s v="MARIA JOSE BRAZ DE FREITAS"/>
    <s v="Parda"/>
    <s v="BRASILEIRO NATO"/>
    <m/>
    <s v="MG"/>
    <m/>
    <n v="46"/>
    <s v="DIVISAO DE ENG SEG MEDICINA TRABALHO"/>
    <s v="08-AREA ADMINISTR-UMUARAMA"/>
    <n v="29"/>
    <s v="PRO REITORIA DE GESTAO DE PESSOAS"/>
    <s v="04-SANTA MONICA"/>
    <x v="1"/>
    <s v="Graduação (Nivel Superior Completo)"/>
    <x v="2"/>
    <x v="0"/>
    <n v="4"/>
    <x v="0"/>
    <m/>
    <s v="0//0"/>
    <m/>
    <m/>
    <n v="0"/>
    <m/>
    <n v="0"/>
    <m/>
    <m/>
    <m/>
    <s v="EST"/>
    <s v="40 HS"/>
    <d v="2017-12-07T00:00:00"/>
    <n v="3058.7"/>
    <n v="38"/>
    <x v="7"/>
    <x v="9"/>
  </r>
  <r>
    <s v="KELLY RIBEIRO PICOLI"/>
    <s v="Hospital de Clínicas"/>
    <n v="1950029"/>
    <n v="8563228650"/>
    <s v="31/12/1989"/>
    <s v="F"/>
    <s v="FRANCISCA SONIA PICOLI RIBEIRO"/>
    <s v="Branca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7"/>
    <x v="0"/>
    <m/>
    <s v="0//0"/>
    <m/>
    <m/>
    <n v="0"/>
    <m/>
    <n v="0"/>
    <m/>
    <m/>
    <m/>
    <s v="EST"/>
    <s v="40 HS"/>
    <d v="2012-06-14T00:00:00"/>
    <n v="7988.17"/>
    <n v="33"/>
    <x v="0"/>
    <x v="2"/>
  </r>
  <r>
    <s v="KELLY RUBIA COSTA"/>
    <s v="Universidade Federal de Uberlandia"/>
    <n v="1523189"/>
    <n v="93235623604"/>
    <s v="13/05/1976"/>
    <s v="F"/>
    <s v="IOLANDA FARIA COSTA"/>
    <s v="Branca"/>
    <s v="BRASILEIRO NATO"/>
    <m/>
    <s v="MG"/>
    <s v="UBERLANDIA"/>
    <n v="402"/>
    <s v="COORDENACAO C P P GR ENGENHARIA MECANICA"/>
    <s v="12-CAMPUS GLORIA"/>
    <n v="399"/>
    <s v="FACULDADE DE ENGENHARIA MECANICA"/>
    <s v="12-CAMPUS GLORIA"/>
    <x v="0"/>
    <s v="ENSINO MEDIO"/>
    <x v="0"/>
    <x v="3"/>
    <n v="11"/>
    <x v="0"/>
    <m/>
    <s v="0//0"/>
    <m/>
    <m/>
    <n v="0"/>
    <m/>
    <n v="0"/>
    <m/>
    <m/>
    <m/>
    <s v="EST"/>
    <s v="40 HS"/>
    <d v="2006-03-01T00:00:00"/>
    <n v="3830.1"/>
    <n v="46"/>
    <x v="3"/>
    <x v="9"/>
  </r>
  <r>
    <s v="KELLY VERIDIANY DO NASCIMENTO"/>
    <s v="Hospital de Clínicas"/>
    <n v="1969026"/>
    <n v="4000526600"/>
    <s v="20/08/1977"/>
    <s v="F"/>
    <s v="LUZIA DO CARMO NASCIMENTO"/>
    <s v="Pard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Mestrado"/>
    <x v="1"/>
    <x v="0"/>
    <n v="7"/>
    <x v="0"/>
    <m/>
    <s v="0//0"/>
    <m/>
    <m/>
    <n v="0"/>
    <m/>
    <n v="0"/>
    <m/>
    <m/>
    <m/>
    <s v="EST"/>
    <s v="40 HS"/>
    <d v="2012-09-12T00:00:00"/>
    <n v="16069.24"/>
    <n v="45"/>
    <x v="3"/>
    <x v="1"/>
  </r>
  <r>
    <s v="KELMA PATRICIA DE SOUZA"/>
    <s v="Universidade Federal de Uberlandia"/>
    <n v="1651236"/>
    <n v="3068606608"/>
    <s v="23/09/1975"/>
    <s v="F"/>
    <s v="IVONE TERRA SOUZA"/>
    <s v="Amarela"/>
    <s v="BRASILEIRO NATO"/>
    <m/>
    <s v="MG"/>
    <s v="FORMIGA"/>
    <n v="733"/>
    <s v="DIVISAO AQUISICAO PROCESSAMENTO TECNICO"/>
    <s v="04-SANTA MONICA"/>
    <n v="585"/>
    <s v="DIRETORIA DO SISTEMA DE BIBLIOTECAS"/>
    <s v="04-SANTA MONICA"/>
    <x v="0"/>
    <s v="Mestrado"/>
    <x v="1"/>
    <x v="0"/>
    <n v="10"/>
    <x v="0"/>
    <m/>
    <s v="0//0"/>
    <m/>
    <s v="LIC CAPAC - ART 25, INC II - DEC 9991/2019"/>
    <n v="0"/>
    <m/>
    <n v="0"/>
    <m/>
    <s v="2/12/2022"/>
    <s v="1/03/2023"/>
    <s v="EST"/>
    <s v="40 HS"/>
    <d v="2008-08-28T00:00:00"/>
    <n v="10057.17"/>
    <n v="47"/>
    <x v="3"/>
    <x v="8"/>
  </r>
  <r>
    <s v="KENIA AURELIA DE ANDRADE"/>
    <s v="Universidade Federal de Uberlandia"/>
    <n v="1969078"/>
    <n v="7546089646"/>
    <s v="11/04/1986"/>
    <s v="F"/>
    <s v="LUCY DE LOURDES ANDRADE"/>
    <s v="Branca"/>
    <s v="BRASILEIRO NATO"/>
    <m/>
    <s v="MG"/>
    <m/>
    <n v="319"/>
    <s v="FACULDADE DE ODONTOLOGIA"/>
    <s v="07-AREA ACADEMICA-UMUARAMA"/>
    <n v="319"/>
    <s v="FACULDADE DE ODONTOLOGIA"/>
    <s v="07-AREA ACADEMICA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9-11T00:00:00"/>
    <n v="4591.3599999999997"/>
    <n v="36"/>
    <x v="7"/>
    <x v="0"/>
  </r>
  <r>
    <s v="KENIA CLAUDINO ALVES VIEIRA"/>
    <s v="Hospital de Clínicas"/>
    <n v="3155388"/>
    <n v="6383689606"/>
    <s v="12/08/1981"/>
    <s v="F"/>
    <s v="NILDA CLAUDINO ALVES VIEIRA"/>
    <s v="Branca"/>
    <s v="BRASILEIRO NATO"/>
    <m/>
    <s v="MG"/>
    <m/>
    <n v="214"/>
    <s v="GESTAO DAS UNIDADES DE INTERNACAO DIENF"/>
    <s v="05-ENFERMAGEM-UMUARAMA"/>
    <n v="211"/>
    <s v="DIRETORIA DE ENFERMAGEM HC"/>
    <s v="05-ENFERMAGEM-UMUARAMA"/>
    <x v="0"/>
    <s v="ENSINO MEDIO"/>
    <x v="0"/>
    <x v="1"/>
    <n v="3"/>
    <x v="0"/>
    <m/>
    <s v="0//0"/>
    <m/>
    <m/>
    <n v="0"/>
    <m/>
    <n v="0"/>
    <m/>
    <m/>
    <m/>
    <s v="EST"/>
    <s v="40 HS"/>
    <d v="2019-11-20T00:00:00"/>
    <n v="2945.68"/>
    <n v="41"/>
    <x v="2"/>
    <x v="9"/>
  </r>
  <r>
    <s v="KENIA MURIEL DA CRUZ OLIVEIRA"/>
    <s v="Universidade Federal de Uberlandia"/>
    <n v="1123457"/>
    <n v="93183763672"/>
    <s v="19/10/1974"/>
    <s v="F"/>
    <s v="MARIA ANTONIA DA CRUZ"/>
    <s v="Branca"/>
    <s v="BRASILEIRO NATO"/>
    <m/>
    <s v="MG"/>
    <s v="UBERLÃNDIA"/>
    <n v="799"/>
    <s v="COORD CURSO CIENCIAS BIOLOGICAS PONTAL"/>
    <s v="09-CAMPUS PONTAL"/>
    <n v="1152"/>
    <s v="INSTITUTO CIENCIAS EXATA NATURAIS PONTAL"/>
    <s v="09-CAMPUS PONTAL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1-09T00:00:00"/>
    <n v="7015.68"/>
    <n v="48"/>
    <x v="3"/>
    <x v="2"/>
  </r>
  <r>
    <s v="KENIA RAMOS TEIXEIRA"/>
    <s v="Universidade Federal de Uberlandia"/>
    <n v="1123253"/>
    <n v="63000644687"/>
    <s v="25/03/1969"/>
    <s v="F"/>
    <s v="ROSA RAMOS TEIXEIRA"/>
    <s v="Parda"/>
    <s v="BRASILEIRO NATO"/>
    <m/>
    <s v="GO"/>
    <s v="JATAI"/>
    <n v="60"/>
    <s v="DIVISAO DE CONSERVACAO E LIMPEZA"/>
    <s v="04-SANTA MONICA"/>
    <n v="59"/>
    <s v="PREFEITURA UNIVERSITARIA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94-03-01T00:00:00"/>
    <n v="3440.68"/>
    <n v="53"/>
    <x v="5"/>
    <x v="9"/>
  </r>
  <r>
    <s v="KESIA PONTES DE ALMEIDA"/>
    <s v="Universidade Federal de Uberlandia"/>
    <n v="2637870"/>
    <n v="7047356606"/>
    <s v="27/12/1983"/>
    <s v="F"/>
    <s v="SILMA PONTES DE ALMEIDA"/>
    <s v="Branca"/>
    <s v="BRASILEIRO NATO"/>
    <m/>
    <s v="MG"/>
    <s v="UBERLANDIA"/>
    <n v="723"/>
    <s v="DIVISAO DE ATENDIMENTO AO USUARIO"/>
    <s v="04-SANTA MONICA"/>
    <n v="585"/>
    <s v="DIRETORIA DO SISTEMA DE BIBLIOTECAS"/>
    <s v="04-SANTA MONICA"/>
    <x v="12"/>
    <s v="Doutorado"/>
    <x v="2"/>
    <x v="0"/>
    <n v="6"/>
    <x v="0"/>
    <m/>
    <s v="0//0"/>
    <m/>
    <m/>
    <n v="0"/>
    <m/>
    <n v="0"/>
    <m/>
    <m/>
    <m/>
    <s v="EST"/>
    <s v="40 HS"/>
    <d v="2014-11-10T00:00:00"/>
    <n v="4622.71"/>
    <n v="39"/>
    <x v="2"/>
    <x v="0"/>
  </r>
  <r>
    <s v="KETLYN LESSA DO NASCIMENTO"/>
    <s v="Universidade Federal de Uberlandia"/>
    <n v="3155477"/>
    <n v="14082069780"/>
    <s v="18/01/1990"/>
    <s v="F"/>
    <s v="LUCIA MALAFAIA LESSA"/>
    <s v="Branca"/>
    <s v="BRASILEIRO NATO"/>
    <m/>
    <s v="RJ"/>
    <m/>
    <n v="670"/>
    <s v="SETOR DE ATENCAO A DEPENDENCIA QUIMICA"/>
    <s v="08-AREA ADMINISTR-UMUARAMA"/>
    <n v="663"/>
    <s v="DIRETORIA QUALIDADE VIDA SAUDE SERVIDOR"/>
    <s v="08-AREA ADMINISTR-UMUARAMA"/>
    <x v="0"/>
    <s v="Especialização Nivel Superior"/>
    <x v="1"/>
    <x v="3"/>
    <n v="3"/>
    <x v="0"/>
    <m/>
    <s v="0//0"/>
    <m/>
    <m/>
    <n v="0"/>
    <m/>
    <n v="0"/>
    <m/>
    <m/>
    <m/>
    <s v="EST"/>
    <s v="40 HS"/>
    <d v="2019-11-05T00:00:00"/>
    <n v="6294.16"/>
    <n v="32"/>
    <x v="0"/>
    <x v="2"/>
  </r>
  <r>
    <s v="KEYLLA TAIS DE AMORIM"/>
    <s v="Hospital de Clínicas"/>
    <n v="1536069"/>
    <n v="304787663"/>
    <s v="14/04/1976"/>
    <s v="F"/>
    <s v="MARCILIA FIRMINA DE AMORIM"/>
    <s v="Branca"/>
    <s v="BRASILEIRO NATO"/>
    <m/>
    <s v="MG"/>
    <s v="ESTRELA DO SUL"/>
    <n v="496"/>
    <s v="ONCOLOGIA QUIMIOTERAPIA GEUNE DIENF"/>
    <s v="05-ENFERMAGEM-UMUARAMA"/>
    <n v="211"/>
    <s v="DIRETORIA DE ENFERMAGEM HC"/>
    <s v="05-ENFERMAGEM-UMUARAM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6-12T00:00:00"/>
    <n v="12058.38"/>
    <n v="46"/>
    <x v="3"/>
    <x v="5"/>
  </r>
  <r>
    <s v="KEYNES MASAYOSHI KANNO"/>
    <s v="Universidade Federal de Uberlandia"/>
    <n v="2625786"/>
    <n v="7175324618"/>
    <s v="04/10/1983"/>
    <s v="M"/>
    <s v="NAOMI KUBO KANNO"/>
    <s v="Amarela"/>
    <s v="BRASILEIRO NATO"/>
    <m/>
    <s v="MG"/>
    <s v="UBERLANDIA"/>
    <n v="718"/>
    <s v="DIVISAO DE WEBSITES - CTIC"/>
    <s v="08-AREA ADMINISTR-UMUARAMA"/>
    <n v="581"/>
    <s v="CENTRO DE TECNO DA INFOR E COMUNICACAO"/>
    <s v="08-AREA ADMINISTR-UMUARAMA"/>
    <x v="0"/>
    <s v="Doutorado"/>
    <x v="1"/>
    <x v="0"/>
    <n v="9"/>
    <x v="0"/>
    <m/>
    <s v="0//0"/>
    <m/>
    <m/>
    <n v="0"/>
    <m/>
    <n v="0"/>
    <m/>
    <m/>
    <m/>
    <s v="EST"/>
    <s v="40 HS"/>
    <d v="2010-01-21T00:00:00"/>
    <n v="11144.35"/>
    <n v="39"/>
    <x v="2"/>
    <x v="8"/>
  </r>
  <r>
    <s v="KEYZYHUANDA INACIO BERNARDES SANTOS"/>
    <s v="Hospital de Clínicas"/>
    <n v="1434604"/>
    <n v="1274248655"/>
    <s v="31/03/1982"/>
    <s v="F"/>
    <s v="MIRTES INACIO NASCIMENTO"/>
    <s v="Preta"/>
    <s v="BRASILEIRO NATO"/>
    <m/>
    <s v="MG"/>
    <s v="UBERLANDIA"/>
    <n v="496"/>
    <s v="ONCOLOGIA QUIMIOTERAPIA GEUNE DIENF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3-11-12T00:00:00"/>
    <n v="13701.51"/>
    <n v="40"/>
    <x v="2"/>
    <x v="5"/>
  </r>
  <r>
    <s v="KIVYO REZENDE VILARINHO"/>
    <s v="Hospital de Clínicas"/>
    <n v="1551280"/>
    <n v="96761997615"/>
    <s v="05/02/1977"/>
    <s v="M"/>
    <s v="TEREZINHA REZENDE DE FREITAS VILARINHO"/>
    <s v="Branca"/>
    <s v="BRASILEIRO NATO"/>
    <m/>
    <s v="MG"/>
    <s v="ITUIUTABA"/>
    <n v="771"/>
    <s v="SERVICOS MEDICOS"/>
    <s v="06-HOSP CLINICAS-UMUARAMA"/>
    <n v="746"/>
    <s v="DIRETORIA DE SERVICOS CLINICOS"/>
    <s v="06-HOSP CLINICAS-UMUARAMA"/>
    <x v="0"/>
    <s v="Especialização Nivel Superior"/>
    <x v="0"/>
    <x v="1"/>
    <n v="11"/>
    <x v="0"/>
    <m/>
    <s v="0//0"/>
    <m/>
    <m/>
    <n v="0"/>
    <m/>
    <n v="0"/>
    <m/>
    <m/>
    <m/>
    <s v="EST"/>
    <s v="40 HS"/>
    <d v="2006-09-28T00:00:00"/>
    <n v="5022.3900000000003"/>
    <n v="45"/>
    <x v="3"/>
    <x v="0"/>
  </r>
  <r>
    <s v="KLEBER GONTIJO DE DEUS"/>
    <s v="Hospital de Clínicas"/>
    <n v="3751612"/>
    <n v="8958308680"/>
    <s v="05/03/1988"/>
    <s v="M"/>
    <s v="ABADIA BELCHOLINA GONTIJO"/>
    <s v="Branca"/>
    <s v="BRASILEIRO NATO"/>
    <m/>
    <s v="MG"/>
    <m/>
    <n v="211"/>
    <s v="DIRETORIA DE ENFERMAGEM HC"/>
    <s v="05-ENFERMAGEM-UMUARAMA"/>
    <n v="211"/>
    <s v="DIRETORIA DE ENFERMAGEM HC"/>
    <s v="05-ENFERMAGEM-UMUARAMA"/>
    <x v="0"/>
    <s v="Mestrado"/>
    <x v="1"/>
    <x v="2"/>
    <n v="3"/>
    <x v="1"/>
    <m/>
    <s v="0//0"/>
    <m/>
    <s v="CESSAO (COM ONUS) PARA OUTROS ORGAOS - EST"/>
    <n v="0"/>
    <m/>
    <n v="26443"/>
    <s v="EMPRESA BRAS. SERVIÇOS HOSPITALARES"/>
    <s v="22/06/2022"/>
    <s v="0//0"/>
    <s v="EST"/>
    <s v="40 HS"/>
    <d v="2010-01-18T00:00:00"/>
    <n v="7405.44"/>
    <n v="34"/>
    <x v="7"/>
    <x v="2"/>
  </r>
  <r>
    <s v="KLEBER JUNIO DA SILVA"/>
    <s v="Universidade Federal de Uberlandia"/>
    <n v="3069744"/>
    <n v="26603448840"/>
    <s v="15/06/1979"/>
    <s v="M"/>
    <s v="LUIZA HELENA ROSANI DA SILVA"/>
    <s v="Branca"/>
    <s v="BRASILEIRO NATO"/>
    <m/>
    <s v="SP"/>
    <m/>
    <n v="900"/>
    <s v="COOD CURSO GRAD LETRAS HAB LIG PORTUGUES"/>
    <s v="04-SANTA MONICA"/>
    <n v="349"/>
    <s v="INSTITUTO DE LETRAS E LINGUISTICA"/>
    <s v="04-SANTA MONICA"/>
    <x v="0"/>
    <s v="ENSINO MEDIO"/>
    <x v="0"/>
    <x v="3"/>
    <n v="3"/>
    <x v="0"/>
    <m/>
    <s v="0//0"/>
    <m/>
    <m/>
    <n v="0"/>
    <m/>
    <n v="0"/>
    <m/>
    <m/>
    <m/>
    <s v="EST"/>
    <s v="40 HS"/>
    <d v="2018-09-10T00:00:00"/>
    <n v="2744.57"/>
    <n v="43"/>
    <x v="2"/>
    <x v="9"/>
  </r>
  <r>
    <s v="KLEBIANA DE ALMEIDA SILVA"/>
    <s v="Universidade Federal de Uberlandia"/>
    <n v="2924675"/>
    <n v="6730349689"/>
    <s v="26/01/1983"/>
    <s v="F"/>
    <s v="APARECIDA MARIA PATRIARCA"/>
    <s v="Parda"/>
    <s v="BRASILEIRO NATO"/>
    <m/>
    <s v="MG"/>
    <m/>
    <n v="1217"/>
    <s v="DIVISAO DO SIASS PERICIA SAUD SERVIDOR"/>
    <s v="08-AREA ADMINISTR-UMUARAMA"/>
    <n v="29"/>
    <s v="PRO REITORIA DE GESTAO DE PESSOAS"/>
    <s v="04-SANTA MONICA"/>
    <x v="0"/>
    <s v="ENSINO MEDIO"/>
    <x v="0"/>
    <x v="1"/>
    <n v="4"/>
    <x v="0"/>
    <m/>
    <s v="0//0"/>
    <m/>
    <m/>
    <n v="0"/>
    <m/>
    <n v="0"/>
    <m/>
    <m/>
    <m/>
    <s v="EST"/>
    <s v="40 HS"/>
    <d v="2014-09-17T00:00:00"/>
    <n v="2744.57"/>
    <n v="39"/>
    <x v="2"/>
    <x v="9"/>
  </r>
  <r>
    <s v="KLEVERSON DALITON SILVA MOREIRA"/>
    <s v="Universidade Federal de Uberlandia"/>
    <n v="2942279"/>
    <n v="9755480692"/>
    <s v="31/05/1989"/>
    <s v="M"/>
    <s v="JOANA DARC DA SILVA MOREIRA"/>
    <s v="Branca"/>
    <s v="BRASILEIRO NATO"/>
    <m/>
    <s v="MG"/>
    <m/>
    <n v="663"/>
    <s v="DIRETORIA QUALIDADE VIDA SAUDE SERVIDOR"/>
    <s v="08-AREA ADMINISTR-UMUARAMA"/>
    <n v="29"/>
    <s v="PRO REITORIA DE GESTAO DE PESSOAS"/>
    <s v="04-SANTA MONICA"/>
    <x v="0"/>
    <s v="Mestrado"/>
    <x v="1"/>
    <x v="0"/>
    <n v="5"/>
    <x v="0"/>
    <m/>
    <s v="0//0"/>
    <m/>
    <m/>
    <n v="0"/>
    <m/>
    <n v="0"/>
    <m/>
    <m/>
    <m/>
    <s v="EST"/>
    <s v="40 HS"/>
    <d v="2012-05-09T00:00:00"/>
    <n v="9281.6200000000008"/>
    <n v="33"/>
    <x v="0"/>
    <x v="3"/>
  </r>
  <r>
    <s v="LAILA SILVA SOUZA MELO"/>
    <s v="Universidade Federal de Uberlandia"/>
    <n v="1905531"/>
    <n v="7622072648"/>
    <s v="02/02/1985"/>
    <s v="F"/>
    <s v="MARIA MARLENE SILVA SOUZA"/>
    <s v="Branca"/>
    <s v="BRASILEIRO NATO"/>
    <m/>
    <s v="MG"/>
    <m/>
    <n v="360"/>
    <s v="FACULDADE DE CIENCIAS CONTABEIS"/>
    <s v="04-SANTA MONICA"/>
    <n v="360"/>
    <s v="FACULDADE DE CIENCIAS CONTABEIS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12-27T00:00:00"/>
    <n v="4663.6499999999996"/>
    <n v="37"/>
    <x v="7"/>
    <x v="0"/>
  </r>
  <r>
    <s v="LAIS CRISTINA FERREIRA SOUSA"/>
    <s v="Universidade Federal de Uberlandia"/>
    <n v="2234618"/>
    <n v="7987865664"/>
    <s v="18/03/1989"/>
    <s v="F"/>
    <s v="SANDRA MARIA FERREIRA"/>
    <s v="Preta"/>
    <s v="BRASILEIRO NATO"/>
    <m/>
    <s v="MG"/>
    <m/>
    <n v="356"/>
    <s v="INSTITUTO DE QUIMICA"/>
    <s v="04-SANTA MONICA"/>
    <n v="356"/>
    <s v="INSTITUTO DE QUIMICA"/>
    <s v="04-SANTA MONICA"/>
    <x v="0"/>
    <s v="Mestrado"/>
    <x v="0"/>
    <x v="0"/>
    <n v="5"/>
    <x v="0"/>
    <m/>
    <s v="0//0"/>
    <m/>
    <m/>
    <n v="0"/>
    <m/>
    <n v="0"/>
    <m/>
    <m/>
    <m/>
    <s v="EST"/>
    <s v="40 HS"/>
    <d v="2015-06-24T00:00:00"/>
    <n v="5181.45"/>
    <n v="33"/>
    <x v="0"/>
    <x v="0"/>
  </r>
  <r>
    <s v="LAIS OLIVEIRA DELGADO"/>
    <s v="Universidade Federal de Uberlandia"/>
    <n v="3611580"/>
    <n v="8106291600"/>
    <s v="01/03/1989"/>
    <s v="F"/>
    <s v="MARIA OLIVIA DE OLIVEIRA DELGADO"/>
    <s v="Branca"/>
    <s v="BRASILEIRO NATO"/>
    <m/>
    <s v="MG"/>
    <s v="UBERLANDIA"/>
    <n v="177"/>
    <s v="DIVISAO DE PROJETOS E CONVENIOS - DIRPL"/>
    <s v="04-SANTA MONICA"/>
    <n v="131"/>
    <s v="PRO REITORIA DE PLANEJAMEN ADMINISTRACAO"/>
    <s v="04-SANTA MONICA"/>
    <x v="0"/>
    <s v="Especialização Nivel Superior"/>
    <x v="1"/>
    <x v="3"/>
    <n v="2"/>
    <x v="0"/>
    <m/>
    <s v="0//0"/>
    <m/>
    <m/>
    <n v="0"/>
    <m/>
    <n v="0"/>
    <m/>
    <m/>
    <m/>
    <s v="EST"/>
    <s v="40 HS"/>
    <d v="2019-07-03T00:00:00"/>
    <n v="5867.05"/>
    <n v="33"/>
    <x v="0"/>
    <x v="0"/>
  </r>
  <r>
    <s v="LAISA DAS GRACAS SILVA DIAS"/>
    <s v="Hospital de Clínicas"/>
    <n v="2302143"/>
    <n v="1250654696"/>
    <s v="14/06/1979"/>
    <s v="F"/>
    <s v="ONEIDA DAS GRACAS MACHADO"/>
    <s v="Pret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Tecnico (Nivel Medio Completo)"/>
    <x v="2"/>
    <x v="1"/>
    <n v="5"/>
    <x v="0"/>
    <m/>
    <s v="0//0"/>
    <m/>
    <m/>
    <n v="0"/>
    <m/>
    <n v="0"/>
    <m/>
    <m/>
    <m/>
    <s v="EST"/>
    <s v="40 HS"/>
    <d v="2016-04-06T00:00:00"/>
    <n v="3173.39"/>
    <n v="43"/>
    <x v="2"/>
    <x v="9"/>
  </r>
  <r>
    <s v="LAND JANE ALVES DE LIMA"/>
    <s v="Hospital de Clínicas"/>
    <n v="2345111"/>
    <n v="3431662676"/>
    <s v="18/12/1975"/>
    <s v="F"/>
    <s v="DIVINA PEREIRA DE LIMA ALVES"/>
    <s v="Branca"/>
    <s v="BRASILEIRO NATO"/>
    <m/>
    <s v="GO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7"/>
    <x v="0"/>
    <m/>
    <s v="0//0"/>
    <m/>
    <m/>
    <n v="0"/>
    <m/>
    <n v="0"/>
    <m/>
    <m/>
    <m/>
    <s v="EST"/>
    <s v="20 HS"/>
    <d v="2013-04-01T00:00:00"/>
    <n v="8848.6200000000008"/>
    <n v="47"/>
    <x v="3"/>
    <x v="3"/>
  </r>
  <r>
    <s v="LANDERSSONI VARGAS COSTA PAZ"/>
    <s v="Universidade Federal de Uberlandia"/>
    <n v="3298933"/>
    <n v="72035056187"/>
    <s v="26/06/1986"/>
    <s v="M"/>
    <s v="RAMONA SUELY VARGAS COSTA PAZ"/>
    <s v="Branca"/>
    <s v="BRASILEIRO NATO"/>
    <m/>
    <s v="MS"/>
    <m/>
    <n v="111"/>
    <s v="DIVISAO APOIO ADM HOSPITAL VETERINARIO"/>
    <s v="08-AREA ADMINISTR-UMUARAMA"/>
    <n v="109"/>
    <s v="HOSPITAL VETERINARIO - DIRETORIA GERAL"/>
    <s v="08-AREA ADMINISTR-UMUARAM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6T00:00:00"/>
    <n v="3058.7"/>
    <n v="36"/>
    <x v="7"/>
    <x v="9"/>
  </r>
  <r>
    <s v="LARA CANDIDA PEREIRA"/>
    <s v="Universidade Federal de Uberlandia"/>
    <n v="3317573"/>
    <n v="96647736620"/>
    <s v="25/09/1973"/>
    <s v="F"/>
    <s v="ANTONIA CANDIDA PEREIRA"/>
    <s v="Branca"/>
    <s v="BRASILEIRO NATO"/>
    <m/>
    <s v="MG"/>
    <m/>
    <n v="948"/>
    <s v="DIVISAO ASSIT E ORIENTACAO SOCIAL"/>
    <s v="04-SANTA MONICA"/>
    <n v="944"/>
    <s v="PRO REITORIA DE ASSISTENCIA ESTUDANTIL"/>
    <s v="04-SANTA MONICA"/>
    <x v="0"/>
    <s v="ENSINO SUPERIOR"/>
    <x v="1"/>
    <x v="1"/>
    <n v="1"/>
    <x v="0"/>
    <m/>
    <s v="0//0"/>
    <m/>
    <m/>
    <n v="0"/>
    <m/>
    <n v="0"/>
    <m/>
    <m/>
    <m/>
    <s v="EST"/>
    <s v="40 HS"/>
    <d v="2022-11-22T00:00:00"/>
    <n v="6772.66"/>
    <n v="49"/>
    <x v="5"/>
    <x v="2"/>
  </r>
  <r>
    <s v="LARA CAROLINE BORGES MOREIRA MOTA"/>
    <s v="Universidade Federal de Uberlandia"/>
    <n v="2059422"/>
    <n v="9279403613"/>
    <s v="31/12/1989"/>
    <s v="F"/>
    <s v="NILZA MOREIRA DE FREITAS LIMA"/>
    <s v="Branca"/>
    <s v="BRASILEIRO NATO"/>
    <m/>
    <s v="MG"/>
    <m/>
    <n v="301"/>
    <s v="INSTITUTO DE CIENCIAS AGRARIAS"/>
    <s v="12-CAMPUS GLORIA"/>
    <n v="301"/>
    <s v="INSTITUTO DE CIENCIAS AGRARIAS"/>
    <s v="12-CAMPUS GLORIA"/>
    <x v="0"/>
    <s v="Doutorado"/>
    <x v="0"/>
    <x v="0"/>
    <n v="7"/>
    <x v="0"/>
    <m/>
    <s v="0//0"/>
    <m/>
    <m/>
    <n v="0"/>
    <m/>
    <n v="0"/>
    <m/>
    <m/>
    <m/>
    <s v="EST"/>
    <s v="30 HS"/>
    <d v="2013-09-12T00:00:00"/>
    <n v="4790.6899999999996"/>
    <n v="33"/>
    <x v="0"/>
    <x v="0"/>
  </r>
  <r>
    <s v="LARA FRANNY MOREIRA NASCIMENTO"/>
    <s v="Hospital de Clínicas"/>
    <n v="3305340"/>
    <n v="10928881601"/>
    <s v="14/10/1991"/>
    <s v="F"/>
    <s v="CLERIA GONCALVES MOREIRA"/>
    <s v="Preta"/>
    <s v="BRASILEIRO NATO"/>
    <m/>
    <s v="MG"/>
    <m/>
    <n v="773"/>
    <s v="URGENCIA E EMERGENCIA"/>
    <s v="06-HOSP CLINICAS-UMUARAMA"/>
    <n v="211"/>
    <s v="DIRETORIA DE ENFERMAGEM HC"/>
    <s v="05-ENFERMAGEM-UMUARAM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8-22T00:00:00"/>
    <n v="7826.59"/>
    <n v="31"/>
    <x v="0"/>
    <x v="2"/>
  </r>
  <r>
    <s v="LARA GOMES DO NASCIMENTO MORAIS"/>
    <s v="Universidade Federal de Uberlandia"/>
    <n v="1065738"/>
    <n v="1553015606"/>
    <s v="02/10/1984"/>
    <s v="F"/>
    <s v="CLEIDE APARECIDA DO NASCIMENTO"/>
    <s v="Branca"/>
    <s v="BRASILEIRO NATO"/>
    <m/>
    <s v="MG"/>
    <m/>
    <n v="131"/>
    <s v="PRO REITORIA DE PLANEJAMEN ADMINISTRACAO"/>
    <s v="04-SANTA MONICA"/>
    <n v="131"/>
    <s v="PRO REITORIA DE PLANEJAMEN ADMINISTRACAO"/>
    <s v="04-SANTA MONICA"/>
    <x v="0"/>
    <s v="Especialização Nivel Superior"/>
    <x v="1"/>
    <x v="1"/>
    <n v="1"/>
    <x v="0"/>
    <m/>
    <s v="0//0"/>
    <m/>
    <s v="Afas. Prestar Colaboração, PCCTAE e Magistério Federal - EST"/>
    <n v="0"/>
    <m/>
    <n v="26254"/>
    <s v="UNIVERSIDADE FED.DO TRIANGULO MINEIRO"/>
    <s v="30/08/2022"/>
    <s v="0//0"/>
    <s v="EST"/>
    <s v="40 HS"/>
    <d v="2013-10-14T00:00:00"/>
    <n v="5434.85"/>
    <n v="38"/>
    <x v="7"/>
    <x v="0"/>
  </r>
  <r>
    <s v="LARA REIS GOMES"/>
    <s v="Universidade Federal de Uberlandia"/>
    <n v="3922467"/>
    <n v="7657703695"/>
    <s v="26/03/1987"/>
    <s v="F"/>
    <s v="CLAUSMEI APARECIDA REIS"/>
    <s v="Parda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Doutorado"/>
    <x v="0"/>
    <x v="0"/>
    <n v="4"/>
    <x v="0"/>
    <m/>
    <s v="0//0"/>
    <m/>
    <m/>
    <n v="0"/>
    <m/>
    <n v="0"/>
    <m/>
    <m/>
    <m/>
    <s v="EST"/>
    <s v="40 HS"/>
    <d v="2017-03-10T00:00:00"/>
    <n v="5694.97"/>
    <n v="35"/>
    <x v="7"/>
    <x v="0"/>
  </r>
  <r>
    <s v="LARA RIBEIRO FRANCO"/>
    <s v="Universidade Federal de Uberlandia"/>
    <n v="1672568"/>
    <n v="4027058666"/>
    <s v="26/11/1979"/>
    <s v="F"/>
    <s v="MARIA APARECIDA SILVA RIBEIRO FRANCO"/>
    <s v="Branca"/>
    <s v="BRASILEIRO NATO"/>
    <m/>
    <s v="MG"/>
    <s v="ITUIUTABA"/>
    <n v="798"/>
    <s v="COORD DO CURSO DE PEDAGOGIA DO PONTAL"/>
    <s v="09-CAMPUS PONTAL"/>
    <n v="1155"/>
    <s v="INSTITUTO DE CIENCIAS HUMANAS DO PONTAL"/>
    <s v="09-CAMPUS PONTAL"/>
    <x v="0"/>
    <s v="Mestrado"/>
    <x v="0"/>
    <x v="0"/>
    <n v="10"/>
    <x v="0"/>
    <m/>
    <s v="0//0"/>
    <m/>
    <m/>
    <n v="0"/>
    <m/>
    <n v="0"/>
    <m/>
    <m/>
    <m/>
    <s v="EST"/>
    <s v="40 HS"/>
    <d v="2009-01-22T00:00:00"/>
    <n v="5989.26"/>
    <n v="43"/>
    <x v="2"/>
    <x v="0"/>
  </r>
  <r>
    <s v="LARA ROSSANA RASTRELO"/>
    <s v="Universidade Federal de Uberlandia"/>
    <n v="1660013"/>
    <n v="5771263699"/>
    <s v="19/07/1984"/>
    <s v="F"/>
    <s v="EDNA MARCIA RASTRELO"/>
    <s v="Parda"/>
    <s v="BRASILEIRO NATO"/>
    <m/>
    <s v="MG"/>
    <s v="UBRELANDIA"/>
    <n v="294"/>
    <s v="INSTITUTO DE BIOLOGIA"/>
    <s v="07-AREA ACADEMICA-UMUARAMA"/>
    <n v="294"/>
    <s v="INSTITUTO DE BIOLOGIA"/>
    <s v="07-AREA ACADEMICA-UMUARAMA"/>
    <x v="0"/>
    <s v="Doutorado"/>
    <x v="0"/>
    <x v="0"/>
    <n v="9"/>
    <x v="0"/>
    <m/>
    <s v="0//0"/>
    <m/>
    <m/>
    <n v="0"/>
    <m/>
    <n v="0"/>
    <m/>
    <m/>
    <m/>
    <s v="EST"/>
    <s v="40 HS"/>
    <d v="2008-10-09T00:00:00"/>
    <n v="6895.57"/>
    <n v="38"/>
    <x v="7"/>
    <x v="2"/>
  </r>
  <r>
    <s v="LARISSA ALVES DINIZ"/>
    <s v="Universidade Federal de Uberlandia"/>
    <n v="2410902"/>
    <n v="1550490621"/>
    <s v="08/06/1986"/>
    <s v="F"/>
    <s v="LUZINETE ALVES DINIZ"/>
    <s v="Branca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7-07-28T00:00:00"/>
    <n v="3181.04"/>
    <n v="36"/>
    <x v="7"/>
    <x v="9"/>
  </r>
  <r>
    <s v="LARISSA APARECIDA DE MELO"/>
    <s v="Hospital de Clínicas"/>
    <n v="1199628"/>
    <n v="8999118622"/>
    <s v="04/07/1988"/>
    <s v="F"/>
    <s v="MARCOLINA MIQUELANTI MELO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3"/>
    <x v="0"/>
    <m/>
    <s v="0//0"/>
    <m/>
    <m/>
    <n v="0"/>
    <m/>
    <n v="0"/>
    <m/>
    <m/>
    <m/>
    <s v="EST"/>
    <s v="20 HS"/>
    <d v="2019-10-14T00:00:00"/>
    <n v="6442.57"/>
    <n v="34"/>
    <x v="7"/>
    <x v="2"/>
  </r>
  <r>
    <s v="LARISSA COUTO CAMPOS"/>
    <s v="Universidade Federal de Uberlandia"/>
    <n v="2696821"/>
    <n v="9373838644"/>
    <s v="28/01/1990"/>
    <s v="F"/>
    <s v="SILVIA AP DO COUTO CAMPOS"/>
    <s v="Branca"/>
    <s v="BRASILEIRO NATO"/>
    <m/>
    <s v="SP"/>
    <m/>
    <n v="362"/>
    <s v="COORDENACAO CUR GRAD CIENCIAS CONTABEIS"/>
    <s v="04-SANTA MONICA"/>
    <n v="360"/>
    <s v="FACULDADE DE CIENCIAS CONTABEIS"/>
    <s v="04-SANTA MONICA"/>
    <x v="0"/>
    <s v="Doutorado"/>
    <x v="0"/>
    <x v="0"/>
    <n v="6"/>
    <x v="0"/>
    <m/>
    <s v="0//0"/>
    <m/>
    <m/>
    <n v="0"/>
    <m/>
    <n v="0"/>
    <m/>
    <m/>
    <m/>
    <s v="EST"/>
    <s v="40 HS"/>
    <d v="2014-02-24T00:00:00"/>
    <n v="5815.54"/>
    <n v="32"/>
    <x v="0"/>
    <x v="0"/>
  </r>
  <r>
    <s v="LARISSA DE LIMA"/>
    <s v="Universidade Federal de Uberlandia"/>
    <n v="2020289"/>
    <n v="8626911688"/>
    <s v="19/10/1987"/>
    <s v="F"/>
    <s v="JOELMA SOARES SIQUEIRA LIMA"/>
    <s v="Branca"/>
    <s v="BRASILEIRO NATO"/>
    <m/>
    <s v="MG"/>
    <m/>
    <n v="343"/>
    <s v="COORDENACAO CUR P P GRAD GEOGRAFIA-UDIA"/>
    <s v="04-SANTA MONICA"/>
    <n v="340"/>
    <s v="INSTITUTO DE GEOGRAFIA"/>
    <s v="04-SANTA MONICA"/>
    <x v="0"/>
    <s v="Mestrado"/>
    <x v="0"/>
    <x v="0"/>
    <n v="7"/>
    <x v="0"/>
    <m/>
    <s v="0//0"/>
    <m/>
    <m/>
    <n v="0"/>
    <m/>
    <n v="0"/>
    <m/>
    <m/>
    <m/>
    <s v="EST"/>
    <s v="40 HS"/>
    <d v="2013-04-30T00:00:00"/>
    <n v="5350.97"/>
    <n v="35"/>
    <x v="7"/>
    <x v="0"/>
  </r>
  <r>
    <s v="LARISSA DOS SANTOS SOUSA"/>
    <s v="Universidade Federal de Uberlandia"/>
    <n v="3229466"/>
    <n v="8055804680"/>
    <s v="24/10/1987"/>
    <s v="F"/>
    <s v="LEISE MARIA DOS SANTOS SOUZA"/>
    <s v="Branca"/>
    <s v="BRASILEIRO NATO"/>
    <m/>
    <s v="MG"/>
    <m/>
    <n v="1202"/>
    <s v="DIVISAO DE MORADIA"/>
    <s v="04-SANTA MONICA"/>
    <n v="944"/>
    <s v="PRO REITORIA DE ASSISTENCIA ESTUDANTIL"/>
    <s v="04-SANTA MONICA"/>
    <x v="0"/>
    <s v="Mestrado"/>
    <x v="0"/>
    <x v="3"/>
    <n v="2"/>
    <x v="0"/>
    <m/>
    <s v="0//0"/>
    <m/>
    <m/>
    <n v="0"/>
    <m/>
    <n v="0"/>
    <m/>
    <m/>
    <m/>
    <s v="EST"/>
    <s v="40 HS"/>
    <d v="2021-02-23T00:00:00"/>
    <n v="4541.6000000000004"/>
    <n v="35"/>
    <x v="7"/>
    <x v="0"/>
  </r>
  <r>
    <s v="LARISSA GONCALVES CUNHA RIOS"/>
    <s v="Universidade Federal de Uberlandia"/>
    <n v="1103378"/>
    <n v="10514934638"/>
    <s v="01/06/1991"/>
    <s v="F"/>
    <s v="ELIZABETH GONCALVES CUNHA"/>
    <s v="Branca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Doutorado"/>
    <x v="1"/>
    <x v="3"/>
    <n v="3"/>
    <x v="0"/>
    <m/>
    <s v="0//0"/>
    <m/>
    <m/>
    <n v="0"/>
    <m/>
    <n v="0"/>
    <m/>
    <m/>
    <m/>
    <s v="EST"/>
    <s v="40 HS"/>
    <d v="2018-06-11T00:00:00"/>
    <n v="15522.67"/>
    <n v="31"/>
    <x v="0"/>
    <x v="6"/>
  </r>
  <r>
    <s v="LARISSA NAVES LOURENCO SANTOS"/>
    <s v="Universidade Federal de Uberlandia"/>
    <n v="3692473"/>
    <n v="10272311600"/>
    <s v="06/06/1989"/>
    <s v="F"/>
    <s v="ALICE NAVES DA SILVA"/>
    <s v="Branca"/>
    <s v="BRASILEIRO NATO"/>
    <m/>
    <s v="MG"/>
    <s v="UBERLANDIA"/>
    <n v="617"/>
    <s v="DIRETORIA DE ENSINO"/>
    <s v="04-SANTA MONICA"/>
    <n v="262"/>
    <s v="PRO REITORIA DE GRADUACAO"/>
    <s v="04-SANTA MONICA"/>
    <x v="0"/>
    <s v="Especialização Nivel Superior"/>
    <x v="1"/>
    <x v="0"/>
    <n v="5"/>
    <x v="0"/>
    <m/>
    <s v="0//0"/>
    <m/>
    <m/>
    <n v="0"/>
    <m/>
    <n v="0"/>
    <m/>
    <m/>
    <m/>
    <s v="EST"/>
    <s v="40 HS"/>
    <d v="2013-04-19T00:00:00"/>
    <n v="7103.91"/>
    <n v="33"/>
    <x v="0"/>
    <x v="2"/>
  </r>
  <r>
    <s v="LARISSA NUNES SOUKI"/>
    <s v="Hospital de Clínicas"/>
    <n v="3154838"/>
    <n v="6639924609"/>
    <s v="01/12/1983"/>
    <s v="F"/>
    <s v="MAGDA NUNES COELHO SOUKI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3"/>
    <x v="0"/>
    <m/>
    <s v="0//0"/>
    <m/>
    <s v="Lic. Gestante  ( Concedida Administrat.) - EST"/>
    <n v="0"/>
    <m/>
    <n v="0"/>
    <m/>
    <s v="15/10/2022"/>
    <s v="11/02/2023"/>
    <s v="EST"/>
    <s v="20 HS"/>
    <d v="2019-11-18T00:00:00"/>
    <n v="7541.25"/>
    <n v="39"/>
    <x v="2"/>
    <x v="2"/>
  </r>
  <r>
    <s v="LARISSA SILVA SOARES"/>
    <s v="Universidade Federal de Uberlandia"/>
    <n v="2094694"/>
    <n v="9782700614"/>
    <s v="12/01/1989"/>
    <s v="F"/>
    <s v="MARIA DE LOURDES SILVA SOARES"/>
    <s v="Branca"/>
    <s v="BRASILEIRO NATO"/>
    <m/>
    <s v="MG"/>
    <m/>
    <n v="305"/>
    <s v="FACULDADE DE MEDICINA"/>
    <s v="07-AREA ACADEMICA-UMUARAMA"/>
    <n v="305"/>
    <s v="FACULDADE DE MEDICINA"/>
    <s v="07-AREA ACADEMICA-UMUARAMA"/>
    <x v="0"/>
    <s v="Mestrado"/>
    <x v="1"/>
    <x v="3"/>
    <n v="2"/>
    <x v="0"/>
    <m/>
    <s v="0//0"/>
    <m/>
    <m/>
    <n v="0"/>
    <m/>
    <n v="0"/>
    <m/>
    <m/>
    <m/>
    <s v="EST"/>
    <s v="20 HS"/>
    <d v="2020-10-02T00:00:00"/>
    <n v="7311.25"/>
    <n v="33"/>
    <x v="0"/>
    <x v="2"/>
  </r>
  <r>
    <s v="LARISSA SILVA SOARES DE LIMA"/>
    <s v="Universidade Federal de Uberlandia"/>
    <n v="3299461"/>
    <n v="1921996684"/>
    <s v="14/05/1997"/>
    <s v="F"/>
    <s v="VALDINECI ROSA SILVA"/>
    <s v="Branca"/>
    <s v="BRASILEIRO NATO"/>
    <m/>
    <s v="MG"/>
    <m/>
    <n v="250"/>
    <s v="DIVISAO DE RELACOES COMUNITARIAS"/>
    <s v="04-SANTA MONICA"/>
    <n v="247"/>
    <s v="PRO REITORIA EXTENSAO E CULTURA"/>
    <s v="04-SANTA MONICA"/>
    <x v="14"/>
    <s v="ENSINO MEDIO"/>
    <x v="0"/>
    <x v="1"/>
    <n v="1"/>
    <x v="0"/>
    <m/>
    <s v="0//0"/>
    <m/>
    <m/>
    <n v="0"/>
    <m/>
    <n v="0"/>
    <m/>
    <m/>
    <m/>
    <s v="EST"/>
    <s v="40 HS"/>
    <d v="2022-07-05T00:00:00"/>
    <n v="2446.96"/>
    <n v="25"/>
    <x v="8"/>
    <x v="9"/>
  </r>
  <r>
    <s v="LARISSA SILVEIRA TRINDADE"/>
    <s v="Hospital de Clínicas"/>
    <n v="2840931"/>
    <n v="7852417604"/>
    <s v="25/11/1985"/>
    <s v="F"/>
    <s v="MILENA SILVEIRA DA SILVA"/>
    <s v="Preta"/>
    <s v="BRASILEIRO NATO"/>
    <m/>
    <s v="MG"/>
    <m/>
    <n v="211"/>
    <s v="DIRETORIA DE ENFERMAGEM HC"/>
    <s v="05-ENFERMAGEM-UMUARAMA"/>
    <n v="211"/>
    <s v="DIRETORIA DE ENFERMAGEM HC"/>
    <s v="05-ENFERMAGEM-UMUARAMA"/>
    <x v="0"/>
    <s v="Especialização Nivel Superior"/>
    <x v="1"/>
    <x v="0"/>
    <n v="4"/>
    <x v="1"/>
    <m/>
    <s v="0//0"/>
    <m/>
    <s v="CESSAO (COM ONUS) PARA OUTROS ORGAOS - EST"/>
    <n v="0"/>
    <m/>
    <n v="26443"/>
    <s v="EMPRESA BRAS. SERVIÇOS HOSPITALARES"/>
    <s v="25/04/2022"/>
    <s v="0//0"/>
    <s v="EST"/>
    <s v="40 HS"/>
    <d v="2017-07-10T00:00:00"/>
    <n v="6837.25"/>
    <n v="37"/>
    <x v="7"/>
    <x v="2"/>
  </r>
  <r>
    <s v="LASARO MARTINS PEREIRA"/>
    <s v="Universidade Federal de Uberlandia"/>
    <n v="3055273"/>
    <n v="75098911672"/>
    <s v="07/06/1964"/>
    <s v="M"/>
    <s v="CELI CAMILA PEREIRA"/>
    <s v="Branca"/>
    <s v="BRASILEIRO NATO"/>
    <m/>
    <s v="MG"/>
    <m/>
    <n v="89"/>
    <s v="DIRETORIA DE COMUNICACAO SOCIAL"/>
    <s v="04-SANTA MONICA"/>
    <n v="89"/>
    <s v="DIRETORIA DE COMUNICACAO SOCIAL"/>
    <s v="04-SANTA MONICA"/>
    <x v="0"/>
    <s v="ENSINO MEDIO"/>
    <x v="2"/>
    <x v="1"/>
    <n v="3"/>
    <x v="0"/>
    <m/>
    <s v="0//0"/>
    <m/>
    <m/>
    <n v="0"/>
    <m/>
    <n v="0"/>
    <m/>
    <m/>
    <m/>
    <s v="EST"/>
    <s v="40 HS"/>
    <d v="2018-07-05T00:00:00"/>
    <n v="2099.7399999999998"/>
    <n v="58"/>
    <x v="4"/>
    <x v="9"/>
  </r>
  <r>
    <s v="LAUANA ARAUJO SILVA"/>
    <s v="Universidade Federal de Uberlandia"/>
    <n v="1753690"/>
    <n v="7972320608"/>
    <s v="01/12/1985"/>
    <s v="F"/>
    <s v="SANDRA MARIA ARAUJO"/>
    <s v="Preta"/>
    <s v="BRASILEIRO NATO"/>
    <m/>
    <s v="MG"/>
    <m/>
    <n v="284"/>
    <s v="DIVISAO DE CONTROLE ACADEMICO"/>
    <s v="04-SANTA MONICA"/>
    <n v="274"/>
    <s v="DIRETORIA DE ADM CONTROLE ACADEMICO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02-01T00:00:00"/>
    <n v="5665.55"/>
    <n v="37"/>
    <x v="7"/>
    <x v="0"/>
  </r>
  <r>
    <s v="LAURA CHIOVATO SILVA"/>
    <s v="Universidade Federal de Uberlandia"/>
    <n v="1651826"/>
    <n v="6736698669"/>
    <s v="13/11/1985"/>
    <s v="F"/>
    <s v="AGLAIA CHIOVATO SILVA"/>
    <s v="Branca"/>
    <s v="BRASILEIRO NATO"/>
    <m/>
    <s v="MG"/>
    <s v="ARAGUARI"/>
    <n v="869"/>
    <s v="DIVISAO DE EXECUCAO FISICA - DIROB"/>
    <s v="04-SANTA MONICA"/>
    <n v="59"/>
    <s v="PREFEITURA UNIVERSITARIA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8-20T00:00:00"/>
    <n v="10718.82"/>
    <n v="37"/>
    <x v="7"/>
    <x v="8"/>
  </r>
  <r>
    <s v="LAURA CRISTINA DOS SANTOS MARTINS"/>
    <s v="Universidade Federal de Uberlandia"/>
    <n v="1250360"/>
    <n v="4592892682"/>
    <s v="05/08/1980"/>
    <s v="F"/>
    <s v="HELOISA HELENA DOS SANTOS MARTINS"/>
    <s v="Parda"/>
    <s v="BRASILEIRO NATO"/>
    <m/>
    <s v="MG"/>
    <m/>
    <n v="675"/>
    <s v="DIRETORIA DE LOGISTICA"/>
    <s v="04-SANTA MONICA"/>
    <n v="59"/>
    <s v="PREFEITURA UNIVERSITARIA"/>
    <s v="04-SANTA MONICA"/>
    <x v="0"/>
    <s v="ENSINO SUPERIOR"/>
    <x v="0"/>
    <x v="1"/>
    <n v="1"/>
    <x v="0"/>
    <m/>
    <s v="0//0"/>
    <m/>
    <m/>
    <n v="0"/>
    <m/>
    <n v="0"/>
    <m/>
    <m/>
    <m/>
    <s v="EST"/>
    <s v="40 HS"/>
    <d v="2022-12-01T00:00:00"/>
    <n v="2446.96"/>
    <n v="42"/>
    <x v="2"/>
    <x v="9"/>
  </r>
  <r>
    <s v="LAURA DO CARMO CUNHA"/>
    <s v="Universidade Federal de Uberlandia"/>
    <n v="412443"/>
    <n v="47447516600"/>
    <s v="30/05/1948"/>
    <s v="F"/>
    <s v="GERALDA CANDIDA CUNHA"/>
    <s v="Branca"/>
    <s v="BRASILEIRO NATO"/>
    <m/>
    <s v="MG"/>
    <s v="SANTA JULIANA"/>
    <n v="60"/>
    <s v="DIVISAO DE CONSERVACAO E LIMPEZA"/>
    <s v="04-SANTA MONICA"/>
    <n v="59"/>
    <s v="PREFEITURA UNIVERSITARIA"/>
    <s v="04-SANTA MONIC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85-03-11T00:00:00"/>
    <n v="3516.29"/>
    <n v="74"/>
    <x v="9"/>
    <x v="9"/>
  </r>
  <r>
    <s v="LAUREN RUBIA CARVALHO GODOY"/>
    <s v="Universidade Federal de Uberlandia"/>
    <n v="2645184"/>
    <n v="8191366622"/>
    <s v="16/10/1989"/>
    <s v="F"/>
    <s v="VERA LUCIA ROSA DE CARVALHO GODOY"/>
    <s v="Branca"/>
    <s v="BRASILEIRO NATO"/>
    <m/>
    <s v="MG"/>
    <s v="UBERLANDIA"/>
    <n v="943"/>
    <s v="DIVISAO DE ANALISE DE PROCESSOS"/>
    <s v="04-SANTA MONICA"/>
    <n v="29"/>
    <s v="PRO REITORIA DE GESTAO DE PESSOAS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1-06-24T00:00:00"/>
    <n v="3181.04"/>
    <n v="33"/>
    <x v="0"/>
    <x v="9"/>
  </r>
  <r>
    <s v="LAYANE ALENCAR COSTA NASCIMENTO SOUSA"/>
    <s v="Universidade Federal de Uberlandia"/>
    <n v="3244118"/>
    <n v="869265199"/>
    <s v="26/08/1983"/>
    <s v="F"/>
    <s v="LUISA ALENCAR COSTA NASCIMENTO"/>
    <s v="Preta"/>
    <s v="BRASILEIRO NATO"/>
    <m/>
    <s v="PI"/>
    <m/>
    <n v="1165"/>
    <s v="DPTO BIOLOGI CELULAR-HISTOLO-EMBRIOLOGIA"/>
    <s v="07-AREA ACADEMICA-UMUARAMA"/>
    <n v="288"/>
    <s v="INSTITUTO DE CIENCIAS BIOMEDICAS"/>
    <s v="07-AREA ACADEMICA-UMUARAMA"/>
    <x v="0"/>
    <s v="Doutorado"/>
    <x v="0"/>
    <x v="1"/>
    <n v="1"/>
    <x v="0"/>
    <m/>
    <s v="0//0"/>
    <m/>
    <m/>
    <n v="0"/>
    <m/>
    <n v="0"/>
    <m/>
    <m/>
    <m/>
    <s v="EST"/>
    <s v="40 HS"/>
    <d v="2021-06-22T00:00:00"/>
    <n v="4526.87"/>
    <n v="39"/>
    <x v="2"/>
    <x v="0"/>
  </r>
  <r>
    <s v="LAYLA RAQUEL SILVA GOMES"/>
    <s v="Universidade Federal de Uberlandia"/>
    <n v="1958304"/>
    <n v="6771309614"/>
    <s v="29/10/1989"/>
    <s v="F"/>
    <s v="DIVINA RITA DA SILVA GOMES"/>
    <s v="Branca"/>
    <s v="BRASILEIRO NATO"/>
    <m/>
    <s v="MG"/>
    <m/>
    <n v="873"/>
    <s v="CENTRO DE PSICOLOGIA"/>
    <s v="07-AREA ACADEMICA-UMUARAMA"/>
    <n v="326"/>
    <s v="INSTITUTO DE PSICOLOGIA"/>
    <s v="07-AREA ACADEMICA-UMUARAMA"/>
    <x v="0"/>
    <s v="Mestrado"/>
    <x v="1"/>
    <x v="0"/>
    <n v="7"/>
    <x v="0"/>
    <m/>
    <s v="0//0"/>
    <m/>
    <m/>
    <n v="26254"/>
    <s v="UNIVERSIDADE FED.DO TRIANGULO MINEIRO"/>
    <n v="0"/>
    <m/>
    <m/>
    <m/>
    <s v="EST"/>
    <s v="40 HS"/>
    <d v="2013-03-01T00:00:00"/>
    <n v="8966.61"/>
    <n v="33"/>
    <x v="0"/>
    <x v="3"/>
  </r>
  <r>
    <s v="LAYSA DE OLIVEIRA SOUZA LEAO"/>
    <s v="Hospital de Clínicas"/>
    <n v="1879682"/>
    <n v="8594947640"/>
    <s v="06/05/1989"/>
    <s v="F"/>
    <s v="MARLY DE OLIVEIRA SOUZA"/>
    <s v="Branca"/>
    <s v="BRASILEIRO NATO"/>
    <m/>
    <s v="MG"/>
    <m/>
    <n v="469"/>
    <s v="CENTRO SAUDE ESCOLA JARAGUA AMB DIENF"/>
    <s v="05-ENFERMAGEM-UMUARAMA"/>
    <n v="211"/>
    <s v="DIRETORIA DE ENFERMAGEM HC"/>
    <s v="05-ENFERMAGEM-UMUARAMA"/>
    <x v="0"/>
    <s v="Mestrado"/>
    <x v="0"/>
    <x v="0"/>
    <n v="8"/>
    <x v="0"/>
    <m/>
    <s v="0//0"/>
    <m/>
    <m/>
    <n v="0"/>
    <m/>
    <n v="0"/>
    <m/>
    <m/>
    <m/>
    <s v="EST"/>
    <s v="40 HS"/>
    <d v="2011-07-25T00:00:00"/>
    <n v="5811.63"/>
    <n v="33"/>
    <x v="0"/>
    <x v="0"/>
  </r>
  <r>
    <s v="LAZARO ANTONIO DOS SANTOS"/>
    <s v="Universidade Federal de Uberlandia"/>
    <n v="6412934"/>
    <n v="41967070687"/>
    <s v="25/10/1961"/>
    <s v="M"/>
    <s v="IOLANDA VIEIRA DA SILVA"/>
    <s v="Branca"/>
    <s v="BRASILEIRO NATO"/>
    <m/>
    <s v="MG"/>
    <s v="PATROCINIO"/>
    <n v="288"/>
    <s v="INSTITUTO DE CIENCIAS BIOMEDICAS"/>
    <s v="07-AREA ACADEMICA-UMUARAMA"/>
    <n v="288"/>
    <s v="INSTITUTO DE CIENCIAS BIOMEDICAS"/>
    <s v="07-AREA ACADEMICA-UMUARAMA"/>
    <x v="0"/>
    <s v="Doutorado"/>
    <x v="0"/>
    <x v="0"/>
    <n v="8"/>
    <x v="0"/>
    <m/>
    <s v="0//0"/>
    <m/>
    <m/>
    <n v="0"/>
    <m/>
    <n v="0"/>
    <m/>
    <m/>
    <m/>
    <s v="EST"/>
    <s v="40 HS"/>
    <d v="2012-05-29T00:00:00"/>
    <n v="7821.6"/>
    <n v="61"/>
    <x v="6"/>
    <x v="2"/>
  </r>
  <r>
    <s v="LAZARO DE MARIA PERES"/>
    <s v="Universidade Federal de Uberlandia"/>
    <n v="413401"/>
    <n v="48503142600"/>
    <s v="07/03/1959"/>
    <s v="M"/>
    <s v="ABADIA PADUA RES PERES"/>
    <s v="Branca"/>
    <s v="BRASILEIRO NATO"/>
    <m/>
    <s v="GO"/>
    <s v="GOIATUBA"/>
    <n v="294"/>
    <s v="INSTITUTO DE BIOLOGIA"/>
    <s v="07-AREA ACADEMICA-UMUARAMA"/>
    <n v="294"/>
    <s v="INSTITUTO DE BIOLOGIA"/>
    <s v="07-AREA ACADEMICA-UMUARAMA"/>
    <x v="0"/>
    <s v="Nivel Medio"/>
    <x v="2"/>
    <x v="1"/>
    <n v="16"/>
    <x v="0"/>
    <m/>
    <s v="0//0"/>
    <m/>
    <m/>
    <n v="0"/>
    <m/>
    <n v="0"/>
    <m/>
    <m/>
    <m/>
    <s v="EST"/>
    <s v="40 HS"/>
    <d v="1989-11-24T00:00:00"/>
    <n v="4108.78"/>
    <n v="63"/>
    <x v="6"/>
    <x v="0"/>
  </r>
  <r>
    <s v="LAZARO HENRIQUE ALVES VIEIRA"/>
    <s v="Universidade Federal de Uberlandia"/>
    <n v="409510"/>
    <n v="35213515649"/>
    <s v="04/06/1957"/>
    <s v="M"/>
    <s v="TEREZINHA FERREIRA VIEIRA"/>
    <s v="Parda"/>
    <s v="BRASILEIRO NATO"/>
    <m/>
    <s v="MG"/>
    <s v="UBERLANDIA"/>
    <n v="399"/>
    <s v="FACULDADE DE ENGENHARIA MECANICA"/>
    <s v="12-CAMPUS GLORIA"/>
    <n v="399"/>
    <s v="FACULDADE DE ENGENHARIA MECANICA"/>
    <s v="12-CAMPUS GLORIA"/>
    <x v="0"/>
    <s v="ENSINO FUNDAMENTAL INCOMPLETO"/>
    <x v="2"/>
    <x v="0"/>
    <n v="16"/>
    <x v="0"/>
    <m/>
    <s v="0//0"/>
    <m/>
    <m/>
    <n v="0"/>
    <m/>
    <n v="0"/>
    <m/>
    <m/>
    <m/>
    <s v="EST"/>
    <s v="40 HS"/>
    <d v="1979-07-01T00:00:00"/>
    <n v="5477.14"/>
    <n v="65"/>
    <x v="1"/>
    <x v="0"/>
  </r>
  <r>
    <s v="LAZARO MANOEL RODRIGUES"/>
    <s v="Universidade Federal de Uberlandia"/>
    <n v="413414"/>
    <n v="61832286649"/>
    <s v="10/04/1967"/>
    <s v="M"/>
    <s v="LAUDELINA MA RODRIGUES"/>
    <s v="Branca"/>
    <s v="BRASILEIRO NATO"/>
    <m/>
    <s v="MG"/>
    <s v="UBERLANDIA"/>
    <n v="60"/>
    <s v="DIVISAO DE CONSERVACAO E LIMPEZA"/>
    <s v="04-SANTA MONICA"/>
    <n v="59"/>
    <s v="PREFEITURA UNIVERSITARIA"/>
    <s v="04-SANTA MONICA"/>
    <x v="0"/>
    <s v="Especialização Nivel Superior"/>
    <x v="4"/>
    <x v="0"/>
    <n v="16"/>
    <x v="0"/>
    <m/>
    <s v="0//0"/>
    <m/>
    <m/>
    <n v="0"/>
    <m/>
    <n v="0"/>
    <m/>
    <m/>
    <m/>
    <s v="EST"/>
    <s v="40 HS"/>
    <d v="1989-12-06T00:00:00"/>
    <n v="3995.41"/>
    <n v="55"/>
    <x v="4"/>
    <x v="9"/>
  </r>
  <r>
    <s v="LEA DUARTE DA SILVA MORAIS"/>
    <s v="Hospital de Clínicas"/>
    <n v="1256668"/>
    <n v="3088397656"/>
    <s v="08/04/1976"/>
    <s v="F"/>
    <s v="LUCILA DA CONCEICAO SILV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Doutorado"/>
    <x v="0"/>
    <x v="0"/>
    <n v="15"/>
    <x v="0"/>
    <m/>
    <s v="0//0"/>
    <m/>
    <m/>
    <n v="0"/>
    <m/>
    <n v="0"/>
    <m/>
    <m/>
    <m/>
    <s v="EST"/>
    <s v="40 HS"/>
    <d v="1997-12-02T00:00:00"/>
    <n v="8721.77"/>
    <n v="46"/>
    <x v="3"/>
    <x v="3"/>
  </r>
  <r>
    <s v="LEA GLEIDE RIBEIRO DE OLIVEIRA BORGES"/>
    <s v="Universidade Federal de Uberlandia"/>
    <n v="2273170"/>
    <n v="95159541691"/>
    <s v="11/12/1974"/>
    <s v="F"/>
    <s v="MARIA MADALENA DE OLIVEIRA"/>
    <s v="Parda"/>
    <s v="BRASILEIRO NATO"/>
    <m/>
    <s v="MG"/>
    <m/>
    <n v="733"/>
    <s v="DIVISAO AQUISICAO PROCESSAMENTO TECNICO"/>
    <s v="04-SANTA MONICA"/>
    <n v="585"/>
    <s v="DIRETORIA DO SISTEMA DE BIBLIOTECAS"/>
    <s v="04-SANTA MONICA"/>
    <x v="0"/>
    <s v="Especialização Nivel Superior"/>
    <x v="2"/>
    <x v="0"/>
    <n v="7"/>
    <x v="0"/>
    <m/>
    <s v="0//0"/>
    <m/>
    <m/>
    <n v="0"/>
    <m/>
    <n v="0"/>
    <m/>
    <m/>
    <m/>
    <s v="EST"/>
    <s v="30 HS"/>
    <d v="2013-11-14T00:00:00"/>
    <n v="2732.85"/>
    <n v="48"/>
    <x v="3"/>
    <x v="9"/>
  </r>
  <r>
    <s v="LEANDRA PAULISTA DE CARVALHO"/>
    <s v="Universidade Federal de Uberlandia"/>
    <n v="1905024"/>
    <n v="305957627"/>
    <s v="03/04/1977"/>
    <s v="F"/>
    <s v="ROSANGELA PAULISTA CARVALHO"/>
    <s v="Branca"/>
    <s v="BRASILEIRO NATO"/>
    <m/>
    <s v="MG"/>
    <m/>
    <n v="568"/>
    <s v="COORD CURSO GRADUACAO ENG AERONAUTICA"/>
    <s v="12-CAMPUS GLORIA"/>
    <n v="399"/>
    <s v="FACULDADE DE ENGENHARIA MECANICA"/>
    <s v="12-CAMPUS GLORIA"/>
    <x v="0"/>
    <s v="Mestrado"/>
    <x v="0"/>
    <x v="0"/>
    <n v="8"/>
    <x v="0"/>
    <m/>
    <s v="0//0"/>
    <m/>
    <m/>
    <n v="0"/>
    <m/>
    <n v="0"/>
    <m/>
    <m/>
    <m/>
    <s v="EST"/>
    <s v="40 HS"/>
    <d v="2011-12-21T00:00:00"/>
    <n v="5614.03"/>
    <n v="45"/>
    <x v="3"/>
    <x v="0"/>
  </r>
  <r>
    <s v="LEANDRO ALVES DE OLIVEIRA"/>
    <s v="Hospital de Clínicas"/>
    <n v="2218957"/>
    <n v="76623173668"/>
    <s v="07/08/1972"/>
    <s v="M"/>
    <s v="IEDA MARIA DA GRACA ALVES OLIVEIRA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Mestrado"/>
    <x v="1"/>
    <x v="3"/>
    <n v="13"/>
    <x v="0"/>
    <m/>
    <s v="0//0"/>
    <m/>
    <m/>
    <n v="0"/>
    <m/>
    <n v="0"/>
    <m/>
    <m/>
    <m/>
    <s v="EST"/>
    <s v="20 HS"/>
    <d v="2002-10-24T00:00:00"/>
    <n v="11522.43"/>
    <n v="50"/>
    <x v="5"/>
    <x v="8"/>
  </r>
  <r>
    <s v="LEANDRO CARDOSO DE ARAUJO"/>
    <s v="Universidade Federal de Uberlandia"/>
    <n v="1622724"/>
    <n v="4834301613"/>
    <s v="30/01/1973"/>
    <s v="M"/>
    <s v="REGINA CELIA FERREIRA CARDOSO ARAUJO"/>
    <s v="Branca"/>
    <s v="BRASILEIRO NATO"/>
    <m/>
    <s v="MG"/>
    <s v="ARAGUARI"/>
    <n v="815"/>
    <s v="COORDENACAO DO CURSO DE MUSICA"/>
    <s v="04-SANTA MONICA"/>
    <n v="808"/>
    <s v="INSTITUTO DE ARTES"/>
    <s v="04-SANTA MONICA"/>
    <x v="0"/>
    <s v="Especialização Nivel Superior"/>
    <x v="0"/>
    <x v="0"/>
    <n v="10"/>
    <x v="0"/>
    <m/>
    <s v="0//0"/>
    <m/>
    <m/>
    <n v="26326"/>
    <s v="CENTRO FEDERAL DE EDUC.TECNOL. DE CUIABA"/>
    <n v="0"/>
    <m/>
    <m/>
    <m/>
    <s v="EST"/>
    <s v="40 HS"/>
    <d v="2008-10-01T00:00:00"/>
    <n v="5137.2700000000004"/>
    <n v="49"/>
    <x v="5"/>
    <x v="0"/>
  </r>
  <r>
    <s v="LEANDRO GUIMARAES MEDEIROS"/>
    <s v="Universidade Federal de Uberlandia"/>
    <n v="2822606"/>
    <n v="8565372685"/>
    <s v="31/07/1986"/>
    <s v="M"/>
    <s v="MARIA DE FATIMA MEDEIROS GUIMARAES"/>
    <s v="Branca"/>
    <s v="BRASILEIRO NATO"/>
    <m/>
    <s v="MG"/>
    <m/>
    <n v="930"/>
    <s v="SETOR DE SUPORTE PONTAL_- CTIC"/>
    <s v="09-CAMPUS PONTAL"/>
    <n v="581"/>
    <s v="CENTRO DE TECNO DA INFOR E COMUNICACAO"/>
    <s v="08-AREA ADMINISTR-UMUARAM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2-10-10T00:00:00"/>
    <n v="4586.79"/>
    <n v="36"/>
    <x v="7"/>
    <x v="0"/>
  </r>
  <r>
    <s v="LEANDRO SOARES ALVES PEREIRA"/>
    <s v="Universidade Federal de Uberlandia"/>
    <n v="1058048"/>
    <n v="8080594678"/>
    <s v="11/05/1988"/>
    <s v="M"/>
    <s v="IVANA GERALDA ALVES PEREIRA"/>
    <s v="Branca"/>
    <s v="BRASILEIRO NATO"/>
    <m/>
    <s v="MG"/>
    <m/>
    <n v="789"/>
    <s v="COOR CURSO GRAD ENG ALIMENTOS DE PATOS"/>
    <s v="11-CAMPUS PATOS DE MINAS"/>
    <n v="410"/>
    <s v="FACULDADE DE ENGENHARIA QUIMICA"/>
    <s v="04-SANTA MONICA"/>
    <x v="0"/>
    <s v="Doutorado"/>
    <x v="0"/>
    <x v="3"/>
    <n v="2"/>
    <x v="0"/>
    <m/>
    <s v="0//0"/>
    <m/>
    <m/>
    <n v="0"/>
    <m/>
    <n v="0"/>
    <m/>
    <m/>
    <m/>
    <s v="EST"/>
    <s v="40 HS"/>
    <d v="2020-10-09T00:00:00"/>
    <n v="4622.71"/>
    <n v="34"/>
    <x v="7"/>
    <x v="0"/>
  </r>
  <r>
    <s v="LEDA MARCIA VIANA SANTOS BORGES"/>
    <s v="Universidade Federal de Uberlandia"/>
    <n v="410104"/>
    <n v="24026620697"/>
    <s v="03/08/1954"/>
    <s v="F"/>
    <s v="AMERICA VIANA WENCESLAU"/>
    <s v="Parda"/>
    <s v="BRASILEIRO NATO"/>
    <m/>
    <s v="MG"/>
    <s v="UBERLANDIA"/>
    <n v="4"/>
    <s v="GABINETE DO REITOR"/>
    <s v="04-SANTA MONIC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2-09-01T00:00:00"/>
    <n v="9478.6"/>
    <n v="68"/>
    <x v="1"/>
    <x v="3"/>
  </r>
  <r>
    <s v="LEIDA MARCIA MARCOLINO"/>
    <s v="Hospital de Clínicas"/>
    <n v="1123586"/>
    <n v="56082495691"/>
    <s v="25/12/1964"/>
    <s v="F"/>
    <s v="ANTONIA VIANA MARCOLINO"/>
    <s v="Preta"/>
    <s v="BRASILEIRO NATO"/>
    <m/>
    <s v="MG"/>
    <s v="UBERLANDIA"/>
    <n v="478"/>
    <s v="CIRURGIA PS DIENF"/>
    <s v="05-ENFERMAGEM-UMUARAMA"/>
    <n v="211"/>
    <s v="DIRETORIA DE ENFERMAGEM HC"/>
    <s v="05-ENFERMAGEM-UMUARAMA"/>
    <x v="0"/>
    <s v="Nivel Medio"/>
    <x v="2"/>
    <x v="0"/>
    <n v="16"/>
    <x v="0"/>
    <m/>
    <s v="0//0"/>
    <m/>
    <m/>
    <n v="0"/>
    <m/>
    <n v="0"/>
    <m/>
    <m/>
    <m/>
    <s v="EST"/>
    <s v="40 HS"/>
    <d v="1995-01-24T00:00:00"/>
    <n v="9113.4599999999991"/>
    <n v="58"/>
    <x v="4"/>
    <x v="3"/>
  </r>
  <r>
    <s v="LEIDE VANIA DE SANTANA VITAL"/>
    <s v="Hospital de Clínicas"/>
    <n v="3008621"/>
    <n v="6678429699"/>
    <s v="19/12/1983"/>
    <s v="F"/>
    <s v="MARIA JOSE DE SANTANA VITAL"/>
    <s v="Branca"/>
    <s v="BRASILEIRO NATO"/>
    <m/>
    <s v="PE"/>
    <m/>
    <n v="486"/>
    <s v="ENFERMAGEM GINEC OBST INTERNACAO DIENF"/>
    <s v="05-ENFERMAGEM-UMUARAMA"/>
    <n v="211"/>
    <s v="DIRETORIA DE ENFERMAGEM HC"/>
    <s v="05-ENFERMAGEM-UMUARAMA"/>
    <x v="0"/>
    <s v="Graduação (Nivel Superior Completo)"/>
    <x v="0"/>
    <x v="2"/>
    <n v="4"/>
    <x v="0"/>
    <m/>
    <s v="0//0"/>
    <m/>
    <m/>
    <n v="0"/>
    <m/>
    <n v="0"/>
    <m/>
    <m/>
    <m/>
    <s v="EST"/>
    <s v="40 HS"/>
    <d v="2018-01-12T00:00:00"/>
    <n v="9244.64"/>
    <n v="39"/>
    <x v="2"/>
    <x v="3"/>
  </r>
  <r>
    <s v="LEIDIANE VIEIRA NUNES VIANA"/>
    <s v="Hospital de Clínicas"/>
    <n v="1854225"/>
    <n v="6426230669"/>
    <s v="16/06/1983"/>
    <s v="F"/>
    <s v="IVONETE NUNES FERREIRA"/>
    <s v="Parda"/>
    <s v="BRASILEIRO NATO"/>
    <m/>
    <s v="MG"/>
    <m/>
    <n v="484"/>
    <s v="CLINICA CIRURGICA 5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9513.8700000000008"/>
    <n v="39"/>
    <x v="2"/>
    <x v="3"/>
  </r>
  <r>
    <s v="LEIDIELEN PERES BRANDAO"/>
    <s v="Universidade Federal de Uberlandia"/>
    <n v="2090863"/>
    <n v="8665531696"/>
    <s v="20/12/1987"/>
    <s v="F"/>
    <s v="LAZARA MARIA PERES BRANDAO"/>
    <s v="Branca"/>
    <s v="BRASILEIRO NATO"/>
    <m/>
    <s v="MG"/>
    <m/>
    <n v="130"/>
    <s v="SETOR DE ASSUNTOS EDUCACIONAIS - DIRAC"/>
    <s v="04-SANTA MONICA"/>
    <n v="262"/>
    <s v="PRO REITORIA DE GRADU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4T00:00:00"/>
    <n v="4320.12"/>
    <n v="35"/>
    <x v="7"/>
    <x v="0"/>
  </r>
  <r>
    <s v="LEIDIMAR DE OLIVEIRA"/>
    <s v="Hospital de Clínicas"/>
    <n v="409937"/>
    <n v="35206292672"/>
    <s v="20/05/1955"/>
    <s v="F"/>
    <s v="ZILDA LIMA OLIVEIRA"/>
    <s v="Preta"/>
    <s v="BRASILEIRO NATO"/>
    <m/>
    <s v="MG"/>
    <s v="UBERLANDIA"/>
    <n v="216"/>
    <s v="SETOR DE MATERIAIS ESTERILIZACAO DIENF"/>
    <s v="05-ENFERMAGEM-UMUARAMA"/>
    <n v="211"/>
    <s v="DIRETORIA DE ENFERMAGEM HC"/>
    <s v="05-ENFERMAGEM-UMUARAMA"/>
    <x v="0"/>
    <s v="ENSINO MEDIO"/>
    <x v="0"/>
    <x v="2"/>
    <n v="16"/>
    <x v="0"/>
    <m/>
    <s v="0//0"/>
    <m/>
    <m/>
    <n v="0"/>
    <m/>
    <n v="0"/>
    <m/>
    <m/>
    <m/>
    <s v="EST"/>
    <s v="40 HS"/>
    <d v="1975-11-01T00:00:00"/>
    <n v="11734.91"/>
    <n v="67"/>
    <x v="1"/>
    <x v="8"/>
  </r>
  <r>
    <s v="LEILA LUCIA DIAS"/>
    <s v="Hospital de Clínicas"/>
    <n v="1123262"/>
    <n v="69180512615"/>
    <s v="15/02/1963"/>
    <s v="F"/>
    <s v="IOLANDA NASCIMENTO DIA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3"/>
    <n v="16"/>
    <x v="0"/>
    <m/>
    <s v="0//0"/>
    <m/>
    <m/>
    <n v="0"/>
    <m/>
    <n v="0"/>
    <m/>
    <m/>
    <m/>
    <s v="EST"/>
    <s v="40 HS"/>
    <d v="1994-03-14T00:00:00"/>
    <n v="26026.1"/>
    <n v="59"/>
    <x v="6"/>
    <x v="4"/>
  </r>
  <r>
    <s v="LEILIANE BERNARDES GEBRIM"/>
    <s v="Universidade Federal de Uberlandia"/>
    <n v="1736576"/>
    <n v="99184958120"/>
    <s v="13/02/1982"/>
    <s v="F"/>
    <s v="IONEI APARECIDA DO NASCIMENTO BERNARDES"/>
    <s v="Branca"/>
    <s v="BRASILEIRO NATO"/>
    <m/>
    <s v="GO"/>
    <m/>
    <n v="949"/>
    <s v="DIV PROMO IGUALDADES APOIO EDUCACIONAL"/>
    <s v="04-SANTA MONICA"/>
    <n v="944"/>
    <s v="PRO REITORIA DE ASSISTENCIA ESTUDANTIL"/>
    <s v="04-SANTA MONICA"/>
    <x v="0"/>
    <s v="Mestrado"/>
    <x v="1"/>
    <x v="0"/>
    <n v="9"/>
    <x v="0"/>
    <m/>
    <s v="0//0"/>
    <m/>
    <m/>
    <n v="26407"/>
    <s v="INSTITUTO FEDERAL GOIANO"/>
    <n v="0"/>
    <m/>
    <m/>
    <m/>
    <s v="EST"/>
    <s v="40 HS"/>
    <d v="2012-10-19T00:00:00"/>
    <n v="9679.66"/>
    <n v="40"/>
    <x v="2"/>
    <x v="3"/>
  </r>
  <r>
    <s v="LENI ANGELIS DE ALVARENGA"/>
    <s v="Hospital de Clínicas"/>
    <n v="1123610"/>
    <n v="65247744691"/>
    <s v="21/11/1967"/>
    <s v="F"/>
    <s v="SEBASTIANA E ALVARENGA"/>
    <s v="Branca"/>
    <s v="BRASILEIRO NATO"/>
    <m/>
    <s v="MG"/>
    <s v="UBERLANDIA"/>
    <n v="480"/>
    <s v="EMERGENCIA DA CLINICA MEDICA PS DIENF"/>
    <s v="05-ENFERMAGEM-UMUARAMA"/>
    <n v="211"/>
    <s v="DIRETORIA DE ENFERMAGEM HC"/>
    <s v="05-ENFERMAGEM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5-02-01T00:00:00"/>
    <n v="11050.71"/>
    <n v="55"/>
    <x v="4"/>
    <x v="8"/>
  </r>
  <r>
    <s v="LENIR LUCIA OTONI"/>
    <s v="Universidade Federal de Uberlandia"/>
    <n v="1035052"/>
    <n v="53955781615"/>
    <s v="10/03/1966"/>
    <s v="F"/>
    <s v="FRANCISCA LOURENCINHA"/>
    <s v="Branca"/>
    <s v="BRASILEIRO NATO"/>
    <m/>
    <s v="GO"/>
    <s v="URUAÇU"/>
    <n v="360"/>
    <s v="FACULDADE DE CIENCIAS CONTABEIS"/>
    <s v="04-SANTA MONICA"/>
    <n v="360"/>
    <s v="FACULDADE DE CIENCIAS CONTABEIS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2-05-15T00:00:00"/>
    <n v="6001.54"/>
    <n v="56"/>
    <x v="4"/>
    <x v="2"/>
  </r>
  <r>
    <s v="LENITA DA SILVA FERREIRA"/>
    <s v="Hospital de Clínicas"/>
    <n v="1433927"/>
    <n v="90463978668"/>
    <s v="24/11/1971"/>
    <s v="F"/>
    <s v="MARIA JOAQUINA SILVA"/>
    <s v="Preta"/>
    <s v="BRASILEIRO NATO"/>
    <m/>
    <s v="MG"/>
    <s v="ITUIUTABA"/>
    <n v="485"/>
    <s v="CLINICA MEDICA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6T00:00:00"/>
    <n v="8099.69"/>
    <n v="51"/>
    <x v="5"/>
    <x v="3"/>
  </r>
  <r>
    <s v="LENUSE CALDEIRA DE LIMA"/>
    <s v="Universidade Federal de Uberlandia"/>
    <n v="1738970"/>
    <n v="3620909636"/>
    <s v="08/04/1978"/>
    <s v="F"/>
    <s v="REGINA APARECIDA DE SOUSA"/>
    <s v="Branca"/>
    <s v="BRASILEIRO NATO"/>
    <m/>
    <s v="MG"/>
    <m/>
    <n v="3"/>
    <s v="SETOR APOIO ADMINISTRATIVO - SEGER"/>
    <s v="04-SANTA MONICA"/>
    <n v="4"/>
    <s v="GABINETE DO REITOR"/>
    <s v="04-SANTA MONICA"/>
    <x v="0"/>
    <s v="Especialização Nivel Superior"/>
    <x v="1"/>
    <x v="0"/>
    <n v="9"/>
    <x v="0"/>
    <m/>
    <s v="0//0"/>
    <m/>
    <m/>
    <n v="0"/>
    <m/>
    <n v="0"/>
    <m/>
    <m/>
    <m/>
    <s v="EST"/>
    <s v="40 HS"/>
    <d v="2009-11-24T00:00:00"/>
    <n v="8934.94"/>
    <n v="44"/>
    <x v="3"/>
    <x v="3"/>
  </r>
  <r>
    <s v="LEOCIDIO SILVA"/>
    <s v="Universidade Federal de Uberlandia"/>
    <n v="409615"/>
    <n v="32129718604"/>
    <s v="21/12/1958"/>
    <s v="M"/>
    <s v="FELISARDA MARIA SILVA"/>
    <s v="Preta"/>
    <s v="BRASILEIRO NATO"/>
    <m/>
    <s v="GO"/>
    <s v="GOIANDIRA"/>
    <n v="318"/>
    <s v="COORDENACAO CUR GRAD MEDIC VETERINARIA"/>
    <s v="07-AREA ACADEMICA-UMUARAMA"/>
    <n v="314"/>
    <s v="FACULDADE DE MEDICINA VETERINARIA"/>
    <s v="07-AREA ACADEMICA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8-03-13T00:00:00"/>
    <n v="8429.91"/>
    <n v="64"/>
    <x v="1"/>
    <x v="3"/>
  </r>
  <r>
    <s v="LEON PARREIRA GARCIA"/>
    <s v="Universidade Federal de Uberlandia"/>
    <n v="1963991"/>
    <n v="7432701695"/>
    <s v="03/03/1985"/>
    <s v="M"/>
    <s v="ROSELENA CANDIDA GARCIA PARREIRA"/>
    <s v="Branca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2-08-27T00:00:00"/>
    <n v="7668.81"/>
    <n v="37"/>
    <x v="7"/>
    <x v="2"/>
  </r>
  <r>
    <s v="LEONARDO ARAUJO CANDIDO"/>
    <s v="Hospital de Clínicas"/>
    <n v="1854889"/>
    <n v="10275707636"/>
    <s v="04/08/1991"/>
    <s v="M"/>
    <s v="MARIA MARLENE ARAUJO CANDIDO"/>
    <s v="Pret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10014.299999999999"/>
    <n v="31"/>
    <x v="0"/>
    <x v="8"/>
  </r>
  <r>
    <s v="LEONARDO DE CARVALHO BRAGANCA"/>
    <s v="Universidade Federal de Uberlandia"/>
    <n v="2327137"/>
    <n v="98406027649"/>
    <s v="30/04/1979"/>
    <s v="M"/>
    <s v="MARIA DE CARVALHO BRAGANCA"/>
    <s v="Branca"/>
    <s v="BRASILEIRO NATO"/>
    <m/>
    <s v="MG"/>
    <m/>
    <n v="363"/>
    <s v="FACULDADE DE EDUCACAO"/>
    <s v="04-SANTA MONICA"/>
    <n v="363"/>
    <s v="FACULDADE DE EDUCACAO"/>
    <s v="04-SANTA MONICA"/>
    <x v="0"/>
    <s v="Mestrado"/>
    <x v="0"/>
    <x v="0"/>
    <n v="5"/>
    <x v="0"/>
    <m/>
    <s v="0//0"/>
    <m/>
    <m/>
    <n v="0"/>
    <m/>
    <n v="0"/>
    <m/>
    <m/>
    <m/>
    <s v="EST"/>
    <s v="40 HS"/>
    <d v="2016-07-13T00:00:00"/>
    <n v="4861.6099999999997"/>
    <n v="43"/>
    <x v="2"/>
    <x v="0"/>
  </r>
  <r>
    <s v="LEONARDO ESTEVES RODRIGUES DA CUNHA"/>
    <s v="Hospital de Clínicas"/>
    <n v="1454300"/>
    <n v="86632663672"/>
    <s v="30/11/1973"/>
    <s v="M"/>
    <s v="IRENE ESTEVES RODRIGUES DA CUNH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13"/>
    <x v="0"/>
    <m/>
    <s v="0//0"/>
    <m/>
    <m/>
    <n v="0"/>
    <m/>
    <n v="0"/>
    <m/>
    <m/>
    <m/>
    <s v="EST"/>
    <s v="40 HS"/>
    <d v="2004-05-26T00:00:00"/>
    <n v="20752.810000000001"/>
    <n v="49"/>
    <x v="5"/>
    <x v="4"/>
  </r>
  <r>
    <s v="LEONARDO FARIA MARTINS"/>
    <s v="Universidade Federal de Uberlandia"/>
    <n v="1752933"/>
    <n v="6270929695"/>
    <s v="26/01/1985"/>
    <s v="M"/>
    <s v="CELIA SANTISSIMA FARIA MARTINS"/>
    <s v="Parda"/>
    <s v="BRASILEIRO NATO"/>
    <m/>
    <s v="MG"/>
    <m/>
    <n v="672"/>
    <s v="SETOR ESPEC EM ENG DE SEG NO TRABALHO"/>
    <s v="08-AREA ADMINISTR-UMUARAMA"/>
    <n v="29"/>
    <s v="PRO REITORIA DE GESTAO DE PESSOAS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01-26T00:00:00"/>
    <n v="5665.55"/>
    <n v="37"/>
    <x v="7"/>
    <x v="0"/>
  </r>
  <r>
    <s v="LEONARDO FERREIRA BATISTA"/>
    <s v="Hospital de Clínicas"/>
    <n v="1871288"/>
    <n v="4256529632"/>
    <s v="19/02/1980"/>
    <s v="M"/>
    <s v="MARIVALDA FERREIRA BATISTA"/>
    <s v="Parda"/>
    <s v="BRASILEIRO NATO"/>
    <m/>
    <s v="MG"/>
    <m/>
    <n v="471"/>
    <s v="GASTROENTEROLOGIA AMB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5T00:00:00"/>
    <n v="9796.81"/>
    <n v="42"/>
    <x v="2"/>
    <x v="3"/>
  </r>
  <r>
    <s v="LEONARDO JOSE PELOSO"/>
    <s v="Hospital de Clínicas"/>
    <n v="1454376"/>
    <n v="54033420606"/>
    <s v="07/12/1965"/>
    <s v="M"/>
    <s v="MARIA APARECIDA PELOSO"/>
    <s v="Branca"/>
    <s v="BRASILEIRO NATO"/>
    <m/>
    <s v="MG"/>
    <s v="CAMPOS GERAIS"/>
    <n v="749"/>
    <s v="FARMACIA"/>
    <s v="06-HOSP CLINICAS-UMUARAMA"/>
    <n v="743"/>
    <s v="DIRETORIA DE SERVICOS ADMINISTRATIVOS"/>
    <s v="06-HOSP CLINICAS-UMUARAMA"/>
    <x v="0"/>
    <s v="Doutorado"/>
    <x v="1"/>
    <x v="0"/>
    <n v="13"/>
    <x v="0"/>
    <m/>
    <s v="0//0"/>
    <m/>
    <m/>
    <n v="0"/>
    <m/>
    <n v="0"/>
    <m/>
    <m/>
    <m/>
    <s v="EST"/>
    <s v="40 HS"/>
    <d v="2004-05-27T00:00:00"/>
    <n v="14671.26"/>
    <n v="57"/>
    <x v="4"/>
    <x v="6"/>
  </r>
  <r>
    <s v="LEONARDO MARCONDES ALVES"/>
    <s v="Universidade Federal de Uberlandia"/>
    <n v="1699273"/>
    <n v="3348056942"/>
    <s v="04/02/1982"/>
    <s v="M"/>
    <s v="NEUSA MARCONDES ALVES"/>
    <s v="Branca"/>
    <s v="BRASILEIRO NATO"/>
    <m/>
    <s v="PR"/>
    <m/>
    <n v="871"/>
    <s v="DIVISAO ADMINISTRATIVA - EDUFU"/>
    <s v="04-SANTA MONICA"/>
    <n v="443"/>
    <s v="DIRETORIA DA EDITORA UFU"/>
    <s v="04-SANTA MONICA"/>
    <x v="0"/>
    <s v="Mestrado"/>
    <x v="0"/>
    <x v="2"/>
    <n v="3"/>
    <x v="0"/>
    <m/>
    <s v="0//0"/>
    <m/>
    <m/>
    <n v="0"/>
    <m/>
    <n v="0"/>
    <m/>
    <m/>
    <m/>
    <s v="EST"/>
    <s v="40 HS"/>
    <d v="2015-09-02T00:00:00"/>
    <n v="1733.77"/>
    <n v="40"/>
    <x v="2"/>
    <x v="10"/>
  </r>
  <r>
    <s v="LEONARDO MOREIRA ULHOA"/>
    <s v="Universidade Federal de Uberlandia"/>
    <n v="2448357"/>
    <n v="3052787624"/>
    <s v="23/07/1976"/>
    <s v="M"/>
    <s v="MARIA DAS GRACAS MOREIRA ULHOA"/>
    <s v="Branca"/>
    <s v="BRASILEIRO NATO"/>
    <m/>
    <s v="MG"/>
    <s v="CORONEL FABRICIANO"/>
    <n v="56"/>
    <s v="DIVISAO DE CAPACITACAO DE PESSOAL"/>
    <s v="04-SANTA MONICA"/>
    <n v="29"/>
    <s v="PRO REITORIA DE GESTAO DE PESSOAS"/>
    <s v="04-SANTA MONICA"/>
    <x v="0"/>
    <s v="Doutorado"/>
    <x v="1"/>
    <x v="0"/>
    <n v="11"/>
    <x v="0"/>
    <m/>
    <s v="0//0"/>
    <m/>
    <m/>
    <n v="0"/>
    <m/>
    <n v="0"/>
    <m/>
    <m/>
    <m/>
    <s v="EST"/>
    <s v="40 HS"/>
    <d v="2007-04-05T00:00:00"/>
    <n v="12191.69"/>
    <n v="46"/>
    <x v="3"/>
    <x v="5"/>
  </r>
  <r>
    <s v="LEONARDO OLIVEIRA LOIKA"/>
    <s v="Universidade Federal de Uberlandia"/>
    <n v="2143790"/>
    <n v="2712913116"/>
    <s v="16/09/1989"/>
    <s v="M"/>
    <s v="SONIA APARECIDA OLIVEIRA RODRIGUES"/>
    <s v="Branca"/>
    <s v="BRASILEIRO NATO"/>
    <m/>
    <s v="GO"/>
    <m/>
    <n v="379"/>
    <s v="COORDENACAO CUR GRADUACAO EM DIREITO"/>
    <s v="04-SANTA MONICA"/>
    <n v="376"/>
    <s v="FACULDADE DE DIREITO"/>
    <s v="04-SANTA MONICA"/>
    <x v="0"/>
    <s v="Especialização Nivel Superior"/>
    <x v="0"/>
    <x v="3"/>
    <n v="6"/>
    <x v="0"/>
    <m/>
    <s v="0//0"/>
    <m/>
    <m/>
    <n v="0"/>
    <m/>
    <n v="0"/>
    <m/>
    <m/>
    <m/>
    <s v="EST"/>
    <s v="40 HS"/>
    <d v="2014-08-05T00:00:00"/>
    <n v="4104.6400000000003"/>
    <n v="33"/>
    <x v="0"/>
    <x v="0"/>
  </r>
  <r>
    <s v="LEONARDO PAULA DE LACERDA"/>
    <s v="Universidade Federal de Uberlandia"/>
    <n v="1672890"/>
    <n v="4986252658"/>
    <s v="04/10/1979"/>
    <s v="M"/>
    <s v="NUBIA PAULA DE LACERDA"/>
    <s v="Parda"/>
    <s v="BRASILEIRO NATO"/>
    <m/>
    <s v="MG"/>
    <s v="ITUIUTABA"/>
    <n v="369"/>
    <s v="FACULDADE DE GESTAO E NEGOCIOS"/>
    <s v="04-SANTA MONICA"/>
    <n v="369"/>
    <s v="FACULDADE DE GESTAO E NEGOCIOS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9-01-22T00:00:00"/>
    <n v="10057.17"/>
    <n v="43"/>
    <x v="2"/>
    <x v="8"/>
  </r>
  <r>
    <s v="LEONARDO PEREIRA"/>
    <s v="Universidade Federal de Uberlandia"/>
    <n v="2228240"/>
    <n v="42132418829"/>
    <s v="26/08/1992"/>
    <s v="M"/>
    <s v="MARIA APARECIDA DE SOUZA PEREIRA"/>
    <s v="Branca"/>
    <s v="BRASILEIRO NATO"/>
    <m/>
    <s v="SP"/>
    <m/>
    <n v="107"/>
    <s v="DIVISAO DE APOIO SERVICOS ODONTOLOGICOS"/>
    <s v="08-AREA ADMINISTR-UMUARAMA"/>
    <n v="92"/>
    <s v="HOSPITAL ODONTOLOGICO - DIRETORIA GERAL"/>
    <s v="08-AREA ADMINISTR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5-18T00:00:00"/>
    <n v="4157.95"/>
    <n v="30"/>
    <x v="0"/>
    <x v="0"/>
  </r>
  <r>
    <s v="LEONARDO PEREIRA VIDA"/>
    <s v="Universidade Federal de Uberlandia"/>
    <n v="3221670"/>
    <n v="93229593634"/>
    <s v="11/08/1974"/>
    <s v="M"/>
    <s v="MARGARIDA FERNANDES PEREIRA"/>
    <s v="Branca"/>
    <s v="BRASILEIRO NATO"/>
    <m/>
    <s v="MG"/>
    <m/>
    <n v="414"/>
    <s v="FACULDADE DE CIENCIA DA COMPUTACAO"/>
    <s v="04-SANTA MONICA"/>
    <n v="414"/>
    <s v="FACULDADE DE CIENCIA DA COMPUTACAO"/>
    <s v="04-SANTA MONIC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1-01-25T00:00:00"/>
    <n v="3434.01"/>
    <n v="48"/>
    <x v="3"/>
    <x v="9"/>
  </r>
  <r>
    <s v="LEONILDO COSTA E SILVA"/>
    <s v="Universidade Federal de Uberlandia"/>
    <n v="1643056"/>
    <n v="4230451644"/>
    <s v="11/11/1978"/>
    <s v="M"/>
    <s v="SUELY APARECIDA DONIZETE COST E SILVA"/>
    <s v="Branca"/>
    <s v="BRASILEIRO NATO"/>
    <m/>
    <s v="MG"/>
    <s v="UBERLANDIA"/>
    <n v="719"/>
    <s v="DIVISAO DE SISTEMA_- CTIC"/>
    <s v="08-AREA ADMINISTR-UMUARAMA"/>
    <n v="585"/>
    <s v="DIRETORIA DO SISTEMA DE BIBLIOTECAS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7-23T00:00:00"/>
    <n v="10057.17"/>
    <n v="44"/>
    <x v="3"/>
    <x v="8"/>
  </r>
  <r>
    <s v="LEONILDO FERREIRA SILVA"/>
    <s v="Hospital de Clínicas"/>
    <n v="1123290"/>
    <n v="60518251691"/>
    <s v="12/12/1970"/>
    <s v="M"/>
    <s v="IOLANDA FERREIRA DA SILVA"/>
    <s v="Preta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x v="0"/>
    <s v="Especialização Nivel Superior"/>
    <x v="2"/>
    <x v="0"/>
    <n v="16"/>
    <x v="1"/>
    <m/>
    <s v="0//0"/>
    <m/>
    <s v="CESSAO (COM ONUS) PARA OUTROS ORGAOS - EST"/>
    <n v="0"/>
    <m/>
    <n v="26443"/>
    <s v="EMPRESA BRAS. SERVIÇOS HOSPITALARES"/>
    <s v="31/07/2020"/>
    <s v="0//0"/>
    <s v="EST"/>
    <s v="40 HS"/>
    <d v="1994-07-29T00:00:00"/>
    <n v="5189.41"/>
    <n v="52"/>
    <x v="5"/>
    <x v="0"/>
  </r>
  <r>
    <s v="LEONOR TEIXEIRA DIAS"/>
    <s v="Universidade Federal de Uberlandia"/>
    <n v="1876950"/>
    <n v="81675143153"/>
    <s v="10/08/1976"/>
    <s v="M"/>
    <s v="NILDA MARTINS DOS SANTOS"/>
    <s v="Branca"/>
    <s v="BRASILEIRO NATO"/>
    <m/>
    <s v="GO"/>
    <m/>
    <n v="349"/>
    <s v="INSTITUTO DE LETRAS E LINGUISTICA"/>
    <s v="04-SANTA MONICA"/>
    <n v="349"/>
    <s v="INSTITUTO DE LETRAS E LINGUISTICA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13T00:00:00"/>
    <n v="4663.6499999999996"/>
    <n v="46"/>
    <x v="3"/>
    <x v="0"/>
  </r>
  <r>
    <s v="LETICIA ALVES DA SILVA"/>
    <s v="Universidade Federal de Uberlandia"/>
    <n v="1003514"/>
    <n v="7605890621"/>
    <s v="16/09/1986"/>
    <s v="F"/>
    <s v="SONIA MARTINS COSTA E SILVA"/>
    <s v="Parda"/>
    <s v="BRASILEIRO NATO"/>
    <m/>
    <s v="MG"/>
    <m/>
    <n v="305"/>
    <s v="FACULDADE DE MEDICINA"/>
    <s v="07-AREA ACADEMICA-UMUARAMA"/>
    <n v="305"/>
    <s v="FACULDADE DE MEDICINA"/>
    <s v="07-AREA ACADEMICA-UMUARAMA"/>
    <x v="0"/>
    <s v="Mestrado"/>
    <x v="1"/>
    <x v="3"/>
    <n v="2"/>
    <x v="0"/>
    <m/>
    <s v="0//0"/>
    <m/>
    <m/>
    <n v="0"/>
    <m/>
    <n v="0"/>
    <m/>
    <m/>
    <m/>
    <s v="EST"/>
    <s v="20 HS"/>
    <d v="2020-10-15T00:00:00"/>
    <n v="7311.25"/>
    <n v="36"/>
    <x v="7"/>
    <x v="2"/>
  </r>
  <r>
    <s v="LETICIA BORGES DA SILVA FERNANDES"/>
    <s v="Hospital de Clínicas"/>
    <n v="1434924"/>
    <n v="2782945610"/>
    <s v="10/08/1977"/>
    <s v="F"/>
    <s v="MARIA DIVINA BORGES DA SILVA"/>
    <s v="Branca"/>
    <s v="BRASILEIRO NATO"/>
    <m/>
    <s v="MG"/>
    <s v="CAMPINA VERDE"/>
    <n v="488"/>
    <s v="ENFERMAGEM PEDIATRIA INTERNACAO DIENF"/>
    <s v="05-ENFERMAGEM-UMUARAMA"/>
    <n v="211"/>
    <s v="DIRETORIA DE ENFERMAGEM HC"/>
    <s v="05-ENFERMAGEM-UMUARAMA"/>
    <x v="0"/>
    <s v="Graduação (Nivel Superior Completo)"/>
    <x v="0"/>
    <x v="2"/>
    <n v="11"/>
    <x v="0"/>
    <m/>
    <s v="0//0"/>
    <m/>
    <m/>
    <n v="0"/>
    <m/>
    <n v="0"/>
    <m/>
    <m/>
    <m/>
    <s v="EST"/>
    <s v="40 HS"/>
    <d v="2003-11-13T00:00:00"/>
    <n v="8987.17"/>
    <n v="45"/>
    <x v="3"/>
    <x v="3"/>
  </r>
  <r>
    <s v="LETICIA BORGES MENDONCA SOARES"/>
    <s v="Hospital de Clínicas"/>
    <n v="2295605"/>
    <n v="93180721634"/>
    <s v="10/09/1974"/>
    <s v="F"/>
    <s v="SONIA MARIA BORGES MENDONC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40 HS"/>
    <d v="2003-12-23T00:00:00"/>
    <n v="27432.53"/>
    <n v="48"/>
    <x v="3"/>
    <x v="4"/>
  </r>
  <r>
    <s v="LETICIA BRITO E SILVA"/>
    <s v="Universidade Federal de Uberlandia"/>
    <n v="2529459"/>
    <n v="6299416610"/>
    <s v="16/10/1982"/>
    <s v="F"/>
    <s v="FLORISA DE LOURDES BRITO SILVA"/>
    <s v="Não Informado"/>
    <s v="BRASILEIRO NATO"/>
    <m/>
    <s v="SP"/>
    <s v="SAO JOSE DO RIO PRETO"/>
    <n v="349"/>
    <s v="INSTITUTO DE LETRAS E LINGUISTICA"/>
    <s v="04-SANTA MONICA"/>
    <n v="349"/>
    <s v="INSTITUTO DE LETRAS E LINGUISTICA"/>
    <s v="04-SANTA MONICA"/>
    <x v="0"/>
    <s v="Especialização Nivel Superior"/>
    <x v="1"/>
    <x v="0"/>
    <n v="9"/>
    <x v="0"/>
    <m/>
    <s v="0//0"/>
    <m/>
    <m/>
    <n v="0"/>
    <m/>
    <n v="0"/>
    <m/>
    <m/>
    <m/>
    <s v="EST"/>
    <s v="40 HS"/>
    <d v="2010-01-18T00:00:00"/>
    <n v="8439.7999999999993"/>
    <n v="40"/>
    <x v="2"/>
    <x v="3"/>
  </r>
  <r>
    <s v="LETICIA CORREA DA SILVA PINHEIRO"/>
    <s v="Universidade Federal de Uberlandia"/>
    <n v="2012300"/>
    <n v="1446640035"/>
    <s v="17/11/1985"/>
    <s v="F"/>
    <s v="ZILA MARIA CORREA DA SILVA PINHEIRO"/>
    <s v="Branca"/>
    <s v="BRASILEIRO NATO"/>
    <m/>
    <s v="RS"/>
    <m/>
    <n v="816"/>
    <s v="COORDENACAO DO CURSO DE TEATRO"/>
    <s v="04-SANTA MONICA"/>
    <n v="808"/>
    <s v="INSTITUTO DE ARTES"/>
    <s v="04-SANTA MONICA"/>
    <x v="0"/>
    <s v="Mestrado"/>
    <x v="1"/>
    <x v="0"/>
    <n v="7"/>
    <x v="0"/>
    <m/>
    <s v="0//0"/>
    <m/>
    <m/>
    <n v="0"/>
    <m/>
    <n v="0"/>
    <m/>
    <m/>
    <m/>
    <s v="EST"/>
    <s v="40 HS"/>
    <d v="2013-04-02T00:00:00"/>
    <n v="8966.61"/>
    <n v="37"/>
    <x v="7"/>
    <x v="3"/>
  </r>
  <r>
    <s v="LETICIA DE QUEIROZ MARTINS"/>
    <s v="Hospital de Clínicas"/>
    <n v="2760469"/>
    <n v="8656286617"/>
    <s v="07/09/1987"/>
    <s v="F"/>
    <s v="AIDE FERREIRA DE QUEIROZ MARTINS"/>
    <s v="Branca"/>
    <s v="BRASILEIRO NATO"/>
    <m/>
    <s v="MG"/>
    <m/>
    <n v="767"/>
    <s v="FISIOTERAPIA E TERAPIA OCUPACIONAL"/>
    <s v="06-HOSP CLINICAS-UMUARAMA"/>
    <n v="746"/>
    <s v="DIRETORIA DE SERVICOS CLINICOS"/>
    <s v="06-HOSP CLINICAS-UMUARAMA"/>
    <x v="0"/>
    <s v="Mestrado"/>
    <x v="1"/>
    <x v="2"/>
    <n v="6"/>
    <x v="0"/>
    <m/>
    <s v="0//0"/>
    <m/>
    <m/>
    <n v="0"/>
    <m/>
    <n v="0"/>
    <m/>
    <m/>
    <m/>
    <s v="EST"/>
    <s v="30 HS"/>
    <d v="2014-02-10T00:00:00"/>
    <n v="9147.52"/>
    <n v="35"/>
    <x v="7"/>
    <x v="3"/>
  </r>
  <r>
    <s v="LETICIA DE SOUSA LEITE"/>
    <s v="Universidade Federal de Uberlandia"/>
    <n v="2102708"/>
    <n v="79613667687"/>
    <s v="02/06/1973"/>
    <s v="F"/>
    <s v="NEUDA SILVEIRA DE SOUSA LEITE"/>
    <s v="Branca"/>
    <s v="BRASILEIRO NATO"/>
    <m/>
    <s v="MG"/>
    <m/>
    <n v="621"/>
    <s v="DIV ENS PESQ EXT ATEND ATEN EDU ESPECIAL"/>
    <s v="04-SANTA MONICA"/>
    <n v="262"/>
    <s v="PRO REITORIA DE GRADUACAO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3-12T00:00:00"/>
    <n v="5051.21"/>
    <n v="49"/>
    <x v="5"/>
    <x v="0"/>
  </r>
  <r>
    <s v="LETICIA MARIA DA SILVA"/>
    <s v="Universidade Federal de Uberlandia"/>
    <n v="1979547"/>
    <n v="1486516661"/>
    <s v="05/04/1984"/>
    <s v="F"/>
    <s v="MARIA ROSILDA VIEIRA DA SILVA"/>
    <s v="Parda"/>
    <s v="BRASILEIRO NATO"/>
    <m/>
    <s v="MG"/>
    <m/>
    <n v="930"/>
    <s v="SETOR DE SUPORTE PONTAL_- CTIC"/>
    <s v="09-CAMPUS PONTAL"/>
    <n v="581"/>
    <s v="CENTRO DE TECNO DA INFOR E COMUNICACAO"/>
    <s v="08-AREA ADMINISTR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1-08T00:00:00"/>
    <n v="4488.6000000000004"/>
    <n v="38"/>
    <x v="7"/>
    <x v="0"/>
  </r>
  <r>
    <s v="LETICIA RODRIGUES RICARDO"/>
    <s v="Universidade Federal de Uberlandia"/>
    <n v="3286698"/>
    <n v="12057846750"/>
    <s v="18/11/1995"/>
    <s v="F"/>
    <s v="IZABEL RODRIGUES DA SILVA RICARDO"/>
    <s v="Preta"/>
    <s v="BRASILEIRO NATO"/>
    <m/>
    <s v="RJ"/>
    <m/>
    <n v="655"/>
    <s v="SETOR DE REG PROGRESSOES E FUNCOES"/>
    <s v="04-SANTA MONICA"/>
    <n v="29"/>
    <s v="PRO REITORIA DE GESTAO DE PESSOAS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5-02T00:00:00"/>
    <n v="3181.04"/>
    <n v="27"/>
    <x v="8"/>
    <x v="9"/>
  </r>
  <r>
    <s v="LETICIA SANCHEZ FERREIRA"/>
    <s v="Hospital de Clínicas"/>
    <n v="1002628"/>
    <n v="8958701692"/>
    <s v="05/03/1988"/>
    <s v="F"/>
    <s v="MARIA APARECIDA FERREIRA SANCHEZ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2"/>
    <n v="3"/>
    <x v="0"/>
    <m/>
    <s v="0//0"/>
    <m/>
    <m/>
    <n v="0"/>
    <m/>
    <n v="0"/>
    <m/>
    <m/>
    <m/>
    <s v="EST"/>
    <s v="20 HS"/>
    <d v="2018-07-09T00:00:00"/>
    <n v="7892.64"/>
    <n v="34"/>
    <x v="7"/>
    <x v="2"/>
  </r>
  <r>
    <s v="LIA VIEIRA BINO"/>
    <s v="Hospital de Clínicas"/>
    <n v="1984188"/>
    <n v="5524076663"/>
    <s v="20/04/1982"/>
    <s v="F"/>
    <s v="CLEUZA DE FATIMA VIEIRA BINO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2-11T00:00:00"/>
    <n v="6427.87"/>
    <n v="40"/>
    <x v="2"/>
    <x v="2"/>
  </r>
  <r>
    <s v="LICIA LUDENDORFF QUEIROZ"/>
    <s v="Universidade Federal de Uberlandia"/>
    <n v="1754275"/>
    <n v="5375390698"/>
    <s v="09/03/1980"/>
    <s v="F"/>
    <s v="SHELLEY LUDENDORFF"/>
    <s v="Branca"/>
    <s v="BRASILEIRO NATO"/>
    <m/>
    <s v="MG"/>
    <m/>
    <n v="288"/>
    <s v="INSTITUTO DE CIENCIAS BIOMEDICAS"/>
    <s v="07-AREA ACADEMICA-UMUARAMA"/>
    <n v="288"/>
    <s v="INSTITUTO DE CIENCIAS BIOMEDICAS"/>
    <s v="07-AREA ACADEMICA-UMUARAMA"/>
    <x v="0"/>
    <s v="Mestrado"/>
    <x v="0"/>
    <x v="0"/>
    <n v="9"/>
    <x v="0"/>
    <m/>
    <s v="0//0"/>
    <m/>
    <m/>
    <n v="0"/>
    <m/>
    <n v="0"/>
    <m/>
    <m/>
    <m/>
    <s v="EST"/>
    <s v="40 HS"/>
    <d v="2010-01-26T00:00:00"/>
    <n v="6038.28"/>
    <n v="42"/>
    <x v="2"/>
    <x v="2"/>
  </r>
  <r>
    <s v="LIDIA FERNANDES FELIX"/>
    <s v="Hospital de Clínicas"/>
    <n v="1873791"/>
    <n v="6879415636"/>
    <s v="25/07/1983"/>
    <s v="F"/>
    <s v="MARIA DE LOURDES FERNANDES FELIX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27T00:00:00"/>
    <n v="9515.4599999999991"/>
    <n v="39"/>
    <x v="2"/>
    <x v="3"/>
  </r>
  <r>
    <s v="LIDIA FERREIRA ALVES E LIMA"/>
    <s v="Hospital de Clínicas"/>
    <n v="1434312"/>
    <n v="47078880625"/>
    <s v="17/06/1962"/>
    <s v="F"/>
    <s v="LINDAURA ROSA DOS SANTOS"/>
    <s v="Parda"/>
    <s v="BRASILEIRO NATO"/>
    <m/>
    <s v="MG"/>
    <s v="SALINAS"/>
    <n v="483"/>
    <s v="CLINICA CIRURGICA 3 INTERNACAO DIENF"/>
    <s v="05-ENFERMAGEM-UMUARAMA"/>
    <n v="211"/>
    <s v="DIRETORIA DE ENFERMAGEM HC"/>
    <s v="05-ENFERMAGEM-UMUARAMA"/>
    <x v="0"/>
    <s v="Tecnico (Nivel Medio Completo)"/>
    <x v="2"/>
    <x v="0"/>
    <n v="13"/>
    <x v="0"/>
    <m/>
    <s v="0//0"/>
    <m/>
    <m/>
    <n v="0"/>
    <m/>
    <n v="0"/>
    <m/>
    <m/>
    <m/>
    <s v="EST"/>
    <s v="40 HS"/>
    <d v="2003-11-08T00:00:00"/>
    <n v="7626.05"/>
    <n v="60"/>
    <x v="6"/>
    <x v="2"/>
  </r>
  <r>
    <s v="LIDIANE LEONOR SILVA CUNHA"/>
    <s v="Hospital de Clínicas"/>
    <n v="1854227"/>
    <n v="4039156609"/>
    <s v="02/09/1979"/>
    <s v="F"/>
    <s v="MARIA PERPETUA DA SILVA"/>
    <s v="Parda"/>
    <s v="BRASILEIRO NATO"/>
    <m/>
    <s v="MG"/>
    <m/>
    <n v="489"/>
    <s v="ENFERMAGEM PSQUIATRIA INTERNACAO DIENF"/>
    <s v="05-ENFERMAGEM-UMUARAMA"/>
    <n v="211"/>
    <s v="DIRETORIA DE ENFERMAGEM HC"/>
    <s v="05-ENFERMAGEM-UMUARAMA"/>
    <x v="0"/>
    <s v="Graduação (Nivel Superior Completo)"/>
    <x v="2"/>
    <x v="0"/>
    <n v="8"/>
    <x v="0"/>
    <m/>
    <s v="0//0"/>
    <m/>
    <s v="LIC. TRATAMENTO DE SAUDE - EST"/>
    <n v="0"/>
    <m/>
    <n v="0"/>
    <m/>
    <s v="7/11/2022"/>
    <s v="5/01/2023"/>
    <s v="EST"/>
    <s v="40 HS"/>
    <d v="2011-03-15T00:00:00"/>
    <n v="3849.67"/>
    <n v="43"/>
    <x v="2"/>
    <x v="9"/>
  </r>
  <r>
    <s v="LIDIANE NATALICIA COSTA"/>
    <s v="Hospital de Clínicas"/>
    <n v="2011899"/>
    <n v="7802608643"/>
    <s v="21/02/1987"/>
    <s v="F"/>
    <s v="ROSILDA DOMINGOS COSTA"/>
    <s v="Preta"/>
    <s v="BRASILEIRO NATO"/>
    <m/>
    <s v="MG"/>
    <m/>
    <n v="765"/>
    <s v="ASSISTENCIA SOCIAL"/>
    <s v="06-HOSP CLINICAS-UMUARAMA"/>
    <n v="746"/>
    <s v="DIRETORIA DE SERVICOS CLINICOS"/>
    <s v="06-HOSP CLINICAS-UMUARAMA"/>
    <x v="0"/>
    <s v="Mestrado"/>
    <x v="1"/>
    <x v="0"/>
    <n v="7"/>
    <x v="0"/>
    <m/>
    <s v="0//0"/>
    <m/>
    <m/>
    <n v="0"/>
    <m/>
    <n v="0"/>
    <m/>
    <m/>
    <m/>
    <s v="EST"/>
    <s v="40 HS"/>
    <d v="2013-04-01T00:00:00"/>
    <n v="11437.05"/>
    <n v="35"/>
    <x v="7"/>
    <x v="8"/>
  </r>
  <r>
    <s v="LIDIANY CAIXETA DE LIMA"/>
    <s v="Universidade Federal de Uberlandia"/>
    <n v="1668894"/>
    <n v="6767013617"/>
    <s v="28/06/1985"/>
    <s v="F"/>
    <s v="IRANI ROSA DE LIMA NASCENTES"/>
    <s v="Parda"/>
    <s v="BRASILEIRO NATO"/>
    <m/>
    <s v="MG"/>
    <m/>
    <n v="56"/>
    <s v="DIVISAO DE CAPACITACAO DE PESSOAL"/>
    <s v="04-SANTA MONICA"/>
    <n v="29"/>
    <s v="PRO REITORIA DE GESTAO DE PESSOAS"/>
    <s v="04-SANTA MONICA"/>
    <x v="0"/>
    <s v="Mestrado"/>
    <x v="1"/>
    <x v="0"/>
    <n v="10"/>
    <x v="0"/>
    <m/>
    <s v="0//0"/>
    <m/>
    <m/>
    <n v="26413"/>
    <s v="INSTITUTO FEDERAL DO TRIANGULO MINEIRO"/>
    <n v="0"/>
    <m/>
    <m/>
    <m/>
    <s v="EST"/>
    <s v="40 HS"/>
    <d v="2022-06-14T00:00:00"/>
    <n v="10218.31"/>
    <n v="37"/>
    <x v="7"/>
    <x v="8"/>
  </r>
  <r>
    <s v="LIDIOMAR SOARES DA COSTA"/>
    <s v="Universidade Federal de Uberlandia"/>
    <n v="3093076"/>
    <n v="7965951606"/>
    <s v="20/12/1987"/>
    <s v="M"/>
    <s v="MARIA MADALENA SOARES DA COSTA"/>
    <s v="Parda"/>
    <s v="BRASILEIRO NATO"/>
    <m/>
    <s v="MG"/>
    <m/>
    <n v="908"/>
    <s v="COOR CUR GRAD ENG FLORESTAL MTE CARMELO"/>
    <s v="10-CAMPUS MONTE CARMELO"/>
    <n v="301"/>
    <s v="INSTITUTO DE CIENCIAS AGRARIAS"/>
    <s v="12-CAMPUS GLORIA"/>
    <x v="0"/>
    <s v="Doutorado"/>
    <x v="1"/>
    <x v="2"/>
    <n v="3"/>
    <x v="0"/>
    <m/>
    <s v="0//0"/>
    <m/>
    <m/>
    <n v="0"/>
    <m/>
    <n v="0"/>
    <m/>
    <m/>
    <m/>
    <s v="EST"/>
    <s v="40 HS"/>
    <d v="2019-02-25T00:00:00"/>
    <n v="8526"/>
    <n v="35"/>
    <x v="7"/>
    <x v="3"/>
  </r>
  <r>
    <s v="LIGIA MEIRA DE OLIVEIRA"/>
    <s v="Hospital de Clínicas"/>
    <n v="1362503"/>
    <n v="91066980691"/>
    <s v="23/04/1976"/>
    <s v="F"/>
    <s v="DALCY MEIRA AMORIM"/>
    <s v="Branca"/>
    <s v="BRASILEIRO NATO"/>
    <m/>
    <s v="SP"/>
    <s v="SAO PAULO"/>
    <n v="481"/>
    <s v="CLINICA CIRURGICA 1 INTERNACAO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2-09-30T00:00:00"/>
    <n v="10007.64"/>
    <n v="46"/>
    <x v="3"/>
    <x v="8"/>
  </r>
  <r>
    <s v="LILIA ALVES DE OLIVEIRA"/>
    <s v="Universidade Federal de Uberlandia"/>
    <n v="1672898"/>
    <n v="419747605"/>
    <s v="05/01/1975"/>
    <s v="F"/>
    <s v="LAZARA APARECIDA ALVES DE OLIVEIRA"/>
    <s v="Parda"/>
    <s v="BRASILEIRO NATO"/>
    <m/>
    <s v="MG"/>
    <s v="UBERLANDIA"/>
    <n v="807"/>
    <s v="INSTITUTO DE FILOSOFIA"/>
    <s v="04-SANTA MONICA"/>
    <n v="807"/>
    <s v="INSTITUTO DE FILOSOFIA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137.2700000000004"/>
    <n v="47"/>
    <x v="3"/>
    <x v="0"/>
  </r>
  <r>
    <s v="LILIA APARECIDA ALVES"/>
    <s v="Hospital de Clínicas"/>
    <n v="1435408"/>
    <n v="110730631"/>
    <s v="23/08/1975"/>
    <s v="F"/>
    <s v="MARNY HIGINO DA SILVA"/>
    <s v="Branca"/>
    <s v="BRASILEIRO NATO"/>
    <m/>
    <s v="MG"/>
    <s v="LAGAMAR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24 HS"/>
    <d v="2003-12-03T00:00:00"/>
    <n v="6689.04"/>
    <n v="47"/>
    <x v="3"/>
    <x v="2"/>
  </r>
  <r>
    <s v="LILIA DA SILVA MELO"/>
    <s v="Hospital de Clínicas"/>
    <n v="2356863"/>
    <n v="7469771662"/>
    <s v="11/11/1986"/>
    <s v="F"/>
    <s v="JOANA DA SILVA MELO"/>
    <s v="Preta"/>
    <s v="BRASILEIRO NATO"/>
    <m/>
    <s v="MG"/>
    <m/>
    <n v="488"/>
    <s v="ENFERMAGEM PEDIATRIA INTERNACAO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1-31T00:00:00"/>
    <n v="7364.95"/>
    <n v="36"/>
    <x v="7"/>
    <x v="2"/>
  </r>
  <r>
    <s v="LILIA MARIA GUIMARAES"/>
    <s v="Universidade Federal de Uberlandia"/>
    <n v="2780750"/>
    <n v="6595175665"/>
    <s v="02/03/1983"/>
    <s v="F"/>
    <s v="MARIA CANDIDA GUIMARAES"/>
    <s v="Branca"/>
    <s v="BRASILEIRO NATO"/>
    <m/>
    <s v="MG"/>
    <m/>
    <n v="319"/>
    <s v="FACULDADE DE ODONTOLOGIA"/>
    <s v="07-AREA ACADEMICA-UMUARAMA"/>
    <n v="319"/>
    <s v="FACULDADE DE ODONTOLOGIA"/>
    <s v="07-AREA ACADEMICA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1T00:00:00"/>
    <n v="4481.26"/>
    <n v="39"/>
    <x v="2"/>
    <x v="0"/>
  </r>
  <r>
    <s v="LILIAN APARECIDA BORGES SILVA"/>
    <s v="Hospital de Clínicas"/>
    <n v="1454433"/>
    <n v="3005019608"/>
    <s v="02/08/1975"/>
    <s v="F"/>
    <s v="MARIA DA GLORIA BARBOSA BORGES"/>
    <s v="Parda"/>
    <s v="BRASILEIRO NATO"/>
    <m/>
    <s v="MG"/>
    <s v="PATOS DE MINAS"/>
    <n v="749"/>
    <s v="FARMACIA"/>
    <s v="06-HOSP CLINICAS-UMUARAMA"/>
    <n v="743"/>
    <s v="DIRETORIA DE SERVICOS ADMINISTRATIVOS"/>
    <s v="06-HOSP CLINICAS-UMUARAMA"/>
    <x v="0"/>
    <s v="Graduação (Nivel Superior Completo)"/>
    <x v="0"/>
    <x v="0"/>
    <n v="12"/>
    <x v="0"/>
    <m/>
    <s v="0//0"/>
    <m/>
    <m/>
    <n v="0"/>
    <m/>
    <n v="0"/>
    <m/>
    <m/>
    <m/>
    <s v="EST"/>
    <s v="40 HS"/>
    <d v="2004-05-27T00:00:00"/>
    <n v="7361.18"/>
    <n v="47"/>
    <x v="3"/>
    <x v="2"/>
  </r>
  <r>
    <s v="LILIAN EMIKO KATO"/>
    <s v="Hospital de Clínicas"/>
    <n v="2178757"/>
    <n v="84900083615"/>
    <s v="08/02/1970"/>
    <s v="F"/>
    <s v="AUREA KATO"/>
    <s v="Amarel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2"/>
    <n v="13"/>
    <x v="0"/>
    <m/>
    <s v="0//0"/>
    <m/>
    <m/>
    <n v="0"/>
    <m/>
    <n v="0"/>
    <m/>
    <m/>
    <m/>
    <s v="EST"/>
    <s v="20 HS"/>
    <d v="2002-12-31T00:00:00"/>
    <n v="11651.33"/>
    <n v="52"/>
    <x v="5"/>
    <x v="8"/>
  </r>
  <r>
    <s v="LILIAN FLAVIA ARAUJO OLIVEIRA"/>
    <s v="Universidade Federal de Uberlandia"/>
    <n v="1754448"/>
    <n v="7842710627"/>
    <s v="22/08/1985"/>
    <s v="F"/>
    <s v="FRANCISCA DE FATIMA ARAUJO OLIVEIRA"/>
    <s v="Branca"/>
    <s v="BRASILEIRO NATO"/>
    <m/>
    <s v="MG"/>
    <m/>
    <n v="861"/>
    <s v="HERBARIUM UBERLANDENSE"/>
    <s v="04-SANTA MONICA"/>
    <n v="294"/>
    <s v="INSTITUTO DE BIOLOGIA"/>
    <s v="07-AREA ACADEMICA-UMUARAMA"/>
    <x v="0"/>
    <s v="Mestrado"/>
    <x v="0"/>
    <x v="0"/>
    <n v="8"/>
    <x v="0"/>
    <m/>
    <s v="0//0"/>
    <m/>
    <s v="Lic. Tratar de Interesses Particulares - EST"/>
    <n v="0"/>
    <m/>
    <n v="0"/>
    <m/>
    <s v="1/01/2022"/>
    <s v="1/01/2024"/>
    <s v="EST"/>
    <s v="40 HS"/>
    <d v="2010-01-26T00:00:00"/>
    <n v="0"/>
    <n v="37"/>
    <x v="7"/>
    <x v="10"/>
  </r>
  <r>
    <s v="LILIAN GARCIA PONTES"/>
    <s v="Hospital de Clínicas"/>
    <n v="3372695"/>
    <n v="3602194620"/>
    <s v="27/04/1977"/>
    <s v="F"/>
    <s v="MARIA JOSE GARCIA PONTE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7"/>
    <x v="0"/>
    <m/>
    <s v="0//0"/>
    <m/>
    <m/>
    <n v="0"/>
    <m/>
    <n v="0"/>
    <m/>
    <m/>
    <m/>
    <s v="EST"/>
    <s v="20 HS"/>
    <d v="2012-11-01T00:00:00"/>
    <n v="11162.49"/>
    <n v="45"/>
    <x v="3"/>
    <x v="8"/>
  </r>
  <r>
    <s v="LILIAN RODRIGUES DE ABREU MACEDO"/>
    <s v="Hospital de Clínicas"/>
    <n v="1363303"/>
    <n v="4404361688"/>
    <s v="29/03/1976"/>
    <s v="F"/>
    <s v="LAZARA MARIA RODRIGUES DE ABREU"/>
    <s v="Branca"/>
    <s v="BRASILEIRO NATO"/>
    <m/>
    <s v="DF"/>
    <s v="BRASILIA"/>
    <n v="746"/>
    <s v="DIRETORIA DE SERVICOS CLINICOS"/>
    <s v="06-HOSP CLINICAS-UMUARAMA"/>
    <n v="746"/>
    <s v="DIRETORIA DE SERVICOS CLINICOS"/>
    <s v="06-HOSP CLINICAS-UMUARAMA"/>
    <x v="0"/>
    <s v="Doutorado"/>
    <x v="1"/>
    <x v="0"/>
    <n v="13"/>
    <x v="1"/>
    <m/>
    <s v="0//0"/>
    <m/>
    <s v="CESSAO (COM ONUS) PARA OUTROS ORGAOS - EST"/>
    <n v="0"/>
    <m/>
    <n v="26443"/>
    <s v="EMPRESA BRAS. SERVIÇOS HOSPITALARES"/>
    <s v="27/08/2021"/>
    <s v="0//0"/>
    <s v="EST"/>
    <s v="30 HS"/>
    <d v="2002-10-14T00:00:00"/>
    <n v="12987.24"/>
    <n v="46"/>
    <x v="3"/>
    <x v="5"/>
  </r>
  <r>
    <s v="LILIAN SILVA DE OLIVEIRA"/>
    <s v="Universidade Federal de Uberlandia"/>
    <n v="1744403"/>
    <n v="4265583679"/>
    <s v="07/02/1979"/>
    <s v="F"/>
    <s v="TERESINHA DAS GRAÇAS SILVA OLIVEIRA"/>
    <s v="Branca"/>
    <s v="BRASILEIRO NATO"/>
    <m/>
    <s v="MG"/>
    <m/>
    <n v="796"/>
    <s v="COORD CURSO DE FISICA DO PONTAL"/>
    <s v="09-CAMPUS PONTAL"/>
    <n v="1152"/>
    <s v="INSTITUTO CIENCIAS EXATA NATURAIS PONTAL"/>
    <s v="09-CAMPUS PONTAL"/>
    <x v="0"/>
    <s v="Doutorado"/>
    <x v="0"/>
    <x v="0"/>
    <n v="9"/>
    <x v="0"/>
    <m/>
    <s v="0//0"/>
    <m/>
    <m/>
    <n v="0"/>
    <m/>
    <n v="0"/>
    <m/>
    <m/>
    <m/>
    <s v="EST"/>
    <s v="40 HS"/>
    <d v="2009-12-04T00:00:00"/>
    <n v="6556.59"/>
    <n v="43"/>
    <x v="2"/>
    <x v="2"/>
  </r>
  <r>
    <s v="LILIANE BARBOSA DA SILVA PASSOS"/>
    <s v="Hospital de Clínicas"/>
    <n v="2605162"/>
    <n v="637628110"/>
    <s v="25/01/1984"/>
    <s v="F"/>
    <s v="MARIA APARECIDA BARBOSA DA SILVA"/>
    <s v="Parda"/>
    <s v="BRASILEIRO NATO"/>
    <m/>
    <s v="GO"/>
    <m/>
    <n v="746"/>
    <s v="DIRETORIA DE SERVICOS CLINICOS"/>
    <s v="06-HOSP CLINICAS-UMUARAMA"/>
    <n v="746"/>
    <s v="DIRETORIA DE SERVICOS CLINICOS"/>
    <s v="06-HOSP CLINICAS-UMUARAMA"/>
    <x v="0"/>
    <s v="Doutorado"/>
    <x v="1"/>
    <x v="0"/>
    <n v="8"/>
    <x v="1"/>
    <m/>
    <s v="0//0"/>
    <m/>
    <s v="CESSAO (COM ONUS) PARA OUTROS ORGAOS - EST"/>
    <n v="0"/>
    <m/>
    <n v="26443"/>
    <s v="EMPRESA BRAS. SERVIÇOS HOSPITALARES"/>
    <s v="27/02/2020"/>
    <s v="0//0"/>
    <s v="EST"/>
    <s v="40 HS"/>
    <d v="2011-09-01T00:00:00"/>
    <n v="21452.06"/>
    <n v="38"/>
    <x v="7"/>
    <x v="4"/>
  </r>
  <r>
    <s v="LILIANE CONCEICAO DE MELO"/>
    <s v="Hospital de Clínicas"/>
    <n v="1879804"/>
    <n v="98705393604"/>
    <s v="15/06/1970"/>
    <s v="F"/>
    <s v="MARIA CONCEICAO DE MELO"/>
    <s v="Preta"/>
    <s v="BRASILEIRO NATO"/>
    <m/>
    <s v="MG"/>
    <m/>
    <n v="480"/>
    <s v="EMERGENCIA DA CLINICA MEDICA PS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18T00:00:00"/>
    <n v="5381.13"/>
    <n v="52"/>
    <x v="5"/>
    <x v="0"/>
  </r>
  <r>
    <s v="LILIANE MARQUES DE PINHO TIAGO"/>
    <s v="Hospital de Clínicas"/>
    <n v="2178985"/>
    <n v="37608681187"/>
    <s v="15/08/1968"/>
    <s v="F"/>
    <s v="ZELIA MARQUES DA SILVA PINHO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40 HS"/>
    <d v="2004-10-16T00:00:00"/>
    <n v="28215.86"/>
    <n v="54"/>
    <x v="4"/>
    <x v="4"/>
  </r>
  <r>
    <s v="LILIANE MARTINS DE OLIVEIRA"/>
    <s v="Universidade Federal de Uberlandia"/>
    <n v="1905296"/>
    <n v="6438355631"/>
    <s v="15/01/1984"/>
    <s v="F"/>
    <s v="IVANI MARTINS DE OLIVEIRA"/>
    <s v="Branca"/>
    <s v="BRASILEIRO NATO"/>
    <m/>
    <s v="MG"/>
    <m/>
    <n v="294"/>
    <s v="INSTITUTO DE BIOLOGIA"/>
    <s v="07-AREA ACADEMICA-UMUARAMA"/>
    <n v="294"/>
    <s v="INSTITUTO DE BIOLOGIA"/>
    <s v="07-AREA ACADEMICA-UMUARAMA"/>
    <x v="0"/>
    <s v="Doutorado"/>
    <x v="0"/>
    <x v="0"/>
    <n v="8"/>
    <x v="0"/>
    <m/>
    <s v="0//0"/>
    <m/>
    <m/>
    <n v="0"/>
    <m/>
    <n v="0"/>
    <m/>
    <m/>
    <m/>
    <s v="EST"/>
    <s v="40 HS"/>
    <d v="2011-12-21T00:00:00"/>
    <n v="6636.74"/>
    <n v="38"/>
    <x v="7"/>
    <x v="2"/>
  </r>
  <r>
    <s v="LILIANE RAMONE"/>
    <s v="Hospital de Clínicas"/>
    <n v="1123507"/>
    <n v="84674717787"/>
    <s v="25/02/1966"/>
    <s v="F"/>
    <s v="LEDA LUCIA RAMONE"/>
    <s v="Branca"/>
    <s v="BRASILEIRO NATO"/>
    <m/>
    <s v="MG"/>
    <s v="UBERLANDIA"/>
    <n v="768"/>
    <s v="FONOAUDIOLOGIA"/>
    <s v="06-HOSP CLINICAS-UMUARAMA"/>
    <n v="746"/>
    <s v="DIRETORIA DE SERVICOS CLINICOS"/>
    <s v="06-HOSP CLINICAS-UMUARAMA"/>
    <x v="0"/>
    <s v="Doutorado"/>
    <x v="1"/>
    <x v="0"/>
    <n v="16"/>
    <x v="0"/>
    <m/>
    <s v="0//0"/>
    <m/>
    <m/>
    <n v="0"/>
    <m/>
    <n v="0"/>
    <m/>
    <m/>
    <m/>
    <s v="EST"/>
    <s v="30 HS"/>
    <d v="1995-01-13T00:00:00"/>
    <n v="17892.37"/>
    <n v="56"/>
    <x v="4"/>
    <x v="1"/>
  </r>
  <r>
    <s v="LILIANY CAIXETA DE LIMA"/>
    <s v="Universidade Federal de Uberlandia"/>
    <n v="1619079"/>
    <n v="6709276600"/>
    <s v="21/12/1983"/>
    <s v="F"/>
    <s v="IRANI ROSA DE LIMA NASCENTES"/>
    <s v="Parda"/>
    <s v="BRASILEIRO NATO"/>
    <m/>
    <s v="MG"/>
    <s v="PATOS DE MINAS"/>
    <n v="143"/>
    <s v="DIVISAO DE EXECUCAO ORCAMENTARIA - DIRAF"/>
    <s v="04-SANTA MONICA"/>
    <n v="131"/>
    <s v="PRO REITORIA DE PLANEJAMEN ADMINISTRACAO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8-03-31T00:00:00"/>
    <n v="6157.33"/>
    <n v="39"/>
    <x v="2"/>
    <x v="2"/>
  </r>
  <r>
    <s v="LINCOLN DOS REIS"/>
    <s v="Universidade Federal de Uberlandia"/>
    <n v="413408"/>
    <n v="7685863804"/>
    <s v="30/05/1964"/>
    <s v="M"/>
    <s v="THEREZINHA RODRIGUES DOS REIS"/>
    <s v="Branca"/>
    <s v="BRASILEIRO NATO"/>
    <m/>
    <s v="MG"/>
    <s v="ARAGUARI"/>
    <n v="131"/>
    <s v="PRO REITORIA DE PLANEJAMEN ADMINISTRACAO"/>
    <s v="04-SANTA MONICA"/>
    <n v="131"/>
    <s v="PRO REITORIA DE PLANEJAMEN ADMINISTRACAO"/>
    <s v="04-SANTA MONICA"/>
    <x v="0"/>
    <s v="Mestrado"/>
    <x v="1"/>
    <x v="0"/>
    <n v="16"/>
    <x v="1"/>
    <m/>
    <s v="0//0"/>
    <m/>
    <s v="CESSAO (SEM ONUS) PARA OUTROS ORGAOS - EST"/>
    <n v="0"/>
    <m/>
    <n v="99001"/>
    <s v="TRIBUNAL REGIONAL DO TRABALHO - MG"/>
    <s v="2/10/2005"/>
    <s v="0//0"/>
    <s v="EST"/>
    <s v="40 HS"/>
    <d v="1989-12-04T00:00:00"/>
    <n v="14243.62"/>
    <n v="58"/>
    <x v="4"/>
    <x v="6"/>
  </r>
  <r>
    <s v="LINDOMAR ALVES DE MOURA"/>
    <s v="Universidade Federal de Uberlandia"/>
    <n v="1035328"/>
    <n v="44272774620"/>
    <s v="06/02/1962"/>
    <s v="M"/>
    <s v="NAIR MARIA JESUS"/>
    <s v="Preta"/>
    <s v="BRASILEIRO NATO"/>
    <m/>
    <s v="MG"/>
    <s v="UBERABA"/>
    <n v="71"/>
    <s v="DIVISAO VIGILANCIA SEGURANCA PATRIMONIAL"/>
    <s v="04-SANTA MONICA"/>
    <n v="59"/>
    <s v="PREFEITURA UNIVERSITARIA"/>
    <s v="04-SANTA MONICA"/>
    <x v="0"/>
    <s v="Nivel Medio"/>
    <x v="0"/>
    <x v="0"/>
    <n v="16"/>
    <x v="0"/>
    <m/>
    <s v="0//0"/>
    <m/>
    <m/>
    <n v="0"/>
    <m/>
    <n v="0"/>
    <m/>
    <m/>
    <m/>
    <s v="EST"/>
    <s v="40 HS"/>
    <d v="1993-12-27T00:00:00"/>
    <n v="7883.05"/>
    <n v="60"/>
    <x v="6"/>
    <x v="2"/>
  </r>
  <r>
    <s v="LIOMAR DE OLIVEIRA"/>
    <s v="Hospital de Clínicas"/>
    <n v="2247941"/>
    <n v="3185911628"/>
    <s v="29/09/1976"/>
    <s v="M"/>
    <s v="IRANILDA DE OLIVEIRA"/>
    <s v="Preta"/>
    <s v="BRASILEIRO NATO"/>
    <m/>
    <s v="MG"/>
    <m/>
    <n v="769"/>
    <s v="PROPEDEUTICA"/>
    <s v="06-HOSP CLINICAS-UMUARAMA"/>
    <n v="746"/>
    <s v="DIRETORIA DE SERVICOS CLINICOS"/>
    <s v="06-HOSP CLINICAS-UMUARAMA"/>
    <x v="0"/>
    <s v="ENSINO MEDIO"/>
    <x v="0"/>
    <x v="0"/>
    <n v="5"/>
    <x v="0"/>
    <m/>
    <s v="0//0"/>
    <m/>
    <m/>
    <n v="0"/>
    <m/>
    <n v="0"/>
    <m/>
    <m/>
    <m/>
    <s v="EST"/>
    <s v="24 HS"/>
    <d v="2015-09-08T00:00:00"/>
    <n v="4637.71"/>
    <n v="46"/>
    <x v="3"/>
    <x v="0"/>
  </r>
  <r>
    <s v="LISANEAS DIAS MACIEL"/>
    <s v="Universidade Federal de Uberlandia"/>
    <n v="777098"/>
    <n v="55001262704"/>
    <s v="06/06/1959"/>
    <s v="M"/>
    <s v="DULCE ROCHA MACIEL"/>
    <s v="Branca"/>
    <s v="BRASILEIRO NATO"/>
    <m/>
    <s v="GO"/>
    <m/>
    <n v="349"/>
    <s v="INSTITUTO DE LETRAS E LINGUISTICA"/>
    <s v="04-SANTA MONICA"/>
    <n v="349"/>
    <s v="INSTITUTO DE LETRAS E LINGUISTICA"/>
    <s v="04-SANTA MONICA"/>
    <x v="0"/>
    <s v="Especialização Nivel Superior"/>
    <x v="0"/>
    <x v="3"/>
    <n v="8"/>
    <x v="0"/>
    <m/>
    <s v="0//0"/>
    <m/>
    <m/>
    <n v="0"/>
    <m/>
    <n v="0"/>
    <m/>
    <m/>
    <m/>
    <s v="EST"/>
    <s v="40 HS"/>
    <d v="2010-12-03T00:00:00"/>
    <n v="4320.12"/>
    <n v="63"/>
    <x v="6"/>
    <x v="0"/>
  </r>
  <r>
    <s v="LISIANE LOPES DA CONCEICAO"/>
    <s v="Universidade Federal de Uberlandia"/>
    <n v="1271264"/>
    <n v="8096234633"/>
    <s v="03/11/1986"/>
    <s v="F"/>
    <s v="MARIA DO CARMO DUARTE LOPES DA CONCEICAO"/>
    <s v="Parda"/>
    <s v="BRASILEIRO NATO"/>
    <m/>
    <s v="MG"/>
    <m/>
    <n v="562"/>
    <s v="CURSO DE GRADUACAO EM NUTRICAO"/>
    <s v="07-AREA ACADEMICA-UMUARAMA"/>
    <n v="305"/>
    <s v="FACULDADE DE MEDICINA"/>
    <s v="07-AREA ACADEMICA-UMUARAMA"/>
    <x v="0"/>
    <s v="Doutorado"/>
    <x v="1"/>
    <x v="1"/>
    <n v="1"/>
    <x v="0"/>
    <m/>
    <s v="0//0"/>
    <m/>
    <m/>
    <n v="0"/>
    <m/>
    <n v="0"/>
    <m/>
    <m/>
    <m/>
    <s v="EST"/>
    <s v="40 HS"/>
    <d v="2022-09-06T00:00:00"/>
    <n v="7316.15"/>
    <n v="36"/>
    <x v="7"/>
    <x v="2"/>
  </r>
  <r>
    <s v="LIVIA BARCELOS ALMEIDA MANZAN"/>
    <s v="Universidade Federal de Uberlandia"/>
    <n v="3249430"/>
    <n v="5672347622"/>
    <s v="26/10/1982"/>
    <s v="F"/>
    <s v="LENI MARIA BARCELOS DE ALMEIDA"/>
    <s v="Branca"/>
    <s v="BRASILEIRO NATO"/>
    <m/>
    <s v="MG"/>
    <m/>
    <n v="395"/>
    <s v="INSTITUTO DE FISICA"/>
    <s v="04-SANTA MONICA"/>
    <n v="395"/>
    <s v="INSTITUTO DE FISICA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1-08-16T00:00:00"/>
    <n v="3219.84"/>
    <n v="40"/>
    <x v="2"/>
    <x v="9"/>
  </r>
  <r>
    <s v="LIVIA CAROLINA ALVES DA SILVA"/>
    <s v="Universidade Federal de Uberlandia"/>
    <n v="1348958"/>
    <n v="7046732663"/>
    <s v="02/05/1984"/>
    <s v="F"/>
    <s v="SONIA MARTINS COSTA E SILVA"/>
    <s v="Branca"/>
    <s v="BRASILEIRO NATO"/>
    <m/>
    <s v="MG"/>
    <m/>
    <n v="36"/>
    <s v="DIVISAO DE MOVIMENTACAO E REGISTRO"/>
    <s v="04-SANTA MONICA"/>
    <n v="29"/>
    <s v="PRO REITORIA DE GESTAO DE PESSOAS"/>
    <s v="04-SANTA MONICA"/>
    <x v="0"/>
    <s v="Mestrado"/>
    <x v="0"/>
    <x v="2"/>
    <n v="3"/>
    <x v="0"/>
    <m/>
    <s v="0//0"/>
    <m/>
    <m/>
    <n v="0"/>
    <m/>
    <n v="0"/>
    <m/>
    <m/>
    <m/>
    <s v="EST"/>
    <s v="40 HS"/>
    <d v="2016-12-07T00:00:00"/>
    <n v="4334.4399999999996"/>
    <n v="38"/>
    <x v="7"/>
    <x v="0"/>
  </r>
  <r>
    <s v="LIVIA KARINA BORGES DA SILVA REIS"/>
    <s v="Universidade Federal de Uberlandia"/>
    <n v="1010087"/>
    <n v="7756083601"/>
    <s v="31/10/1986"/>
    <s v="F"/>
    <s v="NORMA SUELI DA SILVA BORGES REIS"/>
    <s v="Branca"/>
    <s v="BRASILEIRO NATO"/>
    <m/>
    <s v="MG"/>
    <m/>
    <n v="838"/>
    <s v="COORD PROG POS GRAD ENS CIEN MATEMATICA"/>
    <s v="04-SANTA MONICA"/>
    <n v="395"/>
    <s v="INSTITUTO DE FISICA"/>
    <s v="04-SANTA MONICA"/>
    <x v="0"/>
    <s v="Especialização Nivel Superior"/>
    <x v="2"/>
    <x v="0"/>
    <n v="7"/>
    <x v="0"/>
    <m/>
    <s v="0//0"/>
    <m/>
    <m/>
    <n v="26254"/>
    <s v="UNIVERSIDADE FED.DO TRIANGULO MINEIRO"/>
    <n v="0"/>
    <m/>
    <m/>
    <m/>
    <s v="EST"/>
    <s v="40 HS"/>
    <d v="2013-06-01T00:00:00"/>
    <n v="3567.94"/>
    <n v="36"/>
    <x v="7"/>
    <x v="9"/>
  </r>
  <r>
    <s v="LIVIA MARCIA DOS REIS FIGUEREDO DE FARIA"/>
    <s v="Hospital de Clínicas"/>
    <n v="1123609"/>
    <n v="62006851691"/>
    <s v="16/07/1969"/>
    <s v="F"/>
    <s v="MARIA NAZARE DOS REIS FIGUEREDO"/>
    <s v="Branca"/>
    <s v="BRASILEIRO NATO"/>
    <m/>
    <s v="MG"/>
    <s v="UBERABA"/>
    <n v="484"/>
    <s v="CLINICA CIRURGICA 5 INTERNACAO DIENF"/>
    <s v="05-ENFERMAGEM-UMUARAMA"/>
    <n v="211"/>
    <s v="DIRETORIA DE ENFERMAGEM HC"/>
    <s v="05-ENFERMAGEM-UMUARAMA"/>
    <x v="0"/>
    <s v="Graduação (Nivel Superior Completo)"/>
    <x v="1"/>
    <x v="0"/>
    <n v="16"/>
    <x v="0"/>
    <m/>
    <s v="0//0"/>
    <m/>
    <m/>
    <n v="0"/>
    <m/>
    <n v="0"/>
    <m/>
    <m/>
    <m/>
    <s v="EST"/>
    <s v="40 HS"/>
    <d v="1995-02-03T00:00:00"/>
    <n v="11986.36"/>
    <n v="53"/>
    <x v="5"/>
    <x v="8"/>
  </r>
  <r>
    <s v="LIVIA MARIA AMBROSIO DA SILVA"/>
    <s v="Hospital de Clínicas"/>
    <n v="4563198"/>
    <n v="5650959609"/>
    <s v="17/09/1977"/>
    <s v="F"/>
    <s v="MARIA DO SOCORRO AMBROSIODA SILVA"/>
    <s v="Parda"/>
    <s v="BRASILEIRO NATO"/>
    <m/>
    <s v="MG"/>
    <m/>
    <n v="769"/>
    <s v="PROPEDEUTICA"/>
    <s v="06-HOSP CLINICAS-UMUARAMA"/>
    <n v="746"/>
    <s v="DIRETORIA DE SERVICOS CLINICOS"/>
    <s v="06-HOSP CLINICAS-UMUARAMA"/>
    <x v="0"/>
    <s v="Mestrado"/>
    <x v="1"/>
    <x v="2"/>
    <n v="6"/>
    <x v="0"/>
    <m/>
    <s v="0//0"/>
    <m/>
    <s v="Afas. Exer. Mand. Elet. Prefeito e Vice-Pref.  C/Rem. - EST"/>
    <n v="0"/>
    <m/>
    <n v="0"/>
    <m/>
    <s v="1/01/2021"/>
    <s v="31/12/2024"/>
    <s v="EST"/>
    <s v="40 HS"/>
    <d v="2011-09-13T00:00:00"/>
    <n v="16612.23"/>
    <n v="45"/>
    <x v="3"/>
    <x v="1"/>
  </r>
  <r>
    <s v="LIVIA MARQUES DE OLIVEIRA"/>
    <s v="Hospital de Clínicas"/>
    <n v="2678899"/>
    <n v="6822195688"/>
    <s v="25/09/1985"/>
    <s v="F"/>
    <s v="MARISE DA GRACA MARQUES DE OLIVEIR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7"/>
    <x v="0"/>
    <m/>
    <s v="0//0"/>
    <m/>
    <m/>
    <n v="0"/>
    <m/>
    <n v="0"/>
    <m/>
    <m/>
    <m/>
    <s v="EST"/>
    <s v="20 HS"/>
    <d v="2012-08-02T00:00:00"/>
    <n v="7948.71"/>
    <n v="37"/>
    <x v="7"/>
    <x v="2"/>
  </r>
  <r>
    <s v="LIVIA MENDONCA DE AGUIAR"/>
    <s v="Universidade Federal de Uberlandia"/>
    <n v="2102927"/>
    <n v="2110894199"/>
    <s v="13/12/1986"/>
    <s v="F"/>
    <s v="MARIA OLIVIA MENDONCA AGUIAR"/>
    <s v="Branca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Mestrado"/>
    <x v="0"/>
    <x v="0"/>
    <n v="6"/>
    <x v="0"/>
    <m/>
    <s v="0//0"/>
    <m/>
    <m/>
    <n v="0"/>
    <m/>
    <n v="0"/>
    <m/>
    <m/>
    <m/>
    <s v="EST"/>
    <s v="40 HS"/>
    <d v="2014-03-14T00:00:00"/>
    <n v="5383.52"/>
    <n v="36"/>
    <x v="7"/>
    <x v="0"/>
  </r>
  <r>
    <s v="LIVIA REZENDE MIRANDA CAMPOS"/>
    <s v="Universidade Federal de Uberlandia"/>
    <n v="2716596"/>
    <n v="7537039631"/>
    <s v="28/09/1985"/>
    <s v="F"/>
    <s v="MARIZETE MARIA REZENDE MIRANDA"/>
    <s v="Parda"/>
    <s v="BRASILEIRO NATO"/>
    <m/>
    <s v="SP"/>
    <m/>
    <n v="607"/>
    <s v="DIVISAO DE ADMINISTRACAO - DIRAC"/>
    <s v="04-SANTA MONICA"/>
    <n v="262"/>
    <s v="PRO REITORIA DE GRADUACAO"/>
    <s v="04-SANTA MONICA"/>
    <x v="0"/>
    <s v="Mestrado"/>
    <x v="1"/>
    <x v="0"/>
    <n v="9"/>
    <x v="0"/>
    <m/>
    <s v="0//0"/>
    <m/>
    <m/>
    <n v="0"/>
    <m/>
    <n v="0"/>
    <m/>
    <m/>
    <m/>
    <s v="EST"/>
    <s v="30 HS"/>
    <d v="2010-01-26T00:00:00"/>
    <n v="7259.74"/>
    <n v="37"/>
    <x v="7"/>
    <x v="2"/>
  </r>
  <r>
    <s v="LIVIA SANTANA BARBOSA"/>
    <s v="Hospital de Clínicas"/>
    <n v="1434877"/>
    <n v="89317157149"/>
    <s v="08/04/1980"/>
    <s v="F"/>
    <s v="IRIMAR PACHECO DE SANTANA BARBOSA"/>
    <s v="Branca"/>
    <s v="BRASILEIRO NATO"/>
    <m/>
    <s v="GO"/>
    <s v="CATALAO"/>
    <n v="498"/>
    <s v="UTI ADULTO GEUNE DIENF"/>
    <s v="05-ENFERMAGEM-UMUARAMA"/>
    <n v="211"/>
    <s v="DIRETORIA DE ENFERMAGEM HC"/>
    <s v="05-ENFERMAGEM-UMUARAMA"/>
    <x v="0"/>
    <s v="Mestrado"/>
    <x v="1"/>
    <x v="0"/>
    <n v="13"/>
    <x v="0"/>
    <m/>
    <s v="0//0"/>
    <m/>
    <m/>
    <n v="0"/>
    <m/>
    <n v="0"/>
    <m/>
    <m/>
    <m/>
    <s v="EST"/>
    <s v="40 HS"/>
    <d v="2003-11-17T00:00:00"/>
    <n v="19196.59"/>
    <n v="42"/>
    <x v="2"/>
    <x v="7"/>
  </r>
  <r>
    <s v="LIZE FERNANDES GARCIA"/>
    <s v="Hospital de Clínicas"/>
    <n v="1512720"/>
    <n v="2761595602"/>
    <s v="31/10/1977"/>
    <s v="F"/>
    <s v="ELIZETH APARECIDA GARCIA NOVAIS"/>
    <s v="Parda"/>
    <s v="BRASILEIRO NATO"/>
    <m/>
    <s v="MG"/>
    <s v="UBERLANDIA"/>
    <n v="750"/>
    <s v="FINANCAS"/>
    <s v="06-HOSP CLINICAS-UMUARAMA"/>
    <n v="743"/>
    <s v="DIRETORIA DE SERVICOS ADMINISTRATIV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5-11-03T00:00:00"/>
    <n v="5591.24"/>
    <n v="45"/>
    <x v="3"/>
    <x v="0"/>
  </r>
  <r>
    <s v="LIZETE MARIA MACHADO"/>
    <s v="Universidade Federal de Uberlandia"/>
    <n v="412805"/>
    <n v="23971215653"/>
    <s v="28/01/1957"/>
    <s v="F"/>
    <s v="ODETE MARIA SABINO"/>
    <s v="Branca"/>
    <s v="BRASILEIRO NATO"/>
    <m/>
    <s v="MG"/>
    <s v="UBERLANDIA"/>
    <n v="609"/>
    <s v="DIVISAO DE REGISTRO - DIRAC"/>
    <s v="04-SANTA MONICA"/>
    <n v="262"/>
    <s v="PRO REITORIA DE GRADUACAO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7-02-20T00:00:00"/>
    <n v="8698.4699999999993"/>
    <n v="65"/>
    <x v="1"/>
    <x v="3"/>
  </r>
  <r>
    <s v="LORENA ALVES DE OLIVEIRA"/>
    <s v="Universidade Federal de Uberlandia"/>
    <n v="2115690"/>
    <n v="9064676674"/>
    <s v="27/12/1987"/>
    <s v="F"/>
    <s v="SONIA MARIA ALVES DE OLIVEIRA"/>
    <s v="Parda"/>
    <s v="BRASILEIRO NATO"/>
    <m/>
    <s v="MG"/>
    <m/>
    <n v="791"/>
    <s v="COOR CURSO GRAD ENG ELET TELEC DE PATOS"/>
    <s v="11-CAMPUS PATOS DE MINAS"/>
    <n v="403"/>
    <s v="FACULDADE DE ENGENHARIA ELETRICA"/>
    <s v="04-SANTA MONICA"/>
    <x v="0"/>
    <s v="Mestrado"/>
    <x v="2"/>
    <x v="0"/>
    <n v="6"/>
    <x v="0"/>
    <m/>
    <s v="0//0"/>
    <m/>
    <m/>
    <n v="0"/>
    <m/>
    <n v="0"/>
    <m/>
    <m/>
    <m/>
    <s v="EST"/>
    <s v="40 HS"/>
    <d v="2014-04-25T00:00:00"/>
    <n v="4015.15"/>
    <n v="35"/>
    <x v="7"/>
    <x v="0"/>
  </r>
  <r>
    <s v="LORENA APARECIDA SANTANA MARINS"/>
    <s v="Universidade Federal de Uberlandia"/>
    <n v="2236628"/>
    <n v="9193305680"/>
    <s v="20/07/1988"/>
    <s v="F"/>
    <s v="MARGARIDA DAS GRACAS SANTANA"/>
    <s v="Branca"/>
    <s v="BRASILEIRO NATO"/>
    <m/>
    <s v="MG"/>
    <m/>
    <n v="826"/>
    <s v="BIBLIOTECA SETORIAL PATOS DE MINAS"/>
    <s v="11-CAMPUS PATOS DE MINAS"/>
    <n v="585"/>
    <s v="DIRETORIA DO SISTEMA DE BIBLIOTECAS"/>
    <s v="04-SANTA MONICA"/>
    <x v="0"/>
    <s v="Graduação (Nivel Superior Completo)"/>
    <x v="0"/>
    <x v="0"/>
    <n v="5"/>
    <x v="0"/>
    <m/>
    <s v="0//0"/>
    <m/>
    <m/>
    <n v="0"/>
    <m/>
    <n v="0"/>
    <m/>
    <m/>
    <m/>
    <s v="EST"/>
    <s v="40 HS"/>
    <d v="2015-07-02T00:00:00"/>
    <n v="3998.03"/>
    <n v="34"/>
    <x v="7"/>
    <x v="9"/>
  </r>
  <r>
    <s v="LORENA CARNEIRO"/>
    <s v="Universidade Federal de Uberlandia"/>
    <n v="3141068"/>
    <n v="7117503602"/>
    <s v="05/08/1992"/>
    <s v="F"/>
    <s v="MARLENE APARECIDA SILVA CARNEIRO"/>
    <s v="Branca"/>
    <s v="BRASILEIRO NATO"/>
    <m/>
    <s v="MG"/>
    <m/>
    <n v="585"/>
    <s v="DIRETORIA DO SISTEMA DE BIBLIOTECAS"/>
    <s v="04-SANTA MONICA"/>
    <n v="585"/>
    <s v="DIRETORIA DO SISTEMA DE BIBLIOTECAS"/>
    <s v="04-SANTA MONICA"/>
    <x v="0"/>
    <s v="Graduação (Nivel Superior Completo)"/>
    <x v="0"/>
    <x v="2"/>
    <n v="3"/>
    <x v="0"/>
    <m/>
    <s v="0//0"/>
    <m/>
    <m/>
    <n v="0"/>
    <m/>
    <n v="0"/>
    <m/>
    <m/>
    <m/>
    <s v="EST"/>
    <s v="40 HS"/>
    <d v="2019-08-05T00:00:00"/>
    <n v="3279.35"/>
    <n v="30"/>
    <x v="0"/>
    <x v="9"/>
  </r>
  <r>
    <s v="LORENA DE MACEDO OLIVEIRA SILVA"/>
    <s v="Universidade Federal de Uberlandia"/>
    <n v="2618337"/>
    <n v="7200465640"/>
    <s v="13/11/1982"/>
    <s v="F"/>
    <s v="ALCIONE DE MACEDO OLIVEIRA"/>
    <s v="Branca"/>
    <s v="BRASILEIRO NATO"/>
    <m/>
    <s v="MG"/>
    <s v="UBERLANDIA"/>
    <n v="713"/>
    <s v="DIV DE ADM LICITACAO E CONTRATOS - CTIC"/>
    <s v="08-AREA ADMINISTR-UMUARAMA"/>
    <n v="581"/>
    <s v="CENTRO DE TECNO DA INFOR E COMUNICACAO"/>
    <s v="08-AREA ADMINISTR-UMUARAMA"/>
    <x v="0"/>
    <s v="Mestrado"/>
    <x v="0"/>
    <x v="0"/>
    <n v="10"/>
    <x v="0"/>
    <m/>
    <s v="0//0"/>
    <m/>
    <m/>
    <n v="26235"/>
    <s v="UNIVERSIDADE FEDERAL DE GOIAS"/>
    <n v="0"/>
    <m/>
    <m/>
    <m/>
    <s v="EST"/>
    <s v="40 HS"/>
    <d v="2019-06-18T00:00:00"/>
    <n v="5886.5"/>
    <n v="40"/>
    <x v="2"/>
    <x v="0"/>
  </r>
  <r>
    <s v="LORENA FERNANDES MATOS"/>
    <s v="Universidade Federal de Uberlandia"/>
    <n v="1843109"/>
    <n v="5095764601"/>
    <s v="06/11/1982"/>
    <s v="F"/>
    <s v="AGDA FERNANDES MATOS"/>
    <s v="Não Informado"/>
    <s v="BRASILEIRO NATO"/>
    <m/>
    <s v="MG"/>
    <m/>
    <n v="4"/>
    <s v="GABINETE DO REITOR"/>
    <s v="04-SANTA MONICA"/>
    <n v="305"/>
    <s v="FACULDADE DE MEDICINA"/>
    <s v="07-AREA ACADEMICA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2-03T00:00:00"/>
    <n v="5639.16"/>
    <n v="40"/>
    <x v="2"/>
    <x v="0"/>
  </r>
  <r>
    <s v="LORENA MANZAN HORTENCIO"/>
    <s v="Universidade Federal de Uberlandia"/>
    <n v="2388171"/>
    <n v="1646708660"/>
    <s v="14/08/1991"/>
    <s v="F"/>
    <s v="SIRLEI MANZAN HORTENCIO"/>
    <s v="Branca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x v="0"/>
    <s v="Especialização Nivel Superior"/>
    <x v="0"/>
    <x v="0"/>
    <n v="4"/>
    <x v="0"/>
    <m/>
    <s v="0//0"/>
    <m/>
    <s v="Lic. Gestante  ( Concedida Administrat.) - EST"/>
    <n v="0"/>
    <m/>
    <n v="0"/>
    <m/>
    <s v="4/11/2022"/>
    <s v="3/03/2023"/>
    <s v="EST"/>
    <s v="40 HS"/>
    <d v="2017-04-06T00:00:00"/>
    <n v="4977.3900000000003"/>
    <n v="31"/>
    <x v="0"/>
    <x v="0"/>
  </r>
  <r>
    <s v="LORENA MENDONCA MATOS"/>
    <s v="Hospital de Clínicas"/>
    <n v="1854462"/>
    <n v="9119675674"/>
    <s v="07/11/1986"/>
    <s v="F"/>
    <s v="DELSIMAR CONCEICAO MATOS"/>
    <s v="Preta"/>
    <s v="BRASILEIRO NATO"/>
    <m/>
    <s v="MG"/>
    <m/>
    <n v="483"/>
    <s v="CLINICA CIRURGICA 3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9837.7900000000009"/>
    <n v="36"/>
    <x v="7"/>
    <x v="3"/>
  </r>
  <r>
    <s v="LORENA TANNUS MENEZES DOS REIS"/>
    <s v="Universidade Federal de Uberlandia"/>
    <n v="2321077"/>
    <n v="9038312601"/>
    <s v="02/09/1987"/>
    <s v="F"/>
    <s v="VANESSA TANNUS MENEZES"/>
    <s v="Branca"/>
    <s v="BRASILEIRO NATO"/>
    <m/>
    <s v="MG"/>
    <m/>
    <n v="288"/>
    <s v="INSTITUTO DE CIENCIAS BIOMEDICAS"/>
    <s v="07-AREA ACADEMICA-UMUARAMA"/>
    <n v="288"/>
    <s v="INSTITUTO DE CIENCIAS BIOMEDICAS"/>
    <s v="07-AREA ACADEMICA-UMUARAMA"/>
    <x v="0"/>
    <s v="Doutorado"/>
    <x v="0"/>
    <x v="0"/>
    <n v="5"/>
    <x v="0"/>
    <m/>
    <s v="0//0"/>
    <m/>
    <s v="LIC. TRATAMENTO DE SAUDE - EST"/>
    <n v="0"/>
    <m/>
    <n v="0"/>
    <m/>
    <s v="21/11/2022"/>
    <s v="1/05/2023"/>
    <s v="EST"/>
    <s v="40 HS"/>
    <d v="2016-05-11T00:00:00"/>
    <n v="5917.09"/>
    <n v="35"/>
    <x v="7"/>
    <x v="0"/>
  </r>
  <r>
    <s v="LORENNA CHRISTINA ALVES"/>
    <s v="Hospital de Clínicas"/>
    <n v="1873236"/>
    <n v="8262036638"/>
    <s v="22/01/1986"/>
    <s v="F"/>
    <s v="JESUINA ANA FATIMA ALVES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27T00:00:00"/>
    <n v="5379.85"/>
    <n v="36"/>
    <x v="7"/>
    <x v="0"/>
  </r>
  <r>
    <s v="LORRAINE CRISTINA POLLONI BARROS"/>
    <s v="Hospital de Clínicas"/>
    <n v="3009273"/>
    <n v="9504102689"/>
    <s v="26/06/1991"/>
    <s v="F"/>
    <s v="APARECIDA GENOVEVA SILINGARDI POLLONI"/>
    <s v="Branca"/>
    <s v="BRASILEIRO NATO"/>
    <m/>
    <s v="GO"/>
    <m/>
    <n v="769"/>
    <s v="PROPEDEUTICA"/>
    <s v="06-HOSP CLINICAS-UMUARAMA"/>
    <n v="746"/>
    <s v="DIRETORIA DE SERVICOS CLINICOS"/>
    <s v="06-HOSP CLINICAS-UMUARAMA"/>
    <x v="0"/>
    <s v="Doutorado"/>
    <x v="0"/>
    <x v="0"/>
    <n v="4"/>
    <x v="0"/>
    <m/>
    <s v="0//0"/>
    <m/>
    <m/>
    <n v="0"/>
    <m/>
    <n v="0"/>
    <m/>
    <m/>
    <m/>
    <s v="EST"/>
    <s v="40 HS"/>
    <d v="2018-01-12T00:00:00"/>
    <n v="5694.97"/>
    <n v="31"/>
    <x v="0"/>
    <x v="0"/>
  </r>
  <r>
    <s v="LORRANE MARIA DA CRUZ RODRIGUES BASILIO"/>
    <s v="Universidade Federal de Uberlandia"/>
    <n v="1001644"/>
    <n v="12704069654"/>
    <s v="04/10/1996"/>
    <s v="F"/>
    <s v="KATIA MARIA DA CRUZ RODRIGUES"/>
    <s v="Parda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x v="0"/>
    <s v="Graduação (Nivel Superior Completo)"/>
    <x v="0"/>
    <x v="3"/>
    <n v="2"/>
    <x v="0"/>
    <m/>
    <s v="0//0"/>
    <m/>
    <m/>
    <n v="0"/>
    <m/>
    <n v="0"/>
    <m/>
    <m/>
    <m/>
    <s v="EST"/>
    <s v="40 HS"/>
    <d v="2019-12-09T00:00:00"/>
    <n v="3301.93"/>
    <n v="26"/>
    <x v="8"/>
    <x v="9"/>
  </r>
  <r>
    <s v="LORRAYNE DA SILVA BRITO"/>
    <s v="Universidade Federal de Uberlandia"/>
    <n v="2144330"/>
    <n v="8399920681"/>
    <s v="24/04/1992"/>
    <s v="F"/>
    <s v="ANA PAULA DA SILVA"/>
    <s v="Branca"/>
    <s v="BRASILEIRO NATO"/>
    <m/>
    <s v="MG"/>
    <m/>
    <n v="376"/>
    <s v="FACULDADE DE DIREITO"/>
    <s v="04-SANTA MONICA"/>
    <n v="376"/>
    <s v="FACULDADE DE DIREITO"/>
    <s v="04-SANTA MONICA"/>
    <x v="0"/>
    <s v="Mestrado"/>
    <x v="2"/>
    <x v="0"/>
    <n v="6"/>
    <x v="0"/>
    <m/>
    <s v="0//0"/>
    <m/>
    <m/>
    <n v="0"/>
    <m/>
    <n v="0"/>
    <m/>
    <m/>
    <m/>
    <s v="EST"/>
    <s v="40 HS"/>
    <d v="2014-08-04T00:00:00"/>
    <n v="3566.09"/>
    <n v="30"/>
    <x v="0"/>
    <x v="9"/>
  </r>
  <r>
    <s v="LOUANE ALVES LEONCO DE CAMARGOS"/>
    <s v="Universidade Federal de Uberlandia"/>
    <n v="2220648"/>
    <n v="8726661667"/>
    <s v="13/09/1986"/>
    <s v="F"/>
    <s v="ELIZETE ALVES LEONCO"/>
    <s v="Parda"/>
    <s v="BRASILEIRO NATO"/>
    <m/>
    <s v="MG"/>
    <m/>
    <n v="41"/>
    <s v="DIVISAO  PROV E ACOMP TEC ADMINISTRATIVO"/>
    <s v="04-SANTA MONICA"/>
    <n v="29"/>
    <s v="PRO REITORIA DE GESTAO DE PESSOA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30 HS"/>
    <d v="2015-04-13T00:00:00"/>
    <n v="3240.08"/>
    <n v="36"/>
    <x v="7"/>
    <x v="9"/>
  </r>
  <r>
    <s v="LOURDES MARIA CAMPOS CORREA"/>
    <s v="Universidade Federal de Uberlandia"/>
    <n v="1247612"/>
    <n v="8662383602"/>
    <s v="09/05/1987"/>
    <s v="F"/>
    <s v="BERNADETH MARIA APARECIDA CAMPOS CORREA"/>
    <s v="Branca"/>
    <s v="BRASILEIRO NATO"/>
    <m/>
    <s v="MG"/>
    <m/>
    <n v="1172"/>
    <s v="ASSESSORIA ADMINISTRATIVA UFU MT CARMELO"/>
    <s v="10-CAMPUS MONTE CARMELO"/>
    <n v="944"/>
    <s v="PRO REITORIA DE ASSISTENCIA ESTUDANTIL"/>
    <s v="04-SANTA MONICA"/>
    <x v="0"/>
    <s v="Doutorado"/>
    <x v="1"/>
    <x v="1"/>
    <n v="1"/>
    <x v="0"/>
    <m/>
    <s v="0//0"/>
    <m/>
    <m/>
    <n v="0"/>
    <m/>
    <n v="0"/>
    <m/>
    <m/>
    <m/>
    <s v="EST"/>
    <s v="40 HS"/>
    <d v="2022-04-28T00:00:00"/>
    <n v="7316.15"/>
    <n v="35"/>
    <x v="7"/>
    <x v="2"/>
  </r>
  <r>
    <s v="LOURIVAL DE FREITAS"/>
    <s v="Universidade Federal de Uberlandia"/>
    <n v="409562"/>
    <n v="26295075649"/>
    <s v="18/10/1958"/>
    <s v="M"/>
    <s v="EFIGENIA ROSA"/>
    <s v="Parda"/>
    <s v="BRASILEIRO NATO"/>
    <m/>
    <s v="MG"/>
    <s v="UBERLANDIA"/>
    <n v="389"/>
    <s v="COORDENACAO C BACH LIC CIENCIAS SOCIAIS"/>
    <s v="04-SANTA MONICA"/>
    <n v="806"/>
    <s v="INSTITUTO DE CIENCIAS SOCIAIS"/>
    <s v="04-SANTA MONICA"/>
    <x v="0"/>
    <s v="ENSINO MEDIO"/>
    <x v="0"/>
    <x v="0"/>
    <n v="16"/>
    <x v="0"/>
    <m/>
    <s v="0//0"/>
    <m/>
    <m/>
    <n v="0"/>
    <m/>
    <n v="0"/>
    <m/>
    <m/>
    <m/>
    <s v="EST"/>
    <s v="40 HS"/>
    <d v="1979-09-01T00:00:00"/>
    <n v="6963.15"/>
    <n v="64"/>
    <x v="1"/>
    <x v="2"/>
  </r>
  <r>
    <s v="LOURIVALDO CLEMENTE"/>
    <s v="Universidade Federal de Uberlandia"/>
    <n v="411997"/>
    <n v="24075493687"/>
    <s v="26/03/1955"/>
    <s v="M"/>
    <s v="GERALDA EDUARDA DE JESUS"/>
    <s v="Branca"/>
    <s v="BRASILEIRO NATO"/>
    <m/>
    <s v="MG"/>
    <s v="UBERLANDIA"/>
    <n v="673"/>
    <s v="DIRETORIA DE OBRAS"/>
    <s v="04-SANTA MONICA"/>
    <n v="80"/>
    <s v="DIRETORIA DE OBRAS - ANTIGA-"/>
    <s v="04-SANTA MONICA"/>
    <x v="0"/>
    <s v="Nivel Medio"/>
    <x v="3"/>
    <x v="0"/>
    <n v="16"/>
    <x v="0"/>
    <m/>
    <s v="0//0"/>
    <m/>
    <m/>
    <n v="0"/>
    <m/>
    <n v="0"/>
    <m/>
    <m/>
    <m/>
    <s v="EST"/>
    <s v="40 HS"/>
    <d v="1981-02-10T00:00:00"/>
    <n v="5081.47"/>
    <n v="67"/>
    <x v="1"/>
    <x v="0"/>
  </r>
  <r>
    <s v="LOYANE BERTAGNOLLI COUTINHO"/>
    <s v="Universidade Federal de Uberlandia"/>
    <n v="2118110"/>
    <n v="6345411612"/>
    <s v="22/07/1984"/>
    <s v="F"/>
    <s v="MARIA REGINA BERTAGNOLLI"/>
    <s v="Branca"/>
    <s v="BRASILEIRO NATO"/>
    <m/>
    <s v="SP"/>
    <m/>
    <n v="122"/>
    <s v="PRO REITORIA PESQUISA E POS GRADUACAO"/>
    <s v="04-SANTA MONICA"/>
    <n v="122"/>
    <s v="PRO REITORIA PESQUISA E POS GRADUACAO"/>
    <s v="04-SANTA MONICA"/>
    <x v="0"/>
    <s v="Doutorado"/>
    <x v="0"/>
    <x v="0"/>
    <n v="6"/>
    <x v="0"/>
    <m/>
    <s v="0//0"/>
    <m/>
    <m/>
    <n v="0"/>
    <m/>
    <n v="0"/>
    <m/>
    <m/>
    <m/>
    <s v="EST"/>
    <s v="40 HS"/>
    <d v="2014-05-05T00:00:00"/>
    <n v="6147.85"/>
    <n v="38"/>
    <x v="7"/>
    <x v="2"/>
  </r>
  <r>
    <s v="LU ANNA LOUISE FERNANDES COSTA"/>
    <s v="Hospital de Clínicas"/>
    <n v="2408764"/>
    <n v="6719925628"/>
    <s v="28/02/1984"/>
    <s v="F"/>
    <s v="LEILA CANDIDA FERNANDES"/>
    <s v="Branc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3"/>
    <n v="4"/>
    <x v="0"/>
    <m/>
    <s v="0//0"/>
    <m/>
    <m/>
    <n v="0"/>
    <m/>
    <n v="0"/>
    <m/>
    <m/>
    <m/>
    <s v="EST"/>
    <s v="40 HS"/>
    <d v="2017-07-19T00:00:00"/>
    <n v="5276.53"/>
    <n v="38"/>
    <x v="7"/>
    <x v="0"/>
  </r>
  <r>
    <s v="LUANA ALVES DA SILVA"/>
    <s v="Universidade Federal de Uberlandia"/>
    <n v="2696822"/>
    <n v="8040350670"/>
    <s v="19/06/1986"/>
    <s v="F"/>
    <s v="MARIA IZABEL LEANDRO"/>
    <s v="Branca"/>
    <s v="BRASILEIRO NATO"/>
    <m/>
    <s v="MG"/>
    <m/>
    <n v="355"/>
    <s v="COOD PROG DE POS GRAD EST LINGUISTICOS"/>
    <s v="04-SANTA MONICA"/>
    <n v="349"/>
    <s v="INSTITUTO DE LETRAS E LINGUISTICA"/>
    <s v="04-SANTA MONICA"/>
    <x v="0"/>
    <s v="Mestrado"/>
    <x v="0"/>
    <x v="0"/>
    <n v="8"/>
    <x v="0"/>
    <m/>
    <s v="0//0"/>
    <m/>
    <s v="LIC CAPAC - ART 25, INC I - DEC 9991/2019"/>
    <n v="0"/>
    <m/>
    <n v="0"/>
    <m/>
    <s v="21/11/2022"/>
    <s v="19/01/2023"/>
    <s v="EST"/>
    <s v="40 HS"/>
    <d v="2012-04-27T00:00:00"/>
    <n v="5452.89"/>
    <n v="36"/>
    <x v="7"/>
    <x v="0"/>
  </r>
  <r>
    <s v="LUANA CRISTINA SAMPAIO TELES"/>
    <s v="Hospital de Clínicas"/>
    <n v="1366718"/>
    <n v="5060067602"/>
    <s v="13/01/1982"/>
    <s v="F"/>
    <s v="NUBIA BETANIA ALVES SAMPAIO TELES"/>
    <s v="Branca"/>
    <s v="BRASILEIRO NATO"/>
    <m/>
    <s v="DF"/>
    <s v="BRASILIA"/>
    <n v="492"/>
    <s v="CENTRO OBSTETRICO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2-23T00:00:00"/>
    <n v="8497.94"/>
    <n v="40"/>
    <x v="2"/>
    <x v="3"/>
  </r>
  <r>
    <s v="LUANA MARQUES SANTOS"/>
    <s v="Universidade Federal de Uberlandia"/>
    <n v="3040247"/>
    <n v="8852258647"/>
    <s v="10/02/1994"/>
    <s v="F"/>
    <s v="MARIA REGINA MARQUES"/>
    <s v="Branca"/>
    <s v="BRASILEIRO NATO"/>
    <m/>
    <s v="MG"/>
    <m/>
    <n v="269"/>
    <s v="COOR CURSO TECNICO PROTESE DENTARIA"/>
    <s v="07-AREA ACADEMICA-UMUARAMA"/>
    <n v="264"/>
    <s v="DIRETORIA DA ESCOLA TECNICA DE SAUDE"/>
    <s v="07-AREA ACADEMICA-UMUARAMA"/>
    <x v="10"/>
    <s v="Especialização Nivel Superior"/>
    <x v="2"/>
    <x v="2"/>
    <n v="4"/>
    <x v="0"/>
    <m/>
    <s v="0//0"/>
    <m/>
    <m/>
    <n v="0"/>
    <m/>
    <n v="0"/>
    <m/>
    <m/>
    <m/>
    <s v="EST"/>
    <s v="40 HS"/>
    <d v="2018-04-11T00:00:00"/>
    <n v="3297.16"/>
    <n v="28"/>
    <x v="8"/>
    <x v="9"/>
  </r>
  <r>
    <s v="LUANA NUNES SANTANA"/>
    <s v="Hospital de Clínicas"/>
    <n v="1873228"/>
    <n v="8672192621"/>
    <s v="03/05/1984"/>
    <s v="F"/>
    <s v="MARIA DAS GRACAS NUNES SANTANA"/>
    <s v="Parda"/>
    <s v="BRASILEIRO NATO"/>
    <m/>
    <s v="MG"/>
    <m/>
    <n v="495"/>
    <s v="NEFROLOGIA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20T00:00:00"/>
    <n v="5022.3900000000003"/>
    <n v="38"/>
    <x v="7"/>
    <x v="0"/>
  </r>
  <r>
    <s v="LUANE RESENDE FRANCA"/>
    <s v="Universidade Federal de Uberlandia"/>
    <n v="1918324"/>
    <n v="4222653659"/>
    <s v="08/07/1980"/>
    <s v="F"/>
    <s v="ROSANE DALVA RESENDE FRANCA"/>
    <s v="Branca"/>
    <s v="BRASILEIRO NATO"/>
    <m/>
    <s v="MG"/>
    <m/>
    <n v="1251"/>
    <s v="SETOR INTEG ACOES PROM SAUDE SERVIDOR"/>
    <s v="08-AREA ADMINISTR-UMUARAMA"/>
    <n v="29"/>
    <s v="PRO REITORIA DE GESTAO DE PESSOAS"/>
    <s v="04-SANTA MONICA"/>
    <x v="0"/>
    <s v="Mestrado"/>
    <x v="1"/>
    <x v="0"/>
    <n v="8"/>
    <x v="0"/>
    <m/>
    <s v="0//0"/>
    <m/>
    <m/>
    <n v="0"/>
    <m/>
    <n v="0"/>
    <m/>
    <m/>
    <m/>
    <s v="EST"/>
    <s v="40 HS"/>
    <d v="2012-02-23T00:00:00"/>
    <n v="9972.6"/>
    <n v="42"/>
    <x v="2"/>
    <x v="3"/>
  </r>
  <r>
    <s v="LUBIA CRISTINA FONSECA"/>
    <s v="Universidade Federal de Uberlandia"/>
    <n v="2011021"/>
    <n v="4436120643"/>
    <s v="16/08/1979"/>
    <s v="F"/>
    <s v="DELIA MARIA GONCALVES DA FONSECA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Doutorado"/>
    <x v="0"/>
    <x v="0"/>
    <n v="7"/>
    <x v="0"/>
    <m/>
    <s v="0//0"/>
    <m/>
    <m/>
    <n v="0"/>
    <m/>
    <n v="0"/>
    <m/>
    <m/>
    <m/>
    <s v="EST"/>
    <s v="40 HS"/>
    <d v="2013-03-27T00:00:00"/>
    <n v="6732.89"/>
    <n v="43"/>
    <x v="2"/>
    <x v="2"/>
  </r>
  <r>
    <s v="LUCAS ALVES MENDES"/>
    <s v="Hospital de Clínicas"/>
    <n v="3157897"/>
    <n v="8790889665"/>
    <s v="05/07/1990"/>
    <s v="M"/>
    <s v="MARIA DAS DORES ALVES"/>
    <s v="Parda"/>
    <s v="BRASILEIRO NATO"/>
    <m/>
    <s v="MG"/>
    <m/>
    <n v="478"/>
    <s v="CIRURGIA PS DIENF"/>
    <s v="05-ENFERMAGEM-UMUARAMA"/>
    <n v="211"/>
    <s v="DIRETORIA DE ENFERMAGEM HC"/>
    <s v="05-ENFERMAGEM-UMUARAM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19-12-16T00:00:00"/>
    <n v="6959.32"/>
    <n v="32"/>
    <x v="0"/>
    <x v="2"/>
  </r>
  <r>
    <s v="LUCAS AMARAL DE PADUA"/>
    <s v="Universidade Federal de Uberlandia"/>
    <n v="1051626"/>
    <n v="10203975600"/>
    <s v="28/03/1995"/>
    <s v="M"/>
    <s v="VANDERLI AMARAL DE PADUA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Graduação (Nivel Superior Completo)"/>
    <x v="2"/>
    <x v="0"/>
    <n v="6"/>
    <x v="0"/>
    <m/>
    <s v="0//0"/>
    <m/>
    <m/>
    <n v="26413"/>
    <s v="INSTITUTO FEDERAL DO TRIANGULO MINEIRO"/>
    <n v="0"/>
    <m/>
    <m/>
    <m/>
    <s v="EST"/>
    <s v="30 HS"/>
    <d v="2019-12-31T00:00:00"/>
    <n v="2476.4499999999998"/>
    <n v="27"/>
    <x v="8"/>
    <x v="9"/>
  </r>
  <r>
    <s v="LUCAS DE AQUINO MELO"/>
    <s v="Universidade Federal de Uberlandia"/>
    <n v="2708975"/>
    <n v="7708784662"/>
    <s v="21/02/1986"/>
    <s v="M"/>
    <s v="MARIA APARECIDA DIAS DE AQUINO"/>
    <s v="Branca"/>
    <s v="BRASILEIRO NATO"/>
    <m/>
    <s v="MG"/>
    <m/>
    <n v="89"/>
    <s v="DIRETORIA DE COMUNICACAO SOCIAL"/>
    <s v="04-SANTA MONICA"/>
    <n v="89"/>
    <s v="DIRETORIA DE COMUNICACAO SOCIAL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09-11-24T00:00:00"/>
    <n v="5665.55"/>
    <n v="36"/>
    <x v="7"/>
    <x v="0"/>
  </r>
  <r>
    <s v="LUCAS FAGUNDES VAZ"/>
    <s v="Universidade Federal de Uberlandia"/>
    <n v="1063070"/>
    <n v="737375183"/>
    <s v="13/05/1991"/>
    <s v="M"/>
    <s v="CLEUZA APARECIDA FAGUNDES VAZ"/>
    <s v="Branca"/>
    <s v="BRASILEIRO NATO"/>
    <m/>
    <s v="GO"/>
    <m/>
    <n v="719"/>
    <s v="DIVISAO DE SISTEMA_- CTIC"/>
    <s v="08-AREA ADMINISTR-UMUARAMA"/>
    <n v="92"/>
    <s v="HOSPITAL ODONTOLOGICO - DIRETORIA GERAL"/>
    <s v="08-AREA ADMINISTR-UMUARAMA"/>
    <x v="0"/>
    <s v="Mestrado"/>
    <x v="0"/>
    <x v="1"/>
    <n v="1"/>
    <x v="0"/>
    <m/>
    <s v="0//0"/>
    <m/>
    <m/>
    <n v="0"/>
    <m/>
    <n v="0"/>
    <m/>
    <m/>
    <m/>
    <s v="EST"/>
    <s v="40 HS"/>
    <d v="2022-08-11T00:00:00"/>
    <n v="3719.37"/>
    <n v="31"/>
    <x v="0"/>
    <x v="9"/>
  </r>
  <r>
    <s v="LUCAS GARCIA ROSA DA SILVA"/>
    <s v="Universidade Federal de Uberlandia"/>
    <n v="1187929"/>
    <n v="30714641855"/>
    <s v="21/05/1984"/>
    <s v="M"/>
    <s v="ROSANA GARCIA ROSA DA SILVA"/>
    <s v="Branca"/>
    <s v="BRASILEIRO NATO"/>
    <m/>
    <s v="SP"/>
    <m/>
    <n v="718"/>
    <s v="DIVISAO DE WEBSITES - CTIC"/>
    <s v="08-AREA ADMINISTR-UMUARAMA"/>
    <n v="581"/>
    <s v="CENTRO DE TECNO DA INFOR E COMUNICACAO"/>
    <s v="08-AREA ADMINISTR-UMUARAMA"/>
    <x v="0"/>
    <s v="Graduação (Nivel Superior Completo)"/>
    <x v="0"/>
    <x v="3"/>
    <n v="2"/>
    <x v="0"/>
    <m/>
    <s v="0//0"/>
    <m/>
    <m/>
    <n v="0"/>
    <m/>
    <n v="0"/>
    <m/>
    <m/>
    <m/>
    <s v="EST"/>
    <s v="40 HS"/>
    <d v="2021-03-01T00:00:00"/>
    <n v="3301.93"/>
    <n v="38"/>
    <x v="7"/>
    <x v="9"/>
  </r>
  <r>
    <s v="LUCAS GUIMARAES COTA"/>
    <s v="Universidade Federal de Uberlandia"/>
    <n v="3298182"/>
    <n v="9590365639"/>
    <s v="09/05/1991"/>
    <s v="M"/>
    <s v="ELIANE APARECIDA GUIMARAES COTA"/>
    <s v="Branca"/>
    <s v="BRASILEIRO NATO"/>
    <m/>
    <s v="MG"/>
    <m/>
    <n v="424"/>
    <s v="DIVISAO DE PESSOAL"/>
    <s v="08-AREA ADMINISTR-UMUARAMA"/>
    <n v="29"/>
    <s v="PRO REITORIA DE GESTAO DE PESSOAS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4T00:00:00"/>
    <n v="3058.7"/>
    <n v="31"/>
    <x v="0"/>
    <x v="9"/>
  </r>
  <r>
    <s v="LUCAS HENRIQUE FERREIRA PEREIRA"/>
    <s v="Universidade Federal de Uberlandia"/>
    <n v="3308378"/>
    <n v="11554199603"/>
    <s v="21/04/1994"/>
    <s v="M"/>
    <s v="MARLENE APARECIDA FERREIRA PEREIRA"/>
    <s v="Branca"/>
    <s v="BRASILEIRO NATO"/>
    <m/>
    <s v="GO"/>
    <m/>
    <n v="418"/>
    <s v="COOR PROG POS GRAD CIENCIAS VETERINARIAS"/>
    <s v="07-AREA ACADEMICA-UMUARAMA"/>
    <n v="314"/>
    <s v="FACULDADE DE MEDICINA VETERINARIA"/>
    <s v="07-AREA ACADEMICA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9-08T00:00:00"/>
    <n v="3181.04"/>
    <n v="28"/>
    <x v="8"/>
    <x v="9"/>
  </r>
  <r>
    <s v="LUCAS PIRES RODRIGUES"/>
    <s v="Universidade Federal de Uberlandia"/>
    <n v="2188760"/>
    <n v="8430406611"/>
    <s v="09/09/1990"/>
    <s v="M"/>
    <s v="REJANE DE FATIMA PIRES RODRIGUES"/>
    <s v="Preta"/>
    <s v="BRASILEIRO NATO"/>
    <m/>
    <s v="MG"/>
    <m/>
    <n v="298"/>
    <s v="INSTITUTO DE BIOTECNOLOGIA"/>
    <s v="07-AREA ACADEMICA-UMUARAMA"/>
    <n v="298"/>
    <s v="INSTITUTO DE BIOTECNOLOGIA"/>
    <s v="07-AREA ACADEMICA-UMUARAMA"/>
    <x v="0"/>
    <s v="Mestrado"/>
    <x v="0"/>
    <x v="0"/>
    <n v="6"/>
    <x v="0"/>
    <m/>
    <s v="0//0"/>
    <m/>
    <m/>
    <n v="0"/>
    <m/>
    <n v="0"/>
    <m/>
    <m/>
    <m/>
    <s v="EST"/>
    <s v="40 HS"/>
    <d v="2015-01-30T00:00:00"/>
    <n v="8951.64"/>
    <n v="32"/>
    <x v="0"/>
    <x v="3"/>
  </r>
  <r>
    <s v="LUCAS RAMOS CARDOSO"/>
    <s v="Universidade Federal de Uberlandia"/>
    <n v="2328224"/>
    <n v="9407248631"/>
    <s v="25/04/1990"/>
    <s v="M"/>
    <s v="ERLANDIA ELIAS CARDOSO RAMOS"/>
    <s v="Parda"/>
    <s v="BRASILEIRO NATO"/>
    <m/>
    <s v="MG"/>
    <m/>
    <n v="332"/>
    <s v="FACULDADE DE EDUCACAO FISICA"/>
    <s v="03-EDUCACAO FISICA"/>
    <n v="332"/>
    <s v="FACULDADE DE EDUCACAO FISICA"/>
    <s v="03-EDUCACAO FIS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7-14T00:00:00"/>
    <n v="4157.95"/>
    <n v="32"/>
    <x v="0"/>
    <x v="0"/>
  </r>
  <r>
    <s v="LUCAS SILVA BARRETO"/>
    <s v="Universidade Federal de Uberlandia"/>
    <n v="1698300"/>
    <n v="9417071645"/>
    <s v="01/08/1989"/>
    <s v="M"/>
    <s v="DINAMAR LUZIA SILVA BARRETO"/>
    <s v="Branca"/>
    <s v="BRASILEIRO NATO"/>
    <m/>
    <s v="MG"/>
    <m/>
    <n v="649"/>
    <s v="DIV APOIO PLANEJ INSTITUCIONAL - DIRPL"/>
    <s v="04-SANTA MONICA"/>
    <n v="131"/>
    <s v="PRO REITORIA DE PLANEJAMEN ADMINISTRACAO"/>
    <s v="04-SANTA MONICA"/>
    <x v="0"/>
    <s v="Doutorado"/>
    <x v="0"/>
    <x v="0"/>
    <n v="6"/>
    <x v="0"/>
    <m/>
    <s v="0//0"/>
    <m/>
    <m/>
    <n v="0"/>
    <m/>
    <n v="0"/>
    <m/>
    <m/>
    <m/>
    <s v="EST"/>
    <s v="40 HS"/>
    <d v="2015-05-20T00:00:00"/>
    <n v="6871.08"/>
    <n v="33"/>
    <x v="0"/>
    <x v="2"/>
  </r>
  <r>
    <s v="LUCAS SILVA DE FARIA"/>
    <s v="Universidade Federal de Uberlandia"/>
    <n v="2190420"/>
    <n v="2200020104"/>
    <s v="22/11/1988"/>
    <s v="M"/>
    <s v="MARIA RITA SILVA DE FARIA"/>
    <s v="Branca"/>
    <s v="BRASILEIRO NATO"/>
    <m/>
    <s v="GO"/>
    <m/>
    <n v="908"/>
    <s v="COOR CUR GRAD ENG FLORESTAL MTE CARMELO"/>
    <s v="10-CAMPUS MONTE CARMELO"/>
    <n v="301"/>
    <s v="INSTITUTO DE CIENCIAS AGRARIAS"/>
    <s v="12-CAMPUS GLORIA"/>
    <x v="0"/>
    <s v="Doutorado"/>
    <x v="0"/>
    <x v="0"/>
    <n v="6"/>
    <x v="0"/>
    <m/>
    <s v="0//0"/>
    <m/>
    <m/>
    <n v="0"/>
    <m/>
    <n v="0"/>
    <m/>
    <m/>
    <m/>
    <s v="EST"/>
    <s v="40 HS"/>
    <d v="2015-02-09T00:00:00"/>
    <n v="5815.54"/>
    <n v="34"/>
    <x v="7"/>
    <x v="0"/>
  </r>
  <r>
    <s v="LUCAS SOUZA FREITAS FRANCA"/>
    <s v="Universidade Federal de Uberlandia"/>
    <n v="2303903"/>
    <n v="7214764652"/>
    <s v="02/07/1983"/>
    <s v="M"/>
    <s v="CELIMAR SOUZA FRANCA"/>
    <s v="Branca"/>
    <s v="BRASILEIRO NATO"/>
    <m/>
    <s v="GO"/>
    <m/>
    <n v="716"/>
    <s v="DIVISAO DE SUPORTE AO USUARIO - CTIC"/>
    <s v="04-SANTA MONICA"/>
    <n v="581"/>
    <s v="CENTRO DE TECNO DA INFOR E COMUNICACAO"/>
    <s v="08-AREA ADMINISTR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3-16T00:00:00"/>
    <n v="4157.95"/>
    <n v="39"/>
    <x v="2"/>
    <x v="0"/>
  </r>
  <r>
    <s v="LUCELIA BORGES DE OLIVEIRA GONCALVES"/>
    <s v="Hospital de Clínicas"/>
    <n v="1854229"/>
    <n v="4275647602"/>
    <s v="14/11/1977"/>
    <s v="F"/>
    <s v="MARIA DIVINA DE OLIVEIRA"/>
    <s v="Branca"/>
    <s v="BRASILEIRO NATO"/>
    <m/>
    <s v="MG"/>
    <m/>
    <n v="489"/>
    <s v="ENFERMAGEM PSQUIATRIA INTERNACAO DIENF"/>
    <s v="05-ENFERMAGEM-UMUARAMA"/>
    <n v="211"/>
    <s v="DIRETORIA DE ENFERMAGEM HC"/>
    <s v="05-ENFERMAGEM-UMUARAMA"/>
    <x v="0"/>
    <s v="Tecnico (Nivel Medio Completo)"/>
    <x v="2"/>
    <x v="0"/>
    <n v="8"/>
    <x v="0"/>
    <m/>
    <s v="0//0"/>
    <m/>
    <m/>
    <n v="0"/>
    <m/>
    <n v="0"/>
    <m/>
    <m/>
    <m/>
    <s v="EST"/>
    <s v="40 HS"/>
    <d v="2011-03-15T00:00:00"/>
    <n v="9403.93"/>
    <n v="45"/>
    <x v="3"/>
    <x v="3"/>
  </r>
  <r>
    <s v="LUCELIA DA COSTA ASSIS"/>
    <s v="Universidade Federal de Uberlandia"/>
    <n v="1617443"/>
    <n v="90223942634"/>
    <s v="14/05/1973"/>
    <s v="F"/>
    <s v="RUFINA FRANCA DA COSTA ASSIS"/>
    <s v="Branca"/>
    <s v="BRASILEIRO NATO"/>
    <m/>
    <s v="MG"/>
    <s v="CAMPINA VERDE"/>
    <n v="288"/>
    <s v="INSTITUTO DE CIENCIAS BIOMEDICAS"/>
    <s v="07-AREA ACADEMICA-UMUARAMA"/>
    <n v="288"/>
    <s v="INSTITUTO DE CIENCIAS BIOMEDICAS"/>
    <s v="07-AREA ACADEMICA-UMUARAM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3-31T00:00:00"/>
    <n v="5137.2700000000004"/>
    <n v="49"/>
    <x v="5"/>
    <x v="0"/>
  </r>
  <r>
    <s v="LUCELIA MARQUES MARTINS CAIXETA"/>
    <s v="Hospital de Clínicas"/>
    <n v="1365760"/>
    <n v="5472514673"/>
    <s v="22/09/1981"/>
    <s v="F"/>
    <s v="LUCIA MARQUES MARTINS"/>
    <s v="Parda"/>
    <s v="BRASILEIRO NATO"/>
    <m/>
    <s v="MG"/>
    <s v="UBERLANDIA"/>
    <n v="485"/>
    <s v="CLINICA MEDICA INTERNACAO DIENF"/>
    <s v="05-ENFERMAGEM-UMUARAMA"/>
    <n v="211"/>
    <s v="DIRETORIA DE ENFERMAGEM HC"/>
    <s v="05-ENFERMAGEM-UMUARAMA"/>
    <x v="0"/>
    <s v="Mestrado"/>
    <x v="2"/>
    <x v="0"/>
    <n v="13"/>
    <x v="0"/>
    <m/>
    <s v="0//0"/>
    <m/>
    <m/>
    <n v="0"/>
    <m/>
    <n v="0"/>
    <m/>
    <m/>
    <m/>
    <s v="EST"/>
    <s v="40 HS"/>
    <d v="2002-12-01T00:00:00"/>
    <n v="5593.48"/>
    <n v="41"/>
    <x v="2"/>
    <x v="0"/>
  </r>
  <r>
    <s v="LUCHESY NOGUEIRA VIANA"/>
    <s v="Hospital de Clínicas"/>
    <n v="1905457"/>
    <n v="9416070629"/>
    <s v="02/09/1989"/>
    <s v="F"/>
    <s v="LECIA CRISTINA NOGUEIRA"/>
    <s v="Branca"/>
    <s v="BRASILEIRO NATO"/>
    <m/>
    <s v="MG"/>
    <m/>
    <n v="216"/>
    <s v="SETOR DE MATERIAIS ESTERILIZACAO DIENF"/>
    <s v="05-ENFERMAGEM-UMUARAMA"/>
    <n v="211"/>
    <s v="DIRETORIA DE ENFERMAGEM HC"/>
    <s v="05-ENFERMAGEM-UMUARAMA"/>
    <x v="1"/>
    <s v="Especialização Nivel Superior"/>
    <x v="2"/>
    <x v="0"/>
    <n v="8"/>
    <x v="0"/>
    <m/>
    <s v="0//0"/>
    <m/>
    <m/>
    <n v="0"/>
    <m/>
    <n v="0"/>
    <m/>
    <m/>
    <m/>
    <s v="EST"/>
    <s v="40 HS"/>
    <d v="2011-12-20T00:00:00"/>
    <n v="8898.25"/>
    <n v="33"/>
    <x v="0"/>
    <x v="3"/>
  </r>
  <r>
    <s v="LUCIA HELENA COIMBRA AMARAL"/>
    <s v="Universidade Federal de Uberlandia"/>
    <n v="1963830"/>
    <n v="1304567729"/>
    <s v="10/07/1966"/>
    <s v="F"/>
    <s v="EVANI COIMBRA AMARAL"/>
    <s v="Branca"/>
    <s v="BRASILEIRO NATO"/>
    <m/>
    <s v="RJ"/>
    <m/>
    <n v="443"/>
    <s v="DIRETORIA DA EDITORA UFU"/>
    <s v="04-SANTA MONICA"/>
    <n v="443"/>
    <s v="DIRETORIA DA EDITORA UFU"/>
    <s v="04-SANTA MONICA"/>
    <x v="0"/>
    <s v="Especialização Nivel Superior"/>
    <x v="1"/>
    <x v="0"/>
    <n v="7"/>
    <x v="0"/>
    <m/>
    <s v="0//0"/>
    <m/>
    <m/>
    <n v="26254"/>
    <s v="UNIVERSIDADE FED.DO TRIANGULO MINEIRO"/>
    <n v="0"/>
    <m/>
    <m/>
    <m/>
    <s v="EST"/>
    <s v="40 HS"/>
    <d v="2014-01-01T00:00:00"/>
    <n v="7668.81"/>
    <n v="56"/>
    <x v="4"/>
    <x v="2"/>
  </r>
  <r>
    <s v="LUCIA HELENA DE LIMA"/>
    <s v="Hospital de Clínicas"/>
    <n v="1362656"/>
    <n v="96177578691"/>
    <s v="19/02/1975"/>
    <s v="F"/>
    <s v="EURIPEDES DIVINA DE LIMA"/>
    <s v="Branca"/>
    <s v="BRASILEIRO NATO"/>
    <m/>
    <s v="MG"/>
    <s v="GURINHAT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07T00:00:00"/>
    <n v="6081.19"/>
    <n v="47"/>
    <x v="3"/>
    <x v="2"/>
  </r>
  <r>
    <s v="LUCIA HELENA MORAES VILELA"/>
    <s v="Universidade Federal de Uberlandia"/>
    <n v="1364116"/>
    <n v="65231830682"/>
    <s v="26/01/1963"/>
    <s v="F"/>
    <s v="DALVA DE MORAES VILELA"/>
    <s v="Branca"/>
    <s v="BRASILEIRO NATO"/>
    <m/>
    <s v="SP"/>
    <s v="PRESIDENTE PRUDENTE"/>
    <n v="665"/>
    <s v="SETOR INTEG ACOES PROM SAUDE SERVIDOR"/>
    <s v="08-AREA ADMINISTR-UMUARAMA"/>
    <n v="29"/>
    <s v="PRO REITORIA DE GESTAO DE PESSOAS"/>
    <s v="04-SANTA MONICA"/>
    <x v="0"/>
    <s v="Doutorado"/>
    <x v="1"/>
    <x v="0"/>
    <n v="13"/>
    <x v="0"/>
    <m/>
    <s v="0//0"/>
    <m/>
    <m/>
    <n v="0"/>
    <m/>
    <n v="0"/>
    <m/>
    <m/>
    <m/>
    <s v="EST"/>
    <s v="40 HS"/>
    <d v="2002-11-01T00:00:00"/>
    <n v="27458.73"/>
    <n v="59"/>
    <x v="6"/>
    <x v="4"/>
  </r>
  <r>
    <s v="LUCIA MARIA MARTINS MOLINAROLI"/>
    <s v="Universidade Federal de Uberlandia"/>
    <n v="1787126"/>
    <n v="51125528672"/>
    <s v="02/09/1961"/>
    <s v="F"/>
    <s v="ROSINA SANCHEZ MARTINS"/>
    <s v="Branca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x v="0"/>
    <s v="Especialização Nivel Superior"/>
    <x v="1"/>
    <x v="0"/>
    <n v="9"/>
    <x v="0"/>
    <m/>
    <s v="0//0"/>
    <m/>
    <m/>
    <n v="0"/>
    <m/>
    <n v="0"/>
    <m/>
    <m/>
    <m/>
    <s v="EST"/>
    <s v="40 HS"/>
    <d v="2010-05-31T00:00:00"/>
    <n v="8439.7999999999993"/>
    <n v="61"/>
    <x v="6"/>
    <x v="3"/>
  </r>
  <r>
    <s v="LUCIANA ALVES DE MEDEIROS"/>
    <s v="Hospital de Clínicas"/>
    <n v="1106428"/>
    <n v="11258474689"/>
    <s v="12/05/1993"/>
    <s v="F"/>
    <s v="MARIA DAS DORES ALVES"/>
    <s v="Branca"/>
    <s v="BRASILEIRO NATO"/>
    <m/>
    <s v="MG"/>
    <m/>
    <n v="754"/>
    <s v="NUTRICAO E DIETETICA"/>
    <s v="06-HOSP CLINICAS-UMUARAMA"/>
    <n v="29"/>
    <s v="PRO REITORIA DE GESTAO DE PESSOAS"/>
    <s v="04-SANTA MONICA"/>
    <x v="0"/>
    <s v="Mestrado"/>
    <x v="1"/>
    <x v="1"/>
    <n v="1"/>
    <x v="0"/>
    <m/>
    <s v="0//0"/>
    <m/>
    <m/>
    <n v="0"/>
    <m/>
    <n v="0"/>
    <m/>
    <m/>
    <m/>
    <s v="EST"/>
    <s v="40 HS"/>
    <d v="2022-01-28T00:00:00"/>
    <n v="8828.02"/>
    <n v="29"/>
    <x v="0"/>
    <x v="3"/>
  </r>
  <r>
    <s v="LUCIANA ALVES DE MELO"/>
    <s v="Universidade Federal de Uberlandia"/>
    <n v="1473878"/>
    <n v="617028621"/>
    <s v="29/10/1972"/>
    <s v="F"/>
    <s v="EUNICE PEREIRA DE MELO"/>
    <s v="Branca"/>
    <s v="BRASILEIRO NATO"/>
    <m/>
    <s v="MG"/>
    <s v="UBERLANDIA"/>
    <n v="719"/>
    <s v="DIVISAO DE SISTEMA_- CTIC"/>
    <s v="08-AREA ADMINISTR-UMUARAMA"/>
    <n v="581"/>
    <s v="CENTRO DE TECNO DA INFOR E COMUNICACAO"/>
    <s v="08-AREA ADMINISTR-UMUARAMA"/>
    <x v="0"/>
    <s v="Mestrado"/>
    <x v="1"/>
    <x v="0"/>
    <n v="12"/>
    <x v="0"/>
    <m/>
    <s v="0//0"/>
    <m/>
    <m/>
    <n v="0"/>
    <m/>
    <n v="0"/>
    <m/>
    <m/>
    <m/>
    <s v="EST"/>
    <s v="40 HS"/>
    <d v="2004-09-27T00:00:00"/>
    <n v="10856.91"/>
    <n v="50"/>
    <x v="5"/>
    <x v="8"/>
  </r>
  <r>
    <s v="LUCIANA ALVES DE SOUSA"/>
    <s v="Universidade Federal de Uberlandia"/>
    <n v="1965378"/>
    <n v="7829074666"/>
    <s v="20/06/1986"/>
    <s v="F"/>
    <s v="LUISA AMELIA DE SOUSA"/>
    <s v="Branca"/>
    <s v="BRASILEIRO NATO"/>
    <m/>
    <s v="MG"/>
    <m/>
    <n v="569"/>
    <s v="COORD CURSO GRADUACAO ENG AMBIENTAL"/>
    <s v="12-CAMPUS GLORIA"/>
    <n v="301"/>
    <s v="INSTITUTO DE CIENCIAS AGRARIAS"/>
    <s v="12-CAMPUS GLORIA"/>
    <x v="0"/>
    <s v="Doutorado"/>
    <x v="0"/>
    <x v="0"/>
    <n v="7"/>
    <x v="0"/>
    <m/>
    <s v="0//0"/>
    <m/>
    <m/>
    <n v="0"/>
    <m/>
    <n v="0"/>
    <m/>
    <m/>
    <m/>
    <s v="EST"/>
    <s v="40 HS"/>
    <d v="2012-09-03T00:00:00"/>
    <n v="6042.34"/>
    <n v="36"/>
    <x v="7"/>
    <x v="2"/>
  </r>
  <r>
    <s v="LUCIANA APARECIDA SANTOS MORAIS"/>
    <s v="Universidade Federal de Uberlandia"/>
    <n v="3047181"/>
    <n v="4939500608"/>
    <s v="07/09/1979"/>
    <s v="F"/>
    <s v="ANA APARECIDA FERREIRA SANTOS"/>
    <s v="Branca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x v="0"/>
    <s v="Mestrado"/>
    <x v="0"/>
    <x v="0"/>
    <n v="4"/>
    <x v="0"/>
    <m/>
    <s v="0//0"/>
    <m/>
    <m/>
    <n v="0"/>
    <m/>
    <n v="0"/>
    <m/>
    <m/>
    <m/>
    <s v="EST"/>
    <s v="40 HS"/>
    <d v="2018-05-16T00:00:00"/>
    <n v="4851.4399999999996"/>
    <n v="43"/>
    <x v="2"/>
    <x v="0"/>
  </r>
  <r>
    <s v="LUCIANA BUIATE DE PAULA OLIVEIRA"/>
    <s v="Hospital de Clínicas"/>
    <n v="1531989"/>
    <n v="1039101666"/>
    <s v="25/10/1974"/>
    <s v="F"/>
    <s v="SIRIA ALVES DE PAULA BUIATE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12"/>
    <x v="0"/>
    <m/>
    <s v="0//0"/>
    <m/>
    <m/>
    <n v="0"/>
    <m/>
    <n v="0"/>
    <m/>
    <m/>
    <m/>
    <s v="EST"/>
    <s v="40 HS"/>
    <d v="2006-05-24T00:00:00"/>
    <n v="5693.3"/>
    <n v="48"/>
    <x v="3"/>
    <x v="0"/>
  </r>
  <r>
    <s v="LUCIANA CARNEIRO PEREIRA GONCALVES"/>
    <s v="Hospital de Clínicas"/>
    <n v="1542062"/>
    <n v="5341575644"/>
    <s v="13/03/1980"/>
    <s v="F"/>
    <s v="ANA LUCIA CARNEIRO PEREIRA"/>
    <s v="Branca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x v="0"/>
    <s v="Mestrado"/>
    <x v="1"/>
    <x v="0"/>
    <n v="11"/>
    <x v="0"/>
    <m/>
    <s v="0//0"/>
    <m/>
    <m/>
    <n v="0"/>
    <m/>
    <n v="0"/>
    <m/>
    <m/>
    <m/>
    <s v="EST"/>
    <s v="40 HS"/>
    <d v="2006-06-27T00:00:00"/>
    <n v="11136.85"/>
    <n v="42"/>
    <x v="2"/>
    <x v="8"/>
  </r>
  <r>
    <s v="LUCIANA CRISTINA LAURETH DE JESUS"/>
    <s v="Hospital de Clínicas"/>
    <n v="2303500"/>
    <n v="11236656644"/>
    <s v="02/10/1993"/>
    <s v="F"/>
    <s v="IZOLI LAURETH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Graduação (Nivel Superior Completo)"/>
    <x v="2"/>
    <x v="2"/>
    <n v="5"/>
    <x v="0"/>
    <m/>
    <s v="0//0"/>
    <m/>
    <m/>
    <n v="0"/>
    <m/>
    <n v="0"/>
    <m/>
    <m/>
    <m/>
    <s v="EST"/>
    <s v="40 HS"/>
    <d v="2016-04-06T00:00:00"/>
    <n v="6774.53"/>
    <n v="29"/>
    <x v="0"/>
    <x v="2"/>
  </r>
  <r>
    <s v="LUCIANA CRISTINA MACHADO"/>
    <s v="Universidade Federal de Uberlandia"/>
    <n v="1916369"/>
    <n v="6826233690"/>
    <s v="06/06/1984"/>
    <s v="F"/>
    <s v="EDNA MARIA DE RESENDE MACHADO"/>
    <s v="Branca"/>
    <s v="BRASILEIRO NATO"/>
    <m/>
    <s v="MG"/>
    <m/>
    <n v="46"/>
    <s v="DIVISAO DE ENG SEG MEDICINA TRABALHO"/>
    <s v="08-AREA ADMINISTR-UMUARAMA"/>
    <n v="29"/>
    <s v="PRO REITORIA DE GESTAO DE PESSOAS"/>
    <s v="04-SANTA MONICA"/>
    <x v="0"/>
    <s v="Mestrado"/>
    <x v="1"/>
    <x v="0"/>
    <n v="8"/>
    <x v="0"/>
    <m/>
    <s v="0//0"/>
    <m/>
    <m/>
    <n v="0"/>
    <m/>
    <n v="0"/>
    <m/>
    <m/>
    <m/>
    <s v="EST"/>
    <s v="20 HS"/>
    <d v="2012-02-10T00:00:00"/>
    <n v="12601.15"/>
    <n v="38"/>
    <x v="7"/>
    <x v="5"/>
  </r>
  <r>
    <s v="LUCIANA DA SILVA JACO"/>
    <s v="Hospital de Clínicas"/>
    <n v="1123509"/>
    <n v="71352910691"/>
    <s v="14/01/1966"/>
    <s v="F"/>
    <s v="MARIA EUNICE B S JACO"/>
    <s v="Não Informado"/>
    <s v="BRASILEIRO NATO"/>
    <m/>
    <s v="MG"/>
    <s v="CAMPINA VERDE"/>
    <n v="496"/>
    <s v="ONCOLOGIA QUIMIOTERAPIA GEUNE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1-16T00:00:00"/>
    <n v="5189.41"/>
    <n v="56"/>
    <x v="4"/>
    <x v="0"/>
  </r>
  <r>
    <s v="LUCIANA DE ALMEIDA ARAUJO SANTOS"/>
    <s v="Universidade Federal de Uberlandia"/>
    <n v="1672908"/>
    <n v="3726085661"/>
    <s v="18/05/1978"/>
    <s v="F"/>
    <s v="MARISA DE ALMEIDA ARAUJO SANTOS"/>
    <s v="Branca"/>
    <s v="BRASILEIRO NATO"/>
    <m/>
    <s v="MG"/>
    <s v="UBERLANDIA"/>
    <n v="845"/>
    <s v="COORD PROG POS GRAD TECNO COM E EDUCACAO"/>
    <s v="04-SANTA MONICA"/>
    <n v="363"/>
    <s v="FACULDADE DE EDUC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989.26"/>
    <n v="44"/>
    <x v="3"/>
    <x v="0"/>
  </r>
  <r>
    <s v="LUCIANA DE OLIVEIRA ALMEIDA"/>
    <s v="Universidade Federal de Uberlandia"/>
    <n v="1539015"/>
    <n v="3591419605"/>
    <s v="15/06/1979"/>
    <s v="F"/>
    <s v="NILSA ANALIA DE OLIVEIRA ALMEIDA"/>
    <s v="Parda"/>
    <s v="BRASILEIRO NATO"/>
    <m/>
    <s v="MG"/>
    <m/>
    <n v="793"/>
    <s v="COORD CURSO GRAD BIOTECNOLOGIA DE PATOS"/>
    <s v="11-CAMPUS PATOS DE MINAS"/>
    <n v="298"/>
    <s v="INSTITUTO DE BIOTECNOLOGIA"/>
    <s v="07-AREA ACADEMICA-UMUARAMA"/>
    <x v="0"/>
    <s v="Doutorado"/>
    <x v="1"/>
    <x v="0"/>
    <n v="11"/>
    <x v="0"/>
    <m/>
    <s v="0//0"/>
    <m/>
    <m/>
    <n v="26251"/>
    <s v="FUNDACAO UNIVERSIDADE FED. DO TOCANTINS"/>
    <n v="0"/>
    <m/>
    <m/>
    <m/>
    <s v="EST"/>
    <s v="40 HS"/>
    <d v="2014-03-18T00:00:00"/>
    <n v="12030.55"/>
    <n v="43"/>
    <x v="2"/>
    <x v="5"/>
  </r>
  <r>
    <s v="LUCIANA DOS SANTOS RODRIGUES PIRES"/>
    <s v="Hospital de Clínicas"/>
    <n v="1434838"/>
    <n v="1273976630"/>
    <s v="10/02/1980"/>
    <s v="F"/>
    <s v="RUTH CARDOSO"/>
    <s v="Branca"/>
    <s v="BRASILEIRO NATO"/>
    <m/>
    <s v="DF"/>
    <s v="BRASILIA"/>
    <n v="485"/>
    <s v="CLINICA MEDICA INTERNACAO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2T00:00:00"/>
    <n v="7729.36"/>
    <n v="42"/>
    <x v="2"/>
    <x v="2"/>
  </r>
  <r>
    <s v="LUCIANA LEMES DE ANDRADE BARBOSA"/>
    <s v="Universidade Federal de Uberlandia"/>
    <n v="2474712"/>
    <n v="105676667"/>
    <s v="16/06/1977"/>
    <s v="F"/>
    <s v="ANTONIA APARECIDA GONCALVES LEMES"/>
    <s v="Branca"/>
    <s v="BRASILEIRO NATO"/>
    <m/>
    <s v="MG"/>
    <s v="UBERLANDIA"/>
    <n v="335"/>
    <s v="INSTITUTO DE HISTORIA"/>
    <s v="04-SANTA MONICA"/>
    <n v="335"/>
    <s v="INSTITUTO DE HISTORIA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1-08-25T00:00:00"/>
    <n v="7967.9"/>
    <n v="45"/>
    <x v="3"/>
    <x v="2"/>
  </r>
  <r>
    <s v="LUCIANA MACHADO BASTOS"/>
    <s v="Universidade Federal de Uberlandia"/>
    <n v="1708013"/>
    <n v="4769994648"/>
    <s v="28/10/1978"/>
    <s v="F"/>
    <s v="LEILA LUCIA MACHADO BASTOS"/>
    <s v="Branca"/>
    <s v="BRASILEIRO NATO"/>
    <m/>
    <s v="MG"/>
    <m/>
    <n v="298"/>
    <s v="INSTITUTO DE BIOTECNOLOGIA"/>
    <s v="07-AREA ACADEMICA-UMUARAMA"/>
    <n v="298"/>
    <s v="INSTITUTO DE BIOTECNOLOGIA"/>
    <s v="07-AREA ACADEMICA-UMUARAMA"/>
    <x v="0"/>
    <s v="Doutorado"/>
    <x v="1"/>
    <x v="0"/>
    <n v="9"/>
    <x v="0"/>
    <m/>
    <s v="0//0"/>
    <m/>
    <m/>
    <n v="0"/>
    <m/>
    <n v="0"/>
    <m/>
    <m/>
    <m/>
    <s v="EST"/>
    <s v="40 HS"/>
    <d v="2009-06-29T00:00:00"/>
    <n v="11781.17"/>
    <n v="44"/>
    <x v="3"/>
    <x v="8"/>
  </r>
  <r>
    <s v="LUCIANA MARIA PIRES CARRIJO"/>
    <s v="Universidade Federal de Uberlandia"/>
    <n v="1918169"/>
    <n v="1376448688"/>
    <s v="25/12/1978"/>
    <s v="F"/>
    <s v="NILVA INES PIRES"/>
    <s v="Parda"/>
    <s v="BRASILEIRO NATO"/>
    <m/>
    <s v="MG"/>
    <m/>
    <n v="46"/>
    <s v="DIVISAO DE ENG SEG MEDICINA TRABALHO"/>
    <s v="08-AREA ADMINISTR-UMUARAMA"/>
    <n v="29"/>
    <s v="PRO REITORIA DE GESTAO DE PESSOAS"/>
    <s v="04-SANTA MONICA"/>
    <x v="0"/>
    <s v="Mestrado"/>
    <x v="1"/>
    <x v="2"/>
    <n v="8"/>
    <x v="0"/>
    <m/>
    <s v="0//0"/>
    <m/>
    <m/>
    <n v="0"/>
    <m/>
    <n v="0"/>
    <m/>
    <m/>
    <m/>
    <s v="EST"/>
    <s v="40 HS"/>
    <d v="2012-02-23T00:00:00"/>
    <n v="19113.04"/>
    <n v="44"/>
    <x v="3"/>
    <x v="7"/>
  </r>
  <r>
    <s v="LUCIANA PASSOS"/>
    <s v="Hospital de Clínicas"/>
    <n v="2189663"/>
    <n v="95157204604"/>
    <s v="02/12/1970"/>
    <s v="F"/>
    <s v="MAGNOLIA DO CARMO VITORINO PASSO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0"/>
    <n v="13"/>
    <x v="0"/>
    <m/>
    <s v="0//0"/>
    <m/>
    <m/>
    <n v="0"/>
    <m/>
    <n v="0"/>
    <m/>
    <m/>
    <m/>
    <s v="EST"/>
    <s v="40 HS"/>
    <d v="2002-11-28T00:00:00"/>
    <n v="29138.34"/>
    <n v="52"/>
    <x v="5"/>
    <x v="4"/>
  </r>
  <r>
    <s v="LUCIANA PAULA VASCONCELOS"/>
    <s v="Universidade Federal de Uberlandia"/>
    <n v="1083764"/>
    <n v="9348636600"/>
    <s v="17/10/1987"/>
    <s v="F"/>
    <s v="MARIA ANGELICA DE PAULA VASCONCELOS"/>
    <s v="Não Informado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2-08-11T00:00:00"/>
    <n v="5434.85"/>
    <n v="35"/>
    <x v="7"/>
    <x v="0"/>
  </r>
  <r>
    <s v="LUCIANA SARMENTO NOVAIS DA SILVA"/>
    <s v="Hospital de Clínicas"/>
    <n v="2418343"/>
    <n v="6542228608"/>
    <s v="19/03/1984"/>
    <s v="F"/>
    <s v="MARIA APARECIDA SARMENTO NOVAIS"/>
    <s v="Pard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Nivel Medio"/>
    <x v="2"/>
    <x v="0"/>
    <n v="4"/>
    <x v="0"/>
    <m/>
    <s v="0//0"/>
    <m/>
    <m/>
    <n v="0"/>
    <m/>
    <n v="0"/>
    <m/>
    <m/>
    <m/>
    <s v="EST"/>
    <s v="40 HS"/>
    <d v="2017-09-11T00:00:00"/>
    <n v="2814"/>
    <n v="38"/>
    <x v="7"/>
    <x v="9"/>
  </r>
  <r>
    <s v="LUCIANA SOARES BARBOSA"/>
    <s v="Hospital de Clínicas"/>
    <n v="1362505"/>
    <n v="4621995685"/>
    <s v="27/09/1978"/>
    <s v="F"/>
    <s v="RELVA LUCIA SOARES BARBOSA"/>
    <s v="Branca"/>
    <s v="BRASILEIRO NATO"/>
    <m/>
    <s v="MG"/>
    <s v="UBERLANDIA"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09-25T00:00:00"/>
    <n v="6081.19"/>
    <n v="44"/>
    <x v="3"/>
    <x v="2"/>
  </r>
  <r>
    <s v="LUCIANA SOUZA RODRIGUES"/>
    <s v="Universidade Federal de Uberlandia"/>
    <n v="2886234"/>
    <n v="5013013640"/>
    <s v="23/11/1982"/>
    <s v="F"/>
    <s v="MARIA OLIMPIA DE SOUZA RODRIGUES"/>
    <s v="Branca"/>
    <s v="BRASILEIRO NATO"/>
    <m/>
    <s v="MG"/>
    <m/>
    <n v="55"/>
    <s v="DIVISAO CARREIRA DOS TEC ADMINISTRATIVOS"/>
    <s v="04-SANTA MONICA"/>
    <n v="29"/>
    <s v="PRO REITORIA DE GESTAO DE PESSOAS"/>
    <s v="04-SANTA MONICA"/>
    <x v="0"/>
    <s v="Especialização Nivel Superior"/>
    <x v="1"/>
    <x v="3"/>
    <n v="2"/>
    <x v="0"/>
    <m/>
    <s v="0//0"/>
    <m/>
    <m/>
    <n v="26254"/>
    <s v="UNIVERSIDADE FED.DO TRIANGULO MINEIRO"/>
    <n v="0"/>
    <m/>
    <m/>
    <m/>
    <s v="EST"/>
    <s v="40 HS"/>
    <d v="2022-06-14T00:00:00"/>
    <n v="5867.05"/>
    <n v="40"/>
    <x v="2"/>
    <x v="0"/>
  </r>
  <r>
    <s v="LUCIANA VIEIRA MONTES"/>
    <s v="Hospital de Clínicas"/>
    <n v="1875131"/>
    <n v="78367743172"/>
    <s v="27/10/1973"/>
    <s v="F"/>
    <s v="MARIA JOSE VIEIRA"/>
    <s v="Branca"/>
    <s v="BRASILEIRO NATO"/>
    <m/>
    <s v="GO"/>
    <m/>
    <n v="491"/>
    <s v="CENTRO CIRURGIC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s v="LIC. TRATAMENTO DE SAUDE - EST"/>
    <n v="0"/>
    <m/>
    <n v="0"/>
    <m/>
    <s v="25/11/2022"/>
    <s v="8/01/2023"/>
    <s v="EST"/>
    <s v="40 HS"/>
    <d v="2011-07-02T00:00:00"/>
    <n v="5022.3900000000003"/>
    <n v="49"/>
    <x v="5"/>
    <x v="0"/>
  </r>
  <r>
    <s v="LUCIANA VILELA DA COSTA"/>
    <s v="Universidade Federal de Uberlandia"/>
    <n v="3001548"/>
    <n v="93190816620"/>
    <s v="06/01/1972"/>
    <s v="F"/>
    <s v="MARIA ONEIDA FRANCO COSTA"/>
    <s v="Branca"/>
    <s v="BRASILEIRO NATO"/>
    <m/>
    <s v="MG"/>
    <m/>
    <n v="65"/>
    <s v="DIVISAO DE SERVICOS GERAIS"/>
    <s v="08-AREA ADMINISTR-UMUARAMA"/>
    <n v="59"/>
    <s v="PREFEITURA UNIVERSITARIA"/>
    <s v="04-SANTA MONICA"/>
    <x v="0"/>
    <s v="ENSINO SUPERIOR"/>
    <x v="2"/>
    <x v="0"/>
    <n v="4"/>
    <x v="0"/>
    <m/>
    <s v="0//0"/>
    <m/>
    <m/>
    <n v="0"/>
    <m/>
    <n v="0"/>
    <m/>
    <m/>
    <m/>
    <s v="EST"/>
    <s v="40 HS"/>
    <d v="2017-12-21T00:00:00"/>
    <n v="3058.7"/>
    <n v="50"/>
    <x v="5"/>
    <x v="9"/>
  </r>
  <r>
    <s v="LUCIANE MARCIA DE OLIVEIRA TEODORO SILVA"/>
    <s v="Universidade Federal de Uberlandia"/>
    <n v="1035086"/>
    <n v="78382521649"/>
    <s v="10/08/1970"/>
    <s v="F"/>
    <s v="RITA MARIA OLIVEIRA"/>
    <s v="Preta"/>
    <s v="BRASILEIRO NATO"/>
    <m/>
    <s v="MG"/>
    <s v="UBERLANDIA"/>
    <n v="177"/>
    <s v="DIVISAO DE PROJETOS E CONVENIOS - DIRPL"/>
    <s v="04-SANTA MONICA"/>
    <n v="131"/>
    <s v="PRO REITORIA DE PLANEJAMEN ADMINISTRACAO"/>
    <s v="04-SANTA MONICA"/>
    <x v="0"/>
    <s v="Mestrado"/>
    <x v="2"/>
    <x v="0"/>
    <n v="16"/>
    <x v="0"/>
    <m/>
    <s v="0//0"/>
    <m/>
    <m/>
    <n v="0"/>
    <m/>
    <n v="0"/>
    <m/>
    <m/>
    <m/>
    <s v="EST"/>
    <s v="40 HS"/>
    <d v="1992-11-24T00:00:00"/>
    <n v="7094.37"/>
    <n v="52"/>
    <x v="5"/>
    <x v="2"/>
  </r>
  <r>
    <s v="LUCIANE RODRIGUES CAMPOS"/>
    <s v="Universidade Federal de Uberlandia"/>
    <n v="1476279"/>
    <n v="44618620625"/>
    <s v="04/10/1961"/>
    <s v="F"/>
    <s v="DINETE COSTA RODRIGUES"/>
    <s v="Branca"/>
    <s v="BRASILEIRO NATO"/>
    <m/>
    <s v="MG"/>
    <s v="UBERLANDIA"/>
    <n v="733"/>
    <s v="DIVISAO AQUISICAO PROCESSAMENTO TECNICO"/>
    <s v="04-SANTA MONICA"/>
    <n v="585"/>
    <s v="DIRETORIA DO SISTEMA DE BIBLIOTECAS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10-27T00:00:00"/>
    <n v="5434.85"/>
    <n v="61"/>
    <x v="6"/>
    <x v="0"/>
  </r>
  <r>
    <s v="LUCIANO ARANTES DO PRADO"/>
    <s v="Hospital de Clínicas"/>
    <n v="1434251"/>
    <n v="91084784653"/>
    <s v="18/02/1976"/>
    <s v="M"/>
    <s v="CLEUZA ARANTES DE SOUZA"/>
    <s v="Parda"/>
    <s v="BRASILEIRO NATO"/>
    <m/>
    <s v="MG"/>
    <s v="UBERLANDIA"/>
    <n v="491"/>
    <s v="CENTRO CIRURGICO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7T00:00:00"/>
    <n v="8204.32"/>
    <n v="46"/>
    <x v="3"/>
    <x v="3"/>
  </r>
  <r>
    <s v="LUCIANO DA SILVA"/>
    <s v="Hospital de Clínicas"/>
    <n v="2313049"/>
    <n v="96514647634"/>
    <s v="12/12/1974"/>
    <s v="M"/>
    <s v="CLEUSA MARIA DA SILV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3"/>
    <x v="0"/>
    <m/>
    <s v="0//0"/>
    <m/>
    <m/>
    <n v="0"/>
    <m/>
    <n v="0"/>
    <m/>
    <m/>
    <m/>
    <s v="EST"/>
    <s v="40 HS"/>
    <d v="2019-10-09T00:00:00"/>
    <n v="13756.47"/>
    <n v="48"/>
    <x v="3"/>
    <x v="5"/>
  </r>
  <r>
    <s v="LUCIANO FERNANDES DE OLIVEIRA"/>
    <s v="Universidade Federal de Uberlandia"/>
    <n v="1937839"/>
    <n v="98700979600"/>
    <s v="30/04/1973"/>
    <s v="M"/>
    <s v="JANDIRA FERNANDES DE OLIVEIRA"/>
    <s v="Branc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Especialização Nivel Superior"/>
    <x v="2"/>
    <x v="0"/>
    <n v="8"/>
    <x v="0"/>
    <m/>
    <s v="0//0"/>
    <m/>
    <s v="LIC. TRATAMENTO DE SAUDE - EST"/>
    <n v="0"/>
    <m/>
    <n v="0"/>
    <m/>
    <s v="11/10/2022"/>
    <s v="8/01/2023"/>
    <s v="EST"/>
    <s v="40 HS"/>
    <d v="2012-04-19T00:00:00"/>
    <n v="3707.09"/>
    <n v="49"/>
    <x v="5"/>
    <x v="9"/>
  </r>
  <r>
    <s v="LUCIANO LAMOUNIER FARIA"/>
    <s v="Universidade Federal de Uberlandia"/>
    <n v="2874957"/>
    <n v="79629610663"/>
    <s v="15/09/1971"/>
    <s v="M"/>
    <s v="NILVA LAMOUNIER DE FARIA"/>
    <s v="Branca"/>
    <s v="BRASILEIRO NATO"/>
    <m/>
    <s v="MG"/>
    <m/>
    <n v="781"/>
    <s v="DIVISAO DE APOIO OPERACIONAL"/>
    <s v="04-SANTA MONICA"/>
    <n v="29"/>
    <s v="PRO REITORIA DE GESTAO DE PESSOAS"/>
    <s v="04-SANTA MONICA"/>
    <x v="0"/>
    <s v="Mestrado"/>
    <x v="1"/>
    <x v="0"/>
    <n v="6"/>
    <x v="0"/>
    <m/>
    <s v="0//0"/>
    <m/>
    <m/>
    <n v="26450"/>
    <s v="UNIVERSIDADE FEDERAL DO SUL DA BAHIA"/>
    <n v="0"/>
    <m/>
    <m/>
    <m/>
    <s v="EST"/>
    <s v="40 HS"/>
    <d v="2016-04-08T00:00:00"/>
    <n v="9893.27"/>
    <n v="51"/>
    <x v="5"/>
    <x v="3"/>
  </r>
  <r>
    <s v="LUCIANO MORGANTI PALADINI"/>
    <s v="Hospital de Clínicas"/>
    <n v="1435418"/>
    <n v="50775650668"/>
    <s v="12/06/1975"/>
    <s v="M"/>
    <s v="ANA LUIZA MORGANTI"/>
    <s v="Branca"/>
    <s v="BRASILEIRO NATO"/>
    <m/>
    <s v="SP"/>
    <s v="SAO CARLOS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1"/>
    <x v="0"/>
    <m/>
    <s v="0//0"/>
    <m/>
    <m/>
    <n v="0"/>
    <m/>
    <n v="0"/>
    <m/>
    <m/>
    <m/>
    <s v="EST"/>
    <s v="20 HS"/>
    <d v="2003-12-01T00:00:00"/>
    <n v="8591.5300000000007"/>
    <n v="47"/>
    <x v="3"/>
    <x v="3"/>
  </r>
  <r>
    <s v="LUCIANO PEREIRA DA SILVA"/>
    <s v="Hospital de Clínicas"/>
    <n v="1434575"/>
    <n v="67589987620"/>
    <s v="10/08/1970"/>
    <s v="M"/>
    <s v="JOSEFA PEREIRA DA SILVA"/>
    <s v="Branca"/>
    <s v="BRASILEIRO NATO"/>
    <m/>
    <s v="MG"/>
    <s v="PARACATU"/>
    <n v="478"/>
    <s v="CIRURGIA PS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1T00:00:00"/>
    <n v="13485.6"/>
    <n v="52"/>
    <x v="5"/>
    <x v="5"/>
  </r>
  <r>
    <s v="LUCIANO THEODORO"/>
    <s v="Universidade Federal de Uberlandia"/>
    <n v="1512432"/>
    <n v="57785686653"/>
    <s v="06/10/1966"/>
    <s v="M"/>
    <s v="JACY MOTA THEODORO"/>
    <s v="Parda"/>
    <s v="BRASILEIRO NATO"/>
    <m/>
    <s v="MG"/>
    <s v="UBERLANDIA"/>
    <n v="1146"/>
    <s v="COORD CURS GRAD PORT E LIT DE LING PORT"/>
    <s v="04-SANTA MONICA"/>
    <n v="349"/>
    <s v="INSTITUTO DE LETRAS E LINGUISTICA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5-11-03T00:00:00"/>
    <n v="5700.8"/>
    <n v="56"/>
    <x v="4"/>
    <x v="0"/>
  </r>
  <r>
    <s v="LUCIANO VIEIRA SILVA"/>
    <s v="Hospital de Clínicas"/>
    <n v="1366497"/>
    <n v="3597104681"/>
    <s v="03/10/1978"/>
    <s v="M"/>
    <s v="EUNICE MARIA VIEIRA"/>
    <s v="Parda"/>
    <s v="BRASILEIRO NATO"/>
    <m/>
    <s v="MG"/>
    <s v="UBERLANDIA"/>
    <n v="769"/>
    <s v="PROPEDEUTICA"/>
    <s v="06-HOSP CLINICAS-UMUARAMA"/>
    <n v="746"/>
    <s v="DIRETORIA DE SERVICOS CLINICOS"/>
    <s v="06-HOSP CLINICAS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2-12-11T00:00:00"/>
    <n v="4661.2299999999996"/>
    <n v="44"/>
    <x v="3"/>
    <x v="0"/>
  </r>
  <r>
    <s v="LUCIENE CARMO NONATO OLIVEIRA"/>
    <s v="Universidade Federal de Uberlandia"/>
    <n v="2247590"/>
    <n v="88042669615"/>
    <s v="08/12/1973"/>
    <s v="F"/>
    <s v="ANA BORGES NONATO"/>
    <s v="Parda"/>
    <s v="BRASILEIRO NATO"/>
    <m/>
    <s v="MG"/>
    <m/>
    <n v="1176"/>
    <s v="DIVISAO DE AFASTAMENTOS"/>
    <s v="04-SANTA MONICA"/>
    <n v="29"/>
    <s v="PRO REITORIA DE GESTAO DE PESSOAS"/>
    <s v="04-SANTA MONICA"/>
    <x v="0"/>
    <s v="Mestrado"/>
    <x v="0"/>
    <x v="0"/>
    <n v="5"/>
    <x v="0"/>
    <m/>
    <s v="0//0"/>
    <m/>
    <m/>
    <n v="0"/>
    <m/>
    <n v="0"/>
    <m/>
    <m/>
    <m/>
    <s v="EST"/>
    <s v="40 HS"/>
    <d v="2015-09-03T00:00:00"/>
    <n v="4861.6099999999997"/>
    <n v="49"/>
    <x v="5"/>
    <x v="0"/>
  </r>
  <r>
    <s v="LUCIENE MARIA DE SOUZA"/>
    <s v="Universidade Federal de Uberlandia"/>
    <n v="2754008"/>
    <n v="5460606683"/>
    <s v="28/02/1982"/>
    <s v="F"/>
    <s v="MARIA CONCEICAO DE SOUZA"/>
    <s v="Branca"/>
    <s v="BRASILEIRO NATO"/>
    <m/>
    <s v="MG"/>
    <m/>
    <n v="620"/>
    <s v="DIVISAO DE PROJETOS PEDAGOGICOS - DIREN"/>
    <s v="04-SANTA MONICA"/>
    <n v="262"/>
    <s v="PRO REITORIA DE GRADUACAO"/>
    <s v="04-SANTA MONICA"/>
    <x v="0"/>
    <s v="Doutorado"/>
    <x v="1"/>
    <x v="0"/>
    <n v="9"/>
    <x v="0"/>
    <m/>
    <s v="0//0"/>
    <m/>
    <m/>
    <n v="26254"/>
    <s v="UNIVERSIDADE FED.DO TRIANGULO MINEIRO"/>
    <n v="0"/>
    <m/>
    <m/>
    <m/>
    <s v="EST"/>
    <s v="40 HS"/>
    <d v="2015-07-04T00:00:00"/>
    <n v="12119.86"/>
    <n v="40"/>
    <x v="2"/>
    <x v="5"/>
  </r>
  <r>
    <s v="LUCIENE OLIVEIRA BORGES ARRUDA"/>
    <s v="Hospital de Clínicas"/>
    <n v="3008970"/>
    <n v="81494190630"/>
    <s v="10/05/1969"/>
    <s v="F"/>
    <s v="MARIA ROSA DE OLIVEIRA BORGES"/>
    <s v="Parda"/>
    <s v="BRASILEIRO NATO"/>
    <m/>
    <s v="GO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8-01-23T00:00:00"/>
    <n v="6057.99"/>
    <n v="53"/>
    <x v="5"/>
    <x v="2"/>
  </r>
  <r>
    <s v="LUCIENE ROSA BATISTA DE PAULA"/>
    <s v="Hospital de Clínicas"/>
    <n v="1854478"/>
    <n v="69159114649"/>
    <s v="24/07/1962"/>
    <s v="F"/>
    <s v="ANA ROSA BATISTA"/>
    <s v="Branca"/>
    <s v="BRASILEIRO NATO"/>
    <m/>
    <s v="MG"/>
    <m/>
    <n v="486"/>
    <s v="ENFERMAGEM GINEC OBST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6614.85"/>
    <n v="60"/>
    <x v="6"/>
    <x v="2"/>
  </r>
  <r>
    <s v="LUCILA DE FRANCA MARTINS OLIVEIRA"/>
    <s v="Hospital de Clínicas"/>
    <n v="1123286"/>
    <n v="9476682841"/>
    <s v="28/08/1970"/>
    <s v="F"/>
    <s v="ADAIR PALMIERI DE FRANCA MARTINS"/>
    <s v="Branca"/>
    <s v="BRASILEIRO NATO"/>
    <m/>
    <s v="SP"/>
    <s v="SAO PAULO"/>
    <n v="768"/>
    <s v="FONOAUDIOLOGIA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30 HS"/>
    <d v="1994-07-25T00:00:00"/>
    <n v="37320.04"/>
    <n v="52"/>
    <x v="5"/>
    <x v="4"/>
  </r>
  <r>
    <s v="LUCIMAR CANDIDA ARANTES"/>
    <s v="Universidade Federal de Uberlandia"/>
    <n v="2319354"/>
    <n v="81489161600"/>
    <s v="28/07/1973"/>
    <s v="F"/>
    <s v="MARIA CANDIDA ARANTES"/>
    <s v="Pret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Tecnico (Nivel Medio Completo)"/>
    <x v="2"/>
    <x v="2"/>
    <n v="5"/>
    <x v="0"/>
    <m/>
    <s v="0//0"/>
    <m/>
    <m/>
    <n v="0"/>
    <m/>
    <n v="0"/>
    <m/>
    <m/>
    <m/>
    <s v="EST"/>
    <s v="40 HS"/>
    <d v="2016-06-15T00:00:00"/>
    <n v="7269.55"/>
    <n v="49"/>
    <x v="5"/>
    <x v="2"/>
  </r>
  <r>
    <s v="LUCIMARA DE FATIMA DE MELO MENHO"/>
    <s v="Hospital de Clínicas"/>
    <n v="1362658"/>
    <n v="56066252615"/>
    <s v="16/06/1968"/>
    <s v="F"/>
    <s v="ELZA RITA DA CONCEICAO MELO"/>
    <s v="Branca"/>
    <s v="BRASILEIRO NATO"/>
    <m/>
    <s v="MG"/>
    <s v="PATROCINIO"/>
    <n v="491"/>
    <s v="CENTRO CIRURGICO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01T00:00:00"/>
    <n v="9797.02"/>
    <n v="54"/>
    <x v="4"/>
    <x v="3"/>
  </r>
  <r>
    <s v="LUCIO SILVA PEREIRA"/>
    <s v="Universidade Federal de Uberlandia"/>
    <n v="1984275"/>
    <n v="21810355800"/>
    <s v="27/07/1984"/>
    <s v="M"/>
    <s v="MARIA DA PENHA DE OLIVEIRA PEREIRA"/>
    <s v="Parda"/>
    <s v="BRASILEIRO NATO"/>
    <m/>
    <s v="SP"/>
    <m/>
    <n v="817"/>
    <s v="COORDENACAO DO CURSO DE DANCA"/>
    <s v="04-SANTA MONICA"/>
    <n v="808"/>
    <s v="INSTITUTO DE ARTES"/>
    <s v="04-SANTA MONICA"/>
    <x v="0"/>
    <s v="Mestrado"/>
    <x v="0"/>
    <x v="1"/>
    <n v="7"/>
    <x v="0"/>
    <m/>
    <s v="0//0"/>
    <m/>
    <m/>
    <n v="0"/>
    <m/>
    <n v="0"/>
    <m/>
    <m/>
    <m/>
    <s v="EST"/>
    <s v="40 HS"/>
    <d v="2012-12-07T00:00:00"/>
    <n v="4679.12"/>
    <n v="38"/>
    <x v="7"/>
    <x v="0"/>
  </r>
  <r>
    <s v="LUCIVANIA DUARTE SILVA"/>
    <s v="Hospital de Clínicas"/>
    <n v="1435450"/>
    <n v="75033100653"/>
    <s v="02/02/1973"/>
    <s v="F"/>
    <s v="LUCILA DA CONCEICAO SILVA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Graduação (Nivel Superior Completo)"/>
    <x v="2"/>
    <x v="0"/>
    <n v="12"/>
    <x v="0"/>
    <m/>
    <s v="0//0"/>
    <m/>
    <m/>
    <n v="0"/>
    <m/>
    <n v="0"/>
    <m/>
    <m/>
    <m/>
    <s v="EST"/>
    <s v="40 HS"/>
    <d v="2003-12-03T00:00:00"/>
    <n v="4818.59"/>
    <n v="49"/>
    <x v="5"/>
    <x v="0"/>
  </r>
  <r>
    <s v="LUCIVANIA FERNANDES DE ANDRADE"/>
    <s v="Universidade Federal de Uberlandia"/>
    <n v="2250932"/>
    <n v="2875930613"/>
    <s v="19/02/1977"/>
    <s v="F"/>
    <s v="MARIA LUCIA FERNANDES DE ANDRADE"/>
    <s v="Branca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3"/>
    <s v="Graduação (Nivel Superior Completo)"/>
    <x v="2"/>
    <x v="0"/>
    <n v="5"/>
    <x v="0"/>
    <m/>
    <s v="0//0"/>
    <m/>
    <m/>
    <n v="0"/>
    <m/>
    <n v="0"/>
    <m/>
    <m/>
    <m/>
    <s v="EST"/>
    <s v="40 HS"/>
    <d v="2015-09-14T00:00:00"/>
    <n v="3178"/>
    <n v="45"/>
    <x v="3"/>
    <x v="9"/>
  </r>
  <r>
    <s v="LUCIVANIA SANTANA DA SILVA"/>
    <s v="Hospital de Clínicas"/>
    <n v="1123529"/>
    <n v="54719640125"/>
    <s v="23/06/1971"/>
    <s v="F"/>
    <s v="MIRNALOI SANTANA SILVA"/>
    <s v="Branca"/>
    <s v="BRASILEIRO NATO"/>
    <m/>
    <s v="GO"/>
    <s v="RIO VERDE"/>
    <n v="469"/>
    <s v="CENTRO SAUDE ESCOLA JARAGUA AMB DIENF"/>
    <s v="05-ENFERMAGEM-UMUARAMA"/>
    <n v="211"/>
    <s v="DIRETORIA DE ENFERMAGEM HC"/>
    <s v="05-ENFERMAGEM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5-01-16T00:00:00"/>
    <n v="6522.04"/>
    <n v="51"/>
    <x v="5"/>
    <x v="2"/>
  </r>
  <r>
    <s v="LUDIMILA SOUZA JULIATTI"/>
    <s v="Hospital de Clínicas"/>
    <n v="1435399"/>
    <n v="86633350678"/>
    <s v="22/09/1973"/>
    <s v="F"/>
    <s v="MARLENE DA PENHA SOUZA GIULEATE"/>
    <s v="Branca"/>
    <s v="BRASILEIRO NATO"/>
    <m/>
    <s v="MG"/>
    <s v="UBERLANDIA"/>
    <n v="769"/>
    <s v="PROPEDEUTICA"/>
    <s v="06-HOSP CLINICAS-UMUARAMA"/>
    <n v="746"/>
    <s v="DIRETORIA DE SERVICOS CLINICOS"/>
    <s v="06-HOSP CLINICAS-UMUARAMA"/>
    <x v="0"/>
    <s v="Especialização Nivel Superior"/>
    <x v="2"/>
    <x v="0"/>
    <n v="12"/>
    <x v="0"/>
    <m/>
    <s v="0//0"/>
    <m/>
    <m/>
    <n v="0"/>
    <m/>
    <n v="0"/>
    <m/>
    <m/>
    <m/>
    <s v="EST"/>
    <s v="40 HS"/>
    <d v="2003-12-03T00:00:00"/>
    <n v="4652.43"/>
    <n v="49"/>
    <x v="5"/>
    <x v="0"/>
  </r>
  <r>
    <s v="LUDIMILLA ARANTES SILVA"/>
    <s v="Universidade Federal de Uberlandia"/>
    <n v="2379416"/>
    <n v="7220048696"/>
    <s v="07/09/1986"/>
    <s v="F"/>
    <s v="TANIA MARA DUARTE ARANTES"/>
    <s v="Branca"/>
    <s v="BRASILEIRO NATO"/>
    <m/>
    <s v="MG"/>
    <m/>
    <n v="39"/>
    <s v="DIRETORIA PROVIMENTO ACOMP ADM CARREIRA"/>
    <s v="04-SANTA MONICA"/>
    <n v="29"/>
    <s v="PRO REITORIA DE GESTAO DE PESSOAS"/>
    <s v="04-SANTA MONICA"/>
    <x v="0"/>
    <s v="Graduação (Nivel Superior Completo)"/>
    <x v="0"/>
    <x v="0"/>
    <n v="4"/>
    <x v="0"/>
    <m/>
    <s v="0//0"/>
    <m/>
    <m/>
    <n v="0"/>
    <m/>
    <n v="0"/>
    <m/>
    <m/>
    <m/>
    <s v="EST"/>
    <s v="40 HS"/>
    <d v="2017-03-14T00:00:00"/>
    <n v="5036.9799999999996"/>
    <n v="36"/>
    <x v="7"/>
    <x v="0"/>
  </r>
  <r>
    <s v="LUDMILA GUERRA DE MOURA"/>
    <s v="Universidade Federal de Uberlandia"/>
    <n v="1511927"/>
    <n v="5001074673"/>
    <s v="08/01/1983"/>
    <s v="F"/>
    <s v="MARIA EUNICE GUERRA DE MOURA"/>
    <s v="Parda"/>
    <s v="BRASILEIRO NATO"/>
    <m/>
    <s v="MG"/>
    <s v="MONTE ALEGRE DE MINAS"/>
    <n v="173"/>
    <s v="DIVISAO DE COMPRAS - DIRCL"/>
    <s v="04-SANTA MONICA"/>
    <n v="131"/>
    <s v="PRO REITORIA DE PLANEJAMEN ADMINISTRACAO"/>
    <s v="04-SANTA MONICA"/>
    <x v="0"/>
    <s v="Mestrado"/>
    <x v="0"/>
    <x v="0"/>
    <n v="12"/>
    <x v="0"/>
    <m/>
    <s v="0//0"/>
    <m/>
    <m/>
    <n v="0"/>
    <m/>
    <n v="0"/>
    <m/>
    <m/>
    <m/>
    <s v="EST"/>
    <s v="40 HS"/>
    <d v="2005-11-03T00:00:00"/>
    <n v="7512.96"/>
    <n v="39"/>
    <x v="2"/>
    <x v="2"/>
  </r>
  <r>
    <s v="LUIS AUGUSTO BUSTAMANTE LOURENCO"/>
    <s v="Hospital de Clínicas"/>
    <n v="1123549"/>
    <n v="48105635615"/>
    <s v="09/06/1963"/>
    <s v="M"/>
    <s v="EDIR BUSTAMANTE LOURENCO"/>
    <s v="Branca"/>
    <s v="BRASILEIRO NATO"/>
    <m/>
    <s v="MG"/>
    <s v="BELO HORIZONTE"/>
    <n v="771"/>
    <s v="SERVICOS MEDICOS"/>
    <s v="06-HOSP CLINICAS-UMUARAMA"/>
    <n v="746"/>
    <s v="DIRETORIA DE SERVICOS CLINICOS"/>
    <s v="06-HOSP CLINICAS-UMUARAMA"/>
    <x v="0"/>
    <s v="Mestrado"/>
    <x v="1"/>
    <x v="1"/>
    <n v="16"/>
    <x v="0"/>
    <m/>
    <s v="0//0"/>
    <m/>
    <m/>
    <n v="0"/>
    <m/>
    <n v="0"/>
    <m/>
    <m/>
    <m/>
    <s v="EST"/>
    <s v="40 HS"/>
    <d v="1995-01-08T00:00:00"/>
    <n v="33687.839999999997"/>
    <n v="59"/>
    <x v="6"/>
    <x v="4"/>
  </r>
  <r>
    <s v="LUIS AUGUSTO MESQUITA"/>
    <s v="Universidade Federal de Uberlandia"/>
    <n v="1974400"/>
    <n v="7839927696"/>
    <s v="28/06/1988"/>
    <s v="M"/>
    <s v="MARIA MERCIA DE MESQUITA"/>
    <s v="Parda"/>
    <s v="BRASILEIRO NATO"/>
    <m/>
    <s v="MG"/>
    <m/>
    <n v="335"/>
    <s v="INSTITUTO DE HISTORIA"/>
    <s v="04-SANTA MONICA"/>
    <n v="335"/>
    <s v="INSTITUTO DE HISTORIA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0-23T00:00:00"/>
    <n v="4649.74"/>
    <n v="34"/>
    <x v="7"/>
    <x v="0"/>
  </r>
  <r>
    <s v="LUIS FERNANDO BORGES DA SILVA"/>
    <s v="Hospital de Clínicas"/>
    <n v="1367375"/>
    <n v="94788170604"/>
    <s v="07/11/1974"/>
    <s v="M"/>
    <s v="GERALDA SUSANA DA SILVA"/>
    <s v="Parda"/>
    <s v="BRASILEIRO NATO"/>
    <m/>
    <s v="MG"/>
    <s v="UBERABA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24 HS"/>
    <d v="2002-12-31T00:00:00"/>
    <n v="7335.85"/>
    <n v="48"/>
    <x v="3"/>
    <x v="2"/>
  </r>
  <r>
    <s v="LUIS FERNANDO ZANZOTI DE SOUSA"/>
    <s v="Universidade Federal de Uberlandia"/>
    <n v="2426782"/>
    <n v="75393859600"/>
    <s v="03/01/1965"/>
    <s v="M"/>
    <s v="LUIZA APARECIDA ZANZOTI DE SOUSA"/>
    <s v="Branca"/>
    <s v="BRASILEIRO NATO"/>
    <m/>
    <s v="MG"/>
    <m/>
    <n v="643"/>
    <s v="DIVISAO DE MANUTENCAO - DIRAM"/>
    <s v="08-AREA ADMINISTR-UMUARAMA"/>
    <n v="131"/>
    <s v="PRO REITORIA DE PLANEJAMEN ADMINISTRACAO"/>
    <s v="04-SANTA MONICA"/>
    <x v="0"/>
    <s v="Graduação (Nivel Superior Completo)"/>
    <x v="0"/>
    <x v="2"/>
    <n v="4"/>
    <x v="0"/>
    <m/>
    <s v="0//0"/>
    <m/>
    <m/>
    <n v="0"/>
    <m/>
    <n v="0"/>
    <m/>
    <m/>
    <m/>
    <s v="EST"/>
    <s v="40 HS"/>
    <d v="2017-10-18T00:00:00"/>
    <n v="3703.52"/>
    <n v="57"/>
    <x v="4"/>
    <x v="9"/>
  </r>
  <r>
    <s v="LUIS GONZAGA DE ANDRADE JUNIOR"/>
    <s v="Universidade Federal de Uberlandia"/>
    <n v="3000396"/>
    <n v="9879454677"/>
    <s v="04/06/1989"/>
    <s v="M"/>
    <s v="SIRLEY CASTRO VITAL DE ANDRADE"/>
    <s v="Branca"/>
    <s v="BRASILEIRO NATO"/>
    <m/>
    <s v="BA"/>
    <m/>
    <n v="60"/>
    <s v="DIVISAO DE CONSERVACAO E LIMPEZA"/>
    <s v="04-SANTA MONICA"/>
    <n v="117"/>
    <s v="DIRET DE EXPERIMENTACAO E PROD VEGETAL"/>
    <s v="08-AREA ADMINISTR-UMUARAMA"/>
    <x v="15"/>
    <s v="ENSINO MEDIO"/>
    <x v="0"/>
    <x v="2"/>
    <n v="4"/>
    <x v="0"/>
    <m/>
    <s v="0//0"/>
    <m/>
    <m/>
    <n v="0"/>
    <m/>
    <n v="0"/>
    <m/>
    <m/>
    <m/>
    <s v="EST"/>
    <s v="40 HS"/>
    <d v="2017-12-13T00:00:00"/>
    <n v="2962.82"/>
    <n v="33"/>
    <x v="0"/>
    <x v="9"/>
  </r>
  <r>
    <s v="LUIS OTAVIO RODRIGUES"/>
    <s v="Universidade Federal de Uberlandia"/>
    <n v="1874467"/>
    <n v="3654947638"/>
    <s v="10/11/1979"/>
    <s v="M"/>
    <s v="CELIA DAVI RODRIGUES"/>
    <s v="Parda"/>
    <s v="BRASILEIRO NATO"/>
    <m/>
    <s v="MG"/>
    <m/>
    <n v="349"/>
    <s v="INSTITUTO DE LETRAS E LINGUISTICA"/>
    <s v="04-SANTA MONICA"/>
    <n v="349"/>
    <s v="INSTITUTO DE LETRAS E LINGUISTICA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04T00:00:00"/>
    <n v="4766.41"/>
    <n v="43"/>
    <x v="2"/>
    <x v="0"/>
  </r>
  <r>
    <s v="LUIS PAULO PIRES"/>
    <s v="Universidade Federal de Uberlandia"/>
    <n v="1954076"/>
    <n v="7196855671"/>
    <s v="26/10/1987"/>
    <s v="M"/>
    <s v="MARIA LUCIA FERREIRA HIPOLITO PIRES"/>
    <s v="Branca"/>
    <s v="BRASILEIRO NATO"/>
    <m/>
    <s v="MG"/>
    <m/>
    <n v="963"/>
    <s v="DIRETORIA DE SUSTENTABILIDADE AMBIENTAL"/>
    <s v="04-SANTA MONICA"/>
    <n v="59"/>
    <s v="PREFEITURA UNIVERSITARIA"/>
    <s v="04-SANTA MONICA"/>
    <x v="0"/>
    <s v="Doutorado"/>
    <x v="0"/>
    <x v="0"/>
    <n v="7"/>
    <x v="0"/>
    <m/>
    <s v="0//0"/>
    <m/>
    <m/>
    <n v="0"/>
    <m/>
    <n v="0"/>
    <m/>
    <m/>
    <m/>
    <s v="EST"/>
    <s v="40 HS"/>
    <d v="2012-12-03T00:00:00"/>
    <n v="6042.34"/>
    <n v="35"/>
    <x v="7"/>
    <x v="2"/>
  </r>
  <r>
    <s v="LUIS RICARDO RODRIGUES"/>
    <s v="Universidade Federal de Uberlandia"/>
    <n v="1840390"/>
    <n v="422643670"/>
    <s v="05/08/1976"/>
    <s v="M"/>
    <s v="NEUSA FERREIRA RODRIGUES"/>
    <s v="Branca"/>
    <s v="BRASILEIRO NATO"/>
    <m/>
    <s v="MG"/>
    <m/>
    <n v="122"/>
    <s v="PRO REITORIA PESQUISA E POS GRADUACAO"/>
    <s v="04-SANTA MONICA"/>
    <n v="122"/>
    <s v="PRO REITORIA PESQUISA E POS GRADUACA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1-20T00:00:00"/>
    <n v="4824.79"/>
    <n v="46"/>
    <x v="3"/>
    <x v="0"/>
  </r>
  <r>
    <s v="LUIS SERGIO FERNANDES DE LIMA"/>
    <s v="Universidade Federal de Uberlandia"/>
    <n v="6412810"/>
    <n v="51123223653"/>
    <s v="31/01/1964"/>
    <s v="M"/>
    <s v="MARIA FERREIRA DE LIMA"/>
    <s v="Branca"/>
    <s v="BRASILEIRO NATO"/>
    <m/>
    <s v="MG"/>
    <s v="UBERLANDIA"/>
    <n v="44"/>
    <s v="DIVISAO DE APOIO AO DOCENTE"/>
    <s v="04-SANTA MONICA"/>
    <n v="29"/>
    <s v="PRO REITORIA DE GESTAO DE PESSOAS"/>
    <s v="04-SANTA MONICA"/>
    <x v="0"/>
    <s v="Mestrado"/>
    <x v="1"/>
    <x v="0"/>
    <n v="11"/>
    <x v="0"/>
    <m/>
    <s v="0//0"/>
    <m/>
    <m/>
    <n v="0"/>
    <m/>
    <n v="0"/>
    <m/>
    <m/>
    <m/>
    <s v="EST"/>
    <s v="40 HS"/>
    <d v="2006-03-01T00:00:00"/>
    <n v="12261.55"/>
    <n v="58"/>
    <x v="4"/>
    <x v="5"/>
  </r>
  <r>
    <s v="LUIZ ANDRE JUVENCIO SILVA"/>
    <s v="Universidade Federal de Uberlandia"/>
    <n v="3051223"/>
    <n v="9185478652"/>
    <s v="13/06/1992"/>
    <s v="M"/>
    <s v="IVANILDA JUVENCIO DA SILVA"/>
    <s v="Branca"/>
    <s v="BRASILEIRO NATO"/>
    <m/>
    <s v="SP"/>
    <m/>
    <n v="410"/>
    <s v="FACULDADE DE ENGENHARIA QUIMICA"/>
    <s v="04-SANTA MONICA"/>
    <n v="410"/>
    <s v="FACULDADE DE ENGENHARIA QUIMICA"/>
    <s v="04-SANTA MONICA"/>
    <x v="0"/>
    <s v="Doutorado"/>
    <x v="0"/>
    <x v="2"/>
    <n v="3"/>
    <x v="0"/>
    <m/>
    <s v="0//0"/>
    <m/>
    <m/>
    <n v="0"/>
    <m/>
    <n v="0"/>
    <m/>
    <m/>
    <m/>
    <s v="EST"/>
    <s v="40 HS"/>
    <d v="2018-06-20T00:00:00"/>
    <n v="5275.47"/>
    <n v="30"/>
    <x v="0"/>
    <x v="0"/>
  </r>
  <r>
    <s v="LUIZ ANTONIO DOS SANTOS"/>
    <s v="Universidade Federal de Uberlandia"/>
    <n v="412309"/>
    <n v="48165646672"/>
    <s v="20/09/1952"/>
    <s v="M"/>
    <s v="JOAQUINA PINTO SANTOS"/>
    <s v="Branca"/>
    <s v="BRASILEIRO NATO"/>
    <m/>
    <s v="MG"/>
    <s v="ARAGUARI"/>
    <n v="399"/>
    <s v="FACULDADE DE ENGENHARIA MECANICA"/>
    <s v="12-CAMPUS GLORIA"/>
    <n v="399"/>
    <s v="FACULDADE DE ENGENHARIA MECANICA"/>
    <s v="12-CAMPUS GLORIA"/>
    <x v="0"/>
    <s v="Mestrado"/>
    <x v="1"/>
    <x v="1"/>
    <n v="16"/>
    <x v="0"/>
    <m/>
    <s v="0//0"/>
    <m/>
    <m/>
    <n v="0"/>
    <m/>
    <n v="0"/>
    <m/>
    <m/>
    <m/>
    <s v="EST"/>
    <s v="40 HS"/>
    <d v="1982-09-01T00:00:00"/>
    <n v="14470.74"/>
    <n v="70"/>
    <x v="9"/>
    <x v="6"/>
  </r>
  <r>
    <s v="LUIZ CARLOS DE ABREU"/>
    <s v="Universidade Federal de Uberlandia"/>
    <n v="2248946"/>
    <n v="8604643699"/>
    <s v="23/08/1988"/>
    <s v="M"/>
    <s v="JOSA BATISTA DE PAULO ABREU"/>
    <s v="Branca"/>
    <s v="BRASILEIRO NATO"/>
    <m/>
    <s v="MG"/>
    <m/>
    <n v="607"/>
    <s v="DIVISAO DE ADMINISTRACAO - DIRAC"/>
    <s v="04-SANTA MONICA"/>
    <n v="262"/>
    <s v="PRO REITORIA DE GRADUACAO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9-04T00:00:00"/>
    <n v="4319.09"/>
    <n v="34"/>
    <x v="7"/>
    <x v="0"/>
  </r>
  <r>
    <s v="LUIZ CARLOS DE MOURA"/>
    <s v="Hospital de Clínicas"/>
    <n v="1531996"/>
    <n v="48164330663"/>
    <s v="08/06/1957"/>
    <s v="M"/>
    <s v="DOLERCIRA ABREU DE MOURA"/>
    <s v="Branca"/>
    <s v="BRASILEIRO NATO"/>
    <m/>
    <s v="MG"/>
    <s v="UBERLANDIA"/>
    <n v="748"/>
    <s v="ENGENHARIA CLINICA"/>
    <s v="06-HOSP CLINICAS-UMUARAMA"/>
    <n v="743"/>
    <s v="DIRETORIA DE SERVICOS ADMINISTRATIVOS"/>
    <s v="06-HOSP CLINICAS-UMUARAMA"/>
    <x v="0"/>
    <s v="Mestrado"/>
    <x v="0"/>
    <x v="2"/>
    <n v="12"/>
    <x v="0"/>
    <m/>
    <s v="0//0"/>
    <m/>
    <m/>
    <n v="0"/>
    <m/>
    <n v="0"/>
    <m/>
    <m/>
    <m/>
    <s v="EST"/>
    <s v="40 HS"/>
    <d v="2006-05-24T00:00:00"/>
    <n v="6575.53"/>
    <n v="65"/>
    <x v="1"/>
    <x v="2"/>
  </r>
  <r>
    <s v="LUIZ CARLOS DOS SANTOS"/>
    <s v="Universidade Federal de Uberlandia"/>
    <n v="1434314"/>
    <n v="85613363749"/>
    <s v="29/04/1965"/>
    <s v="M"/>
    <s v="ANA DE OLIVEIRA SANTOS"/>
    <s v="Parda"/>
    <s v="BRASILEIRO NATO"/>
    <m/>
    <s v="RJ"/>
    <s v="PETROPOLIS"/>
    <n v="1217"/>
    <s v="DIVISAO DO SIASS PERICIA SAUD SERVIDOR"/>
    <s v="08-AREA ADMINISTR-UMUARAMA"/>
    <n v="29"/>
    <s v="PRO REITORIA DE GESTAO DE PESSOAS"/>
    <s v="04-SANTA MONICA"/>
    <x v="0"/>
    <s v="ENSINO MEDIO"/>
    <x v="2"/>
    <x v="1"/>
    <n v="9"/>
    <x v="0"/>
    <m/>
    <s v="0//0"/>
    <m/>
    <m/>
    <n v="0"/>
    <m/>
    <n v="0"/>
    <m/>
    <m/>
    <m/>
    <s v="EST"/>
    <s v="40 HS"/>
    <d v="2003-11-10T00:00:00"/>
    <n v="2641.55"/>
    <n v="57"/>
    <x v="4"/>
    <x v="9"/>
  </r>
  <r>
    <s v="LUIZ CARLOS FELIX CARVALHO"/>
    <s v="Universidade Federal de Uberlandia"/>
    <n v="2071907"/>
    <n v="6072978673"/>
    <s v="18/08/1983"/>
    <s v="M"/>
    <s v="NOEMIA FELIX CARVALHO"/>
    <s v="Parda"/>
    <s v="BRASILEIRO NATO"/>
    <m/>
    <s v="MG"/>
    <m/>
    <n v="715"/>
    <s v="DIVISAO DE REDES_- CTIC"/>
    <s v="08-AREA ADMINISTR-UMUARAMA"/>
    <n v="581"/>
    <s v="CENTRO DE TECNO DA INFOR E COMUNICACAO"/>
    <s v="08-AREA ADMINISTR-UMUARAMA"/>
    <x v="0"/>
    <s v="Doutorado"/>
    <x v="1"/>
    <x v="0"/>
    <n v="7"/>
    <x v="0"/>
    <m/>
    <s v="0//0"/>
    <m/>
    <m/>
    <n v="0"/>
    <m/>
    <n v="0"/>
    <m/>
    <m/>
    <m/>
    <s v="EST"/>
    <s v="40 HS"/>
    <d v="2013-11-25T00:00:00"/>
    <n v="10400.89"/>
    <n v="39"/>
    <x v="2"/>
    <x v="8"/>
  </r>
  <r>
    <s v="LUIZ CARLOS LEITE"/>
    <s v="Universidade Federal de Uberlandia"/>
    <n v="1672913"/>
    <n v="2863718800"/>
    <s v="09/04/1963"/>
    <s v="M"/>
    <s v="ESMERALDA MIATO LEITE"/>
    <s v="Branca"/>
    <s v="BRASILEIRO NATO"/>
    <m/>
    <s v="SP"/>
    <s v="POPULINA"/>
    <n v="816"/>
    <s v="COORDENACAO DO CURSO DE TEATRO"/>
    <s v="04-SANTA MONICA"/>
    <n v="808"/>
    <s v="INSTITUTO DE ARTES"/>
    <s v="04-SANTA MONICA"/>
    <x v="0"/>
    <s v="Mestrado"/>
    <x v="1"/>
    <x v="1"/>
    <n v="10"/>
    <x v="0"/>
    <m/>
    <s v="0//0"/>
    <m/>
    <m/>
    <n v="0"/>
    <m/>
    <n v="0"/>
    <m/>
    <m/>
    <m/>
    <s v="EST"/>
    <s v="40 HS"/>
    <d v="2009-01-22T00:00:00"/>
    <n v="8966.61"/>
    <n v="59"/>
    <x v="6"/>
    <x v="3"/>
  </r>
  <r>
    <s v="LUIZ CARLOS VIEIRA DA SILVA"/>
    <s v="Hospital de Clínicas"/>
    <n v="1434223"/>
    <n v="76839940659"/>
    <s v="21/07/1964"/>
    <s v="M"/>
    <s v="MARIA FILDES DOS SANTOS"/>
    <s v="Parda"/>
    <s v="BRASILEIRO NATO"/>
    <m/>
    <s v="MG"/>
    <s v="BELO HORIZONTE"/>
    <n v="491"/>
    <s v="CENTRO CIRURGICO GEUNE DIENF"/>
    <s v="05-ENFERMAGEM-UMUARAMA"/>
    <n v="211"/>
    <s v="DIRETORIA DE ENFERMAGEM HC"/>
    <s v="05-ENFERMAGEM-UMUARAMA"/>
    <x v="0"/>
    <s v="Tecnico (Nivel Medio Completo)"/>
    <x v="2"/>
    <x v="3"/>
    <n v="11"/>
    <x v="0"/>
    <m/>
    <s v="0//0"/>
    <m/>
    <m/>
    <n v="0"/>
    <m/>
    <n v="0"/>
    <m/>
    <m/>
    <m/>
    <s v="EST"/>
    <s v="40 HS"/>
    <d v="2003-11-10T00:00:00"/>
    <n v="6484.46"/>
    <n v="58"/>
    <x v="4"/>
    <x v="2"/>
  </r>
  <r>
    <s v="LUIZ CLAUDIO DE CARVALHO DUARTE"/>
    <s v="Hospital de Clínicas"/>
    <n v="1217209"/>
    <n v="68672888634"/>
    <s v="19/01/1969"/>
    <s v="M"/>
    <s v="NADIR DE CARVALHO DUARTE"/>
    <s v="Branca"/>
    <s v="BRASILEIRO NATO"/>
    <m/>
    <s v="MG"/>
    <s v="BELO HORIZONTE"/>
    <n v="771"/>
    <s v="SERVICOS MEDICOS"/>
    <s v="06-HOSP CLINICAS-UMUARAMA"/>
    <n v="746"/>
    <s v="DIRETORIA DE SERVICOS CLINICOS"/>
    <s v="06-HOSP CLINICAS-UMUARAMA"/>
    <x v="0"/>
    <s v="Doutorado"/>
    <x v="1"/>
    <x v="2"/>
    <n v="13"/>
    <x v="0"/>
    <m/>
    <s v="0//0"/>
    <m/>
    <m/>
    <n v="0"/>
    <m/>
    <n v="0"/>
    <m/>
    <m/>
    <m/>
    <s v="EST"/>
    <s v="20 HS"/>
    <d v="2002-11-01T00:00:00"/>
    <n v="13305.54"/>
    <n v="53"/>
    <x v="5"/>
    <x v="5"/>
  </r>
  <r>
    <s v="LUIZ CLAUDIO VIEIRA FERREIRA"/>
    <s v="Hospital de Clínicas"/>
    <n v="2313011"/>
    <n v="87019078672"/>
    <s v="28/07/1975"/>
    <s v="M"/>
    <s v="EMILIA CLARA VIEIRA"/>
    <s v="Branca"/>
    <s v="BRASILEIRO NATO"/>
    <m/>
    <s v="MG"/>
    <s v="GRUPIARA"/>
    <n v="771"/>
    <s v="SERVICOS MEDICOS"/>
    <s v="06-HOSP CLINICAS-UMUARAMA"/>
    <n v="746"/>
    <s v="DIRETORIA DE SERVICOS CLINIC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40 HS"/>
    <d v="2004-06-09T00:00:00"/>
    <n v="24106.37"/>
    <n v="47"/>
    <x v="3"/>
    <x v="4"/>
  </r>
  <r>
    <s v="LUIZ FERNANDO BARBOSA DE PAULO"/>
    <s v="Universidade Federal de Uberlandia"/>
    <n v="1005793"/>
    <n v="8966616607"/>
    <s v="04/02/1988"/>
    <s v="M"/>
    <s v="LEILA BARBOSA DE PAULO"/>
    <s v="Parda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Doutorado"/>
    <x v="1"/>
    <x v="2"/>
    <n v="5"/>
    <x v="0"/>
    <m/>
    <s v="0//0"/>
    <m/>
    <m/>
    <n v="0"/>
    <m/>
    <n v="0"/>
    <m/>
    <m/>
    <m/>
    <s v="EST"/>
    <s v="40 HS"/>
    <d v="2016-02-11T00:00:00"/>
    <n v="18567.82"/>
    <n v="34"/>
    <x v="7"/>
    <x v="7"/>
  </r>
  <r>
    <s v="LUIZ FERNANDO DE OLIVEIRA"/>
    <s v="Hospital de Clínicas"/>
    <n v="412804"/>
    <n v="67826326672"/>
    <s v="20/03/1967"/>
    <s v="M"/>
    <s v="MARIA TEREZINHA OLIVEIRA"/>
    <s v="Branca"/>
    <s v="BRASILEIRO NATO"/>
    <m/>
    <s v="GO"/>
    <s v="BOM JESUS"/>
    <n v="754"/>
    <s v="NUTRICAO E DIETETICA"/>
    <s v="06-HOSP CLINICAS-UMUARAMA"/>
    <n v="743"/>
    <s v="DIRETORIA DE SERVICOS ADMINISTRATIVOS"/>
    <s v="06-HOSP CLINICAS-UMUARAM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87-02-20T00:00:00"/>
    <n v="3910.48"/>
    <n v="55"/>
    <x v="4"/>
    <x v="9"/>
  </r>
  <r>
    <s v="LUIZ FERNANDO NASCENTES CAMPOS"/>
    <s v="Universidade Federal de Uberlandia"/>
    <n v="3038114"/>
    <n v="8519499678"/>
    <s v="10/02/1992"/>
    <s v="M"/>
    <s v="ISABEL BORGES NASCENTES CAMPOS"/>
    <s v="Branca"/>
    <s v="BRASILEIRO NATO"/>
    <m/>
    <s v="MG"/>
    <m/>
    <n v="349"/>
    <s v="INSTITUTO DE LETRAS E LINGUISTICA"/>
    <s v="04-SANTA MONICA"/>
    <n v="349"/>
    <s v="INSTITUTO DE LETRAS E LINGUISTICA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8-04-10T00:00:00"/>
    <n v="4001.88"/>
    <n v="30"/>
    <x v="0"/>
    <x v="0"/>
  </r>
  <r>
    <s v="LUIZ FERNANDO PIRES MARTINS"/>
    <s v="Universidade Federal de Uberlandia"/>
    <n v="1874234"/>
    <n v="1438157681"/>
    <s v="06/11/1986"/>
    <s v="M"/>
    <s v="MARLENE PIRES DA SILVA"/>
    <s v="Não Informado"/>
    <s v="BRASILEIRO NATO"/>
    <m/>
    <s v="MG"/>
    <m/>
    <n v="246"/>
    <s v="PROCURADORIA GERAL"/>
    <s v="04-SANTA MONICA"/>
    <n v="246"/>
    <s v="PROCURADORIA GERAL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01T00:00:00"/>
    <n v="4663.6499999999996"/>
    <n v="36"/>
    <x v="7"/>
    <x v="0"/>
  </r>
  <r>
    <s v="LUIZ FERNANDO VILARINHO GUIMARAES"/>
    <s v="Universidade Federal de Uberlandia"/>
    <n v="1981349"/>
    <n v="6849358642"/>
    <s v="29/08/1984"/>
    <s v="M"/>
    <s v="BEATRIZ ALVES VILARINHO GUIMARAES"/>
    <s v="Branca"/>
    <s v="BRASILEIRO NATO"/>
    <m/>
    <s v="MG"/>
    <m/>
    <n v="952"/>
    <s v="DIVISAO DE ESPORTE E LAZER UNIVERSITARIO"/>
    <s v="04-SANTA MONICA"/>
    <n v="944"/>
    <s v="PRO REITORIA DE ASSISTENCIA ESTUDANTIL"/>
    <s v="04-SANTA MONICA"/>
    <x v="0"/>
    <s v="Mestrado"/>
    <x v="1"/>
    <x v="0"/>
    <n v="7"/>
    <x v="0"/>
    <m/>
    <s v="0//0"/>
    <m/>
    <m/>
    <n v="0"/>
    <m/>
    <n v="0"/>
    <m/>
    <m/>
    <m/>
    <s v="EST"/>
    <s v="40 HS"/>
    <d v="2012-11-28T00:00:00"/>
    <n v="8966.61"/>
    <n v="38"/>
    <x v="7"/>
    <x v="3"/>
  </r>
  <r>
    <s v="LUIZ FLAVIO MARCELINO DE LIMA"/>
    <s v="Universidade Federal de Uberlandia"/>
    <n v="1749600"/>
    <n v="36655171687"/>
    <s v="03/04/1960"/>
    <s v="M"/>
    <s v="NATALINA ZANOVELLO DE LIMA"/>
    <s v="Branca"/>
    <s v="BRASILEIRO NATO"/>
    <m/>
    <s v="MG"/>
    <m/>
    <n v="65"/>
    <s v="DIVISAO DE SERVICOS GERAIS"/>
    <s v="08-AREA ADMINISTR-UMUARAMA"/>
    <n v="59"/>
    <s v="PREFEITURA UNIVERSITARIA"/>
    <s v="04-SANTA MONICA"/>
    <x v="0"/>
    <s v="Especialização Nivel Superior"/>
    <x v="0"/>
    <x v="0"/>
    <n v="9"/>
    <x v="0"/>
    <m/>
    <s v="0//0"/>
    <m/>
    <m/>
    <n v="26413"/>
    <s v="INSTITUTO FEDERAL DO TRIANGULO MINEIRO"/>
    <n v="0"/>
    <m/>
    <m/>
    <m/>
    <s v="EST"/>
    <s v="40 HS"/>
    <d v="2012-04-24T00:00:00"/>
    <n v="5116.37"/>
    <n v="62"/>
    <x v="6"/>
    <x v="0"/>
  </r>
  <r>
    <s v="LUIZ GUSTAVO PEREIRA DA SILVA"/>
    <s v="Universidade Federal de Uberlandia"/>
    <n v="2037551"/>
    <n v="6219567676"/>
    <s v="12/10/1983"/>
    <s v="M"/>
    <s v="CLEUZA REGINA FERNANDES DA SILVA"/>
    <s v="Preta"/>
    <s v="BRASILEIRO NATO"/>
    <m/>
    <s v="MG"/>
    <m/>
    <n v="1172"/>
    <s v="ASSESSORIA ADMINISTRATIVA UFU MT CARMELO"/>
    <s v="10-CAMPUS MONTE CARMELO"/>
    <n v="262"/>
    <s v="PRO REITORIA DE GRADUACAO"/>
    <s v="04-SANTA MONICA"/>
    <x v="0"/>
    <s v="Mestrado"/>
    <x v="0"/>
    <x v="0"/>
    <n v="7"/>
    <x v="0"/>
    <m/>
    <s v="0//0"/>
    <m/>
    <m/>
    <n v="0"/>
    <m/>
    <n v="0"/>
    <m/>
    <m/>
    <m/>
    <s v="EST"/>
    <s v="40 HS"/>
    <d v="2013-06-13T00:00:00"/>
    <n v="5248.21"/>
    <n v="39"/>
    <x v="2"/>
    <x v="0"/>
  </r>
  <r>
    <s v="LUIZ HENRIQUE GUERREIRO VIDIGAL"/>
    <s v="Hospital de Clínicas"/>
    <n v="2312950"/>
    <n v="90753925672"/>
    <s v="15/10/1971"/>
    <s v="M"/>
    <s v="THEREZINHA GUERREIRO VIDIGAL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1"/>
    <x v="0"/>
    <m/>
    <s v="0//0"/>
    <m/>
    <m/>
    <n v="0"/>
    <m/>
    <n v="0"/>
    <m/>
    <m/>
    <m/>
    <s v="EST"/>
    <s v="20 HS"/>
    <d v="2002-10-28T00:00:00"/>
    <n v="7967.9"/>
    <n v="51"/>
    <x v="5"/>
    <x v="2"/>
  </r>
  <r>
    <s v="LUIZ HUMBERTO CASSIMIRO OLIVEIRA"/>
    <s v="Universidade Federal de Uberlandia"/>
    <n v="412246"/>
    <n v="35198710687"/>
    <s v="16/03/1961"/>
    <s v="M"/>
    <s v="MARIA AP CASSIMIRO"/>
    <s v="Parda"/>
    <s v="BRASILEIRO NATO"/>
    <m/>
    <s v="MG"/>
    <s v="ARAGUARI"/>
    <n v="71"/>
    <s v="DIVISAO VIGILANCIA SEGURANCA PATRIMONIAL"/>
    <s v="04-SANTA MONICA"/>
    <n v="59"/>
    <s v="PREFEITURA UNIVERSITARIA"/>
    <s v="04-SANTA MONICA"/>
    <x v="0"/>
    <s v="Nivel Medio"/>
    <x v="0"/>
    <x v="0"/>
    <n v="16"/>
    <x v="0"/>
    <m/>
    <s v="0//0"/>
    <m/>
    <m/>
    <n v="0"/>
    <m/>
    <n v="0"/>
    <m/>
    <m/>
    <m/>
    <s v="EST"/>
    <s v="40 HS"/>
    <d v="1983-07-01T00:00:00"/>
    <n v="7543.67"/>
    <n v="61"/>
    <x v="6"/>
    <x v="2"/>
  </r>
  <r>
    <s v="LUIZ HUMBERTO DA SILVA"/>
    <s v="Universidade Federal de Uberlandia"/>
    <n v="411156"/>
    <n v="30281199604"/>
    <s v="08/07/1958"/>
    <s v="M"/>
    <s v="HILDA GONZAGA SILVA"/>
    <s v="Branca"/>
    <s v="BRASILEIRO NATO"/>
    <m/>
    <s v="MG"/>
    <s v="UBERLANDIA"/>
    <n v="284"/>
    <s v="DIVISAO DE CONTROLE ACADEMICO"/>
    <s v="04-SANTA MONICA"/>
    <n v="262"/>
    <s v="PRO REITORIA DE GRADUACAO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7-08-17T00:00:00"/>
    <n v="9290.15"/>
    <n v="64"/>
    <x v="1"/>
    <x v="3"/>
  </r>
  <r>
    <s v="LUIZ HUMBERTO DE ATAIDE"/>
    <s v="Universidade Federal de Uberlandia"/>
    <n v="412716"/>
    <n v="39374718634"/>
    <s v="11/06/1964"/>
    <s v="M"/>
    <s v="ODETE LOURDES PEREIRA DE ATAIDE"/>
    <s v="Branca"/>
    <s v="BRASILEIRO NATO"/>
    <m/>
    <s v="MG"/>
    <s v="TUPACIGUARA"/>
    <n v="694"/>
    <s v="DIVISAO DE TRANSPORTES"/>
    <s v="08-AREA ADMINISTR-UMUARAMA"/>
    <n v="59"/>
    <s v="PREFEITURA UNIVERSITARIA"/>
    <s v="04-SANTA MONICA"/>
    <x v="0"/>
    <s v="ENSINO FUNDAMENTAL INCOMPLETO"/>
    <x v="2"/>
    <x v="0"/>
    <n v="16"/>
    <x v="0"/>
    <m/>
    <s v="0//0"/>
    <m/>
    <m/>
    <n v="0"/>
    <m/>
    <n v="0"/>
    <m/>
    <m/>
    <m/>
    <s v="EST"/>
    <s v="40 HS"/>
    <d v="1987-01-01T00:00:00"/>
    <n v="5581.77"/>
    <n v="58"/>
    <x v="4"/>
    <x v="0"/>
  </r>
  <r>
    <s v="LUIZ MARCIO DA SILVA"/>
    <s v="Universidade Federal de Uberlandia"/>
    <n v="1123466"/>
    <n v="80751016691"/>
    <s v="20/04/1973"/>
    <s v="M"/>
    <s v="DULCE LUIZA SILVA"/>
    <s v="Branca"/>
    <s v="BRASILEIRO NATO"/>
    <m/>
    <s v="MG"/>
    <s v="QUINTINOS"/>
    <n v="122"/>
    <s v="PRO REITORIA PESQUISA E POS GRADUACAO"/>
    <s v="04-SANTA MONICA"/>
    <n v="122"/>
    <s v="PRO REITORIA PESQUISA E POS GRADUACAO"/>
    <s v="04-SANTA MONICA"/>
    <x v="0"/>
    <s v="Mestrado"/>
    <x v="0"/>
    <x v="0"/>
    <n v="16"/>
    <x v="0"/>
    <m/>
    <s v="0//0"/>
    <m/>
    <m/>
    <n v="0"/>
    <m/>
    <n v="0"/>
    <m/>
    <m/>
    <m/>
    <s v="EST"/>
    <s v="40 HS"/>
    <d v="1995-01-09T00:00:00"/>
    <n v="8087.52"/>
    <n v="49"/>
    <x v="5"/>
    <x v="3"/>
  </r>
  <r>
    <s v="LUIZ ROBERTO DA SILVA"/>
    <s v="Hospital de Clínicas"/>
    <n v="2345189"/>
    <n v="28805852600"/>
    <s v="14/08/1953"/>
    <s v="M"/>
    <s v="MARIA APARECIDA DA SILVA"/>
    <s v="Parda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x v="0"/>
    <s v="Mestrado"/>
    <x v="1"/>
    <x v="2"/>
    <n v="13"/>
    <x v="0"/>
    <m/>
    <s v="0//0"/>
    <m/>
    <m/>
    <n v="0"/>
    <m/>
    <n v="0"/>
    <m/>
    <m/>
    <m/>
    <s v="EST"/>
    <s v="40 HS"/>
    <d v="2002-10-24T00:00:00"/>
    <n v="21734.26"/>
    <n v="69"/>
    <x v="9"/>
    <x v="4"/>
  </r>
  <r>
    <s v="LUIZ ROGERIO RODRIGUES"/>
    <s v="Universidade Federal de Uberlandia"/>
    <n v="413562"/>
    <n v="51143429672"/>
    <s v="14/02/1968"/>
    <s v="M"/>
    <s v="TEREZINHA RA RODRIGUES"/>
    <s v="Parda"/>
    <s v="BRASILEIRO NATO"/>
    <m/>
    <s v="MG"/>
    <s v="UBERLANDIA"/>
    <n v="814"/>
    <s v="COORDENACAO DO CURSO DE ARTES VISUAIS"/>
    <s v="04-SANTA MONICA"/>
    <n v="808"/>
    <s v="INSTITUTO DE ARTES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1-07-10T00:00:00"/>
    <n v="5305.59"/>
    <n v="54"/>
    <x v="4"/>
    <x v="0"/>
  </r>
  <r>
    <s v="LUIZA TORNELLI AGUIAR"/>
    <s v="Universidade Federal de Uberlandia"/>
    <n v="2094750"/>
    <n v="9409089646"/>
    <s v="02/02/1990"/>
    <s v="F"/>
    <s v="RENATA MAGALHAES FERREIRA TORNELLI"/>
    <s v="Não Informado"/>
    <s v="BRASILEIRO NATO"/>
    <m/>
    <s v="MG"/>
    <m/>
    <n v="363"/>
    <s v="FACULDADE DE EDUCACAO"/>
    <s v="04-SANTA MONICA"/>
    <n v="363"/>
    <s v="FACULDADE DE EDUCACAO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2-21T00:00:00"/>
    <n v="5051.21"/>
    <n v="32"/>
    <x v="0"/>
    <x v="0"/>
  </r>
  <r>
    <s v="LUIZA VITORIA VITAL DE ANDRADE"/>
    <s v="Universidade Federal de Uberlandia"/>
    <n v="2615940"/>
    <n v="6773445620"/>
    <s v="24/10/1984"/>
    <s v="F"/>
    <s v="SIRLEY CASTRO VITAL DE ANDRADE"/>
    <s v="Branca"/>
    <s v="BRASILEIRO NATO"/>
    <m/>
    <s v="BA"/>
    <s v="ITABUNA"/>
    <n v="294"/>
    <s v="INSTITUTO DE BIOLOGIA"/>
    <s v="07-AREA ACADEMICA-UMUARAMA"/>
    <n v="294"/>
    <s v="INSTITUTO DE BIOLOGIA"/>
    <s v="07-AREA ACADEMICA-UMUARAMA"/>
    <x v="0"/>
    <s v="Mestrado"/>
    <x v="0"/>
    <x v="0"/>
    <n v="10"/>
    <x v="0"/>
    <m/>
    <s v="0//0"/>
    <m/>
    <s v="LIC CAPAC - ART 25, INC I - DEC 9991/2019"/>
    <n v="0"/>
    <m/>
    <n v="0"/>
    <m/>
    <s v="16/11/2022"/>
    <s v="31/12/2022"/>
    <s v="EST"/>
    <s v="30 HS"/>
    <d v="2009-01-22T00:00:00"/>
    <n v="4414.87"/>
    <n v="38"/>
    <x v="7"/>
    <x v="0"/>
  </r>
  <r>
    <s v="LUMIA MASSA GARCIA PIRES"/>
    <s v="Universidade Federal de Uberlandia"/>
    <n v="2827402"/>
    <n v="6296738617"/>
    <s v="24/12/1987"/>
    <s v="F"/>
    <s v="CREONICE MASSA GARCIA PIRES"/>
    <s v="Não Informado"/>
    <s v="BRASILEIRO NATO"/>
    <m/>
    <s v="GO"/>
    <m/>
    <n v="584"/>
    <s v="DIRETORIA REL INTERN INTERINSTITUCIONAIS"/>
    <s v="04-SANTA MONICA"/>
    <n v="4"/>
    <s v="GABINETE DO REITOR"/>
    <s v="04-SANTA MONICA"/>
    <x v="0"/>
    <s v="Mestrado"/>
    <x v="0"/>
    <x v="0"/>
    <n v="5"/>
    <x v="0"/>
    <m/>
    <s v="0//0"/>
    <m/>
    <m/>
    <n v="0"/>
    <m/>
    <n v="0"/>
    <m/>
    <m/>
    <m/>
    <s v="EST"/>
    <s v="40 HS"/>
    <d v="2016-08-22T00:00:00"/>
    <n v="5132.4399999999996"/>
    <n v="35"/>
    <x v="7"/>
    <x v="0"/>
  </r>
  <r>
    <s v="LUZ DIVINA CANDIDO NUNES"/>
    <s v="Universidade Federal de Uberlandia"/>
    <n v="1837321"/>
    <n v="5211216636"/>
    <s v="22/10/1981"/>
    <s v="F"/>
    <s v="MARINA MARIA CANDIDO NUNES"/>
    <s v="Parda"/>
    <s v="BRASILEIRO NATO"/>
    <m/>
    <s v="MG"/>
    <m/>
    <n v="126"/>
    <s v="DIVISAO DE ASSUNTOS EDUCACIONAIS - DIRAC"/>
    <s v="07-AREA ACADEMICA-UMUARAMA"/>
    <n v="262"/>
    <s v="PRO REITORIA DE GRADUACA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1-20T00:00:00"/>
    <n v="5639.16"/>
    <n v="41"/>
    <x v="2"/>
    <x v="0"/>
  </r>
  <r>
    <s v="LUZENCORT BARBARA DA SILVA JUNIOR"/>
    <s v="Universidade Federal de Uberlandia"/>
    <n v="1514795"/>
    <n v="300542658"/>
    <s v="28/03/1978"/>
    <s v="M"/>
    <s v="ILDA RODRIGUES DA SILVA"/>
    <s v="Branca"/>
    <s v="BRASILEIRO NATO"/>
    <m/>
    <s v="MG"/>
    <s v="UBERLANDIA"/>
    <n v="715"/>
    <s v="DIVISAO DE REDES_- CTIC"/>
    <s v="08-AREA ADMINISTR-UMUARAMA"/>
    <n v="581"/>
    <s v="CENTRO DE TECNO DA INFOR E COMUNICACAO"/>
    <s v="08-AREA ADMINISTR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5-12-06T00:00:00"/>
    <n v="8936.98"/>
    <n v="44"/>
    <x v="3"/>
    <x v="3"/>
  </r>
  <r>
    <s v="LUZIA APARECIDA DE ARAUJO"/>
    <s v="Hospital de Clínicas"/>
    <n v="1434778"/>
    <n v="3572867665"/>
    <s v="04/03/1978"/>
    <s v="F"/>
    <s v="MARIA ABADIA MACEDO"/>
    <s v="Branca"/>
    <s v="BRASILEIRO NATO"/>
    <m/>
    <s v="MG"/>
    <s v="ARAGUARI"/>
    <n v="212"/>
    <s v="AMBULATORI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3T00:00:00"/>
    <n v="6218.14"/>
    <n v="44"/>
    <x v="3"/>
    <x v="2"/>
  </r>
  <r>
    <s v="LUZIA SILVA DOS SANTOS"/>
    <s v="Hospital de Clínicas"/>
    <n v="3057361"/>
    <n v="9176603660"/>
    <s v="16/01/1989"/>
    <s v="F"/>
    <s v="EDILEUZA DE FATIMA DA SILVA"/>
    <s v="Branca"/>
    <s v="BRASILEIRO NATO"/>
    <m/>
    <s v="MG"/>
    <m/>
    <n v="770"/>
    <s v="PSICOLOGIA CLINICA"/>
    <s v="06-HOSP CLINICAS-UMUARAMA"/>
    <n v="746"/>
    <s v="DIRETORIA DE SERVICOS CLINICOS"/>
    <s v="06-HOSP CLINICAS-UMUARAMA"/>
    <x v="1"/>
    <s v="Mestrado"/>
    <x v="1"/>
    <x v="2"/>
    <n v="3"/>
    <x v="0"/>
    <m/>
    <s v="0//0"/>
    <m/>
    <m/>
    <n v="0"/>
    <m/>
    <n v="0"/>
    <m/>
    <m/>
    <m/>
    <s v="EST"/>
    <s v="40 HS"/>
    <d v="2018-07-19T00:00:00"/>
    <n v="12543.84"/>
    <n v="33"/>
    <x v="0"/>
    <x v="5"/>
  </r>
  <r>
    <s v="LUZIMARA LELIS RIBEIRO"/>
    <s v="Universidade Federal de Uberlandia"/>
    <n v="2102934"/>
    <n v="128123664"/>
    <s v="17/05/1976"/>
    <s v="F"/>
    <s v="LUZIA ALVES RIBEIRO"/>
    <s v="Branca"/>
    <s v="BRASILEIRO NATO"/>
    <m/>
    <s v="MG"/>
    <m/>
    <n v="874"/>
    <s v="CENTRO ENS PESQ EXT ATED EDU ESPECIAL"/>
    <s v="04-SANTA MONICA"/>
    <n v="262"/>
    <s v="PRO REITORIA DE GRADUACAO"/>
    <s v="04-SANTA MONICA"/>
    <x v="0"/>
    <s v="Mestrado"/>
    <x v="0"/>
    <x v="2"/>
    <n v="6"/>
    <x v="0"/>
    <m/>
    <s v="0//0"/>
    <m/>
    <m/>
    <n v="0"/>
    <m/>
    <n v="0"/>
    <m/>
    <m/>
    <m/>
    <s v="EST"/>
    <s v="40 HS"/>
    <d v="2014-03-18T00:00:00"/>
    <n v="4861.6099999999997"/>
    <n v="46"/>
    <x v="3"/>
    <x v="0"/>
  </r>
  <r>
    <s v="LUZIMARCIA MOSQUINI DIAS"/>
    <s v="Hospital de Clínicas"/>
    <n v="1435400"/>
    <n v="40907368204"/>
    <s v="28/06/1972"/>
    <s v="F"/>
    <s v="DEVANICE JOANA MOSQUINI"/>
    <s v="Branca"/>
    <s v="BRASILEIRO NATO"/>
    <m/>
    <s v="MT"/>
    <s v="RONDONOPOLIS"/>
    <n v="496"/>
    <s v="ONCOLOGIA QUIMIOTERAPIA GEUNE DIENF"/>
    <s v="05-ENFERMAGEM-UMUARAMA"/>
    <n v="743"/>
    <s v="DIRETORIA DE SERVICOS ADMINISTRATIV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3-12-03T00:00:00"/>
    <n v="17126.240000000002"/>
    <n v="50"/>
    <x v="5"/>
    <x v="1"/>
  </r>
  <r>
    <s v="LUZMAIA CANDIDA DOS SANTOS"/>
    <s v="Universidade Federal de Uberlandia"/>
    <n v="1365917"/>
    <n v="76616550630"/>
    <s v="09/11/1971"/>
    <s v="F"/>
    <s v="JERONIMA CANDIDA DOS SANTOS"/>
    <s v="Parda"/>
    <s v="BRASILEIRO NATO"/>
    <m/>
    <s v="MG"/>
    <s v="TUPACIGUARA"/>
    <n v="332"/>
    <s v="FACULDADE DE EDUCACAO FISICA"/>
    <s v="03-EDUCACAO FISICA"/>
    <n v="332"/>
    <s v="FACULDADE DE EDUCACAO FISICA"/>
    <s v="03-EDUCACAO FISICA"/>
    <x v="0"/>
    <s v="Mestrado"/>
    <x v="0"/>
    <x v="0"/>
    <n v="13"/>
    <x v="0"/>
    <m/>
    <s v="0//0"/>
    <m/>
    <m/>
    <n v="0"/>
    <m/>
    <n v="0"/>
    <m/>
    <m/>
    <m/>
    <s v="EST"/>
    <s v="40 HS"/>
    <d v="2002-12-09T00:00:00"/>
    <n v="6602.43"/>
    <n v="51"/>
    <x v="5"/>
    <x v="2"/>
  </r>
  <r>
    <s v="LYNIKA ANTUNES SANTANA MANALISCHI"/>
    <s v="Universidade Federal de Uberlandia"/>
    <n v="1929331"/>
    <n v="9833429629"/>
    <s v="20/04/1991"/>
    <s v="F"/>
    <s v="MARIA LIUZZI ANTUNES SANTANA"/>
    <s v="Branca"/>
    <s v="BRASILEIRO NATO"/>
    <m/>
    <s v="MG"/>
    <m/>
    <n v="443"/>
    <s v="DIRETORIA DA EDITORA UFU"/>
    <s v="04-SANTA MONICA"/>
    <n v="443"/>
    <s v="DIRETORIA DA EDITORA UFU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3-23T00:00:00"/>
    <n v="4824.79"/>
    <n v="31"/>
    <x v="0"/>
    <x v="0"/>
  </r>
  <r>
    <s v="MABEL DUARTE ALVES GOMIDES"/>
    <s v="Hospital de Clínicas"/>
    <n v="2189633"/>
    <n v="43411428104"/>
    <s v="29/01/1970"/>
    <s v="F"/>
    <s v="WALDECYR PEREIRA DA SILVA"/>
    <s v="Branca"/>
    <s v="BRASILEIRO NATO"/>
    <m/>
    <s v="GO"/>
    <s v="CATALAO"/>
    <n v="771"/>
    <s v="SERVICOS MEDICOS"/>
    <s v="06-HOSP CLINICAS-UMUARAMA"/>
    <n v="746"/>
    <s v="DIRETORIA DE SERVICOS CLINICOS"/>
    <s v="06-HOSP CLINICAS-UMUARAMA"/>
    <x v="0"/>
    <s v="Doutorado"/>
    <x v="1"/>
    <x v="0"/>
    <n v="13"/>
    <x v="0"/>
    <m/>
    <s v="0//0"/>
    <m/>
    <m/>
    <n v="0"/>
    <m/>
    <n v="0"/>
    <m/>
    <m/>
    <m/>
    <s v="EST"/>
    <s v="40 HS"/>
    <d v="2002-11-29T00:00:00"/>
    <n v="31113.07"/>
    <n v="52"/>
    <x v="5"/>
    <x v="4"/>
  </r>
  <r>
    <s v="MADALENA PRUDENTE PEREIRA"/>
    <s v="Universidade Federal de Uberlandia"/>
    <n v="2327120"/>
    <n v="7034793697"/>
    <s v="09/06/1986"/>
    <s v="F"/>
    <s v="ALDA PRUDENTE PEREIRA"/>
    <s v="Branca"/>
    <s v="BRASILEIRO NATO"/>
    <m/>
    <s v="MG"/>
    <m/>
    <n v="41"/>
    <s v="DIVISAO  PROV E ACOMP TEC ADMINISTRATIVO"/>
    <s v="04-SANTA MONICA"/>
    <n v="29"/>
    <s v="PRO REITORIA DE GESTAO DE PESSOA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7-13T00:00:00"/>
    <n v="4319.09"/>
    <n v="36"/>
    <x v="7"/>
    <x v="0"/>
  </r>
  <r>
    <s v="MADSON CAETANO DE CARVALHO"/>
    <s v="Universidade Federal de Uberlandia"/>
    <n v="1752534"/>
    <n v="1173241671"/>
    <s v="20/04/1976"/>
    <s v="M"/>
    <s v="MARCIA HELENA DE CARVALHO CAETANO"/>
    <s v="Não Informado"/>
    <s v="BRASILEIRO NATO"/>
    <m/>
    <s v="MG"/>
    <m/>
    <n v="298"/>
    <s v="INSTITUTO DE BIOTECNOLOGIA"/>
    <s v="07-AREA ACADEMICA-UMUARAMA"/>
    <n v="298"/>
    <s v="INSTITUTO DE BIOTECNOLOGIA"/>
    <s v="07-AREA ACADEMICA-UMUARAMA"/>
    <x v="0"/>
    <s v="Mestrado"/>
    <x v="0"/>
    <x v="0"/>
    <n v="9"/>
    <x v="0"/>
    <m/>
    <s v="0//0"/>
    <m/>
    <m/>
    <n v="0"/>
    <m/>
    <n v="0"/>
    <m/>
    <m/>
    <m/>
    <s v="EST"/>
    <s v="40 HS"/>
    <d v="2010-01-26T00:00:00"/>
    <n v="5826.69"/>
    <n v="46"/>
    <x v="3"/>
    <x v="0"/>
  </r>
  <r>
    <s v="MAGNA SOARES DOMINGUES"/>
    <s v="Universidade Federal de Uberlandia"/>
    <n v="1123525"/>
    <n v="53992350649"/>
    <s v="10/09/1953"/>
    <s v="F"/>
    <s v="ELZA SOARES AQUINO"/>
    <s v="Preta"/>
    <s v="BRASILEIRO NATO"/>
    <m/>
    <s v="SP"/>
    <s v="JACUI"/>
    <n v="314"/>
    <s v="FACULDADE DE MEDICINA VETERINARIA"/>
    <s v="07-AREA ACADEMICA-UMUARAMA"/>
    <n v="314"/>
    <s v="FACULDADE DE MEDICINA VETERINARIA"/>
    <s v="07-AREA ACADEMICA-UMUARAMA"/>
    <x v="0"/>
    <s v="ENSINO FUNDAMENTAL"/>
    <x v="4"/>
    <x v="0"/>
    <n v="16"/>
    <x v="0"/>
    <m/>
    <s v="0//0"/>
    <m/>
    <m/>
    <n v="0"/>
    <m/>
    <n v="0"/>
    <m/>
    <m/>
    <m/>
    <s v="EST"/>
    <s v="40 HS"/>
    <d v="1994-12-22T00:00:00"/>
    <n v="2985.87"/>
    <n v="69"/>
    <x v="9"/>
    <x v="9"/>
  </r>
  <r>
    <s v="MAGSON GUDIEL ABADIO DOS SANTOS"/>
    <s v="Universidade Federal de Uberlandia"/>
    <n v="3135490"/>
    <n v="11264779666"/>
    <s v="22/05/1994"/>
    <s v="M"/>
    <s v="NORMA DELY DA SILVA"/>
    <s v="Branca"/>
    <s v="BRASILEIRO NATO"/>
    <m/>
    <s v="MG"/>
    <m/>
    <n v="167"/>
    <s v="DIVISAO CONC DIARIAS E PASSAGENS - DIROR"/>
    <s v="04-SANTA MONICA"/>
    <n v="131"/>
    <s v="PRO REITORIA DE PLANEJAMEN ADMINISTRACAO"/>
    <s v="04-SANTA MONICA"/>
    <x v="0"/>
    <s v="Graduação (Nivel Superior Completo)"/>
    <x v="0"/>
    <x v="2"/>
    <n v="3"/>
    <x v="0"/>
    <m/>
    <s v="0//0"/>
    <m/>
    <m/>
    <n v="0"/>
    <m/>
    <n v="0"/>
    <m/>
    <m/>
    <m/>
    <s v="EST"/>
    <s v="40 HS"/>
    <d v="2019-07-03T00:00:00"/>
    <n v="4540.0200000000004"/>
    <n v="28"/>
    <x v="8"/>
    <x v="0"/>
  </r>
  <r>
    <s v="MAIKO PEDROSA VITAL SEVERO"/>
    <s v="Universidade Federal de Uberlandia"/>
    <n v="2618342"/>
    <n v="4672493695"/>
    <s v="28/10/1981"/>
    <s v="M"/>
    <s v="LEILA PEDROSA SEVERO"/>
    <s v="Branca"/>
    <s v="BRASILEIRO NATO"/>
    <m/>
    <s v="PR"/>
    <s v="NOVA LONDRINA"/>
    <n v="683"/>
    <s v="DIVISAO DE FISCALIZACAO - DIROB"/>
    <s v="04-SANTA MONICA"/>
    <n v="59"/>
    <s v="PREFEITURA UNIVERSITARIA"/>
    <s v="04-SANTA MONICA"/>
    <x v="0"/>
    <s v="Mestrado"/>
    <x v="1"/>
    <x v="0"/>
    <n v="4"/>
    <x v="0"/>
    <m/>
    <s v="0//0"/>
    <m/>
    <m/>
    <n v="26254"/>
    <s v="UNIVERSIDADE FED.DO TRIANGULO MINEIRO"/>
    <n v="0"/>
    <m/>
    <m/>
    <m/>
    <s v="EST"/>
    <s v="40 HS"/>
    <d v="2019-03-22T00:00:00"/>
    <n v="7994.33"/>
    <n v="41"/>
    <x v="2"/>
    <x v="2"/>
  </r>
  <r>
    <s v="MAIRA NANI FRANCA MOURA GOULART"/>
    <s v="Universidade Federal de Uberlandia"/>
    <n v="1474041"/>
    <n v="990964639"/>
    <s v="23/09/1976"/>
    <s v="F"/>
    <s v="BERNADETE ROZALINA NANI FRANCA"/>
    <s v="Branca"/>
    <s v="BRASILEIRO NATO"/>
    <m/>
    <s v="MG"/>
    <s v="LAVRAS"/>
    <n v="585"/>
    <s v="DIRETORIA DO SISTEMA DE BIBLIOTECAS"/>
    <s v="04-SANTA MONICA"/>
    <n v="585"/>
    <s v="DIRETORIA DO SISTEMA DE BIBLIOTECAS"/>
    <s v="04-SANTA MONICA"/>
    <x v="0"/>
    <s v="Doutorado"/>
    <x v="1"/>
    <x v="0"/>
    <n v="12"/>
    <x v="0"/>
    <m/>
    <s v="0//0"/>
    <m/>
    <m/>
    <n v="0"/>
    <m/>
    <n v="0"/>
    <m/>
    <m/>
    <m/>
    <s v="EST"/>
    <s v="40 HS"/>
    <d v="2004-09-17T00:00:00"/>
    <n v="17981.48"/>
    <n v="46"/>
    <x v="3"/>
    <x v="1"/>
  </r>
  <r>
    <s v="MAIRA RAMALHO MARTINS"/>
    <s v="Universidade Federal de Uberlandia"/>
    <n v="3241759"/>
    <n v="8374379464"/>
    <s v="29/08/1991"/>
    <s v="F"/>
    <s v="AURINEIDE RODRIGUES RAMALHO MARTINS"/>
    <s v="Branca"/>
    <s v="BRASILEIRO NATO"/>
    <m/>
    <s v="PB"/>
    <m/>
    <n v="92"/>
    <s v="HOSPITAL ODONTOLOGICO - DIRETORIA GERAL"/>
    <s v="08-AREA ADMINISTR-UMUARAMA"/>
    <n v="92"/>
    <s v="HOSPITAL ODONTOLOGICO - DIRETORIA GERAL"/>
    <s v="08-AREA ADMINISTR-UMUARAM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1-06-24T00:00:00"/>
    <n v="6880.59"/>
    <n v="31"/>
    <x v="0"/>
    <x v="2"/>
  </r>
  <r>
    <s v="MAIRNY ABADIA FERREIRA ANTONIO DOS SANTOS"/>
    <s v="Universidade Federal de Uberlandia"/>
    <n v="2132677"/>
    <n v="8209700693"/>
    <s v="15/08/1986"/>
    <s v="F"/>
    <s v="IOLANDA MARIA DE JESUS ANTONIO"/>
    <s v="Branca"/>
    <s v="BRASILEIRO NATO"/>
    <m/>
    <s v="MG"/>
    <m/>
    <n v="31"/>
    <s v="DIRETORIA ADMINISTRACAO DE PESSOAL"/>
    <s v="04-SANTA MONICA"/>
    <n v="29"/>
    <s v="PRO REITORIA DE GESTAO DE PESSOAS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6-30T00:00:00"/>
    <n v="5212.3500000000004"/>
    <n v="36"/>
    <x v="7"/>
    <x v="0"/>
  </r>
  <r>
    <s v="MAISA RIBEIRO"/>
    <s v="Universidade Federal de Uberlandia"/>
    <n v="1127425"/>
    <n v="36655678668"/>
    <s v="11/07/1960"/>
    <s v="F"/>
    <s v="ANGELICA VALLE RIBEIRO"/>
    <s v="Branca"/>
    <s v="BRASILEIRO NATO"/>
    <m/>
    <s v="MG"/>
    <s v="ARAXA"/>
    <n v="173"/>
    <s v="DIVISAO DE COMPRAS - DIRCL"/>
    <s v="04-SANTA MONICA"/>
    <n v="117"/>
    <s v="DIRET DE EXPERIMENTACAO E PROD VEGETAL"/>
    <s v="08-AREA ADMINISTR-UMUARAMA"/>
    <x v="0"/>
    <s v="Especialização Nivel Superior"/>
    <x v="3"/>
    <x v="0"/>
    <n v="16"/>
    <x v="0"/>
    <m/>
    <s v="0//0"/>
    <m/>
    <m/>
    <n v="26235"/>
    <s v="UNIVERSIDADE FEDERAL DE GOIAS"/>
    <n v="0"/>
    <m/>
    <m/>
    <m/>
    <s v="EST"/>
    <s v="40 HS"/>
    <d v="1996-08-06T00:00:00"/>
    <n v="5466.49"/>
    <n v="62"/>
    <x v="6"/>
    <x v="0"/>
  </r>
  <r>
    <s v="MAIZA MARIA PEREIRA"/>
    <s v="Universidade Federal de Uberlandia"/>
    <n v="1828611"/>
    <n v="50461141604"/>
    <s v="21/09/1962"/>
    <s v="F"/>
    <s v="LUZIA MACHADO PEREIRA"/>
    <s v="Branca"/>
    <s v="BRASILEIRO NATO"/>
    <m/>
    <s v="MG"/>
    <m/>
    <n v="823"/>
    <s v="PROG DE POS GRAD EM ESTUDOS LITERARIOS"/>
    <s v="04-SANTA MONICA"/>
    <n v="349"/>
    <s v="INSTITUTO DE LETRAS E LINGUISTICA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0-11-30T00:00:00"/>
    <n v="8070.66"/>
    <n v="60"/>
    <x v="6"/>
    <x v="3"/>
  </r>
  <r>
    <s v="MAIZA SEGATTO CURY"/>
    <s v="Universidade Federal de Uberlandia"/>
    <n v="1901382"/>
    <n v="7987125628"/>
    <s v="18/10/1985"/>
    <s v="F"/>
    <s v="MARIA LUIZA SEGATTO CURY"/>
    <s v="Branca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Mestrado"/>
    <x v="1"/>
    <x v="0"/>
    <n v="8"/>
    <x v="0"/>
    <m/>
    <s v="0//0"/>
    <m/>
    <m/>
    <n v="0"/>
    <m/>
    <n v="0"/>
    <m/>
    <m/>
    <m/>
    <s v="EST"/>
    <s v="40 HS"/>
    <d v="2011-12-01T00:00:00"/>
    <n v="10200.06"/>
    <n v="37"/>
    <x v="7"/>
    <x v="8"/>
  </r>
  <r>
    <s v="MALTOS HENRIQUE CARDOSO E SILVA"/>
    <s v="Universidade Federal de Uberlandia"/>
    <n v="2221041"/>
    <n v="4498041607"/>
    <s v="27/03/1981"/>
    <s v="M"/>
    <s v="SUELI MARIA FERREIRA CARDOSO E SILVA"/>
    <s v="Branca"/>
    <s v="BRASILEIRO NATO"/>
    <m/>
    <s v="MG"/>
    <m/>
    <n v="873"/>
    <s v="CENTRO DE PSICOLOGIA"/>
    <s v="07-AREA ACADEMICA-UMUARAMA"/>
    <n v="873"/>
    <s v="CENTRO DE PSICOLOGIA"/>
    <s v="07-AREA ACADEMICA-UMUARAM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5-04-22T00:00:00"/>
    <n v="4315.1000000000004"/>
    <n v="41"/>
    <x v="2"/>
    <x v="0"/>
  </r>
  <r>
    <s v="MANOEL MONTEIRO FRANCO"/>
    <s v="Universidade Federal de Uberlandia"/>
    <n v="411003"/>
    <n v="35208260620"/>
    <s v="26/04/1958"/>
    <s v="M"/>
    <s v="MARIA MONTEIRO FRANCO"/>
    <s v="Branca"/>
    <s v="BRASILEIRO NATO"/>
    <m/>
    <s v="GO"/>
    <s v="ANHANGUERA"/>
    <n v="71"/>
    <s v="DIVISAO VIGILANCIA SEGURANCA PATRIMONIAL"/>
    <s v="04-SANTA MONICA"/>
    <n v="59"/>
    <s v="PREFEITURA UNIVERSITARIA"/>
    <s v="04-SANTA MONICA"/>
    <x v="0"/>
    <s v="ENSINO FUNDAMENTAL"/>
    <x v="0"/>
    <x v="0"/>
    <n v="16"/>
    <x v="0"/>
    <m/>
    <s v="0//0"/>
    <m/>
    <m/>
    <n v="0"/>
    <m/>
    <n v="0"/>
    <m/>
    <m/>
    <m/>
    <s v="EST"/>
    <s v="40 HS"/>
    <d v="1979-09-01T00:00:00"/>
    <n v="7344.15"/>
    <n v="64"/>
    <x v="1"/>
    <x v="2"/>
  </r>
  <r>
    <s v="MANUELA DE OLIVEIRA BOTREL"/>
    <s v="Universidade Federal de Uberlandia"/>
    <n v="1910959"/>
    <n v="6187230647"/>
    <s v="29/08/1983"/>
    <s v="F"/>
    <s v="ROZELI AVILA DE OLIVEIRA BOTREL"/>
    <s v="Branca"/>
    <s v="BRASILEIRO NATO"/>
    <m/>
    <s v="SP"/>
    <m/>
    <n v="631"/>
    <s v="DIRETORIA INOVACAO TRANSF DE TECNOLOGIA"/>
    <s v="04-SANTA MONICA"/>
    <n v="122"/>
    <s v="PRO REITORIA PESQUISA E POS GRADUACAO"/>
    <s v="04-SANTA MONICA"/>
    <x v="0"/>
    <s v="Mestrado"/>
    <x v="0"/>
    <x v="0"/>
    <n v="8"/>
    <x v="0"/>
    <m/>
    <s v="0//0"/>
    <m/>
    <m/>
    <n v="26263"/>
    <s v="UNIVERSIDADE FEDERAL DE LAVRAS"/>
    <n v="0"/>
    <m/>
    <m/>
    <m/>
    <s v="EST"/>
    <s v="40 HS"/>
    <d v="2014-02-12T00:00:00"/>
    <n v="5452.89"/>
    <n v="39"/>
    <x v="2"/>
    <x v="0"/>
  </r>
  <r>
    <s v="MARA ELIZABETH DIAS NASCIMENTO"/>
    <s v="Universidade Federal de Uberlandia"/>
    <n v="3208070"/>
    <n v="11405133627"/>
    <s v="15/07/1995"/>
    <s v="F"/>
    <s v="CARMEN LUCIA DIAS NASCIMENTO"/>
    <s v="Pard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0-10-06T00:00:00"/>
    <n v="3698.16"/>
    <n v="27"/>
    <x v="8"/>
    <x v="9"/>
  </r>
  <r>
    <s v="MARA LUCIA ALVES MACHADO"/>
    <s v="Hospital de Clínicas"/>
    <n v="1144372"/>
    <n v="75363623668"/>
    <s v="16/05/1962"/>
    <s v="F"/>
    <s v="WILMA DUARTE CONFESSOR ALVES"/>
    <s v="Branc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4-08-04T00:00:00"/>
    <n v="5558.43"/>
    <n v="60"/>
    <x v="6"/>
    <x v="0"/>
  </r>
  <r>
    <s v="MARA LUCIA RESENDE SILVA"/>
    <s v="Hospital de Clínicas"/>
    <n v="1435101"/>
    <n v="58018972672"/>
    <s v="05/02/1973"/>
    <s v="F"/>
    <s v="TERESINHA DE JESUS RESENDE SILVA"/>
    <s v="Branca"/>
    <s v="BRASILEIRO NATO"/>
    <m/>
    <s v="MG"/>
    <s v="ARAGUARI"/>
    <n v="212"/>
    <s v="AMBULATORI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26T00:00:00"/>
    <n v="6111.62"/>
    <n v="49"/>
    <x v="5"/>
    <x v="2"/>
  </r>
  <r>
    <s v="MARA LUCIANA BRAGA DE OLIVEIRA"/>
    <s v="Universidade Federal de Uberlandia"/>
    <n v="1186610"/>
    <n v="4604765642"/>
    <s v="20/04/1982"/>
    <s v="F"/>
    <s v="EUCLESINA BRAGA DE OLIVEIRA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2-08-23T00:00:00"/>
    <n v="10252.74"/>
    <n v="40"/>
    <x v="2"/>
    <x v="8"/>
  </r>
  <r>
    <s v="MARALICE DE FATIMA MEIRA"/>
    <s v="Universidade Federal de Uberlandia"/>
    <n v="1672685"/>
    <n v="3403749690"/>
    <s v="27/10/1971"/>
    <s v="F"/>
    <s v="MARIA DE FATIMA MEIRA"/>
    <s v="Parda"/>
    <s v="BRASILEIRO NATO"/>
    <m/>
    <s v="MG"/>
    <s v="ARAGUARI"/>
    <n v="733"/>
    <s v="DIVISAO AQUISICAO PROCESSAMENTO TECNICO"/>
    <s v="04-SANTA MONICA"/>
    <n v="585"/>
    <s v="DIRETORIA DO SISTEMA DE BIBLIOTECAS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034.51"/>
    <n v="51"/>
    <x v="5"/>
    <x v="0"/>
  </r>
  <r>
    <s v="MARCELL DE MELO NAVES"/>
    <s v="Hospital de Clínicas"/>
    <n v="2563118"/>
    <n v="5461584632"/>
    <s v="13/12/1982"/>
    <s v="M"/>
    <s v="NOELIA BARROS DE MELOS NAVES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3"/>
    <n v="5"/>
    <x v="0"/>
    <m/>
    <s v="0//0"/>
    <m/>
    <m/>
    <n v="0"/>
    <m/>
    <n v="0"/>
    <m/>
    <m/>
    <m/>
    <s v="EST"/>
    <s v="20 HS"/>
    <d v="2016-06-16T00:00:00"/>
    <n v="8473.73"/>
    <n v="40"/>
    <x v="2"/>
    <x v="3"/>
  </r>
  <r>
    <s v="MARCELLA GONCALVES COELHO"/>
    <s v="Universidade Federal de Uberlandia"/>
    <n v="2345484"/>
    <n v="9032719661"/>
    <s v="27/03/1990"/>
    <s v="F"/>
    <s v="VALERIA APARECIDA DE FARIA COELHO"/>
    <s v="Branca"/>
    <s v="BRASILEIRO NATO"/>
    <m/>
    <s v="MG"/>
    <m/>
    <n v="65"/>
    <s v="DIVISAO DE SERVICOS GERAIS"/>
    <s v="08-AREA ADMINISTR-UMUARAMA"/>
    <n v="59"/>
    <s v="PREFEITURA UNIVERSITARIA"/>
    <s v="04-SANTA MONICA"/>
    <x v="0"/>
    <s v="Mestrado"/>
    <x v="0"/>
    <x v="0"/>
    <n v="5"/>
    <x v="0"/>
    <m/>
    <s v="0//0"/>
    <m/>
    <m/>
    <n v="0"/>
    <m/>
    <n v="0"/>
    <m/>
    <m/>
    <m/>
    <s v="EST"/>
    <s v="30 HS"/>
    <d v="2016-11-16T00:00:00"/>
    <n v="3570"/>
    <n v="32"/>
    <x v="0"/>
    <x v="9"/>
  </r>
  <r>
    <s v="MARCELLA GONCALVES GUIMARAES"/>
    <s v="Universidade Federal de Uberlandia"/>
    <n v="1380335"/>
    <n v="8742021677"/>
    <s v="21/02/1989"/>
    <s v="F"/>
    <s v="ROSIMAR DIVINA GONCALVES GUIMARAES"/>
    <s v="Branca"/>
    <s v="BRASILEIRO NATO"/>
    <m/>
    <s v="GO"/>
    <m/>
    <n v="32"/>
    <s v="DIVISAO DE FOLHA DE PAGAMENTO"/>
    <s v="04-SANTA MONICA"/>
    <n v="29"/>
    <s v="PRO REITORIA DE GESTAO DE PESSOAS"/>
    <s v="04-SANTA MONICA"/>
    <x v="0"/>
    <s v="Especialização Nivel Superior"/>
    <x v="0"/>
    <x v="0"/>
    <n v="4"/>
    <x v="0"/>
    <m/>
    <s v="0//0"/>
    <m/>
    <m/>
    <n v="26254"/>
    <s v="UNIVERSIDADE FED.DO TRIANGULO MINEIRO"/>
    <n v="0"/>
    <m/>
    <m/>
    <m/>
    <s v="EST"/>
    <s v="40 HS"/>
    <d v="2020-03-02T00:00:00"/>
    <n v="4001.88"/>
    <n v="33"/>
    <x v="0"/>
    <x v="0"/>
  </r>
  <r>
    <s v="MARCELLA MOREIRA LEMOS"/>
    <s v="Hospital de Clínicas"/>
    <n v="1231614"/>
    <n v="7077224627"/>
    <s v="16/07/1986"/>
    <s v="F"/>
    <s v="CATARINA DE FATIMA MOREIRA LEMOS"/>
    <s v="Parda"/>
    <s v="BRASILEIRO NATO"/>
    <m/>
    <s v="MG"/>
    <m/>
    <n v="490"/>
    <s v="BERCARIO E UTI NEONATAL GEUNE DIENF"/>
    <s v="05-ENFERMAGEM-UMUARAMA"/>
    <n v="29"/>
    <s v="PRO REITORIA DE GESTAO DE PESSOAS"/>
    <s v="04-SANTA MONICA"/>
    <x v="0"/>
    <s v="ENSINO SUPERIOR"/>
    <x v="0"/>
    <x v="1"/>
    <n v="1"/>
    <x v="0"/>
    <m/>
    <s v="0//0"/>
    <m/>
    <m/>
    <n v="0"/>
    <m/>
    <n v="0"/>
    <m/>
    <m/>
    <m/>
    <s v="EST"/>
    <s v="40 HS"/>
    <d v="2022-12-02T00:00:00"/>
    <n v="2365.39"/>
    <n v="36"/>
    <x v="7"/>
    <x v="9"/>
  </r>
  <r>
    <s v="MARCELLA VILLELA CARVALHO"/>
    <s v="Universidade Federal de Uberlandia"/>
    <n v="1825069"/>
    <n v="1246589621"/>
    <s v="24/01/1985"/>
    <s v="F"/>
    <s v="MAGNA FRANCO VILLELA CARVALHO"/>
    <s v="Branca"/>
    <s v="BRASILEIRO NATO"/>
    <m/>
    <s v="MG"/>
    <m/>
    <n v="577"/>
    <s v="COORD CURSO ENGENHARIA PRODUCAO PONTAL"/>
    <s v="09-CAMPUS PONTAL"/>
    <n v="1158"/>
    <s v="FA ADM CIE CONT ENG PROD SERV SOCIAL"/>
    <s v="09-CAMPUS PONTAL"/>
    <x v="0"/>
    <s v="Mestrado"/>
    <x v="0"/>
    <x v="0"/>
    <n v="9"/>
    <x v="0"/>
    <m/>
    <s v="0//0"/>
    <m/>
    <s v="LIC CAPAC - ART 25, INC II - DEC 9991/2019"/>
    <n v="0"/>
    <m/>
    <n v="0"/>
    <m/>
    <s v="24/10/2022"/>
    <s v="21/01/2023"/>
    <s v="EST"/>
    <s v="40 HS"/>
    <d v="2010-11-05T00:00:00"/>
    <n v="5725.82"/>
    <n v="37"/>
    <x v="7"/>
    <x v="0"/>
  </r>
  <r>
    <s v="MARCELLO LUCIO ARAUJO DE ANDRADE"/>
    <s v="Hospital de Clínicas"/>
    <n v="1364950"/>
    <n v="99928760691"/>
    <s v="21/03/1975"/>
    <s v="M"/>
    <s v="VILMA ARAUJO DE ANDRADE"/>
    <s v="Branca"/>
    <s v="BRASILEIRO NATO"/>
    <m/>
    <s v="MG"/>
    <s v="BRASILIA"/>
    <n v="769"/>
    <s v="PROPEDEUTICA"/>
    <s v="06-HOSP CLINICAS-UMUARAMA"/>
    <n v="746"/>
    <s v="DIRETORIA DE SERVICOS CLINICOS"/>
    <s v="06-HOSP CLINICAS-UMUARAMA"/>
    <x v="0"/>
    <s v="Graduação (Nivel Superior Completo)"/>
    <x v="0"/>
    <x v="2"/>
    <n v="13"/>
    <x v="0"/>
    <m/>
    <s v="0//0"/>
    <m/>
    <m/>
    <n v="0"/>
    <m/>
    <n v="0"/>
    <m/>
    <m/>
    <m/>
    <s v="EST"/>
    <s v="24 HS"/>
    <d v="2002-11-19T00:00:00"/>
    <n v="6750.01"/>
    <n v="47"/>
    <x v="3"/>
    <x v="2"/>
  </r>
  <r>
    <s v="MARCELLO MUNDIM RODRIGUES"/>
    <s v="Universidade Federal de Uberlandia"/>
    <n v="2018444"/>
    <n v="6632717624"/>
    <s v="31/10/1985"/>
    <s v="M"/>
    <s v="ELIANE MARIA MUNDIM NETO"/>
    <s v="Parda"/>
    <s v="BRASILEIRO NATO"/>
    <m/>
    <s v="DF"/>
    <m/>
    <n v="723"/>
    <s v="DIVISAO DE ATENDIMENTO AO USUARIO"/>
    <s v="04-SANTA MONICA"/>
    <n v="585"/>
    <s v="DIRETORIA DO SISTEMA DE BIBLIOTECAS"/>
    <s v="04-SANTA MONICA"/>
    <x v="0"/>
    <s v="Mestrado"/>
    <x v="1"/>
    <x v="0"/>
    <n v="7"/>
    <x v="0"/>
    <m/>
    <s v="0//0"/>
    <m/>
    <s v="Afast. no País (Com Ônus) Est/Dout/Mestrado - EST"/>
    <n v="0"/>
    <m/>
    <n v="0"/>
    <m/>
    <s v="7/02/2022"/>
    <s v="7/02/2023"/>
    <s v="EST"/>
    <s v="40 HS"/>
    <d v="2013-04-17T00:00:00"/>
    <n v="8966.61"/>
    <n v="37"/>
    <x v="7"/>
    <x v="3"/>
  </r>
  <r>
    <s v="MARCELO ALVES DA ROCHA DIAS"/>
    <s v="Universidade Federal de Uberlandia"/>
    <n v="2133740"/>
    <n v="8836563619"/>
    <s v="03/11/1987"/>
    <s v="M"/>
    <s v="ARLENA APARECIDA ALVES DA ROCHA DIAS"/>
    <s v="Branca"/>
    <s v="BRASILEIRO NATO"/>
    <m/>
    <s v="MG"/>
    <m/>
    <n v="301"/>
    <s v="INSTITUTO DE CIENCIAS AGRARIAS"/>
    <s v="12-CAMPUS GLORIA"/>
    <n v="301"/>
    <s v="INSTITUTO DE CIENCIAS AGRARIAS"/>
    <s v="12-CAMPUS GLORIA"/>
    <x v="0"/>
    <s v="Mestrado"/>
    <x v="0"/>
    <x v="0"/>
    <n v="6"/>
    <x v="0"/>
    <m/>
    <s v="0//0"/>
    <m/>
    <m/>
    <n v="0"/>
    <m/>
    <n v="0"/>
    <m/>
    <m/>
    <m/>
    <s v="EST"/>
    <s v="40 HS"/>
    <d v="2014-07-01T00:00:00"/>
    <n v="5051.21"/>
    <n v="35"/>
    <x v="7"/>
    <x v="0"/>
  </r>
  <r>
    <s v="MARCELO APARECIDO SOZZO"/>
    <s v="Universidade Federal de Uberlandia"/>
    <n v="1937882"/>
    <n v="12697531858"/>
    <s v="23/06/1968"/>
    <s v="M"/>
    <s v="SIDNEY CIRILO JOSEFA SOZZO"/>
    <s v="Branca"/>
    <s v="BRASILEIRO NATO"/>
    <m/>
    <s v="SP"/>
    <m/>
    <n v="118"/>
    <s v="DIVISAO FAZENDAS EXPERIMENTAIS - DIEPV"/>
    <s v="08-AREA ADMINISTR-UMUARAMA"/>
    <n v="117"/>
    <s v="DIRET DE EXPERIMENTACAO E PROD VEGETAL"/>
    <s v="08-AREA ADMINISTR-UMUARAMA"/>
    <x v="0"/>
    <s v="Tecnico (Nivel Medio Completo)"/>
    <x v="2"/>
    <x v="0"/>
    <n v="8"/>
    <x v="0"/>
    <m/>
    <s v="0//0"/>
    <m/>
    <s v="LIC. TRATAMENTO DE SAUDE - EST"/>
    <n v="0"/>
    <m/>
    <n v="0"/>
    <m/>
    <s v="7/10/2022"/>
    <s v="4/01/2023"/>
    <s v="EST"/>
    <s v="40 HS"/>
    <d v="2012-04-19T00:00:00"/>
    <n v="3631.39"/>
    <n v="54"/>
    <x v="4"/>
    <x v="9"/>
  </r>
  <r>
    <s v="MARCELO ARAUJO DE FARIA"/>
    <s v="Universidade Federal de Uberlandia"/>
    <n v="2373463"/>
    <n v="4748197609"/>
    <s v="27/06/1980"/>
    <s v="M"/>
    <s v="MARIA JOAQUINA DE ARAUJO FARIA"/>
    <s v="Branca"/>
    <s v="BRASILEIRO NATO"/>
    <m/>
    <s v="MG"/>
    <m/>
    <n v="340"/>
    <s v="INSTITUTO DE GEOGRAFIA"/>
    <s v="04-SANTA MONICA"/>
    <n v="340"/>
    <s v="INSTITUTO DE GEOGRAFIA"/>
    <s v="04-SANTA MONICA"/>
    <x v="0"/>
    <s v="Mestrado"/>
    <x v="0"/>
    <x v="0"/>
    <n v="4"/>
    <x v="0"/>
    <m/>
    <s v="0//0"/>
    <m/>
    <m/>
    <n v="0"/>
    <m/>
    <n v="0"/>
    <m/>
    <m/>
    <m/>
    <s v="EST"/>
    <s v="40 HS"/>
    <d v="2017-03-08T00:00:00"/>
    <n v="4679.12"/>
    <n v="42"/>
    <x v="2"/>
    <x v="0"/>
  </r>
  <r>
    <s v="MARCELO BATISTA CHIOATO DOS SANTOS"/>
    <s v="Hospital de Clínicas"/>
    <n v="1163333"/>
    <n v="39427269634"/>
    <s v="20/08/1961"/>
    <s v="M"/>
    <s v="ADALIA CHIOATO SANTOS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5-02-01T00:00:00"/>
    <n v="29016.67"/>
    <n v="61"/>
    <x v="6"/>
    <x v="4"/>
  </r>
  <r>
    <s v="MARCELO CARVALHO NAVES"/>
    <s v="Hospital de Clínicas"/>
    <n v="1441009"/>
    <n v="4809326624"/>
    <s v="02/09/1979"/>
    <s v="M"/>
    <s v="MARIA MARGARIDA NAVE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8"/>
    <x v="0"/>
    <m/>
    <s v="0//0"/>
    <m/>
    <m/>
    <n v="0"/>
    <m/>
    <n v="0"/>
    <m/>
    <m/>
    <m/>
    <s v="EST"/>
    <s v="20 HS"/>
    <d v="2011-09-07T00:00:00"/>
    <n v="8743.06"/>
    <n v="43"/>
    <x v="2"/>
    <x v="3"/>
  </r>
  <r>
    <s v="MARCELO DAVI LUCIO"/>
    <s v="Hospital de Clínicas"/>
    <n v="1532560"/>
    <n v="3037426667"/>
    <s v="25/01/1978"/>
    <s v="M"/>
    <s v="TEREZA DAVI LUCIO"/>
    <s v="Branca"/>
    <s v="BRASILEIRO NATO"/>
    <m/>
    <s v="MG"/>
    <s v="MONTE CARMELO"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12"/>
    <x v="0"/>
    <m/>
    <s v="0//0"/>
    <m/>
    <m/>
    <n v="0"/>
    <m/>
    <n v="0"/>
    <m/>
    <m/>
    <m/>
    <s v="EST"/>
    <s v="40 HS"/>
    <d v="2006-05-24T00:00:00"/>
    <n v="10798.45"/>
    <n v="44"/>
    <x v="3"/>
    <x v="8"/>
  </r>
  <r>
    <s v="MARCELO DE FREITAS MENDONCA"/>
    <s v="Hospital de Clínicas"/>
    <n v="2605190"/>
    <n v="5473302602"/>
    <s v="01/02/1982"/>
    <s v="M"/>
    <s v="MARIA JOSE DE FREITAS MENDONC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Doutorado"/>
    <x v="1"/>
    <x v="0"/>
    <n v="7"/>
    <x v="0"/>
    <m/>
    <s v="0//0"/>
    <m/>
    <m/>
    <n v="0"/>
    <m/>
    <n v="0"/>
    <m/>
    <m/>
    <m/>
    <s v="EST"/>
    <s v="40 HS"/>
    <d v="2012-09-03T00:00:00"/>
    <n v="26401.56"/>
    <n v="40"/>
    <x v="2"/>
    <x v="4"/>
  </r>
  <r>
    <s v="MARCELO DE MIRANDA GOMES"/>
    <s v="Universidade Federal de Uberlandia"/>
    <n v="1879538"/>
    <n v="6048637640"/>
    <s v="11/03/1985"/>
    <s v="M"/>
    <s v="ONOFRA GOMES DA SILVA"/>
    <s v="Branca"/>
    <s v="BRASILEIRO NATO"/>
    <m/>
    <s v="GO"/>
    <m/>
    <n v="314"/>
    <s v="FACULDADE DE MEDICINA VETERINARIA"/>
    <s v="07-AREA ACADEMICA-UMUARAMA"/>
    <n v="314"/>
    <s v="FACULDADE DE MEDICINA VETERINARIA"/>
    <s v="07-AREA ACADEMICA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15T00:00:00"/>
    <n v="5022.3900000000003"/>
    <n v="37"/>
    <x v="7"/>
    <x v="0"/>
  </r>
  <r>
    <s v="MARCELO DIAS MOREIRA DE ASSIS COSTA"/>
    <s v="Universidade Federal de Uberlandia"/>
    <n v="3210396"/>
    <n v="5405579602"/>
    <s v="29/06/1981"/>
    <s v="M"/>
    <s v="MARIA GORETTI MOREIRA COSTA"/>
    <s v="Parda"/>
    <s v="BRASILEIRO NATO"/>
    <m/>
    <s v="MG"/>
    <m/>
    <n v="92"/>
    <s v="HOSPITAL ODONTOLOGICO - DIRETORIA GERAL"/>
    <s v="08-AREA ADMINISTR-UMUARAMA"/>
    <n v="92"/>
    <s v="HOSPITAL ODONTOLOGICO - DIRETORIA GERAL"/>
    <s v="08-AREA ADMINISTR-UMUARAMA"/>
    <x v="0"/>
    <s v="Mestrado"/>
    <x v="1"/>
    <x v="3"/>
    <n v="2"/>
    <x v="0"/>
    <m/>
    <s v="0//0"/>
    <m/>
    <m/>
    <n v="0"/>
    <m/>
    <n v="0"/>
    <m/>
    <m/>
    <m/>
    <s v="EST"/>
    <s v="40 HS"/>
    <d v="2020-10-20T00:00:00"/>
    <n v="13477.33"/>
    <n v="41"/>
    <x v="2"/>
    <x v="5"/>
  </r>
  <r>
    <s v="MARCELO DIVINO DE MORAES"/>
    <s v="Universidade Federal de Uberlandia"/>
    <n v="3016385"/>
    <n v="2967321176"/>
    <s v="21/10/1992"/>
    <s v="M"/>
    <s v="SENIS APARECIDA RABELO DE MORAES"/>
    <s v="Branca"/>
    <s v="BRASILEIRO NATO"/>
    <m/>
    <s v="GO"/>
    <m/>
    <n v="118"/>
    <s v="DIVISAO FAZENDAS EXPERIMENTAIS - DIEPV"/>
    <s v="08-AREA ADMINISTR-UMUARAMA"/>
    <n v="117"/>
    <s v="DIRET DE EXPERIMENTACAO E PROD VEGETAL"/>
    <s v="08-AREA ADMINISTR-UMUARAMA"/>
    <x v="0"/>
    <s v="Graduação (Nivel Superior Completo)"/>
    <x v="2"/>
    <x v="3"/>
    <n v="4"/>
    <x v="0"/>
    <m/>
    <s v="0//0"/>
    <m/>
    <m/>
    <n v="0"/>
    <m/>
    <n v="0"/>
    <m/>
    <m/>
    <m/>
    <s v="EST"/>
    <s v="40 HS"/>
    <d v="2018-02-26T00:00:00"/>
    <n v="2994.52"/>
    <n v="30"/>
    <x v="0"/>
    <x v="9"/>
  </r>
  <r>
    <s v="MARCELO DOS SANTOS NAVES"/>
    <s v="Universidade Federal de Uberlandia"/>
    <n v="1617755"/>
    <n v="71329447620"/>
    <s v="07/10/1969"/>
    <s v="M"/>
    <s v="THEREZINHA DOS SANTOS NAVES"/>
    <s v="Parda"/>
    <s v="BRASILEIRO NATO"/>
    <m/>
    <s v="MG"/>
    <s v="UBERLANDIA"/>
    <n v="271"/>
    <s v="DIRETORIA ESCOLA DE EDUCACAO BASICA"/>
    <s v="03-EDUCACAO FISICA"/>
    <n v="271"/>
    <s v="DIRETORIA ESCOLA DE EDUCACAO BASICA"/>
    <s v="03-EDUCACAO FIS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8-03-31T00:00:00"/>
    <n v="5002.01"/>
    <n v="53"/>
    <x v="5"/>
    <x v="0"/>
  </r>
  <r>
    <s v="MARCELO HENRIQUE CANELA"/>
    <s v="Hospital de Clínicas"/>
    <n v="1434875"/>
    <n v="4339425680"/>
    <s v="12/11/1980"/>
    <s v="M"/>
    <s v="MARIA AUXILIADORA DOS SANTOS"/>
    <s v="Parda"/>
    <s v="BRASILEIRO NATO"/>
    <m/>
    <s v="MG"/>
    <s v="PATROCINIO"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3-11-13T00:00:00"/>
    <n v="7851.15"/>
    <n v="42"/>
    <x v="2"/>
    <x v="2"/>
  </r>
  <r>
    <s v="MARCELO JOSE PEREIRA"/>
    <s v="Universidade Federal de Uberlandia"/>
    <n v="1617949"/>
    <n v="5369327602"/>
    <s v="14/11/1983"/>
    <s v="M"/>
    <s v="LIANA AMARAL EMIDIO PEREIRA"/>
    <s v="Parda"/>
    <s v="BRASILEIRO NATO"/>
    <m/>
    <s v="MG"/>
    <s v="ITUIUTABA"/>
    <n v="128"/>
    <s v="DIV FOMENTOS PROGRAMAS PROJETOS - PROPP"/>
    <s v="04-SANTA MONICA"/>
    <n v="122"/>
    <s v="PRO REITORIA PESQUISA E POS GRADU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3-31T00:00:00"/>
    <n v="6862.01"/>
    <n v="39"/>
    <x v="2"/>
    <x v="2"/>
  </r>
  <r>
    <s v="MARCELO MELAZZO RODRIGUES"/>
    <s v="Universidade Federal de Uberlandia"/>
    <n v="1753574"/>
    <n v="1310504601"/>
    <s v="02/09/1976"/>
    <s v="M"/>
    <s v="MARILDA HELENA MELAZZO"/>
    <s v="Branca"/>
    <s v="BRASILEIRO NATO"/>
    <m/>
    <s v="MG"/>
    <m/>
    <n v="561"/>
    <s v="COORD CURSO DE GRADUACAO EM JORNALISMO"/>
    <s v="04-SANTA MONICA"/>
    <n v="363"/>
    <s v="FACULDADE DE EDUCACAO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01-26T00:00:00"/>
    <n v="5665.55"/>
    <n v="46"/>
    <x v="3"/>
    <x v="0"/>
  </r>
  <r>
    <s v="MARCELO NARCISO FARIA"/>
    <s v="Universidade Federal de Uberlandia"/>
    <n v="1643062"/>
    <n v="8014393619"/>
    <s v="20/01/1985"/>
    <s v="M"/>
    <s v="FATIMA DO ROSARIO NARCISO FARIA"/>
    <s v="Parda"/>
    <s v="BRASILEIRO NATO"/>
    <m/>
    <s v="MG"/>
    <s v="UBERLANDIA"/>
    <n v="718"/>
    <s v="DIVISAO DE WEBSITES - CTIC"/>
    <s v="08-AREA ADMINISTR-UMUARAMA"/>
    <n v="581"/>
    <s v="CENTRO DE TECNO DA INFOR E COMUNICACAO"/>
    <s v="08-AREA ADMINISTR-UMUARAMA"/>
    <x v="0"/>
    <s v="Especialização Nivel Superior"/>
    <x v="1"/>
    <x v="0"/>
    <n v="9"/>
    <x v="0"/>
    <m/>
    <s v="0//0"/>
    <m/>
    <m/>
    <n v="0"/>
    <m/>
    <n v="0"/>
    <m/>
    <m/>
    <m/>
    <s v="EST"/>
    <s v="40 HS"/>
    <d v="2008-07-23T00:00:00"/>
    <n v="8278.66"/>
    <n v="37"/>
    <x v="7"/>
    <x v="3"/>
  </r>
  <r>
    <s v="MARCELO PARANHOS SILVA"/>
    <s v="Universidade Federal de Uberlandia"/>
    <n v="1375550"/>
    <n v="5623024688"/>
    <s v="16/04/1984"/>
    <s v="M"/>
    <s v="MARIA RITA PARANHOS SILVA"/>
    <s v="Branca"/>
    <s v="BRASILEIRO NATO"/>
    <m/>
    <s v="MG"/>
    <m/>
    <n v="1253"/>
    <s v="COORD PROG RESID MULT E UNIPROFISSIONAL"/>
    <s v="07-AREA ACADEMICA-UMUARAMA"/>
    <n v="305"/>
    <s v="FACULDADE DE MEDICINA"/>
    <s v="07-AREA ACADEMICA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7-06T00:00:00"/>
    <n v="3181.04"/>
    <n v="38"/>
    <x v="7"/>
    <x v="9"/>
  </r>
  <r>
    <s v="MARCELO PIMENTA PEREIRA"/>
    <s v="Universidade Federal de Uberlandia"/>
    <n v="413519"/>
    <n v="28303040634"/>
    <s v="18/06/1959"/>
    <s v="M"/>
    <s v="MARIA DE LOURDES PIMENTA PEREIRA"/>
    <s v="Branca"/>
    <s v="BRASILEIRO NATO"/>
    <m/>
    <s v="MG"/>
    <s v="ALPINOPOLIS"/>
    <n v="118"/>
    <s v="DIVISAO FAZENDAS EXPERIMENTAIS - DIEPV"/>
    <s v="08-AREA ADMINISTR-UMUARAMA"/>
    <n v="117"/>
    <s v="DIRET DE EXPERIMENTACAO E PROD VEGETAL"/>
    <s v="08-AREA ADMINISTR-UMUARAMA"/>
    <x v="0"/>
    <s v="ENSINO MEDIO"/>
    <x v="0"/>
    <x v="0"/>
    <n v="16"/>
    <x v="0"/>
    <m/>
    <s v="0//0"/>
    <m/>
    <m/>
    <n v="0"/>
    <m/>
    <n v="0"/>
    <m/>
    <m/>
    <m/>
    <s v="EST"/>
    <s v="40 HS"/>
    <d v="1991-01-01T00:00:00"/>
    <n v="6090"/>
    <n v="63"/>
    <x v="6"/>
    <x v="2"/>
  </r>
  <r>
    <s v="MARCELO PIMENTEL BARBOSA"/>
    <s v="Universidade Federal de Uberlandia"/>
    <n v="1937829"/>
    <n v="71155651634"/>
    <s v="15/07/1971"/>
    <s v="M"/>
    <s v="MARLENE DE FATIMA PIMENTEL"/>
    <s v="Pard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4-18T00:00:00"/>
    <n v="5381.13"/>
    <n v="51"/>
    <x v="5"/>
    <x v="0"/>
  </r>
  <r>
    <s v="MARCELO RANGEL PAMFILIO DE SOUSA"/>
    <s v="Hospital de Clínicas"/>
    <n v="2178989"/>
    <n v="56079680653"/>
    <s v="14/09/1966"/>
    <s v="M"/>
    <s v="MARIA JACYRA PAMFILIO DE SOUSA"/>
    <s v="Branca"/>
    <s v="BRASILEIRO NATO"/>
    <m/>
    <s v="SP"/>
    <s v="SAO PAULO"/>
    <n v="771"/>
    <s v="SERVICOS MEDICOS"/>
    <s v="06-HOSP CLINICAS-UMUARAMA"/>
    <n v="746"/>
    <s v="DIRETORIA DE SERVICOS CLINICOS"/>
    <s v="06-HOSP CLINICAS-UMUARAMA"/>
    <x v="0"/>
    <s v="Mestrado"/>
    <x v="1"/>
    <x v="0"/>
    <n v="11"/>
    <x v="0"/>
    <m/>
    <s v="0//0"/>
    <m/>
    <m/>
    <n v="0"/>
    <m/>
    <n v="0"/>
    <m/>
    <m/>
    <m/>
    <s v="EST"/>
    <s v="40 HS"/>
    <d v="2006-03-01T00:00:00"/>
    <n v="23281.42"/>
    <n v="56"/>
    <x v="4"/>
    <x v="4"/>
  </r>
  <r>
    <s v="MARCELO ROSA CANTARINO"/>
    <s v="Hospital de Clínicas"/>
    <n v="1362660"/>
    <n v="3458929681"/>
    <s v="28/02/1978"/>
    <s v="M"/>
    <s v="ANGELA APARECIDA ROSA CANTARINO"/>
    <s v="Parda"/>
    <s v="BRASILEIRO NATO"/>
    <m/>
    <s v="MG"/>
    <s v="PATROCINIO"/>
    <n v="473"/>
    <s v="RADIOLOGIA AMB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01T00:00:00"/>
    <n v="6515.56"/>
    <n v="44"/>
    <x v="3"/>
    <x v="2"/>
  </r>
  <r>
    <s v="MARCELO STOPPA GOMIDE"/>
    <s v="Universidade Federal de Uberlandia"/>
    <n v="1123278"/>
    <n v="53422864687"/>
    <s v="17/03/1965"/>
    <s v="M"/>
    <s v="CELIA STOPPA GOMIDE"/>
    <s v="Branca"/>
    <s v="BRASILEIRO NATO"/>
    <m/>
    <s v="DF"/>
    <s v="BRASILIA"/>
    <n v="332"/>
    <s v="FACULDADE DE EDUCACAO FISICA"/>
    <s v="03-EDUCACAO FISICA"/>
    <n v="332"/>
    <s v="FACULDADE DE EDUCACAO FISICA"/>
    <s v="03-EDUCACAO FIS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05-16T00:00:00"/>
    <n v="6528.48"/>
    <n v="57"/>
    <x v="4"/>
    <x v="2"/>
  </r>
  <r>
    <s v="MARCIA ABADIA DA SILVA MARTINS"/>
    <s v="Universidade Federal de Uberlandia"/>
    <n v="1280471"/>
    <n v="94735093672"/>
    <s v="22/06/1965"/>
    <s v="F"/>
    <s v="MARIA AUXILIADORA DA SILVA"/>
    <s v="Preta"/>
    <s v="BRASILEIRO NATO"/>
    <m/>
    <s v="MG"/>
    <s v="ARAXA"/>
    <n v="294"/>
    <s v="INSTITUTO DE BIOLOGIA"/>
    <s v="07-AREA ACADEMICA-UMUARAMA"/>
    <n v="294"/>
    <s v="INSTITUTO DE BIOLOGIA"/>
    <s v="07-AREA ACADEMICA-UMUARAMA"/>
    <x v="0"/>
    <s v="Especialização Nivel Superior"/>
    <x v="0"/>
    <x v="2"/>
    <n v="15"/>
    <x v="0"/>
    <m/>
    <s v="0//0"/>
    <m/>
    <m/>
    <n v="0"/>
    <m/>
    <n v="0"/>
    <m/>
    <m/>
    <m/>
    <s v="EST"/>
    <s v="40 HS"/>
    <d v="1998-04-29T00:00:00"/>
    <n v="6318.36"/>
    <n v="57"/>
    <x v="4"/>
    <x v="2"/>
  </r>
  <r>
    <s v="MARCIA APARECIDA SILVA ARAUJO"/>
    <s v="Hospital de Clínicas"/>
    <n v="1434893"/>
    <n v="3700833695"/>
    <s v="28/10/1974"/>
    <s v="F"/>
    <s v="MARIA HELENA SOARES DE ARAUJO"/>
    <s v="Preta"/>
    <s v="BRASILEIRO NATO"/>
    <m/>
    <s v="MG"/>
    <s v="UBERLANDIA"/>
    <n v="491"/>
    <s v="CENTRO CIRURGICO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7T00:00:00"/>
    <n v="9221.41"/>
    <n v="48"/>
    <x v="3"/>
    <x v="3"/>
  </r>
  <r>
    <s v="MARCIA BORGES GONCALVES"/>
    <s v="Hospital de Clínicas"/>
    <n v="1123625"/>
    <n v="77129458615"/>
    <s v="26/02/1968"/>
    <s v="F"/>
    <s v="ESTER C ROSA GONCALVES"/>
    <s v="Parda"/>
    <s v="BRASILEIRO NATO"/>
    <m/>
    <s v="MG"/>
    <s v="PONTE FIRME"/>
    <n v="499"/>
    <s v="UTI PEDIATRICO GEUNE DIENF"/>
    <s v="05-ENFERMAGEM-UMUARAMA"/>
    <n v="211"/>
    <s v="DIRETORIA DE ENFERMAGEM HC"/>
    <s v="05-ENFERMAGEM-UMUARAMA"/>
    <x v="0"/>
    <s v="Graduação (Nivel Superior Completo)"/>
    <x v="2"/>
    <x v="3"/>
    <n v="16"/>
    <x v="0"/>
    <m/>
    <s v="0//0"/>
    <m/>
    <m/>
    <n v="0"/>
    <m/>
    <n v="0"/>
    <m/>
    <m/>
    <m/>
    <s v="EST"/>
    <s v="40 HS"/>
    <d v="1995-02-01T00:00:00"/>
    <n v="5165.88"/>
    <n v="54"/>
    <x v="4"/>
    <x v="0"/>
  </r>
  <r>
    <s v="MARCIA BORGES SILVEIRA"/>
    <s v="Universidade Federal de Uberlandia"/>
    <n v="1434334"/>
    <n v="43424503134"/>
    <s v="20/05/1963"/>
    <s v="F"/>
    <s v="SEBASTIANA MARIA BORGES"/>
    <s v="Branca"/>
    <s v="BRASILEIRO NATO"/>
    <m/>
    <s v="GO"/>
    <s v="GOIATUBA"/>
    <n v="555"/>
    <s v="COMISSAO SINDICANCIA INQ ADMINISTRATIVO"/>
    <s v="01-REITORIA MARTINS"/>
    <n v="4"/>
    <s v="GABINETE DO REITOR"/>
    <s v="04-SANTA MONIC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11T00:00:00"/>
    <n v="5023.57"/>
    <n v="59"/>
    <x v="6"/>
    <x v="0"/>
  </r>
  <r>
    <s v="MARCIA CARDOZO DE OLIVEIRA"/>
    <s v="Hospital de Clínicas"/>
    <n v="1854544"/>
    <n v="4972475692"/>
    <s v="06/06/1980"/>
    <s v="F"/>
    <s v="IVONE CARDOZO DE SOUZA OLIVEIRA"/>
    <s v="Branca"/>
    <s v="BRASILEIRO NATO"/>
    <m/>
    <s v="SP"/>
    <m/>
    <n v="481"/>
    <s v="CLINICA CIRURGICA 1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5273.52"/>
    <n v="42"/>
    <x v="2"/>
    <x v="0"/>
  </r>
  <r>
    <s v="MARCIA CRISTINA SOARES CABRERA DE SOUZA"/>
    <s v="Universidade Federal de Uberlandia"/>
    <n v="1558716"/>
    <n v="50500600600"/>
    <s v="26/07/1965"/>
    <s v="F"/>
    <s v="NAIR AUGUSTA SOARES"/>
    <s v="Branca"/>
    <s v="BRASILEIRO NATO"/>
    <m/>
    <s v="MG"/>
    <s v="COROMANDEL"/>
    <n v="620"/>
    <s v="DIVISAO DE PROJETOS PEDAGOGICOS - DIREN"/>
    <s v="04-SANTA MONICA"/>
    <n v="262"/>
    <s v="PRO REITORIA DE GRADUACAO"/>
    <s v="04-SANTA MONICA"/>
    <x v="0"/>
    <s v="Doutorado"/>
    <x v="1"/>
    <x v="0"/>
    <n v="11"/>
    <x v="0"/>
    <m/>
    <s v="0//0"/>
    <m/>
    <m/>
    <n v="0"/>
    <m/>
    <n v="0"/>
    <m/>
    <m/>
    <m/>
    <s v="EST"/>
    <s v="40 HS"/>
    <d v="2007-01-08T00:00:00"/>
    <n v="13575.71"/>
    <n v="57"/>
    <x v="4"/>
    <x v="5"/>
  </r>
  <r>
    <s v="MARCIA DE OLIVEIRA PRATA"/>
    <s v="Hospital de Clínicas"/>
    <n v="1123633"/>
    <n v="50196243653"/>
    <s v="26/09/1951"/>
    <s v="F"/>
    <s v="MARTA OLIVEIRA PRATA"/>
    <s v="Branca"/>
    <s v="BRASILEIRO NATO"/>
    <m/>
    <s v="MG"/>
    <s v="UBERABA"/>
    <n v="770"/>
    <s v="PSICOLOGIA CLINICA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5-02-01T00:00:00"/>
    <n v="15637.77"/>
    <n v="71"/>
    <x v="9"/>
    <x v="6"/>
  </r>
  <r>
    <s v="MARCIA DUTRA RAMOS SILVA"/>
    <s v="Hospital de Clínicas"/>
    <n v="1123456"/>
    <n v="81512910600"/>
    <s v="26/04/1971"/>
    <s v="F"/>
    <s v="LOURDES APARECIDA RAMOS"/>
    <s v="Parda"/>
    <s v="BRASILEIRO NATO"/>
    <m/>
    <s v="GO"/>
    <s v="QUIRINOPOLIS"/>
    <n v="771"/>
    <s v="SERVICOS MEDICOS"/>
    <s v="06-HOSP CLINICAS-UMUARAMA"/>
    <n v="746"/>
    <s v="DIRETORIA DE SERVICOS CLINICOS"/>
    <s v="06-HOSP CLINICAS-UMUARAMA"/>
    <x v="0"/>
    <s v="Doutorado"/>
    <x v="0"/>
    <x v="0"/>
    <n v="16"/>
    <x v="0"/>
    <m/>
    <s v="0//0"/>
    <m/>
    <m/>
    <n v="0"/>
    <m/>
    <n v="0"/>
    <m/>
    <m/>
    <m/>
    <s v="EST"/>
    <s v="40 HS"/>
    <d v="1995-01-09T00:00:00"/>
    <n v="9208.08"/>
    <n v="51"/>
    <x v="5"/>
    <x v="3"/>
  </r>
  <r>
    <s v="MARCIA ELENA DE MORAIS FREITAS"/>
    <s v="Universidade Federal de Uberlandia"/>
    <n v="412500"/>
    <n v="23958561691"/>
    <s v="08/07/1957"/>
    <s v="F"/>
    <s v="MARIA MARQUES DE MORAIS"/>
    <s v="Branca"/>
    <s v="BRASILEIRO NATO"/>
    <m/>
    <s v="MG"/>
    <s v="UBERLANDIA"/>
    <n v="264"/>
    <s v="DIRETORIA DA ESCOLA TECNICA DE SAUDE"/>
    <s v="07-AREA ACADEMICA-UMUARAMA"/>
    <n v="264"/>
    <s v="DIRETORIA DA ESCOLA TECNICA DE SAUDE"/>
    <s v="07-AREA ACADEMICA-UMUARAMA"/>
    <x v="0"/>
    <s v="Graduação (Nivel Superior Completo)"/>
    <x v="0"/>
    <x v="0"/>
    <n v="16"/>
    <x v="0"/>
    <m/>
    <s v="0//0"/>
    <m/>
    <s v="LIC. TRATAMENTO DE SAUDE - EST"/>
    <n v="0"/>
    <m/>
    <n v="0"/>
    <m/>
    <s v="19/11/2022"/>
    <s v="17/01/2023"/>
    <s v="EST"/>
    <s v="40 HS"/>
    <d v="1985-06-12T00:00:00"/>
    <n v="7715.29"/>
    <n v="65"/>
    <x v="1"/>
    <x v="2"/>
  </r>
  <r>
    <s v="MARCIA FERREIRA DE MEDEIROS ANDRADE"/>
    <s v="Hospital de Clínicas"/>
    <n v="1879019"/>
    <n v="1267348607"/>
    <s v="12/06/1981"/>
    <s v="F"/>
    <s v="CREUSA FERREIRA DE MEDEIROS"/>
    <s v="Parda"/>
    <s v="BRASILEIRO NATO"/>
    <m/>
    <s v="MG"/>
    <m/>
    <n v="471"/>
    <s v="GASTROENTEROLOGIA AMB DIENF"/>
    <s v="05-ENFERMAGEM-UMUARAMA"/>
    <n v="211"/>
    <s v="DIRETORIA DE ENFERMAGEM HC"/>
    <s v="05-ENFERMAGEM-UMUARAMA"/>
    <x v="0"/>
    <s v="Mestrado"/>
    <x v="0"/>
    <x v="0"/>
    <n v="8"/>
    <x v="0"/>
    <m/>
    <s v="0//0"/>
    <m/>
    <m/>
    <n v="0"/>
    <m/>
    <n v="0"/>
    <m/>
    <m/>
    <m/>
    <s v="EST"/>
    <s v="40 HS"/>
    <d v="2011-07-19T00:00:00"/>
    <n v="6221.73"/>
    <n v="41"/>
    <x v="2"/>
    <x v="2"/>
  </r>
  <r>
    <s v="MARCIA FERREIRA DOS SANTOS"/>
    <s v="Hospital de Clínicas"/>
    <n v="1002979"/>
    <n v="6356096659"/>
    <s v="25/09/1983"/>
    <s v="F"/>
    <s v="LUZIA MARTINS FERREIRA DOS SANTO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5"/>
    <x v="0"/>
    <m/>
    <s v="0//0"/>
    <m/>
    <m/>
    <n v="0"/>
    <m/>
    <n v="0"/>
    <m/>
    <m/>
    <m/>
    <s v="EST"/>
    <s v="40 HS"/>
    <d v="2016-10-14T00:00:00"/>
    <n v="7103.91"/>
    <n v="39"/>
    <x v="2"/>
    <x v="2"/>
  </r>
  <r>
    <s v="MARCIA GABRIELA DE ALMEIDA LUIZ"/>
    <s v="Hospital de Clínicas"/>
    <n v="1189219"/>
    <n v="95138714600"/>
    <s v="19/10/1974"/>
    <s v="F"/>
    <s v="MARIA JOSE DE ALMEIDA LUIZ"/>
    <s v="Parda"/>
    <s v="BRASILEIRO NATO"/>
    <m/>
    <s v="PA"/>
    <s v="SANTAREM"/>
    <n v="491"/>
    <s v="CENTRO CIRURGICO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6-02-01T00:00:00"/>
    <n v="5925.23"/>
    <n v="48"/>
    <x v="3"/>
    <x v="0"/>
  </r>
  <r>
    <s v="MARCIA GUIMARAES DE FREITAS"/>
    <s v="Universidade Federal de Uberlandia"/>
    <n v="1924451"/>
    <n v="76608298668"/>
    <s v="23/01/1965"/>
    <s v="F"/>
    <s v="HELENA GUIMARAES DE FREITAS"/>
    <s v="Branca"/>
    <s v="BRASILEIRO NATO"/>
    <m/>
    <s v="MG"/>
    <m/>
    <n v="623"/>
    <s v="DIVISAO DE FORMACAO DISCENTE"/>
    <s v="04-SANTA MONICA"/>
    <n v="262"/>
    <s v="PRO REITORIA DE GRADUACAO"/>
    <s v="04-SANTA MONICA"/>
    <x v="0"/>
    <s v="Doutorado"/>
    <x v="1"/>
    <x v="0"/>
    <n v="8"/>
    <x v="0"/>
    <m/>
    <s v="0//0"/>
    <m/>
    <m/>
    <n v="0"/>
    <m/>
    <n v="0"/>
    <m/>
    <m/>
    <m/>
    <s v="EST"/>
    <s v="40 HS"/>
    <d v="2012-03-12T00:00:00"/>
    <n v="12082.03"/>
    <n v="57"/>
    <x v="4"/>
    <x v="5"/>
  </r>
  <r>
    <s v="MARCIA MARIA RIBEIRO VIEIRA"/>
    <s v="Hospital de Clínicas"/>
    <n v="1434254"/>
    <n v="45929840644"/>
    <s v="10/06/1962"/>
    <s v="F"/>
    <s v="RITA DE SOUZA RIBEIRO"/>
    <s v="Branca"/>
    <s v="BRASILEIRO NATO"/>
    <m/>
    <s v="MG"/>
    <s v="TEOFILO OTONI"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6T00:00:00"/>
    <n v="8188.21"/>
    <n v="60"/>
    <x v="6"/>
    <x v="3"/>
  </r>
  <r>
    <s v="MARCIA PEREIRA ESTEVAO"/>
    <s v="Hospital de Clínicas"/>
    <n v="1434259"/>
    <n v="53957369649"/>
    <s v="11/09/1965"/>
    <s v="F"/>
    <s v="LAZARA PEREIRA ESTEVAO"/>
    <s v="Preta"/>
    <s v="BRASILEIRO NATO"/>
    <m/>
    <s v="MG"/>
    <s v="UBERLANDIA"/>
    <n v="549"/>
    <s v="SETOR DE TRANSPLANTE RENAL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10T00:00:00"/>
    <n v="10357.02"/>
    <n v="57"/>
    <x v="4"/>
    <x v="8"/>
  </r>
  <r>
    <s v="MARCIA RACHEL DA FONSECA"/>
    <s v="Hospital de Clínicas"/>
    <n v="3678656"/>
    <n v="6510512661"/>
    <s v="05/05/1984"/>
    <s v="F"/>
    <s v="MARIA DE FATIMA DA FONSEC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4"/>
    <x v="0"/>
    <m/>
    <s v="0//0"/>
    <m/>
    <m/>
    <n v="0"/>
    <m/>
    <n v="0"/>
    <m/>
    <m/>
    <m/>
    <s v="EST"/>
    <s v="20 HS"/>
    <d v="2017-03-02T00:00:00"/>
    <n v="6575.28"/>
    <n v="38"/>
    <x v="7"/>
    <x v="2"/>
  </r>
  <r>
    <s v="MARCIA REGINA BATISTELA MORAES"/>
    <s v="Universidade Federal de Uberlandia"/>
    <n v="1753754"/>
    <n v="8318112857"/>
    <s v="26/11/1968"/>
    <s v="F"/>
    <s v="LUZIA BATISTELA NETO"/>
    <s v="Branca"/>
    <s v="BRASILEIRO NATO"/>
    <m/>
    <s v="SP"/>
    <m/>
    <n v="301"/>
    <s v="INSTITUTO DE CIENCIAS AGRARIAS"/>
    <s v="12-CAMPUS GLORIA"/>
    <n v="301"/>
    <s v="INSTITUTO DE CIENCIAS AGRARIAS"/>
    <s v="12-CAMPUS GLORIA"/>
    <x v="0"/>
    <s v="Mestrado"/>
    <x v="0"/>
    <x v="0"/>
    <n v="9"/>
    <x v="0"/>
    <m/>
    <s v="0//0"/>
    <m/>
    <m/>
    <n v="0"/>
    <m/>
    <n v="0"/>
    <m/>
    <m/>
    <m/>
    <s v="EST"/>
    <s v="40 HS"/>
    <d v="2010-01-26T00:00:00"/>
    <n v="6038.28"/>
    <n v="54"/>
    <x v="4"/>
    <x v="2"/>
  </r>
  <r>
    <s v="MARCIA REJANE SORDI BORTOLINI"/>
    <s v="Hospital de Clínicas"/>
    <n v="2760359"/>
    <n v="91079128620"/>
    <s v="30/04/1972"/>
    <s v="F"/>
    <s v="GENI LUIZA SORDI BORTOLINI"/>
    <s v="Branca"/>
    <s v="BRASILEIRO NATO"/>
    <m/>
    <s v="PR"/>
    <m/>
    <n v="769"/>
    <s v="PROPEDEUTICA"/>
    <s v="06-HOSP CLINICAS-UMUARAMA"/>
    <n v="746"/>
    <s v="DIRETORIA DE SERVICOS CLINICOS"/>
    <s v="06-HOSP CLINICAS-UMUARAMA"/>
    <x v="0"/>
    <s v="Mestrado"/>
    <x v="0"/>
    <x v="0"/>
    <n v="6"/>
    <x v="0"/>
    <m/>
    <s v="0//0"/>
    <m/>
    <m/>
    <n v="0"/>
    <m/>
    <n v="0"/>
    <m/>
    <m/>
    <m/>
    <s v="EST"/>
    <s v="40 HS"/>
    <d v="2014-06-02T00:00:00"/>
    <n v="9379.64"/>
    <n v="50"/>
    <x v="5"/>
    <x v="3"/>
  </r>
  <r>
    <s v="MARCIO ALVES DE OLIVEIRA"/>
    <s v="Hospital de Clínicas"/>
    <n v="1929119"/>
    <n v="1540477673"/>
    <s v="03/11/1983"/>
    <s v="M"/>
    <s v="SANDRA DE PAULA OLIVEIRA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1"/>
    <n v="6"/>
    <x v="0"/>
    <m/>
    <s v="0//0"/>
    <m/>
    <m/>
    <n v="0"/>
    <m/>
    <n v="0"/>
    <m/>
    <m/>
    <m/>
    <s v="EST"/>
    <s v="40 HS"/>
    <d v="2014-03-12T00:00:00"/>
    <n v="8706.65"/>
    <n v="39"/>
    <x v="2"/>
    <x v="3"/>
  </r>
  <r>
    <s v="MARCIO BORBA"/>
    <s v="Universidade Federal de Uberlandia"/>
    <n v="412349"/>
    <n v="46327762620"/>
    <s v="25/04/1961"/>
    <s v="M"/>
    <s v="JUDITH ESMERALDA MONZANI BORBA"/>
    <s v="Branca"/>
    <s v="BRASILEIRO NATO"/>
    <m/>
    <s v="SP"/>
    <s v="RANCHARIA"/>
    <n v="332"/>
    <s v="FACULDADE DE EDUCACAO FISICA"/>
    <s v="03-EDUCACAO FISICA"/>
    <n v="332"/>
    <s v="FACULDADE DE EDUCACAO FISICA"/>
    <s v="03-EDUCACAO FIS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4-07-01T00:00:00"/>
    <n v="7278.64"/>
    <n v="61"/>
    <x v="6"/>
    <x v="2"/>
  </r>
  <r>
    <s v="MARCIO DA COSTA SILVA"/>
    <s v="Hospital de Clínicas"/>
    <n v="1123315"/>
    <n v="67894992615"/>
    <s v="01/06/1968"/>
    <s v="M"/>
    <s v="EUGENIA COSTA SILVA"/>
    <s v="Branca"/>
    <s v="BRASILEIRO NATO"/>
    <m/>
    <s v="MG"/>
    <s v="LUZ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0-28T00:00:00"/>
    <n v="11569.76"/>
    <n v="54"/>
    <x v="4"/>
    <x v="8"/>
  </r>
  <r>
    <s v="MARCIO ELIZIO NASCIMENTO"/>
    <s v="Hospital de Clínicas"/>
    <n v="412619"/>
    <n v="53946863604"/>
    <s v="26/01/1951"/>
    <s v="M"/>
    <s v="GASPARINA NASCIMENTO"/>
    <s v="Parda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x v="0"/>
    <s v="ENSINO FUNDAMENTAL INCOMPLETO"/>
    <x v="2"/>
    <x v="1"/>
    <n v="16"/>
    <x v="0"/>
    <m/>
    <s v="0//0"/>
    <m/>
    <m/>
    <n v="0"/>
    <m/>
    <n v="0"/>
    <m/>
    <m/>
    <m/>
    <s v="EST"/>
    <s v="40 HS"/>
    <d v="1985-12-01T00:00:00"/>
    <n v="3901.63"/>
    <n v="71"/>
    <x v="9"/>
    <x v="9"/>
  </r>
  <r>
    <s v="MARCIO EVARISTO DA SILVA"/>
    <s v="Hospital de Clínicas"/>
    <n v="412694"/>
    <n v="25538454649"/>
    <s v="18/03/1958"/>
    <s v="M"/>
    <s v="VITORIA CONCEICAO SILV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6"/>
    <x v="0"/>
    <m/>
    <s v="0//0"/>
    <m/>
    <m/>
    <n v="0"/>
    <m/>
    <n v="0"/>
    <m/>
    <m/>
    <m/>
    <s v="EST"/>
    <s v="20 HS"/>
    <d v="1986-09-01T00:00:00"/>
    <n v="13166.3"/>
    <n v="64"/>
    <x v="1"/>
    <x v="5"/>
  </r>
  <r>
    <s v="MARCIO GONCALVES PEREIRA"/>
    <s v="Universidade Federal de Uberlandia"/>
    <n v="3057367"/>
    <n v="84744774687"/>
    <s v="14/04/1972"/>
    <s v="M"/>
    <s v="NEUMA MARIA GONCALVES"/>
    <s v="Branca"/>
    <s v="BRASILEIRO NATO"/>
    <m/>
    <s v="MG"/>
    <m/>
    <n v="89"/>
    <s v="DIRETORIA DE COMUNICACAO SOCIAL"/>
    <s v="04-SANTA MONICA"/>
    <n v="89"/>
    <s v="DIRETORIA DE COMUNICACAO SOCIAL"/>
    <s v="04-SANTA MONICA"/>
    <x v="0"/>
    <s v="ENSINO MEDIO"/>
    <x v="2"/>
    <x v="3"/>
    <n v="3"/>
    <x v="0"/>
    <m/>
    <s v="0//0"/>
    <m/>
    <m/>
    <n v="0"/>
    <m/>
    <n v="0"/>
    <m/>
    <m/>
    <m/>
    <s v="EST"/>
    <s v="40 HS"/>
    <d v="2018-07-17T00:00:00"/>
    <n v="2181.63"/>
    <n v="50"/>
    <x v="5"/>
    <x v="9"/>
  </r>
  <r>
    <s v="MARCIO HENRIQUE BASSI"/>
    <s v="Universidade Federal de Uberlandia"/>
    <n v="413378"/>
    <n v="4893267817"/>
    <s v="31/10/1963"/>
    <s v="M"/>
    <s v="MARGARIDA M GARC BASSI"/>
    <s v="Branca"/>
    <s v="BRASILEIRO NATO"/>
    <m/>
    <s v="SP"/>
    <s v="FRANCA"/>
    <n v="684"/>
    <s v="DIVISAO DE PROJETOS - PREFE"/>
    <s v="04-SANTA MONICA"/>
    <n v="80"/>
    <s v="DIRETORIA DE OBRAS - ANTIGA-"/>
    <s v="04-SANTA MONICA"/>
    <x v="0"/>
    <s v="ENSINO SUPERIOR"/>
    <x v="1"/>
    <x v="2"/>
    <n v="16"/>
    <x v="0"/>
    <m/>
    <s v="0//0"/>
    <m/>
    <m/>
    <n v="0"/>
    <m/>
    <n v="0"/>
    <m/>
    <m/>
    <m/>
    <s v="EST"/>
    <s v="40 HS"/>
    <d v="1989-10-16T00:00:00"/>
    <n v="9303.9500000000007"/>
    <n v="59"/>
    <x v="6"/>
    <x v="3"/>
  </r>
  <r>
    <s v="MARCIO MANZI ALVARENGA"/>
    <s v="Universidade Federal de Uberlandia"/>
    <n v="412912"/>
    <n v="54547911800"/>
    <s v="01/05/1950"/>
    <s v="M"/>
    <s v="ANINA MANZI ALVARENGA"/>
    <s v="Branca"/>
    <s v="BRASILEIRO NATO"/>
    <m/>
    <s v="SP"/>
    <s v="SÃO CARLOS"/>
    <n v="90"/>
    <s v="DIVISAO DE RADIO"/>
    <s v="04-SANTA MONICA"/>
    <n v="89"/>
    <s v="DIRETORIA DE COMUNICACAO SOCIAL"/>
    <s v="04-SANTA MONICA"/>
    <x v="0"/>
    <s v="ENSINO SUPERIOR"/>
    <x v="1"/>
    <x v="1"/>
    <n v="16"/>
    <x v="0"/>
    <m/>
    <s v="0//0"/>
    <m/>
    <m/>
    <n v="0"/>
    <m/>
    <n v="0"/>
    <m/>
    <m/>
    <m/>
    <s v="EST"/>
    <s v="25 HS"/>
    <d v="1987-07-17T00:00:00"/>
    <n v="8443.16"/>
    <n v="72"/>
    <x v="9"/>
    <x v="3"/>
  </r>
  <r>
    <s v="MARCO ANTONIO BRAZ"/>
    <s v="Universidade Federal de Uberlandia"/>
    <n v="1035113"/>
    <n v="62701169615"/>
    <s v="13/06/1966"/>
    <s v="M"/>
    <s v="ODILIA ANA BRAZ"/>
    <s v="Parda"/>
    <s v="BRASILEIRO NATO"/>
    <m/>
    <s v="MG"/>
    <s v="ARAGUARI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3-03-17T00:00:00"/>
    <n v="7064.4"/>
    <n v="56"/>
    <x v="4"/>
    <x v="2"/>
  </r>
  <r>
    <s v="MARCO ANTONIO DA SILVA"/>
    <s v="Universidade Federal de Uberlandia"/>
    <n v="1123213"/>
    <n v="61971448672"/>
    <s v="18/02/1970"/>
    <s v="M"/>
    <s v="LUZIA FERREIRA SILVA"/>
    <s v="Branca"/>
    <s v="BRASILEIRO NATO"/>
    <m/>
    <s v="MG"/>
    <s v="UBERABA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01-14T00:00:00"/>
    <n v="7064.4"/>
    <n v="52"/>
    <x v="5"/>
    <x v="2"/>
  </r>
  <r>
    <s v="MARCO ANTONIO SANTOS CAVALCANTI"/>
    <s v="Universidade Federal de Uberlandia"/>
    <n v="2476268"/>
    <n v="97181838768"/>
    <s v="07/12/1970"/>
    <s v="M"/>
    <s v="MARIA DO SOCORRO SANTOS CAVALCANTI"/>
    <s v="Parda"/>
    <s v="BRASILEIRO NATO"/>
    <m/>
    <s v="RJ"/>
    <s v="RIO DE JANEIRO"/>
    <n v="89"/>
    <s v="DIRETORIA DE COMUNICACAO SOCIAL"/>
    <s v="04-SANTA MONICA"/>
    <n v="89"/>
    <s v="DIRETORIA DE COMUNICACAO SOCIAL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25 HS"/>
    <d v="2004-10-27T00:00:00"/>
    <n v="8601.52"/>
    <n v="52"/>
    <x v="5"/>
    <x v="3"/>
  </r>
  <r>
    <s v="MARCO AURELIO DA COSTA"/>
    <s v="Universidade Federal de Uberlandia"/>
    <n v="6412657"/>
    <n v="53948947600"/>
    <s v="17/02/1965"/>
    <s v="M"/>
    <s v="DALVA MARIA HELENA TOME DA COSTA"/>
    <s v="Branca"/>
    <s v="BRASILEIRO NATO"/>
    <m/>
    <s v="MG"/>
    <m/>
    <n v="360"/>
    <s v="FACULDADE DE CIENCIAS CONTABEIS"/>
    <s v="04-SANTA MONICA"/>
    <n v="360"/>
    <s v="FACULDADE DE CIENCIAS CONTABEIS"/>
    <s v="04-SANTA MONICA"/>
    <x v="0"/>
    <s v="Graduação (Nivel Superior Completo)"/>
    <x v="0"/>
    <x v="0"/>
    <n v="9"/>
    <x v="0"/>
    <m/>
    <s v="0//0"/>
    <m/>
    <m/>
    <n v="0"/>
    <m/>
    <n v="0"/>
    <m/>
    <m/>
    <m/>
    <s v="EST"/>
    <s v="40 HS"/>
    <d v="2010-01-26T00:00:00"/>
    <n v="4659.17"/>
    <n v="57"/>
    <x v="4"/>
    <x v="0"/>
  </r>
  <r>
    <s v="MARCO AURELIO LEAL GONCALVES"/>
    <s v="Universidade Federal de Uberlandia"/>
    <n v="1474471"/>
    <n v="99913003687"/>
    <s v="09/05/1977"/>
    <s v="M"/>
    <s v="RUTH JESUS LEAL GONCALVES"/>
    <s v="Branca"/>
    <s v="BRASILEIRO NATO"/>
    <m/>
    <s v="MT"/>
    <s v="RONDONOPOLIS"/>
    <n v="375"/>
    <s v="COORDENACAO CUR G ARQUITETURA URBANISMO"/>
    <s v="04-SANTA MONICA"/>
    <n v="372"/>
    <s v="FACULDADE ARQUITETURA URBANISMO E DESIGN"/>
    <s v="04-SANTA MONIC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10-05T00:00:00"/>
    <n v="5537.61"/>
    <n v="45"/>
    <x v="3"/>
    <x v="0"/>
  </r>
  <r>
    <s v="MARCO AURELIO RODRIGUES NUNES"/>
    <s v="Universidade Federal de Uberlandia"/>
    <n v="3273014"/>
    <n v="8598675601"/>
    <s v="02/12/1988"/>
    <s v="M"/>
    <s v="MARLI APARECIDA RODRIGUES NUNES"/>
    <s v="Parda"/>
    <s v="BRASILEIRO NATO"/>
    <m/>
    <s v="MG"/>
    <m/>
    <n v="883"/>
    <s v="DIVISAO REC ARMAZ E DIST DE EQUIPAMENTOS"/>
    <s v="08-AREA ADMINISTR-UMUARAMA"/>
    <n v="131"/>
    <s v="PRO REITORIA DE PLANEJAMEN ADMINISTRACAO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2-07T00:00:00"/>
    <n v="3058.7"/>
    <n v="34"/>
    <x v="7"/>
    <x v="9"/>
  </r>
  <r>
    <s v="MARCO DE LEMOS BARROS"/>
    <s v="Universidade Federal de Uberlandia"/>
    <n v="3307084"/>
    <n v="6792220655"/>
    <s v="04/11/1982"/>
    <s v="M"/>
    <s v="IRIA DE FATIMA DE LEMOS BARROS"/>
    <s v="Branca"/>
    <s v="BRASILEIRO NATO"/>
    <m/>
    <s v="RJ"/>
    <m/>
    <n v="795"/>
    <s v="COORD CURSO CIENCIAS CONTABEIS DO PONTAL"/>
    <s v="09-CAMPUS PONTAL"/>
    <n v="1158"/>
    <s v="FA ADM CIE CONT ENG PROD SERV SOCIAL"/>
    <s v="09-CAMPUS PONTAL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8-29T00:00:00"/>
    <n v="3181.04"/>
    <n v="40"/>
    <x v="2"/>
    <x v="9"/>
  </r>
  <r>
    <s v="MARCO EURIPEDES MARTINS"/>
    <s v="Hospital de Clínicas"/>
    <n v="1434332"/>
    <n v="59238607672"/>
    <s v="07/07/1965"/>
    <s v="M"/>
    <s v="PETRONILIA MARTINS DE FREITAS"/>
    <s v="Preta"/>
    <s v="BRASILEIRO NATO"/>
    <m/>
    <s v="MG"/>
    <s v="MONTE ALEGRE DE MINAS"/>
    <n v="489"/>
    <s v="ENFERMAGEM PSQUIATRIA INTERNACAO DIENF"/>
    <s v="05-ENFERMAGEM-UMUARAMA"/>
    <n v="211"/>
    <s v="DIRETORIA DE ENFERMAGEM HC"/>
    <s v="05-ENFERMAGEM-UMUARAMA"/>
    <x v="0"/>
    <s v="Tecnico (Nivel Medio Completo)"/>
    <x v="2"/>
    <x v="0"/>
    <n v="12"/>
    <x v="0"/>
    <m/>
    <s v="0//0"/>
    <m/>
    <m/>
    <n v="0"/>
    <m/>
    <n v="0"/>
    <m/>
    <m/>
    <m/>
    <s v="EST"/>
    <s v="40 HS"/>
    <d v="2003-11-10T00:00:00"/>
    <n v="8598.3799999999992"/>
    <n v="57"/>
    <x v="4"/>
    <x v="3"/>
  </r>
  <r>
    <s v="MARCO PAULO PERES DE OLIVEIRA"/>
    <s v="Hospital de Clínicas"/>
    <n v="1844228"/>
    <n v="4001836688"/>
    <s v="31/07/1978"/>
    <s v="M"/>
    <s v="SONIA DE FATIMA PERES OLIVEIRA"/>
    <s v="Não Informado"/>
    <s v="BRASILEIRO NATO"/>
    <m/>
    <s v="MG"/>
    <m/>
    <n v="750"/>
    <s v="FINANCAS"/>
    <s v="06-HOSP CLINICAS-UMUARAMA"/>
    <n v="743"/>
    <s v="DIRETORIA DE SERVICOS ADMINISTRATIVOS"/>
    <s v="06-HOSP CLINICAS-UMUARAMA"/>
    <x v="0"/>
    <s v="Especialização Nivel Superior"/>
    <x v="0"/>
    <x v="2"/>
    <n v="8"/>
    <x v="0"/>
    <m/>
    <s v="0//0"/>
    <m/>
    <m/>
    <n v="0"/>
    <m/>
    <n v="0"/>
    <m/>
    <m/>
    <m/>
    <s v="EST"/>
    <s v="40 HS"/>
    <d v="2011-02-03T00:00:00"/>
    <n v="4488.6000000000004"/>
    <n v="44"/>
    <x v="3"/>
    <x v="0"/>
  </r>
  <r>
    <s v="MARCO TULIO ROSA"/>
    <s v="Universidade Federal de Uberlandia"/>
    <n v="413443"/>
    <n v="67237690663"/>
    <s v="24/11/1968"/>
    <s v="M"/>
    <s v="ISA ROCHA ROSA"/>
    <s v="Preta"/>
    <s v="BRASILEIRO NATO"/>
    <m/>
    <s v="MG"/>
    <s v="UBERLANDIA"/>
    <n v="1244"/>
    <s v="CENTRO ESTUDOS, PESQ E PROJ ECON-SOCIAIS"/>
    <s v="04-SANTA MONICA"/>
    <n v="344"/>
    <s v="INST DE ECONOMIA RELACOES INTERNACIONAIS"/>
    <s v="04-SANTA MONICA"/>
    <x v="0"/>
    <s v="Especialização Nivel Superior"/>
    <x v="3"/>
    <x v="0"/>
    <n v="16"/>
    <x v="0"/>
    <m/>
    <s v="0//0"/>
    <m/>
    <m/>
    <n v="0"/>
    <m/>
    <n v="0"/>
    <m/>
    <m/>
    <m/>
    <s v="EST"/>
    <s v="40 HS"/>
    <d v="1989-12-29T00:00:00"/>
    <n v="4509"/>
    <n v="54"/>
    <x v="4"/>
    <x v="0"/>
  </r>
  <r>
    <s v="MARCOS ALEXANDRE LEMOS RODRIGUES"/>
    <s v="Hospital de Clínicas"/>
    <n v="2102903"/>
    <n v="3011579601"/>
    <s v="11/05/1976"/>
    <s v="M"/>
    <s v="MARLY LEMOS ALMEIDA RODRIGUES"/>
    <s v="Branca"/>
    <s v="BRASILEIRO NATO"/>
    <m/>
    <s v="SP"/>
    <m/>
    <n v="179"/>
    <s v="DIRETORIA GERAL HOSP CLINICAS"/>
    <s v="06-HOSP CLINICAS-UMUARAMA"/>
    <n v="179"/>
    <s v="DIRETORIA GERAL HOSP CLINICAS"/>
    <s v="06-HOSP CLINICAS-UMUARAMA"/>
    <x v="0"/>
    <s v="Especialização Nivel Superior"/>
    <x v="1"/>
    <x v="2"/>
    <n v="6"/>
    <x v="1"/>
    <m/>
    <s v="0//0"/>
    <m/>
    <s v="CESSAO (COM ONUS) PARA OUTROS ORGAOS - EST"/>
    <n v="0"/>
    <m/>
    <n v="26443"/>
    <s v="EMPRESA BRAS. SERVIÇOS HOSPITALARES"/>
    <s v="26/05/2020"/>
    <s v="0//0"/>
    <s v="EST"/>
    <s v="40 HS"/>
    <d v="2014-03-12T00:00:00"/>
    <n v="7103.91"/>
    <n v="46"/>
    <x v="3"/>
    <x v="2"/>
  </r>
  <r>
    <s v="MARCOS ANTONIO CORDEIRO FONTES"/>
    <s v="Hospital de Clínicas"/>
    <n v="1435484"/>
    <n v="334225752"/>
    <s v="06/01/1967"/>
    <s v="M"/>
    <s v="MARIA CORDEIRO FONTES"/>
    <s v="Parda"/>
    <s v="BRASILEIRO NATO"/>
    <m/>
    <s v="RJ"/>
    <s v="RIO DE JANEIRO"/>
    <n v="479"/>
    <s v="CLINICA MEDICA E PEDIATRIA PS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2-04T00:00:00"/>
    <n v="11937.22"/>
    <n v="55"/>
    <x v="4"/>
    <x v="8"/>
  </r>
  <r>
    <s v="MARCOS ANTONIO DA SILVA"/>
    <s v="Hospital de Clínicas"/>
    <n v="413026"/>
    <n v="49157264600"/>
    <s v="16/08/1963"/>
    <s v="M"/>
    <s v="MARIA LOURDES SILVA"/>
    <s v="Pret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Nivel Medio"/>
    <x v="2"/>
    <x v="0"/>
    <n v="16"/>
    <x v="0"/>
    <m/>
    <s v="0//0"/>
    <m/>
    <m/>
    <n v="0"/>
    <m/>
    <n v="0"/>
    <m/>
    <m/>
    <m/>
    <s v="EST"/>
    <s v="40 HS"/>
    <d v="1987-11-19T00:00:00"/>
    <n v="5786.17"/>
    <n v="59"/>
    <x v="6"/>
    <x v="0"/>
  </r>
  <r>
    <s v="MARCOS ANTONIO DE OLIVEIRA"/>
    <s v="Universidade Federal de Uberlandia"/>
    <n v="412776"/>
    <n v="48070955600"/>
    <s v="09/07/1963"/>
    <s v="M"/>
    <s v="TEREZINHA OLIVEIRA"/>
    <s v="Parda"/>
    <s v="BRASILEIRO NATO"/>
    <m/>
    <s v="MG"/>
    <s v="UBERLANDIA"/>
    <n v="577"/>
    <s v="COORD CURSO ENGENHARIA PRODUCAO PONTAL"/>
    <s v="09-CAMPUS PONTAL"/>
    <n v="1158"/>
    <s v="FA ADM CIE CONT ENG PROD SERV SOCIAL"/>
    <s v="09-CAMPUS PONTAL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7-02-13T00:00:00"/>
    <n v="5523.61"/>
    <n v="59"/>
    <x v="6"/>
    <x v="0"/>
  </r>
  <r>
    <s v="MARCOS ANTONIO QUERINO DOS SANTOS"/>
    <s v="Universidade Federal de Uberlandia"/>
    <n v="412113"/>
    <n v="32125631687"/>
    <s v="26/11/1956"/>
    <s v="M"/>
    <s v="MARIA A Q SANTOS BRITO"/>
    <s v="Branca"/>
    <s v="BRASILEIRO NATO"/>
    <m/>
    <s v="MG"/>
    <s v="CAMPINA VERDE"/>
    <n v="869"/>
    <s v="DIVISAO DE EXECUCAO FISICA - DIROB"/>
    <s v="04-SANTA MONICA"/>
    <n v="80"/>
    <s v="DIRETORIA DE OBRAS - ANTIGA-"/>
    <s v="04-SANTA MONIC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81-04-07T00:00:00"/>
    <n v="4178.24"/>
    <n v="66"/>
    <x v="1"/>
    <x v="0"/>
  </r>
  <r>
    <s v="MARCOS AUGUSTO FREITAS RIBEIRO"/>
    <s v="Universidade Federal de Uberlandia"/>
    <n v="2221981"/>
    <n v="10477108628"/>
    <s v="07/05/1992"/>
    <s v="M"/>
    <s v="APARECIDA JESUINA NOGUEIRA DE FREITAS"/>
    <s v="Pard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30 HS"/>
    <d v="2015-04-23T00:00:00"/>
    <n v="3240.08"/>
    <n v="30"/>
    <x v="0"/>
    <x v="9"/>
  </r>
  <r>
    <s v="MARCOS CAMPOS"/>
    <s v="Hospital de Clínicas"/>
    <n v="1311033"/>
    <n v="86316621604"/>
    <s v="04/04/1974"/>
    <s v="M"/>
    <s v="ILKA MARTINELLI CAMPOS"/>
    <s v="Branca"/>
    <s v="BRASILEIRO NATO"/>
    <m/>
    <s v="MG"/>
    <s v="UBERABA"/>
    <n v="746"/>
    <s v="DIRETORIA DE SERVICOS CLINICOS"/>
    <s v="06-HOSP CLINICAS-UMUARAMA"/>
    <n v="746"/>
    <s v="DIRETORIA DE SERVICOS CLINICOS"/>
    <s v="06-HOSP CLINICAS-UMUARAMA"/>
    <x v="0"/>
    <s v="Doutorado"/>
    <x v="1"/>
    <x v="2"/>
    <n v="12"/>
    <x v="1"/>
    <m/>
    <s v="0//0"/>
    <m/>
    <s v="CESSAO (COM ONUS) PARA OUTROS ORGAOS - EST"/>
    <n v="0"/>
    <m/>
    <n v="26443"/>
    <s v="EMPRESA BRAS. SERVIÇOS HOSPITALARES"/>
    <s v="26/11/2021"/>
    <s v="0//0"/>
    <s v="EST"/>
    <s v="40 HS"/>
    <d v="2005-09-01T00:00:00"/>
    <n v="24061.1"/>
    <n v="48"/>
    <x v="3"/>
    <x v="4"/>
  </r>
  <r>
    <s v="MARCOS CHARLES BENTO VIEIRA"/>
    <s v="Hospital de Clínicas"/>
    <n v="1838973"/>
    <n v="9896146624"/>
    <s v="02/11/1990"/>
    <s v="M"/>
    <s v="MARIA APARECIDA BENTO VIEIRA"/>
    <s v="Pard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1-20T00:00:00"/>
    <n v="3730.92"/>
    <n v="32"/>
    <x v="0"/>
    <x v="9"/>
  </r>
  <r>
    <s v="MARCOS DE OLIVEIRA DIAS"/>
    <s v="Hospital de Clínicas"/>
    <n v="1879686"/>
    <n v="312570112"/>
    <s v="04/01/1984"/>
    <s v="M"/>
    <s v="MARLENE ROSA DE OLIVEIRA DIAS"/>
    <s v="Não Informado"/>
    <s v="BRASILEIRO NATO"/>
    <m/>
    <s v="GO"/>
    <m/>
    <n v="491"/>
    <s v="CENTRO CIRURGIC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27T00:00:00"/>
    <n v="5381.13"/>
    <n v="38"/>
    <x v="7"/>
    <x v="0"/>
  </r>
  <r>
    <s v="MARCOS DUARTE LEMOS DA SILVA"/>
    <s v="Universidade Federal de Uberlandia"/>
    <n v="1877575"/>
    <n v="27351947600"/>
    <s v="26/10/1949"/>
    <s v="M"/>
    <s v="ETEL DUARTE LEMOS DA SILVA"/>
    <s v="Branca"/>
    <s v="BRASILEIRO NATO"/>
    <m/>
    <s v="MG"/>
    <m/>
    <n v="886"/>
    <s v="DIVISAO DE INFORMATIZACAO DA DIRBI"/>
    <s v="04-SANTA MONICA"/>
    <n v="585"/>
    <s v="DIRETORIA DO SISTEMA DE BIBLIOTECAS"/>
    <s v="04-SANTA MONIC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7-15T00:00:00"/>
    <n v="4125.54"/>
    <n v="73"/>
    <x v="9"/>
    <x v="0"/>
  </r>
  <r>
    <s v="MARCOS ERLANDESON ALVES DA SILVA"/>
    <s v="Universidade Federal de Uberlandia"/>
    <n v="3303853"/>
    <n v="3824656361"/>
    <s v="27/09/1991"/>
    <s v="M"/>
    <s v="MARINALVA ALVES DA SILVA"/>
    <s v="Preta"/>
    <s v="BRASILEIRO NATO"/>
    <m/>
    <s v="PI"/>
    <m/>
    <n v="716"/>
    <s v="DIVISAO DE SUPORTE AO USUARIO - CTIC"/>
    <s v="04-SANTA MONICA"/>
    <n v="581"/>
    <s v="CENTRO DE TECNO DA INFOR E COMUNICACAO"/>
    <s v="08-AREA ADMINISTR-UMUARAMA"/>
    <x v="0"/>
    <s v="ENSINO MEDIO"/>
    <x v="0"/>
    <x v="1"/>
    <n v="1"/>
    <x v="0"/>
    <m/>
    <s v="0//0"/>
    <m/>
    <m/>
    <n v="0"/>
    <m/>
    <n v="0"/>
    <m/>
    <m/>
    <m/>
    <s v="EST"/>
    <s v="40 HS"/>
    <d v="2022-08-09T00:00:00"/>
    <n v="2446.96"/>
    <n v="31"/>
    <x v="0"/>
    <x v="9"/>
  </r>
  <r>
    <s v="MARCOS FERREIRA DE REZENDE"/>
    <s v="Hospital de Clínicas"/>
    <n v="413357"/>
    <n v="62848666668"/>
    <s v="19/02/1966"/>
    <s v="M"/>
    <s v="ZILDA REZENDE LIMA"/>
    <s v="Branca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x v="0"/>
    <s v="Doutorado"/>
    <x v="1"/>
    <x v="0"/>
    <n v="16"/>
    <x v="1"/>
    <m/>
    <s v="0//0"/>
    <m/>
    <s v="CESSAO (COM ONUS) PARA OUTROS ORGAOS - EST"/>
    <n v="0"/>
    <m/>
    <n v="26443"/>
    <s v="EMPRESA BRAS. SERVIÇOS HOSPITALARES"/>
    <s v="5/02/2020"/>
    <s v="0//0"/>
    <s v="EST"/>
    <s v="40 HS"/>
    <d v="1989-10-05T00:00:00"/>
    <n v="16155.94"/>
    <n v="56"/>
    <x v="4"/>
    <x v="1"/>
  </r>
  <r>
    <s v="MARCOS FERREIRA SILVA"/>
    <s v="Universidade Federal de Uberlandia"/>
    <n v="1618355"/>
    <n v="53417720672"/>
    <s v="04/03/1964"/>
    <s v="M"/>
    <s v="NAIR MANOELINA SILVA"/>
    <s v="Branca"/>
    <s v="BRASILEIRO NATO"/>
    <m/>
    <s v="MG"/>
    <s v="UBERLANDIA"/>
    <n v="723"/>
    <s v="DIVISAO DE ATENDIMENTO AO USUARIO"/>
    <s v="04-SANTA MONICA"/>
    <n v="585"/>
    <s v="DIRETORIA DO SISTEMA DE BIBLIOTECAS"/>
    <s v="04-SANTA MON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8-03-31T00:00:00"/>
    <n v="5305.34"/>
    <n v="58"/>
    <x v="4"/>
    <x v="0"/>
  </r>
  <r>
    <s v="MARCOS HENRIQUE GODOI GANZALEZ"/>
    <s v="Universidade Federal de Uberlandia"/>
    <n v="2170763"/>
    <n v="5511760919"/>
    <s v="10/03/1987"/>
    <s v="M"/>
    <s v="NEIDE GODOI"/>
    <s v="Branca"/>
    <s v="BRASILEIRO NATO"/>
    <m/>
    <s v="PR"/>
    <m/>
    <n v="963"/>
    <s v="DIRETORIA DE SUSTENTABILIDADE AMBIENTAL"/>
    <s v="04-SANTA MONICA"/>
    <n v="131"/>
    <s v="PRO REITORIA DE PLANEJAMEN ADMINISTRACAO"/>
    <s v="04-SANTA MONICA"/>
    <x v="0"/>
    <s v="Doutorado"/>
    <x v="1"/>
    <x v="0"/>
    <n v="6"/>
    <x v="0"/>
    <m/>
    <s v="0//0"/>
    <m/>
    <m/>
    <n v="0"/>
    <m/>
    <n v="0"/>
    <m/>
    <m/>
    <m/>
    <s v="EST"/>
    <s v="40 HS"/>
    <d v="2014-10-17T00:00:00"/>
    <n v="9935.9"/>
    <n v="35"/>
    <x v="7"/>
    <x v="3"/>
  </r>
  <r>
    <s v="MARCOS HENRIQUE MACEDO VIEIRA"/>
    <s v="Universidade Federal de Uberlandia"/>
    <n v="1631276"/>
    <n v="89985630106"/>
    <s v="04/08/1981"/>
    <s v="M"/>
    <s v="SANDRA MARIA MACEDO DRUMOND VIEIRA"/>
    <s v="Branca"/>
    <s v="BRASILEIRO NATO"/>
    <m/>
    <s v="MG"/>
    <m/>
    <n v="807"/>
    <s v="INSTITUTO DE FILOSOFIA"/>
    <s v="04-SANTA MONICA"/>
    <n v="807"/>
    <s v="INSTITUTO DE FILOSOFIA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09-11-24T00:00:00"/>
    <n v="5006.68"/>
    <n v="41"/>
    <x v="2"/>
    <x v="0"/>
  </r>
  <r>
    <s v="MARCOS LUIZ RIBEIRO"/>
    <s v="Hospital de Clínicas"/>
    <n v="409783"/>
    <n v="23974087672"/>
    <s v="16/12/1957"/>
    <s v="M"/>
    <s v="MARIA LOURDES RODRIGUES SILVA"/>
    <s v="Parda"/>
    <s v="BRASILEIRO NATO"/>
    <m/>
    <s v="MG"/>
    <s v="IBIRACI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6-02-01T00:00:00"/>
    <n v="8692.39"/>
    <n v="65"/>
    <x v="1"/>
    <x v="3"/>
  </r>
  <r>
    <s v="MARCOS MARTINS DA COSTA"/>
    <s v="Hospital de Clínicas"/>
    <n v="1035414"/>
    <n v="8639767602"/>
    <s v="24/09/1988"/>
    <s v="M"/>
    <s v="CLEUSA TEIXEIRA DA COSTA OLIVEIRA"/>
    <s v="Branca"/>
    <s v="BRASILEIRO NATO"/>
    <m/>
    <s v="MG"/>
    <m/>
    <n v="495"/>
    <s v="NEFROLOGIA GEUNE DIENF"/>
    <s v="05-ENFERMAGEM-UMUARAMA"/>
    <n v="211"/>
    <s v="DIRETORIA DE ENFERMAGEM HC"/>
    <s v="05-ENFERMAGEM-UMUARAMA"/>
    <x v="0"/>
    <s v="ENSINO SUPERIOR"/>
    <x v="0"/>
    <x v="1"/>
    <n v="1"/>
    <x v="0"/>
    <m/>
    <s v="0//0"/>
    <m/>
    <m/>
    <n v="0"/>
    <m/>
    <n v="0"/>
    <m/>
    <m/>
    <m/>
    <s v="EST"/>
    <s v="40 HS"/>
    <d v="2022-09-19T00:00:00"/>
    <n v="3181.04"/>
    <n v="34"/>
    <x v="7"/>
    <x v="9"/>
  </r>
  <r>
    <s v="MARCOS PAULO SOUZA TOME"/>
    <s v="Universidade Federal de Uberlandia"/>
    <n v="1320962"/>
    <n v="4889862579"/>
    <s v="22/02/1992"/>
    <s v="M"/>
    <s v="MARCIA APARECIDA DE SOUZA TOME"/>
    <s v="Parda"/>
    <s v="BRASILEIRO NATO"/>
    <m/>
    <s v="MG"/>
    <m/>
    <n v="395"/>
    <s v="INSTITUTO DE FISICA"/>
    <s v="04-SANTA MONICA"/>
    <n v="395"/>
    <s v="INSTITUTO DE FISICA"/>
    <s v="04-SANTA MONICA"/>
    <x v="0"/>
    <s v="Graduação (Nivel Superior Completo)"/>
    <x v="0"/>
    <x v="2"/>
    <n v="3"/>
    <x v="0"/>
    <m/>
    <s v="0//0"/>
    <m/>
    <m/>
    <n v="0"/>
    <m/>
    <n v="0"/>
    <m/>
    <m/>
    <m/>
    <s v="EST"/>
    <s v="40 HS"/>
    <d v="2019-06-13T00:00:00"/>
    <n v="3564.51"/>
    <n v="30"/>
    <x v="0"/>
    <x v="9"/>
  </r>
  <r>
    <s v="MARCOS PEREIRA DE SOUSA"/>
    <s v="Hospital de Clínicas"/>
    <n v="1454592"/>
    <n v="2749859697"/>
    <s v="13/10/1976"/>
    <s v="M"/>
    <s v="MARIA NARCISA FELISARDO DE SOUSA"/>
    <s v="Branca"/>
    <s v="BRASILEIRO NATO"/>
    <m/>
    <s v="MG"/>
    <s v="PATOS DE MINAS"/>
    <n v="749"/>
    <s v="FARMACIA"/>
    <s v="06-HOSP CLINICAS-UMUARAMA"/>
    <n v="743"/>
    <s v="DIRETORIA DE SERVICOS ADMINISTRATIV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06-01T00:00:00"/>
    <n v="5670.36"/>
    <n v="46"/>
    <x v="3"/>
    <x v="0"/>
  </r>
  <r>
    <s v="MARCOS ROBERTO DE OLIVEIRA"/>
    <s v="Universidade Federal de Uberlandia"/>
    <n v="2102763"/>
    <n v="3427675696"/>
    <s v="28/10/1975"/>
    <s v="M"/>
    <s v="MARIA DA GUIA DE JESUS OLIVEIRA"/>
    <s v="Branca"/>
    <s v="BRASILEIRO NATO"/>
    <m/>
    <s v="SP"/>
    <m/>
    <n v="621"/>
    <s v="DIV ENS PESQ EXT ATEND ATEN EDU ESPECIAL"/>
    <s v="04-SANTA MONICA"/>
    <n v="262"/>
    <s v="PRO REITORIA DE GRADUACAO"/>
    <s v="04-SANTA MONICA"/>
    <x v="0"/>
    <s v="Graduação (Nivel Superior Completo)"/>
    <x v="0"/>
    <x v="2"/>
    <n v="6"/>
    <x v="0"/>
    <m/>
    <s v="0//0"/>
    <m/>
    <m/>
    <n v="0"/>
    <m/>
    <n v="0"/>
    <m/>
    <m/>
    <m/>
    <s v="EST"/>
    <s v="40 HS"/>
    <d v="2014-03-12T00:00:00"/>
    <n v="3998.03"/>
    <n v="47"/>
    <x v="3"/>
    <x v="9"/>
  </r>
  <r>
    <s v="MARCOS VIEIRA DE FARIA"/>
    <s v="Universidade Federal de Uberlandia"/>
    <n v="2265252"/>
    <n v="5236027667"/>
    <s v="23/04/1982"/>
    <s v="M"/>
    <s v="NEUSA MARIA VIEIRA DE FARIA"/>
    <s v="Branca"/>
    <s v="BRASILEIRO NATO"/>
    <m/>
    <s v="MG"/>
    <m/>
    <n v="298"/>
    <s v="INSTITUTO DE BIOTECNOLOGIA"/>
    <s v="07-AREA ACADEMICA-UMUARAMA"/>
    <n v="298"/>
    <s v="INSTITUTO DE BIOTECNOLOGIA"/>
    <s v="07-AREA ACADEMICA-UMUARAMA"/>
    <x v="0"/>
    <s v="Doutorado"/>
    <x v="0"/>
    <x v="0"/>
    <n v="5"/>
    <x v="0"/>
    <m/>
    <s v="0//0"/>
    <m/>
    <m/>
    <n v="0"/>
    <m/>
    <n v="0"/>
    <m/>
    <m/>
    <m/>
    <s v="EST"/>
    <s v="40 HS"/>
    <d v="2015-11-16T00:00:00"/>
    <n v="5597.25"/>
    <n v="40"/>
    <x v="2"/>
    <x v="0"/>
  </r>
  <r>
    <s v="MARCUS ARTIAGA COLANTONI"/>
    <s v="Universidade Federal de Uberlandia"/>
    <n v="2382120"/>
    <n v="8521686676"/>
    <s v="21/12/1989"/>
    <s v="M"/>
    <s v="ELIANA ARTIAGA COLANTONI"/>
    <s v="Branca"/>
    <s v="BRASILEIRO NATO"/>
    <m/>
    <s v="MG"/>
    <m/>
    <n v="287"/>
    <s v="DIVISAO DE CORRECAO - DIRPS"/>
    <s v="04-SANTA MONICA"/>
    <n v="626"/>
    <s v="DIRETORIA DE PROCESSOS SELETIVOS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4-05T00:00:00"/>
    <n v="4658.16"/>
    <n v="33"/>
    <x v="0"/>
    <x v="0"/>
  </r>
  <r>
    <s v="MARCUS FLAVIO SAID LINDOSO"/>
    <s v="Universidade Federal de Uberlandia"/>
    <n v="2333549"/>
    <n v="5597339680"/>
    <s v="06/10/1980"/>
    <s v="M"/>
    <s v="HELENILCE MARIA SAID LINDOSO"/>
    <s v="Parda"/>
    <s v="BRASILEIRO NATO"/>
    <m/>
    <s v="AM"/>
    <m/>
    <n v="44"/>
    <s v="DIVISAO DE APOIO AO DOCENTE"/>
    <s v="04-SANTA MONICA"/>
    <n v="29"/>
    <s v="PRO REITORIA DE GESTAO DE PESSOA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8-02T00:00:00"/>
    <n v="4157.95"/>
    <n v="42"/>
    <x v="2"/>
    <x v="0"/>
  </r>
  <r>
    <s v="MARCUS HIURI LEITE RITA"/>
    <s v="Universidade Federal de Uberlandia"/>
    <n v="2422538"/>
    <n v="9342180990"/>
    <s v="13/11/1994"/>
    <s v="M"/>
    <s v="MARILENE LEITE ROMERO RITA"/>
    <s v="Branca"/>
    <s v="BRASILEIRO NATO"/>
    <m/>
    <s v="PB"/>
    <m/>
    <n v="111"/>
    <s v="DIVISAO APOIO ADM HOSPITAL VETERINARIO"/>
    <s v="08-AREA ADMINISTR-UMUARAMA"/>
    <n v="109"/>
    <s v="HOSPITAL VETERINARIO - DIRETORIA GERAL"/>
    <s v="08-AREA ADMINISTR-UMUARAMA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7-09-08T00:00:00"/>
    <n v="3342.18"/>
    <n v="28"/>
    <x v="8"/>
    <x v="9"/>
  </r>
  <r>
    <s v="MARCUS MESQUITA RODRIGUES LIMA"/>
    <s v="Hospital de Clínicas"/>
    <n v="3274956"/>
    <n v="3209027650"/>
    <s v="02/04/1972"/>
    <s v="M"/>
    <s v="NEUZA RODRIGUES MESQUITA LIMA"/>
    <s v="Parda"/>
    <s v="BRASILEIRO NATO"/>
    <m/>
    <s v="SP"/>
    <s v="SAO PAULO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2"/>
    <x v="0"/>
    <m/>
    <s v="0//0"/>
    <m/>
    <m/>
    <n v="0"/>
    <m/>
    <n v="0"/>
    <m/>
    <m/>
    <m/>
    <s v="EST"/>
    <s v="20 HS"/>
    <d v="2004-06-01T00:00:00"/>
    <n v="13585.76"/>
    <n v="50"/>
    <x v="5"/>
    <x v="5"/>
  </r>
  <r>
    <s v="MARCUS VINICIUS DE MELO BORGES"/>
    <s v="Universidade Federal de Uberlandia"/>
    <n v="1672720"/>
    <n v="84743280630"/>
    <s v="10/02/1972"/>
    <s v="M"/>
    <s v="LEILA MARIA BORGES"/>
    <s v="Branca"/>
    <s v="BRASILEIRO NATO"/>
    <m/>
    <s v="MG"/>
    <s v="UBERLANDIA"/>
    <n v="603"/>
    <s v="DIVISAO DE FORMACAO E ESCOLA DE EXTENSAO"/>
    <s v="04-SANTA MONICA"/>
    <n v="247"/>
    <s v="PRO REITORIA EXTENSAO E CULTURA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034.51"/>
    <n v="50"/>
    <x v="5"/>
    <x v="0"/>
  </r>
  <r>
    <s v="MARCUS VINICIUS DE PADUA NETTO"/>
    <s v="Hospital de Clínicas"/>
    <n v="1123649"/>
    <n v="56834977600"/>
    <s v="17/07/1966"/>
    <s v="M"/>
    <s v="MARLE DE FATIMA PADUA NETTO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Doutorado"/>
    <x v="1"/>
    <x v="2"/>
    <n v="16"/>
    <x v="0"/>
    <m/>
    <s v="0//0"/>
    <m/>
    <m/>
    <n v="0"/>
    <m/>
    <n v="0"/>
    <m/>
    <m/>
    <m/>
    <s v="EST"/>
    <s v="20 HS"/>
    <d v="1995-02-03T00:00:00"/>
    <n v="16169.25"/>
    <n v="56"/>
    <x v="4"/>
    <x v="1"/>
  </r>
  <r>
    <s v="MARDEN AMBROSIO FAGUNDES"/>
    <s v="Universidade Federal de Uberlandia"/>
    <n v="2334303"/>
    <n v="3637068605"/>
    <s v="11/08/1978"/>
    <s v="M"/>
    <s v="MARIA ABADIA AMBROSIO"/>
    <s v="Branca"/>
    <s v="BRASILEIRO NATO"/>
    <m/>
    <s v="MG"/>
    <m/>
    <n v="1244"/>
    <s v="CENTRO ESTUDOS, PESQ E PROJ ECON-SOCIAIS"/>
    <s v="04-SANTA MONICA"/>
    <n v="344"/>
    <s v="INST DE ECONOMIA RELACOES INTERNACIONAIS"/>
    <s v="04-SANTA MONICA"/>
    <x v="0"/>
    <s v="Especialização Nivel Superior"/>
    <x v="0"/>
    <x v="2"/>
    <n v="5"/>
    <x v="0"/>
    <m/>
    <s v="0//0"/>
    <m/>
    <m/>
    <n v="0"/>
    <m/>
    <n v="0"/>
    <m/>
    <m/>
    <m/>
    <s v="EST"/>
    <s v="40 HS"/>
    <d v="2016-08-16T00:00:00"/>
    <n v="4001.88"/>
    <n v="44"/>
    <x v="3"/>
    <x v="0"/>
  </r>
  <r>
    <s v="MARGARETE CORNELIA DE SOUSA"/>
    <s v="Hospital de Clínicas"/>
    <n v="1361649"/>
    <n v="57908346634"/>
    <s v="05/09/1962"/>
    <s v="F"/>
    <s v="GERALDA CORNELIA RODRIGUES DE SOUSA"/>
    <s v="Branca"/>
    <s v="BRASILEIRO NATO"/>
    <m/>
    <s v="MG"/>
    <s v="PATOS DE MINAS"/>
    <n v="492"/>
    <s v="CENTRO OBSTETRICO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09-11T00:00:00"/>
    <n v="6548.04"/>
    <n v="60"/>
    <x v="6"/>
    <x v="2"/>
  </r>
  <r>
    <s v="MARGARETH JUNIA DA SILVA"/>
    <s v="Hospital de Clínicas"/>
    <n v="1434561"/>
    <n v="2607580609"/>
    <s v="11/08/1977"/>
    <s v="F"/>
    <s v="MARTA JOAQUINA DA SILVA"/>
    <s v="Preta"/>
    <s v="BRASILEIRO NATO"/>
    <m/>
    <s v="MG"/>
    <s v="PATROCINIO"/>
    <n v="481"/>
    <s v="CLINICA CIRURGICA 1 INTERNACAO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2T00:00:00"/>
    <n v="8051.73"/>
    <n v="45"/>
    <x v="3"/>
    <x v="3"/>
  </r>
  <r>
    <s v="MARGARIDA DAS GRACAS FERREIRA REZENDE"/>
    <s v="Hospital de Clínicas"/>
    <n v="1123378"/>
    <n v="36601764604"/>
    <s v="25/01/1958"/>
    <s v="F"/>
    <s v="DOLORES CONCEICAO"/>
    <s v="Branca"/>
    <s v="BRASILEIRO NATO"/>
    <m/>
    <s v="MG"/>
    <s v="NOVA PONTE"/>
    <n v="482"/>
    <s v="CLINICA CIRURGICA 2 INTERN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10024.51"/>
    <n v="64"/>
    <x v="1"/>
    <x v="8"/>
  </r>
  <r>
    <s v="MARIA ABADIA DE ARAUJO"/>
    <s v="Hospital de Clínicas"/>
    <n v="1123567"/>
    <n v="93203780615"/>
    <s v="09/12/1973"/>
    <s v="F"/>
    <s v="NEUSA MARIA DA SILVA"/>
    <s v="Branca"/>
    <s v="BRASILEIRO NATO"/>
    <m/>
    <s v="MG"/>
    <s v="COROMANDEL"/>
    <n v="483"/>
    <s v="CLINICA CIRURGICA 3 INTERNACAO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5-01-16T00:00:00"/>
    <n v="6772.08"/>
    <n v="49"/>
    <x v="5"/>
    <x v="2"/>
  </r>
  <r>
    <s v="MARIA ABADIA MIRANDA"/>
    <s v="Hospital de Clínicas"/>
    <n v="1454692"/>
    <n v="55701795691"/>
    <s v="27/03/1965"/>
    <s v="F"/>
    <s v="MARIA RITA DE MIRANDA"/>
    <s v="Branca"/>
    <s v="BRASILEIRO NATO"/>
    <m/>
    <s v="MG"/>
    <s v="INDIANOPOLIS"/>
    <n v="749"/>
    <s v="FARMACIA"/>
    <s v="06-HOSP CLINICAS-UMUARAMA"/>
    <n v="743"/>
    <s v="DIRETORIA DE SERVICOS ADMINISTRATIV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4-05-27T00:00:00"/>
    <n v="10159.219999999999"/>
    <n v="57"/>
    <x v="4"/>
    <x v="8"/>
  </r>
  <r>
    <s v="MARIA ABADIA MOREIRA CUNHA"/>
    <s v="Universidade Federal de Uberlandia"/>
    <n v="1905676"/>
    <n v="88346684649"/>
    <s v="20/10/1971"/>
    <s v="F"/>
    <s v="GERALDA PAULISTA"/>
    <s v="Branca"/>
    <s v="BRASILEIRO NATO"/>
    <m/>
    <s v="GO"/>
    <m/>
    <n v="1172"/>
    <s v="ASSESSORIA ADMINISTRATIVA UFU MT CARMELO"/>
    <s v="10-CAMPUS MONTE CARMELO"/>
    <n v="262"/>
    <s v="PRO REITORIA DE GRADUACA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1-02T00:00:00"/>
    <n v="4663.6499999999996"/>
    <n v="51"/>
    <x v="5"/>
    <x v="0"/>
  </r>
  <r>
    <s v="MARIA ABADIA ORTIZ"/>
    <s v="Hospital de Clínicas"/>
    <n v="1534564"/>
    <n v="57684642634"/>
    <s v="05/10/1965"/>
    <s v="F"/>
    <s v="CLAUDETE DE PAULA ORTIZ"/>
    <s v="Branca"/>
    <s v="BRASILEIRO NATO"/>
    <m/>
    <s v="MG"/>
    <s v="UBERABA"/>
    <n v="470"/>
    <s v="ECOCARDIOGRAFIA AMB DIENF"/>
    <s v="05-ENFERMAGEM-UMUARAMA"/>
    <n v="211"/>
    <s v="DIRETORIA DE ENFERMAGEM HC"/>
    <s v="05-ENFERMAGEM-UMUARAMA"/>
    <x v="0"/>
    <s v="Tecnico (Nivel Medio Completo)"/>
    <x v="2"/>
    <x v="0"/>
    <n v="11"/>
    <x v="0"/>
    <m/>
    <s v="0//0"/>
    <m/>
    <m/>
    <n v="0"/>
    <m/>
    <n v="0"/>
    <m/>
    <m/>
    <m/>
    <s v="EST"/>
    <s v="40 HS"/>
    <d v="2006-06-12T00:00:00"/>
    <n v="4477.79"/>
    <n v="57"/>
    <x v="4"/>
    <x v="0"/>
  </r>
  <r>
    <s v="MARIA ALICE DA SILVA RAMOS"/>
    <s v="Hospital de Clínicas"/>
    <n v="1440390"/>
    <n v="5027537654"/>
    <s v="31/08/1976"/>
    <s v="F"/>
    <s v="MARLENE TIAGO DA SILVA"/>
    <s v="Preta"/>
    <s v="BRASILEIRO NATO"/>
    <m/>
    <s v="MG"/>
    <s v="UBERLANDIA"/>
    <n v="499"/>
    <s v="UTI PEDIATRICO GEUNE DIENF"/>
    <s v="05-ENFERMAGEM-UMUARAMA"/>
    <n v="211"/>
    <s v="DIRETORIA DE ENFERMAGEM HC"/>
    <s v="05-ENFERMAGEM-UMUARAMA"/>
    <x v="0"/>
    <s v="ENSINO MEDIO"/>
    <x v="0"/>
    <x v="2"/>
    <n v="12"/>
    <x v="0"/>
    <m/>
    <s v="0//0"/>
    <m/>
    <m/>
    <n v="0"/>
    <m/>
    <n v="0"/>
    <m/>
    <m/>
    <m/>
    <s v="EST"/>
    <s v="40 HS"/>
    <d v="2004-01-29T00:00:00"/>
    <n v="9272.5499999999993"/>
    <n v="46"/>
    <x v="3"/>
    <x v="3"/>
  </r>
  <r>
    <s v="MARIA AMELIA CHAMMA MAXIMIANO"/>
    <s v="Universidade Federal de Uberlandia"/>
    <n v="3208280"/>
    <n v="4902363674"/>
    <s v="14/07/1981"/>
    <s v="F"/>
    <s v="SARA CHAMMA MAXIMIANO"/>
    <s v="Branca"/>
    <s v="BRASILEIRO NATO"/>
    <m/>
    <s v="MG"/>
    <m/>
    <n v="954"/>
    <s v="DIVISAO DE SAUDE - ESTUDANTE"/>
    <s v="04-SANTA MONICA"/>
    <n v="944"/>
    <s v="PRO REITORIA DE ASSISTENCIA ESTUDANTIL"/>
    <s v="04-SANTA MONICA"/>
    <x v="0"/>
    <s v="Especialização Nivel Superior"/>
    <x v="1"/>
    <x v="3"/>
    <n v="2"/>
    <x v="0"/>
    <m/>
    <s v="0//0"/>
    <m/>
    <m/>
    <n v="0"/>
    <m/>
    <n v="0"/>
    <m/>
    <m/>
    <m/>
    <s v="EST"/>
    <s v="40 HS"/>
    <d v="2020-10-01T00:00:00"/>
    <n v="5867.05"/>
    <n v="41"/>
    <x v="2"/>
    <x v="0"/>
  </r>
  <r>
    <s v="MARIA ANGELA BATISTA"/>
    <s v="Hospital de Clínicas"/>
    <n v="1123360"/>
    <n v="57405123600"/>
    <s v="02/09/1966"/>
    <s v="F"/>
    <s v="HELENA NIZIA BATISTA"/>
    <s v="Branca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9537.1299999999992"/>
    <n v="56"/>
    <x v="4"/>
    <x v="3"/>
  </r>
  <r>
    <s v="MARIA ANGELA RIBEIRO"/>
    <s v="Hospital de Clínicas"/>
    <n v="1519630"/>
    <n v="57852723691"/>
    <s v="31/05/1965"/>
    <s v="F"/>
    <s v="MARCOLINA MARIA RIBEIRO"/>
    <s v="Branca"/>
    <s v="BRASILEIRO NATO"/>
    <m/>
    <s v="MG"/>
    <s v="IBIA"/>
    <n v="749"/>
    <s v="FARMACIA"/>
    <s v="06-HOSP CLINICAS-UMUARAMA"/>
    <n v="743"/>
    <s v="DIRETORIA DE SERVICOS ADMINISTRATIVOS"/>
    <s v="06-HOSP CLINICAS-UMUARAMA"/>
    <x v="0"/>
    <s v="Doutorado"/>
    <x v="1"/>
    <x v="0"/>
    <n v="11"/>
    <x v="0"/>
    <m/>
    <s v="0//0"/>
    <m/>
    <m/>
    <n v="0"/>
    <m/>
    <n v="0"/>
    <m/>
    <m/>
    <m/>
    <s v="EST"/>
    <s v="40 HS"/>
    <d v="2006-01-25T00:00:00"/>
    <n v="20826.16"/>
    <n v="57"/>
    <x v="4"/>
    <x v="4"/>
  </r>
  <r>
    <s v="MARIA ANGELICA FIGUEIREDO CAMPO DALL ORTO"/>
    <s v="Universidade Federal de Uberlandia"/>
    <n v="2833907"/>
    <n v="1039115616"/>
    <s v="17/12/1976"/>
    <s v="F"/>
    <s v="CELIA MARA DE FIGUEIREDO CAMPO"/>
    <s v="Branca"/>
    <s v="BRASILEIRO NATO"/>
    <m/>
    <s v="MG"/>
    <m/>
    <n v="46"/>
    <s v="DIVISAO DE ENG SEG MEDICINA TRABALHO"/>
    <s v="08-AREA ADMINISTR-UMUARAMA"/>
    <n v="29"/>
    <s v="PRO REITORIA DE GESTAO DE PESSOAS"/>
    <s v="04-SANTA MONICA"/>
    <x v="0"/>
    <s v="Mestrado"/>
    <x v="1"/>
    <x v="0"/>
    <n v="4"/>
    <x v="0"/>
    <m/>
    <s v="0//0"/>
    <m/>
    <m/>
    <n v="0"/>
    <m/>
    <n v="0"/>
    <m/>
    <m/>
    <m/>
    <s v="EST"/>
    <s v="20 HS"/>
    <d v="2011-01-04T00:00:00"/>
    <n v="8520.27"/>
    <n v="46"/>
    <x v="3"/>
    <x v="3"/>
  </r>
  <r>
    <s v="MARIA APARECIDA DA SILVA"/>
    <s v="Universidade Federal de Uberlandia"/>
    <n v="413491"/>
    <n v="62985710600"/>
    <s v="11/11/1956"/>
    <s v="F"/>
    <s v="ANTONIA ALBINA SILVA"/>
    <s v="Branca"/>
    <s v="BRASILEIRO NATO"/>
    <m/>
    <s v="GO"/>
    <s v="QUIRINOPOLIS"/>
    <n v="407"/>
    <s v="FACULDADE DE ENGENHARIA CIVIL"/>
    <s v="04-SANTA MONICA"/>
    <n v="407"/>
    <s v="FACULDADE DE ENGENHARIA CIVIL"/>
    <s v="04-SANTA MONIC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90-11-19T00:00:00"/>
    <n v="2852.87"/>
    <n v="66"/>
    <x v="1"/>
    <x v="9"/>
  </r>
  <r>
    <s v="MARIA APARECIDA DA SILVA COSTA"/>
    <s v="Hospital de Clínicas"/>
    <n v="1434403"/>
    <n v="2801375675"/>
    <s v="10/02/1970"/>
    <s v="F"/>
    <s v="LEONTINA FRANCELINA DE MOURA"/>
    <s v="Branca"/>
    <s v="BRASILEIRO NATO"/>
    <m/>
    <s v="MG"/>
    <s v="CENTRALINA"/>
    <n v="473"/>
    <s v="RADIOLOGIA AMB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3-11-06T00:00:00"/>
    <n v="8711.42"/>
    <n v="52"/>
    <x v="5"/>
    <x v="3"/>
  </r>
  <r>
    <s v="MARIA APARECIDA DE ARAUJO"/>
    <s v="Hospital de Clínicas"/>
    <n v="1914573"/>
    <n v="69158690697"/>
    <s v="03/07/1960"/>
    <s v="F"/>
    <s v="VENINA ALADIA DE OLIVEIRA"/>
    <s v="Branca"/>
    <s v="BRASILEIRO NATO"/>
    <m/>
    <s v="MG"/>
    <m/>
    <n v="765"/>
    <s v="ASSISTENCIA SOCIAL"/>
    <s v="06-HOSP CLINICAS-UMUARAMA"/>
    <n v="746"/>
    <s v="DIRETORIA DE SERVICOS CLINICOS"/>
    <s v="06-HOSP CLINICAS-UMUARAMA"/>
    <x v="0"/>
    <s v="Mestrado"/>
    <x v="1"/>
    <x v="2"/>
    <n v="8"/>
    <x v="0"/>
    <m/>
    <s v="0//0"/>
    <m/>
    <m/>
    <n v="0"/>
    <m/>
    <n v="0"/>
    <m/>
    <m/>
    <m/>
    <s v="EST"/>
    <s v="40 HS"/>
    <d v="2012-02-03T00:00:00"/>
    <n v="10131.73"/>
    <n v="62"/>
    <x v="6"/>
    <x v="8"/>
  </r>
  <r>
    <s v="MARIA APARECIDA DE BARROS"/>
    <s v="Hospital de Clínicas"/>
    <n v="1434868"/>
    <n v="27368742691"/>
    <s v="28/12/1959"/>
    <s v="F"/>
    <s v="MARGARIDA ALVES DE BARROS"/>
    <s v="Parda"/>
    <s v="BRASILEIRO NATO"/>
    <m/>
    <s v="GO"/>
    <s v="PONTALINA"/>
    <n v="478"/>
    <s v="CIRURGIA PS DIENF"/>
    <s v="05-ENFERMAGEM-UMUARAMA"/>
    <n v="211"/>
    <s v="DIRETORIA DE ENFERMAGEM HC"/>
    <s v="05-ENFERMAGEM-UMUARAMA"/>
    <x v="0"/>
    <s v="ENSINO MEDIO"/>
    <x v="0"/>
    <x v="1"/>
    <n v="13"/>
    <x v="0"/>
    <m/>
    <s v="0//0"/>
    <m/>
    <s v="LIC. TRATAMENTO DE SAUDE - EST"/>
    <n v="0"/>
    <m/>
    <n v="0"/>
    <m/>
    <s v="27/07/2022"/>
    <s v="22/01/2023"/>
    <s v="EST"/>
    <s v="40 HS"/>
    <d v="2003-11-18T00:00:00"/>
    <n v="4323.92"/>
    <n v="63"/>
    <x v="6"/>
    <x v="0"/>
  </r>
  <r>
    <s v="MARIA APARECIDA DE MELO SILVA"/>
    <s v="Hospital de Clínicas"/>
    <n v="2273696"/>
    <n v="3682813616"/>
    <s v="07/02/1970"/>
    <s v="F"/>
    <s v="ORLANDA MARIA DE MELO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1-11T00:00:00"/>
    <n v="8742.81"/>
    <n v="52"/>
    <x v="5"/>
    <x v="3"/>
  </r>
  <r>
    <s v="MARIA APARECIDA DE OLIVEIRA"/>
    <s v="Universidade Federal de Uberlandia"/>
    <n v="1827379"/>
    <n v="3379458880"/>
    <s v="31/01/1959"/>
    <s v="F"/>
    <s v="MARIA PEREIRA DE OLIVEIRA"/>
    <s v="Branca"/>
    <s v="BRASILEIRO NATO"/>
    <m/>
    <s v="MG"/>
    <m/>
    <n v="816"/>
    <s v="COORDENACAO DO CURSO DE TEATRO"/>
    <s v="04-SANTA MONICA"/>
    <n v="808"/>
    <s v="INSTITUTO DE ARTES"/>
    <s v="04-SANTA MONICA"/>
    <x v="0"/>
    <s v="Graduação (Nivel Superior Completo)"/>
    <x v="0"/>
    <x v="0"/>
    <n v="9"/>
    <x v="0"/>
    <m/>
    <s v="0//0"/>
    <m/>
    <m/>
    <n v="0"/>
    <m/>
    <n v="0"/>
    <m/>
    <m/>
    <m/>
    <s v="EST"/>
    <s v="40 HS"/>
    <d v="2010-11-30T00:00:00"/>
    <n v="4664.99"/>
    <n v="63"/>
    <x v="6"/>
    <x v="0"/>
  </r>
  <r>
    <s v="MARIA APARECIDA DE OLIVEIRA CAMPOS"/>
    <s v="Hospital de Clínicas"/>
    <n v="2123520"/>
    <n v="62992740691"/>
    <s v="13/02/1969"/>
    <s v="F"/>
    <s v="MARIA JOVELINA DE OLIVEIRA"/>
    <s v="Branca"/>
    <s v="BRASILEIRO NATO"/>
    <m/>
    <s v="MG"/>
    <s v="MONJOLINHO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24 HS"/>
    <d v="2003-12-03T00:00:00"/>
    <n v="7990.08"/>
    <n v="53"/>
    <x v="5"/>
    <x v="2"/>
  </r>
  <r>
    <s v="MARIA APARECIDA DE OLIVEIRA TANNUS"/>
    <s v="Hospital de Clínicas"/>
    <n v="1123546"/>
    <n v="64662624649"/>
    <s v="06/07/1967"/>
    <s v="F"/>
    <s v="LOURDES LUIZ DE MOURA OLIVEIRA"/>
    <s v="Branca"/>
    <s v="BRASILEIRO NATO"/>
    <m/>
    <s v="MG"/>
    <s v="MONTE CARMELO"/>
    <n v="490"/>
    <s v="BERCARIO E UTI NEONATAL GEUNE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1-14T00:00:00"/>
    <n v="9284.9500000000007"/>
    <n v="55"/>
    <x v="4"/>
    <x v="3"/>
  </r>
  <r>
    <s v="MARIA APARECIDA DOS SANTOS OLIVEIRA"/>
    <s v="Hospital de Clínicas"/>
    <n v="1434329"/>
    <n v="39334376600"/>
    <s v="17/03/1961"/>
    <s v="F"/>
    <s v="MARIA AURORA DIAS SANTOS"/>
    <s v="Não Informado"/>
    <s v="BRASILEIRO NATO"/>
    <m/>
    <s v="MG"/>
    <s v="UBERLANDIA"/>
    <n v="486"/>
    <s v="ENFERMAGEM GINEC OBST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6T00:00:00"/>
    <n v="6836.95"/>
    <n v="61"/>
    <x v="6"/>
    <x v="2"/>
  </r>
  <r>
    <s v="MARIA APARECIDA GONCALVES"/>
    <s v="Hospital de Clínicas"/>
    <n v="412226"/>
    <n v="36047074634"/>
    <s v="20/08/1954"/>
    <s v="F"/>
    <s v="ANTONIA GOMES GONCALVES"/>
    <s v="Branca"/>
    <s v="BRASILEIRO NATO"/>
    <m/>
    <s v="MG"/>
    <s v="CANAPOLIS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6"/>
    <x v="0"/>
    <m/>
    <s v="0//0"/>
    <m/>
    <m/>
    <n v="0"/>
    <m/>
    <n v="0"/>
    <m/>
    <m/>
    <m/>
    <s v="EST"/>
    <s v="40 HS"/>
    <d v="1983-05-02T00:00:00"/>
    <n v="26133.42"/>
    <n v="68"/>
    <x v="1"/>
    <x v="4"/>
  </r>
  <r>
    <s v="MARIA APARECIDA GONCALVES GOMES"/>
    <s v="Hospital de Clínicas"/>
    <n v="2445133"/>
    <n v="3757527658"/>
    <s v="14/09/1978"/>
    <s v="F"/>
    <s v="MARIA DAS NEVES DIAS"/>
    <s v="Branca"/>
    <s v="BRASILEIRO NATO"/>
    <m/>
    <s v="GO"/>
    <s v="ITUMBIARA"/>
    <n v="746"/>
    <s v="DIRETORIA DE SERVICOS CLINICOS"/>
    <s v="06-HOSP CLINICAS-UMUARAMA"/>
    <n v="746"/>
    <s v="DIRETORIA DE SERVICOS CLINICOS"/>
    <s v="06-HOSP CLINICAS-UMUARAMA"/>
    <x v="0"/>
    <s v="ENSINO SUPERIOR"/>
    <x v="1"/>
    <x v="1"/>
    <n v="11"/>
    <x v="0"/>
    <m/>
    <s v="0//0"/>
    <m/>
    <s v="Lic. Tratar de Interesses Particulares - EST"/>
    <n v="0"/>
    <m/>
    <n v="0"/>
    <m/>
    <s v="16/08/2022"/>
    <s v="15/08/2023"/>
    <s v="EST"/>
    <s v="40 HS"/>
    <d v="2006-02-13T00:00:00"/>
    <n v="0"/>
    <n v="44"/>
    <x v="3"/>
    <x v="10"/>
  </r>
  <r>
    <s v="MARIA APARECIDA JOANA DE MELO ARAUJO"/>
    <s v="Universidade Federal de Uberlandia"/>
    <n v="413665"/>
    <n v="48497177649"/>
    <s v="06/05/1956"/>
    <s v="F"/>
    <s v="JOANA MARIA MELO"/>
    <s v="Branca"/>
    <s v="BRASILEIRO NATO"/>
    <m/>
    <s v="MG"/>
    <s v="ARAGUARI"/>
    <n v="861"/>
    <s v="HERBARIUM UBERLANDENSE"/>
    <s v="04-SANTA MONICA"/>
    <n v="294"/>
    <s v="INSTITUTO DE BIOLOGIA"/>
    <s v="07-AREA ACADEMICA-UMUARAMA"/>
    <x v="0"/>
    <s v="Nivel Medio"/>
    <x v="4"/>
    <x v="0"/>
    <n v="16"/>
    <x v="0"/>
    <m/>
    <s v="0//0"/>
    <m/>
    <m/>
    <n v="0"/>
    <m/>
    <n v="0"/>
    <m/>
    <m/>
    <m/>
    <s v="EST"/>
    <s v="40 HS"/>
    <d v="1992-02-10T00:00:00"/>
    <n v="3518.39"/>
    <n v="66"/>
    <x v="1"/>
    <x v="9"/>
  </r>
  <r>
    <s v="MARIA APARECIDA MAGALHAES"/>
    <s v="Hospital de Clínicas"/>
    <n v="1362111"/>
    <n v="81495374653"/>
    <s v="26/10/1968"/>
    <s v="F"/>
    <s v="JOVELINA MARIA DE OLIVEIRA"/>
    <s v="Branca"/>
    <s v="BRASILEIRO NATO"/>
    <m/>
    <s v="MG"/>
    <s v="ROMARIA"/>
    <n v="482"/>
    <s v="CLINICA CIRURGICA 2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09-14T00:00:00"/>
    <n v="7111.87"/>
    <n v="54"/>
    <x v="4"/>
    <x v="2"/>
  </r>
  <r>
    <s v="MARIA APARECIDA RIBEIRO DE ALMEIDA"/>
    <s v="Hospital de Clínicas"/>
    <n v="1629781"/>
    <n v="6264969850"/>
    <s v="27/03/1966"/>
    <s v="F"/>
    <s v="ANA ALVES RIBEIRO"/>
    <s v="Branca"/>
    <s v="BRASILEIRO NATO"/>
    <m/>
    <s v="SP"/>
    <m/>
    <n v="211"/>
    <s v="DIRETORIA DE ENFERMAGEM HC"/>
    <s v="05-ENFERMAGEM-UMUARAMA"/>
    <n v="211"/>
    <s v="DIRETORIA DE ENFERMAGEM HC"/>
    <s v="05-ENFERMAGEM-UMUARAMA"/>
    <x v="0"/>
    <s v="Especialização Nivel Superior"/>
    <x v="1"/>
    <x v="0"/>
    <n v="10"/>
    <x v="0"/>
    <m/>
    <s v="0//0"/>
    <m/>
    <m/>
    <n v="26254"/>
    <s v="UNIVERSIDADE FED.DO TRIANGULO MINEIRO"/>
    <n v="0"/>
    <m/>
    <m/>
    <m/>
    <s v="EST"/>
    <s v="40 HS"/>
    <d v="2011-03-01T00:00:00"/>
    <n v="10085.290000000001"/>
    <n v="56"/>
    <x v="4"/>
    <x v="8"/>
  </r>
  <r>
    <s v="MARIA AUXILIADORA"/>
    <s v="Universidade Federal de Uberlandia"/>
    <n v="1123312"/>
    <n v="67799680644"/>
    <s v="25/03/1968"/>
    <s v="F"/>
    <s v="GERALDA LIBANIA MACHADO OLIVEIRA"/>
    <s v="Branca"/>
    <s v="BRASILEIRO NATO"/>
    <m/>
    <s v="GO"/>
    <s v="TAQUARAL DE GOIAS"/>
    <n v="301"/>
    <s v="INSTITUTO DE CIENCIAS AGRARIAS"/>
    <s v="12-CAMPUS GLORIA"/>
    <n v="301"/>
    <s v="INSTITUTO DE CIENCIAS AGRARIAS"/>
    <s v="12-CAMPUS GLORI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0-17T00:00:00"/>
    <n v="6528.48"/>
    <n v="54"/>
    <x v="4"/>
    <x v="2"/>
  </r>
  <r>
    <s v="MARIA AUXILIADORA DO NASCIMENTO SILVA"/>
    <s v="Hospital de Clínicas"/>
    <n v="2236275"/>
    <n v="79436129653"/>
    <s v="12/07/1971"/>
    <s v="F"/>
    <s v="MARIA BRAZ DO NASCIMENTO"/>
    <s v="Branca"/>
    <s v="BRASILEIRO NATO"/>
    <m/>
    <s v="MG"/>
    <m/>
    <n v="212"/>
    <s v="AMBULATORIO DIENF"/>
    <s v="05-ENFERMAGEM-UMUARAMA"/>
    <n v="211"/>
    <s v="DIRETORIA DE ENFERMAGEM HC"/>
    <s v="05-ENFERMAGEM-UMUARAMA"/>
    <x v="9"/>
    <s v="Especialização Nivel Superior"/>
    <x v="0"/>
    <x v="0"/>
    <n v="5"/>
    <x v="0"/>
    <m/>
    <s v="0//0"/>
    <m/>
    <m/>
    <n v="0"/>
    <m/>
    <n v="0"/>
    <m/>
    <m/>
    <m/>
    <s v="EST"/>
    <s v="40 HS"/>
    <d v="2015-07-01T00:00:00"/>
    <n v="4477.79"/>
    <n v="51"/>
    <x v="5"/>
    <x v="0"/>
  </r>
  <r>
    <s v="MARIA AUXILIADORA SILVA COSTA"/>
    <s v="Hospital de Clínicas"/>
    <n v="2362662"/>
    <n v="4987812673"/>
    <s v="03/04/1982"/>
    <s v="F"/>
    <s v="ANGELA MERICI DA SILVA"/>
    <s v="Branca"/>
    <s v="BRASILEIRO NATO"/>
    <m/>
    <s v="MG"/>
    <s v="UBERLANDIA"/>
    <n v="491"/>
    <s v="CENTRO CIRURGICO GEUNE DIENF"/>
    <s v="05-ENFERMAGEM-UMUARAMA"/>
    <n v="211"/>
    <s v="DIRETORIA DE ENFERMAGEM HC"/>
    <s v="05-ENFERMAGEM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4-05-27T00:00:00"/>
    <n v="10389.780000000001"/>
    <n v="40"/>
    <x v="2"/>
    <x v="8"/>
  </r>
  <r>
    <s v="MARIA BEATRIZ DA SILVA"/>
    <s v="Universidade Federal de Uberlandia"/>
    <n v="1035099"/>
    <n v="35123419691"/>
    <s v="24/02/1956"/>
    <s v="F"/>
    <s v="MARIA RITA DA SILVA"/>
    <s v="Preta"/>
    <s v="BRASILEIRO NATO"/>
    <m/>
    <s v="MG"/>
    <s v="CANAL DE SAO SIMAO"/>
    <n v="861"/>
    <s v="HERBARIUM UBERLANDENSE"/>
    <s v="04-SANTA MONICA"/>
    <n v="294"/>
    <s v="INSTITUTO DE BIOLOGIA"/>
    <s v="07-AREA ACADEMICA-UMUARAMA"/>
    <x v="0"/>
    <s v="Nivel Medio"/>
    <x v="2"/>
    <x v="0"/>
    <n v="16"/>
    <x v="0"/>
    <m/>
    <s v="0//0"/>
    <m/>
    <m/>
    <n v="0"/>
    <m/>
    <n v="0"/>
    <m/>
    <m/>
    <m/>
    <s v="EST"/>
    <s v="40 HS"/>
    <d v="1993-03-17T00:00:00"/>
    <n v="5295.15"/>
    <n v="66"/>
    <x v="1"/>
    <x v="0"/>
  </r>
  <r>
    <s v="MARIA BEATRIZ DA SILVA GONCALVES"/>
    <s v="Hospital de Clínicas"/>
    <n v="410022"/>
    <n v="32054025615"/>
    <s v="19/07/1957"/>
    <s v="F"/>
    <s v="MARIA JESUS"/>
    <s v="Parda"/>
    <s v="BRASILEIRO NATO"/>
    <m/>
    <s v="MG"/>
    <s v="CAMPOS ALTOS"/>
    <n v="488"/>
    <s v="ENFERMAGEM PEDIATRIA INTERNACAO DIENF"/>
    <s v="05-ENFERMAGEM-UMUARAMA"/>
    <n v="211"/>
    <s v="DIRETORIA DE ENFERMAGEM HC"/>
    <s v="05-ENFERMAGEM-UMUARAMA"/>
    <x v="0"/>
    <s v="Especialização Nivel Superior"/>
    <x v="2"/>
    <x v="2"/>
    <n v="16"/>
    <x v="0"/>
    <m/>
    <s v="0//0"/>
    <m/>
    <m/>
    <n v="0"/>
    <m/>
    <n v="0"/>
    <m/>
    <m/>
    <m/>
    <s v="EST"/>
    <s v="40 HS"/>
    <d v="1979-04-11T00:00:00"/>
    <n v="12580.86"/>
    <n v="65"/>
    <x v="1"/>
    <x v="5"/>
  </r>
  <r>
    <s v="MARIA BEATRIZ VIEIRA"/>
    <s v="Hospital de Clínicas"/>
    <n v="2103285"/>
    <n v="5951570689"/>
    <s v="18/07/1978"/>
    <s v="F"/>
    <s v="VANDA PEREIRA SILVA VIEIRA"/>
    <s v="Parda"/>
    <s v="BRASILEIRO NATO"/>
    <m/>
    <s v="MG"/>
    <m/>
    <n v="496"/>
    <s v="ONCOLOGIA QUIMIOTERAPIA GEUNE DIENF"/>
    <s v="05-ENFERMAGEM-UMUARAMA"/>
    <n v="211"/>
    <s v="DIRETORIA DE ENFERMAGEM HC"/>
    <s v="05-ENFERMAGEM-UMUARAMA"/>
    <x v="0"/>
    <s v="ENSINO MEDIO"/>
    <x v="0"/>
    <x v="1"/>
    <n v="6"/>
    <x v="0"/>
    <m/>
    <s v="0//0"/>
    <m/>
    <m/>
    <n v="0"/>
    <m/>
    <n v="0"/>
    <m/>
    <m/>
    <m/>
    <s v="EST"/>
    <s v="40 HS"/>
    <d v="2014-03-24T00:00:00"/>
    <n v="3259.1"/>
    <n v="44"/>
    <x v="3"/>
    <x v="9"/>
  </r>
  <r>
    <s v="MARIA CAROLINA BUIATTI AMARAL E SILVA"/>
    <s v="Universidade Federal de Uberlandia"/>
    <n v="3059717"/>
    <n v="9565255639"/>
    <s v="01/03/1988"/>
    <s v="F"/>
    <s v="ALDAZELIA AMARAL DE FARIA"/>
    <s v="Parda"/>
    <s v="BRASILEIRO NATO"/>
    <m/>
    <s v="MG"/>
    <m/>
    <n v="665"/>
    <s v="SETOR INTEG ACOES PROM SAUDE SERVIDOR"/>
    <s v="08-AREA ADMINISTR-UMUARAMA"/>
    <n v="29"/>
    <s v="PRO REITORIA DE GESTAO DE PESSOAS"/>
    <s v="04-SANTA MONICA"/>
    <x v="0"/>
    <s v="Mestrado"/>
    <x v="1"/>
    <x v="2"/>
    <n v="3"/>
    <x v="0"/>
    <m/>
    <s v="0//0"/>
    <m/>
    <m/>
    <n v="0"/>
    <m/>
    <n v="0"/>
    <m/>
    <m/>
    <m/>
    <s v="EST"/>
    <s v="40 HS"/>
    <d v="2018-08-02T00:00:00"/>
    <n v="7405.44"/>
    <n v="34"/>
    <x v="7"/>
    <x v="2"/>
  </r>
  <r>
    <s v="MARIA CAROLLINE COSTA CARNEIRO"/>
    <s v="Universidade Federal de Uberlandia"/>
    <n v="2377504"/>
    <n v="8383155697"/>
    <s v="02/06/1987"/>
    <s v="F"/>
    <s v="ELIZABETH APARECIDA COSTA CARNEIRO"/>
    <s v="Branca"/>
    <s v="BRASILEIRO NATO"/>
    <m/>
    <s v="MG"/>
    <m/>
    <n v="134"/>
    <s v="DIVISAO DE PATRIMONIO"/>
    <s v="08-AREA ADMINISTR-UMUARAMA"/>
    <n v="131"/>
    <s v="PRO REITORIA DE PLANEJAMEN ADMINISTRACAO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3-15T00:00:00"/>
    <n v="4001.88"/>
    <n v="35"/>
    <x v="7"/>
    <x v="0"/>
  </r>
  <r>
    <s v="MARIA CECILIA DE SOUZA NOGUEIRA"/>
    <s v="Universidade Federal de Uberlandia"/>
    <n v="3219892"/>
    <n v="2741593680"/>
    <s v="21/03/1976"/>
    <s v="F"/>
    <s v="IVA MARIA AGUIAR"/>
    <s v="Branca"/>
    <s v="BRASILEIRO NATO"/>
    <m/>
    <s v="MG"/>
    <m/>
    <n v="663"/>
    <s v="DIRETORIA QUALIDADE VIDA SAUDE SERVIDOR"/>
    <s v="08-AREA ADMINISTR-UMUARAMA"/>
    <n v="29"/>
    <s v="PRO REITORIA DE GESTAO DE PESSOAS"/>
    <s v="04-SANTA MONIC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1-01-13T00:00:00"/>
    <n v="3434.01"/>
    <n v="46"/>
    <x v="3"/>
    <x v="9"/>
  </r>
  <r>
    <s v="MARIA CECILIA MARQUES RIBEIRO"/>
    <s v="Universidade Federal de Uberlandia"/>
    <n v="1672756"/>
    <n v="91125111615"/>
    <s v="28/09/1972"/>
    <s v="F"/>
    <s v="MARIA DE LOURDES MARQUES RIBEIRO"/>
    <s v="Branca"/>
    <s v="BRASILEIRO NATO"/>
    <m/>
    <s v="MG"/>
    <s v="ARAGUARI"/>
    <n v="130"/>
    <s v="SETOR DE ASSUNTOS EDUCACIONAIS - DIRAC"/>
    <s v="04-SANTA MONICA"/>
    <n v="262"/>
    <s v="PRO REITORIA DE GRADUACAO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9-01-22T00:00:00"/>
    <n v="5886.5"/>
    <n v="50"/>
    <x v="5"/>
    <x v="0"/>
  </r>
  <r>
    <s v="MARIA CLARA NUNES DE MATOS"/>
    <s v="Universidade Federal de Uberlandia"/>
    <n v="3000376"/>
    <n v="9199819686"/>
    <s v="16/09/1993"/>
    <s v="F"/>
    <s v="MARIA APARECIDA NUNES DA SILVA DE MATOS"/>
    <s v="Pard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ENSINO SUPERIOR"/>
    <x v="2"/>
    <x v="0"/>
    <n v="4"/>
    <x v="0"/>
    <m/>
    <s v="0//0"/>
    <m/>
    <m/>
    <n v="0"/>
    <m/>
    <n v="0"/>
    <m/>
    <m/>
    <m/>
    <s v="EST"/>
    <s v="40 HS"/>
    <d v="2017-12-18T00:00:00"/>
    <n v="3058.7"/>
    <n v="29"/>
    <x v="0"/>
    <x v="9"/>
  </r>
  <r>
    <s v="MARIA CLAUDIA DE SOUZA LACERDA"/>
    <s v="Universidade Federal de Uberlandia"/>
    <n v="1536965"/>
    <n v="48315494600"/>
    <s v="26/12/1963"/>
    <s v="F"/>
    <s v="MARIA APARECIDA DE SOUZA LACERDA"/>
    <s v="Amarela"/>
    <s v="BRASILEIRO NATO"/>
    <m/>
    <s v="MG"/>
    <s v="ESTRELA DO SUL"/>
    <n v="363"/>
    <s v="FACULDADE DE EDUCACAO"/>
    <s v="04-SANTA MONICA"/>
    <n v="363"/>
    <s v="FACULDADE DE EDUCACAO"/>
    <s v="04-SANTA MONIC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6-30T00:00:00"/>
    <n v="5368.29"/>
    <n v="59"/>
    <x v="6"/>
    <x v="0"/>
  </r>
  <r>
    <s v="MARIA CONCEICAO FRANCISCO SOUTO DOS SANTOS"/>
    <s v="Universidade Federal de Uberlandia"/>
    <n v="1123358"/>
    <n v="72603542672"/>
    <s v="12/05/1967"/>
    <s v="F"/>
    <s v="ANTONIA JOSE SOARES"/>
    <s v="Parda"/>
    <s v="BRASILEIRO NATO"/>
    <m/>
    <s v="MG"/>
    <s v="PARACATU"/>
    <n v="298"/>
    <s v="INSTITUTO DE BIOTECNOLOGIA"/>
    <s v="07-AREA ACADEMICA-UMUARAMA"/>
    <n v="298"/>
    <s v="INSTITUTO DE BIOTECNOLOGIA"/>
    <s v="07-AREA ACADEMICA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6528.48"/>
    <n v="55"/>
    <x v="4"/>
    <x v="2"/>
  </r>
  <r>
    <s v="MARIA CRISTINA BRUNO DE ASSIS"/>
    <s v="Universidade Federal de Uberlandia"/>
    <n v="1642114"/>
    <n v="456633600"/>
    <s v="28/05/1971"/>
    <s v="F"/>
    <s v="MARIA JOSE BRUNO DE ASSIS"/>
    <s v="Branca"/>
    <s v="BRASILEIRO NATO"/>
    <m/>
    <s v="MG"/>
    <s v="CONSELHEIRO LAFAERTE"/>
    <n v="955"/>
    <s v="PROAE - CAMPUS PONTAL"/>
    <s v="09-CAMPUS PONTAL"/>
    <n v="944"/>
    <s v="PRO REITORIA DE ASSISTENCIA ESTUDANTIL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7-23T00:00:00"/>
    <n v="10057.17"/>
    <n v="51"/>
    <x v="5"/>
    <x v="8"/>
  </r>
  <r>
    <s v="MARIA CRISTINA DE SOUSA VAZ SILVA"/>
    <s v="Hospital de Clínicas"/>
    <n v="1123454"/>
    <n v="30428491200"/>
    <s v="16/01/1968"/>
    <s v="F"/>
    <s v="WALDECI SOUSA VAZ"/>
    <s v="Branca"/>
    <s v="BRASILEIRO NATO"/>
    <m/>
    <s v="GO"/>
    <s v="ITUMBIARA"/>
    <n v="484"/>
    <s v="CLINICA CIRURGICA 5 INTERNACAO DIENF"/>
    <s v="05-ENFERMAGEM-UMUARAMA"/>
    <n v="211"/>
    <s v="DIRETORIA DE ENFERMAGEM HC"/>
    <s v="05-ENFERMAGEM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5-01-09T00:00:00"/>
    <n v="16390.82"/>
    <n v="54"/>
    <x v="4"/>
    <x v="1"/>
  </r>
  <r>
    <s v="MARIA CRISTINA LIMA E SILVA"/>
    <s v="Hospital de Clínicas"/>
    <n v="1454695"/>
    <n v="99923904687"/>
    <s v="21/02/1965"/>
    <s v="F"/>
    <s v="MARIA APARECIDA SILVEIRA LIMA"/>
    <s v="Branca"/>
    <s v="BRASILEIRO NATO"/>
    <m/>
    <s v="MG"/>
    <s v="SAO TOMAS DE AQUINO"/>
    <n v="771"/>
    <s v="SERVICOS MEDICOS"/>
    <s v="06-HOSP CLINICAS-UMUARAMA"/>
    <n v="746"/>
    <s v="DIRETORIA DE SERVICOS CLINICOS"/>
    <s v="06-HOSP CLINICAS-UMUARAMA"/>
    <x v="0"/>
    <s v="Doutorado"/>
    <x v="1"/>
    <x v="0"/>
    <n v="13"/>
    <x v="0"/>
    <m/>
    <s v="0//0"/>
    <m/>
    <m/>
    <n v="0"/>
    <m/>
    <n v="0"/>
    <m/>
    <m/>
    <m/>
    <s v="EST"/>
    <s v="40 HS"/>
    <d v="2004-05-28T00:00:00"/>
    <n v="27561.79"/>
    <n v="57"/>
    <x v="4"/>
    <x v="4"/>
  </r>
  <r>
    <s v="MARIA CRISTINA SAGARIO"/>
    <s v="Universidade Federal de Uberlandia"/>
    <n v="1617271"/>
    <n v="29573335204"/>
    <s v="30/11/1966"/>
    <s v="F"/>
    <s v="DORIS DE OLIVEIRA SAGARIO"/>
    <s v="Parda"/>
    <s v="BRASILEIRO NATO"/>
    <m/>
    <s v="MG"/>
    <s v="UBERLANDIA"/>
    <n v="723"/>
    <s v="DIVISAO DE ATENDIMENTO AO USUARIO"/>
    <s v="04-SANTA MONICA"/>
    <n v="585"/>
    <s v="DIRETORIA DO SISTEMA DE BIBLIOTECAS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3-31T00:00:00"/>
    <n v="10328"/>
    <n v="56"/>
    <x v="4"/>
    <x v="8"/>
  </r>
  <r>
    <s v="MARIA CRISTINA VASCONCELOS TEIXEIRA"/>
    <s v="Hospital de Clínicas"/>
    <n v="1364275"/>
    <n v="93176988672"/>
    <s v="07/01/1974"/>
    <s v="F"/>
    <s v="DIRCE VASCONCELOS TEIXEIRA"/>
    <s v="Branca"/>
    <s v="BRASILEIRO NATO"/>
    <m/>
    <s v="MG"/>
    <s v="SANTA VITORIA"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1-02T00:00:00"/>
    <n v="7029.92"/>
    <n v="48"/>
    <x v="3"/>
    <x v="2"/>
  </r>
  <r>
    <s v="MARIA DA GRACA FIALHO KOBOLDT GOMES"/>
    <s v="Universidade Federal de Uberlandia"/>
    <n v="2103509"/>
    <n v="12114952134"/>
    <s v="05/12/1956"/>
    <s v="F"/>
    <s v="ISABEL KOBOLDT GOMES"/>
    <s v="Branca"/>
    <s v="BRASILEIRO NATO"/>
    <m/>
    <s v="RS"/>
    <s v="CANOAS"/>
    <n v="127"/>
    <s v="DIRETORIA DE PESQUISA - PROPP"/>
    <s v="04-SANTA MONICA"/>
    <n v="122"/>
    <s v="PRO REITORIA PESQUISA E POS GRADUACAO"/>
    <s v="04-SANTA MONICA"/>
    <x v="0"/>
    <s v="Especialização Nivel Superior"/>
    <x v="2"/>
    <x v="0"/>
    <n v="16"/>
    <x v="0"/>
    <m/>
    <s v="0//0"/>
    <m/>
    <m/>
    <n v="26327"/>
    <s v="ESCOLA AGROTECNICA FED. DE INCONFIDENTES"/>
    <n v="0"/>
    <m/>
    <m/>
    <m/>
    <s v="EST"/>
    <s v="40 HS"/>
    <d v="2008-02-01T00:00:00"/>
    <n v="6071.56"/>
    <n v="66"/>
    <x v="1"/>
    <x v="2"/>
  </r>
  <r>
    <s v="MARIA DAS DORES VIEIRA GROTTO"/>
    <s v="Universidade Federal de Uberlandia"/>
    <n v="2234552"/>
    <n v="294013644"/>
    <s v="28/12/1965"/>
    <s v="F"/>
    <s v="ALCINA BARBOSA VIEIRA"/>
    <s v="Branca"/>
    <s v="BRASILEIRO NATO"/>
    <m/>
    <s v="MG"/>
    <m/>
    <n v="130"/>
    <s v="SETOR DE ASSUNTOS EDUCACIONAIS - DIRAC"/>
    <s v="04-SANTA MONICA"/>
    <n v="262"/>
    <s v="PRO REITORIA DE GRADUACAO"/>
    <s v="04-SANTA MONICA"/>
    <x v="0"/>
    <s v="Graduação (Nivel Superior Completo)"/>
    <x v="2"/>
    <x v="0"/>
    <n v="5"/>
    <x v="0"/>
    <m/>
    <s v="0//0"/>
    <m/>
    <m/>
    <n v="0"/>
    <m/>
    <n v="0"/>
    <m/>
    <m/>
    <m/>
    <s v="EST"/>
    <s v="40 HS"/>
    <d v="2015-06-22T00:00:00"/>
    <n v="3178"/>
    <n v="57"/>
    <x v="4"/>
    <x v="9"/>
  </r>
  <r>
    <s v="MARIA DAS GRACAS DE SOUZA"/>
    <s v="Hospital de Clínicas"/>
    <n v="410694"/>
    <n v="26678306600"/>
    <s v="13/09/1949"/>
    <s v="F"/>
    <s v="MARIA DIVINA FREITAS"/>
    <s v="Pret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NSINO MEDIO"/>
    <x v="4"/>
    <x v="0"/>
    <n v="16"/>
    <x v="0"/>
    <m/>
    <s v="0//0"/>
    <m/>
    <m/>
    <n v="0"/>
    <m/>
    <n v="0"/>
    <m/>
    <m/>
    <m/>
    <s v="EST"/>
    <s v="40 HS"/>
    <d v="1976-11-01T00:00:00"/>
    <n v="3518.41"/>
    <n v="73"/>
    <x v="9"/>
    <x v="9"/>
  </r>
  <r>
    <s v="MARIA DAS GRACAS RODRIGUES MENDES"/>
    <s v="Hospital de Clínicas"/>
    <n v="1123641"/>
    <n v="62986953620"/>
    <s v="07/01/1966"/>
    <s v="F"/>
    <s v="MARINA DA SILVA RODRIGUES"/>
    <s v="Pret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2-01T00:00:00"/>
    <n v="16767.759999999998"/>
    <n v="56"/>
    <x v="4"/>
    <x v="1"/>
  </r>
  <r>
    <s v="MARIA DAS GRACAS VENANCIO"/>
    <s v="Hospital de Clínicas"/>
    <n v="1862618"/>
    <n v="11419207865"/>
    <s v="16/08/1953"/>
    <s v="F"/>
    <s v="VITALINA MARTINS VAZ"/>
    <s v="Branca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Graduação (Nivel Superior Completo)"/>
    <x v="2"/>
    <x v="0"/>
    <n v="8"/>
    <x v="0"/>
    <m/>
    <s v="0//0"/>
    <m/>
    <m/>
    <n v="0"/>
    <m/>
    <n v="0"/>
    <m/>
    <m/>
    <m/>
    <s v="EST"/>
    <s v="40 HS"/>
    <d v="2011-04-20T00:00:00"/>
    <n v="6597.07"/>
    <n v="69"/>
    <x v="9"/>
    <x v="2"/>
  </r>
  <r>
    <s v="MARIA DE FATIMA ALVES"/>
    <s v="Universidade Federal de Uberlandia"/>
    <n v="410225"/>
    <n v="43970303672"/>
    <s v="24/06/1960"/>
    <s v="F"/>
    <s v="MARIA CARLOS ALVES"/>
    <s v="Preta"/>
    <s v="BRASILEIRO NATO"/>
    <m/>
    <s v="MG"/>
    <s v="UBERLANDIA"/>
    <n v="97"/>
    <s v="DIVISAO SERVICOS AMBULATORIO CENTRAL"/>
    <s v="08-AREA ADMINISTR-UMUARAMA"/>
    <n v="92"/>
    <s v="HOSPITAL ODONTOLOGICO - DIRETORIA GERAL"/>
    <s v="08-AREA ADMINISTR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0-05-01T00:00:00"/>
    <n v="10319.94"/>
    <n v="62"/>
    <x v="6"/>
    <x v="8"/>
  </r>
  <r>
    <s v="MARIA DE FATIMA NASCIMENTO SILVA"/>
    <s v="Hospital de Clínicas"/>
    <n v="410074"/>
    <n v="28825225687"/>
    <s v="16/02/1958"/>
    <s v="F"/>
    <s v="MARIA AP NASCIMENTO"/>
    <s v="Pard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76-04-01T00:00:00"/>
    <n v="11776.9"/>
    <n v="64"/>
    <x v="1"/>
    <x v="8"/>
  </r>
  <r>
    <s v="MARIA DE FATIMA SOUSA ROSENVALD"/>
    <s v="Universidade Federal de Uberlandia"/>
    <n v="411157"/>
    <n v="24057622691"/>
    <s v="28/11/1948"/>
    <s v="F"/>
    <s v="DURVALINA DOS SANTOS"/>
    <s v="Branca"/>
    <s v="BRASILEIRO NATO"/>
    <m/>
    <s v="MG"/>
    <s v="UBERLANDIA"/>
    <n v="284"/>
    <s v="DIVISAO DE CONTROLE ACADEMICO"/>
    <s v="04-SANTA MONICA"/>
    <n v="262"/>
    <s v="PRO REITORIA DE GRADUACAO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7-05-02T00:00:00"/>
    <n v="8224.17"/>
    <n v="74"/>
    <x v="9"/>
    <x v="3"/>
  </r>
  <r>
    <s v="MARIA DE LOURDES DE PAULO FELIX"/>
    <s v="Universidade Federal de Uberlandia"/>
    <n v="412829"/>
    <n v="71362568600"/>
    <s v="30/04/1960"/>
    <s v="F"/>
    <s v="MARIA MADALENA PAULA"/>
    <s v="Preta"/>
    <s v="BRASILEIRO NATO"/>
    <m/>
    <s v="MG"/>
    <s v="UBERABA"/>
    <n v="271"/>
    <s v="DIRETORIA ESCOLA DE EDUCACAO BASICA"/>
    <s v="03-EDUCACAO FISICA"/>
    <n v="271"/>
    <s v="DIRETORIA ESCOLA DE EDUCACAO BASICA"/>
    <s v="03-EDUCACAO FISICA"/>
    <x v="0"/>
    <s v="Graduação (Nivel Superior Completo)"/>
    <x v="4"/>
    <x v="0"/>
    <n v="16"/>
    <x v="0"/>
    <m/>
    <s v="0//0"/>
    <m/>
    <m/>
    <n v="0"/>
    <m/>
    <n v="0"/>
    <m/>
    <m/>
    <m/>
    <s v="EST"/>
    <s v="40 HS"/>
    <d v="1987-03-18T00:00:00"/>
    <n v="3932.59"/>
    <n v="62"/>
    <x v="6"/>
    <x v="9"/>
  </r>
  <r>
    <s v="MARIA DE LOURDES GONCALVES SANTOS"/>
    <s v="Hospital de Clínicas"/>
    <n v="2678184"/>
    <n v="7476509692"/>
    <s v="03/06/1985"/>
    <s v="F"/>
    <s v="GERALDA GISLENE TORRES GONCALVE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6"/>
    <x v="0"/>
    <m/>
    <s v="0//0"/>
    <m/>
    <m/>
    <n v="0"/>
    <m/>
    <n v="0"/>
    <m/>
    <m/>
    <m/>
    <s v="EST"/>
    <s v="20 HS"/>
    <d v="2015-05-15T00:00:00"/>
    <n v="8107.81"/>
    <n v="37"/>
    <x v="7"/>
    <x v="3"/>
  </r>
  <r>
    <s v="MARIA DE LOURDES PEREIRA COSTA"/>
    <s v="Universidade Federal de Uberlandia"/>
    <n v="1465686"/>
    <n v="43514448604"/>
    <s v="23/07/1961"/>
    <s v="F"/>
    <s v="ATACILIA OLIMPIA DAMAS"/>
    <s v="Branca"/>
    <s v="BRASILEIRO NATO"/>
    <m/>
    <s v="MG"/>
    <s v="ABADIA DOS DOURADOS"/>
    <n v="670"/>
    <s v="SETOR DE ATENCAO A DEPENDENCIA QUIMICA"/>
    <s v="08-AREA ADMINISTR-UMUARAMA"/>
    <n v="29"/>
    <s v="PRO REITORIA DE GESTAO DE PESSOAS"/>
    <s v="04-SANTA MONICA"/>
    <x v="0"/>
    <s v="Mestrado"/>
    <x v="1"/>
    <x v="0"/>
    <n v="12"/>
    <x v="0"/>
    <m/>
    <s v="0//0"/>
    <m/>
    <m/>
    <n v="0"/>
    <m/>
    <n v="0"/>
    <m/>
    <m/>
    <m/>
    <s v="EST"/>
    <s v="40 HS"/>
    <d v="2004-08-18T00:00:00"/>
    <n v="12314.09"/>
    <n v="61"/>
    <x v="6"/>
    <x v="5"/>
  </r>
  <r>
    <s v="MARIA DO CARMO MONTE"/>
    <s v="Hospital de Clínicas"/>
    <n v="1123551"/>
    <n v="59551984668"/>
    <s v="24/04/1965"/>
    <s v="F"/>
    <s v="MARIA APARECIDA NASCIMENTO MONTE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20 HS"/>
    <d v="1995-01-16T00:00:00"/>
    <n v="12145.05"/>
    <n v="57"/>
    <x v="4"/>
    <x v="5"/>
  </r>
  <r>
    <s v="MARIA ELEUSA NUNES"/>
    <s v="Hospital de Clínicas"/>
    <n v="1123479"/>
    <n v="59278471615"/>
    <s v="24/06/1967"/>
    <s v="F"/>
    <s v="BELCHIOLINA MA C NUNES"/>
    <s v="Pard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1-10T00:00:00"/>
    <n v="10761.84"/>
    <n v="55"/>
    <x v="4"/>
    <x v="8"/>
  </r>
  <r>
    <s v="MARIA ELISABETH FONSECA"/>
    <s v="Hospital de Clínicas"/>
    <n v="410200"/>
    <n v="57412570625"/>
    <s v="29/08/1956"/>
    <s v="F"/>
    <s v="MARIA ANGELICA PEREIRA DE ALMEIDA"/>
    <s v="Branca"/>
    <s v="BRASILEIRO NATO"/>
    <m/>
    <s v="MG"/>
    <s v="UBERLANDIA"/>
    <n v="470"/>
    <s v="ECOCARDIOGRAFIA AMB DIENF"/>
    <s v="05-ENFERMAGEM-UMUARAMA"/>
    <n v="211"/>
    <s v="DIRETORIA DE ENFERMAGEM HC"/>
    <s v="05-ENFERMAGEM-UMUARAMA"/>
    <x v="0"/>
    <s v="ENSINO MEDIO"/>
    <x v="0"/>
    <x v="0"/>
    <n v="16"/>
    <x v="0"/>
    <m/>
    <s v="0//0"/>
    <m/>
    <m/>
    <n v="0"/>
    <m/>
    <n v="0"/>
    <m/>
    <m/>
    <m/>
    <s v="EST"/>
    <s v="40 HS"/>
    <d v="1975-10-01T00:00:00"/>
    <n v="7154.89"/>
    <n v="66"/>
    <x v="1"/>
    <x v="2"/>
  </r>
  <r>
    <s v="MARIA EUNICE DE SOUSA SILVA CORREA"/>
    <s v="Universidade Federal de Uberlandia"/>
    <n v="2116051"/>
    <n v="52317277334"/>
    <s v="29/10/1973"/>
    <s v="F"/>
    <s v="MARIA DAS GRACAS DE SOUSA LIMA"/>
    <s v="Não Informado"/>
    <s v="BRASILEIRO NATO"/>
    <m/>
    <s v="MA"/>
    <m/>
    <n v="609"/>
    <s v="DIVISAO DE REGISTRO - DIRAC"/>
    <s v="04-SANTA MONICA"/>
    <n v="262"/>
    <s v="PRO REITORIA DE GRADUACAO"/>
    <s v="04-SANTA MONICA"/>
    <x v="0"/>
    <s v="Especialização Nivel Superior"/>
    <x v="2"/>
    <x v="0"/>
    <n v="6"/>
    <x v="0"/>
    <m/>
    <s v="0//0"/>
    <m/>
    <m/>
    <n v="0"/>
    <m/>
    <n v="0"/>
    <m/>
    <m/>
    <m/>
    <s v="EST"/>
    <s v="40 HS"/>
    <d v="2014-05-05T00:00:00"/>
    <n v="3495.68"/>
    <n v="49"/>
    <x v="5"/>
    <x v="9"/>
  </r>
  <r>
    <s v="MARIA EVA SORTICA DE SOUZA"/>
    <s v="Hospital de Clínicas"/>
    <n v="409718"/>
    <n v="26272369620"/>
    <s v="11/09/1955"/>
    <s v="F"/>
    <s v="ALZIRA SORTICA SOUZA"/>
    <s v="Branca"/>
    <s v="BRASILEIRO NATO"/>
    <m/>
    <s v="MT"/>
    <s v="CACERES"/>
    <n v="765"/>
    <s v="ASSISTENCIA SOCIAL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79-01-03T00:00:00"/>
    <n v="19655.490000000002"/>
    <n v="67"/>
    <x v="1"/>
    <x v="7"/>
  </r>
  <r>
    <s v="MARIA FRANCISCA VILELA DE OLIVEIRA SILVA"/>
    <s v="Hospital de Clínicas"/>
    <n v="1123572"/>
    <n v="57807450649"/>
    <s v="24/03/1953"/>
    <s v="F"/>
    <s v="GERALDA ALVES OLIVEIRA"/>
    <s v="Parda"/>
    <s v="BRASILEIRO NATO"/>
    <m/>
    <s v="MG"/>
    <s v="ITUIUTABA"/>
    <n v="482"/>
    <s v="CLINICA CIRURGICA 2 INTERNACAO DIENF"/>
    <s v="05-ENFERMAGEM-UMUARAMA"/>
    <n v="211"/>
    <s v="DIRETORIA DE ENFERMAGEM HC"/>
    <s v="05-ENFERMAGEM-UMUARAMA"/>
    <x v="0"/>
    <s v="Graduação (Nivel Superior Completo)"/>
    <x v="0"/>
    <x v="2"/>
    <n v="16"/>
    <x v="0"/>
    <m/>
    <s v="0//0"/>
    <m/>
    <m/>
    <n v="0"/>
    <m/>
    <n v="0"/>
    <m/>
    <m/>
    <m/>
    <s v="EST"/>
    <s v="40 HS"/>
    <d v="1995-01-16T00:00:00"/>
    <n v="11255.78"/>
    <n v="69"/>
    <x v="9"/>
    <x v="8"/>
  </r>
  <r>
    <s v="MARIA GRACILENE CAMILO DE ARAUJO"/>
    <s v="Hospital de Clínicas"/>
    <n v="2415843"/>
    <n v="22361480204"/>
    <s v="09/06/1966"/>
    <s v="F"/>
    <s v="LAIDE CAMILO DA SILVA"/>
    <s v="Preta"/>
    <s v="BRASILEIRO NATO"/>
    <m/>
    <s v="GO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8-19T00:00:00"/>
    <n v="11566.03"/>
    <n v="56"/>
    <x v="4"/>
    <x v="8"/>
  </r>
  <r>
    <s v="MARIA HELENA ALMEIDA"/>
    <s v="Hospital de Clínicas"/>
    <n v="3219922"/>
    <n v="57620954104"/>
    <s v="24/08/1970"/>
    <s v="F"/>
    <s v="DINORA DA COSTA ALMEIDA"/>
    <s v="Parda"/>
    <s v="BRASILEIRO NATO"/>
    <m/>
    <s v="MG"/>
    <m/>
    <n v="750"/>
    <s v="FINANCAS"/>
    <s v="06-HOSP CLINICAS-UMUARAMA"/>
    <n v="743"/>
    <s v="DIRETORIA DE SERVICOS ADMINISTRATIVOS"/>
    <s v="06-HOSP CLINICAS-UMUARAM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1-01-13T00:00:00"/>
    <n v="3434.01"/>
    <n v="52"/>
    <x v="5"/>
    <x v="9"/>
  </r>
  <r>
    <s v="MARIA HELENA DOS SANTOS BARBOSA"/>
    <s v="Universidade Federal de Uberlandia"/>
    <n v="1441506"/>
    <n v="83619917604"/>
    <s v="06/12/1970"/>
    <s v="F"/>
    <s v="ALZIRA FRANCISCA DOS SANTOS"/>
    <s v="Branca"/>
    <s v="BRASILEIRO NATO"/>
    <m/>
    <s v="MG"/>
    <s v="UBERLANDIA"/>
    <n v="733"/>
    <s v="DIVISAO AQUISICAO PROCESSAMENTO TECNICO"/>
    <s v="04-SANTA MONICA"/>
    <n v="585"/>
    <s v="DIRETORIA DO SISTEMA DE BIBLIOTECAS"/>
    <s v="04-SANTA MONIC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4-04T00:00:00"/>
    <n v="5230.8599999999997"/>
    <n v="52"/>
    <x v="5"/>
    <x v="0"/>
  </r>
  <r>
    <s v="MARIA ILMA DE SOUZA"/>
    <s v="Hospital de Clínicas"/>
    <n v="1123528"/>
    <n v="53417283604"/>
    <s v="01/04/1956"/>
    <s v="F"/>
    <s v="ERONDINA MARIA SOUZA"/>
    <s v="Branca"/>
    <s v="BRASILEIRO NATO"/>
    <m/>
    <s v="GO"/>
    <s v="GOIATUBA"/>
    <n v="216"/>
    <s v="SETOR DE MATERIAIS ESTERILIZACAO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1-14T00:00:00"/>
    <n v="5189.41"/>
    <n v="66"/>
    <x v="1"/>
    <x v="0"/>
  </r>
  <r>
    <s v="MARIA IVALDA DE OLIVEIRA"/>
    <s v="Hospital de Clínicas"/>
    <n v="1035120"/>
    <n v="43156843687"/>
    <s v="19/03/1952"/>
    <s v="F"/>
    <s v="HONORATA AURO OLIVEIRA"/>
    <s v="Branca"/>
    <s v="BRASILEIRO NATO"/>
    <m/>
    <s v="MG"/>
    <s v="VILA DO CHUMBO"/>
    <n v="490"/>
    <s v="BERCARIO E UTI NEONATAL GEUNE DIENF"/>
    <s v="05-ENFERMAGEM-UMUARAMA"/>
    <n v="211"/>
    <s v="DIRETORIA DE ENFERMAGEM HC"/>
    <s v="05-ENFERMAGEM-UMUARAMA"/>
    <x v="0"/>
    <s v="ENSINO MEDIO"/>
    <x v="0"/>
    <x v="0"/>
    <n v="16"/>
    <x v="0"/>
    <m/>
    <s v="0//0"/>
    <m/>
    <m/>
    <n v="0"/>
    <m/>
    <n v="0"/>
    <m/>
    <m/>
    <m/>
    <s v="EST"/>
    <s v="40 HS"/>
    <d v="1993-03-17T00:00:00"/>
    <n v="7832.6"/>
    <n v="70"/>
    <x v="9"/>
    <x v="2"/>
  </r>
  <r>
    <s v="MARIA IVONI DA SILVA PINTO"/>
    <s v="Hospital de Clínicas"/>
    <n v="409965"/>
    <n v="36053481653"/>
    <s v="21/06/1959"/>
    <s v="F"/>
    <s v="MARIA DIVINA DA SILVA PINTO"/>
    <s v="Parda"/>
    <s v="BRASILEIRO NATO"/>
    <m/>
    <s v="GO"/>
    <s v="MUNICÍPIO SANTA HELENA DE GOIÁS"/>
    <n v="473"/>
    <s v="RADIOLOGIA AMB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9-05-01T00:00:00"/>
    <n v="15296.1"/>
    <n v="63"/>
    <x v="6"/>
    <x v="6"/>
  </r>
  <r>
    <s v="MARIA JOSE DA SILVA"/>
    <s v="Universidade Federal de Uberlandia"/>
    <n v="412760"/>
    <n v="69132097620"/>
    <s v="11/03/1966"/>
    <s v="F"/>
    <s v="EROTILDES TEIXEIRA DA SILVA"/>
    <s v="Branca"/>
    <s v="BRASILEIRO NATO"/>
    <m/>
    <s v="MG"/>
    <s v="CACHOEIRA DOURADA DE MINAS"/>
    <n v="159"/>
    <s v="DIVISAO DE GRAFICA"/>
    <s v="04-SANTA MONICA"/>
    <n v="131"/>
    <s v="PRO REITORIA DE PLANEJAMEN ADMINISTRACAO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87-02-01T00:00:00"/>
    <n v="5731.9"/>
    <n v="56"/>
    <x v="4"/>
    <x v="0"/>
  </r>
  <r>
    <s v="MARIA JOSE DA SILVA DIAS"/>
    <s v="Hospital de Clínicas"/>
    <n v="1434635"/>
    <n v="3098616679"/>
    <s v="29/09/1977"/>
    <s v="F"/>
    <s v="FATIMA RODRIGUES DA SILVA"/>
    <s v="Preta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x v="0"/>
    <s v="Especialização Nivel Superior"/>
    <x v="0"/>
    <x v="2"/>
    <n v="13"/>
    <x v="0"/>
    <m/>
    <s v="0//0"/>
    <m/>
    <m/>
    <n v="0"/>
    <m/>
    <n v="0"/>
    <m/>
    <m/>
    <m/>
    <s v="EST"/>
    <s v="40 HS"/>
    <d v="2003-11-12T00:00:00"/>
    <n v="11622.76"/>
    <n v="45"/>
    <x v="3"/>
    <x v="8"/>
  </r>
  <r>
    <s v="MARIA JOSE DA SILVA MARTINS"/>
    <s v="Hospital de Clínicas"/>
    <n v="1123605"/>
    <n v="59554185634"/>
    <s v="27/02/1967"/>
    <s v="F"/>
    <s v="ANA LUZIA SILVA"/>
    <s v="Branca"/>
    <s v="BRASILEIRO NATO"/>
    <m/>
    <s v="MG"/>
    <s v="UBERLANDIA"/>
    <n v="493"/>
    <s v="CIRURGIA PLASTICA QUEIMADOS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2-01T00:00:00"/>
    <n v="11849.42"/>
    <n v="55"/>
    <x v="4"/>
    <x v="8"/>
  </r>
  <r>
    <s v="MARIA JOSE DA SILVA RODRIGUES"/>
    <s v="Hospital de Clínicas"/>
    <n v="1850219"/>
    <n v="75383233687"/>
    <s v="20/02/1971"/>
    <s v="F"/>
    <s v="MARIA CONCEICAO DE FREITAS SILVA"/>
    <s v="Branca"/>
    <s v="BRASILEIRO NATO"/>
    <m/>
    <s v="MG"/>
    <m/>
    <n v="478"/>
    <s v="CIRURGIA PS DIENF"/>
    <s v="05-ENFERMAGEM-UMUARAMA"/>
    <n v="211"/>
    <s v="DIRETORIA DE ENFERMAGEM HC"/>
    <s v="05-ENFERMAGEM-UMUARAMA"/>
    <x v="0"/>
    <s v="Tecnico (Nivel Medio Completo)"/>
    <x v="2"/>
    <x v="2"/>
    <n v="8"/>
    <x v="0"/>
    <m/>
    <s v="0//0"/>
    <m/>
    <m/>
    <n v="0"/>
    <m/>
    <n v="0"/>
    <m/>
    <m/>
    <m/>
    <s v="EST"/>
    <s v="40 HS"/>
    <d v="2011-03-04T00:00:00"/>
    <n v="3567.93"/>
    <n v="51"/>
    <x v="5"/>
    <x v="9"/>
  </r>
  <r>
    <s v="MARIA JOSE DE ALMEIDA CUSTODIO"/>
    <s v="Universidade Federal de Uberlandia"/>
    <n v="411145"/>
    <n v="32136641620"/>
    <s v="01/12/1955"/>
    <s v="F"/>
    <s v="MARIA JOSE ALMEIDA"/>
    <s v="Branca"/>
    <s v="BRASILEIRO NATO"/>
    <m/>
    <s v="MG"/>
    <s v="QUARTEL GERAL"/>
    <n v="608"/>
    <s v="DIVISAO INFORM E ATENDIMENTO ACADEMICO"/>
    <s v="04-SANTA MONICA"/>
    <n v="262"/>
    <s v="PRO REITORIA DE GRADUACAO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7-08-22T00:00:00"/>
    <n v="9239.8799999999992"/>
    <n v="67"/>
    <x v="1"/>
    <x v="3"/>
  </r>
  <r>
    <s v="MARIA JOSE DE SOUSA"/>
    <s v="Hospital de Clínicas"/>
    <n v="1440375"/>
    <n v="30204976120"/>
    <s v="26/06/1958"/>
    <s v="F"/>
    <s v="TEREZA SOUSA"/>
    <s v="Branca"/>
    <s v="BRASILEIRO NATO"/>
    <m/>
    <s v="MG"/>
    <s v="SANTA RITA DE CASSIA"/>
    <n v="549"/>
    <s v="SETOR DE TRANSPLANTE RENAL"/>
    <s v="05-ENFERMAGEM-UMUARAMA"/>
    <n v="211"/>
    <s v="DIRETORIA DE ENFERMAGEM HC"/>
    <s v="05-ENFERMAGEM-UMUARAMA"/>
    <x v="0"/>
    <s v="ENSINO MEDIO"/>
    <x v="2"/>
    <x v="3"/>
    <n v="12"/>
    <x v="0"/>
    <m/>
    <s v="0//0"/>
    <m/>
    <m/>
    <n v="0"/>
    <m/>
    <n v="0"/>
    <m/>
    <m/>
    <m/>
    <s v="EST"/>
    <s v="40 HS"/>
    <d v="2004-01-26T00:00:00"/>
    <n v="7788.25"/>
    <n v="64"/>
    <x v="1"/>
    <x v="2"/>
  </r>
  <r>
    <s v="MARIA JOSE DIAS GOMES"/>
    <s v="Hospital de Clínicas"/>
    <n v="1123635"/>
    <n v="82799504604"/>
    <s v="22/01/1962"/>
    <s v="F"/>
    <s v="GERONDINA DIAS ROSA OLIVEIRA"/>
    <s v="Branca"/>
    <s v="BRASILEIRO NATO"/>
    <m/>
    <s v="MG"/>
    <s v="ESTRELA DO SUL"/>
    <n v="769"/>
    <s v="PROPEDEUTICA"/>
    <s v="06-HOSP CLINICAS-UMUARAMA"/>
    <n v="746"/>
    <s v="DIRETORIA DE SERVICOS CLINICOS"/>
    <s v="06-HOSP CLINICAS-UMUARAMA"/>
    <x v="0"/>
    <s v="Nivel Medio"/>
    <x v="2"/>
    <x v="0"/>
    <n v="16"/>
    <x v="0"/>
    <m/>
    <s v="0//0"/>
    <m/>
    <m/>
    <n v="0"/>
    <m/>
    <n v="0"/>
    <m/>
    <m/>
    <m/>
    <s v="EST"/>
    <s v="40 HS"/>
    <d v="1995-02-01T00:00:00"/>
    <n v="5477.13"/>
    <n v="60"/>
    <x v="6"/>
    <x v="0"/>
  </r>
  <r>
    <s v="MARIA JOSE SANTANA LUCAS"/>
    <s v="Hospital de Clínicas"/>
    <n v="1434255"/>
    <n v="56416644649"/>
    <s v="20/01/1965"/>
    <s v="F"/>
    <s v="MARIA JOSE DAS DORES"/>
    <s v="Branca"/>
    <s v="BRASILEIRO NATO"/>
    <m/>
    <s v="MG"/>
    <s v="TIROS"/>
    <n v="483"/>
    <s v="CLINICA CIRURGICA 3 INTERNACAO DIENF"/>
    <s v="05-ENFERMAGEM-UMUARAMA"/>
    <n v="211"/>
    <s v="DIRETORIA DE ENFERMAGEM HC"/>
    <s v="05-ENFERMAGEM-UMUARAMA"/>
    <x v="0"/>
    <s v="Graduação (Nivel Superior Completo)"/>
    <x v="2"/>
    <x v="0"/>
    <n v="12"/>
    <x v="0"/>
    <m/>
    <s v="0//0"/>
    <m/>
    <m/>
    <n v="0"/>
    <m/>
    <n v="0"/>
    <m/>
    <m/>
    <m/>
    <s v="EST"/>
    <s v="40 HS"/>
    <d v="2003-11-10T00:00:00"/>
    <n v="7333.35"/>
    <n v="57"/>
    <x v="4"/>
    <x v="2"/>
  </r>
  <r>
    <s v="MARIA LEONOR GONZAGA GONCALVES"/>
    <s v="Hospital de Clínicas"/>
    <n v="1123621"/>
    <n v="36590339600"/>
    <s v="19/06/1960"/>
    <s v="F"/>
    <s v="MARIA JULIA GONZAGA"/>
    <s v="Parda"/>
    <s v="BRASILEIRO NATO"/>
    <m/>
    <s v="MG"/>
    <s v="UBERLâNDIA"/>
    <n v="488"/>
    <s v="ENFERMAGEM PEDIATRIA INTERNACAO DIENF"/>
    <s v="05-ENFERMAGEM-UMUARAMA"/>
    <n v="211"/>
    <s v="DIRETORIA DE ENFERMAGEM HC"/>
    <s v="05-ENFERMAGEM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5-01-24T00:00:00"/>
    <n v="5918.62"/>
    <n v="62"/>
    <x v="6"/>
    <x v="0"/>
  </r>
  <r>
    <s v="MARIA LETICIA VIEIRA MOURA"/>
    <s v="Universidade Federal de Uberlandia"/>
    <n v="2273667"/>
    <n v="2500037673"/>
    <s v="04/04/1975"/>
    <s v="F"/>
    <s v="CELINA VIEIRA MOURA"/>
    <s v="Branca"/>
    <s v="BRASILEIRO NATO"/>
    <m/>
    <s v="MG"/>
    <m/>
    <n v="36"/>
    <s v="DIVISAO DE MOVIMENTACAO E REGISTRO"/>
    <s v="04-SANTA MONICA"/>
    <n v="29"/>
    <s v="PRO REITORIA DE GESTAO DE PESSOA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1-08T00:00:00"/>
    <n v="4157.95"/>
    <n v="47"/>
    <x v="3"/>
    <x v="0"/>
  </r>
  <r>
    <s v="MARIA LUCIA APARECIDA FERREIRA"/>
    <s v="Universidade Federal de Uberlandia"/>
    <n v="413489"/>
    <n v="59585544687"/>
    <s v="27/04/1961"/>
    <s v="F"/>
    <s v="SEBASTIANA MARIA JESUS"/>
    <s v="Parda"/>
    <s v="BRASILEIRO NATO"/>
    <m/>
    <s v="MG"/>
    <s v="PATROCINIO"/>
    <n v="60"/>
    <s v="DIVISAO DE CONSERVACAO E LIMPEZA"/>
    <s v="04-SANTA MONICA"/>
    <n v="59"/>
    <s v="PREFEITURA UNIVERSITARIA"/>
    <s v="04-SANTA MONICA"/>
    <x v="0"/>
    <s v="ENSINO FUNDAMENTAL"/>
    <x v="4"/>
    <x v="0"/>
    <n v="16"/>
    <x v="0"/>
    <m/>
    <s v="0//0"/>
    <m/>
    <m/>
    <n v="0"/>
    <m/>
    <n v="0"/>
    <m/>
    <m/>
    <m/>
    <s v="EST"/>
    <s v="40 HS"/>
    <d v="1990-11-19T00:00:00"/>
    <n v="3285.18"/>
    <n v="61"/>
    <x v="6"/>
    <x v="9"/>
  </r>
  <r>
    <s v="MARIA MADALENA DE QUEIROZ ROCHA"/>
    <s v="Hospital de Clínicas"/>
    <n v="1435488"/>
    <n v="55932444649"/>
    <s v="14/03/1963"/>
    <s v="F"/>
    <s v="HORACIA TEREZINHA DA SILVA QUEIROZ"/>
    <s v="Branca"/>
    <s v="BRASILEIRO NATO"/>
    <m/>
    <s v="MG"/>
    <s v="PRESIDENTE OLEGARIO"/>
    <n v="490"/>
    <s v="BERCARIO E UTI NEONATAL GEUNE DIENF"/>
    <s v="05-ENFERMAGEM-UMUARAMA"/>
    <n v="211"/>
    <s v="DIRETORIA DE ENFERMAGEM HC"/>
    <s v="05-ENFERMAGEM-UMUARAMA"/>
    <x v="0"/>
    <s v="Especialização Nivel Superior"/>
    <x v="2"/>
    <x v="0"/>
    <n v="12"/>
    <x v="0"/>
    <m/>
    <s v="0//0"/>
    <m/>
    <m/>
    <n v="0"/>
    <m/>
    <n v="0"/>
    <m/>
    <m/>
    <m/>
    <s v="EST"/>
    <s v="40 HS"/>
    <d v="2003-12-03T00:00:00"/>
    <n v="10267.19"/>
    <n v="59"/>
    <x v="6"/>
    <x v="8"/>
  </r>
  <r>
    <s v="MARIA MADALENA FAGUNDES DE OLIVEIRA"/>
    <s v="Hospital de Clínicas"/>
    <n v="1123521"/>
    <n v="81508441634"/>
    <s v="28/05/1964"/>
    <s v="F"/>
    <s v="LUZIA FAGUNDES FREITAS"/>
    <s v="Branca"/>
    <s v="BRASILEIRO NATO"/>
    <m/>
    <s v="GO"/>
    <s v="QUIRINOPOLIS"/>
    <n v="769"/>
    <s v="PROPEDEUTICA"/>
    <s v="06-HOSP CLINICAS-UMUARAMA"/>
    <n v="746"/>
    <s v="DIRETORIA DE SERVICOS CLINICOS"/>
    <s v="06-HOSP CLINICAS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1-15T00:00:00"/>
    <n v="5189.41"/>
    <n v="58"/>
    <x v="4"/>
    <x v="0"/>
  </r>
  <r>
    <s v="MARIA MARLENE FERNANDES"/>
    <s v="Hospital de Clínicas"/>
    <n v="410109"/>
    <n v="43517242691"/>
    <s v="08/12/1954"/>
    <s v="F"/>
    <s v="SOFIA FERNANDES"/>
    <s v="Parda"/>
    <s v="BRASILEIRO NATO"/>
    <m/>
    <s v="RN"/>
    <s v="SAO TOME"/>
    <n v="489"/>
    <s v="ENFERMAGEM PSQUIATRIA INTERNACAO DIENF"/>
    <s v="05-ENFERMAGEM-UMUARAMA"/>
    <n v="211"/>
    <s v="DIRETORIA DE ENFERMAGEM HC"/>
    <s v="05-ENFERMAGEM-UMUARAMA"/>
    <x v="0"/>
    <s v="ENSINO MEDIO"/>
    <x v="2"/>
    <x v="0"/>
    <n v="16"/>
    <x v="0"/>
    <m/>
    <s v="0//0"/>
    <m/>
    <m/>
    <n v="0"/>
    <m/>
    <n v="0"/>
    <m/>
    <m/>
    <m/>
    <s v="EST"/>
    <s v="40 HS"/>
    <d v="1976-02-01T00:00:00"/>
    <n v="11218.77"/>
    <n v="68"/>
    <x v="1"/>
    <x v="8"/>
  </r>
  <r>
    <s v="MARIA RAIMUNDA BORGES"/>
    <s v="Hospital de Clínicas"/>
    <n v="1434389"/>
    <n v="46113681653"/>
    <s v="01/05/1958"/>
    <s v="F"/>
    <s v="FRANCISCA ANUNCIADA DA CONCEICAO BORGES"/>
    <s v="Não Informado"/>
    <s v="BRASILEIRO NATO"/>
    <m/>
    <s v="MG"/>
    <s v="ITUIUTABA"/>
    <n v="490"/>
    <s v="BERCARIO E UTI NEONATAL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3-11-06T00:00:00"/>
    <n v="8118.1"/>
    <n v="64"/>
    <x v="1"/>
    <x v="3"/>
  </r>
  <r>
    <s v="MARIA RAQUEL ALVARENGA MARCONDES"/>
    <s v="Hospital de Clínicas"/>
    <n v="1519501"/>
    <n v="55185479604"/>
    <s v="20/05/1965"/>
    <s v="F"/>
    <s v="NEUZA LEAL ALVARENGA"/>
    <s v="Branca"/>
    <s v="BRASILEIRO NATO"/>
    <m/>
    <s v="PR"/>
    <s v="MUNHOZ DE MELO"/>
    <n v="749"/>
    <s v="FARMACIA"/>
    <s v="06-HOSP CLINICAS-UMUARAMA"/>
    <n v="743"/>
    <s v="DIRETORIA DE SERVICOS ADMINISTRATIVOS"/>
    <s v="06-HOSP CLINICAS-UMUARAMA"/>
    <x v="0"/>
    <s v="Mestrado"/>
    <x v="1"/>
    <x v="0"/>
    <n v="11"/>
    <x v="0"/>
    <m/>
    <s v="0//0"/>
    <m/>
    <m/>
    <n v="0"/>
    <m/>
    <n v="0"/>
    <m/>
    <m/>
    <m/>
    <s v="EST"/>
    <s v="40 HS"/>
    <d v="2006-02-06T00:00:00"/>
    <n v="17058.36"/>
    <n v="57"/>
    <x v="4"/>
    <x v="1"/>
  </r>
  <r>
    <s v="MARIA REGINA DOS SANTOS"/>
    <s v="Hospital de Clínicas"/>
    <n v="6413584"/>
    <n v="56858132600"/>
    <s v="22/11/1967"/>
    <s v="F"/>
    <s v="MARIA BEU SANTOS"/>
    <s v="Branca"/>
    <s v="BRASILEIRO NATO"/>
    <m/>
    <s v="MG"/>
    <s v="CARMO DO RIO CLARO"/>
    <n v="492"/>
    <s v="CENTRO OBSTETRICO GEUNE DIENF"/>
    <s v="05-ENFERMAGEM-UMUARAMA"/>
    <n v="211"/>
    <s v="DIRETORIA DE ENFERMAGEM HC"/>
    <s v="05-ENFERMAGEM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1-10-25T00:00:00"/>
    <n v="21561.38"/>
    <n v="55"/>
    <x v="4"/>
    <x v="4"/>
  </r>
  <r>
    <s v="MARIA REGINA DOS SANTOS VITORINO"/>
    <s v="Hospital de Clínicas"/>
    <n v="1154610"/>
    <n v="58909397691"/>
    <s v="13/01/1966"/>
    <s v="F"/>
    <s v="LAZARA MARQUES SILVA"/>
    <s v="Preta"/>
    <s v="BRASILEIRO NATO"/>
    <m/>
    <s v="MG"/>
    <s v="UBERLANDIA"/>
    <n v="491"/>
    <s v="CENTRO CIRURGICO GEUNE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1-16T00:00:00"/>
    <n v="6085.15"/>
    <n v="56"/>
    <x v="4"/>
    <x v="2"/>
  </r>
  <r>
    <s v="MARIA TEREZA DE MATOS BARCELOS"/>
    <s v="Hospital de Clínicas"/>
    <n v="1123336"/>
    <n v="47268700687"/>
    <s v="14/03/1962"/>
    <s v="F"/>
    <s v="TEREZA ALVES MATOS"/>
    <s v="Branca"/>
    <s v="BRASILEIRO NATO"/>
    <m/>
    <s v="MG"/>
    <s v="LAGAMAR"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4-12-15T00:00:00"/>
    <n v="7975.33"/>
    <n v="60"/>
    <x v="6"/>
    <x v="2"/>
  </r>
  <r>
    <s v="MARIA TEREZA DIVALDA CARNEIRO"/>
    <s v="Universidade Federal de Uberlandia"/>
    <n v="3032574"/>
    <n v="6988106600"/>
    <s v="04/07/1984"/>
    <s v="F"/>
    <s v="ELIZABETH APARECIDA COSTA CARNEIRO"/>
    <s v="Branca"/>
    <s v="BRASILEIRO NATO"/>
    <m/>
    <s v="MG"/>
    <m/>
    <n v="46"/>
    <s v="DIVISAO DE ENG SEG MEDICINA TRABALHO"/>
    <s v="08-AREA ADMINISTR-UMUARAMA"/>
    <n v="29"/>
    <s v="PRO REITORIA DE GESTAO DE PESSOAS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8-03-12T00:00:00"/>
    <n v="4001.88"/>
    <n v="38"/>
    <x v="7"/>
    <x v="0"/>
  </r>
  <r>
    <s v="MARIA TEREZINHA GOMES PONTES"/>
    <s v="Hospital de Clínicas"/>
    <n v="1123232"/>
    <n v="86631098653"/>
    <s v="08/09/1954"/>
    <s v="F"/>
    <s v="MARGARIDA SILVA GOMES"/>
    <s v="Branca"/>
    <s v="BRASILEIRO NATO"/>
    <m/>
    <s v="MG"/>
    <s v="UBERLANDIA"/>
    <n v="478"/>
    <s v="CIRURGIA PS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4-01-17T00:00:00"/>
    <n v="13312.56"/>
    <n v="68"/>
    <x v="1"/>
    <x v="5"/>
  </r>
  <r>
    <s v="MARIA VANDA DOS SANTOS"/>
    <s v="Universidade Federal de Uberlandia"/>
    <n v="1905196"/>
    <n v="4002861651"/>
    <s v="11/01/1968"/>
    <s v="F"/>
    <s v="MARIA LEDA DA CONCEICAO"/>
    <s v="Branca"/>
    <s v="BRASILEIRO NATO"/>
    <m/>
    <s v="MG"/>
    <m/>
    <n v="795"/>
    <s v="COORD CURSO CIENCIAS CONTABEIS DO PONTAL"/>
    <s v="09-CAMPUS PONTAL"/>
    <n v="1158"/>
    <s v="FA ADM CIE CONT ENG PROD SERV SOCIAL"/>
    <s v="09-CAMPUS PONTAL"/>
    <x v="0"/>
    <s v="Mestrado"/>
    <x v="0"/>
    <x v="0"/>
    <n v="8"/>
    <x v="0"/>
    <m/>
    <s v="0//0"/>
    <m/>
    <m/>
    <n v="0"/>
    <m/>
    <n v="0"/>
    <m/>
    <m/>
    <m/>
    <s v="EST"/>
    <s v="40 HS"/>
    <d v="2011-12-20T00:00:00"/>
    <n v="5555.65"/>
    <n v="54"/>
    <x v="4"/>
    <x v="0"/>
  </r>
  <r>
    <s v="MARIA VANDA SILVA DANGELO"/>
    <s v="Hospital de Clínicas"/>
    <n v="413388"/>
    <n v="59278927600"/>
    <s v="17/07/1964"/>
    <s v="F"/>
    <s v="ZENOSILIA ANTONIA JESUS"/>
    <s v="Preta"/>
    <s v="BRASILEIRO NATO"/>
    <m/>
    <s v="MG"/>
    <s v="CARMO DO PARANAIBA"/>
    <n v="499"/>
    <s v="UTI PEDIATRICO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9-11-08T00:00:00"/>
    <n v="14408.59"/>
    <n v="58"/>
    <x v="4"/>
    <x v="6"/>
  </r>
  <r>
    <s v="MARIA VIRGINIA DIAS DE AVILA"/>
    <s v="Universidade Federal de Uberlandia"/>
    <n v="2486428"/>
    <n v="76620450644"/>
    <s v="18/10/1968"/>
    <s v="F"/>
    <s v="MARIA DE LOURDES DIAS AVILA"/>
    <s v="Branca"/>
    <s v="BRASILEIRO NATO"/>
    <m/>
    <s v="MG"/>
    <s v="ARAGUARI"/>
    <n v="355"/>
    <s v="COOD PROG DE POS GRAD EST LINGUISTICOS"/>
    <s v="04-SANTA MONICA"/>
    <n v="349"/>
    <s v="INSTITUTO DE LETRAS E LINGUISTICA"/>
    <s v="04-SANTA MONICA"/>
    <x v="0"/>
    <s v="Doutorado"/>
    <x v="0"/>
    <x v="0"/>
    <n v="7"/>
    <x v="0"/>
    <m/>
    <s v="0//0"/>
    <m/>
    <m/>
    <n v="0"/>
    <m/>
    <n v="0"/>
    <m/>
    <m/>
    <m/>
    <s v="EST"/>
    <s v="40 HS"/>
    <d v="2013-01-18T00:00:00"/>
    <n v="6145.1"/>
    <n v="54"/>
    <x v="4"/>
    <x v="2"/>
  </r>
  <r>
    <s v="MARIA VITORIA BUSSOLANI"/>
    <s v="Hospital de Clínicas"/>
    <n v="1520203"/>
    <n v="15280481807"/>
    <s v="25/03/1972"/>
    <s v="F"/>
    <s v="MARIA DALZIZA PRATA BOSSOLANI"/>
    <s v="Branca"/>
    <s v="BRASILEIRO NATO"/>
    <m/>
    <s v="SP"/>
    <s v="BEBEDOURO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1-25T00:00:00"/>
    <n v="9624.44"/>
    <n v="50"/>
    <x v="5"/>
    <x v="3"/>
  </r>
  <r>
    <s v="MARIANA ANDRADE BARCELOS ROSA"/>
    <s v="Universidade Federal de Uberlandia"/>
    <n v="2258190"/>
    <n v="7534742633"/>
    <s v="20/07/1988"/>
    <s v="F"/>
    <s v="MARIA DEISE DE ANDRADE BARCELOS"/>
    <s v="Branca"/>
    <s v="BRASILEIRO NATO"/>
    <m/>
    <s v="MG"/>
    <m/>
    <n v="626"/>
    <s v="DIRETORIA DE PROCESSOS SELETIVOS"/>
    <s v="04-SANTA MONICA"/>
    <n v="262"/>
    <s v="PRO REITORIA DE GRADUACAO"/>
    <s v="04-SANTA MONICA"/>
    <x v="0"/>
    <s v="Graduação (Nivel Superior Completo)"/>
    <x v="0"/>
    <x v="0"/>
    <n v="5"/>
    <x v="0"/>
    <m/>
    <s v="0//0"/>
    <m/>
    <m/>
    <n v="0"/>
    <m/>
    <n v="0"/>
    <m/>
    <m/>
    <m/>
    <s v="EST"/>
    <s v="40 HS"/>
    <d v="2015-10-09T00:00:00"/>
    <n v="4654.3100000000004"/>
    <n v="34"/>
    <x v="7"/>
    <x v="0"/>
  </r>
  <r>
    <s v="MARIANA ANGELICA FERREIRA"/>
    <s v="Hospital de Clínicas"/>
    <n v="2258683"/>
    <n v="8597337699"/>
    <s v="25/05/1989"/>
    <s v="F"/>
    <s v="CELIA CAIXETA FERREIRA"/>
    <s v="Branca"/>
    <s v="BRASILEIRO NATO"/>
    <m/>
    <s v="MG"/>
    <m/>
    <n v="492"/>
    <s v="CENTRO OBSTETRICO GEUNE DIENF"/>
    <s v="05-ENFERMAGEM-UMUARAMA"/>
    <n v="211"/>
    <s v="DIRETORIA DE ENFERMAGEM HC"/>
    <s v="05-ENFERMAGEM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10-24T00:00:00"/>
    <n v="4797.63"/>
    <n v="33"/>
    <x v="0"/>
    <x v="0"/>
  </r>
  <r>
    <s v="MARIANA ARAUJO ZOCRATTO"/>
    <s v="Universidade Federal de Uberlandia"/>
    <n v="3013564"/>
    <n v="9661644667"/>
    <s v="17/10/1988"/>
    <s v="F"/>
    <s v="ABENILDE ARAUJO ZOCRATTO"/>
    <s v="Branca"/>
    <s v="BRASILEIRO NATO"/>
    <m/>
    <s v="MG"/>
    <m/>
    <n v="871"/>
    <s v="DIVISAO ADMINISTRATIVA - EDUFU"/>
    <s v="04-SANTA MONICA"/>
    <n v="443"/>
    <s v="DIRETORIA DA EDITORA UFU"/>
    <s v="04-SANTA MONICA"/>
    <x v="0"/>
    <s v="Especialização Nivel Superior"/>
    <x v="1"/>
    <x v="0"/>
    <n v="4"/>
    <x v="0"/>
    <m/>
    <s v="0//0"/>
    <m/>
    <s v="Lic. Tratar de Interesses Particulares - EST"/>
    <n v="0"/>
    <m/>
    <n v="0"/>
    <m/>
    <s v="24/10/2022"/>
    <s v="1/01/2023"/>
    <s v="EST"/>
    <s v="40 HS"/>
    <d v="2018-02-19T00:00:00"/>
    <n v="0"/>
    <n v="34"/>
    <x v="7"/>
    <x v="10"/>
  </r>
  <r>
    <s v="MARIANA BATISTA ANDRADE"/>
    <s v="Universidade Federal de Uberlandia"/>
    <n v="2250925"/>
    <n v="7766405695"/>
    <s v="17/05/1984"/>
    <s v="F"/>
    <s v="MARISTELA BATISTA COSTA ANDRADE"/>
    <s v="Branca"/>
    <s v="BRASILEIRO NATO"/>
    <m/>
    <s v="MG"/>
    <m/>
    <n v="304"/>
    <s v="COORDENACAO CUR PROG POS GRAD AGRONOMIA"/>
    <s v="12-CAMPUS GLORIA"/>
    <n v="301"/>
    <s v="INSTITUTO DE CIENCIAS AGRARIAS"/>
    <s v="12-CAMPUS GLORIA"/>
    <x v="0"/>
    <s v="Doutorado"/>
    <x v="0"/>
    <x v="0"/>
    <n v="5"/>
    <x v="0"/>
    <m/>
    <s v="0//0"/>
    <m/>
    <m/>
    <n v="0"/>
    <m/>
    <n v="0"/>
    <m/>
    <m/>
    <m/>
    <s v="EST"/>
    <s v="40 HS"/>
    <d v="2015-09-14T00:00:00"/>
    <n v="4900.3999999999996"/>
    <n v="38"/>
    <x v="7"/>
    <x v="0"/>
  </r>
  <r>
    <s v="MARIANA BERNARDES E SILVA"/>
    <s v="Hospital de Clínicas"/>
    <n v="3229292"/>
    <n v="8590502627"/>
    <s v="23/11/1991"/>
    <s v="F"/>
    <s v="DULCE APARECIDA SILVA"/>
    <s v="Parda"/>
    <s v="BRASILEIRO NATO"/>
    <m/>
    <s v="MG"/>
    <m/>
    <n v="213"/>
    <s v="GESTAO DO PRONTO SOCORRO DIENF"/>
    <s v="05-ENFERMAGEM-UMUARAMA"/>
    <n v="29"/>
    <s v="PRO REITORIA DE GESTAO DE PESSOAS"/>
    <s v="04-SANTA MONICA"/>
    <x v="0"/>
    <s v="Especialização Nivel Superior"/>
    <x v="0"/>
    <x v="1"/>
    <n v="2"/>
    <x v="0"/>
    <m/>
    <s v="0//0"/>
    <m/>
    <m/>
    <n v="0"/>
    <m/>
    <n v="0"/>
    <m/>
    <m/>
    <m/>
    <s v="EST"/>
    <s v="40 HS"/>
    <d v="2021-03-04T00:00:00"/>
    <n v="3825.76"/>
    <n v="31"/>
    <x v="0"/>
    <x v="9"/>
  </r>
  <r>
    <s v="MARIANA CODOGNOTTO BRITO VILELA"/>
    <s v="Universidade Federal de Uberlandia"/>
    <n v="2345238"/>
    <n v="9995318679"/>
    <s v="20/09/1988"/>
    <s v="F"/>
    <s v="MAGALI CODOGNOTTO BRITO"/>
    <s v="Branca"/>
    <s v="BRASILEIRO NATO"/>
    <m/>
    <s v="MG"/>
    <m/>
    <n v="609"/>
    <s v="DIVISAO DE REGISTRO - DIRAC"/>
    <s v="04-SANTA MONICA"/>
    <n v="262"/>
    <s v="PRO REITORIA DE GRADUACAO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11-09T00:00:00"/>
    <n v="4543.2299999999996"/>
    <n v="34"/>
    <x v="7"/>
    <x v="0"/>
  </r>
  <r>
    <s v="MARIANA DE FATIMA CAMPOS FRANCA"/>
    <s v="Hospital de Clínicas"/>
    <n v="3308923"/>
    <n v="10479784663"/>
    <s v="27/12/1993"/>
    <s v="F"/>
    <s v="SIRLENE DE FATIMA CAMPOS SILVA"/>
    <s v="Branc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8-13T00:00:00"/>
    <n v="6293.02"/>
    <n v="29"/>
    <x v="0"/>
    <x v="2"/>
  </r>
  <r>
    <s v="MARIANA DE OLIVEIRA LOPES BARRAL"/>
    <s v="Universidade Federal de Uberlandia"/>
    <n v="3299805"/>
    <n v="11238710603"/>
    <s v="12/08/1993"/>
    <s v="F"/>
    <s v="ROSANGELA DE OLIVEIRA LOPES BARRAL"/>
    <s v="Branca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5T00:00:00"/>
    <n v="3303.39"/>
    <n v="29"/>
    <x v="0"/>
    <x v="9"/>
  </r>
  <r>
    <s v="MARIANA DE OLIVEIRA REBELLO"/>
    <s v="Universidade Federal de Uberlandia"/>
    <n v="2028106"/>
    <n v="7694524693"/>
    <s v="24/08/1987"/>
    <s v="F"/>
    <s v="MARILDA DE OLIVEIRA"/>
    <s v="Branca"/>
    <s v="BRASILEIRO NATO"/>
    <m/>
    <s v="MG"/>
    <m/>
    <n v="665"/>
    <s v="SETOR INTEG ACOES PROM SAUDE SERVIDOR"/>
    <s v="08-AREA ADMINISTR-UMUARAMA"/>
    <n v="29"/>
    <s v="PRO REITORIA DE GESTAO DE PESSOAS"/>
    <s v="04-SANTA MONICA"/>
    <x v="0"/>
    <s v="Mestrado"/>
    <x v="1"/>
    <x v="0"/>
    <n v="7"/>
    <x v="0"/>
    <m/>
    <s v="0//0"/>
    <m/>
    <s v="Lic. Gestante  ( Concedida Administrat.) - EST"/>
    <n v="0"/>
    <m/>
    <n v="0"/>
    <m/>
    <s v="26/09/2022"/>
    <s v="23/01/2023"/>
    <s v="EST"/>
    <s v="40 HS"/>
    <d v="2013-05-21T00:00:00"/>
    <n v="8966.61"/>
    <n v="35"/>
    <x v="7"/>
    <x v="3"/>
  </r>
  <r>
    <s v="MARIANA DEBORA ARAUJO COSTA RUIZ"/>
    <s v="Universidade Federal de Uberlandia"/>
    <n v="3152079"/>
    <n v="8014447646"/>
    <s v="14/08/1986"/>
    <s v="F"/>
    <s v="TERESA CRISTINA DE MELO ARAUJO COSTA"/>
    <s v="Branca"/>
    <s v="BRASILEIRO NATO"/>
    <m/>
    <s v="MG"/>
    <m/>
    <n v="363"/>
    <s v="FACULDADE DE EDUCACAO"/>
    <s v="04-SANTA MONICA"/>
    <n v="363"/>
    <s v="FACULDADE DE EDUCACAO"/>
    <s v="04-SANTA MONICA"/>
    <x v="0"/>
    <s v="Especialização Nivel Superior"/>
    <x v="0"/>
    <x v="3"/>
    <n v="3"/>
    <x v="0"/>
    <m/>
    <s v="0//0"/>
    <m/>
    <s v="EXER. PROVIS. PARAG 2 , ART. 84, LEI 8112/1990 - EST"/>
    <n v="0"/>
    <m/>
    <n v="20000"/>
    <s v="MINISTERIO JUSTICA E SEG. PUBLICA"/>
    <s v="30/08/2022"/>
    <s v="0//0"/>
    <s v="EST"/>
    <s v="40 HS"/>
    <d v="2019-10-08T00:00:00"/>
    <n v="3567.94"/>
    <n v="36"/>
    <x v="7"/>
    <x v="9"/>
  </r>
  <r>
    <s v="MARIANA ELISA GONCALVES"/>
    <s v="Universidade Federal de Uberlandia"/>
    <n v="2918255"/>
    <n v="10629708614"/>
    <s v="23/06/1992"/>
    <s v="F"/>
    <s v="LECI PERPETUA DA SILVA"/>
    <s v="Branca"/>
    <s v="BRASILEIRO NATO"/>
    <m/>
    <s v="MG"/>
    <m/>
    <n v="1203"/>
    <s v="DIVISAO MUSEU DO INDIO - PROEXC"/>
    <s v="04-SANTA MONICA"/>
    <n v="247"/>
    <s v="PRO REITORIA EXTENSAO E CULTURA"/>
    <s v="04-SANTA MONICA"/>
    <x v="0"/>
    <s v="Tecnico (Nivel Medio Completo)"/>
    <x v="0"/>
    <x v="0"/>
    <n v="8"/>
    <x v="0"/>
    <m/>
    <s v="0//0"/>
    <m/>
    <m/>
    <n v="0"/>
    <m/>
    <n v="0"/>
    <m/>
    <m/>
    <m/>
    <s v="EST"/>
    <s v="40 HS"/>
    <d v="2012-05-08T00:00:00"/>
    <n v="5588.82"/>
    <n v="30"/>
    <x v="0"/>
    <x v="0"/>
  </r>
  <r>
    <s v="MARIANA GONCALVES GOMES TAVOLONE"/>
    <s v="Hospital de Clínicas"/>
    <n v="2328370"/>
    <n v="95196730672"/>
    <s v="10/06/1975"/>
    <s v="F"/>
    <s v="GERALDA GISLENE TORRES GONCALVES"/>
    <s v="Branca"/>
    <s v="BRASILEIRO NATO"/>
    <m/>
    <s v="MG"/>
    <s v="UNAI"/>
    <n v="771"/>
    <s v="SERVICOS MEDICOS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40 HS"/>
    <d v="2004-06-01T00:00:00"/>
    <n v="28320.720000000001"/>
    <n v="47"/>
    <x v="3"/>
    <x v="4"/>
  </r>
  <r>
    <s v="MARIANA HEILBUTH JARDIM"/>
    <s v="Universidade Federal de Uberlandia"/>
    <n v="3074260"/>
    <n v="5740239680"/>
    <s v="15/07/1982"/>
    <s v="F"/>
    <s v="MARIA DE LOURDES HEILBUTH JARDIM"/>
    <s v="Branca"/>
    <s v="BRASILEIRO NATO"/>
    <m/>
    <s v="MG"/>
    <m/>
    <n v="130"/>
    <s v="SETOR DE ASSUNTOS EDUCACIONAIS - DIRAC"/>
    <s v="04-SANTA MONICA"/>
    <n v="262"/>
    <s v="PRO REITORIA DE GRADUACAO"/>
    <s v="04-SANTA MONICA"/>
    <x v="0"/>
    <s v="Mestrado"/>
    <x v="0"/>
    <x v="2"/>
    <n v="3"/>
    <x v="0"/>
    <m/>
    <s v="0//0"/>
    <m/>
    <m/>
    <n v="0"/>
    <m/>
    <n v="0"/>
    <m/>
    <m/>
    <m/>
    <s v="EST"/>
    <s v="40 HS"/>
    <d v="2018-10-26T00:00:00"/>
    <n v="4334.4399999999996"/>
    <n v="40"/>
    <x v="2"/>
    <x v="0"/>
  </r>
  <r>
    <s v="MARIANA OGAWA NAVES PIMENTA"/>
    <s v="Hospital de Clínicas"/>
    <n v="3151927"/>
    <n v="8186062661"/>
    <s v="08/11/1996"/>
    <s v="F"/>
    <s v="SUELI SAFUMI OGAWA PIMENTA"/>
    <s v="Amarela"/>
    <s v="BRASILEIRO NATO"/>
    <m/>
    <s v="MG"/>
    <m/>
    <n v="754"/>
    <s v="NUTRICAO E DIETETICA"/>
    <s v="06-HOSP CLINICAS-UMUARAMA"/>
    <n v="743"/>
    <s v="DIRETORIA DE SERVICOS ADMINISTRATIVOS"/>
    <s v="06-HOSP CLINICAS-UMUARAMA"/>
    <x v="0"/>
    <s v="Graduação (Nivel Superior Completo)"/>
    <x v="0"/>
    <x v="1"/>
    <n v="3"/>
    <x v="0"/>
    <m/>
    <s v="0//0"/>
    <m/>
    <m/>
    <n v="0"/>
    <m/>
    <n v="0"/>
    <m/>
    <m/>
    <m/>
    <s v="EST"/>
    <s v="40 HS"/>
    <d v="2019-10-09T00:00:00"/>
    <n v="3301.93"/>
    <n v="26"/>
    <x v="8"/>
    <x v="9"/>
  </r>
  <r>
    <s v="MARIANA PAIVA ARAUJO"/>
    <s v="Hospital de Clínicas"/>
    <n v="1905613"/>
    <n v="7757587603"/>
    <s v="26/06/1986"/>
    <s v="F"/>
    <s v="MARIA ELISABETE PAIVA ARAUJO"/>
    <s v="Branc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Especialização Nivel Superior"/>
    <x v="2"/>
    <x v="3"/>
    <n v="8"/>
    <x v="0"/>
    <m/>
    <s v="0//0"/>
    <m/>
    <s v="LIC. TRATAMENTO DE SAUDE - EST"/>
    <n v="0"/>
    <m/>
    <n v="0"/>
    <m/>
    <s v="29/11/2022"/>
    <s v="12/01/2023"/>
    <s v="EST"/>
    <s v="40 HS"/>
    <d v="2011-12-29T00:00:00"/>
    <n v="3698.16"/>
    <n v="36"/>
    <x v="7"/>
    <x v="9"/>
  </r>
  <r>
    <s v="MARIANA PRUDENTE PEREIRA"/>
    <s v="Universidade Federal de Uberlandia"/>
    <n v="1822179"/>
    <n v="6542518606"/>
    <s v="29/12/1982"/>
    <s v="F"/>
    <s v="ALDA PRUDENTE PEREIRA"/>
    <s v="Branca"/>
    <s v="BRASILEIRO NATO"/>
    <m/>
    <s v="MG"/>
    <m/>
    <n v="74"/>
    <s v="DIVISAO DE DOCUMENTACAO - SEPRO"/>
    <s v="04-SANTA MONICA"/>
    <n v="29"/>
    <s v="PRO REITORIA DE GESTAO DE PESSOAS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10-19T00:00:00"/>
    <n v="5665.55"/>
    <n v="40"/>
    <x v="2"/>
    <x v="0"/>
  </r>
  <r>
    <s v="MARIANA RODOVALHO DE OLIVEIRA"/>
    <s v="Universidade Federal de Uberlandia"/>
    <n v="3987178"/>
    <n v="8059449664"/>
    <s v="30/07/1989"/>
    <s v="F"/>
    <s v="GLENDA MARIA RODOVALHO DE OLIVEIRA"/>
    <s v="Branca"/>
    <s v="BRASILEIRO NATO"/>
    <m/>
    <s v="MG"/>
    <m/>
    <n v="246"/>
    <s v="PROCURADORIA GERAL"/>
    <s v="04-SANTA MONICA"/>
    <n v="246"/>
    <s v="PROCURADORIA GERAL"/>
    <s v="04-SANTA MONICA"/>
    <x v="0"/>
    <s v="ENSINO SUPERIOR"/>
    <x v="0"/>
    <x v="2"/>
    <n v="3"/>
    <x v="0"/>
    <m/>
    <s v="0//0"/>
    <m/>
    <m/>
    <n v="0"/>
    <m/>
    <n v="0"/>
    <m/>
    <m/>
    <m/>
    <s v="EST"/>
    <s v="40 HS"/>
    <d v="2017-09-11T00:00:00"/>
    <n v="3707.09"/>
    <n v="33"/>
    <x v="0"/>
    <x v="9"/>
  </r>
  <r>
    <s v="MARIANA RODRIGUES ALVES"/>
    <s v="Universidade Federal de Uberlandia"/>
    <n v="3215074"/>
    <n v="9066778660"/>
    <s v="22/06/1989"/>
    <s v="F"/>
    <s v="MARIA APARECIDA DE OLIVEIRA RODRIGUES PEREIRA"/>
    <s v="Branca"/>
    <s v="BRASILEIRO NATO"/>
    <m/>
    <s v="MG"/>
    <m/>
    <n v="141"/>
    <s v="DIVISAO DE CONTABILIDADE - DIRAF"/>
    <s v="04-SANTA MONICA"/>
    <n v="131"/>
    <s v="PRO REITORIA DE PLANEJAMEN ADMINISTRACAO"/>
    <s v="04-SANTA MONIC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0-12-03T00:00:00"/>
    <n v="3434.01"/>
    <n v="33"/>
    <x v="0"/>
    <x v="9"/>
  </r>
  <r>
    <s v="MARIANE FERREIRA MORLIN"/>
    <s v="Universidade Federal de Uberlandia"/>
    <n v="2346053"/>
    <n v="8958705680"/>
    <s v="06/12/1987"/>
    <s v="F"/>
    <s v="CARMEM MORLIN"/>
    <s v="Branca"/>
    <s v="BRASILEIRO NATO"/>
    <m/>
    <s v="RO"/>
    <m/>
    <n v="36"/>
    <s v="DIVISAO DE MOVIMENTACAO E REGISTRO"/>
    <s v="04-SANTA MONICA"/>
    <n v="29"/>
    <s v="PRO REITORIA DE GESTAO DE PESSOAS"/>
    <s v="04-SANTA MONICA"/>
    <x v="0"/>
    <s v="Especialização Nivel Superior"/>
    <x v="1"/>
    <x v="0"/>
    <n v="5"/>
    <x v="0"/>
    <m/>
    <s v="0//0"/>
    <m/>
    <m/>
    <n v="0"/>
    <m/>
    <n v="0"/>
    <m/>
    <m/>
    <m/>
    <s v="EST"/>
    <s v="40 HS"/>
    <d v="2016-11-29T00:00:00"/>
    <n v="8097.19"/>
    <n v="35"/>
    <x v="7"/>
    <x v="3"/>
  </r>
  <r>
    <s v="MARIANE RODRIGUES DA SILVA"/>
    <s v="Hospital de Clínicas"/>
    <n v="2760387"/>
    <n v="8612027675"/>
    <s v="16/03/1988"/>
    <s v="F"/>
    <s v="MIRTES CRECIONE DE SOUZA SILVA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1-03-15T00:00:00"/>
    <n v="8580.81"/>
    <n v="34"/>
    <x v="7"/>
    <x v="3"/>
  </r>
  <r>
    <s v="MARIANE SILVA E LIMA GIEMBINSKY"/>
    <s v="Universidade Federal de Uberlandia"/>
    <n v="1618379"/>
    <n v="1521477647"/>
    <s v="25/02/1983"/>
    <s v="F"/>
    <s v="MARIA HELENA DA SILVA"/>
    <s v="Branca"/>
    <s v="BRASILEIRO NATO"/>
    <m/>
    <s v="MG"/>
    <s v="ITUIUTABA"/>
    <n v="943"/>
    <s v="DIVISAO DE ANALISE DE PROCESSOS"/>
    <s v="04-SANTA MONICA"/>
    <n v="29"/>
    <s v="PRO REITORIA DE GESTAO DE PESSOAS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8-03-31T00:00:00"/>
    <n v="6157.33"/>
    <n v="39"/>
    <x v="2"/>
    <x v="2"/>
  </r>
  <r>
    <s v="MARIANI BORGES FRANCO"/>
    <s v="Universidade Federal de Uberlandia"/>
    <n v="1679363"/>
    <n v="6891440670"/>
    <s v="13/08/1984"/>
    <s v="F"/>
    <s v="MARIA INES NAME BORGES FRANCO"/>
    <s v="Branca"/>
    <s v="BRASILEIRO NATO"/>
    <m/>
    <s v="MG"/>
    <s v="ITUIUTABA"/>
    <n v="288"/>
    <s v="INSTITUTO DE CIENCIAS BIOMEDICAS"/>
    <s v="07-AREA ACADEMICA-UMUARAMA"/>
    <n v="288"/>
    <s v="INSTITUTO DE CIENCIAS BIOMEDICAS"/>
    <s v="07-AREA ACADEMICA-UMUARAMA"/>
    <x v="0"/>
    <s v="Especialização Nivel Superior"/>
    <x v="0"/>
    <x v="0"/>
    <n v="10"/>
    <x v="0"/>
    <m/>
    <s v="0//0"/>
    <m/>
    <m/>
    <n v="0"/>
    <m/>
    <n v="0"/>
    <m/>
    <m/>
    <m/>
    <s v="EST"/>
    <s v="30 HS"/>
    <d v="2009-02-02T00:00:00"/>
    <n v="4066.32"/>
    <n v="38"/>
    <x v="7"/>
    <x v="0"/>
  </r>
  <r>
    <s v="MARIANNY MIRANDA SILVA"/>
    <s v="Universidade Federal de Uberlandia"/>
    <n v="3243194"/>
    <n v="8039358620"/>
    <s v="12/07/1994"/>
    <s v="F"/>
    <s v="EDNA MARCIA MIRANDA"/>
    <s v="Branca"/>
    <s v="BRASILEIRO NATO"/>
    <m/>
    <s v="MG"/>
    <m/>
    <n v="399"/>
    <s v="FACULDADE DE ENGENHARIA MECANICA"/>
    <s v="12-CAMPUS GLORIA"/>
    <n v="399"/>
    <s v="FACULDADE DE ENGENHARIA MECANICA"/>
    <s v="12-CAMPUS GLORI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1-06-24T00:00:00"/>
    <n v="2814"/>
    <n v="28"/>
    <x v="8"/>
    <x v="9"/>
  </r>
  <r>
    <s v="MARICRUZ LAUDELINA SANCHEZ"/>
    <s v="Universidade Federal de Uberlandia"/>
    <n v="412822"/>
    <n v="56338880653"/>
    <s v="16/08/1967"/>
    <s v="F"/>
    <s v="ZILA SANCHEZ MACIEL"/>
    <s v="Branca"/>
    <s v="BRASILEIRO NATO"/>
    <m/>
    <s v="MG"/>
    <s v="SANTA JULIANA"/>
    <n v="36"/>
    <s v="DIVISAO DE MOVIMENTACAO E REGISTRO"/>
    <s v="04-SANTA MONICA"/>
    <n v="29"/>
    <s v="PRO REITORIA DE GESTAO DE PESSOAS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7-03-13T00:00:00"/>
    <n v="6657.52"/>
    <n v="55"/>
    <x v="4"/>
    <x v="2"/>
  </r>
  <r>
    <s v="MARIELLY MATEUS OBO"/>
    <s v="Universidade Federal de Uberlandia"/>
    <n v="3006460"/>
    <n v="4331337677"/>
    <s v="02/05/1980"/>
    <s v="F"/>
    <s v="MARILENE APARECIDA DOS SANTOS MATEUS"/>
    <s v="Branca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Especialização Nivel Superior"/>
    <x v="2"/>
    <x v="0"/>
    <n v="4"/>
    <x v="0"/>
    <m/>
    <s v="0//0"/>
    <m/>
    <m/>
    <n v="0"/>
    <m/>
    <n v="0"/>
    <m/>
    <m/>
    <m/>
    <s v="EST"/>
    <s v="30 HS"/>
    <d v="2018-01-11T00:00:00"/>
    <n v="2385.7800000000002"/>
    <n v="42"/>
    <x v="2"/>
    <x v="9"/>
  </r>
  <r>
    <s v="MARILAC APARECIDA DE SOUZA"/>
    <s v="Hospital de Clínicas"/>
    <n v="410056"/>
    <n v="36641278620"/>
    <s v="10/05/1960"/>
    <s v="F"/>
    <s v="NADIR SOARES DE SOUZA"/>
    <s v="Branca"/>
    <s v="BRASILEIRO NATO"/>
    <m/>
    <s v="MG"/>
    <s v="CAMPINA VERDE"/>
    <n v="492"/>
    <s v="CENTRO OBSTETRICO GEUNE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0-06-01T00:00:00"/>
    <n v="11311.9"/>
    <n v="62"/>
    <x v="6"/>
    <x v="8"/>
  </r>
  <r>
    <s v="MARILDA ARANTES OLIVEIRA"/>
    <s v="Universidade Federal de Uberlandia"/>
    <n v="1365751"/>
    <n v="31985939134"/>
    <s v="18/04/1965"/>
    <s v="F"/>
    <s v="TEREZINHA DE JESUS SILVA"/>
    <s v="Parda"/>
    <s v="BRASILEIRO NATO"/>
    <m/>
    <s v="MG"/>
    <s v="UBERLANDIA"/>
    <n v="670"/>
    <s v="SETOR DE ATENCAO A DEPENDENCIA QUIMICA"/>
    <s v="08-AREA ADMINISTR-UMUARAMA"/>
    <n v="29"/>
    <s v="PRO REITORIA DE GESTAO DE PESSOAS"/>
    <s v="04-SANTA MONICA"/>
    <x v="0"/>
    <s v="Mestrado"/>
    <x v="0"/>
    <x v="0"/>
    <n v="13"/>
    <x v="0"/>
    <m/>
    <s v="0//0"/>
    <m/>
    <m/>
    <n v="0"/>
    <m/>
    <n v="0"/>
    <m/>
    <m/>
    <m/>
    <s v="EST"/>
    <s v="40 HS"/>
    <d v="2002-12-02T00:00:00"/>
    <n v="7036.8"/>
    <n v="57"/>
    <x v="4"/>
    <x v="2"/>
  </r>
  <r>
    <s v="MARILDA DE OLIVEIRA"/>
    <s v="Hospital de Clínicas"/>
    <n v="1123292"/>
    <n v="55515126653"/>
    <s v="23/10/1964"/>
    <s v="F"/>
    <s v="IONE APARECIDA OLIVEIRA"/>
    <s v="Branca"/>
    <s v="BRASILEIRO NATO"/>
    <m/>
    <s v="MG"/>
    <s v="PATROCINIO"/>
    <n v="770"/>
    <s v="PSICOLOGIA CLINICA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4-08-04T00:00:00"/>
    <n v="18941.71"/>
    <n v="58"/>
    <x v="4"/>
    <x v="7"/>
  </r>
  <r>
    <s v="MARILDA MAGNA SIQUEIRA"/>
    <s v="Universidade Federal de Uberlandia"/>
    <n v="1123293"/>
    <n v="53423623691"/>
    <s v="14/06/1962"/>
    <s v="F"/>
    <s v="DIVINA FERREIRA SIQUEIRA"/>
    <s v="Branca"/>
    <s v="BRASILEIRO NATO"/>
    <m/>
    <s v="SP"/>
    <s v="SOA JOSE DO RIO PRETO"/>
    <n v="56"/>
    <s v="DIVISAO DE CAPACITACAO DE PESSOAL"/>
    <s v="04-SANTA MONICA"/>
    <n v="29"/>
    <s v="PRO REITORIA DE GESTAO DE PESSOAS"/>
    <s v="04-SANTA MONICA"/>
    <x v="0"/>
    <s v="Mestrado"/>
    <x v="1"/>
    <x v="0"/>
    <n v="16"/>
    <x v="0"/>
    <m/>
    <s v="0//0"/>
    <m/>
    <m/>
    <n v="0"/>
    <m/>
    <n v="0"/>
    <m/>
    <m/>
    <m/>
    <s v="EST"/>
    <s v="40 HS"/>
    <d v="1994-08-04T00:00:00"/>
    <n v="14823.8"/>
    <n v="60"/>
    <x v="6"/>
    <x v="6"/>
  </r>
  <r>
    <s v="MARILDA NUNES LEMES RIBAS"/>
    <s v="Universidade Federal de Uberlandia"/>
    <n v="1802926"/>
    <n v="3569865940"/>
    <s v="28/11/1980"/>
    <s v="F"/>
    <s v="MARIA NUNES RIBAS"/>
    <s v="Parda"/>
    <s v="BRASILEIRO NATO"/>
    <m/>
    <s v="PR"/>
    <m/>
    <n v="1217"/>
    <s v="DIVISAO DO SIASS PERICIA SAUD SERVIDOR"/>
    <s v="08-AREA ADMINISTR-UMUARAMA"/>
    <n v="29"/>
    <s v="PRO REITORIA DE GESTAO DE PESSOAS"/>
    <s v="04-SANTA MONICA"/>
    <x v="0"/>
    <s v="Mestrado"/>
    <x v="0"/>
    <x v="0"/>
    <n v="9"/>
    <x v="0"/>
    <m/>
    <s v="0//0"/>
    <m/>
    <m/>
    <n v="26350"/>
    <s v="FUND. UNIV FEDERAL DA GRANDE DOURADOS"/>
    <n v="0"/>
    <m/>
    <m/>
    <m/>
    <s v="EST"/>
    <s v="40 HS"/>
    <d v="2017-04-05T00:00:00"/>
    <n v="6377.32"/>
    <n v="42"/>
    <x v="2"/>
    <x v="2"/>
  </r>
  <r>
    <s v="MARILDA ROSA DE OLIVEIRA"/>
    <s v="Hospital de Clínicas"/>
    <n v="1210036"/>
    <n v="35154586620"/>
    <s v="09/01/1955"/>
    <s v="F"/>
    <s v="MARIA ABADIA DE OLIVEIRA"/>
    <s v="Branca"/>
    <s v="BRASILEIRO NATO"/>
    <m/>
    <s v="MG"/>
    <s v="MONTE CARMELO"/>
    <n v="478"/>
    <s v="CIRURGIA PS DIENF"/>
    <s v="05-ENFERMAGEM-UMUARAMA"/>
    <n v="211"/>
    <s v="DIRETORIA DE ENFERMAGEM HC"/>
    <s v="05-ENFERMAGEM-UMUARAMA"/>
    <x v="0"/>
    <s v="ENSINO MEDIO"/>
    <x v="0"/>
    <x v="2"/>
    <n v="16"/>
    <x v="0"/>
    <m/>
    <s v="0//0"/>
    <m/>
    <m/>
    <n v="0"/>
    <m/>
    <n v="0"/>
    <m/>
    <m/>
    <m/>
    <s v="EST"/>
    <s v="40 HS"/>
    <d v="1996-09-19T00:00:00"/>
    <n v="7102.59"/>
    <n v="67"/>
    <x v="1"/>
    <x v="2"/>
  </r>
  <r>
    <s v="MARILENE NUNES DA SILVA VICTAL"/>
    <s v="Hospital de Clínicas"/>
    <n v="2295608"/>
    <n v="1032150696"/>
    <s v="24/04/1971"/>
    <s v="F"/>
    <s v="TEREZINHA NUNES SILVA"/>
    <s v="Branca"/>
    <s v="BRASILEIRO NATO"/>
    <m/>
    <s v="MG"/>
    <s v="PATROCINIO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9-03T00:00:00"/>
    <n v="19999.580000000002"/>
    <n v="51"/>
    <x v="5"/>
    <x v="7"/>
  </r>
  <r>
    <s v="MARILENE PINTO DOS SANTOS"/>
    <s v="Hospital de Clínicas"/>
    <n v="2854467"/>
    <n v="3177043620"/>
    <s v="20/11/1975"/>
    <s v="F"/>
    <s v="CONCEICAO RODRIGUES DOS SANTOS"/>
    <s v="Não Informado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15T00:00:00"/>
    <n v="12671.64"/>
    <n v="47"/>
    <x v="3"/>
    <x v="5"/>
  </r>
  <r>
    <s v="MARILEY CANDIDA DE ANDRADE VIEIRA"/>
    <s v="Hospital de Clínicas"/>
    <n v="1871279"/>
    <n v="6419350646"/>
    <s v="15/04/1981"/>
    <s v="F"/>
    <s v="NILMA CANDIDA DE ANDRADE"/>
    <s v="Branca"/>
    <s v="BRASILEIRO NATO"/>
    <m/>
    <s v="MG"/>
    <m/>
    <n v="482"/>
    <s v="CLINICA CIRURGICA 2 INTERNACAO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5T00:00:00"/>
    <n v="8728.0400000000009"/>
    <n v="41"/>
    <x v="2"/>
    <x v="3"/>
  </r>
  <r>
    <s v="MARILIA CHRISTINA ARANTES MELO"/>
    <s v="Universidade Federal de Uberlandia"/>
    <n v="1662321"/>
    <n v="6693513697"/>
    <s v="21/03/1985"/>
    <s v="F"/>
    <s v="MARIA CRISTINA PROTO ARANTES MELO"/>
    <s v="Parda"/>
    <s v="BRASILEIRO NATO"/>
    <m/>
    <s v="GO"/>
    <s v="GOIATUBA"/>
    <n v="569"/>
    <s v="COORD CURSO GRADUACAO ENG AMBIENTAL"/>
    <s v="12-CAMPUS GLORIA"/>
    <n v="301"/>
    <s v="INSTITUTO DE CIENCIAS AGRARIAS"/>
    <s v="12-CAMPUS GLORIA"/>
    <x v="0"/>
    <s v="Doutorado"/>
    <x v="0"/>
    <x v="0"/>
    <n v="10"/>
    <x v="0"/>
    <m/>
    <s v="0//0"/>
    <m/>
    <m/>
    <n v="0"/>
    <m/>
    <n v="0"/>
    <m/>
    <m/>
    <m/>
    <s v="EST"/>
    <s v="40 HS"/>
    <d v="2008-10-31T00:00:00"/>
    <n v="7325.63"/>
    <n v="37"/>
    <x v="7"/>
    <x v="2"/>
  </r>
  <r>
    <s v="MARILIA CRISTINA BERARDI"/>
    <s v="Hospital de Clínicas"/>
    <n v="1618150"/>
    <n v="5041827656"/>
    <s v="05/11/1980"/>
    <s v="F"/>
    <s v="JOANA DARC GASPARINI BERARDI"/>
    <s v="Branca"/>
    <s v="BRASILEIRO NATO"/>
    <m/>
    <s v="MG"/>
    <s v="UBERLANDIA"/>
    <n v="473"/>
    <s v="RADIOLOGIA AMB DIENF"/>
    <s v="05-ENFERMAGEM-UMUARAMA"/>
    <n v="211"/>
    <s v="DIRETORIA DE ENFERMAGEM HC"/>
    <s v="05-ENFERMAGEM-UMUARAMA"/>
    <x v="0"/>
    <s v="Mestrado"/>
    <x v="1"/>
    <x v="0"/>
    <n v="10"/>
    <x v="0"/>
    <m/>
    <s v="0//0"/>
    <m/>
    <m/>
    <n v="0"/>
    <m/>
    <n v="0"/>
    <m/>
    <m/>
    <m/>
    <s v="EST"/>
    <s v="40 HS"/>
    <d v="2008-03-31T00:00:00"/>
    <n v="11380.48"/>
    <n v="42"/>
    <x v="2"/>
    <x v="8"/>
  </r>
  <r>
    <s v="MARILIA DAS GRACAS GALDEANO"/>
    <s v="Hospital de Clínicas"/>
    <n v="2332875"/>
    <n v="4587087637"/>
    <s v="31/07/1980"/>
    <s v="F"/>
    <s v="MARIA JOSE RODOVALHO GALDEANO"/>
    <s v="Branca"/>
    <s v="BRASILEIRO NATO"/>
    <m/>
    <s v="SP"/>
    <m/>
    <n v="490"/>
    <s v="BERCARIO E UTI NEONATAL GEUNE DIENF"/>
    <s v="05-ENFERMAGEM-UMUARAMA"/>
    <n v="211"/>
    <s v="DIRETORIA DE ENFERMAGEM HC"/>
    <s v="05-ENFERMAGEM-UMUARAMA"/>
    <x v="0"/>
    <s v="Tecnico (Nivel Medio Completo)"/>
    <x v="2"/>
    <x v="1"/>
    <n v="4"/>
    <x v="0"/>
    <m/>
    <s v="0//0"/>
    <m/>
    <m/>
    <n v="0"/>
    <m/>
    <n v="0"/>
    <m/>
    <m/>
    <m/>
    <s v="EST"/>
    <s v="40 HS"/>
    <d v="2016-08-11T00:00:00"/>
    <n v="5748.71"/>
    <n v="42"/>
    <x v="2"/>
    <x v="0"/>
  </r>
  <r>
    <s v="MARILIA NEVES SANTOS"/>
    <s v="Hospital de Clínicas"/>
    <n v="1850064"/>
    <n v="8218468684"/>
    <s v="26/04/1989"/>
    <s v="F"/>
    <s v="KATIA NEVES BORGES"/>
    <s v="Branca"/>
    <s v="BRASILEIRO NATO"/>
    <m/>
    <s v="MG"/>
    <m/>
    <n v="772"/>
    <s v="TERAPIA NUTRICIONAL"/>
    <s v="06-HOSP CLINICAS-UMUARAMA"/>
    <n v="746"/>
    <s v="DIRETORIA DE SERVICOS CLINICOS"/>
    <s v="06-HOSP CLINICAS-UMUARAMA"/>
    <x v="0"/>
    <s v="Mestrado"/>
    <x v="1"/>
    <x v="0"/>
    <n v="7"/>
    <x v="0"/>
    <m/>
    <s v="0//0"/>
    <m/>
    <m/>
    <n v="0"/>
    <m/>
    <n v="0"/>
    <m/>
    <m/>
    <m/>
    <s v="EST"/>
    <s v="40 HS"/>
    <d v="2012-12-06T00:00:00"/>
    <n v="8966.61"/>
    <n v="33"/>
    <x v="0"/>
    <x v="3"/>
  </r>
  <r>
    <s v="MARILIA PEREIRA BRASAO"/>
    <s v="Universidade Federal de Uberlandia"/>
    <n v="1809874"/>
    <n v="8566486633"/>
    <s v="16/08/1986"/>
    <s v="F"/>
    <s v="VIRGINIA REZENDE PEREIRA BRASAO"/>
    <s v="Branca"/>
    <s v="BRASILEIRO NATO"/>
    <m/>
    <s v="MG"/>
    <m/>
    <n v="781"/>
    <s v="DIVISAO DE APOIO OPERACIONAL"/>
    <s v="04-SANTA MONICA"/>
    <n v="29"/>
    <s v="PRO REITORIA DE GESTAO DE PESSOAS"/>
    <s v="04-SANTA MONICA"/>
    <x v="0"/>
    <s v="Mestrado"/>
    <x v="1"/>
    <x v="0"/>
    <n v="9"/>
    <x v="0"/>
    <m/>
    <s v="0//0"/>
    <m/>
    <m/>
    <n v="0"/>
    <m/>
    <n v="0"/>
    <m/>
    <m/>
    <m/>
    <s v="EST"/>
    <s v="40 HS"/>
    <d v="2010-08-23T00:00:00"/>
    <n v="10069.86"/>
    <n v="36"/>
    <x v="7"/>
    <x v="8"/>
  </r>
  <r>
    <s v="MARILIA TEIXEIRA DOS REIS"/>
    <s v="Universidade Federal de Uberlandia"/>
    <n v="1035204"/>
    <n v="48093203672"/>
    <s v="01/05/1962"/>
    <s v="F"/>
    <s v="TERESINHA OLIVEIRA REIS"/>
    <s v="Parda"/>
    <s v="BRASILEIRO NATO"/>
    <m/>
    <s v="MG"/>
    <s v="UBERABA"/>
    <n v="675"/>
    <s v="DIRETORIA DE LOGISTICA"/>
    <s v="04-SANTA MONICA"/>
    <n v="59"/>
    <s v="PREFEITURA UNIVERSITARIA"/>
    <s v="04-SANTA MONICA"/>
    <x v="0"/>
    <s v="Mestrado"/>
    <x v="0"/>
    <x v="0"/>
    <n v="16"/>
    <x v="0"/>
    <m/>
    <s v="0//0"/>
    <m/>
    <m/>
    <n v="0"/>
    <m/>
    <n v="0"/>
    <m/>
    <m/>
    <m/>
    <s v="EST"/>
    <s v="40 HS"/>
    <d v="1993-04-01T00:00:00"/>
    <n v="8720.02"/>
    <n v="60"/>
    <x v="6"/>
    <x v="3"/>
  </r>
  <r>
    <s v="MARINA BENZAQUEM HABIB SANTOS"/>
    <s v="Universidade Federal de Uberlandia"/>
    <n v="2065823"/>
    <n v="8447603660"/>
    <s v="11/08/1992"/>
    <s v="F"/>
    <s v="MARCIA MARGARETH BENZAQUEM HABIB"/>
    <s v="Não Informado"/>
    <s v="BRASILEIRO NATO"/>
    <m/>
    <s v="MG"/>
    <m/>
    <n v="570"/>
    <s v="COORD CURSO GRADUACAO ESTATISTICA"/>
    <s v="04-SANTA MONICA"/>
    <n v="391"/>
    <s v="FACULDADE DE MATEMATICA"/>
    <s v="04-SANTA MONICA"/>
    <x v="0"/>
    <s v="Graduação (Nivel Superior Completo)"/>
    <x v="2"/>
    <x v="0"/>
    <n v="6"/>
    <x v="0"/>
    <m/>
    <s v="0//0"/>
    <m/>
    <s v="Lic. Tratar de Interesses Particulares - EST"/>
    <n v="0"/>
    <m/>
    <n v="0"/>
    <m/>
    <s v="1/09/2022"/>
    <s v="31/08/2023"/>
    <s v="EST"/>
    <s v="40 HS"/>
    <d v="2013-10-25T00:00:00"/>
    <n v="0"/>
    <n v="30"/>
    <x v="0"/>
    <x v="10"/>
  </r>
  <r>
    <s v="MARINA CALIXTO PEREIRA"/>
    <s v="Universidade Federal de Uberlandia"/>
    <n v="2252142"/>
    <n v="8265711662"/>
    <s v="13/09/1986"/>
    <s v="F"/>
    <s v="ELEUSA EUSTAQUIA CALIXTO PEREIRA"/>
    <s v="Branca"/>
    <s v="BRASILEIRO NATO"/>
    <m/>
    <s v="BA"/>
    <m/>
    <n v="326"/>
    <s v="INSTITUTO DE PSICOLOGIA"/>
    <s v="07-AREA ACADEMICA-UMUARAMA"/>
    <n v="326"/>
    <s v="INSTITUTO DE PSICOLOGIA"/>
    <s v="07-AREA ACADEMICA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9-14T00:00:00"/>
    <n v="4319.09"/>
    <n v="36"/>
    <x v="7"/>
    <x v="0"/>
  </r>
  <r>
    <s v="MARINA CLEIA DE RESENDE"/>
    <s v="Universidade Federal de Uberlandia"/>
    <n v="3091030"/>
    <n v="55508782672"/>
    <s v="18/06/1964"/>
    <s v="F"/>
    <s v="MARIA PEREIRA ROSA"/>
    <s v="Pard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2-13T00:00:00"/>
    <n v="7488.81"/>
    <n v="58"/>
    <x v="4"/>
    <x v="2"/>
  </r>
  <r>
    <s v="MARINA DE SOUZA LIMA"/>
    <s v="Universidade Federal de Uberlandia"/>
    <n v="1854735"/>
    <n v="5314360632"/>
    <s v="28/09/1983"/>
    <s v="F"/>
    <s v="IVANI LUCIA DE SOUZA LIMA"/>
    <s v="Branca"/>
    <s v="BRASILEIRO NATO"/>
    <m/>
    <s v="MG"/>
    <m/>
    <n v="631"/>
    <s v="DIRETORIA INOVACAO TRANSF DE TECNOLOGIA"/>
    <s v="04-SANTA MONICA"/>
    <n v="122"/>
    <s v="PRO REITORIA PESQUISA E POS GRADUACAO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1-03-15T00:00:00"/>
    <n v="5452.89"/>
    <n v="39"/>
    <x v="2"/>
    <x v="0"/>
  </r>
  <r>
    <s v="MARINA FERREIRA LOPES"/>
    <s v="Universidade Federal de Uberlandia"/>
    <n v="2897895"/>
    <n v="7741183699"/>
    <s v="13/02/1987"/>
    <s v="F"/>
    <s v="MARIA APARECIDA FERREIRA LOPES"/>
    <s v="Não Informado"/>
    <s v="BRASILEIRO NATO"/>
    <m/>
    <s v="DF"/>
    <m/>
    <n v="621"/>
    <s v="DIV ENS PESQ EXT ATEND ATEN EDU ESPECIAL"/>
    <s v="04-SANTA MONICA"/>
    <n v="262"/>
    <s v="PRO REITORIA DE GRADUACAO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3-12T00:00:00"/>
    <n v="3832.88"/>
    <n v="35"/>
    <x v="7"/>
    <x v="9"/>
  </r>
  <r>
    <s v="MARINA MELO GONCALVES"/>
    <s v="Hospital de Clínicas"/>
    <n v="1002529"/>
    <n v="6893948611"/>
    <s v="26/05/1985"/>
    <s v="F"/>
    <s v="MARIA AUXILIADORA DE MELO GONCALVES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1"/>
    <n v="3"/>
    <x v="0"/>
    <m/>
    <s v="0//0"/>
    <m/>
    <m/>
    <n v="0"/>
    <m/>
    <n v="0"/>
    <m/>
    <m/>
    <m/>
    <s v="EST"/>
    <s v="20 HS"/>
    <d v="2019-10-21T00:00:00"/>
    <n v="15496.68"/>
    <n v="37"/>
    <x v="7"/>
    <x v="6"/>
  </r>
  <r>
    <s v="MARINALDA RODRIGUES TEIXEIRA"/>
    <s v="Hospital de Clínicas"/>
    <n v="1434879"/>
    <n v="98163825634"/>
    <s v="23/09/1974"/>
    <s v="F"/>
    <s v="GENI JOSE TEIXEIRA"/>
    <s v="Branca"/>
    <s v="BRASILEIRO NATO"/>
    <m/>
    <s v="MG"/>
    <s v="JOAO PINHEIRO"/>
    <n v="476"/>
    <s v="PEDIATRIA AMB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6T00:00:00"/>
    <n v="10056.85"/>
    <n v="48"/>
    <x v="3"/>
    <x v="8"/>
  </r>
  <r>
    <s v="MARINE PEREIRA MARQUES"/>
    <s v="Universidade Federal de Uberlandia"/>
    <n v="412856"/>
    <n v="36591114653"/>
    <s v="07/10/1959"/>
    <s v="F"/>
    <s v="LEONTINA MARIA ROSA PEREIRA"/>
    <s v="Branca"/>
    <s v="BRASILEIRO NATO"/>
    <m/>
    <s v="MG"/>
    <s v="ARAGUARI"/>
    <n v="44"/>
    <s v="DIVISAO DE APOIO AO DOCENTE"/>
    <s v="04-SANTA MONICA"/>
    <n v="29"/>
    <s v="PRO REITORIA DE GESTAO DE PESSOAS"/>
    <s v="04-SANTA MONIC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7-04-13T00:00:00"/>
    <n v="5641.26"/>
    <n v="63"/>
    <x v="6"/>
    <x v="0"/>
  </r>
  <r>
    <s v="MARINILZA SILVA ARAUJO"/>
    <s v="Hospital de Clínicas"/>
    <n v="1854324"/>
    <n v="80207006687"/>
    <s v="24/05/1971"/>
    <s v="F"/>
    <s v="MARIA DARIA DA SILV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6982.22"/>
    <n v="51"/>
    <x v="5"/>
    <x v="2"/>
  </r>
  <r>
    <s v="MARIO BATISTA SOARES"/>
    <s v="Universidade Federal de Uberlandia"/>
    <n v="413341"/>
    <n v="74123211615"/>
    <s v="20/06/1964"/>
    <s v="M"/>
    <s v="TEREZINHA MAR B SOARES"/>
    <s v="Branca"/>
    <s v="BRASILEIRO NATO"/>
    <m/>
    <s v="MG"/>
    <s v="CHUMBO"/>
    <n v="59"/>
    <s v="PREFEITURA UNIVERSITARIA"/>
    <s v="04-SANTA MONICA"/>
    <n v="59"/>
    <s v="PREFEITURA UNIVERSITARIA"/>
    <s v="04-SANTA MONIC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9-10-02T00:00:00"/>
    <n v="5543.65"/>
    <n v="58"/>
    <x v="4"/>
    <x v="0"/>
  </r>
  <r>
    <s v="MARIO CEZAR DE OLIVEIRA"/>
    <s v="Hospital de Clínicas"/>
    <n v="3048422"/>
    <n v="3665173507"/>
    <s v="03/06/1989"/>
    <s v="M"/>
    <s v="MARIA DA SOLEDADE CEZAR OLIVEIRA"/>
    <s v="Branca"/>
    <s v="BRASILEIRO NATO"/>
    <m/>
    <s v="BA"/>
    <m/>
    <n v="771"/>
    <s v="SERVICOS MEDICOS"/>
    <s v="06-HOSP CLINICAS-UMUARAMA"/>
    <n v="746"/>
    <s v="DIRETORIA DE SERVICOS CLINICOS"/>
    <s v="06-HOSP CLINICAS-UMUARAMA"/>
    <x v="0"/>
    <s v="Doutorado"/>
    <x v="0"/>
    <x v="0"/>
    <n v="4"/>
    <x v="0"/>
    <m/>
    <s v="0//0"/>
    <m/>
    <m/>
    <n v="0"/>
    <m/>
    <n v="0"/>
    <m/>
    <m/>
    <m/>
    <s v="EST"/>
    <s v="40 HS"/>
    <d v="2018-05-21T00:00:00"/>
    <n v="5834.78"/>
    <n v="33"/>
    <x v="0"/>
    <x v="0"/>
  </r>
  <r>
    <s v="MARIO COSTA DE PAIVA GUIMARAES JUNIOR"/>
    <s v="Universidade Federal de Uberlandia"/>
    <n v="1625278"/>
    <n v="7596965601"/>
    <s v="24/01/1987"/>
    <s v="M"/>
    <s v="CASSIA MAIA GOUVEA GUIMARAES"/>
    <s v="Branca"/>
    <s v="BRASILEIRO NATO"/>
    <m/>
    <s v="MG"/>
    <s v="UBERLANDIA"/>
    <n v="337"/>
    <s v="CENTRO DE DOCUM E PESQUISA DA HISTORIA"/>
    <s v="04-SANTA MONICA"/>
    <n v="335"/>
    <s v="INSTITUTO DE HISTORIA"/>
    <s v="04-SANTA MONICA"/>
    <x v="0"/>
    <s v="Mestrado"/>
    <x v="0"/>
    <x v="0"/>
    <n v="10"/>
    <x v="0"/>
    <m/>
    <s v="0//0"/>
    <m/>
    <s v="Afast. no País (Com Ônus) Est/Dout/Mestrado - EST"/>
    <n v="0"/>
    <m/>
    <n v="0"/>
    <m/>
    <s v="2/02/2022"/>
    <s v="31/01/2023"/>
    <s v="EST"/>
    <s v="40 HS"/>
    <d v="2008-04-24T00:00:00"/>
    <n v="5886.5"/>
    <n v="35"/>
    <x v="7"/>
    <x v="0"/>
  </r>
  <r>
    <s v="MARIO EDUARDO SANTOS RODRIGUES"/>
    <s v="Universidade Federal de Uberlandia"/>
    <n v="2228132"/>
    <n v="46065423653"/>
    <s v="25/05/1964"/>
    <s v="M"/>
    <s v="MARILDA SANTOS RODRIGUES"/>
    <s v="Branca"/>
    <s v="BRASILEIRO NATO"/>
    <m/>
    <s v="MG"/>
    <m/>
    <n v="332"/>
    <s v="FACULDADE DE EDUCACAO FISICA"/>
    <s v="03-EDUCACAO FISICA"/>
    <n v="332"/>
    <s v="FACULDADE DE EDUCACAO FISICA"/>
    <s v="03-EDUCACAO FISICA"/>
    <x v="0"/>
    <s v="Mestrado"/>
    <x v="0"/>
    <x v="0"/>
    <n v="6"/>
    <x v="0"/>
    <m/>
    <s v="0//0"/>
    <m/>
    <m/>
    <n v="0"/>
    <m/>
    <n v="0"/>
    <m/>
    <m/>
    <m/>
    <s v="EST"/>
    <s v="40 HS"/>
    <d v="2015-05-25T00:00:00"/>
    <n v="5089.12"/>
    <n v="58"/>
    <x v="4"/>
    <x v="0"/>
  </r>
  <r>
    <s v="MARIO HALYSSON GONCALVES"/>
    <s v="Hospital de Clínicas"/>
    <n v="2372740"/>
    <n v="3547621682"/>
    <s v="18/09/1974"/>
    <s v="M"/>
    <s v="NEUZA MARIA GONCALVE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3"/>
    <x v="0"/>
    <m/>
    <s v="0//0"/>
    <m/>
    <m/>
    <n v="0"/>
    <m/>
    <n v="0"/>
    <m/>
    <m/>
    <m/>
    <s v="EST"/>
    <s v="20 HS"/>
    <d v="2019-11-13T00:00:00"/>
    <n v="7361.44"/>
    <n v="48"/>
    <x v="3"/>
    <x v="2"/>
  </r>
  <r>
    <s v="MARIO MARTINS DE OLIVEIRA JUNIOR"/>
    <s v="Universidade Federal de Uberlandia"/>
    <n v="3088618"/>
    <n v="1591610109"/>
    <s v="17/06/1987"/>
    <s v="M"/>
    <s v="MARINA DE FATIMA LIMA OLIVEIRA"/>
    <s v="Branca"/>
    <s v="BRASILEIRO NATO"/>
    <m/>
    <s v="MG"/>
    <m/>
    <n v="107"/>
    <s v="DIVISAO DE APOIO SERVICOS ODONTOLOGICOS"/>
    <s v="08-AREA ADMINISTR-UMUARAMA"/>
    <n v="92"/>
    <s v="HOSPITAL ODONTOLOGICO - DIRETORIA GERAL"/>
    <s v="08-AREA ADMINISTR-UMUARAMA"/>
    <x v="0"/>
    <s v="Doutorado"/>
    <x v="0"/>
    <x v="2"/>
    <n v="3"/>
    <x v="0"/>
    <m/>
    <s v="0//0"/>
    <m/>
    <m/>
    <n v="0"/>
    <m/>
    <n v="0"/>
    <m/>
    <m/>
    <m/>
    <s v="EST"/>
    <s v="40 HS"/>
    <d v="2019-02-08T00:00:00"/>
    <n v="4990.3100000000004"/>
    <n v="35"/>
    <x v="7"/>
    <x v="0"/>
  </r>
  <r>
    <s v="MARIO ZANN ASSUNCAO BRAZ"/>
    <s v="Universidade Federal de Uberlandia"/>
    <n v="2229712"/>
    <n v="75361167649"/>
    <s v="19/10/1968"/>
    <s v="M"/>
    <s v="EMILIA ASSUNCAO BRAZ"/>
    <s v="Branca"/>
    <s v="BRASILEIRO NATO"/>
    <m/>
    <s v="GO"/>
    <m/>
    <n v="288"/>
    <s v="INSTITUTO DE CIENCIAS BIOMEDICAS"/>
    <s v="07-AREA ACADEMICA-UMUARAMA"/>
    <n v="288"/>
    <s v="INSTITUTO DE CIENCIAS BIOMEDICAS"/>
    <s v="07-AREA ACADEMICA-UMUARAMA"/>
    <x v="0"/>
    <s v="Graduação (Nivel Superior Completo)"/>
    <x v="2"/>
    <x v="0"/>
    <n v="6"/>
    <x v="0"/>
    <m/>
    <s v="0//0"/>
    <m/>
    <m/>
    <n v="0"/>
    <m/>
    <n v="0"/>
    <m/>
    <m/>
    <m/>
    <s v="EST"/>
    <s v="40 HS"/>
    <d v="2015-05-18T00:00:00"/>
    <n v="3624.07"/>
    <n v="54"/>
    <x v="4"/>
    <x v="9"/>
  </r>
  <r>
    <s v="MARIOZAN ROSA"/>
    <s v="Universidade Federal de Uberlandia"/>
    <n v="410594"/>
    <n v="15402258104"/>
    <s v="16/04/1955"/>
    <s v="M"/>
    <s v="MARIA ABADIA DE JESUS"/>
    <s v="Parda"/>
    <s v="BRASILEIRO NATO"/>
    <m/>
    <s v="MG"/>
    <s v="CASCALHO RICO"/>
    <n v="424"/>
    <s v="DIVISAO DE PESSOAL"/>
    <s v="08-AREA ADMINISTR-UMUARAMA"/>
    <n v="29"/>
    <s v="PRO REITORIA DE GESTAO DE PESSOA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0-02-15T00:00:00"/>
    <n v="9178.58"/>
    <n v="67"/>
    <x v="1"/>
    <x v="3"/>
  </r>
  <r>
    <s v="MARISE ABADIA OLIVEIRA LOPES"/>
    <s v="Hospital de Clínicas"/>
    <n v="1123618"/>
    <n v="77562194653"/>
    <s v="13/08/1969"/>
    <s v="F"/>
    <s v="LILA OLIVEIRA LOPES"/>
    <s v="Branca"/>
    <s v="BRASILEIRO NATO"/>
    <m/>
    <s v="MG"/>
    <s v="UBERLANDIA"/>
    <n v="750"/>
    <s v="FINANCAS"/>
    <s v="06-HOSP CLINICAS-UMUARAMA"/>
    <n v="743"/>
    <s v="DIRETORIA DE SERVICOS ADMINISTRATIVOS"/>
    <s v="06-HOSP CLINICAS-UMUARAMA"/>
    <x v="0"/>
    <s v="Nivel Medio"/>
    <x v="2"/>
    <x v="0"/>
    <n v="16"/>
    <x v="0"/>
    <m/>
    <s v="0//0"/>
    <m/>
    <m/>
    <n v="0"/>
    <m/>
    <n v="0"/>
    <m/>
    <m/>
    <m/>
    <s v="EST"/>
    <s v="40 HS"/>
    <d v="1995-01-30T00:00:00"/>
    <n v="4608.5"/>
    <n v="53"/>
    <x v="5"/>
    <x v="0"/>
  </r>
  <r>
    <s v="MARISE COSTA CARVALHO FERNANDES"/>
    <s v="Hospital de Clínicas"/>
    <n v="1854163"/>
    <n v="7246047662"/>
    <s v="02/07/1984"/>
    <s v="F"/>
    <s v="MARLENE COSTA CARVALHO"/>
    <s v="Branca"/>
    <s v="BRASILEIRO NATO"/>
    <m/>
    <s v="MG"/>
    <m/>
    <n v="495"/>
    <s v="NEFROLOGIA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3992.25"/>
    <n v="38"/>
    <x v="7"/>
    <x v="9"/>
  </r>
  <r>
    <s v="MARISTELLA ALVES DO NASCIMENTO SALGADO"/>
    <s v="Hospital de Clínicas"/>
    <n v="1367034"/>
    <n v="3913355618"/>
    <s v="13/09/1980"/>
    <s v="F"/>
    <s v="AUGUSTA MARIA ALVES DO NASCIMENTO"/>
    <s v="Preta"/>
    <s v="BRASILEIRO NATO"/>
    <m/>
    <s v="MG"/>
    <s v="PATROCINIO"/>
    <n v="211"/>
    <s v="DIRETORIA DE ENFERMAGEM HC"/>
    <s v="05-ENFERMAGEM-UMUARAMA"/>
    <n v="211"/>
    <s v="DIRETORIA DE ENFERMAGEM HC"/>
    <s v="05-ENFERMAGEM-UMUARAMA"/>
    <x v="0"/>
    <s v="Especialização Nivel Superior"/>
    <x v="1"/>
    <x v="0"/>
    <n v="13"/>
    <x v="1"/>
    <m/>
    <s v="0//0"/>
    <m/>
    <s v="CESSAO (COM ONUS) PARA OUTROS ORGAOS - EST"/>
    <n v="0"/>
    <m/>
    <n v="15000"/>
    <s v="MINISTERIO DA EDUCACAO"/>
    <s v="16/10/2019"/>
    <s v="0//0"/>
    <s v="EST"/>
    <s v="40 HS"/>
    <d v="2002-12-27T00:00:00"/>
    <n v="9647.66"/>
    <n v="42"/>
    <x v="2"/>
    <x v="3"/>
  </r>
  <r>
    <s v="MARITES APARECIDA DA SILVA"/>
    <s v="Hospital de Clínicas"/>
    <n v="2994163"/>
    <n v="94728429687"/>
    <s v="20/06/1971"/>
    <s v="F"/>
    <s v="ROSA MARIA DA SILVA"/>
    <s v="Branca"/>
    <s v="BRASILEIRO NATO"/>
    <m/>
    <s v="MG"/>
    <m/>
    <n v="488"/>
    <s v="ENFERMAGEM PEDIATRIA INTERNACAO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10-31T00:00:00"/>
    <n v="4617.55"/>
    <n v="51"/>
    <x v="5"/>
    <x v="0"/>
  </r>
  <r>
    <s v="MARIZETE MARIA DE LIMA MAGALHAES"/>
    <s v="Hospital de Clínicas"/>
    <n v="1123338"/>
    <n v="84455314687"/>
    <s v="08/05/1965"/>
    <s v="F"/>
    <s v="ELENA FERNANDES DE LIMA"/>
    <s v="Branca"/>
    <s v="BRASILEIRO NATO"/>
    <m/>
    <s v="MG"/>
    <s v="LAGOA FORMOS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4-12-16T00:00:00"/>
    <n v="19750.95"/>
    <n v="57"/>
    <x v="4"/>
    <x v="7"/>
  </r>
  <r>
    <s v="MARLA DE OLIVEIRA CUNHA"/>
    <s v="Universidade Federal de Uberlandia"/>
    <n v="3047800"/>
    <n v="6279712613"/>
    <s v="18/05/1985"/>
    <s v="F"/>
    <s v="MARLENE MACHADO DE OLIVEIRA CUNHA"/>
    <s v="Preta"/>
    <s v="BRASILEIRO NATO"/>
    <m/>
    <s v="MG"/>
    <m/>
    <n v="626"/>
    <s v="DIRETORIA DE PROCESSOS SELETIVOS"/>
    <s v="04-SANTA MONICA"/>
    <n v="626"/>
    <s v="DIRETORIA DE PROCESSOS SELETIVOS"/>
    <s v="04-SANTA MONICA"/>
    <x v="0"/>
    <s v="Especialização Nivel Superior"/>
    <x v="1"/>
    <x v="2"/>
    <n v="4"/>
    <x v="0"/>
    <m/>
    <s v="0//0"/>
    <m/>
    <m/>
    <n v="0"/>
    <m/>
    <n v="0"/>
    <m/>
    <m/>
    <m/>
    <s v="EST"/>
    <s v="40 HS"/>
    <d v="2018-05-24T00:00:00"/>
    <n v="6638.24"/>
    <n v="37"/>
    <x v="7"/>
    <x v="2"/>
  </r>
  <r>
    <s v="MARLEI JOSE DE SOUZA DIAS"/>
    <s v="Universidade Federal de Uberlandia"/>
    <n v="1764261"/>
    <n v="3472691689"/>
    <s v="03/10/1977"/>
    <s v="F"/>
    <s v="MARIA JOSE DE SOUZA"/>
    <s v="Branca"/>
    <s v="BRASILEIRO NATO"/>
    <m/>
    <s v="MG"/>
    <m/>
    <n v="603"/>
    <s v="DIVISAO DE FORMACAO E ESCOLA DE EXTENSAO"/>
    <s v="04-SANTA MONICA"/>
    <n v="247"/>
    <s v="PRO REITORIA EXTENSAO E CULTURA"/>
    <s v="04-SANTA MONICA"/>
    <x v="0"/>
    <s v="Doutorado"/>
    <x v="1"/>
    <x v="0"/>
    <n v="9"/>
    <x v="0"/>
    <m/>
    <s v="0//0"/>
    <m/>
    <m/>
    <n v="26413"/>
    <s v="INSTITUTO FEDERAL DO TRIANGULO MINEIRO"/>
    <n v="0"/>
    <m/>
    <m/>
    <m/>
    <s v="EST"/>
    <s v="40 HS"/>
    <d v="2021-04-29T00:00:00"/>
    <n v="11650.07"/>
    <n v="45"/>
    <x v="3"/>
    <x v="8"/>
  </r>
  <r>
    <s v="MARLENE APARECIDA DE OLIVEIRA"/>
    <s v="Universidade Federal de Uberlandia"/>
    <n v="1035224"/>
    <n v="93177429634"/>
    <s v="30/01/1968"/>
    <s v="F"/>
    <s v="MARIA DALVINA OLIVEIRA"/>
    <s v="Preta"/>
    <s v="BRASILEIRO NATO"/>
    <m/>
    <s v="MG"/>
    <s v="SERRA DO SALITRE"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3-07-21T00:00:00"/>
    <n v="7064.4"/>
    <n v="54"/>
    <x v="4"/>
    <x v="2"/>
  </r>
  <r>
    <s v="MARLENE DO CARMO OLIVEIRA"/>
    <s v="Hospital de Clínicas"/>
    <n v="410552"/>
    <n v="36055476649"/>
    <s v="20/02/1956"/>
    <s v="F"/>
    <s v="OLGA SOUZA BORGES"/>
    <s v="Branca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x v="0"/>
    <s v="Nivel Medio"/>
    <x v="3"/>
    <x v="0"/>
    <n v="16"/>
    <x v="0"/>
    <m/>
    <s v="0//0"/>
    <m/>
    <m/>
    <n v="0"/>
    <m/>
    <n v="0"/>
    <m/>
    <m/>
    <m/>
    <s v="EST"/>
    <s v="40 HS"/>
    <d v="1978-06-05T00:00:00"/>
    <n v="4758.54"/>
    <n v="66"/>
    <x v="1"/>
    <x v="0"/>
  </r>
  <r>
    <s v="MARLEY APARECIDA DUARTE TEIXEIRA"/>
    <s v="Universidade Federal de Uberlandia"/>
    <n v="1673072"/>
    <n v="75033178687"/>
    <s v="18/07/1971"/>
    <s v="F"/>
    <s v="LUCILA DA CONCEIÇAO SILVA"/>
    <s v="Parda"/>
    <s v="BRASILEIRO NATO"/>
    <m/>
    <s v="MG"/>
    <s v="ARAGUARI"/>
    <n v="133"/>
    <s v="DIRETORIA ADMINISTRACAO DE MATERIAIS"/>
    <s v="08-AREA ADMINISTR-UMUARAMA"/>
    <n v="131"/>
    <s v="PRO REITORIA DE PLANEJAMEN ADMINISTRACAO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9-01-22T00:00:00"/>
    <n v="6047.64"/>
    <n v="51"/>
    <x v="5"/>
    <x v="2"/>
  </r>
  <r>
    <s v="MARLEY DANTAS BARBOSA"/>
    <s v="Universidade Federal de Uberlandia"/>
    <n v="1123593"/>
    <n v="87730154668"/>
    <s v="21/10/1973"/>
    <s v="M"/>
    <s v="MADALENA AREDA BARBOSA"/>
    <s v="Preta"/>
    <s v="BRASILEIRO NATO"/>
    <m/>
    <s v="MG"/>
    <s v="PARACATU"/>
    <n v="288"/>
    <s v="INSTITUTO DE CIENCIAS BIOMEDICAS"/>
    <s v="07-AREA ACADEMICA-UMUARAMA"/>
    <n v="288"/>
    <s v="INSTITUTO DE CIENCIAS BIOMEDICAS"/>
    <s v="07-AREA ACADEMICA-UMUARAMA"/>
    <x v="0"/>
    <s v="Graduação (Nivel Superior Completo)"/>
    <x v="3"/>
    <x v="0"/>
    <n v="16"/>
    <x v="0"/>
    <m/>
    <s v="0//0"/>
    <m/>
    <m/>
    <n v="0"/>
    <m/>
    <n v="0"/>
    <m/>
    <m/>
    <m/>
    <s v="EST"/>
    <s v="20 HS"/>
    <d v="1995-02-03T00:00:00"/>
    <n v="2222.89"/>
    <n v="49"/>
    <x v="5"/>
    <x v="9"/>
  </r>
  <r>
    <s v="MARLI APARECIDA ALVES PEREIRA"/>
    <s v="Universidade Federal de Uberlandia"/>
    <n v="412621"/>
    <n v="53921046653"/>
    <s v="07/09/1961"/>
    <s v="F"/>
    <s v="MARIA DALVINA OLIVEIRA"/>
    <s v="Parda"/>
    <s v="BRASILEIRO NATO"/>
    <m/>
    <s v="MG"/>
    <s v="SERRA DO SALITRE"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5-12-01T00:00:00"/>
    <n v="8265.7099999999991"/>
    <n v="61"/>
    <x v="6"/>
    <x v="3"/>
  </r>
  <r>
    <s v="MARLI LUCIA DE OLIVEIRA"/>
    <s v="Hospital de Clínicas"/>
    <n v="410174"/>
    <n v="36061786620"/>
    <s v="10/05/1958"/>
    <s v="F"/>
    <s v="MARIA DO CARMO DA SILVA"/>
    <s v="Branca"/>
    <s v="BRASILEIRO NATO"/>
    <m/>
    <s v="MG"/>
    <s v="UBERLANDIA"/>
    <n v="485"/>
    <s v="CLINICA MEDICA INTERNACAO DIENF"/>
    <s v="05-ENFERMAGEM-UMUARAMA"/>
    <n v="211"/>
    <s v="DIRETORIA DE ENFERMAGEM HC"/>
    <s v="05-ENFERMAGEM-UMUARAMA"/>
    <x v="0"/>
    <s v="Mestrado"/>
    <x v="0"/>
    <x v="0"/>
    <n v="16"/>
    <x v="0"/>
    <m/>
    <s v="0//0"/>
    <m/>
    <m/>
    <n v="0"/>
    <m/>
    <n v="0"/>
    <m/>
    <m/>
    <m/>
    <s v="EST"/>
    <s v="40 HS"/>
    <d v="1980-05-06T00:00:00"/>
    <n v="15360.56"/>
    <n v="64"/>
    <x v="1"/>
    <x v="6"/>
  </r>
  <r>
    <s v="MARLICE APARECIDA DA FONSECA JESUINO"/>
    <s v="Hospital de Clínicas"/>
    <n v="2941942"/>
    <n v="4361728607"/>
    <s v="16/09/1978"/>
    <s v="F"/>
    <s v="ERMELINDA PEREIRA DA FONSEC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12-05-04T00:00:00"/>
    <n v="3768.29"/>
    <n v="44"/>
    <x v="3"/>
    <x v="9"/>
  </r>
  <r>
    <s v="MARLICE APARECIDA DA FONSECA JESUINO"/>
    <s v="Hospital de Clínicas"/>
    <n v="1941942"/>
    <n v="4361728607"/>
    <s v="16/09/1978"/>
    <s v="F"/>
    <s v="ERMELINDA PEREIRA DA FONSECA"/>
    <s v="Branca"/>
    <s v="BRASILEIRO NATO"/>
    <m/>
    <s v="MG"/>
    <m/>
    <n v="494"/>
    <s v="HEMODINAMICA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5-04T00:00:00"/>
    <n v="5562.9"/>
    <n v="44"/>
    <x v="3"/>
    <x v="0"/>
  </r>
  <r>
    <s v="MARLON CAETANO"/>
    <s v="Universidade Federal de Uberlandia"/>
    <n v="1905128"/>
    <n v="3603306651"/>
    <s v="08/05/1977"/>
    <s v="M"/>
    <s v="MARCIA HELENA DE CARVALHO CAETANO"/>
    <s v="Branca"/>
    <s v="BRASILEIRO NATO"/>
    <m/>
    <s v="MG"/>
    <m/>
    <n v="395"/>
    <s v="INSTITUTO DE FISICA"/>
    <s v="04-SANTA MONICA"/>
    <n v="395"/>
    <s v="INSTITUTO DE FISICA"/>
    <s v="04-SANTA MONICA"/>
    <x v="0"/>
    <s v="Doutorado"/>
    <x v="0"/>
    <x v="0"/>
    <n v="8"/>
    <x v="0"/>
    <m/>
    <s v="0//0"/>
    <m/>
    <m/>
    <n v="0"/>
    <m/>
    <n v="0"/>
    <m/>
    <m/>
    <m/>
    <s v="EST"/>
    <s v="40 HS"/>
    <d v="2011-12-22T00:00:00"/>
    <n v="5100.8599999999997"/>
    <n v="45"/>
    <x v="3"/>
    <x v="0"/>
  </r>
  <r>
    <s v="MARLON JACOB HONORATO"/>
    <s v="Universidade Federal de Uberlandia"/>
    <n v="3271913"/>
    <n v="8090546633"/>
    <s v="10/06/1988"/>
    <s v="M"/>
    <s v="MARIA DE LOURDES JACOB HONORATO"/>
    <s v="Parda"/>
    <s v="BRASILEIRO NATO"/>
    <m/>
    <s v="MG"/>
    <m/>
    <n v="170"/>
    <s v="DIVISAO DE LICITACOES - DIRCL"/>
    <s v="04-SANTA MONICA"/>
    <n v="131"/>
    <s v="PRO REITORIA DE PLANEJAMEN ADMINISTRACAO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2-03T00:00:00"/>
    <n v="3451.87"/>
    <n v="34"/>
    <x v="7"/>
    <x v="9"/>
  </r>
  <r>
    <s v="MARLUCE AMANCIO DE ARAUJO MAMEDE"/>
    <s v="Hospital de Clínicas"/>
    <n v="1940450"/>
    <n v="45787247191"/>
    <s v="25/08/1968"/>
    <s v="F"/>
    <s v="ARISTELA JOSE PEREIRA DE ARAUJO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Tecnico (Nivel Medio Completo)"/>
    <x v="2"/>
    <x v="0"/>
    <n v="8"/>
    <x v="0"/>
    <m/>
    <s v="0//0"/>
    <m/>
    <m/>
    <n v="0"/>
    <m/>
    <n v="0"/>
    <m/>
    <m/>
    <m/>
    <s v="EST"/>
    <s v="40 HS"/>
    <d v="2012-05-03T00:00:00"/>
    <n v="8609.5499999999993"/>
    <n v="54"/>
    <x v="4"/>
    <x v="3"/>
  </r>
  <r>
    <s v="MARLUCIA MOURA DE OLIVEIRA"/>
    <s v="Hospital de Clínicas"/>
    <n v="1915446"/>
    <n v="96631996600"/>
    <s v="15/08/1976"/>
    <s v="F"/>
    <s v="MARIA MARTA MOURA DE OLIVEIRA"/>
    <s v="Branca"/>
    <s v="BRASILEIRO NATO"/>
    <m/>
    <s v="DF"/>
    <m/>
    <n v="179"/>
    <s v="DIRETORIA GERAL HOSP CLINICAS"/>
    <s v="06-HOSP CLINICAS-UMUARAMA"/>
    <n v="179"/>
    <s v="DIRETORIA GERAL HOSP CLINICAS"/>
    <s v="06-HOSP CLINICAS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2-10T00:00:00"/>
    <n v="4663.6499999999996"/>
    <n v="46"/>
    <x v="3"/>
    <x v="0"/>
  </r>
  <r>
    <s v="MARLY DE OLIVEIRA MODERNO"/>
    <s v="Hospital de Clínicas"/>
    <n v="412813"/>
    <n v="35207132687"/>
    <s v="15/05/1956"/>
    <s v="F"/>
    <s v="MARIA LIMA OLIVEIRA"/>
    <s v="Preta"/>
    <s v="BRASILEIRO NATO"/>
    <m/>
    <s v="MG"/>
    <s v="ARAGUARI"/>
    <n v="476"/>
    <s v="PEDIATRIA AMB DIENF"/>
    <s v="05-ENFERMAGEM-UMUARAMA"/>
    <n v="211"/>
    <s v="DIRETORIA DE ENFERMAGEM HC"/>
    <s v="05-ENFERMAGEM-UMUARAMA"/>
    <x v="0"/>
    <s v="Graduação (Nivel Superior Completo)"/>
    <x v="4"/>
    <x v="0"/>
    <n v="16"/>
    <x v="0"/>
    <m/>
    <s v="0//0"/>
    <m/>
    <m/>
    <n v="0"/>
    <m/>
    <n v="0"/>
    <m/>
    <m/>
    <m/>
    <s v="EST"/>
    <s v="40 HS"/>
    <d v="1987-02-28T00:00:00"/>
    <n v="4459.24"/>
    <n v="66"/>
    <x v="1"/>
    <x v="0"/>
  </r>
  <r>
    <s v="MARTA CALASANS COSTA LACERDA"/>
    <s v="Universidade Federal de Uberlandia"/>
    <n v="1744556"/>
    <n v="399012540"/>
    <s v="26/05/1983"/>
    <s v="F"/>
    <s v="MARISAIDE CALASANS COSTA LACERDA"/>
    <s v="Branca"/>
    <s v="BRASILEIRO NATO"/>
    <m/>
    <s v="SP"/>
    <m/>
    <n v="715"/>
    <s v="DIVISAO DE REDES_- CTIC"/>
    <s v="08-AREA ADMINISTR-UMUARAMA"/>
    <n v="581"/>
    <s v="CENTRO DE TECNO DA INFOR E COMUNICACAO"/>
    <s v="08-AREA ADMINISTR-UMUARAMA"/>
    <x v="0"/>
    <s v="Mestrado"/>
    <x v="1"/>
    <x v="0"/>
    <n v="9"/>
    <x v="0"/>
    <m/>
    <s v="0//0"/>
    <m/>
    <m/>
    <n v="0"/>
    <m/>
    <n v="0"/>
    <m/>
    <m/>
    <m/>
    <s v="EST"/>
    <s v="40 HS"/>
    <d v="2009-12-04T00:00:00"/>
    <n v="9679.66"/>
    <n v="39"/>
    <x v="2"/>
    <x v="3"/>
  </r>
  <r>
    <s v="MARTA DE OLIVEIRA LOPES"/>
    <s v="Universidade Federal de Uberlandia"/>
    <n v="1123482"/>
    <n v="49134809600"/>
    <s v="19/12/1966"/>
    <s v="F"/>
    <s v="GENI RITA DE OLIVEIRA"/>
    <s v="Parda"/>
    <s v="BRASILEIRO NATO"/>
    <m/>
    <s v="MG"/>
    <s v="SAO JOAO DA SERRA NEGRA"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1-12T00:00:00"/>
    <n v="15229.31"/>
    <n v="56"/>
    <x v="4"/>
    <x v="6"/>
  </r>
  <r>
    <s v="MARTA HELENA DE OLIVEIRA"/>
    <s v="Universidade Federal de Uberlandia"/>
    <n v="1035272"/>
    <n v="65206584649"/>
    <s v="03/09/1968"/>
    <s v="F"/>
    <s v="IOLANDA PEREI OLIVEIRA"/>
    <s v="Branca"/>
    <s v="BRASILEIRO NATO"/>
    <m/>
    <s v="GO"/>
    <s v="GOIATUBA"/>
    <n v="247"/>
    <s v="PRO REITORIA EXTENSAO E CULTURA"/>
    <s v="04-SANTA MONICA"/>
    <n v="247"/>
    <s v="PRO REITORIA EXTENSAO E CULTURA"/>
    <s v="04-SANTA MONICA"/>
    <x v="0"/>
    <s v="Mestrado"/>
    <x v="0"/>
    <x v="0"/>
    <n v="13"/>
    <x v="0"/>
    <m/>
    <s v="0//0"/>
    <m/>
    <m/>
    <n v="0"/>
    <m/>
    <n v="0"/>
    <m/>
    <m/>
    <m/>
    <s v="EST"/>
    <s v="40 HS"/>
    <d v="1993-09-02T00:00:00"/>
    <n v="7090.44"/>
    <n v="54"/>
    <x v="4"/>
    <x v="2"/>
  </r>
  <r>
    <s v="MARTA HELENA ROSA DA SILVA"/>
    <s v="Universidade Federal de Uberlandia"/>
    <n v="409560"/>
    <n v="32055145649"/>
    <s v="12/03/1954"/>
    <s v="F"/>
    <s v="LAZARA COSTA DA SILVA ROSA"/>
    <s v="Preta"/>
    <s v="BRASILEIRO NATO"/>
    <m/>
    <s v="MG"/>
    <s v="ITUIUTABA"/>
    <n v="808"/>
    <s v="INSTITUTO DE ARTES"/>
    <s v="04-SANTA MONICA"/>
    <n v="808"/>
    <s v="INSTITUTO DE ARTES"/>
    <s v="04-SANTA MONICA"/>
    <x v="0"/>
    <s v="Mestrado"/>
    <x v="0"/>
    <x v="0"/>
    <n v="16"/>
    <x v="0"/>
    <m/>
    <s v="0//0"/>
    <m/>
    <m/>
    <n v="0"/>
    <m/>
    <n v="0"/>
    <m/>
    <m/>
    <m/>
    <s v="EST"/>
    <s v="40 HS"/>
    <d v="1977-11-01T00:00:00"/>
    <n v="9518.41"/>
    <n v="68"/>
    <x v="1"/>
    <x v="3"/>
  </r>
  <r>
    <s v="MARTA MARIA SOARES DA FONSECA"/>
    <s v="Hospital de Clínicas"/>
    <n v="1123536"/>
    <n v="71025090659"/>
    <s v="10/07/1965"/>
    <s v="F"/>
    <s v="IEDA SOARES DA FONSEC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5-01-16T00:00:00"/>
    <n v="28876.3"/>
    <n v="57"/>
    <x v="4"/>
    <x v="4"/>
  </r>
  <r>
    <s v="MARY ANGELA DE MENESES SANCHES"/>
    <s v="Hospital de Clínicas"/>
    <n v="2363064"/>
    <n v="4450380630"/>
    <s v="18/12/1980"/>
    <s v="F"/>
    <s v="MARIA DO CARMO MENESES"/>
    <s v="Branca"/>
    <s v="BRASILEIRO NATO"/>
    <m/>
    <s v="MG"/>
    <s v="UBERLANDIA"/>
    <n v="211"/>
    <s v="DIRETORIA DE ENFERMAGEM HC"/>
    <s v="05-ENFERMAGEM-UMUARAMA"/>
    <n v="211"/>
    <s v="DIRETORIA DE ENFERMAGEM HC"/>
    <s v="05-ENFERMAGEM-UMUARAMA"/>
    <x v="0"/>
    <s v="Especialização Nivel Superior"/>
    <x v="1"/>
    <x v="2"/>
    <n v="11"/>
    <x v="1"/>
    <m/>
    <s v="0//0"/>
    <m/>
    <s v="CESSAO (COM ONUS) PARA OUTROS ORGAOS - EST"/>
    <n v="0"/>
    <m/>
    <n v="26443"/>
    <s v="EMPRESA BRAS. SERVIÇOS HOSPITALARES"/>
    <s v="21/02/2020"/>
    <s v="0//0"/>
    <s v="EST"/>
    <s v="40 HS"/>
    <d v="2006-02-13T00:00:00"/>
    <n v="8601.52"/>
    <n v="42"/>
    <x v="2"/>
    <x v="3"/>
  </r>
  <r>
    <s v="MARY ANN GARCIA SANTOS LANGONI PENA"/>
    <s v="Universidade Federal de Uberlandia"/>
    <n v="1915803"/>
    <n v="65793480625"/>
    <s v="24/05/1966"/>
    <s v="F"/>
    <s v="ZILDA ROSARIO DOS SANTOS GARCIA"/>
    <s v="Branca"/>
    <s v="BRASILEIRO NATO"/>
    <m/>
    <s v="MG"/>
    <m/>
    <n v="1172"/>
    <s v="ASSESSORIA ADMINISTRATIVA UFU MT CARMELO"/>
    <s v="10-CAMPUS MONTE CARMELO"/>
    <n v="59"/>
    <s v="PREFEITURA UNIVERSITARIA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2-02-06T00:00:00"/>
    <n v="8238.73"/>
    <n v="56"/>
    <x v="4"/>
    <x v="3"/>
  </r>
  <r>
    <s v="MATEUS FERNANDES CUNHA SOUZA"/>
    <s v="Universidade Federal de Uberlandia"/>
    <n v="1942306"/>
    <n v="8920436606"/>
    <s v="18/06/1988"/>
    <s v="M"/>
    <s v="ANA FERNANDES DA CUNHA SOUZA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5-10T00:00:00"/>
    <n v="5057.01"/>
    <n v="34"/>
    <x v="7"/>
    <x v="0"/>
  </r>
  <r>
    <s v="MATHEUS DE ARRUDA CAMPOS MONDADORE"/>
    <s v="Universidade Federal de Uberlandia"/>
    <n v="1047283"/>
    <n v="43213533866"/>
    <s v="20/05/1995"/>
    <s v="M"/>
    <s v="ELISABETE DE ARRUDA CAMPOS"/>
    <s v="Parda"/>
    <s v="BRASILEIRO NATO"/>
    <m/>
    <s v="SP"/>
    <m/>
    <n v="296"/>
    <s v="COORDENACAO DO CURSO DE BIOLOGIA"/>
    <s v="07-AREA ACADEMICA-UMUARAMA"/>
    <n v="294"/>
    <s v="INSTITUTO DE BIOLOGIA"/>
    <s v="07-AREA ACADEMICA-UMUARAMA"/>
    <x v="0"/>
    <s v="SUPERIOR INCOMPLETO"/>
    <x v="0"/>
    <x v="1"/>
    <n v="1"/>
    <x v="0"/>
    <m/>
    <s v="0//0"/>
    <m/>
    <m/>
    <n v="0"/>
    <m/>
    <n v="0"/>
    <m/>
    <m/>
    <m/>
    <s v="EST"/>
    <s v="40 HS"/>
    <d v="2022-09-01T00:00:00"/>
    <n v="2446.96"/>
    <n v="27"/>
    <x v="8"/>
    <x v="9"/>
  </r>
  <r>
    <s v="MATHEUS HENRIQUE MEDEIROS"/>
    <s v="Universidade Federal de Uberlandia"/>
    <n v="3138530"/>
    <n v="1562781626"/>
    <s v="24/01/1997"/>
    <s v="M"/>
    <s v="SALMA PEREIRA DE MEDEIROS"/>
    <s v="Amarela"/>
    <s v="BRASILEIRO NATO"/>
    <m/>
    <s v="MG"/>
    <m/>
    <n v="908"/>
    <s v="COOR CUR GRAD ENG FLORESTAL MTE CARMELO"/>
    <s v="10-CAMPUS MONTE CARMELO"/>
    <n v="301"/>
    <s v="INSTITUTO DE CIENCIAS AGRARIAS"/>
    <s v="12-CAMPUS GLORIA"/>
    <x v="0"/>
    <s v="Mestrado"/>
    <x v="0"/>
    <x v="2"/>
    <n v="3"/>
    <x v="0"/>
    <m/>
    <s v="0//0"/>
    <m/>
    <m/>
    <n v="0"/>
    <m/>
    <n v="0"/>
    <m/>
    <m/>
    <m/>
    <s v="EST"/>
    <s v="40 HS"/>
    <d v="2019-07-12T00:00:00"/>
    <n v="4334.4399999999996"/>
    <n v="25"/>
    <x v="8"/>
    <x v="0"/>
  </r>
  <r>
    <s v="MATHEUS HENRIQUE SOUZA ALVES"/>
    <s v="Hospital de Clínicas"/>
    <n v="1230459"/>
    <n v="3468271166"/>
    <s v="12/12/1992"/>
    <s v="M"/>
    <s v="KELLY APARECIDA ROCHA SOUZA"/>
    <s v="Parda"/>
    <s v="BRASILEIRO NATO"/>
    <m/>
    <s v="GO"/>
    <m/>
    <n v="493"/>
    <s v="CIRURGIA PLASTICA QUEIMADOS GEUNE DIENF"/>
    <s v="05-ENFERMAGEM-UMUARAMA"/>
    <n v="211"/>
    <s v="DIRETORIA DE ENFERMAGEM HC"/>
    <s v="05-ENFERMAGEM-UMUARAMA"/>
    <x v="4"/>
    <s v="Especialização Nivel Superior"/>
    <x v="0"/>
    <x v="1"/>
    <n v="1"/>
    <x v="0"/>
    <m/>
    <s v="0//0"/>
    <m/>
    <m/>
    <n v="0"/>
    <m/>
    <n v="0"/>
    <m/>
    <m/>
    <m/>
    <s v="EST"/>
    <s v="40 HS"/>
    <d v="2022-08-16T00:00:00"/>
    <n v="7199.6"/>
    <n v="30"/>
    <x v="0"/>
    <x v="2"/>
  </r>
  <r>
    <s v="MATHEUS JABOUR BELLEI"/>
    <s v="Universidade Federal de Uberlandia"/>
    <n v="1759661"/>
    <n v="1460615603"/>
    <s v="01/03/1987"/>
    <s v="M"/>
    <s v="ANGELINA MARIA LAMMOGLIA JABOUR BELLEI"/>
    <s v="Branca"/>
    <s v="BRASILEIRO NATO"/>
    <m/>
    <s v="MG"/>
    <m/>
    <n v="1217"/>
    <s v="DIVISAO DO SIASS PERICIA SAUD SERVIDOR"/>
    <s v="08-AREA ADMINISTR-UMUARAMA"/>
    <n v="29"/>
    <s v="PRO REITORIA DE GESTAO DE PESSOAS"/>
    <s v="04-SANTA MONICA"/>
    <x v="0"/>
    <s v="Graduação (Nivel Superior Completo)"/>
    <x v="0"/>
    <x v="3"/>
    <n v="3"/>
    <x v="0"/>
    <m/>
    <s v="0//0"/>
    <m/>
    <m/>
    <n v="0"/>
    <m/>
    <n v="0"/>
    <m/>
    <m/>
    <m/>
    <s v="EST"/>
    <s v="40 HS"/>
    <d v="2019-07-11T00:00:00"/>
    <n v="3430.71"/>
    <n v="35"/>
    <x v="7"/>
    <x v="9"/>
  </r>
  <r>
    <s v="MATHEUS MARQUES SANTIAGO"/>
    <s v="Universidade Federal de Uberlandia"/>
    <n v="3158118"/>
    <n v="13071728654"/>
    <s v="25/10/1995"/>
    <s v="M"/>
    <s v="IVONILDE MARQUES SANTIAGO"/>
    <s v="Branca"/>
    <s v="BRASILEIRO NATO"/>
    <m/>
    <s v="MG"/>
    <m/>
    <n v="643"/>
    <s v="DIVISAO DE MANUTENCAO - DIRAM"/>
    <s v="08-AREA ADMINISTR-UMUARAMA"/>
    <n v="131"/>
    <s v="PRO REITORIA DE PLANEJAMEN ADMINISTRACAO"/>
    <s v="04-SANTA MONIC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19-12-13T00:00:00"/>
    <n v="3434.01"/>
    <n v="27"/>
    <x v="8"/>
    <x v="9"/>
  </r>
  <r>
    <s v="MATHEUS RANGER FERNANDES FERREIRA"/>
    <s v="Universidade Federal de Uberlandia"/>
    <n v="3135716"/>
    <n v="8400869621"/>
    <s v="15/05/1997"/>
    <s v="M"/>
    <s v="ELAINE FERNANDES FERREIRA"/>
    <s v="Branca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x v="1"/>
    <s v="Especialização Nivel Superior"/>
    <x v="0"/>
    <x v="2"/>
    <n v="3"/>
    <x v="0"/>
    <m/>
    <s v="0//0"/>
    <m/>
    <m/>
    <n v="0"/>
    <m/>
    <n v="0"/>
    <m/>
    <m/>
    <m/>
    <s v="EST"/>
    <s v="40 HS"/>
    <d v="2019-07-03T00:00:00"/>
    <n v="3707.09"/>
    <n v="25"/>
    <x v="8"/>
    <x v="9"/>
  </r>
  <r>
    <s v="MATHEUS SANTANA GUIMARAES"/>
    <s v="Universidade Federal de Uberlandia"/>
    <n v="1948493"/>
    <n v="5224591619"/>
    <s v="28/01/1983"/>
    <s v="M"/>
    <s v="STELLA MARIS L SANTANA GUIMARAES"/>
    <s v="Branca"/>
    <s v="BRASILEIRO NATO"/>
    <m/>
    <s v="BA"/>
    <m/>
    <n v="135"/>
    <s v="DIVISAO DE ALMOXARIFADO"/>
    <s v="08-AREA ADMINISTR-UMUARAMA"/>
    <n v="131"/>
    <s v="PRO REITORIA DE PLANEJAMEN ADMINISTRACAO"/>
    <s v="04-SANTA MONICA"/>
    <x v="0"/>
    <s v="Especialização Nivel Superior"/>
    <x v="2"/>
    <x v="0"/>
    <n v="7"/>
    <x v="0"/>
    <m/>
    <s v="0//0"/>
    <m/>
    <m/>
    <n v="0"/>
    <m/>
    <n v="0"/>
    <m/>
    <m/>
    <m/>
    <s v="EST"/>
    <s v="40 HS"/>
    <d v="2012-06-11T00:00:00"/>
    <n v="3729.08"/>
    <n v="39"/>
    <x v="2"/>
    <x v="9"/>
  </r>
  <r>
    <s v="MAURA MOREIRA RAMOS"/>
    <s v="Hospital de Clínicas"/>
    <n v="1434809"/>
    <n v="81487401604"/>
    <s v="21/11/1972"/>
    <s v="F"/>
    <s v="JULIA PAES RAMOS"/>
    <s v="Parda"/>
    <s v="BRASILEIRO NATO"/>
    <m/>
    <s v="GO"/>
    <s v="GOVERLANDIA"/>
    <n v="479"/>
    <s v="CLINICA MEDICA E PEDIATRIA PS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3T00:00:00"/>
    <n v="10809.28"/>
    <n v="50"/>
    <x v="5"/>
    <x v="8"/>
  </r>
  <r>
    <s v="MAURELINA FERNANDES MOREIRA"/>
    <s v="Hospital de Clínicas"/>
    <n v="1187675"/>
    <n v="40932346200"/>
    <s v="04/07/1968"/>
    <s v="F"/>
    <s v="JUDITE FERNANDES MOREIRA"/>
    <s v="Preta"/>
    <s v="BRASILEIRO NATO"/>
    <m/>
    <s v="GO"/>
    <s v="QUIRINOPOLIS"/>
    <n v="499"/>
    <s v="UTI PEDIATRICO GEUNE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6-01-04T00:00:00"/>
    <n v="9515.52"/>
    <n v="54"/>
    <x v="4"/>
    <x v="3"/>
  </r>
  <r>
    <s v="MAURELISIO GERALDO BORGES"/>
    <s v="Hospital de Clínicas"/>
    <n v="1435021"/>
    <n v="4073565680"/>
    <s v="17/10/1980"/>
    <s v="M"/>
    <s v="SEBASTIANA PERES BORGES"/>
    <s v="Branca"/>
    <s v="BRASILEIRO NATO"/>
    <m/>
    <s v="MG"/>
    <s v="PATOS DE MINAS"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4T00:00:00"/>
    <n v="9831.8799999999992"/>
    <n v="42"/>
    <x v="2"/>
    <x v="3"/>
  </r>
  <r>
    <s v="MAURICIO AMARAL GONCALVES"/>
    <s v="Universidade Federal de Uberlandia"/>
    <n v="1223307"/>
    <n v="8734651640"/>
    <s v="21/06/1988"/>
    <s v="M"/>
    <s v="ZILDA ALVES DO AMARAL GONCALVES"/>
    <s v="Branca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Doutorado"/>
    <x v="1"/>
    <x v="2"/>
    <n v="3"/>
    <x v="0"/>
    <m/>
    <s v="0//0"/>
    <m/>
    <s v="Lic. Tratar de Interesses Particulares - EST"/>
    <n v="0"/>
    <m/>
    <n v="0"/>
    <m/>
    <s v="2/02/2022"/>
    <s v="2/02/2023"/>
    <s v="EST"/>
    <s v="40 HS"/>
    <d v="2017-11-14T00:00:00"/>
    <n v="0"/>
    <n v="34"/>
    <x v="7"/>
    <x v="10"/>
  </r>
  <r>
    <s v="MAURICIO ANSELMO ALVES"/>
    <s v="Hospital de Clínicas"/>
    <n v="1362348"/>
    <n v="3527382607"/>
    <s v="11/08/1977"/>
    <s v="M"/>
    <s v="CLEUSA MARIA DE OLIVEIRA ALVES"/>
    <s v="Preta"/>
    <s v="BRASILEIRO NATO"/>
    <m/>
    <s v="MG"/>
    <s v="PITANGUI"/>
    <n v="190"/>
    <s v="GESTAO CENTRO CIRURGICO DIRCH"/>
    <s v="06-HOSP CLINICAS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09-23T00:00:00"/>
    <n v="7314.47"/>
    <n v="45"/>
    <x v="3"/>
    <x v="2"/>
  </r>
  <r>
    <s v="MAURICIO AUGUSTO SANTOS PASSEADO NETO"/>
    <s v="Universidade Federal de Uberlandia"/>
    <n v="2327280"/>
    <n v="8387296651"/>
    <s v="16/11/1989"/>
    <s v="M"/>
    <s v="VIVIANE DA SILVA PASSEADO"/>
    <s v="Branca"/>
    <s v="BRASILEIRO NATO"/>
    <m/>
    <s v="MG"/>
    <m/>
    <n v="362"/>
    <s v="COORDENACAO CUR GRAD CIENCIAS CONTABEIS"/>
    <s v="04-SANTA MONICA"/>
    <n v="360"/>
    <s v="FACULDADE DE CIENCIAS CONTABEIS"/>
    <s v="04-SANTA MONICA"/>
    <x v="16"/>
    <s v="Especialização Nivel Superior"/>
    <x v="0"/>
    <x v="0"/>
    <n v="5"/>
    <x v="0"/>
    <m/>
    <s v="0//0"/>
    <m/>
    <m/>
    <n v="0"/>
    <m/>
    <n v="0"/>
    <m/>
    <m/>
    <m/>
    <s v="EST"/>
    <s v="40 HS"/>
    <d v="2016-07-13T00:00:00"/>
    <n v="4260.71"/>
    <n v="33"/>
    <x v="0"/>
    <x v="0"/>
  </r>
  <r>
    <s v="MAURICIO RODRIGUES DA CUNHA"/>
    <s v="Universidade Federal de Uberlandia"/>
    <n v="410944"/>
    <n v="14515849620"/>
    <s v="27/12/1952"/>
    <s v="M"/>
    <s v="TEREZINHA F CUNHA"/>
    <s v="Branca"/>
    <s v="BRASILEIRO NATO"/>
    <m/>
    <s v="MG"/>
    <s v="ARAGUARI"/>
    <n v="694"/>
    <s v="DIVISAO DE TRANSPORTES"/>
    <s v="08-AREA ADMINISTR-UMUARAMA"/>
    <n v="59"/>
    <s v="PREFEITURA UNIVERSITARIA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80-03-14T00:00:00"/>
    <n v="7156.5"/>
    <n v="70"/>
    <x v="9"/>
    <x v="2"/>
  </r>
  <r>
    <s v="MAURILIA MARTINS DE OLIVEIRA"/>
    <s v="Hospital de Clínicas"/>
    <n v="2914556"/>
    <n v="5881466683"/>
    <s v="16/07/1984"/>
    <s v="F"/>
    <s v="MAURICIA MARIA MARTINS DE OLIVEIRA"/>
    <s v="Pret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0"/>
    <x v="2"/>
    <n v="4"/>
    <x v="0"/>
    <m/>
    <s v="0//0"/>
    <m/>
    <m/>
    <n v="0"/>
    <m/>
    <n v="0"/>
    <m/>
    <m/>
    <m/>
    <s v="EST"/>
    <s v="40 HS"/>
    <d v="2012-02-08T00:00:00"/>
    <n v="4813.82"/>
    <n v="38"/>
    <x v="7"/>
    <x v="0"/>
  </r>
  <r>
    <s v="MAURISA TERENCIO DE OLIVEIRA"/>
    <s v="Hospital de Clínicas"/>
    <n v="1434814"/>
    <n v="4170937643"/>
    <s v="01/12/1967"/>
    <s v="F"/>
    <s v="TEREZINHA TERENCIO DE OLIVEIRA"/>
    <s v="Branca"/>
    <s v="BRASILEIRO NATO"/>
    <m/>
    <s v="GO"/>
    <s v="NAZARIO"/>
    <n v="483"/>
    <s v="CLINICA CIRURGICA 3 INTERNACA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3T00:00:00"/>
    <n v="9384.4699999999993"/>
    <n v="55"/>
    <x v="4"/>
    <x v="3"/>
  </r>
  <r>
    <s v="MAX AOR MARQUES"/>
    <s v="Universidade Federal de Uberlandia"/>
    <n v="411243"/>
    <n v="28805380687"/>
    <s v="08/10/1955"/>
    <s v="M"/>
    <s v="JANDIRA JESUS MARQUES"/>
    <s v="Branca"/>
    <s v="BRASILEIRO NATO"/>
    <m/>
    <s v="MG"/>
    <s v="NOVA PONTE"/>
    <n v="288"/>
    <s v="INSTITUTO DE CIENCIAS BIOMEDICAS"/>
    <s v="07-AREA ACADEMICA-UMUARAMA"/>
    <n v="288"/>
    <s v="INSTITUTO DE CIENCIAS BIOMEDICAS"/>
    <s v="07-AREA ACADEMICA-UMUARAMA"/>
    <x v="0"/>
    <s v="ENSINO MEDIO"/>
    <x v="2"/>
    <x v="0"/>
    <n v="16"/>
    <x v="0"/>
    <m/>
    <s v="0//0"/>
    <m/>
    <m/>
    <n v="0"/>
    <m/>
    <n v="0"/>
    <m/>
    <m/>
    <m/>
    <s v="EST"/>
    <s v="40 HS"/>
    <d v="1982-02-01T00:00:00"/>
    <n v="5001.57"/>
    <n v="67"/>
    <x v="1"/>
    <x v="0"/>
  </r>
  <r>
    <s v="MAXHUEL DE SOUZA BRAGANCA"/>
    <s v="Hospital de Clínicas"/>
    <n v="1365960"/>
    <n v="75359430630"/>
    <s v="11/07/1976"/>
    <s v="M"/>
    <s v="TEREZINHA GONCALVES DE SOUZA BRAGANCA"/>
    <s v="Branca"/>
    <s v="BRASILEIRO NATO"/>
    <m/>
    <s v="MG"/>
    <s v="UBERLANDIA"/>
    <n v="494"/>
    <s v="HEMODINAMICA GEUNE DIENF"/>
    <s v="05-ENFERMAGEM-UMUARAMA"/>
    <n v="211"/>
    <s v="DIRETORIA DE ENFERMAGEM HC"/>
    <s v="05-ENFERMAGEM-UMUARAMA"/>
    <x v="0"/>
    <s v="Tecnico (Nivel Medio Completo)"/>
    <x v="2"/>
    <x v="3"/>
    <n v="13"/>
    <x v="0"/>
    <m/>
    <s v="0//0"/>
    <m/>
    <m/>
    <n v="0"/>
    <m/>
    <n v="0"/>
    <m/>
    <m/>
    <m/>
    <s v="EST"/>
    <s v="40 HS"/>
    <d v="2002-12-10T00:00:00"/>
    <n v="4477.79"/>
    <n v="46"/>
    <x v="3"/>
    <x v="0"/>
  </r>
  <r>
    <s v="MAXWEL CAPSY BOGA RIBEIRO"/>
    <s v="Hospital de Clínicas"/>
    <n v="3604691"/>
    <n v="5824481660"/>
    <s v="13/12/1982"/>
    <s v="M"/>
    <s v="SANDRA MARIA BOGA RIBEIRO"/>
    <s v="Branca"/>
    <s v="BRASILEIRO NATO"/>
    <m/>
    <s v="SP"/>
    <m/>
    <n v="771"/>
    <s v="SERVICOS MEDICOS"/>
    <s v="06-HOSP CLINICAS-UMUARAMA"/>
    <n v="746"/>
    <s v="DIRETORIA DE SERVICOS CLINICOS"/>
    <s v="06-HOSP CLINICAS-UMUARAMA"/>
    <x v="0"/>
    <s v="Doutorado"/>
    <x v="1"/>
    <x v="0"/>
    <n v="7"/>
    <x v="0"/>
    <m/>
    <s v="0//0"/>
    <m/>
    <m/>
    <n v="26254"/>
    <s v="UNIVERSIDADE FED.DO TRIANGULO MINEIRO"/>
    <n v="0"/>
    <m/>
    <m/>
    <m/>
    <s v="EST"/>
    <s v="40 HS"/>
    <d v="2020-08-20T00:00:00"/>
    <n v="22194.81"/>
    <n v="40"/>
    <x v="2"/>
    <x v="4"/>
  </r>
  <r>
    <s v="MAXWEL SOARES SANTOS"/>
    <s v="Hospital de Clínicas"/>
    <n v="1711965"/>
    <n v="4719804632"/>
    <s v="26/01/1982"/>
    <s v="M"/>
    <s v="ROMILDA SOARES DOS SANTOS"/>
    <s v="Parda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2"/>
    <n v="7"/>
    <x v="0"/>
    <m/>
    <s v="0//0"/>
    <m/>
    <m/>
    <n v="0"/>
    <m/>
    <n v="0"/>
    <m/>
    <m/>
    <m/>
    <s v="EST"/>
    <s v="40 HS"/>
    <d v="2013-08-06T00:00:00"/>
    <n v="9132.98"/>
    <n v="40"/>
    <x v="2"/>
    <x v="3"/>
  </r>
  <r>
    <s v="MAYARA ANNA DE OLIVEIRA MEDEIROS"/>
    <s v="Hospital de Clínicas"/>
    <n v="1987995"/>
    <n v="9782573671"/>
    <s v="27/09/1988"/>
    <s v="F"/>
    <s v="APARECIDA GONCALVES DE OLIVEIRA"/>
    <s v="Branca"/>
    <s v="BRASILEIRO NATO"/>
    <m/>
    <s v="DF"/>
    <m/>
    <n v="216"/>
    <s v="SETOR DE MATERIAIS ESTERILIZACAO DIENF"/>
    <s v="05-ENFERMAGEM-UMUARAMA"/>
    <n v="211"/>
    <s v="DIRETORIA DE ENFERMAGEM HC"/>
    <s v="05-ENFERMAGEM-UMUARAMA"/>
    <x v="0"/>
    <s v="Graduação (Nivel Superior Completo)"/>
    <x v="0"/>
    <x v="3"/>
    <n v="7"/>
    <x v="0"/>
    <m/>
    <s v="0//0"/>
    <m/>
    <m/>
    <n v="0"/>
    <m/>
    <n v="0"/>
    <m/>
    <m/>
    <m/>
    <s v="EST"/>
    <s v="40 HS"/>
    <d v="2013-01-07T00:00:00"/>
    <n v="10545.55"/>
    <n v="34"/>
    <x v="7"/>
    <x v="8"/>
  </r>
  <r>
    <s v="MAYCON DENNIS HENRIQUE DE SOUZA"/>
    <s v="Universidade Federal de Uberlandia"/>
    <n v="2252125"/>
    <n v="1629912662"/>
    <s v="12/12/1988"/>
    <s v="M"/>
    <s v="VERA LUCIA HENRIQUE DE SOUZA"/>
    <s v="Preta"/>
    <s v="BRASILEIRO NATO"/>
    <m/>
    <s v="MG"/>
    <m/>
    <n v="814"/>
    <s v="COORDENACAO DO CURSO DE ARTES VISUAIS"/>
    <s v="04-SANTA MONICA"/>
    <n v="808"/>
    <s v="INSTITUTO DE ARTES"/>
    <s v="04-SANTA MONICA"/>
    <x v="0"/>
    <s v="Graduação (Nivel Superior Completo)"/>
    <x v="0"/>
    <x v="0"/>
    <n v="5"/>
    <x v="0"/>
    <m/>
    <s v="0//0"/>
    <m/>
    <s v="AFAS. CURSO FORMACAO OPCAO CARGO EFETIVO- C/ REMUN. -  EST"/>
    <n v="0"/>
    <m/>
    <n v="0"/>
    <m/>
    <s v="17/10/2022"/>
    <s v="17/02/2023"/>
    <s v="EST"/>
    <s v="40 HS"/>
    <d v="2015-09-16T00:00:00"/>
    <n v="4100.79"/>
    <n v="34"/>
    <x v="7"/>
    <x v="0"/>
  </r>
  <r>
    <s v="MAYRINES APARECIDA DA SILVA RODRIGUES"/>
    <s v="Universidade Federal de Uberlandia"/>
    <n v="2066908"/>
    <n v="52863468634"/>
    <s v="25/09/1964"/>
    <s v="F"/>
    <s v="ALVINA DE FATIMA RIBEIRO"/>
    <s v="Pret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Mestrado"/>
    <x v="0"/>
    <x v="0"/>
    <n v="7"/>
    <x v="0"/>
    <m/>
    <s v="0//0"/>
    <m/>
    <m/>
    <n v="0"/>
    <m/>
    <n v="0"/>
    <m/>
    <m/>
    <m/>
    <s v="EST"/>
    <s v="40 HS"/>
    <d v="2013-10-21T00:00:00"/>
    <n v="6630.5"/>
    <n v="58"/>
    <x v="4"/>
    <x v="2"/>
  </r>
  <r>
    <s v="MAYTA MAMEDE NEGRETO SANTOS"/>
    <s v="Universidade Federal de Uberlandia"/>
    <n v="1554174"/>
    <n v="69169926620"/>
    <s v="12/01/1970"/>
    <s v="F"/>
    <s v="ANTONIA MARIA MAMEDE NEGRETO"/>
    <s v="Branca"/>
    <s v="BRASILEIRO NATO"/>
    <m/>
    <s v="MG"/>
    <s v="UBERLANDIA"/>
    <n v="358"/>
    <s v="COORDENACAO C P P G EM QUIMICA"/>
    <s v="04-SANTA MONICA"/>
    <n v="356"/>
    <s v="INSTITUTO DE QUIMICA"/>
    <s v="04-SANTA MONIC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10-17T00:00:00"/>
    <n v="9039.74"/>
    <n v="52"/>
    <x v="5"/>
    <x v="3"/>
  </r>
  <r>
    <s v="MEIRE HENRIQUES LOPES GONCALVES"/>
    <s v="Hospital de Clínicas"/>
    <n v="1123337"/>
    <n v="60514191600"/>
    <s v="15/06/1967"/>
    <s v="F"/>
    <s v="ISTERLINA HENRIQ LOPES"/>
    <s v="Branca"/>
    <s v="BRASILEIRO NATO"/>
    <m/>
    <s v="MG"/>
    <s v="SAO MIGUEL DA ANTA"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11109.81"/>
    <n v="55"/>
    <x v="4"/>
    <x v="8"/>
  </r>
  <r>
    <s v="MEIRIELEM MARINA DE ARAUJO BEVILACQUA"/>
    <s v="Hospital de Clínicas"/>
    <n v="1935375"/>
    <n v="8096016644"/>
    <s v="07/08/1988"/>
    <s v="F"/>
    <s v="INES MARINA LOBO DE ARAUJO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2-04-12T00:00:00"/>
    <n v="8524.31"/>
    <n v="34"/>
    <x v="7"/>
    <x v="3"/>
  </r>
  <r>
    <s v="MELINA ROSA GOMES"/>
    <s v="Universidade Federal de Uberlandia"/>
    <n v="1918924"/>
    <n v="5782204664"/>
    <s v="15/04/1983"/>
    <s v="F"/>
    <s v="ARAILDA GOMES ROSA"/>
    <s v="Parda"/>
    <s v="BRASILEIRO NATO"/>
    <m/>
    <s v="MG"/>
    <m/>
    <n v="591"/>
    <s v="DIRETORIA DE EXTENSAO"/>
    <s v="04-SANTA MONICA"/>
    <n v="247"/>
    <s v="PRO REITORIA EXTENSAO E CULTURA"/>
    <s v="04-SANTA MONICA"/>
    <x v="0"/>
    <s v="Graduação (Nivel Superior Completo)"/>
    <x v="2"/>
    <x v="0"/>
    <n v="8"/>
    <x v="0"/>
    <m/>
    <s v="0//0"/>
    <m/>
    <m/>
    <n v="0"/>
    <m/>
    <n v="0"/>
    <m/>
    <m/>
    <m/>
    <s v="EST"/>
    <s v="40 HS"/>
    <d v="2012-02-27T00:00:00"/>
    <n v="3725.65"/>
    <n v="39"/>
    <x v="2"/>
    <x v="9"/>
  </r>
  <r>
    <s v="MERABI MARIA MOURA DIAS"/>
    <s v="Hospital de Clínicas"/>
    <n v="412789"/>
    <n v="19187947668"/>
    <s v="17/06/1955"/>
    <s v="F"/>
    <s v="SEBASTIANA MARIA JESUS"/>
    <s v="Branca"/>
    <s v="BRASILEIRO NATO"/>
    <m/>
    <s v="MG"/>
    <s v="ARAPUA"/>
    <n v="498"/>
    <s v="UTI ADULTO GEUNE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7-02-18T00:00:00"/>
    <n v="12153.14"/>
    <n v="67"/>
    <x v="1"/>
    <x v="5"/>
  </r>
  <r>
    <s v="MERCIA ROSA DOMINGUES SILVA"/>
    <s v="Hospital de Clínicas"/>
    <n v="2123411"/>
    <n v="78382599672"/>
    <s v="20/01/1970"/>
    <s v="F"/>
    <s v="REGINA ROSA DOMINGUES"/>
    <s v="Parda"/>
    <s v="BRASILEIRO NATO"/>
    <m/>
    <s v="MG"/>
    <s v="MATO VERDE"/>
    <n v="479"/>
    <s v="CLINICA MEDICA E PEDIATRIA PS DIENF"/>
    <s v="05-ENFERMAGEM-UMUARAMA"/>
    <n v="211"/>
    <s v="DIRETORIA DE ENFERMAGEM HC"/>
    <s v="05-ENFERMAGEM-UMUARAMA"/>
    <x v="0"/>
    <s v="ENSINO MEDIO"/>
    <x v="0"/>
    <x v="3"/>
    <n v="13"/>
    <x v="0"/>
    <m/>
    <s v="0//0"/>
    <m/>
    <m/>
    <n v="0"/>
    <m/>
    <n v="0"/>
    <m/>
    <m/>
    <m/>
    <s v="EST"/>
    <s v="40 HS"/>
    <d v="2003-11-24T00:00:00"/>
    <n v="4442.72"/>
    <n v="52"/>
    <x v="5"/>
    <x v="0"/>
  </r>
  <r>
    <s v="MERIELLE MARTINS ALVES"/>
    <s v="Universidade Federal de Uberlandia"/>
    <n v="2340463"/>
    <n v="8446771675"/>
    <s v="03/10/1988"/>
    <s v="F"/>
    <s v="MARIA MARTINS PEREIRA"/>
    <s v="Parda"/>
    <s v="BRASILEIRO NATO"/>
    <m/>
    <s v="MG"/>
    <m/>
    <n v="948"/>
    <s v="DIVISAO ASSIT E ORIENTACAO SOCIAL"/>
    <s v="04-SANTA MONICA"/>
    <n v="944"/>
    <s v="PRO REITORIA DE ASSISTENCIA ESTUDANTIL"/>
    <s v="04-SANTA MONICA"/>
    <x v="0"/>
    <s v="Especialização Nivel Superior"/>
    <x v="1"/>
    <x v="0"/>
    <n v="5"/>
    <x v="0"/>
    <m/>
    <s v="0//0"/>
    <m/>
    <m/>
    <n v="0"/>
    <m/>
    <n v="0"/>
    <m/>
    <m/>
    <m/>
    <s v="EST"/>
    <s v="40 HS"/>
    <d v="2016-10-17T00:00:00"/>
    <n v="7103.91"/>
    <n v="34"/>
    <x v="7"/>
    <x v="2"/>
  </r>
  <r>
    <s v="MEYR PEREIRA CRUZ"/>
    <s v="Universidade Federal de Uberlandia"/>
    <n v="1760377"/>
    <n v="4515578677"/>
    <s v="27/12/1979"/>
    <s v="F"/>
    <s v="FRANCISCA PEREIRA CRUZ"/>
    <s v="Branca"/>
    <s v="BRASILEIRO NATO"/>
    <m/>
    <s v="MG"/>
    <m/>
    <n v="541"/>
    <s v="PROGRAMA DE POS GRADUACAO EM MATEMATICA"/>
    <s v="04-SANTA MONICA"/>
    <n v="391"/>
    <s v="FACULDADE DE MATEMATICA"/>
    <s v="04-SANTA MONICA"/>
    <x v="0"/>
    <s v="Mestrado"/>
    <x v="1"/>
    <x v="0"/>
    <n v="9"/>
    <x v="0"/>
    <m/>
    <s v="0//0"/>
    <m/>
    <m/>
    <n v="26261"/>
    <s v="UNIVERSIDADE FEDERAL DE ITAJUBA"/>
    <n v="0"/>
    <m/>
    <m/>
    <m/>
    <s v="EST"/>
    <s v="40 HS"/>
    <d v="2019-07-17T00:00:00"/>
    <n v="8597.07"/>
    <n v="43"/>
    <x v="2"/>
    <x v="3"/>
  </r>
  <r>
    <s v="MICHEL COUTINHO DOS SANTOS"/>
    <s v="Hospital de Clínicas"/>
    <n v="2799904"/>
    <n v="5819341643"/>
    <s v="30/05/1982"/>
    <s v="M"/>
    <s v="GILDA COUTINHO DOS SANTOS"/>
    <s v="Branca"/>
    <s v="BRASILEIRO NATO"/>
    <m/>
    <s v="MG"/>
    <m/>
    <n v="179"/>
    <s v="DIRETORIA GERAL HOSP CLINICAS"/>
    <s v="06-HOSP CLINICAS-UMUARAMA"/>
    <n v="179"/>
    <s v="DIRETORIA GERAL HOSP CLINICAS"/>
    <s v="06-HOSP CLINICAS-UMUARAMA"/>
    <x v="0"/>
    <s v="Mestrado"/>
    <x v="1"/>
    <x v="0"/>
    <n v="9"/>
    <x v="1"/>
    <m/>
    <s v="0//0"/>
    <m/>
    <s v="CESSAO (COM ONUS) PARA OUTROS ORGAOS - EST"/>
    <n v="26350"/>
    <s v="FUND. UNIV FEDERAL DA GRANDE DOURADOS"/>
    <n v="26443"/>
    <s v="EMPRESA BRAS. SERVIÇOS HOSPITALARES"/>
    <s v="23/09/2022"/>
    <s v="0//0"/>
    <s v="EST"/>
    <s v="40 HS"/>
    <d v="2022-06-20T00:00:00"/>
    <n v="9679.66"/>
    <n v="40"/>
    <x v="2"/>
    <x v="3"/>
  </r>
  <r>
    <s v="MICHELE APARECIDA DE LIMA FREITAS"/>
    <s v="Universidade Federal de Uberlandia"/>
    <n v="1421827"/>
    <n v="9484433677"/>
    <s v="21/04/1989"/>
    <s v="F"/>
    <s v="SONIA MARIA SILVA DE LIMA"/>
    <s v="Parda"/>
    <s v="BRASILEIRO NATO"/>
    <m/>
    <s v="MG"/>
    <m/>
    <n v="424"/>
    <s v="DIVISAO DE PESSOAL"/>
    <s v="08-AREA ADMINISTR-UMUARAMA"/>
    <n v="29"/>
    <s v="PRO REITORIA DE GESTAO DE PESSOAS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17-09-08T00:00:00"/>
    <n v="3058.7"/>
    <n v="33"/>
    <x v="0"/>
    <x v="9"/>
  </r>
  <r>
    <s v="MICHELE APARECIDA XAVIER FALCO"/>
    <s v="Universidade Federal de Uberlandia"/>
    <n v="1673165"/>
    <n v="6862674609"/>
    <s v="24/03/1983"/>
    <s v="F"/>
    <s v="NELMA MARIA XAVIER FALCO"/>
    <s v="Branca"/>
    <s v="BRASILEIRO NATO"/>
    <m/>
    <s v="MG"/>
    <s v="UBERLANDIA"/>
    <n v="954"/>
    <s v="DIVISAO DE SAUDE - ESTUDANTE"/>
    <s v="04-SANTA MONICA"/>
    <n v="944"/>
    <s v="PRO REITORIA DE ASSISTENCIA ESTUDANTIL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9-01-22T00:00:00"/>
    <n v="8601.52"/>
    <n v="39"/>
    <x v="2"/>
    <x v="3"/>
  </r>
  <r>
    <s v="MICHELE SORAYA TESSARO"/>
    <s v="Hospital de Clínicas"/>
    <n v="1434539"/>
    <n v="62832832687"/>
    <s v="27/10/1972"/>
    <s v="F"/>
    <s v="IVETE RIBEIRO DE SOUZA"/>
    <s v="Branca"/>
    <s v="BRASILEIRO NATO"/>
    <m/>
    <s v="SP"/>
    <s v="ATIBAIA"/>
    <n v="488"/>
    <s v="ENFERMAGEM PEDIATRIA INTERNACAO DIENF"/>
    <s v="05-ENFERMAGEM-UMUARAMA"/>
    <n v="211"/>
    <s v="DIRETORIA DE ENFERMAGEM HC"/>
    <s v="05-ENFERMAGEM-UMUARAMA"/>
    <x v="0"/>
    <s v="Tecnico (Nivel Medio Completo)"/>
    <x v="2"/>
    <x v="2"/>
    <n v="13"/>
    <x v="0"/>
    <m/>
    <s v="0//0"/>
    <m/>
    <m/>
    <n v="0"/>
    <m/>
    <n v="0"/>
    <m/>
    <m/>
    <m/>
    <s v="EST"/>
    <s v="40 HS"/>
    <d v="2003-11-11T00:00:00"/>
    <n v="10313.049999999999"/>
    <n v="50"/>
    <x v="5"/>
    <x v="8"/>
  </r>
  <r>
    <s v="MICHELLE APARECIDA DOS SANTOS TONETO"/>
    <s v="Hospital de Clínicas"/>
    <n v="2327329"/>
    <n v="9468710602"/>
    <s v="01/10/1988"/>
    <s v="F"/>
    <s v="TEREZINHA DOS SANTOS TONETO"/>
    <s v="Branc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Mestrado"/>
    <x v="1"/>
    <x v="0"/>
    <n v="5"/>
    <x v="0"/>
    <m/>
    <s v="0//0"/>
    <m/>
    <m/>
    <n v="0"/>
    <m/>
    <n v="0"/>
    <m/>
    <m/>
    <m/>
    <s v="EST"/>
    <s v="40 HS"/>
    <d v="2016-07-18T00:00:00"/>
    <n v="9919.9699999999993"/>
    <n v="34"/>
    <x v="7"/>
    <x v="3"/>
  </r>
  <r>
    <s v="MICHELLE CRISTINA DE ARAUJO"/>
    <s v="Universidade Federal de Uberlandia"/>
    <n v="1827595"/>
    <n v="4361777659"/>
    <s v="27/06/1977"/>
    <s v="F"/>
    <s v="LIDIA PAULINA DE ARAUJO"/>
    <s v="Branca"/>
    <s v="BRASILEIRO NATO"/>
    <m/>
    <s v="MG"/>
    <m/>
    <n v="298"/>
    <s v="INSTITUTO DE BIOTECNOLOGIA"/>
    <s v="07-AREA ACADEMICA-UMUARAMA"/>
    <n v="298"/>
    <s v="INSTITUTO DE BIOTECNOLOGIA"/>
    <s v="07-AREA ACADEMICA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1-30T00:00:00"/>
    <n v="5022.3900000000003"/>
    <n v="45"/>
    <x v="3"/>
    <x v="0"/>
  </r>
  <r>
    <s v="MICHELLE EGLE TORRES SILVA"/>
    <s v="Hospital de Clínicas"/>
    <n v="1455020"/>
    <n v="3329927640"/>
    <s v="30/09/1976"/>
    <s v="F"/>
    <s v="VILMA CANDIDA SILVA"/>
    <s v="Branca"/>
    <s v="BRASILEIRO NATO"/>
    <m/>
    <s v="MG"/>
    <s v="PASSOS"/>
    <n v="469"/>
    <s v="CENTRO SAUDE ESCOLA JARAGUA AMB DIENF"/>
    <s v="05-ENFERMAGEM-UMUARAMA"/>
    <n v="211"/>
    <s v="DIRETORIA DE ENFERMAGEM HC"/>
    <s v="05-ENFERMAGEM-UMUARAMA"/>
    <x v="0"/>
    <s v="Mestrado"/>
    <x v="1"/>
    <x v="0"/>
    <n v="12"/>
    <x v="0"/>
    <m/>
    <s v="0//0"/>
    <m/>
    <m/>
    <n v="0"/>
    <m/>
    <n v="0"/>
    <m/>
    <m/>
    <m/>
    <s v="EST"/>
    <s v="40 HS"/>
    <d v="2004-06-01T00:00:00"/>
    <n v="11571.18"/>
    <n v="46"/>
    <x v="3"/>
    <x v="8"/>
  </r>
  <r>
    <s v="MICHELLE GODOY CANAZZA DAMIAN"/>
    <s v="Hospital de Clínicas"/>
    <n v="2521569"/>
    <n v="5491543616"/>
    <s v="06/04/1982"/>
    <s v="F"/>
    <s v="MARIA EUSTAQIA DE GODOY DAMIAN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Mestrado"/>
    <x v="1"/>
    <x v="2"/>
    <n v="8"/>
    <x v="0"/>
    <m/>
    <s v="0//0"/>
    <m/>
    <m/>
    <n v="0"/>
    <m/>
    <n v="0"/>
    <m/>
    <m/>
    <m/>
    <s v="EST"/>
    <s v="20 HS"/>
    <d v="2011-09-15T00:00:00"/>
    <n v="10146.42"/>
    <n v="40"/>
    <x v="2"/>
    <x v="8"/>
  </r>
  <r>
    <s v="MICHELLE MARQUES SILVA"/>
    <s v="Universidade Federal de Uberlandia"/>
    <n v="2125239"/>
    <n v="6847070633"/>
    <s v="09/04/1987"/>
    <s v="F"/>
    <s v="DALMA APARECIDA MARQUES"/>
    <s v="Preta"/>
    <s v="BRASILEIRO NATO"/>
    <m/>
    <s v="MG"/>
    <m/>
    <n v="623"/>
    <s v="DIVISAO DE FORMACAO DISCENTE"/>
    <s v="04-SANTA MONICA"/>
    <n v="262"/>
    <s v="PRO REITORIA DE GRADUACAO"/>
    <s v="04-SANTA MONICA"/>
    <x v="0"/>
    <s v="Especialização Nivel Superior"/>
    <x v="2"/>
    <x v="0"/>
    <n v="6"/>
    <x v="0"/>
    <m/>
    <s v="0//0"/>
    <m/>
    <m/>
    <n v="0"/>
    <m/>
    <n v="0"/>
    <m/>
    <m/>
    <m/>
    <s v="EST"/>
    <s v="40 HS"/>
    <d v="2014-05-29T00:00:00"/>
    <n v="3434.01"/>
    <n v="35"/>
    <x v="7"/>
    <x v="9"/>
  </r>
  <r>
    <s v="MICHELLE PEREIRA CRUZ"/>
    <s v="Hospital de Clínicas"/>
    <n v="1435463"/>
    <n v="4673887689"/>
    <s v="06/06/1980"/>
    <s v="F"/>
    <s v="AIDA PEREIRA CRUZ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3-12-03T00:00:00"/>
    <n v="5852.91"/>
    <n v="42"/>
    <x v="2"/>
    <x v="0"/>
  </r>
  <r>
    <s v="MICHELLE SOARES MOURA MACHADO"/>
    <s v="Universidade Federal de Uberlandia"/>
    <n v="3305281"/>
    <n v="9953727643"/>
    <s v="05/09/1994"/>
    <s v="F"/>
    <s v="MARIA DE LOURDES SOARES MOURA"/>
    <s v="Parda"/>
    <s v="BRASILEIRO NATO"/>
    <m/>
    <s v="MG"/>
    <m/>
    <n v="1182"/>
    <s v="DIVISAO DE ORCAMENTOS - PREFE"/>
    <s v="04-SANTA MONICA"/>
    <n v="59"/>
    <s v="PREFEITURA UNIVERSITARIA"/>
    <s v="04-SANTA MONICA"/>
    <x v="0"/>
    <s v="ENSINO SUPERIOR"/>
    <x v="1"/>
    <x v="1"/>
    <n v="1"/>
    <x v="0"/>
    <m/>
    <s v="0//0"/>
    <m/>
    <m/>
    <n v="0"/>
    <m/>
    <n v="0"/>
    <m/>
    <m/>
    <m/>
    <s v="EST"/>
    <s v="40 HS"/>
    <d v="2022-08-16T00:00:00"/>
    <n v="5434.85"/>
    <n v="28"/>
    <x v="8"/>
    <x v="0"/>
  </r>
  <r>
    <s v="MICHELLI CORSINO PEREIRA"/>
    <s v="Hospital de Clínicas"/>
    <n v="1854934"/>
    <n v="5598035677"/>
    <s v="18/08/1981"/>
    <s v="F"/>
    <s v="JAMIRA CORSINO PEREIRA"/>
    <s v="Branc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1-03-16T00:00:00"/>
    <n v="12110.89"/>
    <n v="41"/>
    <x v="2"/>
    <x v="5"/>
  </r>
  <r>
    <s v="MICHELLI LOCKS CANCELLIER"/>
    <s v="Universidade Federal de Uberlandia"/>
    <n v="1958285"/>
    <n v="4893890905"/>
    <s v="06/08/1985"/>
    <s v="F"/>
    <s v="VILMA APARECIDA LOCKS"/>
    <s v="Branca"/>
    <s v="BRASILEIRO NATO"/>
    <m/>
    <s v="PR"/>
    <m/>
    <n v="131"/>
    <s v="PRO REITORIA DE PLANEJAMEN ADMINISTRACAO"/>
    <s v="04-SANTA MONICA"/>
    <n v="131"/>
    <s v="PRO REITORIA DE PLANEJAMEN ADMINISTRACAO"/>
    <s v="04-SANTA MONICA"/>
    <x v="0"/>
    <s v="Especialização Nivel Superior"/>
    <x v="0"/>
    <x v="0"/>
    <n v="7"/>
    <x v="0"/>
    <m/>
    <s v="0//0"/>
    <m/>
    <m/>
    <n v="26440"/>
    <s v="UNIVERSIDADE FEDERAL DA FRONTEIRA SUL"/>
    <n v="0"/>
    <m/>
    <m/>
    <m/>
    <s v="EST"/>
    <s v="40 HS"/>
    <d v="2019-08-16T00:00:00"/>
    <n v="5144.88"/>
    <n v="37"/>
    <x v="7"/>
    <x v="0"/>
  </r>
  <r>
    <s v="MICHELY CRISTINA SANTOS ALMEIDA"/>
    <s v="Hospital de Clínicas"/>
    <n v="1435076"/>
    <n v="5675231609"/>
    <s v="23/10/1981"/>
    <s v="F"/>
    <s v="ELIZETE MARIA DE FATIMA SANTOS"/>
    <s v="Parda"/>
    <s v="BRASILEIRO NATO"/>
    <m/>
    <s v="MG"/>
    <s v="PATROCINIO"/>
    <n v="212"/>
    <s v="AMBULATORI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25T00:00:00"/>
    <n v="4483.08"/>
    <n v="41"/>
    <x v="2"/>
    <x v="0"/>
  </r>
  <r>
    <s v="MIGUEL ANGELO DO NASCIMENTO OLIVEIRA"/>
    <s v="Universidade Federal de Uberlandia"/>
    <n v="412409"/>
    <n v="49750224604"/>
    <s v="10/05/1963"/>
    <s v="M"/>
    <s v="SUZANA NASCIMENTO OLIVEIRA"/>
    <s v="Branca"/>
    <s v="BRASILEIRO NATO"/>
    <m/>
    <s v="MG"/>
    <s v="UBERLANDIA"/>
    <n v="166"/>
    <s v="DIRETORIA DE ORCAMENTO"/>
    <s v="04-SANTA MONICA"/>
    <n v="131"/>
    <s v="PRO REITORIA DE PLANEJAMEN ADMINISTRACAO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4-12-01T00:00:00"/>
    <n v="10939.7"/>
    <n v="59"/>
    <x v="6"/>
    <x v="8"/>
  </r>
  <r>
    <s v="MIGUEL HERNANDES JUNIOR"/>
    <s v="Universidade Federal de Uberlandia"/>
    <n v="2344712"/>
    <n v="6392045627"/>
    <s v="08/05/1984"/>
    <s v="M"/>
    <s v="MARTA LOMONACO HERNANDES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Mestrado"/>
    <x v="2"/>
    <x v="0"/>
    <n v="5"/>
    <x v="0"/>
    <m/>
    <s v="0//0"/>
    <m/>
    <m/>
    <n v="0"/>
    <m/>
    <n v="0"/>
    <m/>
    <m/>
    <m/>
    <s v="EST"/>
    <s v="40 HS"/>
    <d v="2016-11-14T00:00:00"/>
    <n v="3946.64"/>
    <n v="38"/>
    <x v="7"/>
    <x v="9"/>
  </r>
  <r>
    <s v="MIGUEL PETRAGLIA FILHO"/>
    <s v="Hospital de Clínicas"/>
    <n v="1364529"/>
    <n v="70566615649"/>
    <s v="22/11/1972"/>
    <s v="M"/>
    <s v="VALDELICE FERREIRA PETRAGLIA"/>
    <s v="Parda"/>
    <s v="BRASILEIRO NATO"/>
    <m/>
    <s v="MG"/>
    <s v="ITUIUTABA"/>
    <n v="769"/>
    <s v="PROPEDEUTICA"/>
    <s v="06-HOSP CLINICAS-UMUARAMA"/>
    <n v="746"/>
    <s v="DIRETORIA DE SERVICOS CLINICOS"/>
    <s v="06-HOSP CLINICAS-UMUARAMA"/>
    <x v="0"/>
    <s v="Graduação (Nivel Superior Completo)"/>
    <x v="0"/>
    <x v="1"/>
    <n v="13"/>
    <x v="0"/>
    <m/>
    <s v="0//0"/>
    <m/>
    <m/>
    <n v="0"/>
    <m/>
    <n v="0"/>
    <m/>
    <m/>
    <m/>
    <s v="EST"/>
    <s v="24 HS"/>
    <d v="2002-11-12T00:00:00"/>
    <n v="6238.77"/>
    <n v="50"/>
    <x v="5"/>
    <x v="2"/>
  </r>
  <r>
    <s v="MILCE PEREIRA DE LIMA"/>
    <s v="Hospital de Clínicas"/>
    <n v="1123497"/>
    <n v="55029752668"/>
    <s v="07/04/1962"/>
    <s v="F"/>
    <s v="MARIA ALICE PEREIRA DE LIMA"/>
    <s v="Preta"/>
    <s v="BRASILEIRO NATO"/>
    <m/>
    <s v="MG"/>
    <s v="UBERLâNDIA"/>
    <n v="488"/>
    <s v="ENFERMAGEM PEDIATRIA INTERN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1-17T00:00:00"/>
    <n v="10252.02"/>
    <n v="60"/>
    <x v="6"/>
    <x v="8"/>
  </r>
  <r>
    <s v="MILENA SUEMI IRIE"/>
    <s v="Universidade Federal de Uberlandia"/>
    <n v="3249426"/>
    <n v="942190955"/>
    <s v="23/01/1990"/>
    <s v="F"/>
    <s v="MARY MAYUMI TAGUTI IRIE"/>
    <s v="Amarela"/>
    <s v="BRASILEIRO NATO"/>
    <m/>
    <s v="RO"/>
    <m/>
    <n v="92"/>
    <s v="HOSPITAL ODONTOLOGICO - DIRETORIA GERAL"/>
    <s v="08-AREA ADMINISTR-UMUARAMA"/>
    <n v="92"/>
    <s v="HOSPITAL ODONTOLOGICO - DIRETORIA GERAL"/>
    <s v="08-AREA ADMINISTR-UMUARAMA"/>
    <x v="0"/>
    <s v="Doutorado"/>
    <x v="1"/>
    <x v="1"/>
    <n v="1"/>
    <x v="0"/>
    <m/>
    <s v="0//0"/>
    <m/>
    <m/>
    <n v="0"/>
    <m/>
    <n v="0"/>
    <m/>
    <m/>
    <m/>
    <s v="EST"/>
    <s v="40 HS"/>
    <d v="2021-08-16T00:00:00"/>
    <n v="7734.21"/>
    <n v="32"/>
    <x v="0"/>
    <x v="2"/>
  </r>
  <r>
    <s v="MILENE DIAS CARNEIRO"/>
    <s v="Universidade Federal de Uberlandia"/>
    <n v="3021056"/>
    <n v="2999124180"/>
    <s v="10/06/1992"/>
    <s v="F"/>
    <s v="LEILANE MARIA SILVA"/>
    <s v="Branca"/>
    <s v="BRASILEIRO NATO"/>
    <m/>
    <s v="GO"/>
    <m/>
    <n v="954"/>
    <s v="DIVISAO DE SAUDE - ESTUDANTE"/>
    <s v="04-SANTA MONICA"/>
    <n v="944"/>
    <s v="PRO REITORIA DE ASSISTENCIA ESTUDANTIL"/>
    <s v="04-SANTA MONIC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8-02-26T00:00:00"/>
    <n v="6837.25"/>
    <n v="30"/>
    <x v="0"/>
    <x v="2"/>
  </r>
  <r>
    <s v="MILTON FRANCISCO DOS SANTOS"/>
    <s v="Universidade Federal de Uberlandia"/>
    <n v="411245"/>
    <n v="21187762687"/>
    <s v="27/12/1953"/>
    <s v="M"/>
    <s v="JOAQUINA ROSA SANTOS"/>
    <s v="Parda"/>
    <s v="BRASILEIRO NATO"/>
    <m/>
    <s v="MG"/>
    <s v="NOVA PONTE"/>
    <n v="89"/>
    <s v="DIRETORIA DE COMUNICACAO SOCIAL"/>
    <s v="04-SANTA MONICA"/>
    <n v="89"/>
    <s v="DIRETORIA DE COMUNICACAO SOCIAL"/>
    <s v="04-SANTA MONICA"/>
    <x v="0"/>
    <s v="ENSINO FUNDAMENTAL"/>
    <x v="0"/>
    <x v="3"/>
    <n v="16"/>
    <x v="0"/>
    <m/>
    <s v="0//0"/>
    <m/>
    <m/>
    <n v="0"/>
    <m/>
    <n v="0"/>
    <m/>
    <m/>
    <m/>
    <s v="EST"/>
    <s v="40 HS"/>
    <d v="1977-09-12T00:00:00"/>
    <n v="6629.66"/>
    <n v="69"/>
    <x v="9"/>
    <x v="2"/>
  </r>
  <r>
    <s v="MILTON TOMAZ FRANCO JUNIOR"/>
    <s v="Universidade Federal de Uberlandia"/>
    <n v="2090383"/>
    <n v="8061178699"/>
    <s v="16/02/1988"/>
    <s v="M"/>
    <s v="EIGNA LUCIA DE MEDEIROS FRANCO"/>
    <s v="Branca"/>
    <s v="BRASILEIRO NATO"/>
    <m/>
    <s v="MG"/>
    <m/>
    <n v="793"/>
    <s v="COORD CURSO GRAD BIOTECNOLOGIA DE PATOS"/>
    <s v="11-CAMPUS PATOS DE MINAS"/>
    <n v="298"/>
    <s v="INSTITUTO DE BIOTECNOLOGIA"/>
    <s v="07-AREA ACADEMICA-UMUARAMA"/>
    <x v="0"/>
    <s v="Especialização Nivel Superior"/>
    <x v="0"/>
    <x v="2"/>
    <n v="6"/>
    <x v="0"/>
    <m/>
    <s v="0//0"/>
    <m/>
    <m/>
    <n v="0"/>
    <m/>
    <n v="0"/>
    <m/>
    <m/>
    <m/>
    <s v="EST"/>
    <s v="40 HS"/>
    <d v="2014-02-13T00:00:00"/>
    <n v="4157.95"/>
    <n v="34"/>
    <x v="7"/>
    <x v="0"/>
  </r>
  <r>
    <s v="MINEIA CRISTINA FRANCO"/>
    <s v="Universidade Federal de Uberlandia"/>
    <n v="1673067"/>
    <n v="2764861613"/>
    <s v="15/05/1975"/>
    <s v="F"/>
    <s v="DINAIR SILVA FRANCO"/>
    <s v="Preta"/>
    <s v="BRASILEIRO NATO"/>
    <m/>
    <s v="MG"/>
    <s v="ITUIUTABA"/>
    <n v="578"/>
    <s v="COORD CURSO DE SERVICO SOCIAL DO PONTAL"/>
    <s v="09-CAMPUS PONTAL"/>
    <n v="1158"/>
    <s v="FA ADM CIE CONT ENG PROD SERV SOCIAL"/>
    <s v="09-CAMPUS PONTAL"/>
    <x v="0"/>
    <s v="Mestrado"/>
    <x v="0"/>
    <x v="0"/>
    <n v="10"/>
    <x v="0"/>
    <m/>
    <s v="0//0"/>
    <m/>
    <s v="Afast. no País (Com Ônus) Est/Dout/Mestrado - EST"/>
    <n v="0"/>
    <m/>
    <n v="0"/>
    <m/>
    <s v="24/04/2022"/>
    <s v="24/04/2023"/>
    <s v="EST"/>
    <s v="40 HS"/>
    <d v="2009-01-22T00:00:00"/>
    <n v="5989.26"/>
    <n v="47"/>
    <x v="3"/>
    <x v="0"/>
  </r>
  <r>
    <s v="MIQUEIAS DE SOUZA MARCAL"/>
    <s v="Universidade Federal de Uberlandia"/>
    <n v="2954411"/>
    <n v="10124913660"/>
    <s v="21/03/1993"/>
    <s v="M"/>
    <s v="LUZINETE RUFINO DE SOUZA MARCAL"/>
    <s v="Parda"/>
    <s v="BRASILEIRO NATO"/>
    <m/>
    <s v="MG"/>
    <m/>
    <n v="815"/>
    <s v="COORDENACAO DO CURSO DE MUSICA"/>
    <s v="04-SANTA MONICA"/>
    <n v="808"/>
    <s v="INSTITUTO DE ARTES"/>
    <s v="04-SANTA MONIC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3-04-29T00:00:00"/>
    <n v="4315.96"/>
    <n v="29"/>
    <x v="0"/>
    <x v="0"/>
  </r>
  <r>
    <s v="MIRELLA DE OLIVEIRA FREITAS"/>
    <s v="Universidade Federal de Uberlandia"/>
    <n v="2367436"/>
    <n v="4288164605"/>
    <s v="23/10/1978"/>
    <s v="F"/>
    <s v="ENEIDA ROCHA DE OLIVEIRA FREITAS"/>
    <s v="Parda"/>
    <s v="BRASILEIRO NATO"/>
    <m/>
    <s v="MG"/>
    <s v="UBERLANDIA"/>
    <n v="349"/>
    <s v="INSTITUTO DE LETRAS E LINGUISTICA"/>
    <s v="04-SANTA MONICA"/>
    <n v="0"/>
    <m/>
    <m/>
    <x v="0"/>
    <s v="Doutorado"/>
    <x v="5"/>
    <x v="4"/>
    <m/>
    <x v="3"/>
    <m/>
    <s v="0//0"/>
    <m/>
    <m/>
    <n v="0"/>
    <m/>
    <n v="0"/>
    <m/>
    <m/>
    <m/>
    <s v="EST"/>
    <s v="40 DE"/>
    <d v="2020-07-22T00:00:00"/>
    <n v="0"/>
    <n v="44"/>
    <x v="3"/>
    <x v="10"/>
  </r>
  <r>
    <s v="MIRELLE GONCALVES DE REZENDE"/>
    <s v="Universidade Federal de Uberlandia"/>
    <n v="2708977"/>
    <n v="7265313674"/>
    <s v="04/09/1986"/>
    <s v="F"/>
    <s v="DIVINA DAS GRACAS GONCALVES REZENDE"/>
    <s v="Branca"/>
    <s v="BRASILEIRO NATO"/>
    <m/>
    <s v="MG"/>
    <m/>
    <n v="443"/>
    <s v="DIRETORIA DA EDITORA UFU"/>
    <s v="04-SANTA MONICA"/>
    <n v="131"/>
    <s v="PRO REITORIA DE PLANEJAMEN ADMINISTRACAO"/>
    <s v="04-SANTA MONICA"/>
    <x v="10"/>
    <s v="Especialização Nivel Superior"/>
    <x v="0"/>
    <x v="0"/>
    <n v="5"/>
    <x v="0"/>
    <m/>
    <s v="0//0"/>
    <m/>
    <m/>
    <n v="0"/>
    <m/>
    <n v="0"/>
    <m/>
    <m/>
    <m/>
    <s v="EST"/>
    <s v="40 HS"/>
    <d v="2015-10-08T00:00:00"/>
    <n v="4157.95"/>
    <n v="36"/>
    <x v="7"/>
    <x v="0"/>
  </r>
  <r>
    <s v="MIRIA MARCIA PAZINI"/>
    <s v="Hospital de Clínicas"/>
    <n v="1123229"/>
    <n v="82834083649"/>
    <s v="15/01/1971"/>
    <s v="F"/>
    <s v="MARIA DIVINA FERREIRA PAZINI"/>
    <s v="Branca"/>
    <s v="BRASILEIRO NATO"/>
    <m/>
    <s v="GO"/>
    <s v="GOIANIA"/>
    <n v="493"/>
    <s v="CIRURGIA PLASTICA QUEIMADOS GEUNE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01-17T00:00:00"/>
    <n v="7821.38"/>
    <n v="51"/>
    <x v="5"/>
    <x v="2"/>
  </r>
  <r>
    <s v="MIRIAM DAMIAO GOMES SEABRA"/>
    <s v="Hospital de Clínicas"/>
    <n v="2175829"/>
    <n v="85449865600"/>
    <s v="28/06/1971"/>
    <s v="F"/>
    <s v="MARIA EDITH DAMIAO GOMES SEABR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8"/>
    <x v="0"/>
    <m/>
    <s v="0//0"/>
    <m/>
    <m/>
    <n v="0"/>
    <m/>
    <n v="0"/>
    <m/>
    <m/>
    <m/>
    <s v="EST"/>
    <s v="20 HS"/>
    <d v="2011-03-15T00:00:00"/>
    <n v="8160.12"/>
    <n v="51"/>
    <x v="5"/>
    <x v="3"/>
  </r>
  <r>
    <s v="MIRIAM SANTOS DE OLIVEIRA"/>
    <s v="Hospital de Clínicas"/>
    <n v="1558724"/>
    <n v="4735361618"/>
    <s v="04/08/1977"/>
    <s v="F"/>
    <s v="VILMAR SILVA DOS SANTOS"/>
    <s v="Parda"/>
    <s v="BRASILEIRO NATO"/>
    <m/>
    <s v="MG"/>
    <s v="CONTAGEM"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11"/>
    <x v="0"/>
    <m/>
    <s v="0//0"/>
    <m/>
    <m/>
    <n v="0"/>
    <m/>
    <n v="0"/>
    <m/>
    <m/>
    <m/>
    <s v="EST"/>
    <s v="40 HS"/>
    <d v="2007-01-08T00:00:00"/>
    <n v="8930.3799999999992"/>
    <n v="45"/>
    <x v="3"/>
    <x v="3"/>
  </r>
  <r>
    <s v="MIRIAN ALVES DOS SANTOS BOTELHO"/>
    <s v="Hospital de Clínicas"/>
    <n v="1365758"/>
    <n v="59572507672"/>
    <s v="08/10/1965"/>
    <s v="F"/>
    <s v="MARLY DOS SANTOS ALVES"/>
    <s v="Branca"/>
    <s v="BRASILEIRO NATO"/>
    <m/>
    <s v="MG"/>
    <s v="UBERLANDIA"/>
    <n v="469"/>
    <s v="CENTRO SAUDE ESCOLA JARAGUA AMB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2-02T00:00:00"/>
    <n v="4833.87"/>
    <n v="57"/>
    <x v="4"/>
    <x v="0"/>
  </r>
  <r>
    <s v="MIRIAN DE FATIMA SILVA"/>
    <s v="Hospital de Clínicas"/>
    <n v="1871380"/>
    <n v="6376227660"/>
    <s v="13/07/1983"/>
    <s v="F"/>
    <s v="ORLINDA MARIA DA SILVA"/>
    <s v="Branca"/>
    <s v="BRASILEIRO NATO"/>
    <m/>
    <s v="MG"/>
    <m/>
    <n v="494"/>
    <s v="HEMODINAMICA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5T00:00:00"/>
    <n v="9694.57"/>
    <n v="39"/>
    <x v="2"/>
    <x v="3"/>
  </r>
  <r>
    <s v="MIRIAN HELENA SEGALLA SILVA"/>
    <s v="Hospital de Clínicas"/>
    <n v="1035055"/>
    <n v="57103372691"/>
    <s v="15/05/1966"/>
    <s v="F"/>
    <s v="MARIA HELENA SEGALLA SILVA"/>
    <s v="Pard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2-05-06T00:00:00"/>
    <n v="7071.89"/>
    <n v="56"/>
    <x v="4"/>
    <x v="2"/>
  </r>
  <r>
    <s v="MIRIAN MENDONCA GOMES SIQUEIRA"/>
    <s v="Hospital de Clínicas"/>
    <n v="3091034"/>
    <n v="5929467625"/>
    <s v="22/09/1983"/>
    <s v="F"/>
    <s v="ALVARINDA GOMES DE OLIVEIRA"/>
    <s v="Parda"/>
    <s v="BRASILEIRO NATO"/>
    <m/>
    <s v="MG"/>
    <m/>
    <n v="492"/>
    <s v="CENTRO OBSTETRICO GEUNE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2-09T00:00:00"/>
    <n v="7524.37"/>
    <n v="39"/>
    <x v="2"/>
    <x v="2"/>
  </r>
  <r>
    <s v="MIZMAR COUTO DE ANDRADE COSTA"/>
    <s v="Universidade Federal de Uberlandia"/>
    <n v="413432"/>
    <n v="52636968687"/>
    <s v="23/11/1966"/>
    <s v="F"/>
    <s v="MARIA CINTRA ANDRADE"/>
    <s v="Branca"/>
    <s v="BRASILEIRO NATO"/>
    <m/>
    <s v="GO"/>
    <s v="ANÁPOLIS"/>
    <n v="342"/>
    <s v="COORDENACAO CUR BAC LICENC. EM GEOGRAFIA"/>
    <s v="04-SANTA MONICA"/>
    <n v="340"/>
    <s v="INSTITUTO DE GEOGRAFIA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9-12-28T00:00:00"/>
    <n v="6075.61"/>
    <n v="56"/>
    <x v="4"/>
    <x v="2"/>
  </r>
  <r>
    <s v="MOACIR FERNANDES FERREIRA JUNIOR"/>
    <s v="Universidade Federal de Uberlandia"/>
    <n v="1648853"/>
    <n v="6505781633"/>
    <s v="29/03/1983"/>
    <s v="M"/>
    <s v="MARLENE RIBEIRO DA COSTA FERNANDES"/>
    <s v="Branca"/>
    <s v="BRASILEIRO NATO"/>
    <m/>
    <s v="MG"/>
    <s v="UBERLANDIA"/>
    <n v="356"/>
    <s v="INSTITUTO DE QUIMICA"/>
    <s v="04-SANTA MONICA"/>
    <n v="356"/>
    <s v="INSTITUTO DE QUIMICA"/>
    <s v="04-SANTA MONICA"/>
    <x v="0"/>
    <s v="Doutorado"/>
    <x v="0"/>
    <x v="0"/>
    <n v="10"/>
    <x v="0"/>
    <m/>
    <s v="0//0"/>
    <m/>
    <m/>
    <n v="0"/>
    <m/>
    <n v="0"/>
    <m/>
    <m/>
    <m/>
    <s v="EST"/>
    <s v="40 HS"/>
    <d v="2008-08-20T00:00:00"/>
    <n v="7551.76"/>
    <n v="39"/>
    <x v="2"/>
    <x v="2"/>
  </r>
  <r>
    <s v="MOACIR NASCIMENTO COSTA"/>
    <s v="Hospital de Clínicas"/>
    <n v="412536"/>
    <n v="39364593634"/>
    <s v="06/05/1959"/>
    <s v="M"/>
    <s v="IOLANDA NASCIMENTO COSTA"/>
    <s v="Branca"/>
    <s v="BRASILEIRO NATO"/>
    <m/>
    <s v="MG"/>
    <s v="UBERLANDIA"/>
    <n v="213"/>
    <s v="GESTAO DO PRONTO SOCORRO DIENF"/>
    <s v="05-ENFERMAGEM-UMUARAMA"/>
    <n v="211"/>
    <s v="DIRETORIA DE ENFERMAGEM HC"/>
    <s v="05-ENFERMAGEM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85-07-03T00:00:00"/>
    <n v="22412.01"/>
    <n v="63"/>
    <x v="6"/>
    <x v="4"/>
  </r>
  <r>
    <s v="MOISES FELIPE DA SILVA"/>
    <s v="Universidade Federal de Uberlandia"/>
    <n v="413025"/>
    <n v="65546636653"/>
    <s v="09/08/1965"/>
    <s v="M"/>
    <s v="SEBASTIANA HENRI SILVA"/>
    <s v="Branca"/>
    <s v="BRASILEIRO NATO"/>
    <m/>
    <s v="MG"/>
    <s v="UBERLANDIA"/>
    <n v="603"/>
    <s v="DIVISAO DE FORMACAO E ESCOLA DE EXTENSAO"/>
    <s v="04-SANTA MONICA"/>
    <n v="247"/>
    <s v="PRO REITORIA EXTENSAO E CULTURA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87-11-18T00:00:00"/>
    <n v="3599.18"/>
    <n v="57"/>
    <x v="4"/>
    <x v="9"/>
  </r>
  <r>
    <s v="MOISES NUNES"/>
    <s v="Universidade Federal de Uberlandia"/>
    <n v="413413"/>
    <n v="48179957691"/>
    <s v="01/10/1963"/>
    <s v="M"/>
    <s v="MARIA MENDES NUNES"/>
    <s v="Branca"/>
    <s v="BRASILEIRO NATO"/>
    <m/>
    <s v="MG"/>
    <s v="UBERLANDIA"/>
    <n v="60"/>
    <s v="DIVISAO DE CONSERVACAO E LIMPEZA"/>
    <s v="04-SANTA MONICA"/>
    <n v="59"/>
    <s v="PREFEITURA UNIVERSITARIA"/>
    <s v="04-SANTA MONICA"/>
    <x v="0"/>
    <s v="Nivel Medio"/>
    <x v="4"/>
    <x v="0"/>
    <n v="16"/>
    <x v="0"/>
    <m/>
    <s v="0//0"/>
    <m/>
    <m/>
    <n v="0"/>
    <m/>
    <n v="0"/>
    <m/>
    <m/>
    <m/>
    <s v="EST"/>
    <s v="40 HS"/>
    <d v="1989-12-06T00:00:00"/>
    <n v="3592.5"/>
    <n v="59"/>
    <x v="6"/>
    <x v="9"/>
  </r>
  <r>
    <s v="MONAYARA CRISTINE CADIMA ARAUJO"/>
    <s v="Hospital de Clínicas"/>
    <n v="3318354"/>
    <n v="6992010638"/>
    <s v="17/11/1992"/>
    <s v="F"/>
    <s v="RITA DE CASSIA CADIMA ARAUJO"/>
    <s v="Branca"/>
    <s v="BRASILEIRO NATO"/>
    <m/>
    <s v="MG"/>
    <m/>
    <n v="490"/>
    <s v="BERCARIO E UTI NEONATAL GEUNE DIENF"/>
    <s v="05-ENFERMAGEM-UMUARAMA"/>
    <n v="29"/>
    <s v="PRO REITORIA DE GESTAO DE PESSOAS"/>
    <s v="04-SANTA MONICA"/>
    <x v="0"/>
    <s v="ENSINO SUPERIOR"/>
    <x v="0"/>
    <x v="1"/>
    <n v="1"/>
    <x v="0"/>
    <m/>
    <s v="0//0"/>
    <m/>
    <m/>
    <n v="0"/>
    <m/>
    <n v="0"/>
    <m/>
    <m/>
    <m/>
    <s v="EST"/>
    <s v="40 HS"/>
    <d v="2022-11-28T00:00:00"/>
    <n v="2691.65"/>
    <n v="30"/>
    <x v="0"/>
    <x v="9"/>
  </r>
  <r>
    <s v="MONICA APARECIDA DE SOUSA"/>
    <s v="Hospital de Clínicas"/>
    <n v="1434756"/>
    <n v="74994530653"/>
    <s v="17/09/1969"/>
    <s v="F"/>
    <s v="ISABEL ISAURINA DE SOUSA"/>
    <s v="Preta"/>
    <s v="BRASILEIRO NATO"/>
    <m/>
    <s v="MG"/>
    <s v="PASSOS"/>
    <n v="486"/>
    <s v="ENFERMAGEM GINEC OBST INTERNACAO DIENF"/>
    <s v="05-ENFERMAGEM-UMUARAMA"/>
    <n v="211"/>
    <s v="DIRETORIA DE ENFERMAGEM HC"/>
    <s v="05-ENFERMAGEM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3-11-14T00:00:00"/>
    <n v="15698.76"/>
    <n v="53"/>
    <x v="5"/>
    <x v="6"/>
  </r>
  <r>
    <s v="MONICA CALDEIRA MEDEIROS FREITAS"/>
    <s v="Hospital de Clínicas"/>
    <n v="1532515"/>
    <n v="71338160672"/>
    <s v="18/01/1968"/>
    <s v="F"/>
    <s v="ALTAIR PEREIRA MEDEIROS FREITAS"/>
    <s v="Branca"/>
    <s v="BRASILEIRO NATO"/>
    <m/>
    <s v="GO"/>
    <s v="GOIATUBA"/>
    <n v="765"/>
    <s v="ASSISTENCIA SOCIAL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40 HS"/>
    <d v="2006-05-24T00:00:00"/>
    <n v="12609.2"/>
    <n v="54"/>
    <x v="4"/>
    <x v="5"/>
  </r>
  <r>
    <s v="MONICA CRISTINA HELMER SOARES"/>
    <s v="Hospital de Clínicas"/>
    <n v="1851943"/>
    <n v="1500380628"/>
    <s v="25/12/1984"/>
    <s v="F"/>
    <s v="MARIA LUCIA HELMER"/>
    <s v="Branca"/>
    <s v="BRASILEIRO NATO"/>
    <m/>
    <s v="PA"/>
    <m/>
    <n v="179"/>
    <s v="DIRETORIA GERAL HOSP CLINICAS"/>
    <s v="06-HOSP CLINICAS-UMUARAMA"/>
    <n v="179"/>
    <s v="DIRETORIA GERAL HOSP CLINICAS"/>
    <s v="06-HOSP CLINICAS-UMUARAMA"/>
    <x v="0"/>
    <s v="Especialização Nivel Superior"/>
    <x v="0"/>
    <x v="0"/>
    <n v="5"/>
    <x v="1"/>
    <m/>
    <s v="0//0"/>
    <m/>
    <s v="CESSAO (COM ONUS) PARA OUTROS ORGAOS - EST"/>
    <n v="26413"/>
    <s v="INSTITUTO FEDERAL DO TRIANGULO MINEIRO"/>
    <n v="26443"/>
    <s v="EMPRESA BRAS. SERVIÇOS HOSPITALARES"/>
    <s v="10/06/2020"/>
    <s v="0//0"/>
    <s v="EST"/>
    <s v="40 HS"/>
    <d v="2017-09-19T00:00:00"/>
    <n v="4157.95"/>
    <n v="38"/>
    <x v="7"/>
    <x v="0"/>
  </r>
  <r>
    <s v="MONICA DE FARIA E SILVA"/>
    <s v="Universidade Federal de Uberlandia"/>
    <n v="1851832"/>
    <n v="81499884672"/>
    <s v="15/10/1968"/>
    <s v="F"/>
    <s v="MARIA CONSUELO SILVA"/>
    <s v="Branca"/>
    <s v="BRASILEIRO NATO"/>
    <m/>
    <s v="MG"/>
    <m/>
    <n v="622"/>
    <s v="DIVISAO DE FORMACAO DOCENTE"/>
    <s v="04-SANTA MONICA"/>
    <n v="262"/>
    <s v="PRO REITORIA DE GRADUACAO"/>
    <s v="04-SANTA MONICA"/>
    <x v="0"/>
    <s v="Mestrado"/>
    <x v="1"/>
    <x v="0"/>
    <n v="8"/>
    <x v="0"/>
    <m/>
    <s v="0//0"/>
    <m/>
    <m/>
    <n v="26413"/>
    <s v="INSTITUTO FEDERAL DO TRIANGULO MINEIRO"/>
    <n v="0"/>
    <m/>
    <m/>
    <m/>
    <s v="EST"/>
    <s v="40 HS"/>
    <d v="2012-03-20T00:00:00"/>
    <n v="10291.83"/>
    <n v="54"/>
    <x v="4"/>
    <x v="8"/>
  </r>
  <r>
    <s v="MONICA MARTINS MOREIRA GARCEZ"/>
    <s v="Hospital de Clínicas"/>
    <n v="1901379"/>
    <n v="5305874670"/>
    <s v="12/04/1982"/>
    <s v="F"/>
    <s v="MARIA APARECIDA MOREIRA"/>
    <s v="Amarela"/>
    <s v="BRASILEIRO NATO"/>
    <m/>
    <s v="MG"/>
    <m/>
    <n v="472"/>
    <s v="PRONTO ATENDIMENTO DOMICILIAR AMB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01T00:00:00"/>
    <n v="3992.25"/>
    <n v="40"/>
    <x v="2"/>
    <x v="9"/>
  </r>
  <r>
    <s v="MONICA RAMOS DECONTE"/>
    <s v="Universidade Federal de Uberlandia"/>
    <n v="2221974"/>
    <n v="7071319600"/>
    <s v="12/07/1985"/>
    <s v="F"/>
    <s v="NEUZA PEREIRA RAMOS"/>
    <s v="Preta"/>
    <s v="BRASILEIRO NATO"/>
    <m/>
    <s v="RJ"/>
    <m/>
    <n v="294"/>
    <s v="INSTITUTO DE BIOLOGIA"/>
    <s v="07-AREA ACADEMICA-UMUARAMA"/>
    <n v="294"/>
    <s v="INSTITUTO DE BIOLOGIA"/>
    <s v="07-AREA ACADEMICA-UMUARAMA"/>
    <x v="0"/>
    <s v="Mestrado"/>
    <x v="0"/>
    <x v="0"/>
    <n v="6"/>
    <x v="0"/>
    <m/>
    <s v="0//0"/>
    <m/>
    <m/>
    <n v="0"/>
    <m/>
    <n v="0"/>
    <m/>
    <m/>
    <m/>
    <s v="EST"/>
    <s v="40 HS"/>
    <d v="2015-04-14T00:00:00"/>
    <n v="4647.41"/>
    <n v="37"/>
    <x v="7"/>
    <x v="0"/>
  </r>
  <r>
    <s v="MONICA SILVA SEGATTO"/>
    <s v="Universidade Federal de Uberlandia"/>
    <n v="3000212"/>
    <n v="10338479686"/>
    <s v="16/11/1992"/>
    <s v="F"/>
    <s v="LILIANE RIBEIRO SILVA SEGATTO"/>
    <s v="Branc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Doutorado"/>
    <x v="2"/>
    <x v="0"/>
    <n v="4"/>
    <x v="0"/>
    <m/>
    <s v="0//0"/>
    <m/>
    <m/>
    <n v="0"/>
    <m/>
    <n v="0"/>
    <m/>
    <m/>
    <m/>
    <s v="EST"/>
    <s v="40 HS"/>
    <d v="2017-12-11T00:00:00"/>
    <n v="5257.69"/>
    <n v="30"/>
    <x v="0"/>
    <x v="0"/>
  </r>
  <r>
    <s v="MONICA SOARES ROCHA"/>
    <s v="Hospital de Clínicas"/>
    <n v="1531992"/>
    <n v="57807434600"/>
    <s v="11/05/1962"/>
    <s v="F"/>
    <s v="GEORGETA TEREZINHA SOARES ROCHA"/>
    <s v="Branca"/>
    <s v="BRASILEIRO NATO"/>
    <m/>
    <s v="MG"/>
    <s v="UBERLANDIA"/>
    <n v="765"/>
    <s v="ASSISTENCIA SOCIAL"/>
    <s v="06-HOSP CLINICAS-UMUARAMA"/>
    <n v="746"/>
    <s v="DIRETORIA DE SERVICOS CLINIC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40 HS"/>
    <d v="2006-05-24T00:00:00"/>
    <n v="15669.31"/>
    <n v="60"/>
    <x v="6"/>
    <x v="6"/>
  </r>
  <r>
    <s v="MURIEL RIBEIRO ALVES"/>
    <s v="Universidade Federal de Uberlandia"/>
    <n v="1662317"/>
    <n v="4441908644"/>
    <s v="28/12/1981"/>
    <s v="M"/>
    <s v="SUELENE RIBEIRO DE SOUZA ALVES"/>
    <s v="Branca"/>
    <s v="BRASILEIRO NATO"/>
    <m/>
    <s v="GO"/>
    <s v="RIO VERDE"/>
    <n v="715"/>
    <s v="DIVISAO DE REDES_- CTIC"/>
    <s v="08-AREA ADMINISTR-UMUARAMA"/>
    <n v="581"/>
    <s v="CENTRO DE TECNO DA INFOR E COMUNICACAO"/>
    <s v="08-AREA ADMINISTR-UMUARAMA"/>
    <x v="0"/>
    <s v="Mestrado"/>
    <x v="1"/>
    <x v="0"/>
    <n v="10"/>
    <x v="0"/>
    <m/>
    <s v="0//0"/>
    <m/>
    <m/>
    <n v="0"/>
    <m/>
    <n v="0"/>
    <m/>
    <m/>
    <m/>
    <s v="EST"/>
    <s v="40 HS"/>
    <d v="2008-10-31T00:00:00"/>
    <n v="10057.17"/>
    <n v="41"/>
    <x v="2"/>
    <x v="8"/>
  </r>
  <r>
    <s v="MURILO CESAR DE FREITAS CORTES"/>
    <s v="Universidade Federal de Uberlandia"/>
    <n v="1434896"/>
    <n v="80761046615"/>
    <s v="13/11/1974"/>
    <s v="M"/>
    <s v="MARIA ABADIA FREITAS CORTES"/>
    <s v="Parda"/>
    <s v="BRASILEIRO NATO"/>
    <m/>
    <s v="MG"/>
    <s v="UBERLANDIA"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7T00:00:00"/>
    <n v="9804.67"/>
    <n v="48"/>
    <x v="3"/>
    <x v="3"/>
  </r>
  <r>
    <s v="MURILO SILVA MONTEIRO"/>
    <s v="Universidade Federal de Uberlandia"/>
    <n v="2997118"/>
    <n v="3503560505"/>
    <s v="13/01/1988"/>
    <s v="M"/>
    <s v="MARIA DAJUDA SILVA"/>
    <s v="Parda"/>
    <s v="BRASILEIRO NATO"/>
    <m/>
    <s v="BA"/>
    <m/>
    <n v="288"/>
    <s v="INSTITUTO DE CIENCIAS BIOMEDICAS"/>
    <s v="07-AREA ACADEMICA-UMUARAMA"/>
    <n v="288"/>
    <s v="INSTITUTO DE CIENCIAS BIOMEDICAS"/>
    <s v="07-AREA ACADEMICA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11-14T00:00:00"/>
    <n v="4278.17"/>
    <n v="34"/>
    <x v="7"/>
    <x v="0"/>
  </r>
  <r>
    <s v="MURILO VIEIRA DA SILVA"/>
    <s v="Universidade Federal de Uberlandia"/>
    <n v="2074564"/>
    <n v="8032213635"/>
    <s v="08/10/1988"/>
    <s v="M"/>
    <s v="ROSANA VIEIRA DA SILVA"/>
    <s v="Branca"/>
    <s v="BRASILEIRO NATO"/>
    <m/>
    <s v="MG"/>
    <m/>
    <n v="127"/>
    <s v="DIRETORIA DE PESQUISA - PROPP"/>
    <s v="04-SANTA MONICA"/>
    <n v="122"/>
    <s v="PRO REITORIA PESQUISA E POS GRADUACAO"/>
    <s v="04-SANTA MONICA"/>
    <x v="0"/>
    <s v="Doutorado"/>
    <x v="1"/>
    <x v="0"/>
    <n v="6"/>
    <x v="0"/>
    <m/>
    <s v="0//0"/>
    <m/>
    <m/>
    <n v="0"/>
    <m/>
    <n v="0"/>
    <m/>
    <m/>
    <m/>
    <s v="EST"/>
    <s v="40 HS"/>
    <d v="2013-12-04T00:00:00"/>
    <n v="24860.1"/>
    <n v="34"/>
    <x v="7"/>
    <x v="4"/>
  </r>
  <r>
    <s v="NABIA MARIA PENA"/>
    <s v="Universidade Federal de Uberlandia"/>
    <n v="409650"/>
    <n v="32041420600"/>
    <s v="07/10/1953"/>
    <s v="F"/>
    <s v="DALVA MARQUES SENA"/>
    <s v="Branca"/>
    <s v="BRASILEIRO NATO"/>
    <m/>
    <s v="MG"/>
    <s v="MONTE CARMELO"/>
    <n v="723"/>
    <s v="DIVISAO DE ATENDIMENTO AO USUARIO"/>
    <s v="04-SANTA MONICA"/>
    <n v="585"/>
    <s v="DIRETORIA DO SISTEMA DE BIBLIOTECAS"/>
    <s v="04-SANTA MONICA"/>
    <x v="0"/>
    <s v="ENSINO FUNDAMENTAL"/>
    <x v="2"/>
    <x v="2"/>
    <n v="16"/>
    <x v="0"/>
    <m/>
    <s v="0//0"/>
    <m/>
    <m/>
    <n v="0"/>
    <m/>
    <n v="0"/>
    <m/>
    <m/>
    <m/>
    <s v="EST"/>
    <s v="40 HS"/>
    <d v="1977-10-05T00:00:00"/>
    <n v="4977.66"/>
    <n v="69"/>
    <x v="9"/>
    <x v="0"/>
  </r>
  <r>
    <s v="NADIA ANGELA DA SILVA"/>
    <s v="Hospital de Clínicas"/>
    <n v="1123519"/>
    <n v="57745242649"/>
    <s v="19/10/1968"/>
    <s v="F"/>
    <s v="JORDELINA LAZARA SOUZA"/>
    <s v="Pard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6"/>
    <x v="0"/>
    <m/>
    <s v="0//0"/>
    <m/>
    <m/>
    <n v="0"/>
    <m/>
    <n v="0"/>
    <m/>
    <m/>
    <m/>
    <s v="EST"/>
    <s v="20 HS"/>
    <d v="1995-01-06T00:00:00"/>
    <n v="12028.87"/>
    <n v="54"/>
    <x v="4"/>
    <x v="5"/>
  </r>
  <r>
    <s v="NADJARA DAVI SILVA"/>
    <s v="Universidade Federal de Uberlandia"/>
    <n v="3891440"/>
    <n v="9148831603"/>
    <s v="23/04/1991"/>
    <s v="F"/>
    <s v="MARIA DO CARMO SILVA DAVI"/>
    <s v="Branca"/>
    <s v="BRASILEIRO NATO"/>
    <m/>
    <s v="MG"/>
    <m/>
    <n v="4"/>
    <s v="GABINETE DO REITOR"/>
    <s v="04-SANTA MONICA"/>
    <n v="4"/>
    <s v="GABINETE DO REITOR"/>
    <s v="04-SANTA MONICA"/>
    <x v="0"/>
    <s v="Mestrado"/>
    <x v="1"/>
    <x v="3"/>
    <n v="2"/>
    <x v="0"/>
    <m/>
    <s v="0//0"/>
    <m/>
    <m/>
    <n v="0"/>
    <m/>
    <n v="0"/>
    <m/>
    <m/>
    <m/>
    <s v="EST"/>
    <s v="40 HS"/>
    <d v="2012-04-27T00:00:00"/>
    <n v="6859.94"/>
    <n v="31"/>
    <x v="0"/>
    <x v="2"/>
  </r>
  <r>
    <s v="NAHARA DE CASTRO OLIVEIRA"/>
    <s v="Hospital de Clínicas"/>
    <n v="1279529"/>
    <n v="86658166668"/>
    <s v="13/03/1971"/>
    <s v="F"/>
    <s v="ODETE MARIA CASTRO DE OLIVEIRA"/>
    <s v="Branca"/>
    <s v="BRASILEIRO NATO"/>
    <m/>
    <s v="MG"/>
    <m/>
    <n v="478"/>
    <s v="CIRURGIA PS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6-02-11T00:00:00"/>
    <n v="4277.41"/>
    <n v="51"/>
    <x v="5"/>
    <x v="0"/>
  </r>
  <r>
    <s v="NAIARA RENATA BARANZELI"/>
    <s v="Universidade Federal de Uberlandia"/>
    <n v="2230166"/>
    <n v="7955610679"/>
    <s v="05/11/1987"/>
    <s v="F"/>
    <s v="NELCI TEREZINHA CARBONERA BARANZELI"/>
    <s v="Branca"/>
    <s v="BRASILEIRO NATO"/>
    <m/>
    <s v="RS"/>
    <m/>
    <n v="700"/>
    <s v="SETOR DE AVALIACOES JURIDICAS_- PROGE"/>
    <s v="04-SANTA MONICA"/>
    <n v="246"/>
    <s v="PROCURADORIA GERAL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5-05-18T00:00:00"/>
    <n v="4922.45"/>
    <n v="35"/>
    <x v="7"/>
    <x v="0"/>
  </r>
  <r>
    <s v="NALIM SOLIMAR LEITE"/>
    <s v="Hospital de Clínicas"/>
    <n v="2199344"/>
    <n v="3395160629"/>
    <s v="12/07/1977"/>
    <s v="F"/>
    <s v="MARIA DE LOURDES BARBOSA LEITE"/>
    <s v="Não Informado"/>
    <s v="BRASILEIRO NATO"/>
    <m/>
    <s v="GO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5-03-09T00:00:00"/>
    <n v="4962.1899999999996"/>
    <n v="45"/>
    <x v="3"/>
    <x v="0"/>
  </r>
  <r>
    <s v="NARCY MIRANDA BATISTA NAKAMURA"/>
    <s v="Hospital de Clínicas"/>
    <n v="1457253"/>
    <n v="26663490630"/>
    <s v="13/03/1957"/>
    <s v="F"/>
    <s v="ABADIA MIRANDA BATISTA"/>
    <s v="Branca"/>
    <s v="BRASILEIRO NATO"/>
    <m/>
    <s v="GO"/>
    <s v="NOVO BRASIL"/>
    <n v="489"/>
    <s v="ENFERMAGEM PSQUIATRIA INTERNACAO DIENF"/>
    <s v="05-ENFERMAGEM-UMUARAMA"/>
    <n v="211"/>
    <s v="DIRETORIA DE ENFERMAGEM HC"/>
    <s v="05-ENFERMAGEM-UMUARAMA"/>
    <x v="0"/>
    <s v="Tecnico (Nivel Medio Completo)"/>
    <x v="2"/>
    <x v="3"/>
    <n v="12"/>
    <x v="0"/>
    <m/>
    <s v="0//0"/>
    <m/>
    <m/>
    <n v="0"/>
    <m/>
    <n v="0"/>
    <m/>
    <m/>
    <m/>
    <s v="EST"/>
    <s v="40 HS"/>
    <d v="2004-06-17T00:00:00"/>
    <n v="6137.18"/>
    <n v="65"/>
    <x v="1"/>
    <x v="2"/>
  </r>
  <r>
    <s v="NATALIA ALVES MARTINS"/>
    <s v="Hospital de Clínicas"/>
    <n v="1903875"/>
    <n v="9177580648"/>
    <s v="17/03/1988"/>
    <s v="F"/>
    <s v="DORVALINA ALVES MARTINS"/>
    <s v="Parda"/>
    <s v="BRASILEIRO NATO"/>
    <m/>
    <s v="MG"/>
    <m/>
    <n v="211"/>
    <s v="DIRETORIA DE ENFERMAGEM HC"/>
    <s v="05-ENFERMAGEM-UMUARAMA"/>
    <n v="211"/>
    <s v="DIRETORIA DE ENFERMAGEM HC"/>
    <s v="05-ENFERMAGEM-UMUARAMA"/>
    <x v="0"/>
    <s v="Especialização Nivel Superior"/>
    <x v="2"/>
    <x v="2"/>
    <n v="8"/>
    <x v="0"/>
    <m/>
    <s v="0//0"/>
    <m/>
    <m/>
    <n v="0"/>
    <m/>
    <n v="0"/>
    <m/>
    <m/>
    <m/>
    <s v="EST"/>
    <s v="40 HS"/>
    <d v="2011-12-06T00:00:00"/>
    <n v="4990.01"/>
    <n v="34"/>
    <x v="7"/>
    <x v="0"/>
  </r>
  <r>
    <s v="NATALIA BARREIROS GENARI GOTO"/>
    <s v="Hospital de Clínicas"/>
    <n v="2170756"/>
    <n v="33685241869"/>
    <s v="19/01/1985"/>
    <s v="F"/>
    <s v="CONCEICAO DE FATIMA MAGALHAES BARREIROS GENARI"/>
    <s v="Branca"/>
    <s v="BRASILEIRO NATO"/>
    <m/>
    <s v="SP"/>
    <m/>
    <n v="767"/>
    <s v="FISIOTERAPIA E TERAPIA OCUPACIONAL"/>
    <s v="06-HOSP CLINICAS-UMUARAMA"/>
    <n v="746"/>
    <s v="DIRETORIA DE SERVICOS CLINICOS"/>
    <s v="06-HOSP CLINICAS-UMUARAMA"/>
    <x v="0"/>
    <s v="Graduação (Nivel Superior Completo)"/>
    <x v="2"/>
    <x v="3"/>
    <n v="6"/>
    <x v="0"/>
    <m/>
    <s v="0//0"/>
    <m/>
    <m/>
    <n v="0"/>
    <m/>
    <n v="0"/>
    <m/>
    <m/>
    <m/>
    <s v="EST"/>
    <s v="40 HS"/>
    <d v="2014-10-21T00:00:00"/>
    <n v="3058.7"/>
    <n v="37"/>
    <x v="7"/>
    <x v="9"/>
  </r>
  <r>
    <s v="NATALIA BATISTA VASCONCELOS"/>
    <s v="Universidade Federal de Uberlandia"/>
    <n v="1649842"/>
    <n v="7430077781"/>
    <s v="09/01/1976"/>
    <s v="F"/>
    <s v="MARIA ABADIA VASCONCELOS"/>
    <s v="Branca"/>
    <s v="BRASILEIRO NATO"/>
    <m/>
    <s v="MG"/>
    <s v="UBERLANDIA"/>
    <n v="949"/>
    <s v="DIV PROMO IGUALDADES APOIO EDUCACIONAL"/>
    <s v="04-SANTA MONICA"/>
    <n v="944"/>
    <s v="PRO REITORIA DE ASSISTENCIA ESTUDANTIL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8-20T00:00:00"/>
    <n v="10057.17"/>
    <n v="46"/>
    <x v="3"/>
    <x v="8"/>
  </r>
  <r>
    <s v="NATALIA CAROLINA DANTAS MENDES GARCIA"/>
    <s v="Hospital de Clínicas"/>
    <n v="2840496"/>
    <n v="8729084610"/>
    <s v="03/11/1987"/>
    <s v="F"/>
    <s v="MARIA MARTA DANTAS MENDES DE PAULA"/>
    <s v="Pard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Especialização Nivel Superior"/>
    <x v="1"/>
    <x v="2"/>
    <n v="4"/>
    <x v="0"/>
    <m/>
    <s v="0//0"/>
    <m/>
    <m/>
    <n v="0"/>
    <m/>
    <n v="0"/>
    <m/>
    <m/>
    <m/>
    <s v="EST"/>
    <s v="40 HS"/>
    <d v="2017-03-16T00:00:00"/>
    <n v="7086.81"/>
    <n v="35"/>
    <x v="7"/>
    <x v="2"/>
  </r>
  <r>
    <s v="NATALIA CHAVES LEMOS"/>
    <s v="Hospital de Clínicas"/>
    <n v="1123495"/>
    <n v="74469975672"/>
    <s v="25/12/1968"/>
    <s v="F"/>
    <s v="ANTONIETA CHAVES LEMOS"/>
    <s v="Branca"/>
    <s v="BRASILEIRO NATO"/>
    <m/>
    <s v="MG"/>
    <s v="CRUZ DA FORTALEZA"/>
    <n v="495"/>
    <s v="NEFROLOGIA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1-16T00:00:00"/>
    <n v="9141.64"/>
    <n v="54"/>
    <x v="4"/>
    <x v="3"/>
  </r>
  <r>
    <s v="NATALIA DARC DA CUNHA VARGAS"/>
    <s v="Hospital de Clínicas"/>
    <n v="410439"/>
    <n v="25496301653"/>
    <s v="25/12/1954"/>
    <s v="F"/>
    <s v="ARCELINA MARIA DE OLIVEIRA CUNHA"/>
    <s v="Pret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74-05-01T00:00:00"/>
    <n v="9087"/>
    <n v="68"/>
    <x v="1"/>
    <x v="3"/>
  </r>
  <r>
    <s v="NATALIA GOMES PEREIRA"/>
    <s v="Universidade Federal de Uberlandia"/>
    <n v="3298919"/>
    <n v="1869330102"/>
    <s v="03/02/1988"/>
    <s v="F"/>
    <s v="CELIA GOMES DOS REIS PEREIRA"/>
    <s v="Branca"/>
    <s v="BRASILEIRO NATO"/>
    <m/>
    <s v="GO"/>
    <m/>
    <n v="32"/>
    <s v="DIVISAO DE FOLHA DE PAGAMENTO"/>
    <s v="04-SANTA MONICA"/>
    <n v="29"/>
    <s v="PRO REITORIA DE GESTAO DE PESSOAS"/>
    <s v="04-SANTA MONICA"/>
    <x v="2"/>
    <s v="Especialização Nivel Superior"/>
    <x v="0"/>
    <x v="1"/>
    <n v="1"/>
    <x v="0"/>
    <m/>
    <s v="0//0"/>
    <m/>
    <m/>
    <n v="0"/>
    <m/>
    <n v="0"/>
    <m/>
    <m/>
    <m/>
    <s v="EST"/>
    <s v="40 HS"/>
    <d v="2022-07-11T00:00:00"/>
    <n v="3181.04"/>
    <n v="34"/>
    <x v="7"/>
    <x v="9"/>
  </r>
  <r>
    <s v="NATALIA LUIZA SILVA CARVALHO"/>
    <s v="Universidade Federal de Uberlandia"/>
    <n v="1874945"/>
    <n v="7652193605"/>
    <s v="12/11/1986"/>
    <s v="F"/>
    <s v="MALVINA APARECIDA DE OLIVEIRA SILVA"/>
    <s v="Branca"/>
    <s v="BRASILEIRO NATO"/>
    <m/>
    <s v="MG"/>
    <m/>
    <n v="619"/>
    <s v="DIVISAO EDUCACAO BASICA E PROFISSIONAL"/>
    <s v="04-SANTA MONICA"/>
    <n v="262"/>
    <s v="PRO REITORIA DE GRADUACAO"/>
    <s v="04-SANTA MONICA"/>
    <x v="0"/>
    <s v="Doutorado"/>
    <x v="1"/>
    <x v="0"/>
    <n v="8"/>
    <x v="0"/>
    <m/>
    <s v="0//0"/>
    <m/>
    <m/>
    <n v="0"/>
    <m/>
    <n v="0"/>
    <m/>
    <m/>
    <m/>
    <s v="EST"/>
    <s v="40 HS"/>
    <d v="2011-07-01T00:00:00"/>
    <n v="11701.54"/>
    <n v="36"/>
    <x v="7"/>
    <x v="8"/>
  </r>
  <r>
    <s v="NATALIA RODRIGUES DE SA"/>
    <s v="Hospital de Clínicas"/>
    <n v="2345206"/>
    <n v="864473605"/>
    <s v="22/12/1974"/>
    <s v="F"/>
    <s v="IRACEMA DE SA RODRIGUE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1-03-15T00:00:00"/>
    <n v="18540.669999999998"/>
    <n v="48"/>
    <x v="3"/>
    <x v="7"/>
  </r>
  <r>
    <s v="NATASSIA CAROLINE RESENDE CORREA"/>
    <s v="Universidade Federal de Uberlandia"/>
    <n v="1274757"/>
    <n v="6802402688"/>
    <s v="24/12/1983"/>
    <s v="F"/>
    <s v="MARIA APARECIDA RESENDE CORREA"/>
    <s v="Branca"/>
    <s v="BRASILEIRO NATO"/>
    <m/>
    <s v="MG"/>
    <m/>
    <n v="298"/>
    <s v="INSTITUTO DE BIOTECNOLOGIA"/>
    <s v="07-AREA ACADEMICA-UMUARAMA"/>
    <n v="298"/>
    <s v="INSTITUTO DE BIOTECNOLOGIA"/>
    <s v="07-AREA ACADEMICA-UMUARAMA"/>
    <x v="0"/>
    <s v="Doutorado"/>
    <x v="1"/>
    <x v="0"/>
    <n v="4"/>
    <x v="0"/>
    <m/>
    <s v="0//0"/>
    <m/>
    <m/>
    <n v="0"/>
    <m/>
    <n v="0"/>
    <m/>
    <m/>
    <m/>
    <s v="EST"/>
    <s v="40 HS"/>
    <d v="2017-06-19T00:00:00"/>
    <n v="9204"/>
    <n v="39"/>
    <x v="2"/>
    <x v="3"/>
  </r>
  <r>
    <s v="NATHALIA BERNARDES CINTRA"/>
    <s v="Universidade Federal de Uberlandia"/>
    <n v="3312680"/>
    <n v="12952661642"/>
    <s v="19/08/1995"/>
    <s v="F"/>
    <s v="CLAUDIA BERNARDES"/>
    <s v="Preta"/>
    <s v="BRASILEIRO NATO"/>
    <m/>
    <s v="MG"/>
    <m/>
    <n v="511"/>
    <s v="COMISSAO PERMANENTE DE LICITACAO"/>
    <s v="04-SANTA MONICA"/>
    <n v="131"/>
    <s v="PRO REITORIA DE PLANEJAMEN ADMINISTRACAO"/>
    <s v="04-SANTA MONICA"/>
    <x v="0"/>
    <s v="ENSINO MEDIO"/>
    <x v="0"/>
    <x v="1"/>
    <n v="1"/>
    <x v="0"/>
    <m/>
    <s v="0//0"/>
    <m/>
    <m/>
    <n v="0"/>
    <m/>
    <n v="0"/>
    <m/>
    <m/>
    <m/>
    <s v="EST"/>
    <s v="40 HS"/>
    <d v="2022-10-13T00:00:00"/>
    <n v="2446.96"/>
    <n v="27"/>
    <x v="8"/>
    <x v="9"/>
  </r>
  <r>
    <s v="NATHALIA SCALABRINE ROCHA"/>
    <s v="Universidade Federal de Uberlandia"/>
    <n v="1068074"/>
    <n v="4106497166"/>
    <s v="21/12/1996"/>
    <s v="F"/>
    <s v="LUCILENE DA LUZ DO NASCIMENTO"/>
    <s v="Parda"/>
    <s v="BRASILEIRO NATO"/>
    <m/>
    <s v="GO"/>
    <m/>
    <n v="621"/>
    <s v="DIV ENS PESQ EXT ATEND ATEN EDU ESPECIAL"/>
    <s v="04-SANTA MONICA"/>
    <n v="874"/>
    <s v="CENTRO ENS PESQ EXT ATED EDU ESPECIAL"/>
    <s v="04-SANTA MONICA"/>
    <x v="0"/>
    <s v="Especialização Nivel Superior"/>
    <x v="0"/>
    <x v="3"/>
    <n v="3"/>
    <x v="0"/>
    <m/>
    <s v="0//0"/>
    <m/>
    <m/>
    <n v="0"/>
    <m/>
    <n v="0"/>
    <m/>
    <m/>
    <m/>
    <s v="EST"/>
    <s v="40 HS"/>
    <d v="2019-07-11T00:00:00"/>
    <n v="3567.94"/>
    <n v="26"/>
    <x v="8"/>
    <x v="9"/>
  </r>
  <r>
    <s v="NAYARA DAYRELL DE CARVALHO"/>
    <s v="Hospital de Clínicas"/>
    <n v="1454989"/>
    <n v="5397313661"/>
    <s v="26/12/1981"/>
    <s v="F"/>
    <s v="DORIS LIMA DAYRELL DE CARVALHO"/>
    <s v="Branca"/>
    <s v="BRASILEIRO NATO"/>
    <m/>
    <s v="MG"/>
    <s v="UBERABA"/>
    <n v="490"/>
    <s v="BERCARIO E UTI NEONATAL GEUNE DIENF"/>
    <s v="05-ENFERMAGEM-UMUARAMA"/>
    <n v="211"/>
    <s v="DIRETORIA DE ENFERMAGEM HC"/>
    <s v="05-ENFERMAGEM-UMUARAMA"/>
    <x v="0"/>
    <s v="Especialização Nivel Superior"/>
    <x v="1"/>
    <x v="2"/>
    <n v="12"/>
    <x v="0"/>
    <m/>
    <s v="0//0"/>
    <m/>
    <m/>
    <n v="0"/>
    <m/>
    <n v="0"/>
    <m/>
    <m/>
    <m/>
    <s v="EST"/>
    <s v="40 HS"/>
    <d v="2004-06-01T00:00:00"/>
    <n v="14472.11"/>
    <n v="41"/>
    <x v="2"/>
    <x v="6"/>
  </r>
  <r>
    <s v="NAYARA DE ALMEIDA PAULA"/>
    <s v="Hospital de Clínicas"/>
    <n v="2302157"/>
    <n v="8421299603"/>
    <s v="19/08/1988"/>
    <s v="F"/>
    <s v="MARIA ABADIA DE ALMEIDA"/>
    <s v="Parda"/>
    <s v="BRASILEIRO NATO"/>
    <m/>
    <s v="MG"/>
    <m/>
    <n v="549"/>
    <s v="SETOR DE TRANSPLANTE RENAL"/>
    <s v="05-ENFERMAGEM-UMUARAMA"/>
    <n v="211"/>
    <s v="DIRETORIA DE ENFERMAGEM HC"/>
    <s v="05-ENFERMAGEM-UMUARAMA"/>
    <x v="0"/>
    <s v="Especialização Nivel Superior"/>
    <x v="2"/>
    <x v="0"/>
    <n v="5"/>
    <x v="0"/>
    <m/>
    <s v="0//0"/>
    <m/>
    <s v="LIC. TRATAMENTO DE SAUDE - EST"/>
    <n v="0"/>
    <m/>
    <n v="0"/>
    <m/>
    <s v="28/10/2022"/>
    <s v="25/01/2023"/>
    <s v="EST"/>
    <s v="40 HS"/>
    <d v="2016-04-01T00:00:00"/>
    <n v="3559.36"/>
    <n v="34"/>
    <x v="7"/>
    <x v="9"/>
  </r>
  <r>
    <s v="NAYARA SILVA VIEIRA"/>
    <s v="Universidade Federal de Uberlandia"/>
    <n v="3220100"/>
    <n v="7382542661"/>
    <s v="11/11/1985"/>
    <s v="F"/>
    <s v="NILDA DA SILVA VIERIA"/>
    <s v="Preta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x v="0"/>
    <s v="Especialização Nivel Superior"/>
    <x v="1"/>
    <x v="3"/>
    <n v="2"/>
    <x v="0"/>
    <m/>
    <s v="0//0"/>
    <m/>
    <m/>
    <n v="0"/>
    <m/>
    <n v="0"/>
    <m/>
    <m/>
    <m/>
    <s v="EST"/>
    <s v="40 HS"/>
    <d v="2021-01-26T00:00:00"/>
    <n v="5867.05"/>
    <n v="37"/>
    <x v="7"/>
    <x v="0"/>
  </r>
  <r>
    <s v="NEIDE APARECIDA DE MOURA"/>
    <s v="Universidade Federal de Uberlandia"/>
    <n v="1830271"/>
    <n v="26228904604"/>
    <s v="25/01/1958"/>
    <s v="F"/>
    <s v="ALMERINDA VALENTINA DE MOURA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7"/>
    <s v="Mestrado"/>
    <x v="0"/>
    <x v="0"/>
    <n v="8"/>
    <x v="0"/>
    <m/>
    <s v="0//0"/>
    <m/>
    <s v="LIC. TRATAMENTO DE SAUDE - EST"/>
    <n v="0"/>
    <m/>
    <n v="0"/>
    <m/>
    <s v="4/11/2022"/>
    <s v="1/01/2023"/>
    <s v="EST"/>
    <s v="40 HS"/>
    <d v="2010-12-09T00:00:00"/>
    <n v="5811.63"/>
    <n v="64"/>
    <x v="1"/>
    <x v="0"/>
  </r>
  <r>
    <s v="NEIDE APARECIDA FARIA"/>
    <s v="Hospital de Clínicas"/>
    <n v="2521573"/>
    <n v="98669761653"/>
    <s v="26/07/1972"/>
    <s v="F"/>
    <s v="EURICA MARTINS FARI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2-05-04T00:00:00"/>
    <n v="22445.57"/>
    <n v="50"/>
    <x v="5"/>
    <x v="4"/>
  </r>
  <r>
    <s v="NEIDE MOREIRA DE SOUZA"/>
    <s v="Hospital de Clínicas"/>
    <n v="2388773"/>
    <n v="114784620"/>
    <s v="04/12/1974"/>
    <s v="F"/>
    <s v="MARIA DE LOURDES MOREIRA DE SOUZA"/>
    <s v="Preta"/>
    <s v="BRASILEIRO NATO"/>
    <m/>
    <s v="MG"/>
    <m/>
    <n v="478"/>
    <s v="CIRURGIA PS DIENF"/>
    <s v="05-ENFERMAGEM-UMUARAMA"/>
    <n v="211"/>
    <s v="DIRETORIA DE ENFERMAGEM HC"/>
    <s v="05-ENFERMAGEM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4-05T00:00:00"/>
    <n v="8602.6200000000008"/>
    <n v="48"/>
    <x v="3"/>
    <x v="3"/>
  </r>
  <r>
    <s v="NEILA FLORENCIO DE CASTRO"/>
    <s v="Hospital de Clínicas"/>
    <n v="1364457"/>
    <n v="65028716668"/>
    <s v="10/11/1967"/>
    <s v="F"/>
    <s v="DINAZARDA FLORENCIO DE CASTRO"/>
    <s v="Branca"/>
    <s v="BRASILEIRO NATO"/>
    <m/>
    <s v="MG"/>
    <s v="ARAGUARI"/>
    <n v="769"/>
    <s v="PROPEDEUTICA"/>
    <s v="06-HOSP CLINICAS-UMUARAMA"/>
    <n v="746"/>
    <s v="DIRETORIA DE SERVICOS CLINICOS"/>
    <s v="06-HOSP CLINICAS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2-10-04T00:00:00"/>
    <n v="4661.2299999999996"/>
    <n v="55"/>
    <x v="4"/>
    <x v="0"/>
  </r>
  <r>
    <s v="NEILSON ALVES ROSA"/>
    <s v="Hospital de Clínicas"/>
    <n v="1004385"/>
    <n v="9985815696"/>
    <s v="18/01/1991"/>
    <s v="M"/>
    <s v="NEIDE PEREIRA ROSA FERREIRA"/>
    <s v="Preta"/>
    <s v="BRASILEIRO NATO"/>
    <m/>
    <s v="MG"/>
    <m/>
    <n v="179"/>
    <s v="DIRETORIA GERAL HOSP CLINICAS"/>
    <s v="06-HOSP CLINICAS-UMUARAMA"/>
    <n v="179"/>
    <s v="DIRETORIA GERAL HOSP CLINICAS"/>
    <s v="06-HOSP CLINICAS-UMUARAMA"/>
    <x v="0"/>
    <s v="Graduação (Nivel Superior Completo)"/>
    <x v="0"/>
    <x v="3"/>
    <n v="4"/>
    <x v="1"/>
    <m/>
    <s v="0//0"/>
    <m/>
    <s v="CESSAO (COM ONUS) PARA OUTROS ORGAOS - EST"/>
    <n v="0"/>
    <m/>
    <n v="26443"/>
    <s v="EMPRESA BRAS. SERVIÇOS HOSPITALARES"/>
    <s v="9/08/2021"/>
    <s v="0//0"/>
    <s v="EST"/>
    <s v="40 HS"/>
    <d v="2018-05-24T00:00:00"/>
    <n v="3595.72"/>
    <n v="31"/>
    <x v="0"/>
    <x v="9"/>
  </r>
  <r>
    <s v="NEILUCIO SOLANO LISBOA"/>
    <s v="Hospital de Clínicas"/>
    <n v="412256"/>
    <n v="49357719687"/>
    <s v="14/12/1963"/>
    <s v="M"/>
    <s v="INEZIA VIR LIMA LISBOA"/>
    <s v="Parda"/>
    <s v="BRASILEIRO NATO"/>
    <m/>
    <s v="MG"/>
    <s v="COROMANDEL"/>
    <n v="495"/>
    <s v="NEFROLOGIA GEUNE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3-08-01T00:00:00"/>
    <n v="11137.26"/>
    <n v="59"/>
    <x v="6"/>
    <x v="8"/>
  </r>
  <r>
    <s v="NEIREVALDA DA SILVA"/>
    <s v="Universidade Federal de Uberlandia"/>
    <n v="2052602"/>
    <n v="2637131640"/>
    <s v="19/09/1975"/>
    <s v="F"/>
    <s v="MARIA DE LOURDES SUDARIO"/>
    <s v="Branc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8-13T00:00:00"/>
    <n v="4591.3599999999997"/>
    <n v="47"/>
    <x v="3"/>
    <x v="0"/>
  </r>
  <r>
    <s v="NEIRIVON ELIAS CARDOSO"/>
    <s v="Universidade Federal de Uberlandia"/>
    <n v="1828756"/>
    <n v="80761917691"/>
    <s v="02/05/1969"/>
    <s v="M"/>
    <s v="MARIA APARECIDA CARDOSO"/>
    <s v="Parda"/>
    <s v="BRASILEIRO NATO"/>
    <m/>
    <s v="MG"/>
    <m/>
    <n v="716"/>
    <s v="DIVISAO DE SUPORTE AO USUARIO - CTIC"/>
    <s v="04-SANTA MONICA"/>
    <n v="581"/>
    <s v="CENTRO DE TECNO DA INFOR E COMUNICACAO"/>
    <s v="08-AREA ADMINISTR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0-11-30T00:00:00"/>
    <n v="4484.28"/>
    <n v="53"/>
    <x v="5"/>
    <x v="0"/>
  </r>
  <r>
    <s v="NEISE APOLIANY MARTINS PACHECO"/>
    <s v="Hospital de Clínicas"/>
    <n v="2521432"/>
    <n v="5214997639"/>
    <s v="10/11/1980"/>
    <s v="F"/>
    <s v="MARIA ABADIA DOS REIS MARTIN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7"/>
    <x v="0"/>
    <m/>
    <s v="0//0"/>
    <m/>
    <m/>
    <n v="0"/>
    <m/>
    <n v="0"/>
    <m/>
    <m/>
    <m/>
    <s v="EST"/>
    <s v="20 HS"/>
    <d v="2011-09-01T00:00:00"/>
    <n v="7976.39"/>
    <n v="42"/>
    <x v="2"/>
    <x v="2"/>
  </r>
  <r>
    <s v="NEIVA BATISTA CHAGAS DE OLIVEIRA"/>
    <s v="Hospital de Clínicas"/>
    <n v="1365752"/>
    <n v="89188772691"/>
    <s v="23/06/1973"/>
    <s v="F"/>
    <s v="MARIA CANDIDA DAS CHAGAS"/>
    <s v="Parda"/>
    <s v="BRASILEIRO NATO"/>
    <m/>
    <s v="MG"/>
    <s v="PATROCINIO"/>
    <n v="493"/>
    <s v="CIRURGIA PLASTICA QUEIMADOS GEUNE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1-29T00:00:00"/>
    <n v="6081.19"/>
    <n v="49"/>
    <x v="5"/>
    <x v="2"/>
  </r>
  <r>
    <s v="NEIVA HERMETO DIAS"/>
    <s v="Hospital de Clínicas"/>
    <n v="1434787"/>
    <n v="1037760603"/>
    <s v="14/05/1961"/>
    <s v="F"/>
    <s v="CARMEM LACERDA DIAS"/>
    <s v="Branca"/>
    <s v="BRASILEIRO NATO"/>
    <m/>
    <s v="MG"/>
    <s v="PATROCINIO"/>
    <n v="490"/>
    <s v="BERCARIO E UTI NEONATAL GEUNE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3-11-13T00:00:00"/>
    <n v="6759.21"/>
    <n v="61"/>
    <x v="6"/>
    <x v="2"/>
  </r>
  <r>
    <s v="NELCI SABINA OLIVEIRA"/>
    <s v="Hospital de Clínicas"/>
    <n v="409846"/>
    <n v="35139897687"/>
    <s v="20/05/1958"/>
    <s v="F"/>
    <s v="MARIA INACIA OLIVEIRA"/>
    <s v="Preta"/>
    <s v="BRASILEIRO NATO"/>
    <m/>
    <s v="GO"/>
    <s v="RIO VERDE"/>
    <n v="771"/>
    <s v="SERVICOS MEDICOS"/>
    <s v="06-HOSP CLINICAS-UMUARAMA"/>
    <n v="746"/>
    <s v="DIRETORIA DE SERVICOS CLINICOS"/>
    <s v="06-HOSP CLINICAS-UMUARAMA"/>
    <x v="0"/>
    <s v="Nivel Medio"/>
    <x v="0"/>
    <x v="1"/>
    <n v="16"/>
    <x v="0"/>
    <m/>
    <s v="0//0"/>
    <m/>
    <m/>
    <n v="0"/>
    <m/>
    <n v="0"/>
    <m/>
    <m/>
    <m/>
    <s v="EST"/>
    <s v="40 HS"/>
    <d v="1980-03-01T00:00:00"/>
    <n v="6966.79"/>
    <n v="64"/>
    <x v="1"/>
    <x v="2"/>
  </r>
  <r>
    <s v="NELIO JOSE DA SILVA NUNES"/>
    <s v="Hospital de Clínicas"/>
    <n v="1119091"/>
    <n v="8622495620"/>
    <s v="24/12/1989"/>
    <s v="M"/>
    <s v="JANE RAIMUNDA DA SILVA NUNES"/>
    <s v="Parda"/>
    <s v="BRASILEIRO NATO"/>
    <m/>
    <s v="MG"/>
    <m/>
    <n v="750"/>
    <s v="FINANCAS"/>
    <s v="06-HOSP CLINICAS-UMUARAMA"/>
    <n v="743"/>
    <s v="DIRETORIA DE SERVICOS ADMINISTRATIVOS"/>
    <s v="06-HOSP CLINICAS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8-06-25T00:00:00"/>
    <n v="3707.09"/>
    <n v="33"/>
    <x v="0"/>
    <x v="9"/>
  </r>
  <r>
    <s v="NELMA DE FATIMA DAVID"/>
    <s v="Hospital de Clínicas"/>
    <n v="1576107"/>
    <n v="64728765172"/>
    <s v="20/12/1971"/>
    <s v="F"/>
    <s v="MARIA ANTONIA DAUD"/>
    <s v="Branca"/>
    <s v="BRASILEIRO NATO"/>
    <m/>
    <s v="MG"/>
    <s v="ABADIA DOS DOURADOS"/>
    <n v="549"/>
    <s v="SETOR DE TRANSPLANTE RENAL"/>
    <s v="05-ENFERMAGEM-UMUARAMA"/>
    <n v="211"/>
    <s v="DIRETORIA DE ENFERMAGEM HC"/>
    <s v="05-ENFERMAGEM-UMUARAMA"/>
    <x v="0"/>
    <s v="Especialização Nivel Superior"/>
    <x v="2"/>
    <x v="0"/>
    <n v="11"/>
    <x v="0"/>
    <m/>
    <s v="0//0"/>
    <m/>
    <m/>
    <n v="0"/>
    <m/>
    <n v="0"/>
    <m/>
    <m/>
    <m/>
    <s v="EST"/>
    <s v="40 HS"/>
    <d v="2007-07-12T00:00:00"/>
    <n v="9072.33"/>
    <n v="51"/>
    <x v="5"/>
    <x v="3"/>
  </r>
  <r>
    <s v="NELSON BARBOSA JUNIOR"/>
    <s v="Universidade Federal de Uberlandia"/>
    <n v="413552"/>
    <n v="76603610663"/>
    <s v="19/12/1971"/>
    <s v="M"/>
    <s v="AMINE LADIR"/>
    <s v="Branca"/>
    <s v="BRASILEIRO NATO"/>
    <m/>
    <s v="MG"/>
    <s v="UBERLANDIA"/>
    <n v="963"/>
    <s v="DIRETORIA DE SUSTENTABILIDADE AMBIENTAL"/>
    <s v="04-SANTA MONICA"/>
    <n v="92"/>
    <s v="HOSPITAL ODONTOLOGICO - DIRETORIA GERAL"/>
    <s v="08-AREA ADMINISTR-UMUARAMA"/>
    <x v="0"/>
    <s v="Doutorado"/>
    <x v="0"/>
    <x v="0"/>
    <n v="16"/>
    <x v="0"/>
    <m/>
    <s v="0//0"/>
    <m/>
    <m/>
    <n v="0"/>
    <m/>
    <n v="0"/>
    <m/>
    <m/>
    <m/>
    <s v="EST"/>
    <s v="40 HS"/>
    <d v="1991-06-05T00:00:00"/>
    <n v="12858.46"/>
    <n v="51"/>
    <x v="5"/>
    <x v="5"/>
  </r>
  <r>
    <s v="NELSON LUIZ DE MACEDO QUEIROZ"/>
    <s v="Universidade Federal de Uberlandia"/>
    <n v="1617287"/>
    <n v="37040367653"/>
    <s v="20/07/1960"/>
    <s v="M"/>
    <s v="LUCY DE MACEDO QUEIROZ"/>
    <s v="Branca"/>
    <s v="BRASILEIRO NATO"/>
    <m/>
    <s v="MG"/>
    <s v="OURO PRETO"/>
    <n v="929"/>
    <s v="PREFE - CAMPUS PONTAL"/>
    <s v="09-CAMPUS PONTAL"/>
    <n v="59"/>
    <s v="PREFEITURA UNIVERSITARIA"/>
    <s v="04-SANTA MON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8-03-31T00:00:00"/>
    <n v="4840.87"/>
    <n v="62"/>
    <x v="6"/>
    <x v="0"/>
  </r>
  <r>
    <s v="NELSON MARCOS FERREIRA"/>
    <s v="Universidade Federal de Uberlandia"/>
    <n v="2102290"/>
    <n v="4711126660"/>
    <s v="13/01/1978"/>
    <s v="M"/>
    <s v="IVETE OLIVEIRA SILVA"/>
    <s v="Preta"/>
    <s v="BRASILEIRO NATO"/>
    <m/>
    <s v="MG"/>
    <m/>
    <n v="733"/>
    <s v="DIVISAO AQUISICAO PROCESSAMENTO TECNICO"/>
    <s v="04-SANTA MONICA"/>
    <n v="585"/>
    <s v="DIRETORIA DO SISTEMA DE BIBLIOTECAS"/>
    <s v="04-SANTA MONICA"/>
    <x v="0"/>
    <s v="Especialização Nivel Superior"/>
    <x v="1"/>
    <x v="0"/>
    <n v="6"/>
    <x v="0"/>
    <m/>
    <s v="0//0"/>
    <m/>
    <s v="Afast. no País (Com Ônus) Est/Dout/Mestrado - EST"/>
    <n v="0"/>
    <m/>
    <n v="0"/>
    <m/>
    <s v="11/04/2022"/>
    <s v="10/04/2023"/>
    <s v="EST"/>
    <s v="40 HS"/>
    <d v="2014-03-12T00:00:00"/>
    <n v="7380.95"/>
    <n v="44"/>
    <x v="3"/>
    <x v="2"/>
  </r>
  <r>
    <s v="NELSON MURILO RODRIGUES"/>
    <s v="Hospital de Clínicas"/>
    <n v="2883712"/>
    <n v="6772665619"/>
    <s v="06/10/1983"/>
    <s v="M"/>
    <s v="SONIA MARIA RODRIGUES"/>
    <s v="Pard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Especialização Nivel Superior"/>
    <x v="1"/>
    <x v="1"/>
    <n v="4"/>
    <x v="0"/>
    <m/>
    <s v="0//0"/>
    <m/>
    <m/>
    <n v="0"/>
    <m/>
    <n v="0"/>
    <m/>
    <m/>
    <m/>
    <s v="EST"/>
    <s v="40 HS"/>
    <d v="2011-08-12T00:00:00"/>
    <n v="7111.17"/>
    <n v="39"/>
    <x v="2"/>
    <x v="2"/>
  </r>
  <r>
    <s v="NEUENDER DE OLIVEIRA SILVA"/>
    <s v="Universidade Federal de Uberlandia"/>
    <n v="2044340"/>
    <n v="374241147"/>
    <s v="17/07/1985"/>
    <s v="M"/>
    <s v="MIRENE MARIA DA SILVA OLIVEIRA"/>
    <s v="Branca"/>
    <s v="BRASILEIRO NATO"/>
    <m/>
    <s v="PA"/>
    <m/>
    <n v="1155"/>
    <s v="INSTITUTO DE CIENCIAS HUMANAS DO PONTAL"/>
    <s v="09-CAMPUS PONTAL"/>
    <n v="1155"/>
    <s v="INSTITUTO DE CIENCIAS HUMANAS DO PONTAL"/>
    <s v="09-CAMPUS PONTAL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7-22T00:00:00"/>
    <n v="4304.46"/>
    <n v="37"/>
    <x v="7"/>
    <x v="0"/>
  </r>
  <r>
    <s v="NEUSA MARIA DOS REIS"/>
    <s v="Universidade Federal de Uberlandia"/>
    <n v="413444"/>
    <n v="73953393634"/>
    <s v="03/07/1968"/>
    <s v="F"/>
    <s v="MARIA LAURA REIS"/>
    <s v="Parda"/>
    <s v="BRASILEIRO NATO"/>
    <m/>
    <s v="MG"/>
    <s v="ESTRELA DO SUL"/>
    <n v="97"/>
    <s v="DIVISAO SERVICOS AMBULATORIO CENTRAL"/>
    <s v="08-AREA ADMINISTR-UMUARAMA"/>
    <n v="92"/>
    <s v="HOSPITAL ODONTOLOGICO - DIRETORIA GERAL"/>
    <s v="08-AREA ADMINISTR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89-12-29T00:00:00"/>
    <n v="10131.6"/>
    <n v="54"/>
    <x v="4"/>
    <x v="8"/>
  </r>
  <r>
    <s v="NEUSA VIEIRA PERES"/>
    <s v="Hospital de Clínicas"/>
    <n v="1854543"/>
    <n v="6068494675"/>
    <s v="19/01/1983"/>
    <s v="F"/>
    <s v="MARIA PERES VIEIRA"/>
    <s v="Branc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6364.89"/>
    <n v="39"/>
    <x v="2"/>
    <x v="2"/>
  </r>
  <r>
    <s v="NEVISON AMORIM PEREIRA"/>
    <s v="Universidade Federal de Uberlandia"/>
    <n v="1761390"/>
    <n v="610354671"/>
    <s v="25/10/1975"/>
    <s v="M"/>
    <s v="LUZIA MARIA DE AMORIM PEREIRA"/>
    <s v="Branca"/>
    <s v="BRASILEIRO NATO"/>
    <m/>
    <s v="MG"/>
    <m/>
    <n v="147"/>
    <s v="DIVISAO FINANCEIRA - DIRAF"/>
    <s v="04-SANTA MONICA"/>
    <n v="131"/>
    <s v="PRO REITORIA DE PLANEJAMEN ADMINISTRACAO"/>
    <s v="04-SANTA MONICA"/>
    <x v="0"/>
    <s v="Doutorado"/>
    <x v="1"/>
    <x v="0"/>
    <n v="9"/>
    <x v="0"/>
    <m/>
    <s v="0//0"/>
    <m/>
    <m/>
    <n v="26413"/>
    <s v="INSTITUTO FEDERAL DO TRIANGULO MINEIRO"/>
    <n v="0"/>
    <m/>
    <m/>
    <m/>
    <s v="EST"/>
    <s v="40 HS"/>
    <d v="2011-05-01T00:00:00"/>
    <n v="11144.35"/>
    <n v="47"/>
    <x v="3"/>
    <x v="8"/>
  </r>
  <r>
    <s v="NEWTON FERREIRA DE PAULA JUNIOR"/>
    <s v="Hospital de Clínicas"/>
    <n v="2365753"/>
    <n v="5146649677"/>
    <s v="01/04/1981"/>
    <s v="M"/>
    <s v="MARIA LOURENCO DE PAULA"/>
    <s v="Branca"/>
    <s v="BRASILEIRO NATO"/>
    <m/>
    <s v="MG"/>
    <s v="UBERLANDIA"/>
    <n v="498"/>
    <s v="UTI ADULTO GEUNE DIENF"/>
    <s v="05-ENFERMAGEM-UMUARAMA"/>
    <n v="211"/>
    <s v="DIRETORIA DE ENFERMAGEM HC"/>
    <s v="05-ENFERMAGEM-UMUARAMA"/>
    <x v="0"/>
    <s v="Doutorado"/>
    <x v="1"/>
    <x v="0"/>
    <n v="8"/>
    <x v="0"/>
    <m/>
    <s v="0//0"/>
    <m/>
    <m/>
    <n v="26246"/>
    <s v="UNIVERSIDADE FEDERAL DE SANTA CATARINA"/>
    <n v="0"/>
    <m/>
    <m/>
    <m/>
    <s v="EST"/>
    <s v="40 HS"/>
    <d v="2015-07-17T00:00:00"/>
    <n v="15651.46"/>
    <n v="41"/>
    <x v="2"/>
    <x v="6"/>
  </r>
  <r>
    <s v="NICEMARA CARDOSO SILVA"/>
    <s v="Universidade Federal de Uberlandia"/>
    <n v="1977309"/>
    <n v="6022326605"/>
    <s v="05/04/1983"/>
    <s v="F"/>
    <s v="MAURENICE MARIA DA SIVA CARDOSO"/>
    <s v="Não Informado"/>
    <s v="BRASILEIRO NATO"/>
    <m/>
    <s v="MG"/>
    <m/>
    <n v="806"/>
    <s v="INSTITUTO DE CIENCIAS SOCIAIS"/>
    <s v="04-SANTA MONICA"/>
    <n v="806"/>
    <s v="INSTITUTO DE CIENCIAS SOCIAIS"/>
    <s v="04-SANTA MONICA"/>
    <x v="5"/>
    <s v="Mestrado"/>
    <x v="0"/>
    <x v="0"/>
    <n v="7"/>
    <x v="0"/>
    <m/>
    <s v="0//0"/>
    <m/>
    <m/>
    <n v="0"/>
    <m/>
    <n v="0"/>
    <m/>
    <m/>
    <m/>
    <s v="EST"/>
    <s v="40 HS"/>
    <d v="2012-11-05T00:00:00"/>
    <n v="5248.21"/>
    <n v="39"/>
    <x v="2"/>
    <x v="0"/>
  </r>
  <r>
    <s v="NILCELIA PAULA DIAS"/>
    <s v="Universidade Federal de Uberlandia"/>
    <n v="1384225"/>
    <n v="90964144620"/>
    <s v="24/03/1972"/>
    <s v="F"/>
    <s v="CELIA TEREZINHA DIAS"/>
    <s v="Branca"/>
    <s v="BRASILEIRO NATO"/>
    <m/>
    <s v="MG"/>
    <m/>
    <n v="623"/>
    <s v="DIVISAO DE FORMACAO DISCENTE"/>
    <s v="04-SANTA MONICA"/>
    <n v="617"/>
    <s v="DIRETORIA DE ENSINO"/>
    <s v="04-SANTA MONICA"/>
    <x v="0"/>
    <s v="Especialização Nivel Superior"/>
    <x v="0"/>
    <x v="0"/>
    <n v="4"/>
    <x v="0"/>
    <m/>
    <s v="0//0"/>
    <m/>
    <m/>
    <n v="26413"/>
    <s v="INSTITUTO FEDERAL DO TRIANGULO MINEIRO"/>
    <n v="0"/>
    <m/>
    <m/>
    <m/>
    <s v="EST"/>
    <s v="40 HS"/>
    <d v="2020-05-29T00:00:00"/>
    <n v="4163.0200000000004"/>
    <n v="50"/>
    <x v="5"/>
    <x v="0"/>
  </r>
  <r>
    <s v="NILMA APARECIDA ASSUNCAO"/>
    <s v="Hospital de Clínicas"/>
    <n v="410892"/>
    <n v="28899555672"/>
    <s v="18/05/1956"/>
    <s v="F"/>
    <s v="WELZINA MARIA MENDES ASSUNÇÃO"/>
    <s v="Parda"/>
    <s v="BRASILEIRO NATO"/>
    <m/>
    <s v="MG"/>
    <s v="ESTRELA DO SUL"/>
    <n v="179"/>
    <s v="DIRETORIA GERAL HOSP CLINICAS"/>
    <s v="06-HOSP CLINICAS-UMUARAMA"/>
    <n v="179"/>
    <s v="DIRETORIA GERAL HOSP CLINICA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8-04-01T00:00:00"/>
    <n v="8327.15"/>
    <n v="66"/>
    <x v="1"/>
    <x v="3"/>
  </r>
  <r>
    <s v="NILSON BARBOSA DOS SANTOS GUIMARAES"/>
    <s v="Hospital de Clínicas"/>
    <n v="1532403"/>
    <n v="5157893647"/>
    <s v="15/07/1980"/>
    <s v="M"/>
    <s v="MARIA BARBOSA DOS SANTOS"/>
    <s v="Parda"/>
    <s v="BRASILEIRO NATO"/>
    <m/>
    <s v="MG"/>
    <s v="JANUARIA"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12"/>
    <x v="0"/>
    <m/>
    <s v="0//0"/>
    <m/>
    <m/>
    <n v="0"/>
    <m/>
    <n v="0"/>
    <m/>
    <m/>
    <m/>
    <s v="EST"/>
    <s v="40 HS"/>
    <d v="2006-05-24T00:00:00"/>
    <n v="4687.34"/>
    <n v="42"/>
    <x v="2"/>
    <x v="0"/>
  </r>
  <r>
    <s v="NILSON ROBERTO PEREIRA"/>
    <s v="Universidade Federal de Uberlandia"/>
    <n v="1752822"/>
    <n v="75349574604"/>
    <s v="16/12/1963"/>
    <s v="M"/>
    <s v="IRENE SEBASTIANA PEREIRA"/>
    <s v="Branca"/>
    <s v="BRASILEIRO NATO"/>
    <m/>
    <s v="MG"/>
    <m/>
    <n v="802"/>
    <s v="COORD DO CURSO DE QUIMICA DO PONTAL"/>
    <s v="09-CAMPUS PONTAL"/>
    <n v="1152"/>
    <s v="INSTITUTO CIENCIAS EXATA NATURAIS PONTAL"/>
    <s v="09-CAMPUS PONTAL"/>
    <x v="0"/>
    <s v="Doutorado"/>
    <x v="0"/>
    <x v="0"/>
    <n v="9"/>
    <x v="0"/>
    <m/>
    <s v="0//0"/>
    <m/>
    <m/>
    <n v="0"/>
    <m/>
    <n v="0"/>
    <m/>
    <m/>
    <m/>
    <s v="EST"/>
    <s v="40 HS"/>
    <d v="2010-01-26T00:00:00"/>
    <n v="7268.3"/>
    <n v="59"/>
    <x v="6"/>
    <x v="2"/>
  </r>
  <r>
    <s v="NILTON JOSE ALVES"/>
    <s v="Hospital de Clínicas"/>
    <n v="413144"/>
    <n v="35856033604"/>
    <s v="02/11/1960"/>
    <s v="M"/>
    <s v="MARIA APARECIDA ALVES"/>
    <s v="Branca"/>
    <s v="BRASILEIRO NATO"/>
    <m/>
    <s v="MG"/>
    <s v="CAMACHO"/>
    <n v="478"/>
    <s v="CIRURGIA PS DIENF"/>
    <s v="05-ENFERMAGEM-UMUARAMA"/>
    <n v="211"/>
    <s v="DIRETORIA DE ENFERMAGEM HC"/>
    <s v="05-ENFERMAGEM-UMUARAMA"/>
    <x v="0"/>
    <s v="ENSINO FUNDAMENTAL INCOMPLETO"/>
    <x v="2"/>
    <x v="2"/>
    <n v="16"/>
    <x v="0"/>
    <m/>
    <s v="0//0"/>
    <m/>
    <m/>
    <n v="0"/>
    <m/>
    <n v="0"/>
    <m/>
    <m/>
    <m/>
    <s v="EST"/>
    <s v="40 HS"/>
    <d v="1986-03-17T00:00:00"/>
    <n v="8552.01"/>
    <n v="62"/>
    <x v="6"/>
    <x v="3"/>
  </r>
  <r>
    <s v="NILTON MARTINS TEIXEIRA"/>
    <s v="Hospital de Clínicas"/>
    <n v="1123560"/>
    <n v="30163137668"/>
    <s v="23/07/1957"/>
    <s v="M"/>
    <s v="DIJANIRA MARIA TEIXEIRA"/>
    <s v="Parda"/>
    <s v="BRASILEIRO NATO"/>
    <m/>
    <s v="MG"/>
    <s v="SANTA VITORIA"/>
    <n v="491"/>
    <s v="CENTRO CIRURGICO GEUNE DIENF"/>
    <s v="05-ENFERMAGEM-UMUARAMA"/>
    <n v="211"/>
    <s v="DIRETORIA DE ENFERMAGEM HC"/>
    <s v="05-ENFERMAGEM-UMUARAMA"/>
    <x v="0"/>
    <s v="ENSINO MEDIO"/>
    <x v="0"/>
    <x v="2"/>
    <n v="16"/>
    <x v="0"/>
    <m/>
    <s v="0//0"/>
    <m/>
    <m/>
    <n v="0"/>
    <m/>
    <n v="0"/>
    <m/>
    <m/>
    <m/>
    <s v="EST"/>
    <s v="40 HS"/>
    <d v="1995-01-16T00:00:00"/>
    <n v="11461.91"/>
    <n v="65"/>
    <x v="1"/>
    <x v="8"/>
  </r>
  <r>
    <s v="NILVA FATIMA FONSECA MESQUITA"/>
    <s v="Hospital de Clínicas"/>
    <n v="1255461"/>
    <n v="36648400625"/>
    <s v="24/09/1958"/>
    <s v="F"/>
    <s v="IRAMI MOREIRA DA CONCEICAO"/>
    <s v="Branca"/>
    <s v="BRASILEIRO NATO"/>
    <m/>
    <s v="MG"/>
    <s v="SANTA ROSA DOS DOURADOS"/>
    <n v="496"/>
    <s v="ONCOLOGIA QUIMIOTERAPIA GEUNE DIENF"/>
    <s v="05-ENFERMAGEM-UMUARAMA"/>
    <n v="211"/>
    <s v="DIRETORIA DE ENFERMAGEM HC"/>
    <s v="05-ENFERMAGEM-UMUARAMA"/>
    <x v="0"/>
    <s v="Graduação (Nivel Superior Completo)"/>
    <x v="0"/>
    <x v="0"/>
    <n v="15"/>
    <x v="0"/>
    <m/>
    <s v="0//0"/>
    <m/>
    <m/>
    <n v="0"/>
    <m/>
    <n v="0"/>
    <m/>
    <m/>
    <m/>
    <s v="EST"/>
    <s v="40 HS"/>
    <d v="1997-11-25T00:00:00"/>
    <n v="9465.52"/>
    <n v="64"/>
    <x v="1"/>
    <x v="3"/>
  </r>
  <r>
    <s v="NILZA DE CASTRO MELO"/>
    <s v="Hospital de Clínicas"/>
    <n v="1123565"/>
    <n v="36606154634"/>
    <s v="18/11/1956"/>
    <s v="F"/>
    <s v="ALMIRA CASTRO"/>
    <s v="Branca"/>
    <s v="BRASILEIRO NATO"/>
    <m/>
    <s v="MG"/>
    <s v="UBERLâNDIA"/>
    <n v="488"/>
    <s v="ENFERMAGEM PEDIATRIA INTERNACAO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1-16T00:00:00"/>
    <n v="9663.42"/>
    <n v="66"/>
    <x v="1"/>
    <x v="3"/>
  </r>
  <r>
    <s v="NIVALDO BATISTA DOS SANTOS"/>
    <s v="Universidade Federal de Uberlandia"/>
    <n v="409794"/>
    <n v="28929705634"/>
    <s v="27/09/1957"/>
    <s v="M"/>
    <s v="ELIZENA GONCALVES SANTOS"/>
    <s v="Parda"/>
    <s v="BRASILEIRO NATO"/>
    <m/>
    <s v="MG"/>
    <s v="UBERLANDIA"/>
    <n v="305"/>
    <s v="FACULDADE DE MEDICINA"/>
    <s v="07-AREA ACADEMICA-UMUARAMA"/>
    <n v="179"/>
    <s v="DIRETORIA GERAL HOSP CLINICAS"/>
    <s v="06-HOSP CLINICAS-UMUARAMA"/>
    <x v="0"/>
    <s v="ENSINO FUNDAMENTAL"/>
    <x v="0"/>
    <x v="3"/>
    <n v="16"/>
    <x v="0"/>
    <m/>
    <s v="0//0"/>
    <m/>
    <m/>
    <n v="0"/>
    <m/>
    <n v="0"/>
    <m/>
    <m/>
    <m/>
    <s v="EST"/>
    <s v="40 HS"/>
    <d v="1981-09-17T00:00:00"/>
    <n v="5979.27"/>
    <n v="65"/>
    <x v="1"/>
    <x v="0"/>
  </r>
  <r>
    <s v="NIVALDO DORNELES JUNIOR"/>
    <s v="Hospital de Clínicas"/>
    <n v="1512695"/>
    <n v="3650487632"/>
    <s v="09/05/1976"/>
    <s v="M"/>
    <s v="ELCE MAMEDE DORNELES"/>
    <s v="Parda"/>
    <s v="BRASILEIRO NATO"/>
    <m/>
    <s v="MG"/>
    <s v="TUPACIGUARA"/>
    <n v="754"/>
    <s v="NUTRICAO E DIETETICA"/>
    <s v="06-HOSP CLINICAS-UMUARAMA"/>
    <n v="743"/>
    <s v="DIRETORIA DE SERVICOS ADMINISTRATIVOS"/>
    <s v="06-HOSP CLINICAS-UMUARAMA"/>
    <x v="0"/>
    <s v="ENSINO MEDIO"/>
    <x v="0"/>
    <x v="2"/>
    <n v="12"/>
    <x v="0"/>
    <m/>
    <s v="0//0"/>
    <m/>
    <m/>
    <n v="0"/>
    <m/>
    <n v="0"/>
    <m/>
    <m/>
    <m/>
    <s v="EST"/>
    <s v="40 HS"/>
    <d v="2005-11-03T00:00:00"/>
    <n v="4139.53"/>
    <n v="46"/>
    <x v="3"/>
    <x v="0"/>
  </r>
  <r>
    <s v="NIVALDO LUIZ ARANTES"/>
    <s v="Hospital de Clínicas"/>
    <n v="410178"/>
    <n v="39382354620"/>
    <s v="18/02/1960"/>
    <s v="M"/>
    <s v="MARIA CARDOSO ARANTES"/>
    <s v="Parda"/>
    <s v="BRASILEIRO NATO"/>
    <m/>
    <s v="MG"/>
    <s v="UBERLANDIA"/>
    <n v="484"/>
    <s v="CLINICA CIRURGICA 5 INTERN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0-04-08T00:00:00"/>
    <n v="12744.96"/>
    <n v="62"/>
    <x v="6"/>
    <x v="5"/>
  </r>
  <r>
    <s v="NIVALDO PEREIRA DE ARAUJO"/>
    <s v="Universidade Federal de Uberlandia"/>
    <n v="412104"/>
    <n v="25539493672"/>
    <s v="17/06/1958"/>
    <s v="M"/>
    <s v="MARIA CARMELITA DE ARAUJO"/>
    <s v="Branca"/>
    <s v="BRASILEIRO NATO"/>
    <m/>
    <s v="MG"/>
    <s v="CANAPOLIS"/>
    <n v="71"/>
    <s v="DIVISAO VIGILANCIA SEGURANCA PATRIMONIAL"/>
    <s v="04-SANTA MONICA"/>
    <n v="59"/>
    <s v="PREFEITURA UNIVERSITARIA"/>
    <s v="04-SANTA MONICA"/>
    <x v="0"/>
    <s v="ENSINO FUNDAMENTAL INCOMPLETO"/>
    <x v="0"/>
    <x v="0"/>
    <n v="16"/>
    <x v="0"/>
    <m/>
    <s v="0//0"/>
    <m/>
    <m/>
    <n v="0"/>
    <m/>
    <n v="0"/>
    <m/>
    <m/>
    <m/>
    <s v="EST"/>
    <s v="40 HS"/>
    <d v="1981-07-01T00:00:00"/>
    <n v="7849.8"/>
    <n v="64"/>
    <x v="1"/>
    <x v="2"/>
  </r>
  <r>
    <s v="NIVALDO TIMOTEO ALVES MACIEL"/>
    <s v="Hospital de Clínicas"/>
    <n v="1363927"/>
    <n v="57026564668"/>
    <s v="30/09/1966"/>
    <s v="M"/>
    <s v="DIVINA ALVES DA MATA MACIEL"/>
    <s v="Branca"/>
    <s v="BRASILEIRO NATO"/>
    <m/>
    <s v="MG"/>
    <s v="BOM SUCESSO DE PATOS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2-11-01T00:00:00"/>
    <n v="20952.689999999999"/>
    <n v="56"/>
    <x v="4"/>
    <x v="4"/>
  </r>
  <r>
    <s v="NIVALDO VIEIRA NASCIMENTO"/>
    <s v="Universidade Federal de Uberlandia"/>
    <n v="2351714"/>
    <n v="4350293639"/>
    <s v="23/08/1979"/>
    <s v="M"/>
    <s v="APARECIDA OSORIO VIEIRA DO NASCIMENTO"/>
    <s v="Parda"/>
    <s v="BRASILEIRO NATO"/>
    <m/>
    <s v="MG"/>
    <m/>
    <n v="65"/>
    <s v="DIVISAO DE SERVICOS GERAIS"/>
    <s v="08-AREA ADMINISTR-UMUARAMA"/>
    <n v="59"/>
    <s v="PREFEITURA UNIVERSITARIA"/>
    <s v="04-SANTA MONICA"/>
    <x v="0"/>
    <s v="Nivel Medio"/>
    <x v="2"/>
    <x v="3"/>
    <n v="4"/>
    <x v="0"/>
    <m/>
    <s v="0//0"/>
    <m/>
    <m/>
    <n v="0"/>
    <m/>
    <n v="0"/>
    <m/>
    <m/>
    <m/>
    <s v="EST"/>
    <s v="40 HS"/>
    <d v="2016-12-09T00:00:00"/>
    <n v="2767.85"/>
    <n v="43"/>
    <x v="2"/>
    <x v="9"/>
  </r>
  <r>
    <s v="NIVEA DE MACEDO OLIVEIRA MORALES"/>
    <s v="Hospital de Clínicas"/>
    <n v="2334864"/>
    <n v="99929287604"/>
    <s v="29/09/1970"/>
    <s v="F"/>
    <s v="MARIA ADELAIDE DE MACEDO OLIVEIRA"/>
    <s v="Branca"/>
    <s v="BRASILEIRO NATO"/>
    <m/>
    <s v="MG"/>
    <s v="UBERLANDIA"/>
    <n v="769"/>
    <s v="PROPEDEUTICA"/>
    <s v="06-HOSP CLINICAS-UMUARAMA"/>
    <n v="746"/>
    <s v="DIRETORIA DE SERVICOS CLINICOS"/>
    <s v="06-HOSP CLINICAS-UMUARAMA"/>
    <x v="0"/>
    <s v="Doutorado"/>
    <x v="1"/>
    <x v="1"/>
    <n v="13"/>
    <x v="0"/>
    <m/>
    <s v="0//0"/>
    <m/>
    <m/>
    <n v="0"/>
    <m/>
    <n v="0"/>
    <m/>
    <m/>
    <m/>
    <s v="EST"/>
    <s v="20 HS"/>
    <d v="2004-05-26T00:00:00"/>
    <n v="12470.35"/>
    <n v="52"/>
    <x v="5"/>
    <x v="5"/>
  </r>
  <r>
    <s v="NIVIA MARA SILVA RODRIGUES"/>
    <s v="Universidade Federal de Uberlandia"/>
    <n v="1518202"/>
    <n v="37763601191"/>
    <s v="16/03/1966"/>
    <s v="F"/>
    <s v="WALDETE DA SILVA RODRIGUES"/>
    <s v="Branca"/>
    <s v="BRASILEIRO NATO"/>
    <m/>
    <s v="MG"/>
    <s v="ARAGUARI"/>
    <n v="576"/>
    <s v="PROGRAMA DE POS-GRADUACAO EM BIOL. VEGET"/>
    <s v="07-AREA ACADEMICA-UMUARAMA"/>
    <n v="294"/>
    <s v="INSTITUTO DE BIOLOGIA"/>
    <s v="07-AREA ACADEMICA-UMUARAM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1-16T00:00:00"/>
    <n v="5333.62"/>
    <n v="56"/>
    <x v="4"/>
    <x v="0"/>
  </r>
  <r>
    <s v="NOEMI GONCALVES SANTOS"/>
    <s v="Hospital de Clínicas"/>
    <n v="1434337"/>
    <n v="52973000610"/>
    <s v="13/04/1964"/>
    <s v="F"/>
    <s v="DARCILA GONCALVES SANTOS"/>
    <s v="Branca"/>
    <s v="BRASILEIRO NATO"/>
    <m/>
    <s v="MG"/>
    <s v="CENTRALINA"/>
    <n v="489"/>
    <s v="ENFERMAGEM PSQUIATRIA INTERNACAO DIENF"/>
    <s v="05-ENFERMAGEM-UMUARAMA"/>
    <n v="211"/>
    <s v="DIRETORIA DE ENFERMAGEM HC"/>
    <s v="05-ENFERMAGEM-UMUARAMA"/>
    <x v="0"/>
    <s v="Tecnico (Nivel Medio Completo)"/>
    <x v="2"/>
    <x v="2"/>
    <n v="13"/>
    <x v="0"/>
    <m/>
    <s v="0//0"/>
    <m/>
    <m/>
    <n v="0"/>
    <m/>
    <n v="0"/>
    <m/>
    <m/>
    <m/>
    <s v="EST"/>
    <s v="40 HS"/>
    <d v="2003-11-06T00:00:00"/>
    <n v="8861.14"/>
    <n v="58"/>
    <x v="4"/>
    <x v="3"/>
  </r>
  <r>
    <s v="NOEMIA DUARTE PEREIRA"/>
    <s v="Hospital de Clínicas"/>
    <n v="1123582"/>
    <n v="57694095687"/>
    <s v="29/04/1966"/>
    <s v="F"/>
    <s v="RAIMUNDA DUART PEREIRA"/>
    <s v="Branca"/>
    <s v="BRASILEIRO NATO"/>
    <m/>
    <s v="MG"/>
    <s v="UBERABA"/>
    <n v="491"/>
    <s v="CENTRO CIRURGICO GEUNE DIENF"/>
    <s v="05-ENFERMAGEM-UMUARAMA"/>
    <n v="211"/>
    <s v="DIRETORIA DE ENFERMAGEM HC"/>
    <s v="05-ENFERMAGEM-UMUARAMA"/>
    <x v="0"/>
    <s v="ENSINO SUPERIOR"/>
    <x v="1"/>
    <x v="3"/>
    <n v="16"/>
    <x v="0"/>
    <m/>
    <s v="0//0"/>
    <m/>
    <m/>
    <n v="0"/>
    <m/>
    <n v="0"/>
    <m/>
    <m/>
    <m/>
    <s v="EST"/>
    <s v="40 HS"/>
    <d v="1995-01-17T00:00:00"/>
    <n v="9561.27"/>
    <n v="56"/>
    <x v="4"/>
    <x v="3"/>
  </r>
  <r>
    <s v="NORMA MACEDO GONTIJO SILVA"/>
    <s v="Universidade Federal de Uberlandia"/>
    <n v="1123613"/>
    <n v="53923529600"/>
    <s v="01/06/1966"/>
    <s v="F"/>
    <s v="OTAVIA MACEDO GONTIJO"/>
    <s v="Branca"/>
    <s v="BRASILEIRO NATO"/>
    <m/>
    <s v="MG"/>
    <s v="UBERLANDIA"/>
    <n v="1229"/>
    <s v="DIVISAO DE IMPLEMENTACAO DE BOLSAS-PROPP"/>
    <s v="04-SANTA MONICA"/>
    <n v="122"/>
    <s v="PRO REITORIA PESQUISA E POS GRADUACAO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2-01T00:00:00"/>
    <n v="6164.92"/>
    <n v="56"/>
    <x v="4"/>
    <x v="2"/>
  </r>
  <r>
    <s v="NORTON MARTINS NUNES"/>
    <s v="Hospital de Clínicas"/>
    <n v="1362663"/>
    <n v="415894670"/>
    <s v="26/06/1976"/>
    <s v="M"/>
    <s v="SUELI ALVES DOS SANTOS"/>
    <s v="Branca"/>
    <s v="BRASILEIRO NATO"/>
    <m/>
    <s v="MG"/>
    <s v="UBERLANDIA"/>
    <n v="495"/>
    <s v="NEFROLOGIA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0-01T00:00:00"/>
    <n v="8109.54"/>
    <n v="46"/>
    <x v="3"/>
    <x v="3"/>
  </r>
  <r>
    <s v="NUBIA APARECIDA RODRIGUES"/>
    <s v="Universidade Federal de Uberlandia"/>
    <n v="2737056"/>
    <n v="3256018602"/>
    <s v="12/04/1977"/>
    <s v="F"/>
    <s v="MARIA APARECIDA DA SILVA RODRIGUES"/>
    <s v="Parda"/>
    <s v="BRASILEIRO NATO"/>
    <m/>
    <s v="MG"/>
    <m/>
    <n v="141"/>
    <s v="DIVISAO DE CONTABILIDADE - DIRAF"/>
    <s v="04-SANTA MONICA"/>
    <n v="131"/>
    <s v="PRO REITORIA DE PLANEJAMEN ADMINISTRACAO"/>
    <s v="04-SANTA MONICA"/>
    <x v="0"/>
    <s v="Mestrado"/>
    <x v="1"/>
    <x v="0"/>
    <n v="7"/>
    <x v="0"/>
    <m/>
    <s v="0//0"/>
    <m/>
    <m/>
    <n v="0"/>
    <m/>
    <n v="0"/>
    <m/>
    <m/>
    <m/>
    <s v="EST"/>
    <s v="40 HS"/>
    <d v="2013-04-17T00:00:00"/>
    <n v="8966.61"/>
    <n v="45"/>
    <x v="3"/>
    <x v="3"/>
  </r>
  <r>
    <s v="ODAIR BATISTA DE ASSUNCAO"/>
    <s v="Hospital de Clínicas"/>
    <n v="413153"/>
    <n v="72651679615"/>
    <s v="17/08/1965"/>
    <s v="M"/>
    <s v="LAZARA MARIA BATISTA"/>
    <s v="Branca"/>
    <s v="BRASILEIRO NATO"/>
    <m/>
    <s v="MG"/>
    <s v="MONTE CARMELO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7-02-02T00:00:00"/>
    <n v="8210.16"/>
    <n v="57"/>
    <x v="4"/>
    <x v="3"/>
  </r>
  <r>
    <s v="ODAIR PEREIRA CARRIJO"/>
    <s v="Universidade Federal de Uberlandia"/>
    <n v="412076"/>
    <n v="32053355620"/>
    <s v="27/02/1954"/>
    <s v="M"/>
    <s v="OLINDA ROSA PEREIRA"/>
    <s v="Branca"/>
    <s v="BRASILEIRO NATO"/>
    <m/>
    <s v="MG"/>
    <s v="UBERLANDIA"/>
    <n v="673"/>
    <s v="DIRETORIA DE OBRAS"/>
    <s v="04-SANTA MONICA"/>
    <n v="80"/>
    <s v="DIRETORIA DE OBRAS - ANTIGA-"/>
    <s v="04-SANTA MONICA"/>
    <x v="0"/>
    <s v="ALFABETIZADO SEM CURSOS REGULARES"/>
    <x v="3"/>
    <x v="0"/>
    <n v="16"/>
    <x v="0"/>
    <m/>
    <s v="0//0"/>
    <m/>
    <m/>
    <n v="0"/>
    <m/>
    <n v="0"/>
    <m/>
    <m/>
    <m/>
    <s v="EST"/>
    <s v="40 HS"/>
    <d v="1979-03-22T00:00:00"/>
    <n v="4495"/>
    <n v="68"/>
    <x v="1"/>
    <x v="0"/>
  </r>
  <r>
    <s v="ODELMO RODRIGUES DE SOUSA"/>
    <s v="Hospital de Clínicas"/>
    <n v="412155"/>
    <n v="46851844672"/>
    <s v="25/03/1961"/>
    <s v="M"/>
    <s v="LAZARA OLIVEIRA SOUZ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NSINO MEDIO"/>
    <x v="0"/>
    <x v="0"/>
    <n v="16"/>
    <x v="0"/>
    <m/>
    <s v="0//0"/>
    <m/>
    <m/>
    <n v="0"/>
    <m/>
    <n v="0"/>
    <m/>
    <m/>
    <m/>
    <s v="EST"/>
    <s v="40 HS"/>
    <d v="1982-12-01T00:00:00"/>
    <n v="6602.93"/>
    <n v="61"/>
    <x v="6"/>
    <x v="2"/>
  </r>
  <r>
    <s v="ODILON GROXIATTI TUDINI"/>
    <s v="Universidade Federal de Uberlandia"/>
    <n v="1752538"/>
    <n v="3150029996"/>
    <s v="25/05/1980"/>
    <s v="M"/>
    <s v="CLENILDE GROXIATTI TUDINI"/>
    <s v="Branca"/>
    <s v="BRASILEIRO NATO"/>
    <m/>
    <s v="PR"/>
    <m/>
    <n v="716"/>
    <s v="DIVISAO DE SUPORTE AO USUARIO - CTIC"/>
    <s v="04-SANTA MONICA"/>
    <n v="581"/>
    <s v="CENTRO DE TECNO DA INFOR E COMUNICACAO"/>
    <s v="08-AREA ADMINISTR-UMUARAMA"/>
    <x v="0"/>
    <s v="Mestrado"/>
    <x v="0"/>
    <x v="0"/>
    <n v="9"/>
    <x v="0"/>
    <m/>
    <s v="0//0"/>
    <m/>
    <m/>
    <n v="0"/>
    <m/>
    <n v="0"/>
    <m/>
    <m/>
    <m/>
    <s v="EST"/>
    <s v="40 HS"/>
    <d v="2010-01-26T00:00:00"/>
    <n v="5665.55"/>
    <n v="42"/>
    <x v="2"/>
    <x v="0"/>
  </r>
  <r>
    <s v="OLAINE OLIVEIRA PINTO ADACHI"/>
    <s v="Universidade Federal de Uberlandia"/>
    <n v="1742906"/>
    <n v="7970643620"/>
    <s v="22/05/1986"/>
    <s v="F"/>
    <s v="ANGELI DE OLIVEIRA PINTO"/>
    <s v="Branca"/>
    <s v="BRASILEIRO NATO"/>
    <m/>
    <s v="MG"/>
    <m/>
    <n v="562"/>
    <s v="CURSO DE GRADUACAO EM NUTRICAO"/>
    <s v="07-AREA ACADEMICA-UMUARAMA"/>
    <n v="305"/>
    <s v="FACULDADE DE MEDICINA"/>
    <s v="07-AREA ACADEMICA-UMUARAMA"/>
    <x v="0"/>
    <s v="Mestrado"/>
    <x v="0"/>
    <x v="0"/>
    <n v="9"/>
    <x v="0"/>
    <m/>
    <s v="0//0"/>
    <m/>
    <m/>
    <n v="0"/>
    <m/>
    <n v="0"/>
    <m/>
    <m/>
    <m/>
    <s v="EST"/>
    <s v="40 HS"/>
    <d v="2009-12-04T00:00:00"/>
    <n v="6038.28"/>
    <n v="36"/>
    <x v="7"/>
    <x v="2"/>
  </r>
  <r>
    <s v="OLDAIR DONIZETE GALENI"/>
    <s v="Hospital de Clínicas"/>
    <n v="2367241"/>
    <n v="15875651881"/>
    <s v="17/09/1974"/>
    <s v="M"/>
    <s v="HELENA DOS SANTOS GALENI"/>
    <s v="Branca"/>
    <s v="BRASILEIRO NATO"/>
    <m/>
    <s v="SP"/>
    <s v="MONTE CASTELO"/>
    <n v="481"/>
    <s v="CLINICA CIRURGICA 1 INTERNACAO DIENF"/>
    <s v="05-ENFERMAGEM-UMUARAMA"/>
    <n v="211"/>
    <s v="DIRETORIA DE ENFERMAGEM HC"/>
    <s v="05-ENFERMAGEM-UMUARAMA"/>
    <x v="0"/>
    <s v="Mestrado"/>
    <x v="1"/>
    <x v="0"/>
    <n v="13"/>
    <x v="0"/>
    <m/>
    <s v="0//0"/>
    <m/>
    <m/>
    <n v="0"/>
    <m/>
    <n v="0"/>
    <m/>
    <m/>
    <m/>
    <s v="EST"/>
    <s v="40 HS"/>
    <d v="2003-11-25T00:00:00"/>
    <n v="21261.22"/>
    <n v="48"/>
    <x v="3"/>
    <x v="4"/>
  </r>
  <r>
    <s v="OLINDA ALVES BUENO"/>
    <s v="Hospital de Clínicas"/>
    <n v="1123260"/>
    <n v="53974948600"/>
    <s v="29/07/1965"/>
    <s v="F"/>
    <s v="IRACI BUENO SANTOS"/>
    <s v="Branca"/>
    <s v="BRASILEIRO NATO"/>
    <m/>
    <s v="MS"/>
    <s v="PARANAIBA"/>
    <n v="469"/>
    <s v="CENTRO SAUDE ESCOLA JARAGUA AMB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4-03-28T00:00:00"/>
    <n v="6368.82"/>
    <n v="57"/>
    <x v="4"/>
    <x v="2"/>
  </r>
  <r>
    <s v="OLIVIA PEREIRA LOPES"/>
    <s v="Universidade Federal de Uberlandia"/>
    <n v="2372375"/>
    <n v="734418213"/>
    <s v="22/07/1990"/>
    <s v="F"/>
    <s v="FRANCINEIDE BEZERRA PEREIRA LOPES"/>
    <s v="Branca"/>
    <s v="BRASILEIRO NATO"/>
    <m/>
    <s v="PA"/>
    <m/>
    <n v="908"/>
    <s v="COOR CUR GRAD ENG FLORESTAL MTE CARMELO"/>
    <s v="10-CAMPUS MONTE CARMELO"/>
    <n v="301"/>
    <s v="INSTITUTO DE CIENCIAS AGRARIAS"/>
    <s v="12-CAMPUS GLORIA"/>
    <x v="0"/>
    <s v="Doutorado"/>
    <x v="0"/>
    <x v="0"/>
    <n v="4"/>
    <x v="0"/>
    <m/>
    <s v="0//0"/>
    <m/>
    <m/>
    <n v="0"/>
    <m/>
    <n v="0"/>
    <m/>
    <m/>
    <m/>
    <s v="EST"/>
    <s v="40 HS"/>
    <d v="2017-03-06T00:00:00"/>
    <n v="5387.14"/>
    <n v="32"/>
    <x v="0"/>
    <x v="0"/>
  </r>
  <r>
    <s v="ONACIR JORGE DA COSTA"/>
    <s v="Universidade Federal de Uberlandia"/>
    <n v="1473872"/>
    <n v="4397054878"/>
    <s v="19/02/1963"/>
    <s v="M"/>
    <s v="EURIPEDES MARIA DA COSTA"/>
    <s v="Parda"/>
    <s v="BRASILEIRO NATO"/>
    <m/>
    <s v="MG"/>
    <s v="ITUIUTABA"/>
    <n v="314"/>
    <s v="FACULDADE DE MEDICINA VETERINARIA"/>
    <s v="07-AREA ACADEMICA-UMUARAMA"/>
    <n v="314"/>
    <s v="FACULDADE DE MEDICINA VETERINARIA"/>
    <s v="07-AREA ACADEMICA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09-20T00:00:00"/>
    <n v="5434.85"/>
    <n v="59"/>
    <x v="6"/>
    <x v="0"/>
  </r>
  <r>
    <s v="ONILDA MARIA RESENDE"/>
    <s v="Universidade Federal de Uberlandia"/>
    <n v="410893"/>
    <n v="32303955653"/>
    <s v="27/03/1958"/>
    <s v="F"/>
    <s v="MARIA MATIAS RESENDE"/>
    <s v="Parda"/>
    <s v="BRASILEIRO NATO"/>
    <m/>
    <s v="MG"/>
    <s v="CARMO DO PARANAIBA"/>
    <n v="104"/>
    <s v="DIVISAO ADM HOSPITAL ODONTOLOGICO"/>
    <s v="08-AREA ADMINISTR-UMUARAMA"/>
    <n v="92"/>
    <s v="HOSPITAL ODONTOLOGICO - DIRETORIA GERAL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8-03-10T00:00:00"/>
    <n v="8597.98"/>
    <n v="64"/>
    <x v="1"/>
    <x v="3"/>
  </r>
  <r>
    <s v="ORMEZINDA DIAS DE MAGALHAES"/>
    <s v="Universidade Federal de Uberlandia"/>
    <n v="410763"/>
    <n v="39449572615"/>
    <s v="04/05/1948"/>
    <s v="F"/>
    <s v="MARIA RITA REIS"/>
    <s v="Branca"/>
    <s v="BRASILEIRO NATO"/>
    <m/>
    <s v="MG"/>
    <s v="AGUA EMENDADA"/>
    <n v="60"/>
    <s v="DIVISAO DE CONSERVACAO E LIMPEZA"/>
    <s v="04-SANTA MONICA"/>
    <n v="59"/>
    <s v="PREFEITURA UNIVERSITARIA"/>
    <s v="04-SANTA MONICA"/>
    <x v="0"/>
    <s v="ALFABETIZADO SEM CURSOS REGULARES"/>
    <x v="4"/>
    <x v="0"/>
    <n v="16"/>
    <x v="0"/>
    <m/>
    <s v="0//0"/>
    <m/>
    <s v="LIC. TRATAMENTO DE SAUDE - EST"/>
    <n v="0"/>
    <m/>
    <n v="0"/>
    <m/>
    <s v="1/10/2022"/>
    <s v="8/01/2023"/>
    <s v="EST"/>
    <s v="40 HS"/>
    <d v="1979-10-02T00:00:00"/>
    <n v="3693.8"/>
    <n v="74"/>
    <x v="9"/>
    <x v="9"/>
  </r>
  <r>
    <s v="OSANI MARIA DE SOUZA"/>
    <s v="Hospital de Clínicas"/>
    <n v="1434997"/>
    <n v="93194412604"/>
    <s v="13/01/1973"/>
    <s v="F"/>
    <s v="GENI AUGUSTA DE OLIVEIRA SOUZA"/>
    <s v="Parda"/>
    <s v="BRASILEIRO NATO"/>
    <m/>
    <s v="MG"/>
    <s v="PATOS DE MINAS"/>
    <n v="498"/>
    <s v="UTI ADULTO GEUNE DIENF"/>
    <s v="05-ENFERMAGEM-UMUARAMA"/>
    <n v="211"/>
    <s v="DIRETORIA DE ENFERMAGEM HC"/>
    <s v="05-ENFERMAGEM-UMUARAMA"/>
    <x v="0"/>
    <s v="Especialização Nivel Superior"/>
    <x v="0"/>
    <x v="2"/>
    <n v="13"/>
    <x v="0"/>
    <m/>
    <s v="0//0"/>
    <m/>
    <m/>
    <n v="0"/>
    <m/>
    <n v="0"/>
    <m/>
    <m/>
    <m/>
    <s v="EST"/>
    <s v="40 HS"/>
    <d v="2003-11-24T00:00:00"/>
    <n v="9289.11"/>
    <n v="49"/>
    <x v="5"/>
    <x v="3"/>
  </r>
  <r>
    <s v="OSCARI BRUNO IZAIAS ROSA BORGES"/>
    <s v="Universidade Federal de Uberlandia"/>
    <n v="1618389"/>
    <n v="6019140660"/>
    <s v="30/06/1983"/>
    <s v="M"/>
    <s v="LUZIA HELENA ROSA BORGES"/>
    <s v="Branca"/>
    <s v="BRASILEIRO NATO"/>
    <m/>
    <s v="MG"/>
    <s v="UBERLANDIA"/>
    <n v="561"/>
    <s v="COORD CURSO DE GRADUACAO EM JORNALISMO"/>
    <s v="04-SANTA MONICA"/>
    <n v="363"/>
    <s v="FACULDADE DE EDUC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3-31T00:00:00"/>
    <n v="5137.2700000000004"/>
    <n v="39"/>
    <x v="2"/>
    <x v="0"/>
  </r>
  <r>
    <s v="OSIANE DE SOUZA"/>
    <s v="Hospital de Clínicas"/>
    <n v="2533407"/>
    <n v="416317650"/>
    <s v="24/02/1974"/>
    <s v="F"/>
    <s v="GENI AUGUSTA DE OLIVERA SOUZA"/>
    <s v="Branca"/>
    <s v="BRASILEIRO NATO"/>
    <m/>
    <s v="MG"/>
    <s v="PATOS DE MINAS"/>
    <n v="473"/>
    <s v="RADIOLOGIA AMB DIENF"/>
    <s v="05-ENFERMAGEM-UMUARAMA"/>
    <n v="211"/>
    <s v="DIRETORIA DE ENFERMAGEM HC"/>
    <s v="05-ENFERMAGEM-UMUARAMA"/>
    <x v="0"/>
    <s v="Mestrado"/>
    <x v="2"/>
    <x v="0"/>
    <n v="8"/>
    <x v="0"/>
    <m/>
    <s v="0//0"/>
    <m/>
    <m/>
    <n v="0"/>
    <m/>
    <n v="0"/>
    <m/>
    <m/>
    <m/>
    <s v="EST"/>
    <s v="40 HS"/>
    <d v="2011-03-15T00:00:00"/>
    <n v="9365.24"/>
    <n v="48"/>
    <x v="3"/>
    <x v="3"/>
  </r>
  <r>
    <s v="OSMARIO ISAIAS JERONIMO"/>
    <s v="Universidade Federal de Uberlandia"/>
    <n v="413201"/>
    <n v="49814508691"/>
    <s v="19/01/1964"/>
    <s v="M"/>
    <s v="NOEMIA FURTUOSO JERONIMO"/>
    <s v="Branca"/>
    <s v="BRASILEIRO NATO"/>
    <m/>
    <s v="MG"/>
    <s v="UBERLANDIA"/>
    <n v="254"/>
    <s v="DIVISAO DE RESTAURANTES UNIVERSITARIOS"/>
    <s v="04-SANTA MONICA"/>
    <n v="944"/>
    <s v="PRO REITORIA DE ASSISTENCIA ESTUDANTIL"/>
    <s v="04-SANTA MONIC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86-05-20T00:00:00"/>
    <n v="3921.1"/>
    <n v="58"/>
    <x v="4"/>
    <x v="9"/>
  </r>
  <r>
    <s v="OSMINDA DE SOUZA GOIS"/>
    <s v="Universidade Federal de Uberlandia"/>
    <n v="1123231"/>
    <n v="62992589691"/>
    <s v="25/10/1957"/>
    <s v="F"/>
    <s v="DORVINA LUIZA OLIVEIRA"/>
    <s v="Preta"/>
    <s v="BRASILEIRO NATO"/>
    <m/>
    <s v="MG"/>
    <s v="PONTE FIRME"/>
    <n v="60"/>
    <s v="DIVISAO DE CONSERVACAO E LIMPEZA"/>
    <s v="04-SANTA MONICA"/>
    <n v="59"/>
    <s v="PREFEITURA UNIVERSITARIA"/>
    <s v="04-SANTA MONICA"/>
    <x v="1"/>
    <s v="Nivel Medio"/>
    <x v="4"/>
    <x v="0"/>
    <n v="16"/>
    <x v="0"/>
    <m/>
    <s v="0//0"/>
    <m/>
    <m/>
    <n v="0"/>
    <m/>
    <n v="0"/>
    <m/>
    <m/>
    <m/>
    <s v="EST"/>
    <s v="40 HS"/>
    <d v="1994-01-19T00:00:00"/>
    <n v="3169.85"/>
    <n v="65"/>
    <x v="1"/>
    <x v="9"/>
  </r>
  <r>
    <s v="OSVALDO ANTONIO MACHADO"/>
    <s v="Hospital de Clínicas"/>
    <n v="409847"/>
    <n v="9498672172"/>
    <s v="29/08/1950"/>
    <s v="M"/>
    <s v="JORDELINA RODRIGUES MACHADO"/>
    <s v="Parda"/>
    <s v="BRASILEIRO NATO"/>
    <m/>
    <s v="MG"/>
    <s v="CANAPOLIS"/>
    <n v="751"/>
    <s v="HOTELARIA HOSPITALAR"/>
    <s v="06-HOSP CLINICAS-UMUARAMA"/>
    <n v="743"/>
    <s v="DIRETORIA DE SERVICOS ADMINISTRATIVOS"/>
    <s v="06-HOSP CLINICAS-UMUARAMA"/>
    <x v="0"/>
    <s v="ENSINO MEDIO"/>
    <x v="0"/>
    <x v="3"/>
    <n v="16"/>
    <x v="0"/>
    <m/>
    <s v="0//0"/>
    <m/>
    <m/>
    <n v="0"/>
    <m/>
    <n v="0"/>
    <m/>
    <m/>
    <m/>
    <s v="EST"/>
    <s v="40 HS"/>
    <d v="1978-09-01T00:00:00"/>
    <n v="6875.03"/>
    <n v="72"/>
    <x v="9"/>
    <x v="2"/>
  </r>
  <r>
    <s v="OSVALDO BORGES DE SOUZA JUNIOR"/>
    <s v="Hospital de Clínicas"/>
    <n v="1532351"/>
    <n v="3650579677"/>
    <s v="04/01/1977"/>
    <s v="M"/>
    <s v="MARIA AMELIA DE SOUZA BORGES"/>
    <s v="Parda"/>
    <s v="BRASILEIRO NATO"/>
    <m/>
    <s v="TO"/>
    <s v="ARAPOEMA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24 HS"/>
    <d v="2006-05-24T00:00:00"/>
    <n v="6704.72"/>
    <n v="45"/>
    <x v="3"/>
    <x v="2"/>
  </r>
  <r>
    <s v="OSVALDO LUIZ AMANCIO"/>
    <s v="Hospital de Clínicas"/>
    <n v="413254"/>
    <n v="35054620630"/>
    <s v="30/04/1960"/>
    <s v="M"/>
    <s v="IRENE CUNHA SANTO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88-01-25T00:00:00"/>
    <n v="30536.720000000001"/>
    <n v="62"/>
    <x v="6"/>
    <x v="4"/>
  </r>
  <r>
    <s v="OSVALDO RODRIGUES DA SILVA"/>
    <s v="Universidade Federal de Uberlandia"/>
    <n v="412870"/>
    <n v="20206070420"/>
    <s v="19/09/1958"/>
    <s v="M"/>
    <s v="IVANICE PEREIRA COSTA"/>
    <s v="Branca"/>
    <s v="BRASILEIRO NATO"/>
    <m/>
    <s v="RN"/>
    <s v="CAICO"/>
    <n v="685"/>
    <s v="DIVISAO DE RECURSOS AUDIO-VISUAIS"/>
    <s v="04-SANTA MONICA"/>
    <n v="59"/>
    <s v="PREFEITURA UNIVERSITARIA"/>
    <s v="04-SANTA MONICA"/>
    <x v="0"/>
    <s v="ENSINO FUNDAMENTAL"/>
    <x v="3"/>
    <x v="0"/>
    <n v="16"/>
    <x v="0"/>
    <m/>
    <s v="0//0"/>
    <m/>
    <m/>
    <n v="0"/>
    <m/>
    <n v="0"/>
    <m/>
    <m/>
    <m/>
    <s v="EST"/>
    <s v="40 HS"/>
    <d v="1987-05-11T00:00:00"/>
    <n v="3550.25"/>
    <n v="64"/>
    <x v="1"/>
    <x v="9"/>
  </r>
  <r>
    <s v="OTAVIA CRISTINA VAZ DE LIMA"/>
    <s v="Universidade Federal de Uberlandia"/>
    <n v="1434926"/>
    <n v="99964562691"/>
    <s v="15/12/1974"/>
    <s v="F"/>
    <s v="MARILDA VAZ DE LIMA"/>
    <s v="Branca"/>
    <s v="BRASILEIRO NATO"/>
    <m/>
    <s v="MG"/>
    <s v="PATOS DE MINAS"/>
    <n v="311"/>
    <s v="COORDENACAO CURSO GRADUACAO EM MEDICINA"/>
    <s v="07-AREA ACADEMICA-UMUARAMA"/>
    <n v="305"/>
    <s v="FACULDADE DE MEDICINA"/>
    <s v="07-AREA ACADEMICA-UMUARAMA"/>
    <x v="0"/>
    <s v="Tecnico (Nivel Medio Completo)"/>
    <x v="2"/>
    <x v="0"/>
    <n v="13"/>
    <x v="0"/>
    <m/>
    <s v="0//0"/>
    <m/>
    <m/>
    <n v="0"/>
    <m/>
    <n v="0"/>
    <m/>
    <m/>
    <m/>
    <s v="EST"/>
    <s v="40 HS"/>
    <d v="2003-11-17T00:00:00"/>
    <n v="6531.5"/>
    <n v="48"/>
    <x v="3"/>
    <x v="2"/>
  </r>
  <r>
    <s v="OTAVIANO FERREIRA GUIMARAES"/>
    <s v="Universidade Federal de Uberlandia"/>
    <n v="1474082"/>
    <n v="88100286604"/>
    <s v="20/09/1971"/>
    <s v="M"/>
    <s v="TEREZINHA GUIMARAES FERREIRA"/>
    <s v="Branca"/>
    <s v="BRASILEIRO NATO"/>
    <m/>
    <s v="GO"/>
    <s v="QUIRINOPOLIS"/>
    <n v="580"/>
    <s v="CENTRO DE EDUCACAO DISTANCIA - DIRETORIA"/>
    <s v="04-SANTA MONICA"/>
    <n v="580"/>
    <s v="CENTRO DE EDUCACAO DISTANCIA - DIRETORIA"/>
    <s v="04-SANTA MONICA"/>
    <x v="0"/>
    <s v="Mestrado"/>
    <x v="0"/>
    <x v="0"/>
    <n v="12"/>
    <x v="0"/>
    <m/>
    <s v="0//0"/>
    <m/>
    <m/>
    <n v="0"/>
    <m/>
    <n v="0"/>
    <m/>
    <m/>
    <m/>
    <s v="EST"/>
    <s v="40 HS"/>
    <d v="2004-09-27T00:00:00"/>
    <n v="6354.6"/>
    <n v="51"/>
    <x v="5"/>
    <x v="2"/>
  </r>
  <r>
    <s v="OTAVIO AUGUSTO LONDERO DOS SANTOS"/>
    <s v="Hospital de Clínicas"/>
    <n v="2731488"/>
    <n v="5029614656"/>
    <s v="10/12/1980"/>
    <s v="M"/>
    <s v="ANA ALICE LONDERO DOS SANTOS"/>
    <s v="Branca"/>
    <s v="BRASILEIRO NATO"/>
    <m/>
    <s v="RS"/>
    <m/>
    <n v="771"/>
    <s v="SERVICOS MEDICOS"/>
    <s v="06-HOSP CLINICAS-UMUARAMA"/>
    <n v="746"/>
    <s v="DIRETORIA DE SERVICOS CLINICOS"/>
    <s v="06-HOSP CLINICAS-UMUARAMA"/>
    <x v="0"/>
    <s v="Mestrado"/>
    <x v="1"/>
    <x v="3"/>
    <n v="3"/>
    <x v="0"/>
    <m/>
    <s v="0//0"/>
    <m/>
    <m/>
    <n v="0"/>
    <m/>
    <n v="0"/>
    <m/>
    <m/>
    <m/>
    <s v="EST"/>
    <s v="20 HS"/>
    <d v="2019-11-13T00:00:00"/>
    <n v="7287.98"/>
    <n v="42"/>
    <x v="2"/>
    <x v="2"/>
  </r>
  <r>
    <s v="OTAVIO AUGUSTO REIS MACIEL"/>
    <s v="Universidade Federal de Uberlandia"/>
    <n v="1475532"/>
    <n v="5229992638"/>
    <s v="20/08/1981"/>
    <s v="M"/>
    <s v="MARIA DAS GRACAS MACIEL"/>
    <s v="Branca"/>
    <s v="BRASILEIRO NATO"/>
    <m/>
    <s v="MG"/>
    <s v="UBERLANDIA"/>
    <n v="944"/>
    <s v="PRO REITORIA DE ASSISTENCIA ESTUDANTIL"/>
    <s v="04-SANTA MONICA"/>
    <n v="944"/>
    <s v="PRO REITORIA DE ASSISTENCIA ESTUDANTIL"/>
    <s v="04-SANTA MONIC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4-10-05T00:00:00"/>
    <n v="5230.8599999999997"/>
    <n v="41"/>
    <x v="2"/>
    <x v="0"/>
  </r>
  <r>
    <s v="OTAVIO MOLINAROLI"/>
    <s v="Universidade Federal de Uberlandia"/>
    <n v="412135"/>
    <n v="30283620668"/>
    <s v="08/03/1956"/>
    <s v="M"/>
    <s v="ZULMIRA ABRAHAO MOLINAROLI"/>
    <s v="Branca"/>
    <s v="BRASILEIRO NATO"/>
    <m/>
    <s v="MG"/>
    <s v="UBERLÂNDIA"/>
    <n v="356"/>
    <s v="INSTITUTO DE QUIMICA"/>
    <s v="04-SANTA MONICA"/>
    <n v="356"/>
    <s v="INSTITUTO DE QUIMIC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2-09-01T00:00:00"/>
    <n v="8919.65"/>
    <n v="66"/>
    <x v="1"/>
    <x v="3"/>
  </r>
  <r>
    <s v="PABLO FERNANDO SOUZA MARTINS"/>
    <s v="Universidade Federal de Uberlandia"/>
    <n v="1660071"/>
    <n v="92162215187"/>
    <s v="15/08/1980"/>
    <s v="M"/>
    <s v="FATIMA APARECIDA DE SOUZA MARTINS"/>
    <s v="Branca"/>
    <s v="BRASILEIRO NATO"/>
    <m/>
    <s v="MT"/>
    <s v="BARRA DO GARCAS"/>
    <n v="873"/>
    <s v="CENTRO DE PSICOLOGIA"/>
    <s v="07-AREA ACADEMICA-UMUARAMA"/>
    <n v="873"/>
    <s v="CENTRO DE PSICOLOGIA"/>
    <s v="07-AREA ACADEMICA-UMUARAMA"/>
    <x v="0"/>
    <s v="Mestrado"/>
    <x v="1"/>
    <x v="0"/>
    <n v="10"/>
    <x v="0"/>
    <m/>
    <s v="0//0"/>
    <m/>
    <m/>
    <n v="0"/>
    <m/>
    <n v="0"/>
    <m/>
    <m/>
    <m/>
    <s v="EST"/>
    <s v="40 HS"/>
    <d v="2008-09-19T00:00:00"/>
    <n v="10057.17"/>
    <n v="42"/>
    <x v="2"/>
    <x v="8"/>
  </r>
  <r>
    <s v="PALLOMA ROSSANY MACIEL RODRIGUES OLIVEIRA"/>
    <s v="Universidade Federal de Uberlandia"/>
    <n v="2152432"/>
    <n v="7731695638"/>
    <s v="19/10/1989"/>
    <s v="F"/>
    <s v="IVONE MARIA MACIEL RODRIGUES"/>
    <s v="Parda"/>
    <s v="BRASILEIRO NATO"/>
    <m/>
    <s v="MG"/>
    <m/>
    <n v="304"/>
    <s v="COORDENACAO CUR PROG POS GRAD AGRONOMIA"/>
    <s v="12-CAMPUS GLORIA"/>
    <n v="301"/>
    <s v="INSTITUTO DE CIENCIAS AGRARIAS"/>
    <s v="12-CAMPUS GLORI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8-11T00:00:00"/>
    <n v="4320.12"/>
    <n v="33"/>
    <x v="0"/>
    <x v="0"/>
  </r>
  <r>
    <s v="PALOMA MANSINI BASSO"/>
    <s v="Hospital de Clínicas"/>
    <n v="2303964"/>
    <n v="22795825899"/>
    <s v="13/11/1985"/>
    <s v="F"/>
    <s v="MARIA DE LOURDES MANSINI"/>
    <s v="Branca"/>
    <s v="BRASILEIRO NATO"/>
    <m/>
    <s v="SP"/>
    <m/>
    <n v="776"/>
    <s v="DESENVOLVIMENTO HUMANO EM SAUDE"/>
    <s v="06-HOSP CLINICAS-UMUARAMA"/>
    <n v="743"/>
    <s v="DIRETORIA DE SERVICOS ADMINISTRATIVOS"/>
    <s v="06-HOSP CLINICAS-UMUARAMA"/>
    <x v="0"/>
    <s v="Mestrado"/>
    <x v="2"/>
    <x v="0"/>
    <n v="5"/>
    <x v="0"/>
    <m/>
    <s v="0//0"/>
    <m/>
    <m/>
    <n v="0"/>
    <m/>
    <n v="0"/>
    <m/>
    <m/>
    <m/>
    <s v="EST"/>
    <s v="40 HS"/>
    <d v="2016-04-04T00:00:00"/>
    <n v="3864.44"/>
    <n v="37"/>
    <x v="7"/>
    <x v="9"/>
  </r>
  <r>
    <s v="PATRICIA ALENCAR DO NASCIMENTO GONZAGA"/>
    <s v="Universidade Federal de Uberlandia"/>
    <n v="2415076"/>
    <n v="90530675587"/>
    <s v="08/01/1977"/>
    <s v="F"/>
    <s v="IVONE ALENCAR DO NASCIMENTO"/>
    <s v="Preta"/>
    <s v="BRASILEIRO NATO"/>
    <m/>
    <s v="DF"/>
    <m/>
    <n v="621"/>
    <s v="DIV ENS PESQ EXT ATEND ATEN EDU ESPECIAL"/>
    <s v="04-SANTA MONICA"/>
    <n v="262"/>
    <s v="PRO REITORIA DE GRADUACAO"/>
    <s v="04-SANTA MONIC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7-08-07T00:00:00"/>
    <n v="6837.25"/>
    <n v="45"/>
    <x v="3"/>
    <x v="2"/>
  </r>
  <r>
    <s v="PATRICIA ANDREA BATISTA DE FARIAS"/>
    <s v="Universidade Federal de Uberlandia"/>
    <n v="1861208"/>
    <n v="80997643404"/>
    <s v="14/11/1970"/>
    <s v="F"/>
    <s v="MARIA BATISTA DE FARIAS"/>
    <s v="Parda"/>
    <s v="BRASILEIRO NATO"/>
    <m/>
    <s v="SP"/>
    <m/>
    <n v="301"/>
    <s v="INSTITUTO DE CIENCIAS AGRARIAS"/>
    <s v="12-CAMPUS GLORIA"/>
    <n v="301"/>
    <s v="INSTITUTO DE CIENCIAS AGRARIAS"/>
    <s v="12-CAMPUS GLORIA"/>
    <x v="0"/>
    <s v="ENSINO MEDIO"/>
    <x v="2"/>
    <x v="1"/>
    <n v="8"/>
    <x v="0"/>
    <m/>
    <s v="0//0"/>
    <m/>
    <m/>
    <n v="0"/>
    <m/>
    <n v="0"/>
    <m/>
    <m/>
    <m/>
    <s v="EST"/>
    <s v="40 HS"/>
    <d v="2011-04-20T00:00:00"/>
    <n v="2542.4"/>
    <n v="52"/>
    <x v="5"/>
    <x v="9"/>
  </r>
  <r>
    <s v="PATRICIA APARECIDA DA CUNHA"/>
    <s v="Universidade Federal de Uberlandia"/>
    <n v="1618403"/>
    <n v="3714112626"/>
    <s v="22/05/1979"/>
    <s v="F"/>
    <s v="ILZA NUNES DA CUNHA"/>
    <s v="Preta"/>
    <s v="BRASILEIRO NATO"/>
    <m/>
    <s v="MG"/>
    <s v="JOAO PINHEIRO"/>
    <n v="332"/>
    <s v="FACULDADE DE EDUCACAO FISICA"/>
    <s v="03-EDUCACAO FISICA"/>
    <n v="332"/>
    <s v="FACULDADE DE EDUCACAO FISICA"/>
    <s v="03-EDUCACAO FISICA"/>
    <x v="0"/>
    <s v="Mestrado"/>
    <x v="0"/>
    <x v="0"/>
    <n v="10"/>
    <x v="0"/>
    <m/>
    <s v="0//0"/>
    <m/>
    <m/>
    <n v="0"/>
    <m/>
    <n v="0"/>
    <m/>
    <m/>
    <m/>
    <s v="EST"/>
    <s v="40 HS"/>
    <d v="2008-03-31T00:00:00"/>
    <n v="5886.5"/>
    <n v="43"/>
    <x v="2"/>
    <x v="0"/>
  </r>
  <r>
    <s v="PATRICIA DA SILVA BONIFACIO"/>
    <s v="Hospital de Clínicas"/>
    <n v="1454902"/>
    <n v="7584036660"/>
    <s v="24/08/1981"/>
    <s v="F"/>
    <s v="LEDA MARIA DA SILVA BONIFACIO"/>
    <s v="Parda"/>
    <s v="BRASILEIRO NATO"/>
    <m/>
    <s v="MG"/>
    <m/>
    <n v="486"/>
    <s v="ENFERMAGEM GINEC OBST INTERNACAO DIENF"/>
    <s v="05-ENFERMAGEM-UMUARAMA"/>
    <n v="211"/>
    <s v="DIRETORIA DE ENFERMAGEM HC"/>
    <s v="05-ENFERMAGEM-UMUARAMA"/>
    <x v="0"/>
    <s v="ENSINO MEDIO"/>
    <x v="0"/>
    <x v="1"/>
    <n v="12"/>
    <x v="0"/>
    <m/>
    <s v="0//0"/>
    <m/>
    <m/>
    <n v="26254"/>
    <s v="UNIVERSIDADE FED.DO TRIANGULO MINEIRO"/>
    <n v="0"/>
    <m/>
    <m/>
    <m/>
    <s v="EST"/>
    <s v="40 HS"/>
    <d v="2020-08-20T00:00:00"/>
    <n v="4100.07"/>
    <n v="41"/>
    <x v="2"/>
    <x v="0"/>
  </r>
  <r>
    <s v="PATRICIA DE CASSIA ARAUJO SOARES"/>
    <s v="Hospital de Clínicas"/>
    <n v="1459752"/>
    <n v="2971482650"/>
    <s v="11/11/1977"/>
    <s v="F"/>
    <s v="MARIA OLINDA SOARES"/>
    <s v="Branca"/>
    <s v="BRASILEIRO NATO"/>
    <m/>
    <s v="MG"/>
    <s v="ITUIUTABA"/>
    <n v="211"/>
    <s v="DIRETORIA DE ENFERMAGEM HC"/>
    <s v="05-ENFERMAGEM-UMUARAMA"/>
    <n v="211"/>
    <s v="DIRETORIA DE ENFERMAGEM HC"/>
    <s v="05-ENFERMAGEM-UMUARAMA"/>
    <x v="0"/>
    <s v="Mestrado"/>
    <x v="1"/>
    <x v="0"/>
    <n v="12"/>
    <x v="1"/>
    <m/>
    <s v="0//0"/>
    <m/>
    <s v="CESSAO (COM ONUS) PARA OUTROS ORGAOS - EST"/>
    <n v="0"/>
    <m/>
    <n v="26443"/>
    <s v="EMPRESA BRAS. SERVIÇOS HOSPITALARES"/>
    <s v="13/10/2021"/>
    <s v="0//0"/>
    <s v="EST"/>
    <s v="40 HS"/>
    <d v="2004-07-16T00:00:00"/>
    <n v="10856.91"/>
    <n v="45"/>
    <x v="3"/>
    <x v="8"/>
  </r>
  <r>
    <s v="PATRICIA DE OLIVEIRA PORTELA"/>
    <s v="Universidade Federal de Uberlandia"/>
    <n v="1214211"/>
    <n v="46342761604"/>
    <s v="09/08/1959"/>
    <s v="F"/>
    <s v="LUIZA LUCIA DE OLIVEIRA PORTELA"/>
    <s v="Branca"/>
    <s v="BRASILEIRO NATO"/>
    <m/>
    <s v="MG"/>
    <s v="FORMIGA"/>
    <n v="723"/>
    <s v="DIVISAO DE ATENDIMENTO AO USUARIO"/>
    <s v="04-SANTA MONICA"/>
    <n v="585"/>
    <s v="DIRETORIA DO SISTEMA DE BIBLIOTECAS"/>
    <s v="04-SANTA MONICA"/>
    <x v="0"/>
    <s v="Mestrado"/>
    <x v="1"/>
    <x v="0"/>
    <n v="11"/>
    <x v="0"/>
    <m/>
    <s v="0//0"/>
    <m/>
    <m/>
    <n v="0"/>
    <m/>
    <n v="0"/>
    <m/>
    <m/>
    <m/>
    <s v="EST"/>
    <s v="40 HS"/>
    <d v="2007-04-23T00:00:00"/>
    <n v="10449.39"/>
    <n v="63"/>
    <x v="6"/>
    <x v="8"/>
  </r>
  <r>
    <s v="PATRICIA ELIANA MACHADO"/>
    <s v="Hospital de Clínicas"/>
    <n v="2315519"/>
    <n v="292244622"/>
    <s v="20/07/1974"/>
    <s v="F"/>
    <s v="MARIA LUZIA DA SILVA MACHADO"/>
    <s v="Branca"/>
    <s v="BRASILEIRO NATO"/>
    <m/>
    <s v="MG"/>
    <s v="PASSOS"/>
    <n v="212"/>
    <s v="AMBULATORIO DIENF"/>
    <s v="05-ENFERMAGEM-UMUARAMA"/>
    <n v="211"/>
    <s v="DIRETORIA DE ENFERMAGEM HC"/>
    <s v="05-ENFERMAGEM-UMUARAMA"/>
    <x v="0"/>
    <s v="Mestrado"/>
    <x v="1"/>
    <x v="0"/>
    <n v="12"/>
    <x v="0"/>
    <m/>
    <s v="0//0"/>
    <m/>
    <m/>
    <n v="0"/>
    <m/>
    <n v="0"/>
    <m/>
    <m/>
    <m/>
    <s v="EST"/>
    <s v="40 HS"/>
    <d v="2004-06-01T00:00:00"/>
    <n v="17341.189999999999"/>
    <n v="48"/>
    <x v="3"/>
    <x v="1"/>
  </r>
  <r>
    <s v="PATRICIA FATIMA TAVARES DE SOUZA"/>
    <s v="Hospital de Clínicas"/>
    <n v="1679075"/>
    <n v="1038910641"/>
    <s v="05/11/1974"/>
    <s v="F"/>
    <s v="MARIA DE FATIMA DA SILVA"/>
    <s v="Parda"/>
    <s v="BRASILEIRO NATO"/>
    <m/>
    <s v="MG"/>
    <s v="PIUMHI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9723.18"/>
    <n v="48"/>
    <x v="3"/>
    <x v="3"/>
  </r>
  <r>
    <s v="PATRICIA FERREIRA BATISTA"/>
    <s v="Hospital de Clínicas"/>
    <n v="1523971"/>
    <n v="4696295680"/>
    <s v="02/08/1978"/>
    <s v="F"/>
    <s v="ANGELA MARIA FERREIRA BATISTA"/>
    <s v="Branca"/>
    <s v="BRASILEIRO NATO"/>
    <m/>
    <s v="MG"/>
    <s v="CRUZILIA"/>
    <n v="496"/>
    <s v="ONCOLOGIA QUIMIOTERAPIA GEUNE DIENF"/>
    <s v="05-ENFERMAGEM-UMUARAMA"/>
    <n v="211"/>
    <s v="DIRETORIA DE ENFERMAGEM HC"/>
    <s v="05-ENFERMAGEM-UMUARAMA"/>
    <x v="0"/>
    <s v="Especialização Nivel Superior"/>
    <x v="1"/>
    <x v="2"/>
    <n v="11"/>
    <x v="0"/>
    <m/>
    <s v="0//0"/>
    <m/>
    <m/>
    <n v="0"/>
    <m/>
    <n v="0"/>
    <m/>
    <m/>
    <m/>
    <s v="EST"/>
    <s v="40 HS"/>
    <d v="2006-02-13T00:00:00"/>
    <n v="18121"/>
    <n v="44"/>
    <x v="3"/>
    <x v="7"/>
  </r>
  <r>
    <s v="PATRICIA FERREIRA FERNANDES DA CRUZ"/>
    <s v="Universidade Federal de Uberlandia"/>
    <n v="2337363"/>
    <n v="9030992689"/>
    <s v="12/12/1986"/>
    <s v="F"/>
    <s v="FERNANDA FERREIRA DA COSTA"/>
    <s v="Preta"/>
    <s v="BRASILEIRO NATO"/>
    <m/>
    <s v="MG"/>
    <m/>
    <n v="940"/>
    <s v="COORD PROG POS GRAD EM FISIOTERAPIA"/>
    <s v="03-EDUCACAO FISICA"/>
    <n v="332"/>
    <s v="FACULDADE DE EDUCACAO FISICA"/>
    <s v="03-EDUCACAO FISICA"/>
    <x v="0"/>
    <s v="Mestrado"/>
    <x v="0"/>
    <x v="0"/>
    <n v="5"/>
    <x v="0"/>
    <m/>
    <s v="0//0"/>
    <m/>
    <m/>
    <n v="0"/>
    <m/>
    <n v="0"/>
    <m/>
    <m/>
    <m/>
    <s v="EST"/>
    <s v="40 HS"/>
    <d v="2016-09-05T00:00:00"/>
    <n v="4479.0200000000004"/>
    <n v="36"/>
    <x v="7"/>
    <x v="0"/>
  </r>
  <r>
    <s v="PATRICIA FREIRE BRAGA MOREIRA"/>
    <s v="Hospital de Clínicas"/>
    <n v="1363745"/>
    <n v="3149526671"/>
    <s v="31/01/1978"/>
    <s v="F"/>
    <s v="LUCE FREIRE JORDAO BRAGA"/>
    <s v="Branca"/>
    <s v="BRASILEIRO NATO"/>
    <m/>
    <s v="MG"/>
    <s v="ITUIUTABA"/>
    <n v="473"/>
    <s v="RADIOLOGIA AMB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17T00:00:00"/>
    <n v="11424.35"/>
    <n v="44"/>
    <x v="3"/>
    <x v="8"/>
  </r>
  <r>
    <s v="PATRICIA GONCALVES DA COSTA"/>
    <s v="Hospital de Clínicas"/>
    <n v="1434894"/>
    <n v="5003583621"/>
    <s v="09/09/1982"/>
    <s v="F"/>
    <s v="MARIA MADALENA GONCALVES DA COSTA"/>
    <s v="Branca"/>
    <s v="BRASILEIRO NATO"/>
    <m/>
    <s v="MG"/>
    <s v="VAZANTE"/>
    <n v="470"/>
    <s v="ECOCARDIOGRAFIA AMB DIENF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3-11-17T00:00:00"/>
    <n v="7515.15"/>
    <n v="40"/>
    <x v="2"/>
    <x v="2"/>
  </r>
  <r>
    <s v="PATRICIA MARIA BERNARDES"/>
    <s v="Hospital de Clínicas"/>
    <n v="2129352"/>
    <n v="4878404612"/>
    <s v="10/09/1982"/>
    <s v="F"/>
    <s v="MARIA DOS SANTOS SILVA"/>
    <s v="Branca"/>
    <s v="BRASILEIRO NATO"/>
    <m/>
    <s v="MG"/>
    <m/>
    <n v="496"/>
    <s v="ONCOLOGIA QUIMIOTERAPIA GEUNE DIENF"/>
    <s v="05-ENFERMAGEM-UMUARAMA"/>
    <n v="211"/>
    <s v="DIRETORIA DE ENFERMAGEM HC"/>
    <s v="05-ENFERMAGEM-UMUARAMA"/>
    <x v="0"/>
    <s v="Especialização Nivel Superior"/>
    <x v="2"/>
    <x v="2"/>
    <n v="6"/>
    <x v="0"/>
    <m/>
    <s v="0//0"/>
    <m/>
    <m/>
    <n v="0"/>
    <m/>
    <n v="0"/>
    <m/>
    <m/>
    <m/>
    <s v="EST"/>
    <s v="40 HS"/>
    <d v="2014-06-09T00:00:00"/>
    <n v="3559.36"/>
    <n v="40"/>
    <x v="2"/>
    <x v="9"/>
  </r>
  <r>
    <s v="PATRICIA MENEZES PEREIRA"/>
    <s v="Universidade Federal de Uberlandia"/>
    <n v="1455181"/>
    <n v="29051662823"/>
    <s v="15/12/1977"/>
    <s v="F"/>
    <s v="PULQUERIA JOAQUINA DE MENEZES PEREIRA"/>
    <s v="Branca"/>
    <s v="BRASILEIRO NATO"/>
    <m/>
    <s v="SP"/>
    <s v="ITUVERAVA"/>
    <n v="808"/>
    <s v="INSTITUTO DE ARTES"/>
    <s v="04-SANTA MONICA"/>
    <n v="211"/>
    <s v="DIRETORIA DE ENFERMAGEM HC"/>
    <s v="05-ENFERMAGEM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6-04T00:00:00"/>
    <n v="9285.52"/>
    <n v="45"/>
    <x v="3"/>
    <x v="3"/>
  </r>
  <r>
    <s v="PATRICIA PACHECO DE CARVALHO MEDEIROS"/>
    <s v="Hospital de Clínicas"/>
    <n v="1434765"/>
    <n v="305917676"/>
    <s v="16/08/1972"/>
    <s v="F"/>
    <s v="ROSMALIA PACHECO DE CARVALHO"/>
    <s v="Parda"/>
    <s v="BRASILEIRO NATO"/>
    <m/>
    <s v="MG"/>
    <s v="UBERLANDIA"/>
    <n v="488"/>
    <s v="ENFERMAGEM PEDIATRIA INTERNACAO DIENF"/>
    <s v="05-ENFERMAGEM-UMUARAMA"/>
    <n v="211"/>
    <s v="DIRETORIA DE ENFERMAGEM HC"/>
    <s v="05-ENFERMAGEM-UMUARAMA"/>
    <x v="0"/>
    <s v="ENSINO MEDIO"/>
    <x v="0"/>
    <x v="2"/>
    <n v="13"/>
    <x v="0"/>
    <m/>
    <s v="0//0"/>
    <m/>
    <m/>
    <n v="0"/>
    <m/>
    <n v="0"/>
    <m/>
    <m/>
    <m/>
    <s v="EST"/>
    <s v="40 HS"/>
    <d v="2003-11-12T00:00:00"/>
    <n v="6713.97"/>
    <n v="50"/>
    <x v="5"/>
    <x v="2"/>
  </r>
  <r>
    <s v="PATRICIA VIEIRA DE FARIA"/>
    <s v="Hospital de Clínicas"/>
    <n v="4002748"/>
    <n v="7823596636"/>
    <s v="25/09/1985"/>
    <s v="F"/>
    <s v="PALMIRA VIEIRA DA CRUZ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3"/>
    <x v="0"/>
    <m/>
    <s v="0//0"/>
    <m/>
    <m/>
    <n v="0"/>
    <m/>
    <n v="0"/>
    <m/>
    <m/>
    <m/>
    <s v="EST"/>
    <s v="20 HS"/>
    <d v="2018-08-13T00:00:00"/>
    <n v="8061.36"/>
    <n v="37"/>
    <x v="7"/>
    <x v="3"/>
  </r>
  <r>
    <s v="PATRYCIA OLIVO MOREIRA"/>
    <s v="Universidade Federal de Uberlandia"/>
    <n v="1068000"/>
    <n v="1357240155"/>
    <s v="03/05/1990"/>
    <s v="F"/>
    <s v="VALERIA LOPES OLIVO MOREIRA"/>
    <s v="Branca"/>
    <s v="BRASILEIRO NATO"/>
    <m/>
    <s v="DF"/>
    <m/>
    <n v="36"/>
    <s v="DIVISAO DE MOVIMENTACAO E REGISTRO"/>
    <s v="04-SANTA MONICA"/>
    <n v="31"/>
    <s v="DIRETORIA ADMINISTRACAO DE PESSOAL"/>
    <s v="04-SANTA MONICA"/>
    <x v="0"/>
    <s v="Mestrado"/>
    <x v="0"/>
    <x v="2"/>
    <n v="3"/>
    <x v="0"/>
    <m/>
    <s v="0//0"/>
    <m/>
    <m/>
    <n v="26235"/>
    <s v="UNIVERSIDADE FEDERAL DE GOIAS"/>
    <n v="0"/>
    <m/>
    <m/>
    <m/>
    <s v="EST"/>
    <s v="30 HS"/>
    <d v="2019-05-08T00:00:00"/>
    <n v="3250.82"/>
    <n v="32"/>
    <x v="0"/>
    <x v="9"/>
  </r>
  <r>
    <s v="PAULA ANDRADE FERREIRA"/>
    <s v="Hospital de Clínicas"/>
    <n v="1854371"/>
    <n v="8744075677"/>
    <s v="19/02/1988"/>
    <s v="F"/>
    <s v="LUCIANA AMARAL ANDRADE FERREIRA"/>
    <s v="Branca"/>
    <s v="BRASILEIRO NATO"/>
    <m/>
    <s v="MG"/>
    <m/>
    <n v="211"/>
    <s v="DIRETORIA DE ENFERMAGEM HC"/>
    <s v="05-ENFERMAGEM-UMUARAMA"/>
    <n v="211"/>
    <s v="DIRETORIA DE ENFERMAGEM HC"/>
    <s v="05-ENFERMAGEM-UMUARAMA"/>
    <x v="0"/>
    <s v="ENSINO SUPERIOR"/>
    <x v="1"/>
    <x v="0"/>
    <n v="8"/>
    <x v="1"/>
    <m/>
    <s v="0//0"/>
    <m/>
    <s v="CESSAO (COM ONUS) PARA OUTROS ORGAOS - EST"/>
    <n v="0"/>
    <m/>
    <n v="26443"/>
    <s v="EMPRESA BRAS. SERVIÇOS HOSPITALARES"/>
    <s v="3/05/2021"/>
    <s v="0//0"/>
    <s v="EST"/>
    <s v="40 HS"/>
    <d v="2011-03-15T00:00:00"/>
    <n v="6129.16"/>
    <n v="34"/>
    <x v="7"/>
    <x v="2"/>
  </r>
  <r>
    <s v="PAULA ANDREA VICTAL DE CARVALHO JUNQUEIRA DE FREITAS"/>
    <s v="Hospital de Clínicas"/>
    <n v="2274132"/>
    <n v="1032152630"/>
    <s v="10/08/1972"/>
    <s v="F"/>
    <s v="ELCY TEREZINHA DE MELO VICTAL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20 HS"/>
    <d v="2004-08-11T00:00:00"/>
    <n v="11571.18"/>
    <n v="50"/>
    <x v="5"/>
    <x v="8"/>
  </r>
  <r>
    <s v="PAULA CAROLINA BEJO WOLKERS"/>
    <s v="Hospital de Clínicas"/>
    <n v="1521855"/>
    <n v="5566987621"/>
    <s v="14/03/1983"/>
    <s v="F"/>
    <s v="MARIA CRISTINA BEJO WOLKERS"/>
    <s v="Branca"/>
    <s v="BRASILEIRO NATO"/>
    <m/>
    <s v="MG"/>
    <s v="VARGINHA"/>
    <n v="476"/>
    <s v="PEDIATRIA AMB DIENF"/>
    <s v="05-ENFERMAGEM-UMUARAMA"/>
    <n v="211"/>
    <s v="DIRETORIA DE ENFERMAGEM HC"/>
    <s v="05-ENFERMAGEM-UMUARAMA"/>
    <x v="0"/>
    <s v="Doutorado"/>
    <x v="1"/>
    <x v="0"/>
    <n v="11"/>
    <x v="0"/>
    <m/>
    <s v="0//0"/>
    <m/>
    <m/>
    <n v="0"/>
    <m/>
    <n v="0"/>
    <m/>
    <m/>
    <m/>
    <s v="EST"/>
    <s v="40 HS"/>
    <d v="2006-02-13T00:00:00"/>
    <n v="12718.01"/>
    <n v="39"/>
    <x v="2"/>
    <x v="5"/>
  </r>
  <r>
    <s v="PAULA CRISTINA BRIGIDO TAVARES"/>
    <s v="Hospital de Clínicas"/>
    <n v="2418234"/>
    <n v="6787269650"/>
    <s v="12/02/1986"/>
    <s v="F"/>
    <s v="VILMA CRISTINA BRIGIDO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Doutorado"/>
    <x v="0"/>
    <x v="0"/>
    <n v="4"/>
    <x v="0"/>
    <m/>
    <s v="0//0"/>
    <m/>
    <m/>
    <n v="0"/>
    <m/>
    <n v="0"/>
    <m/>
    <m/>
    <m/>
    <s v="EST"/>
    <s v="40 HS"/>
    <d v="2017-08-18T00:00:00"/>
    <n v="11720.53"/>
    <n v="36"/>
    <x v="7"/>
    <x v="8"/>
  </r>
  <r>
    <s v="PAULA DE PADUA"/>
    <s v="Hospital de Clínicas"/>
    <n v="1536169"/>
    <n v="33228922120"/>
    <s v="24/03/1967"/>
    <s v="F"/>
    <s v="BENEDITA PEREIRA DE PADUA"/>
    <s v="Branca"/>
    <s v="BRASILEIRO NATO"/>
    <m/>
    <s v="GO"/>
    <s v="PILAR DE GOIAS"/>
    <n v="496"/>
    <s v="ONCOLOGIA QUIMIOTERAPIA GEUNE DIENF"/>
    <s v="05-ENFERMAGEM-UMUARAMA"/>
    <n v="211"/>
    <s v="DIRETORIA DE ENFERMAGEM HC"/>
    <s v="05-ENFERMAGEM-UMUARAM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6-12T00:00:00"/>
    <n v="11888.76"/>
    <n v="55"/>
    <x v="4"/>
    <x v="8"/>
  </r>
  <r>
    <s v="PAULA PHILBERT LAJOLO CANTO"/>
    <s v="Hospital de Clínicas"/>
    <n v="1942784"/>
    <n v="17895276867"/>
    <s v="05/06/1973"/>
    <s v="F"/>
    <s v="MARISA PHILBERT LAJOLO"/>
    <s v="Branca"/>
    <s v="BRASILEIRO NATO"/>
    <m/>
    <s v="SP"/>
    <m/>
    <n v="771"/>
    <s v="SERVICOS MEDICOS"/>
    <s v="06-HOSP CLINICAS-UMUARAMA"/>
    <n v="746"/>
    <s v="DIRETORIA DE SERVICOS CLINICOS"/>
    <s v="06-HOSP CLINICAS-UMUARAMA"/>
    <x v="0"/>
    <s v="Doutorado"/>
    <x v="1"/>
    <x v="1"/>
    <n v="8"/>
    <x v="0"/>
    <m/>
    <s v="0//0"/>
    <m/>
    <m/>
    <n v="0"/>
    <m/>
    <n v="0"/>
    <m/>
    <m/>
    <m/>
    <s v="EST"/>
    <s v="20 HS"/>
    <d v="2012-05-15T00:00:00"/>
    <n v="10311.77"/>
    <n v="49"/>
    <x v="5"/>
    <x v="8"/>
  </r>
  <r>
    <s v="PAULINE VIVIANE FERNANDES DE SOUZA"/>
    <s v="Hospital de Clínicas"/>
    <n v="3066083"/>
    <n v="11433991616"/>
    <s v="10/06/1992"/>
    <s v="F"/>
    <s v="VANDA MARIA PEREIRA FERNANDES"/>
    <s v="Preta"/>
    <s v="BRASILEIRO NATO"/>
    <m/>
    <s v="MG"/>
    <m/>
    <n v="488"/>
    <s v="ENFERMAGEM PEDIATRIA INTERNACAO DIENF"/>
    <s v="05-ENFERMAGEM-UMUARAMA"/>
    <n v="211"/>
    <s v="DIRETORIA DE ENFERMAGEM HC"/>
    <s v="05-ENFERMAGEM-UMUARAMA"/>
    <x v="0"/>
    <s v="ENSINO SUPERIOR"/>
    <x v="1"/>
    <x v="1"/>
    <n v="3"/>
    <x v="0"/>
    <m/>
    <s v="0//0"/>
    <m/>
    <m/>
    <n v="0"/>
    <m/>
    <n v="0"/>
    <m/>
    <m/>
    <m/>
    <s v="EST"/>
    <s v="40 HS"/>
    <d v="2018-08-16T00:00:00"/>
    <n v="10679.2"/>
    <n v="30"/>
    <x v="0"/>
    <x v="8"/>
  </r>
  <r>
    <s v="PAULO AGENOR MIRANDA"/>
    <s v="Universidade Federal de Uberlandia"/>
    <n v="1938623"/>
    <n v="8288270603"/>
    <s v="01/03/1988"/>
    <s v="M"/>
    <s v="SIMONE CAETANO DE SOUZA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Doutorado"/>
    <x v="0"/>
    <x v="0"/>
    <n v="8"/>
    <x v="0"/>
    <m/>
    <s v="0//0"/>
    <m/>
    <m/>
    <n v="0"/>
    <m/>
    <n v="0"/>
    <m/>
    <m/>
    <m/>
    <s v="EST"/>
    <s v="40 HS"/>
    <d v="2012-04-26T00:00:00"/>
    <n v="6548.83"/>
    <n v="34"/>
    <x v="7"/>
    <x v="2"/>
  </r>
  <r>
    <s v="PAULO ANTONIO GUIMARAES BETTERO"/>
    <s v="Hospital de Clínicas"/>
    <n v="1984675"/>
    <n v="5218135658"/>
    <s v="10/06/1981"/>
    <s v="M"/>
    <s v="MARISA GUIMARAES BETTERO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Mestrado"/>
    <x v="1"/>
    <x v="2"/>
    <n v="7"/>
    <x v="0"/>
    <m/>
    <s v="0//0"/>
    <m/>
    <m/>
    <n v="0"/>
    <m/>
    <n v="0"/>
    <m/>
    <m/>
    <m/>
    <s v="EST"/>
    <s v="40 HS"/>
    <d v="2012-12-15T00:00:00"/>
    <n v="23587.23"/>
    <n v="41"/>
    <x v="2"/>
    <x v="4"/>
  </r>
  <r>
    <s v="PAULO CANDIDO TEIXEIRA"/>
    <s v="Hospital de Clínicas"/>
    <n v="412335"/>
    <n v="46064303620"/>
    <s v="14/11/1963"/>
    <s v="M"/>
    <s v="MARIA TEIXEIRA DE CASTRO"/>
    <s v="Parda"/>
    <s v="BRASILEIRO NATO"/>
    <m/>
    <s v="MG"/>
    <s v="UBERABA"/>
    <n v="477"/>
    <s v="TRAUMATOLOGIA AMB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4-06-01T00:00:00"/>
    <n v="9757.9500000000007"/>
    <n v="59"/>
    <x v="6"/>
    <x v="3"/>
  </r>
  <r>
    <s v="PAULO CARLOS SOBRINHO"/>
    <s v="Hospital de Clínicas"/>
    <n v="412472"/>
    <n v="53657730630"/>
    <s v="17/01/1966"/>
    <s v="M"/>
    <s v="TEREZA MARTINS MACHADO"/>
    <s v="Branca"/>
    <s v="BRASILEIRO NATO"/>
    <m/>
    <s v="MG"/>
    <s v="TUPACIGUARA"/>
    <n v="485"/>
    <s v="CLINICA MEDICA INTERN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s v="LIC. TRATAMENTO DE SAUDE - EST"/>
    <n v="0"/>
    <m/>
    <n v="0"/>
    <m/>
    <s v="22/11/2022"/>
    <s v="21/03/2023"/>
    <s v="EST"/>
    <s v="40 HS"/>
    <d v="1985-04-03T00:00:00"/>
    <n v="6955.4"/>
    <n v="56"/>
    <x v="4"/>
    <x v="2"/>
  </r>
  <r>
    <s v="PAULO CESAR DA SILVA"/>
    <s v="Universidade Federal de Uberlandia"/>
    <n v="413121"/>
    <n v="32131593600"/>
    <s v="24/09/1957"/>
    <s v="M"/>
    <s v="JORGINA DA SILVA"/>
    <s v="Parda"/>
    <s v="BRASILEIRO NATO"/>
    <m/>
    <s v="MG"/>
    <s v="UBERLANDIA"/>
    <n v="673"/>
    <s v="DIRETORIA DE OBRAS"/>
    <s v="04-SANTA MONICA"/>
    <n v="80"/>
    <s v="DIRETORIA DE OBRAS - ANTIGA-"/>
    <s v="04-SANTA MONIC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85-10-15T00:00:00"/>
    <n v="3249.1"/>
    <n v="65"/>
    <x v="1"/>
    <x v="9"/>
  </r>
  <r>
    <s v="PAULO CESAR DE OLIVEIRA JUNIOR"/>
    <s v="Hospital de Clínicas"/>
    <n v="2332775"/>
    <n v="5808793645"/>
    <s v="01/12/1982"/>
    <s v="M"/>
    <s v="MILENE ARANTES OLIVEIRA"/>
    <s v="Branca"/>
    <s v="BRASILEIRO NATO"/>
    <m/>
    <s v="MG"/>
    <m/>
    <n v="472"/>
    <s v="PRONTO ATENDIMENTO DOMICILIAR AMB DIENF"/>
    <s v="05-ENFERMAGEM-UMUARAMA"/>
    <n v="211"/>
    <s v="DIRETORIA DE ENFERMAGEM HC"/>
    <s v="05-ENFERMAGEM-UMUARAMA"/>
    <x v="0"/>
    <s v="Mestrado"/>
    <x v="1"/>
    <x v="0"/>
    <n v="5"/>
    <x v="0"/>
    <m/>
    <s v="0//0"/>
    <m/>
    <m/>
    <n v="0"/>
    <m/>
    <n v="0"/>
    <m/>
    <m/>
    <m/>
    <s v="EST"/>
    <s v="40 HS"/>
    <d v="2016-08-22T00:00:00"/>
    <n v="17640.54"/>
    <n v="40"/>
    <x v="2"/>
    <x v="1"/>
  </r>
  <r>
    <s v="PAULO CESAR DE SOUSA"/>
    <s v="Universidade Federal de Uberlandia"/>
    <n v="2229484"/>
    <n v="1340278685"/>
    <s v="05/07/1982"/>
    <s v="M"/>
    <s v="ANA RICARDINA DE SOUSA"/>
    <s v="Branca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Especialização Nivel Superior"/>
    <x v="1"/>
    <x v="0"/>
    <n v="5"/>
    <x v="0"/>
    <m/>
    <s v="0//0"/>
    <m/>
    <s v="Lic. Tratar de Interesses Particulares - EST"/>
    <n v="0"/>
    <m/>
    <n v="0"/>
    <m/>
    <s v="1/05/2022"/>
    <s v="1/05/2023"/>
    <s v="EST"/>
    <s v="40 HS"/>
    <d v="2015-05-25T00:00:00"/>
    <n v="0"/>
    <n v="40"/>
    <x v="2"/>
    <x v="10"/>
  </r>
  <r>
    <s v="PAULO CESAR SILVA"/>
    <s v="Hospital de Clínicas"/>
    <n v="412282"/>
    <n v="19129734649"/>
    <s v="24/10/1949"/>
    <s v="M"/>
    <s v="MARIA COSTA SILVA"/>
    <s v="Preta"/>
    <s v="BRASILEIRO NATO"/>
    <m/>
    <s v="MG"/>
    <s v="UBERLANDIA"/>
    <n v="489"/>
    <s v="ENFERMAGEM PSQUIATRIA INTERN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4-01-09T00:00:00"/>
    <n v="14261.64"/>
    <n v="73"/>
    <x v="9"/>
    <x v="6"/>
  </r>
  <r>
    <s v="PAULO DE ASSIS DA CUNHA"/>
    <s v="Universidade Federal de Uberlandia"/>
    <n v="1652687"/>
    <n v="47569433653"/>
    <s v="03/09/1965"/>
    <s v="M"/>
    <s v="MARIA DE ASSIS CUNHA"/>
    <s v="Branca"/>
    <s v="BRASILEIRO NATO"/>
    <m/>
    <s v="MG"/>
    <s v="BELO HORIZONTE"/>
    <n v="886"/>
    <s v="DIVISAO DE INFORMATIZACAO DA DIRBI"/>
    <s v="04-SANTA MONICA"/>
    <n v="585"/>
    <s v="DIRETORIA DO SISTEMA DE BIBLIOTECAS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8-08-20T00:00:00"/>
    <n v="8601.52"/>
    <n v="57"/>
    <x v="4"/>
    <x v="3"/>
  </r>
  <r>
    <s v="PAULO FELIPE"/>
    <s v="Universidade Federal de Uberlandia"/>
    <n v="1672820"/>
    <n v="6329382859"/>
    <s v="25/01/1964"/>
    <s v="M"/>
    <s v="LUZIA MARIOTTO FELIPE"/>
    <s v="Branca"/>
    <s v="BRASILEIRO NATO"/>
    <m/>
    <s v="SP"/>
    <s v="PITANQUEIRAS"/>
    <n v="796"/>
    <s v="COORD CURSO DE FISICA DO PONTAL"/>
    <s v="09-CAMPUS PONTAL"/>
    <n v="1152"/>
    <s v="INSTITUTO CIENCIAS EXATA NATURAIS PONTAL"/>
    <s v="09-CAMPUS PONTAL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058.93"/>
    <n v="58"/>
    <x v="4"/>
    <x v="0"/>
  </r>
  <r>
    <s v="PAULO FERNANDES DE BESSA"/>
    <s v="Universidade Federal de Uberlandia"/>
    <n v="412293"/>
    <n v="49149385615"/>
    <s v="20/07/1964"/>
    <s v="M"/>
    <s v="EUNICE CANDIDA MOURA"/>
    <s v="Branca"/>
    <s v="BRASILEIRO NATO"/>
    <m/>
    <s v="MG"/>
    <s v="ARAPUA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4-02-01T00:00:00"/>
    <n v="9095.2900000000009"/>
    <n v="58"/>
    <x v="4"/>
    <x v="3"/>
  </r>
  <r>
    <s v="PAULO FRANCISCO MARTINS"/>
    <s v="Universidade Federal de Uberlandia"/>
    <n v="3213125"/>
    <n v="39485072600"/>
    <s v="11/09/1961"/>
    <s v="M"/>
    <s v="MARIETA FRANCISCA MARTINS"/>
    <s v="Branca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0-12-02T00:00:00"/>
    <n v="3510.02"/>
    <n v="61"/>
    <x v="6"/>
    <x v="9"/>
  </r>
  <r>
    <s v="PAULO HENRIQUE ALVES DOS SANTOS"/>
    <s v="Hospital de Clínicas"/>
    <n v="412853"/>
    <n v="49996339653"/>
    <s v="23/07/1964"/>
    <s v="M"/>
    <s v="CUSTODIA LEMOS SANTOS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ENSINO SUPERIOR"/>
    <x v="0"/>
    <x v="0"/>
    <n v="16"/>
    <x v="0"/>
    <m/>
    <s v="0//0"/>
    <m/>
    <m/>
    <n v="0"/>
    <m/>
    <n v="0"/>
    <m/>
    <m/>
    <m/>
    <s v="EST"/>
    <s v="40 HS"/>
    <d v="1987-04-08T00:00:00"/>
    <n v="5407.92"/>
    <n v="58"/>
    <x v="4"/>
    <x v="0"/>
  </r>
  <r>
    <s v="PAULO HENRIQUE DE SOUSA FERNANDES"/>
    <s v="Hospital de Clínicas"/>
    <n v="1365416"/>
    <n v="80728936615"/>
    <s v="15/01/1968"/>
    <s v="M"/>
    <s v="LUIZA MARIA DE SOUSA FERNANDES"/>
    <s v="Branca"/>
    <s v="BRASILEIRO NATO"/>
    <m/>
    <s v="MG"/>
    <s v="UBERLANDIA"/>
    <n v="746"/>
    <s v="DIRETORIA DE SERVICOS CLINICOS"/>
    <s v="06-HOSP CLINICAS-UMUARAMA"/>
    <n v="746"/>
    <s v="DIRETORIA DE SERVICOS CLINICOS"/>
    <s v="06-HOSP CLINICAS-UMUARAMA"/>
    <x v="0"/>
    <s v="Mestrado"/>
    <x v="1"/>
    <x v="0"/>
    <n v="13"/>
    <x v="1"/>
    <m/>
    <s v="0//0"/>
    <m/>
    <s v="CESSAO (COM ONUS) PARA OUTROS ORGAOS - EST"/>
    <n v="0"/>
    <m/>
    <n v="26443"/>
    <s v="EMPRESA BRAS. SERVIÇOS HOSPITALARES"/>
    <s v="6/07/2021"/>
    <s v="0//0"/>
    <s v="EST"/>
    <s v="40 HS"/>
    <d v="2002-12-01T00:00:00"/>
    <n v="22635.9"/>
    <n v="54"/>
    <x v="4"/>
    <x v="4"/>
  </r>
  <r>
    <s v="PAULO HENRIQUE SOUTO PEREIRA"/>
    <s v="Hospital de Clínicas"/>
    <n v="1854706"/>
    <n v="63919060687"/>
    <s v="26/07/1966"/>
    <s v="M"/>
    <s v="ODETE JERONIMA SOUTO PEREIRA"/>
    <s v="Branca"/>
    <s v="BRASILEIRO NATO"/>
    <m/>
    <s v="MG"/>
    <m/>
    <n v="478"/>
    <s v="CIRURGIA PS DIENF"/>
    <s v="05-ENFERMAGEM-UMUARAMA"/>
    <n v="211"/>
    <s v="DIRETORIA DE ENFERMAGEM HC"/>
    <s v="05-ENFERMAGEM-UMUARAMA"/>
    <x v="0"/>
    <s v="Mestrado"/>
    <x v="2"/>
    <x v="0"/>
    <n v="8"/>
    <x v="0"/>
    <m/>
    <s v="0//0"/>
    <m/>
    <m/>
    <n v="0"/>
    <m/>
    <n v="0"/>
    <m/>
    <m/>
    <m/>
    <s v="EST"/>
    <s v="40 HS"/>
    <d v="2011-03-15T00:00:00"/>
    <n v="10753.44"/>
    <n v="56"/>
    <x v="4"/>
    <x v="8"/>
  </r>
  <r>
    <s v="PAULO JUNIOR DUARTE REIS"/>
    <s v="Universidade Federal de Uberlandia"/>
    <n v="3057250"/>
    <n v="9575560639"/>
    <s v="21/07/1989"/>
    <s v="M"/>
    <s v="VILMA DUARTE RAMOS"/>
    <s v="Branca"/>
    <s v="BRASILEIRO NATO"/>
    <m/>
    <s v="MG"/>
    <m/>
    <n v="414"/>
    <s v="FACULDADE DE CIENCIA DA COMPUTACAO"/>
    <s v="04-SANTA MONICA"/>
    <n v="414"/>
    <s v="FACULDADE DE CIENCIA DA COMPUTACAO"/>
    <s v="04-SANTA MON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8-07-12T00:00:00"/>
    <n v="3707.09"/>
    <n v="33"/>
    <x v="0"/>
    <x v="9"/>
  </r>
  <r>
    <s v="PAULO MAGALHAES NETO"/>
    <s v="Universidade Federal de Uberlandia"/>
    <n v="1974455"/>
    <n v="6689010635"/>
    <s v="01/04/1983"/>
    <s v="M"/>
    <s v="DONATILA CESARIA DE MAGALHAES"/>
    <s v="Pard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0-15T00:00:00"/>
    <n v="4488.6000000000004"/>
    <n v="39"/>
    <x v="2"/>
    <x v="0"/>
  </r>
  <r>
    <s v="PAULO MARTINS"/>
    <s v="Universidade Federal de Uberlandia"/>
    <n v="411259"/>
    <n v="21164819615"/>
    <s v="21/11/1952"/>
    <s v="M"/>
    <s v="LEONTINA CARVALHO ROSA"/>
    <s v="Branca"/>
    <s v="BRASILEIRO NATO"/>
    <m/>
    <s v="MG"/>
    <s v="CANÁPOLIS"/>
    <n v="694"/>
    <s v="DIVISAO DE TRANSPORTES"/>
    <s v="08-AREA ADMINISTR-UMUARAMA"/>
    <n v="59"/>
    <s v="PREFEITURA UNIVERSITARIA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81-07-01T00:00:00"/>
    <n v="7597.48"/>
    <n v="70"/>
    <x v="9"/>
    <x v="2"/>
  </r>
  <r>
    <s v="PAULO RICARDO RABELLO DE MACEDO COSTA"/>
    <s v="Hospital de Clínicas"/>
    <n v="2178812"/>
    <n v="80758878672"/>
    <s v="29/04/1970"/>
    <s v="M"/>
    <s v="MARIA MAGDALENA RABELLO DE MACEDO COST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2-10-25T00:00:00"/>
    <n v="20820.3"/>
    <n v="52"/>
    <x v="5"/>
    <x v="4"/>
  </r>
  <r>
    <s v="PAULO ROBERTO APARECIDO FERNANDES"/>
    <s v="Universidade Federal de Uberlandia"/>
    <n v="412079"/>
    <n v="12078794104"/>
    <s v="27/10/1955"/>
    <s v="M"/>
    <s v="MAURA FERNANDES VIEIRA"/>
    <s v="Preta"/>
    <s v="BRASILEIRO NATO"/>
    <m/>
    <s v="MG"/>
    <s v="UBERLANDIA"/>
    <n v="869"/>
    <s v="DIVISAO DE EXECUCAO FISICA - DIROB"/>
    <s v="04-SANTA MONICA"/>
    <n v="80"/>
    <s v="DIRETORIA DE OBRAS - ANTIGA-"/>
    <s v="04-SANTA MONICA"/>
    <x v="0"/>
    <s v="ENSINO FUNDAMENTAL"/>
    <x v="3"/>
    <x v="0"/>
    <n v="16"/>
    <x v="0"/>
    <m/>
    <s v="0//0"/>
    <m/>
    <m/>
    <n v="0"/>
    <m/>
    <n v="0"/>
    <m/>
    <m/>
    <m/>
    <s v="EST"/>
    <s v="40 HS"/>
    <d v="1981-02-11T00:00:00"/>
    <n v="4409.5200000000004"/>
    <n v="67"/>
    <x v="1"/>
    <x v="0"/>
  </r>
  <r>
    <s v="PAULO ROBERTO DA SILVA LUCENA PATRIOTA"/>
    <s v="Hospital de Clínicas"/>
    <n v="1930867"/>
    <n v="4813906427"/>
    <s v="15/04/1983"/>
    <s v="M"/>
    <s v="JANDIRA MARIA DA SILVA LUCENA PATRIOTA"/>
    <s v="Parda"/>
    <s v="BRASILEIRO NATO"/>
    <m/>
    <s v="PE"/>
    <m/>
    <n v="771"/>
    <s v="SERVICOS MEDICOS"/>
    <s v="06-HOSP CLINICAS-UMUARAMA"/>
    <n v="746"/>
    <s v="DIRETORIA DE SERVICOS CLINICOS"/>
    <s v="06-HOSP CLINICAS-UMUARAMA"/>
    <x v="0"/>
    <s v="Mestrado"/>
    <x v="1"/>
    <x v="3"/>
    <n v="3"/>
    <x v="0"/>
    <m/>
    <s v="0//0"/>
    <m/>
    <m/>
    <n v="0"/>
    <m/>
    <n v="0"/>
    <m/>
    <m/>
    <m/>
    <s v="EST"/>
    <s v="20 HS"/>
    <d v="2019-10-08T00:00:00"/>
    <n v="9625.5300000000007"/>
    <n v="39"/>
    <x v="2"/>
    <x v="3"/>
  </r>
  <r>
    <s v="PAULO ROBERTO MARCONDES"/>
    <s v="Hospital de Clínicas"/>
    <n v="1362303"/>
    <n v="48569232691"/>
    <s v="23/06/1966"/>
    <s v="M"/>
    <s v="MARIA DAS GRACAS MARCONDES"/>
    <s v="Branca"/>
    <s v="BRASILEIRO NATO"/>
    <m/>
    <s v="MG"/>
    <s v="ALFENAS"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2-09-23T00:00:00"/>
    <n v="8430.24"/>
    <n v="56"/>
    <x v="4"/>
    <x v="3"/>
  </r>
  <r>
    <s v="PAULO ROBERTO MODERNO"/>
    <s v="Universidade Federal de Uberlandia"/>
    <n v="413445"/>
    <n v="26291690659"/>
    <s v="02/08/1958"/>
    <s v="M"/>
    <s v="MARIA FERREIRA JESUS"/>
    <s v="Preta"/>
    <s v="BRASILEIRO NATO"/>
    <m/>
    <s v="MG"/>
    <s v="UBERLANDIA"/>
    <n v="298"/>
    <s v="INSTITUTO DE BIOTECNOLOGIA"/>
    <s v="07-AREA ACADEMICA-UMUARAMA"/>
    <n v="298"/>
    <s v="INSTITUTO DE BIOTECNOLOGIA"/>
    <s v="07-AREA ACADEMICA-UMUARAMA"/>
    <x v="0"/>
    <s v="Nivel Medio"/>
    <x v="3"/>
    <x v="0"/>
    <n v="16"/>
    <x v="0"/>
    <m/>
    <s v="0//0"/>
    <m/>
    <m/>
    <n v="0"/>
    <m/>
    <n v="0"/>
    <m/>
    <m/>
    <m/>
    <s v="EST"/>
    <s v="40 HS"/>
    <d v="1989-12-29T00:00:00"/>
    <n v="4932.8900000000003"/>
    <n v="64"/>
    <x v="1"/>
    <x v="0"/>
  </r>
  <r>
    <s v="PAULO SERGIO COELHO DE SA FILHO"/>
    <s v="Universidade Federal de Uberlandia"/>
    <n v="1155565"/>
    <n v="5597115146"/>
    <s v="20/03/1997"/>
    <s v="M"/>
    <s v="VANIA RIBEIRO LIMA DE SA"/>
    <s v="Branca"/>
    <s v="BRASILEIRO NATO"/>
    <m/>
    <s v="PI"/>
    <m/>
    <n v="165"/>
    <s v="DIVISAO DE EDITORACAO ELETRONICA"/>
    <s v="04-SANTA MONICA"/>
    <n v="443"/>
    <s v="DIRETORIA DA EDITORA UFU"/>
    <s v="04-SANTA MONICA"/>
    <x v="0"/>
    <s v="Especialização Nivel Superior"/>
    <x v="1"/>
    <x v="1"/>
    <n v="2"/>
    <x v="0"/>
    <m/>
    <s v="0//0"/>
    <m/>
    <m/>
    <n v="0"/>
    <m/>
    <n v="0"/>
    <m/>
    <m/>
    <m/>
    <s v="EST"/>
    <s v="40 HS"/>
    <d v="2020-10-01T00:00:00"/>
    <n v="5646.82"/>
    <n v="25"/>
    <x v="8"/>
    <x v="0"/>
  </r>
  <r>
    <s v="PAULO SERGIO DE FREITAS"/>
    <s v="Hospital de Clínicas"/>
    <n v="1437482"/>
    <n v="35165650634"/>
    <s v="25/09/1959"/>
    <s v="M"/>
    <s v="EVA APARECIDA DE FREITAS"/>
    <s v="Branca"/>
    <s v="BRASILEIRO NATO"/>
    <m/>
    <s v="MG"/>
    <s v="ITUIUTABA"/>
    <n v="746"/>
    <s v="DIRETORIA DE SERVICOS CLINICOS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s v="Lic. Tratar de Interesses Particulares - EST"/>
    <n v="0"/>
    <m/>
    <n v="0"/>
    <m/>
    <s v="3/01/2022"/>
    <s v="3/01/2025"/>
    <s v="EST"/>
    <s v="40 HS"/>
    <d v="2003-12-30T00:00:00"/>
    <n v="0"/>
    <n v="63"/>
    <x v="6"/>
    <x v="10"/>
  </r>
  <r>
    <s v="PAULO SERGIO MARTINS"/>
    <s v="Universidade Federal de Uberlandia"/>
    <n v="2831359"/>
    <n v="4574965681"/>
    <s v="05/04/1981"/>
    <s v="M"/>
    <s v="ELEUSA ROSA DE PAULA NEVES"/>
    <s v="Branca"/>
    <s v="BRASILEIRO NATO"/>
    <m/>
    <s v="MG"/>
    <m/>
    <n v="715"/>
    <s v="DIVISAO DE REDES_- CTIC"/>
    <s v="08-AREA ADMINISTR-UMUARAMA"/>
    <n v="581"/>
    <s v="CENTRO DE TECNO DA INFOR E COMUNICACAO"/>
    <s v="08-AREA ADMINISTR-UMUARAM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0-12-03T00:00:00"/>
    <n v="6837.25"/>
    <n v="41"/>
    <x v="2"/>
    <x v="2"/>
  </r>
  <r>
    <s v="PAULO SERGIO VIEIRA NUNES"/>
    <s v="Universidade Federal de Uberlandia"/>
    <n v="2319893"/>
    <n v="91205344691"/>
    <s v="28/01/1974"/>
    <s v="M"/>
    <s v="HELENA LEMES VIEIRA"/>
    <s v="Parda"/>
    <s v="BRASILEIRO NATO"/>
    <m/>
    <s v="MG"/>
    <m/>
    <n v="177"/>
    <s v="DIVISAO DE PROJETOS E CONVENIOS - DIRPL"/>
    <s v="04-SANTA MONICA"/>
    <n v="131"/>
    <s v="PRO REITORIA DE PLANEJAMEN ADMINISTRACAO"/>
    <s v="04-SANTA MONICA"/>
    <x v="0"/>
    <s v="Especialização Nivel Superior"/>
    <x v="2"/>
    <x v="0"/>
    <n v="5"/>
    <x v="0"/>
    <m/>
    <s v="0//0"/>
    <m/>
    <m/>
    <n v="0"/>
    <m/>
    <n v="0"/>
    <m/>
    <m/>
    <m/>
    <s v="EST"/>
    <s v="40 HS"/>
    <d v="2016-06-13T00:00:00"/>
    <n v="3575.95"/>
    <n v="48"/>
    <x v="3"/>
    <x v="9"/>
  </r>
  <r>
    <s v="PAULO VINICIUS LAMANA DINIZ"/>
    <s v="Universidade Federal de Uberlandia"/>
    <n v="1938751"/>
    <n v="6875865696"/>
    <s v="04/07/1984"/>
    <s v="M"/>
    <s v="STELA LAZARA MARIA LAMANA DINIZ"/>
    <s v="Não Informado"/>
    <s v="BRASILEIRO NATO"/>
    <m/>
    <s v="SP"/>
    <m/>
    <n v="944"/>
    <s v="PRO REITORIA DE ASSISTENCIA ESTUDANTIL"/>
    <s v="04-SANTA MONICA"/>
    <n v="944"/>
    <s v="PRO REITORIA DE ASSISTENCIA ESTUDANTIL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2-04-27T00:00:00"/>
    <n v="6109.17"/>
    <n v="38"/>
    <x v="7"/>
    <x v="2"/>
  </r>
  <r>
    <s v="PAULO VITOR ALVES RIBEIRO"/>
    <s v="Universidade Federal de Uberlandia"/>
    <n v="3287591"/>
    <n v="11934400688"/>
    <s v="22/08/1994"/>
    <s v="M"/>
    <s v="ODETE ALVES RIBEIRO"/>
    <s v="Branca"/>
    <s v="BRASILEIRO NATO"/>
    <m/>
    <s v="MG"/>
    <m/>
    <n v="1164"/>
    <s v="DEPARTAMENTO DE PARASITOLOGIA"/>
    <s v="07-AREA ACADEMICA-UMUARAMA"/>
    <n v="288"/>
    <s v="INSTITUTO DE CIENCIAS BIOMEDICAS"/>
    <s v="07-AREA ACADEMICA-UMUARAMA"/>
    <x v="0"/>
    <s v="Doutorado"/>
    <x v="0"/>
    <x v="1"/>
    <n v="1"/>
    <x v="0"/>
    <m/>
    <s v="0//0"/>
    <m/>
    <m/>
    <n v="0"/>
    <m/>
    <n v="0"/>
    <m/>
    <m/>
    <m/>
    <s v="EST"/>
    <s v="40 HS"/>
    <d v="2022-04-19T00:00:00"/>
    <n v="4282.18"/>
    <n v="28"/>
    <x v="8"/>
    <x v="0"/>
  </r>
  <r>
    <s v="PEDRO ALVES FERNANDES"/>
    <s v="Hospital de Clínicas"/>
    <n v="1123280"/>
    <n v="49847791600"/>
    <s v="25/04/1964"/>
    <s v="M"/>
    <s v="MARIA ROMUALDA FERNANDES"/>
    <s v="Branca"/>
    <s v="BRASILEIRO NATO"/>
    <m/>
    <s v="MG"/>
    <s v="ESMERALDAS"/>
    <n v="765"/>
    <s v="ASSISTENCIA SOCIAL"/>
    <s v="06-HOSP CLINICAS-UMUARAMA"/>
    <n v="746"/>
    <s v="DIRETORIA DE SERVICOS CLINICOS"/>
    <s v="06-HOSP CLINICAS-UMUARAMA"/>
    <x v="0"/>
    <s v="Doutorado"/>
    <x v="1"/>
    <x v="1"/>
    <n v="16"/>
    <x v="0"/>
    <m/>
    <s v="0//0"/>
    <m/>
    <m/>
    <n v="0"/>
    <m/>
    <n v="0"/>
    <m/>
    <m/>
    <m/>
    <s v="EST"/>
    <s v="40 HS"/>
    <d v="1994-06-14T00:00:00"/>
    <n v="19030.740000000002"/>
    <n v="58"/>
    <x v="4"/>
    <x v="7"/>
  </r>
  <r>
    <s v="PEDRO BENTO MENDES"/>
    <s v="Hospital de Clínicas"/>
    <n v="1123491"/>
    <n v="40132684187"/>
    <s v="27/04/1967"/>
    <s v="M"/>
    <s v="APARECIDA BENTO JESUS"/>
    <s v="Branca"/>
    <s v="BRASILEIRO NATO"/>
    <m/>
    <s v="GO"/>
    <s v="BURITI ALEGRE"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12"/>
    <x v="0"/>
    <m/>
    <s v="0//0"/>
    <m/>
    <s v="LIC. TRATAMENTO DE SAUDE - EST"/>
    <n v="0"/>
    <m/>
    <n v="0"/>
    <m/>
    <s v="17/11/2022"/>
    <s v="14/02/2023"/>
    <s v="EST"/>
    <s v="40 HS"/>
    <d v="1995-01-16T00:00:00"/>
    <n v="4785.3500000000004"/>
    <n v="55"/>
    <x v="4"/>
    <x v="0"/>
  </r>
  <r>
    <s v="PEDRO EDUARDO DA SILVA"/>
    <s v="Universidade Federal de Uberlandia"/>
    <n v="2356941"/>
    <n v="8584848894"/>
    <s v="15/02/1965"/>
    <s v="M"/>
    <s v="MARIA JESUINA ROGERIO DA SILVA"/>
    <s v="Branca"/>
    <s v="BRASILEIRO NATO"/>
    <m/>
    <s v="SP"/>
    <m/>
    <n v="816"/>
    <s v="COORDENACAO DO CURSO DE TEATRO"/>
    <s v="04-SANTA MONICA"/>
    <n v="808"/>
    <s v="INSTITUTO DE ARTES"/>
    <s v="04-SANTA MONICA"/>
    <x v="0"/>
    <s v="Doutorado"/>
    <x v="1"/>
    <x v="2"/>
    <n v="4"/>
    <x v="0"/>
    <m/>
    <s v="0//0"/>
    <m/>
    <m/>
    <n v="0"/>
    <m/>
    <n v="0"/>
    <m/>
    <m/>
    <m/>
    <s v="EST"/>
    <s v="40 HS"/>
    <d v="2017-01-27T00:00:00"/>
    <n v="8858.51"/>
    <n v="57"/>
    <x v="4"/>
    <x v="3"/>
  </r>
  <r>
    <s v="PEDRO GOMES DA SILVA"/>
    <s v="Universidade Federal de Uberlandia"/>
    <n v="1035048"/>
    <n v="48866768634"/>
    <s v="01/08/1963"/>
    <s v="M"/>
    <s v="BENITA GOMES SILVA"/>
    <s v="Preta"/>
    <s v="BRASILEIRO NATO"/>
    <m/>
    <s v="MG"/>
    <s v="UBERLANDIA"/>
    <n v="60"/>
    <s v="DIVISAO DE CONSERVACAO E LIMPEZA"/>
    <s v="04-SANTA MONICA"/>
    <n v="59"/>
    <s v="PREFEITURA UNIVERSITARIA"/>
    <s v="04-SANTA MONICA"/>
    <x v="0"/>
    <s v="Nivel Medio"/>
    <x v="3"/>
    <x v="0"/>
    <n v="16"/>
    <x v="0"/>
    <m/>
    <s v="0//0"/>
    <m/>
    <m/>
    <n v="0"/>
    <m/>
    <n v="0"/>
    <m/>
    <m/>
    <m/>
    <s v="EST"/>
    <s v="40 HS"/>
    <d v="1992-05-06T00:00:00"/>
    <n v="4189.93"/>
    <n v="59"/>
    <x v="6"/>
    <x v="0"/>
  </r>
  <r>
    <s v="PEDRO GUIMARAES PEREIRA"/>
    <s v="Hospital de Clínicas"/>
    <n v="1854549"/>
    <n v="72106891253"/>
    <s v="07/03/1982"/>
    <s v="M"/>
    <s v="AURORA VIEIRA GUIMARAES PEREIRA"/>
    <s v="Branca"/>
    <s v="BRASILEIRO NATO"/>
    <m/>
    <s v="GO"/>
    <m/>
    <n v="216"/>
    <s v="SETOR DE MATERIAIS ESTERILIZ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8234.4599999999991"/>
    <n v="40"/>
    <x v="2"/>
    <x v="3"/>
  </r>
  <r>
    <s v="PEDRO GUSTAVO SILVA RIBEIRO"/>
    <s v="Universidade Federal de Uberlandia"/>
    <n v="1984454"/>
    <n v="7855027696"/>
    <s v="29/05/1986"/>
    <s v="M"/>
    <s v="SONIA MARIA SILVA RIBEIRO"/>
    <s v="Branca"/>
    <s v="BRASILEIRO NATO"/>
    <m/>
    <s v="MG"/>
    <m/>
    <n v="871"/>
    <s v="DIVISAO ADMINISTRATIVA - EDUFU"/>
    <s v="04-SANTA MONICA"/>
    <n v="443"/>
    <s v="DIRETORIA DA EDITORA UFU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2-11T00:00:00"/>
    <n v="4759.43"/>
    <n v="36"/>
    <x v="7"/>
    <x v="0"/>
  </r>
  <r>
    <s v="PEDRO HENRIQUE APARECIDO DAMASO DE MELO"/>
    <s v="Universidade Federal de Uberlandia"/>
    <n v="1369708"/>
    <n v="10147696631"/>
    <s v="30/08/1991"/>
    <s v="M"/>
    <s v="MARI LUSIA DE MELO DAMASO"/>
    <s v="Parda"/>
    <s v="BRASILEIRO NATO"/>
    <m/>
    <s v="MG"/>
    <m/>
    <n v="719"/>
    <s v="DIVISAO DE SISTEMA_- CTIC"/>
    <s v="08-AREA ADMINISTR-UMUARAMA"/>
    <n v="585"/>
    <s v="DIRETORIA DO SISTEMA DE BIBLIOTECAS"/>
    <s v="04-SANTA MONICA"/>
    <x v="0"/>
    <s v="Mestrado"/>
    <x v="0"/>
    <x v="0"/>
    <n v="4"/>
    <x v="0"/>
    <m/>
    <s v="0//0"/>
    <m/>
    <m/>
    <n v="26254"/>
    <s v="UNIVERSIDADE FED.DO TRIANGULO MINEIRO"/>
    <n v="0"/>
    <m/>
    <m/>
    <m/>
    <s v="EST"/>
    <s v="40 HS"/>
    <d v="2019-01-30T00:00:00"/>
    <n v="4679.12"/>
    <n v="31"/>
    <x v="0"/>
    <x v="0"/>
  </r>
  <r>
    <s v="PEDRO HENRIQUE MARTINS PRADO"/>
    <s v="Universidade Federal de Uberlandia"/>
    <n v="3013412"/>
    <n v="8872230608"/>
    <s v="01/05/1993"/>
    <s v="M"/>
    <s v="ELIZABETH APARECIDA CAIXETA PRADO"/>
    <s v="Branca"/>
    <s v="BRASILEIRO NATO"/>
    <m/>
    <s v="MG"/>
    <m/>
    <n v="1244"/>
    <s v="CENTRO ESTUDOS, PESQ E PROJ ECON-SOCIAIS"/>
    <s v="04-SANTA MONICA"/>
    <n v="344"/>
    <s v="INST DE ECONOMIA RELACOES INTERNACIONAIS"/>
    <s v="04-SANTA MONICA"/>
    <x v="0"/>
    <s v="Mestrado"/>
    <x v="1"/>
    <x v="3"/>
    <n v="4"/>
    <x v="0"/>
    <m/>
    <s v="0//0"/>
    <m/>
    <m/>
    <n v="0"/>
    <m/>
    <n v="0"/>
    <m/>
    <m/>
    <m/>
    <s v="EST"/>
    <s v="40 HS"/>
    <d v="2018-02-21T00:00:00"/>
    <n v="7566.58"/>
    <n v="29"/>
    <x v="0"/>
    <x v="2"/>
  </r>
  <r>
    <s v="PEDRO IVO CAVALCANTE BOTELHO"/>
    <s v="Universidade Federal de Uberlandia"/>
    <n v="3300587"/>
    <n v="5158434158"/>
    <s v="15/10/1995"/>
    <s v="M"/>
    <s v="OSMARINA CAVALCANTE DE ASSIS BOTELHO"/>
    <s v="Parda"/>
    <s v="BRASILEIRO NATO"/>
    <m/>
    <s v="DF"/>
    <m/>
    <n v="399"/>
    <s v="FACULDADE DE ENGENHARIA MECANICA"/>
    <s v="12-CAMPUS GLORIA"/>
    <n v="399"/>
    <s v="FACULDADE DE ENGENHARIA MECANICA"/>
    <s v="12-CAMPUS GLORI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5T00:00:00"/>
    <n v="3058.7"/>
    <n v="27"/>
    <x v="8"/>
    <x v="9"/>
  </r>
  <r>
    <s v="PERCILIANA DE CARVALHO"/>
    <s v="Hospital de Clínicas"/>
    <n v="1434270"/>
    <n v="46414258172"/>
    <s v="03/06/1966"/>
    <s v="F"/>
    <s v="SEBASTIANA TEODORO DE CARVALHO"/>
    <s v="Branca"/>
    <s v="BRASILEIRO NATO"/>
    <m/>
    <s v="GO"/>
    <s v="RIO VERDE"/>
    <n v="485"/>
    <s v="CLINICA MEDICA INTERNACAO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3-11-10T00:00:00"/>
    <n v="10920.69"/>
    <n v="56"/>
    <x v="4"/>
    <x v="8"/>
  </r>
  <r>
    <s v="PERSIA KARINE RODRIGUES KABATA FERREIRA"/>
    <s v="Hospital de Clínicas"/>
    <n v="1532093"/>
    <n v="109267630"/>
    <s v="01/07/1973"/>
    <s v="F"/>
    <s v="CLEUSA RODRIGUES KABATA"/>
    <s v="Parda"/>
    <s v="BRASILEIRO NATO"/>
    <m/>
    <s v="MG"/>
    <s v="UBERLANDIA"/>
    <n v="770"/>
    <s v="PSICOLOGIA CLINICA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40 HS"/>
    <d v="2006-05-24T00:00:00"/>
    <n v="12609.2"/>
    <n v="49"/>
    <x v="5"/>
    <x v="5"/>
  </r>
  <r>
    <s v="PETRONILHA TEREZINHA BARBOSA"/>
    <s v="Hospital de Clínicas"/>
    <n v="412408"/>
    <n v="35124024615"/>
    <s v="03/09/1958"/>
    <s v="F"/>
    <s v="JOVERCINA FRAN BARBOSA"/>
    <s v="Não Informado"/>
    <s v="BRASILEIRO NATO"/>
    <m/>
    <s v="GO"/>
    <s v="PALMELO"/>
    <n v="491"/>
    <s v="CENTRO CIRURGICO GEUNE DIENF"/>
    <s v="05-ENFERMAGEM-UMUARAMA"/>
    <n v="211"/>
    <s v="DIRETORIA DE ENFERMAGEM HC"/>
    <s v="05-ENFERMAGEM-UMUARAMA"/>
    <x v="0"/>
    <s v="Nivel Medio"/>
    <x v="2"/>
    <x v="0"/>
    <n v="16"/>
    <x v="0"/>
    <m/>
    <s v="0//0"/>
    <m/>
    <m/>
    <n v="0"/>
    <m/>
    <n v="0"/>
    <m/>
    <m/>
    <m/>
    <s v="EST"/>
    <s v="40 HS"/>
    <d v="1984-11-23T00:00:00"/>
    <n v="6663.69"/>
    <n v="64"/>
    <x v="1"/>
    <x v="2"/>
  </r>
  <r>
    <s v="POLIANA ALMEIDA TRINDADE BATISTA"/>
    <s v="Hospital de Clínicas"/>
    <n v="1672918"/>
    <n v="5636770669"/>
    <s v="16/09/1982"/>
    <s v="F"/>
    <s v="MARIA DAS DORES TRINDADE ALMEIDA"/>
    <s v="Branca"/>
    <s v="BRASILEIRO NATO"/>
    <m/>
    <s v="MG"/>
    <s v="MONTES CLAROS"/>
    <n v="214"/>
    <s v="GESTAO DAS UNIDADES DE INTERNACAO DIENF"/>
    <s v="05-ENFERMAGEM-UMUARAMA"/>
    <n v="211"/>
    <s v="DIRETORIA DE ENFERMAGEM HC"/>
    <s v="05-ENFERMAGEM-UMUARAMA"/>
    <x v="0"/>
    <s v="Especialização Nivel Superior"/>
    <x v="0"/>
    <x v="0"/>
    <n v="10"/>
    <x v="0"/>
    <m/>
    <s v="0//0"/>
    <m/>
    <s v="Lic. Gestante  ( Concedida Administrat.) - EST"/>
    <n v="0"/>
    <m/>
    <n v="0"/>
    <m/>
    <s v="8/09/2022"/>
    <s v="5/01/2023"/>
    <s v="EST"/>
    <s v="40 HS"/>
    <d v="2009-01-22T00:00:00"/>
    <n v="5034.51"/>
    <n v="40"/>
    <x v="2"/>
    <x v="0"/>
  </r>
  <r>
    <s v="POLIANA DE CASSIA FRANCO E SILVA"/>
    <s v="Universidade Federal de Uberlandia"/>
    <n v="3044147"/>
    <n v="5294092670"/>
    <s v="31/10/1979"/>
    <s v="F"/>
    <s v="MAIRA HELENA FRANCO"/>
    <s v="Parda"/>
    <s v="BRASILEIRO NATO"/>
    <m/>
    <s v="MG"/>
    <m/>
    <n v="849"/>
    <s v="COOD PROG POS GRAD ARQUIT E URBANISMO"/>
    <s v="04-SANTA MONICA"/>
    <n v="372"/>
    <s v="FACULDADE ARQUITETURA URBANISMO E DESIGN"/>
    <s v="04-SANTA MONICA"/>
    <x v="0"/>
    <s v="Graduação (Nivel Superior Completo)"/>
    <x v="0"/>
    <x v="0"/>
    <n v="4"/>
    <x v="0"/>
    <m/>
    <s v="0//0"/>
    <m/>
    <m/>
    <n v="0"/>
    <m/>
    <n v="0"/>
    <m/>
    <m/>
    <m/>
    <s v="EST"/>
    <s v="40 HS"/>
    <d v="2018-04-10T00:00:00"/>
    <n v="3950.72"/>
    <n v="43"/>
    <x v="2"/>
    <x v="9"/>
  </r>
  <r>
    <s v="POLIANNA NUNES SILVA COSTA"/>
    <s v="Universidade Federal de Uberlandia"/>
    <n v="1258387"/>
    <n v="9770257648"/>
    <s v="31/03/1989"/>
    <s v="F"/>
    <s v="IRLENE MARIA NUNES DA SILVA"/>
    <s v="Branca"/>
    <s v="BRASILEIRO NATO"/>
    <m/>
    <s v="MG"/>
    <m/>
    <n v="928"/>
    <s v="PROGRAD - CAMPUS PONTAL"/>
    <s v="09-CAMPUS PONTAL"/>
    <n v="928"/>
    <s v="PROGRAD - CAMPUS PONTAL"/>
    <s v="09-CAMPUS PONTAL"/>
    <x v="0"/>
    <s v="Especialização Nivel Superior"/>
    <x v="0"/>
    <x v="0"/>
    <n v="4"/>
    <x v="1"/>
    <m/>
    <s v="0//0"/>
    <m/>
    <s v="REQUISICAO - art. 60 -  LEI 13.844/2019"/>
    <n v="0"/>
    <m/>
    <n v="99000"/>
    <s v="TRIBUNAL REGIONAL ELEITORAL - MG"/>
    <s v="28/07/2021"/>
    <s v="0//0"/>
    <s v="EST"/>
    <s v="30 HS"/>
    <d v="2015-10-08T00:00:00"/>
    <n v="3001.4"/>
    <n v="33"/>
    <x v="0"/>
    <x v="9"/>
  </r>
  <r>
    <s v="POLLIANA MARRA BARBOSA"/>
    <s v="Hospital de Clínicas"/>
    <n v="1365754"/>
    <n v="3597982689"/>
    <s v="27/08/1977"/>
    <s v="F"/>
    <s v="MARIANA MARRA BARBOSA"/>
    <s v="Parda"/>
    <s v="BRASILEIRO NATO"/>
    <m/>
    <s v="MG"/>
    <s v="UBERLANDIA"/>
    <n v="484"/>
    <s v="CLINICA CIRURGICA 5 INTERNACA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1-29T00:00:00"/>
    <n v="11936.42"/>
    <n v="45"/>
    <x v="3"/>
    <x v="8"/>
  </r>
  <r>
    <s v="POLLYANA ALVES DE FARIA CUNHA"/>
    <s v="Universidade Federal de Uberlandia"/>
    <n v="2814155"/>
    <n v="8625664601"/>
    <s v="18/01/1987"/>
    <s v="F"/>
    <s v="RITA PEREIRA CUNHA"/>
    <s v="Branca"/>
    <s v="BRASILEIRO NATO"/>
    <m/>
    <s v="MG"/>
    <m/>
    <n v="59"/>
    <s v="PREFEITURA UNIVERSITARIA"/>
    <s v="04-SANTA MONICA"/>
    <n v="59"/>
    <s v="PREFEITURA UNIVERSITARIA"/>
    <s v="04-SANTA MONICA"/>
    <x v="0"/>
    <s v="Mestrado"/>
    <x v="1"/>
    <x v="0"/>
    <n v="8"/>
    <x v="0"/>
    <m/>
    <s v="0//0"/>
    <m/>
    <s v="Lic. Gestante  ( Concedida Administrat.) - EST"/>
    <n v="0"/>
    <m/>
    <n v="0"/>
    <m/>
    <s v="21/10/2022"/>
    <s v="17/02/2023"/>
    <s v="EST"/>
    <s v="40 HS"/>
    <d v="2011-07-01T00:00:00"/>
    <n v="9316.32"/>
    <n v="35"/>
    <x v="7"/>
    <x v="3"/>
  </r>
  <r>
    <s v="POLLYANA VITORINO CABRAL"/>
    <s v="Hospital de Clínicas"/>
    <n v="2854218"/>
    <n v="6147250620"/>
    <s v="25/10/1982"/>
    <s v="F"/>
    <s v="PATRICIA MARIA VITORINO"/>
    <s v="Parda"/>
    <s v="BRASILEIRO NATO"/>
    <m/>
    <s v="MG"/>
    <m/>
    <n v="476"/>
    <s v="PEDIATRIA AMB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5T00:00:00"/>
    <n v="5022.3900000000003"/>
    <n v="40"/>
    <x v="2"/>
    <x v="0"/>
  </r>
  <r>
    <s v="POLYANA ALVARENGA MATUMOTO"/>
    <s v="Universidade Federal de Uberlandia"/>
    <n v="1659728"/>
    <n v="7140587698"/>
    <s v="06/10/1984"/>
    <s v="F"/>
    <s v="LUCIDELMA RESENDE ALVARENGA MATUMOTO"/>
    <s v="Amarela"/>
    <s v="BRASILEIRO NATO"/>
    <m/>
    <s v="MG"/>
    <s v="UBERLANDIA"/>
    <n v="955"/>
    <s v="PROAE - CAMPUS PONTAL"/>
    <s v="09-CAMPUS PONTAL"/>
    <n v="944"/>
    <s v="PRO REITORIA DE ASSISTENCIA ESTUDANTIL"/>
    <s v="04-SANTA MONICA"/>
    <x v="0"/>
    <s v="Mestrado"/>
    <x v="1"/>
    <x v="0"/>
    <n v="10"/>
    <x v="0"/>
    <m/>
    <s v="0//0"/>
    <m/>
    <s v="LIC CAPAC - ART 25, INC II - DEC 9991/2019"/>
    <n v="0"/>
    <m/>
    <n v="0"/>
    <m/>
    <s v="28/11/2022"/>
    <s v="27/01/2023"/>
    <s v="EST"/>
    <s v="40 HS"/>
    <d v="2008-09-19T00:00:00"/>
    <n v="10057.17"/>
    <n v="38"/>
    <x v="7"/>
    <x v="8"/>
  </r>
  <r>
    <s v="POLYANA DE SOUSA ARAUJO"/>
    <s v="Universidade Federal de Uberlandia"/>
    <n v="3013384"/>
    <n v="12604257629"/>
    <s v="28/11/1997"/>
    <s v="F"/>
    <s v="GEOVANIA GERALDA DE ARAUJO"/>
    <s v="Branca"/>
    <s v="BRASILEIRO NATO"/>
    <m/>
    <s v="MG"/>
    <m/>
    <n v="670"/>
    <s v="SETOR DE ATENCAO A DEPENDENCIA QUIMICA"/>
    <s v="08-AREA ADMINISTR-UMUARAMA"/>
    <n v="29"/>
    <s v="PRO REITORIA DE GESTAO DE PESSOAS"/>
    <s v="04-SANTA MONICA"/>
    <x v="0"/>
    <s v="Graduação (Nivel Superior Completo)"/>
    <x v="2"/>
    <x v="0"/>
    <n v="4"/>
    <x v="0"/>
    <m/>
    <s v="0//0"/>
    <m/>
    <m/>
    <n v="0"/>
    <m/>
    <n v="0"/>
    <m/>
    <m/>
    <m/>
    <s v="EST"/>
    <s v="40 HS"/>
    <d v="2018-02-20T00:00:00"/>
    <n v="3058.7"/>
    <n v="25"/>
    <x v="8"/>
    <x v="9"/>
  </r>
  <r>
    <s v="PRISCILA BARBOSA DE OLIVEIRA"/>
    <s v="Universidade Federal de Uberlandia"/>
    <n v="1861976"/>
    <n v="8112709637"/>
    <s v="16/02/1990"/>
    <s v="F"/>
    <s v="ELZA FLORINDA DE OLIVEIRA"/>
    <s v="Branca"/>
    <s v="BRASILEIRO NATO"/>
    <m/>
    <s v="MG"/>
    <m/>
    <n v="824"/>
    <s v="COORD CURSO TECNICO CONTROLE AMBIENTAL"/>
    <s v="07-AREA ACADEMICA-UMUARAMA"/>
    <n v="264"/>
    <s v="DIRETORIA DA ESCOLA TECNICA DE SAUDE"/>
    <s v="07-AREA ACADEMICA-UMUARAMA"/>
    <x v="0"/>
    <s v="Mestrado"/>
    <x v="0"/>
    <x v="0"/>
    <n v="8"/>
    <x v="0"/>
    <m/>
    <s v="0//0"/>
    <m/>
    <m/>
    <n v="26413"/>
    <s v="INSTITUTO FEDERAL DO TRIANGULO MINEIRO"/>
    <n v="0"/>
    <m/>
    <m/>
    <m/>
    <s v="EST"/>
    <s v="40 HS"/>
    <d v="2011-11-03T00:00:00"/>
    <n v="5811.63"/>
    <n v="32"/>
    <x v="0"/>
    <x v="0"/>
  </r>
  <r>
    <s v="PRISCILA CASTRO ALVES"/>
    <s v="Universidade Federal de Uberlandia"/>
    <n v="1454438"/>
    <n v="5686396698"/>
    <s v="01/10/1982"/>
    <s v="F"/>
    <s v="MARIA DE FATIMA CASTRO ALVES"/>
    <s v="Branca"/>
    <s v="BRASILEIRO NATO"/>
    <m/>
    <s v="MG"/>
    <s v="UBERLANDIA"/>
    <n v="46"/>
    <s v="DIVISAO DE ENG SEG MEDICINA TRABALHO"/>
    <s v="08-AREA ADMINISTR-UMUARAMA"/>
    <n v="29"/>
    <s v="PRO REITORIA DE GESTAO DE PESSOAS"/>
    <s v="04-SANTA MONICA"/>
    <x v="0"/>
    <s v="Doutorado"/>
    <x v="1"/>
    <x v="0"/>
    <n v="13"/>
    <x v="0"/>
    <m/>
    <s v="0//0"/>
    <m/>
    <m/>
    <n v="0"/>
    <m/>
    <n v="0"/>
    <m/>
    <m/>
    <m/>
    <s v="EST"/>
    <s v="40 HS"/>
    <d v="2004-05-27T00:00:00"/>
    <n v="13798.06"/>
    <n v="40"/>
    <x v="2"/>
    <x v="5"/>
  </r>
  <r>
    <s v="PRISCILA DANTAS DA SILVA"/>
    <s v="Hospital de Clínicas"/>
    <n v="3022704"/>
    <n v="30208624856"/>
    <s v="24/10/1981"/>
    <s v="F"/>
    <s v="ANGELA MARIA DANTAS DA SILVA"/>
    <s v="Preta"/>
    <s v="BRASILEIRO NATO"/>
    <m/>
    <s v="SP"/>
    <m/>
    <n v="776"/>
    <s v="DESENVOLVIMENTO HUMANO EM SAUDE"/>
    <s v="06-HOSP CLINICAS-UMUARAMA"/>
    <n v="179"/>
    <s v="DIRETORIA GERAL HOSP CLINICAS"/>
    <s v="06-HOSP CLINICAS-UMUARAMA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8-03-05T00:00:00"/>
    <n v="3425.73"/>
    <n v="41"/>
    <x v="2"/>
    <x v="9"/>
  </r>
  <r>
    <s v="PRISCILA DE OLIVEIRA MIGUEL"/>
    <s v="Hospital de Clínicas"/>
    <n v="1521776"/>
    <n v="5003803680"/>
    <s v="13/07/1982"/>
    <s v="F"/>
    <s v="LEVILDA DE OLIVEIRA MIGUEL"/>
    <s v="Branca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x v="0"/>
    <s v="Mestrado"/>
    <x v="1"/>
    <x v="0"/>
    <n v="11"/>
    <x v="0"/>
    <m/>
    <s v="0//0"/>
    <m/>
    <m/>
    <n v="0"/>
    <m/>
    <n v="0"/>
    <m/>
    <m/>
    <m/>
    <s v="EST"/>
    <s v="40 HS"/>
    <d v="2006-02-13T00:00:00"/>
    <n v="11136.85"/>
    <n v="40"/>
    <x v="2"/>
    <x v="8"/>
  </r>
  <r>
    <s v="PRISCILA LELIS CANDIDO CUSTODIO"/>
    <s v="Hospital de Clínicas"/>
    <n v="2104670"/>
    <n v="7924447601"/>
    <s v="01/10/1986"/>
    <s v="F"/>
    <s v="DIVOENIA FERREIRA LELES CANDIDO"/>
    <s v="Branc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3-17T00:00:00"/>
    <n v="8777.27"/>
    <n v="36"/>
    <x v="7"/>
    <x v="3"/>
  </r>
  <r>
    <s v="PRISCILA MIRANDA CHAVES"/>
    <s v="Universidade Federal de Uberlandia"/>
    <n v="1090935"/>
    <n v="5191716671"/>
    <s v="07/07/1980"/>
    <s v="F"/>
    <s v="GUACIRA QUIRINO MIRANDA"/>
    <s v="Branca"/>
    <s v="BRASILEIRO NATO"/>
    <m/>
    <s v="MG"/>
    <m/>
    <n v="655"/>
    <s v="SETOR DE REG PROGRESSOES E FUNCOES"/>
    <s v="04-SANTA MONICA"/>
    <n v="29"/>
    <s v="PRO REITORIA DE GESTAO DE PESSOAS"/>
    <s v="04-SANTA MONICA"/>
    <x v="0"/>
    <s v="Mestrado"/>
    <x v="1"/>
    <x v="2"/>
    <n v="3"/>
    <x v="0"/>
    <m/>
    <s v="0//0"/>
    <m/>
    <m/>
    <n v="0"/>
    <m/>
    <n v="0"/>
    <m/>
    <m/>
    <m/>
    <s v="EST"/>
    <s v="40 HS"/>
    <d v="2014-02-21T00:00:00"/>
    <n v="7724.68"/>
    <n v="42"/>
    <x v="2"/>
    <x v="2"/>
  </r>
  <r>
    <s v="PRISCILA RODRIGUES OLIVEIRA"/>
    <s v="Hospital de Clínicas"/>
    <n v="1976287"/>
    <n v="7313517629"/>
    <s v="16/11/1983"/>
    <s v="F"/>
    <s v="SELMA LUCIA RODRIGUES DE OLIVEIR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8-06-19T00:00:00"/>
    <n v="6820.8"/>
    <n v="39"/>
    <x v="2"/>
    <x v="2"/>
  </r>
  <r>
    <s v="PRISCILA SILVA FRANCO"/>
    <s v="Universidade Federal de Uberlandia"/>
    <n v="1297894"/>
    <n v="6953789611"/>
    <s v="12/10/1985"/>
    <s v="F"/>
    <s v="EDRIANE SILVA COSTA FRANCO"/>
    <s v="Branca"/>
    <s v="BRASILEIRO NATO"/>
    <m/>
    <s v="MG"/>
    <m/>
    <n v="288"/>
    <s v="INSTITUTO DE CIENCIAS BIOMEDICAS"/>
    <s v="07-AREA ACADEMICA-UMUARAMA"/>
    <n v="288"/>
    <s v="INSTITUTO DE CIENCIAS BIOMEDICAS"/>
    <s v="07-AREA ACADEMICA-UMUARAMA"/>
    <x v="0"/>
    <s v="Doutorado"/>
    <x v="0"/>
    <x v="2"/>
    <n v="3"/>
    <x v="0"/>
    <m/>
    <s v="0//0"/>
    <m/>
    <m/>
    <n v="0"/>
    <m/>
    <n v="0"/>
    <m/>
    <m/>
    <m/>
    <s v="EST"/>
    <s v="40 HS"/>
    <d v="2019-03-07T00:00:00"/>
    <n v="5275.47"/>
    <n v="37"/>
    <x v="7"/>
    <x v="0"/>
  </r>
  <r>
    <s v="PRISCILLA OLIVEIRA CARNEIRO"/>
    <s v="Universidade Federal de Uberlandia"/>
    <n v="1879692"/>
    <n v="6345533645"/>
    <s v="08/03/1985"/>
    <s v="F"/>
    <s v="MARIA DE FATIMA OLIVEIRA CARNEIRO"/>
    <s v="Não Informado"/>
    <s v="BRASILEIRO NATO"/>
    <m/>
    <s v="MG"/>
    <m/>
    <n v="271"/>
    <s v="DIRETORIA ESCOLA DE EDUCACAO BASICA"/>
    <s v="03-EDUCACAO FISICA"/>
    <n v="271"/>
    <s v="DIRETORIA ESCOLA DE EDUCACAO BASICA"/>
    <s v="03-EDUCACAO FISICA"/>
    <x v="0"/>
    <s v="Mestrado"/>
    <x v="0"/>
    <x v="0"/>
    <n v="8"/>
    <x v="0"/>
    <m/>
    <s v="0//0"/>
    <m/>
    <m/>
    <n v="0"/>
    <m/>
    <n v="0"/>
    <m/>
    <m/>
    <m/>
    <s v="EST"/>
    <s v="40 HS"/>
    <d v="2011-07-20T00:00:00"/>
    <n v="5811.63"/>
    <n v="37"/>
    <x v="7"/>
    <x v="0"/>
  </r>
  <r>
    <s v="PRISCILLA VITORIA NUNES FERREIRA"/>
    <s v="Universidade Federal de Uberlandia"/>
    <n v="3000226"/>
    <n v="11444877658"/>
    <s v="21/09/1994"/>
    <s v="F"/>
    <s v="SANDRA ALVES FERREIRA"/>
    <s v="Branca"/>
    <s v="BRASILEIRO NATO"/>
    <m/>
    <s v="MG"/>
    <m/>
    <n v="963"/>
    <s v="DIRETORIA DE SUSTENTABILIDADE AMBIENTAL"/>
    <s v="04-SANTA MONICA"/>
    <n v="59"/>
    <s v="PREFEITURA UNIVERSITARIA"/>
    <s v="04-SANTA MONICA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7-12-08T00:00:00"/>
    <n v="4156.54"/>
    <n v="28"/>
    <x v="8"/>
    <x v="0"/>
  </r>
  <r>
    <s v="RAFAEL CORDEIRO DE CARVALHO"/>
    <s v="Universidade Federal de Uberlandia"/>
    <n v="3047074"/>
    <n v="12369550643"/>
    <s v="03/04/1993"/>
    <s v="M"/>
    <s v="DEUZELY CORDEIRO D0 PRADO"/>
    <s v="Branca"/>
    <s v="BRASILEIRO NATO"/>
    <m/>
    <s v="TO"/>
    <m/>
    <n v="429"/>
    <s v="COORDENACAO C GRAD ENG. MECATRONICA"/>
    <s v="12-CAMPUS GLORIA"/>
    <n v="399"/>
    <s v="FACULDADE DE ENGENHARIA MECANICA"/>
    <s v="12-CAMPUS GLORIA"/>
    <x v="0"/>
    <s v="Graduação (Nivel Superior Completo)"/>
    <x v="0"/>
    <x v="2"/>
    <n v="4"/>
    <x v="0"/>
    <m/>
    <s v="0//0"/>
    <m/>
    <m/>
    <n v="0"/>
    <m/>
    <n v="0"/>
    <m/>
    <m/>
    <m/>
    <s v="EST"/>
    <s v="40 HS"/>
    <d v="2018-05-16T00:00:00"/>
    <n v="3875.78"/>
    <n v="29"/>
    <x v="0"/>
    <x v="9"/>
  </r>
  <r>
    <s v="RAFAEL DE OLIVEIRA MAXIMO"/>
    <s v="Universidade Federal de Uberlandia"/>
    <n v="3229444"/>
    <n v="8699438630"/>
    <s v="08/02/1985"/>
    <s v="M"/>
    <s v="ELIZABETH DE OLIVEIRA MAXIMO"/>
    <s v="Branca"/>
    <s v="BRASILEIRO NATO"/>
    <m/>
    <s v="MG"/>
    <m/>
    <n v="332"/>
    <s v="FACULDADE DE EDUCACAO FISICA"/>
    <s v="03-EDUCACAO FISICA"/>
    <n v="332"/>
    <s v="FACULDADE DE EDUCACAO FISICA"/>
    <s v="03-EDUCACAO FISIC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1-02-22T00:00:00"/>
    <n v="3331"/>
    <n v="37"/>
    <x v="7"/>
    <x v="9"/>
  </r>
  <r>
    <s v="RAFAEL DE SOUZA CARNEIRO"/>
    <s v="Universidade Federal de Uberlandia"/>
    <n v="1982193"/>
    <n v="1538476622"/>
    <s v="10/03/1988"/>
    <s v="M"/>
    <s v="IVONETE MARIA DE SOUZA CARNEIRO"/>
    <s v="Branca"/>
    <s v="BRASILEIRO NATO"/>
    <m/>
    <s v="MG"/>
    <m/>
    <n v="403"/>
    <s v="FACULDADE DE ENGENHARIA ELETRICA"/>
    <s v="04-SANTA MONICA"/>
    <n v="403"/>
    <s v="FACULDADE DE ENGENHARIA ELETRICA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2-03T00:00:00"/>
    <n v="4488.6000000000004"/>
    <n v="34"/>
    <x v="7"/>
    <x v="0"/>
  </r>
  <r>
    <s v="RAFAEL DE SOUZA CARRARA"/>
    <s v="Universidade Federal de Uberlandia"/>
    <n v="1942136"/>
    <n v="6335759683"/>
    <s v="23/08/1983"/>
    <s v="M"/>
    <s v="RAIMUNDA MARIA DE SOUZA CARRARA"/>
    <s v="Parda"/>
    <s v="BRASILEIRO NATO"/>
    <m/>
    <s v="MG"/>
    <m/>
    <n v="173"/>
    <s v="DIVISAO DE COMPRAS - DIRCL"/>
    <s v="04-SANTA MONICA"/>
    <n v="131"/>
    <s v="PRO REITORIA DE PLANEJAMEN ADMINISTRACA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5-09T00:00:00"/>
    <n v="4953.16"/>
    <n v="39"/>
    <x v="2"/>
    <x v="0"/>
  </r>
  <r>
    <s v="RAFAEL LEMES DE AQUINO"/>
    <s v="Hospital de Clínicas"/>
    <n v="1363848"/>
    <n v="4813474616"/>
    <s v="10/09/1980"/>
    <s v="M"/>
    <s v="MARIA REGINA ARANTES LEMES"/>
    <s v="Branca"/>
    <s v="BRASILEIRO NATO"/>
    <m/>
    <s v="MG"/>
    <s v="UBERLANDIA"/>
    <n v="549"/>
    <s v="SETOR DE TRANSPLANTE RENAL"/>
    <s v="05-ENFERMAGEM-UMUARAMA"/>
    <n v="211"/>
    <s v="DIRETORIA DE ENFERMAGEM HC"/>
    <s v="05-ENFERMAGEM-UMUARAMA"/>
    <x v="0"/>
    <s v="Mestrado"/>
    <x v="2"/>
    <x v="0"/>
    <n v="13"/>
    <x v="0"/>
    <m/>
    <s v="0//0"/>
    <m/>
    <m/>
    <n v="0"/>
    <m/>
    <n v="0"/>
    <m/>
    <m/>
    <m/>
    <s v="EST"/>
    <s v="40 HS"/>
    <d v="2002-10-25T00:00:00"/>
    <n v="7587.16"/>
    <n v="42"/>
    <x v="2"/>
    <x v="2"/>
  </r>
  <r>
    <s v="RAFAEL MOMENTE CASTRO"/>
    <s v="Universidade Federal de Uberlandia"/>
    <n v="1948274"/>
    <n v="10417172613"/>
    <s v="20/09/1990"/>
    <s v="M"/>
    <s v="MARLUCIA APARECIDA MOMENTE CASTRO"/>
    <s v="Não Informado"/>
    <s v="BRASILEIRO NATO"/>
    <m/>
    <s v="MG"/>
    <m/>
    <n v="825"/>
    <s v="COORDENACAO PROG POS GRADUACAO DIREITO"/>
    <s v="04-SANTA MONICA"/>
    <n v="376"/>
    <s v="FACULDADE DE DIREIT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6-11T00:00:00"/>
    <n v="4591.3599999999997"/>
    <n v="32"/>
    <x v="0"/>
    <x v="0"/>
  </r>
  <r>
    <s v="RAFAEL MONTEIRO JORGE ALVES DE SOUZA"/>
    <s v="Universidade Federal de Uberlandia"/>
    <n v="2221015"/>
    <n v="8614327625"/>
    <s v="23/12/1989"/>
    <s v="M"/>
    <s v="ELIANA JORGE ALVES DE SOUZA"/>
    <s v="Branca"/>
    <s v="BRASILEIRO NATO"/>
    <m/>
    <s v="MG"/>
    <m/>
    <n v="419"/>
    <s v="COORDENACAO P P GRAD ENGENHARIA CIVIL"/>
    <s v="04-SANTA MONICA"/>
    <n v="407"/>
    <s v="FACULDADE DE ENGENHARIA CIVIL"/>
    <s v="04-SANTA MONICA"/>
    <x v="0"/>
    <s v="Doutorado"/>
    <x v="0"/>
    <x v="0"/>
    <n v="6"/>
    <x v="0"/>
    <m/>
    <s v="0//0"/>
    <m/>
    <m/>
    <n v="0"/>
    <m/>
    <n v="0"/>
    <m/>
    <m/>
    <m/>
    <s v="EST"/>
    <s v="40 HS"/>
    <d v="2015-04-20T00:00:00"/>
    <n v="5087.51"/>
    <n v="33"/>
    <x v="0"/>
    <x v="0"/>
  </r>
  <r>
    <s v="RAFAEL RAMOS HEILBUTH"/>
    <s v="Universidade Federal de Uberlandia"/>
    <n v="2265506"/>
    <n v="6058747600"/>
    <s v="20/03/1989"/>
    <s v="M"/>
    <s v="MARIA APARECIDA LEAO RAMOS HEILBUTH"/>
    <s v="Branca"/>
    <s v="BRASILEIRO NATO"/>
    <m/>
    <s v="MG"/>
    <m/>
    <n v="410"/>
    <s v="FACULDADE DE ENGENHARIA QUIMICA"/>
    <s v="04-SANTA MONICA"/>
    <n v="410"/>
    <s v="FACULDADE DE ENGENHARIA QUIMICA"/>
    <s v="04-SANTA MONICA"/>
    <x v="0"/>
    <s v="Mestrado"/>
    <x v="1"/>
    <x v="0"/>
    <n v="5"/>
    <x v="0"/>
    <m/>
    <s v="0//0"/>
    <m/>
    <m/>
    <n v="0"/>
    <m/>
    <n v="0"/>
    <m/>
    <m/>
    <m/>
    <s v="EST"/>
    <s v="40 HS"/>
    <d v="2015-11-24T00:00:00"/>
    <n v="8306.11"/>
    <n v="33"/>
    <x v="0"/>
    <x v="3"/>
  </r>
  <r>
    <s v="RAFAEL RESENDE FINZI"/>
    <s v="Universidade Federal de Uberlandia"/>
    <n v="3071504"/>
    <n v="8434227690"/>
    <s v="28/05/1990"/>
    <s v="M"/>
    <s v="LUCIMAR DE RESENDE FNZI"/>
    <s v="Branca"/>
    <s v="BRASILEIRO NATO"/>
    <m/>
    <s v="MG"/>
    <m/>
    <n v="301"/>
    <s v="INSTITUTO DE CIENCIAS AGRARIAS"/>
    <s v="12-CAMPUS GLORIA"/>
    <n v="301"/>
    <s v="INSTITUTO DE CIENCIAS AGRARIAS"/>
    <s v="12-CAMPUS GLORIA"/>
    <x v="0"/>
    <s v="Doutorado"/>
    <x v="0"/>
    <x v="2"/>
    <n v="3"/>
    <x v="0"/>
    <m/>
    <s v="0//0"/>
    <m/>
    <m/>
    <n v="0"/>
    <m/>
    <n v="0"/>
    <m/>
    <m/>
    <m/>
    <s v="EST"/>
    <s v="40 HS"/>
    <d v="2018-10-03T00:00:00"/>
    <n v="5275.47"/>
    <n v="32"/>
    <x v="0"/>
    <x v="0"/>
  </r>
  <r>
    <s v="RAFAEL SILVA CAIXETA"/>
    <s v="Universidade Federal de Uberlandia"/>
    <n v="1058325"/>
    <n v="11275569676"/>
    <s v="06/04/1999"/>
    <s v="M"/>
    <s v="GILDA SILVA"/>
    <s v="Branca"/>
    <s v="BRASILEIRO NATO"/>
    <m/>
    <s v="MG"/>
    <m/>
    <n v="167"/>
    <s v="DIVISAO CONC DIARIAS E PASSAGENS - DIROR"/>
    <s v="04-SANTA MONICA"/>
    <n v="131"/>
    <s v="PRO REITORIA DE PLANEJAMEN ADMINISTRACAO"/>
    <s v="04-SANTA MONICA"/>
    <x v="0"/>
    <s v="ENSINO MEDIO"/>
    <x v="0"/>
    <x v="3"/>
    <n v="3"/>
    <x v="0"/>
    <m/>
    <s v="0//0"/>
    <m/>
    <m/>
    <n v="0"/>
    <m/>
    <n v="0"/>
    <m/>
    <m/>
    <m/>
    <s v="EST"/>
    <s v="40 HS"/>
    <d v="2019-10-09T00:00:00"/>
    <n v="3430.71"/>
    <n v="23"/>
    <x v="10"/>
    <x v="9"/>
  </r>
  <r>
    <s v="RAFAEL VIDAL TAVARES"/>
    <s v="Universidade Federal de Uberlandia"/>
    <n v="1807285"/>
    <n v="4813486622"/>
    <s v="13/03/1981"/>
    <s v="M"/>
    <s v="SANDRA MARIA TAVARES DA SILVA"/>
    <s v="Não Informado"/>
    <s v="BRASILEIRO NATO"/>
    <m/>
    <s v="MG"/>
    <m/>
    <n v="140"/>
    <s v="DIRETORIA DE ADMINISTRACAO FINANCEIRA"/>
    <s v="04-SANTA MONICA"/>
    <n v="131"/>
    <s v="PRO REITORIA DE PLANEJAMEN ADMINISTRACAO"/>
    <s v="04-SANTA MONICA"/>
    <x v="0"/>
    <s v="Mestrado"/>
    <x v="1"/>
    <x v="0"/>
    <n v="9"/>
    <x v="0"/>
    <m/>
    <s v="0//0"/>
    <m/>
    <m/>
    <n v="0"/>
    <m/>
    <n v="0"/>
    <m/>
    <m/>
    <m/>
    <s v="EST"/>
    <s v="40 HS"/>
    <d v="2010-08-16T00:00:00"/>
    <n v="13532.42"/>
    <n v="41"/>
    <x v="2"/>
    <x v="5"/>
  </r>
  <r>
    <s v="RAFAELA DAVID DE MORAIS"/>
    <s v="Universidade Federal de Uberlandia"/>
    <n v="3153866"/>
    <n v="3386303170"/>
    <s v="02/07/1993"/>
    <s v="F"/>
    <s v="EVA MARIA DE MORAIS"/>
    <s v="Parda"/>
    <s v="BRASILEIRO NATO"/>
    <m/>
    <s v="GO"/>
    <m/>
    <n v="29"/>
    <s v="PRO REITORIA DE GESTAO DE PESSOAS"/>
    <s v="04-SANTA MONICA"/>
    <n v="29"/>
    <s v="PRO REITORIA DE GESTAO DE PESSOAS"/>
    <s v="04-SANTA MON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11-06T00:00:00"/>
    <n v="4095.76"/>
    <n v="29"/>
    <x v="0"/>
    <x v="0"/>
  </r>
  <r>
    <s v="RAFFAELLA ARAUJO PEREIRA"/>
    <s v="Hospital de Clínicas"/>
    <n v="1872117"/>
    <n v="2450382135"/>
    <s v="01/05/1987"/>
    <s v="F"/>
    <s v="SEDNA GONCALVES ARAUJO PEREIRA"/>
    <s v="Branca"/>
    <s v="BRASILEIRO NATO"/>
    <m/>
    <s v="MG"/>
    <m/>
    <n v="469"/>
    <s v="CENTRO SAUDE ESCOLA JARAGUA AMB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6-15T00:00:00"/>
    <n v="5022.3900000000003"/>
    <n v="35"/>
    <x v="7"/>
    <x v="0"/>
  </r>
  <r>
    <s v="RAFFER BRANDAO E SILVA"/>
    <s v="Universidade Federal de Uberlandia"/>
    <n v="1672836"/>
    <n v="7818223606"/>
    <s v="01/05/1986"/>
    <s v="M"/>
    <s v="ZELIA MARIA BRANDAO E SILVA"/>
    <s v="Parda"/>
    <s v="BRASILEIRO NATO"/>
    <m/>
    <s v="MG"/>
    <s v="ITUIUTABA"/>
    <n v="800"/>
    <s v="COORD DO CURSO DE GEOGRAFIA DO PONTAL"/>
    <s v="09-CAMPUS PONTAL"/>
    <n v="1155"/>
    <s v="INSTITUTO DE CIENCIAS HUMANAS DO PONTAL"/>
    <s v="09-CAMPUS PONTAL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9-01-22T00:00:00"/>
    <n v="4840.87"/>
    <n v="36"/>
    <x v="7"/>
    <x v="0"/>
  </r>
  <r>
    <s v="RALCIANE DE PAULA MENEZES"/>
    <s v="Universidade Federal de Uberlandia"/>
    <n v="2065813"/>
    <n v="9901826659"/>
    <s v="06/12/1990"/>
    <s v="F"/>
    <s v="SANDRA APARECIDA DE PAULA MENEZES"/>
    <s v="Branca"/>
    <s v="BRASILEIRO NATO"/>
    <m/>
    <s v="MG"/>
    <m/>
    <n v="881"/>
    <s v="COORD CURSO TECNICO EM ANALISE CLINICAS"/>
    <s v="07-AREA ACADEMICA-UMUARAMA"/>
    <n v="264"/>
    <s v="DIRETORIA DA ESCOLA TECNICA DE SAUDE"/>
    <s v="07-AREA ACADEMICA-UMUARAMA"/>
    <x v="0"/>
    <s v="Doutorado"/>
    <x v="0"/>
    <x v="0"/>
    <n v="7"/>
    <x v="0"/>
    <m/>
    <s v="0//0"/>
    <m/>
    <m/>
    <n v="0"/>
    <m/>
    <n v="0"/>
    <m/>
    <m/>
    <m/>
    <s v="EST"/>
    <s v="40 HS"/>
    <d v="2013-10-14T00:00:00"/>
    <n v="6387.61"/>
    <n v="32"/>
    <x v="0"/>
    <x v="2"/>
  </r>
  <r>
    <s v="RAMON RODRIGUES"/>
    <s v="Universidade Federal de Uberlandia"/>
    <n v="1035112"/>
    <n v="53948815615"/>
    <s v="25/07/1966"/>
    <s v="M"/>
    <s v="MARIA DIVINA RODRIGUES"/>
    <s v="Preta"/>
    <s v="BRASILEIRO NATO"/>
    <m/>
    <s v="MG"/>
    <s v="UBERLANDIA"/>
    <n v="71"/>
    <s v="DIVISAO VIGILANCIA SEGURANCA PATRIMONIAL"/>
    <s v="04-SANTA MONICA"/>
    <n v="59"/>
    <s v="PREFEITURA UNIVERSITARI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3-03-17T00:00:00"/>
    <n v="7564.07"/>
    <n v="56"/>
    <x v="4"/>
    <x v="2"/>
  </r>
  <r>
    <s v="RANI MOURAO DAVID PRICINOTI"/>
    <s v="Hospital de Clínicas"/>
    <n v="1439905"/>
    <n v="93179499672"/>
    <s v="23/11/1973"/>
    <s v="F"/>
    <s v="TEREZINHA MOURAO DAVID"/>
    <s v="Branca"/>
    <s v="BRASILEIRO NATO"/>
    <m/>
    <s v="MG"/>
    <s v="UBERABA"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01-15T00:00:00"/>
    <n v="7984.95"/>
    <n v="49"/>
    <x v="5"/>
    <x v="2"/>
  </r>
  <r>
    <s v="RAONI PAIS SIQUEIRA"/>
    <s v="Universidade Federal de Uberlandia"/>
    <n v="3243272"/>
    <n v="9762335686"/>
    <s v="31/12/1988"/>
    <s v="M"/>
    <s v="MARIA LUCIA JANOTE PAIS SIQUEIRA"/>
    <s v="Parda"/>
    <s v="BRASILEIRO NATO"/>
    <m/>
    <s v="MG"/>
    <m/>
    <n v="793"/>
    <s v="COORD CURSO GRAD BIOTECNOLOGIA DE PATOS"/>
    <s v="11-CAMPUS PATOS DE MINAS"/>
    <n v="298"/>
    <s v="INSTITUTO DE BIOTECNOLOGIA"/>
    <s v="07-AREA ACADEMICA-UMUARAMA"/>
    <x v="0"/>
    <s v="Doutorado"/>
    <x v="0"/>
    <x v="1"/>
    <n v="1"/>
    <x v="0"/>
    <m/>
    <s v="0//0"/>
    <m/>
    <m/>
    <n v="0"/>
    <m/>
    <n v="0"/>
    <m/>
    <m/>
    <m/>
    <s v="EST"/>
    <s v="40 HS"/>
    <d v="2021-06-28T00:00:00"/>
    <n v="4282.18"/>
    <n v="34"/>
    <x v="7"/>
    <x v="0"/>
  </r>
  <r>
    <s v="RAPHAEL BAHIA DO CARMO"/>
    <s v="Universidade Federal de Uberlandia"/>
    <n v="3161127"/>
    <n v="11665446722"/>
    <s v="05/12/1986"/>
    <s v="M"/>
    <s v="MARIA PERPETUA BAHIA CARMO"/>
    <s v="Branca"/>
    <s v="BRASILEIRO NATO"/>
    <m/>
    <s v="RJ"/>
    <m/>
    <n v="337"/>
    <s v="CENTRO DE DOCUM E PESQUISA DA HISTORIA"/>
    <s v="04-SANTA MONICA"/>
    <n v="335"/>
    <s v="INSTITUTO DE HISTORIA"/>
    <s v="04-SANTA MONICA"/>
    <x v="0"/>
    <s v="Mestrado"/>
    <x v="1"/>
    <x v="3"/>
    <n v="2"/>
    <x v="0"/>
    <m/>
    <s v="0//0"/>
    <m/>
    <m/>
    <n v="0"/>
    <m/>
    <n v="0"/>
    <m/>
    <m/>
    <m/>
    <s v="EST"/>
    <s v="40 HS"/>
    <d v="2020-01-17T00:00:00"/>
    <n v="6859.94"/>
    <n v="36"/>
    <x v="7"/>
    <x v="2"/>
  </r>
  <r>
    <s v="RAPHAEL DE MATTOS QUEIROZ"/>
    <s v="Universidade Federal de Uberlandia"/>
    <n v="3059558"/>
    <n v="1528466624"/>
    <s v="17/02/1987"/>
    <s v="M"/>
    <s v="ELEUSA DE MATTOS QUEIROZ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8-08-02T00:00:00"/>
    <n v="3707.09"/>
    <n v="35"/>
    <x v="7"/>
    <x v="9"/>
  </r>
  <r>
    <s v="RAQUEL APARECIDA DE OLIVEIRA"/>
    <s v="Hospital de Clínicas"/>
    <n v="1361746"/>
    <n v="77923685649"/>
    <s v="21/11/1969"/>
    <s v="F"/>
    <s v="SHIRLEY MARIA DE OLIVEIRA"/>
    <s v="Branca"/>
    <s v="BRASILEIRO NATO"/>
    <m/>
    <s v="GO"/>
    <s v="SAO SIMAO"/>
    <n v="478"/>
    <s v="CIRURGIA PS DIENF"/>
    <s v="05-ENFERMAGEM-UMUARAMA"/>
    <n v="211"/>
    <s v="DIRETORIA DE ENFERMAGEM HC"/>
    <s v="05-ENFERMAGEM-UMUARAMA"/>
    <x v="0"/>
    <s v="Nivel Medio"/>
    <x v="2"/>
    <x v="0"/>
    <n v="13"/>
    <x v="0"/>
    <m/>
    <s v="0//0"/>
    <m/>
    <m/>
    <n v="0"/>
    <m/>
    <n v="0"/>
    <m/>
    <m/>
    <m/>
    <s v="EST"/>
    <s v="40 HS"/>
    <d v="2002-09-11T00:00:00"/>
    <n v="6832.11"/>
    <n v="53"/>
    <x v="5"/>
    <x v="2"/>
  </r>
  <r>
    <s v="RAQUEL BERNARDES"/>
    <s v="Universidade Federal de Uberlandia"/>
    <n v="2102269"/>
    <n v="8590577635"/>
    <s v="10/11/1988"/>
    <s v="F"/>
    <s v="RITA PAULINO BERNARDES"/>
    <s v="Branca"/>
    <s v="BRASILEIRO NATO"/>
    <m/>
    <s v="MG"/>
    <m/>
    <n v="621"/>
    <s v="DIV ENS PESQ EXT ATEND ATEN EDU ESPECIAL"/>
    <s v="04-SANTA MONICA"/>
    <n v="262"/>
    <s v="PRO REITORIA DE GRADUACAO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3-17T00:00:00"/>
    <n v="5051.21"/>
    <n v="34"/>
    <x v="7"/>
    <x v="0"/>
  </r>
  <r>
    <s v="RAQUEL BERNARDES DE OLIVEIRA"/>
    <s v="Hospital de Clínicas"/>
    <n v="1035237"/>
    <n v="43705065653"/>
    <s v="05/09/1961"/>
    <s v="F"/>
    <s v="SEBASTIANA BERNARDES OLIVEIRA"/>
    <s v="Parda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3-08-02T00:00:00"/>
    <n v="5796.25"/>
    <n v="61"/>
    <x v="6"/>
    <x v="0"/>
  </r>
  <r>
    <s v="RAQUEL BORJA PEPPE"/>
    <s v="Universidade Federal de Uberlandia"/>
    <n v="1986921"/>
    <n v="2684536678"/>
    <s v="23/10/1975"/>
    <s v="F"/>
    <s v="MONICA BORJA PEPPE"/>
    <s v="Não Informado"/>
    <s v="BRASILEIRO NATO"/>
    <m/>
    <s v="MG"/>
    <m/>
    <n v="651"/>
    <s v="DIVISAO DE CONTROLE ORCAMENTARIO - DIROR"/>
    <s v="04-SANTA MONICA"/>
    <n v="131"/>
    <s v="PRO REITORIA DE PLANEJAMEN ADMINISTRACA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1-07T00:00:00"/>
    <n v="5464.11"/>
    <n v="47"/>
    <x v="3"/>
    <x v="0"/>
  </r>
  <r>
    <s v="RAQUEL CRISTINA DA SILVA SOARES NITA"/>
    <s v="Hospital de Clínicas"/>
    <n v="1936581"/>
    <n v="11419682660"/>
    <s v="13/03/1991"/>
    <s v="F"/>
    <s v="SONIAMARIA SILVA SOARES"/>
    <s v="Pret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Tecnico (Nivel Medio Completo)"/>
    <x v="2"/>
    <x v="2"/>
    <n v="8"/>
    <x v="0"/>
    <m/>
    <s v="0//0"/>
    <m/>
    <m/>
    <n v="0"/>
    <m/>
    <n v="0"/>
    <m/>
    <m/>
    <m/>
    <s v="EST"/>
    <s v="40 HS"/>
    <d v="2012-04-12T00:00:00"/>
    <n v="3842.39"/>
    <n v="31"/>
    <x v="0"/>
    <x v="9"/>
  </r>
  <r>
    <s v="RAQUEL DE OLIVEIRA PEREIRA"/>
    <s v="Hospital de Clínicas"/>
    <n v="671711"/>
    <n v="30810825104"/>
    <s v="30/04/1967"/>
    <s v="F"/>
    <s v="IOLANDA ALVES PEREIRA"/>
    <s v="Parda"/>
    <s v="BRASILEIRO NATO"/>
    <m/>
    <s v="GO"/>
    <s v="IPAMERI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2-04-01T00:00:00"/>
    <n v="6869.52"/>
    <n v="55"/>
    <x v="4"/>
    <x v="2"/>
  </r>
  <r>
    <s v="RAQUEL PERES DE OLIVEIRA COUTINHO"/>
    <s v="Universidade Federal de Uberlandia"/>
    <n v="1968808"/>
    <n v="7516591696"/>
    <s v="06/04/1987"/>
    <s v="F"/>
    <s v="MARIA ABADIA PERES DE OLIVEIRA"/>
    <s v="Branca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x v="0"/>
    <s v="Mestrado"/>
    <x v="0"/>
    <x v="0"/>
    <n v="7"/>
    <x v="0"/>
    <m/>
    <s v="0//0"/>
    <m/>
    <m/>
    <n v="0"/>
    <m/>
    <n v="0"/>
    <m/>
    <m/>
    <m/>
    <s v="EST"/>
    <s v="40 HS"/>
    <d v="2012-09-11T00:00:00"/>
    <n v="5593.48"/>
    <n v="35"/>
    <x v="7"/>
    <x v="0"/>
  </r>
  <r>
    <s v="RAQUEL RIBEIRO ROCHA"/>
    <s v="Universidade Federal de Uberlandia"/>
    <n v="2129178"/>
    <n v="933977638"/>
    <s v="24/08/1974"/>
    <s v="F"/>
    <s v="MARIA MARY DO NASCIMENTO"/>
    <s v="Branca"/>
    <s v="BRASILEIRO NATO"/>
    <m/>
    <s v="MG"/>
    <m/>
    <n v="141"/>
    <s v="DIVISAO DE CONTABILIDADE - DIRAF"/>
    <s v="04-SANTA MONICA"/>
    <n v="131"/>
    <s v="PRO REITORIA DE PLANEJAMEN ADMINISTRACAO"/>
    <s v="04-SANTA MONICA"/>
    <x v="0"/>
    <s v="Graduação (Nivel Superior Completo)"/>
    <x v="0"/>
    <x v="0"/>
    <n v="6"/>
    <x v="0"/>
    <m/>
    <s v="0//0"/>
    <m/>
    <s v="LIC. TRATAMENTO DE SAUDE - EST"/>
    <n v="0"/>
    <m/>
    <n v="0"/>
    <m/>
    <s v="1/11/2022"/>
    <s v="29/01/2023"/>
    <s v="EST"/>
    <s v="40 HS"/>
    <d v="2014-06-10T00:00:00"/>
    <n v="4153.96"/>
    <n v="48"/>
    <x v="3"/>
    <x v="0"/>
  </r>
  <r>
    <s v="RAQUEL RODRIGUES JESUINO"/>
    <s v="Universidade Federal de Uberlandia"/>
    <n v="1968803"/>
    <n v="95162305634"/>
    <s v="18/03/1977"/>
    <s v="F"/>
    <s v="VALDETE RODRIGUES"/>
    <s v="Branca"/>
    <s v="BRASILEIRO NATO"/>
    <m/>
    <s v="GO"/>
    <m/>
    <n v="111"/>
    <s v="DIVISAO APOIO ADM HOSPITAL VETERINARIO"/>
    <s v="08-AREA ADMINISTR-UMUARAMA"/>
    <n v="109"/>
    <s v="HOSPITAL VETERINARIO - DIRETORIA GERAL"/>
    <s v="08-AREA ADMINISTR-UMUARAMA"/>
    <x v="0"/>
    <s v="Especialização Nivel Superior"/>
    <x v="2"/>
    <x v="0"/>
    <n v="7"/>
    <x v="0"/>
    <m/>
    <s v="0//0"/>
    <m/>
    <m/>
    <n v="0"/>
    <m/>
    <n v="0"/>
    <m/>
    <m/>
    <m/>
    <s v="EST"/>
    <s v="40 HS"/>
    <d v="2012-09-14T00:00:00"/>
    <n v="4543.45"/>
    <n v="45"/>
    <x v="3"/>
    <x v="0"/>
  </r>
  <r>
    <s v="RAQUEL SARAIVA HIKEDA"/>
    <s v="Hospital de Clínicas"/>
    <n v="1035318"/>
    <n v="59561335620"/>
    <s v="07/05/1967"/>
    <s v="F"/>
    <s v="ORMINDA PARREIRA SARAIVA HIKEDA"/>
    <s v="Branca"/>
    <s v="BRASILEIRO NATO"/>
    <m/>
    <s v="MG"/>
    <s v="UBERLANDIA"/>
    <n v="491"/>
    <s v="CENTRO CIRURGICO GEUNE DIENF"/>
    <s v="05-ENFERMAGEM-UMUARAMA"/>
    <n v="746"/>
    <s v="DIRETORIA DE SERVICOS CLINICOS"/>
    <s v="06-HOSP CLINICAS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3-12-23T00:00:00"/>
    <n v="5034.5"/>
    <n v="55"/>
    <x v="4"/>
    <x v="0"/>
  </r>
  <r>
    <s v="RAQUEL SILVA DE MOURA"/>
    <s v="Universidade Federal de Uberlandia"/>
    <n v="1649979"/>
    <n v="92496067100"/>
    <s v="17/06/1982"/>
    <s v="F"/>
    <s v="MARIA DA GLORIA SILVA MOURA"/>
    <s v="Parda"/>
    <s v="BRASILEIRO NATO"/>
    <m/>
    <s v="GO"/>
    <m/>
    <n v="548"/>
    <s v="COORD CURSO GRADUACAO EM BIOMEDICINA"/>
    <s v="07-AREA ACADEMICA-UMUARAMA"/>
    <n v="288"/>
    <s v="INSTITUTO DE CIENCIAS BIOMEDICAS"/>
    <s v="07-AREA ACADEMICA-UMUARAMA"/>
    <x v="0"/>
    <s v="Especialização Nivel Superior"/>
    <x v="0"/>
    <x v="0"/>
    <n v="10"/>
    <x v="0"/>
    <m/>
    <s v="0//0"/>
    <m/>
    <m/>
    <n v="26238"/>
    <s v="UNIVERSIDADE FEDERAL DE MINAS GERAIS"/>
    <n v="0"/>
    <m/>
    <m/>
    <m/>
    <s v="EST"/>
    <s v="40 HS"/>
    <d v="2021-09-17T00:00:00"/>
    <n v="5137.2700000000004"/>
    <n v="40"/>
    <x v="2"/>
    <x v="0"/>
  </r>
  <r>
    <s v="RAULCEZAR MAXIMIANO FIGUEIRA ALVES"/>
    <s v="Universidade Federal de Uberlandia"/>
    <n v="1738688"/>
    <n v="7432698619"/>
    <s v="10/12/1984"/>
    <s v="M"/>
    <s v="ZORAENE CARMEM FIGUEIRA ALVES"/>
    <s v="Branca"/>
    <s v="BRASILEIRO NATO"/>
    <m/>
    <s v="GO"/>
    <m/>
    <n v="719"/>
    <s v="DIVISAO DE SISTEMA_- CTIC"/>
    <s v="08-AREA ADMINISTR-UMUARAMA"/>
    <n v="581"/>
    <s v="CENTRO DE TECNO DA INFOR E COMUNICACAO"/>
    <s v="08-AREA ADMINISTR-UMUARAMA"/>
    <x v="0"/>
    <s v="Doutorado"/>
    <x v="1"/>
    <x v="0"/>
    <n v="9"/>
    <x v="0"/>
    <m/>
    <s v="0//0"/>
    <m/>
    <m/>
    <n v="0"/>
    <m/>
    <n v="0"/>
    <m/>
    <m/>
    <m/>
    <s v="EST"/>
    <s v="20 HS"/>
    <d v="2009-11-24T00:00:00"/>
    <n v="5572.17"/>
    <n v="38"/>
    <x v="7"/>
    <x v="0"/>
  </r>
  <r>
    <s v="REBECA AINOA DE SOUZA LOPES"/>
    <s v="Hospital de Clínicas"/>
    <n v="1958366"/>
    <n v="8703686647"/>
    <s v="18/04/1987"/>
    <s v="F"/>
    <s v="CELIA DA SILVA FERREIRA DE SOUZA"/>
    <s v="Preta"/>
    <s v="BRASILEIRO NATO"/>
    <m/>
    <s v="RS"/>
    <m/>
    <n v="211"/>
    <s v="DIRETORIA DE ENFERMAGEM HC"/>
    <s v="05-ENFERMAGEM-UMUARAMA"/>
    <n v="211"/>
    <s v="DIRETORIA DE ENFERMAGEM HC"/>
    <s v="05-ENFERMAGEM-UMUARAMA"/>
    <x v="0"/>
    <s v="Doutorado"/>
    <x v="1"/>
    <x v="0"/>
    <n v="7"/>
    <x v="0"/>
    <m/>
    <s v="0//0"/>
    <m/>
    <m/>
    <n v="26254"/>
    <s v="UNIVERSIDADE FED.DO TRIANGULO MINEIRO"/>
    <n v="0"/>
    <m/>
    <m/>
    <m/>
    <s v="EST"/>
    <s v="40 HS"/>
    <d v="2019-08-05T00:00:00"/>
    <n v="11503.21"/>
    <n v="35"/>
    <x v="7"/>
    <x v="8"/>
  </r>
  <r>
    <s v="REGIANE DA SILVA BATISTA"/>
    <s v="Hospital de Clínicas"/>
    <n v="1434595"/>
    <n v="1038382602"/>
    <s v="04/07/1977"/>
    <s v="F"/>
    <s v="EUNICE HELENA SILVA BATISTA"/>
    <s v="Branca"/>
    <s v="BRASILEIRO NATO"/>
    <m/>
    <s v="GO"/>
    <s v="SAO SIMAO"/>
    <n v="496"/>
    <s v="ONCOLOGIA QUIMIOTERAPIA GEUNE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2T00:00:00"/>
    <n v="10859.56"/>
    <n v="45"/>
    <x v="3"/>
    <x v="8"/>
  </r>
  <r>
    <s v="REGINA CELIA ALVES"/>
    <s v="Hospital de Clínicas"/>
    <n v="1434880"/>
    <n v="49168797672"/>
    <s v="01/01/1964"/>
    <s v="F"/>
    <s v="MARIA CARLOS ALVES"/>
    <s v="Preta"/>
    <s v="BRASILEIRO NATO"/>
    <m/>
    <s v="MG"/>
    <s v="UBERLANDIA"/>
    <n v="496"/>
    <s v="ONCOLOGIA QUIMIOTERAPIA GEUNE DIENF"/>
    <s v="05-ENFERMAGEM-UMUARAMA"/>
    <n v="211"/>
    <s v="DIRETORIA DE ENFERMAGEM HC"/>
    <s v="05-ENFERMAGEM-UMUARAMA"/>
    <x v="0"/>
    <s v="Nivel Medio"/>
    <x v="2"/>
    <x v="0"/>
    <n v="12"/>
    <x v="0"/>
    <m/>
    <s v="0//0"/>
    <m/>
    <m/>
    <n v="0"/>
    <m/>
    <n v="0"/>
    <m/>
    <m/>
    <m/>
    <s v="EST"/>
    <s v="40 HS"/>
    <d v="2003-11-17T00:00:00"/>
    <n v="5901.15"/>
    <n v="58"/>
    <x v="4"/>
    <x v="0"/>
  </r>
  <r>
    <s v="REGINA CELIA DOS SANTOS"/>
    <s v="Hospital de Clínicas"/>
    <n v="1434770"/>
    <n v="3160794644"/>
    <s v="01/05/1975"/>
    <s v="F"/>
    <s v="VALDENICE MARIA DOS SANTOS"/>
    <s v="Preta"/>
    <s v="BRASILEIRO NATO"/>
    <m/>
    <s v="MG"/>
    <s v="UBERLANDIA"/>
    <n v="480"/>
    <s v="EMERGENCIA DA CLINICA MEDICA PS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2T00:00:00"/>
    <n v="12525.91"/>
    <n v="47"/>
    <x v="3"/>
    <x v="5"/>
  </r>
  <r>
    <s v="REGINA DO NASCIMENTO DA SILVA"/>
    <s v="Universidade Federal de Uberlandia"/>
    <n v="1035254"/>
    <n v="68863390606"/>
    <s v="04/10/1967"/>
    <s v="F"/>
    <s v="ZELIA MARIA DO NASCIMENTO SILVA"/>
    <s v="Branca"/>
    <s v="BRASILEIRO NATO"/>
    <m/>
    <s v="SP"/>
    <s v="SAO CAETANO DO SUL"/>
    <n v="602"/>
    <s v="DIVISAO DE PUBLICACOES DE EXTENSOES"/>
    <s v="04-SANTA MONICA"/>
    <n v="249"/>
    <s v="CENTRO DE INCUBACAO EMPR POP SOLIDARIOS"/>
    <s v="04-SANTA MONICA"/>
    <x v="0"/>
    <s v="Mestrado"/>
    <x v="2"/>
    <x v="0"/>
    <n v="16"/>
    <x v="0"/>
    <m/>
    <s v="0//0"/>
    <m/>
    <m/>
    <n v="0"/>
    <m/>
    <n v="0"/>
    <m/>
    <m/>
    <m/>
    <s v="EST"/>
    <s v="40 HS"/>
    <d v="1993-08-23T00:00:00"/>
    <n v="6767.52"/>
    <n v="55"/>
    <x v="4"/>
    <x v="2"/>
  </r>
  <r>
    <s v="REGINALDO DO ESPIRITO SANTO"/>
    <s v="Hospital de Clínicas"/>
    <n v="1123371"/>
    <n v="63409810625"/>
    <s v="09/08/1967"/>
    <s v="M"/>
    <s v="EDITH COSTA SILVEIRA"/>
    <s v="Parda"/>
    <s v="BRASILEIRO NATO"/>
    <m/>
    <s v="GO"/>
    <s v="GOIANIA"/>
    <n v="494"/>
    <s v="HEMODINAMICA GEUNE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13185.6"/>
    <n v="55"/>
    <x v="4"/>
    <x v="5"/>
  </r>
  <r>
    <s v="REGINALDO DUARTE DA SILVA"/>
    <s v="Hospital de Clínicas"/>
    <n v="1123361"/>
    <n v="59343257600"/>
    <s v="20/05/1969"/>
    <s v="M"/>
    <s v="ALDA DUARTE SILVA"/>
    <s v="Branca"/>
    <s v="BRASILEIRO NATO"/>
    <m/>
    <s v="GO"/>
    <s v="CORREGO DO OURO"/>
    <n v="212"/>
    <s v="AMBULATORIO DIENF"/>
    <s v="05-ENFERMAGEM-UMUARAMA"/>
    <n v="211"/>
    <s v="DIRETORIA DE ENFERMAGEM HC"/>
    <s v="05-ENFERMAGEM-UMUARAMA"/>
    <x v="0"/>
    <s v="Tecnico (Nivel Medio Completo)"/>
    <x v="0"/>
    <x v="0"/>
    <n v="16"/>
    <x v="0"/>
    <m/>
    <s v="0//0"/>
    <m/>
    <m/>
    <n v="0"/>
    <m/>
    <n v="0"/>
    <m/>
    <m/>
    <m/>
    <s v="EST"/>
    <s v="40 HS"/>
    <d v="1994-12-15T00:00:00"/>
    <n v="11445.54"/>
    <n v="53"/>
    <x v="5"/>
    <x v="8"/>
  </r>
  <r>
    <s v="REGINALDO JOSE DE FARIA"/>
    <s v="Hospital de Clínicas"/>
    <n v="1123550"/>
    <n v="2470082650"/>
    <s v="09/03/1972"/>
    <s v="M"/>
    <s v="MARIA GARCIA FARIA"/>
    <s v="Branca"/>
    <s v="BRASILEIRO NATO"/>
    <m/>
    <s v="MG"/>
    <s v="PATROCINIO"/>
    <n v="771"/>
    <s v="SERVICOS MEDICOS"/>
    <s v="06-HOSP CLINICAS-UMUARAMA"/>
    <n v="746"/>
    <s v="DIRETORIA DE SERVICOS CLINICOS"/>
    <s v="06-HOSP CLINICAS-UMUARAMA"/>
    <x v="0"/>
    <s v="Tecnico (Nivel Medio Completo)"/>
    <x v="3"/>
    <x v="0"/>
    <n v="16"/>
    <x v="0"/>
    <m/>
    <s v="0//0"/>
    <m/>
    <m/>
    <n v="0"/>
    <m/>
    <n v="0"/>
    <m/>
    <m/>
    <m/>
    <s v="EST"/>
    <s v="40 HS"/>
    <d v="1995-01-13T00:00:00"/>
    <n v="4605.72"/>
    <n v="50"/>
    <x v="5"/>
    <x v="0"/>
  </r>
  <r>
    <s v="REGINALDO MARTINS LOPES"/>
    <s v="Hospital de Clínicas"/>
    <n v="1123301"/>
    <n v="54661757653"/>
    <s v="13/02/1966"/>
    <s v="M"/>
    <s v="MARIA LOURDE M MILITAO"/>
    <s v="Não Informado"/>
    <s v="BRASILEIRO NATO"/>
    <m/>
    <s v="SP"/>
    <s v="SAO JOAO DA BOA VISTA"/>
    <n v="754"/>
    <s v="NUTRICAO E DIETETICA"/>
    <s v="06-HOSP CLINICAS-UMUARAMA"/>
    <n v="743"/>
    <s v="DIRETORIA DE SERVICOS ADMINISTRATIVOS"/>
    <s v="06-HOSP CLINICAS-UMUARAM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94-08-17T00:00:00"/>
    <n v="2747.21"/>
    <n v="56"/>
    <x v="4"/>
    <x v="9"/>
  </r>
  <r>
    <s v="REGINALDO OLIVEIRA NAVES"/>
    <s v="Universidade Federal de Uberlandia"/>
    <n v="413006"/>
    <n v="62229435604"/>
    <s v="22/11/1967"/>
    <s v="M"/>
    <s v="JAIDA OLIVEIRA COSTA"/>
    <s v="Branca"/>
    <s v="BRASILEIRO NATO"/>
    <m/>
    <s v="MG"/>
    <s v="UBERLANDIA"/>
    <n v="246"/>
    <s v="PROCURADORIA GERAL"/>
    <s v="04-SANTA MONICA"/>
    <n v="246"/>
    <s v="PROCURADORIA GERAL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7-10-19T00:00:00"/>
    <n v="7401.59"/>
    <n v="55"/>
    <x v="4"/>
    <x v="2"/>
  </r>
  <r>
    <s v="REGINALDO ROCHA SILVA"/>
    <s v="Universidade Federal de Uberlandia"/>
    <n v="412286"/>
    <n v="41966392672"/>
    <s v="15/04/1963"/>
    <s v="M"/>
    <s v="FATIMA MARIA ROCHA"/>
    <s v="Branca"/>
    <s v="BRASILEIRO NATO"/>
    <m/>
    <s v="MG"/>
    <s v="UBERLANDIA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4-01-05T00:00:00"/>
    <n v="8376.7900000000009"/>
    <n v="59"/>
    <x v="6"/>
    <x v="3"/>
  </r>
  <r>
    <s v="REINALDO JOSE DA SILVA"/>
    <s v="Universidade Federal de Uberlandia"/>
    <n v="1905264"/>
    <n v="8884255627"/>
    <s v="27/12/1988"/>
    <s v="M"/>
    <s v="MARIA DA GLORIA DA SILVA"/>
    <s v="Branca"/>
    <s v="BRASILEIRO NATO"/>
    <m/>
    <s v="MG"/>
    <m/>
    <n v="830"/>
    <s v="PROGRAD - CAMPUS DE PATOS DE MINAS"/>
    <s v="11-CAMPUS PATOS DE MINAS"/>
    <n v="262"/>
    <s v="PRO REITORIA DE GRADUACAO"/>
    <s v="04-SANTA MONICA"/>
    <x v="1"/>
    <s v="Especialização Nivel Superior"/>
    <x v="2"/>
    <x v="0"/>
    <n v="8"/>
    <x v="0"/>
    <m/>
    <s v="0//0"/>
    <m/>
    <m/>
    <n v="0"/>
    <m/>
    <n v="0"/>
    <m/>
    <m/>
    <m/>
    <s v="EST"/>
    <s v="40 HS"/>
    <d v="2011-12-21T00:00:00"/>
    <n v="3707.09"/>
    <n v="34"/>
    <x v="7"/>
    <x v="9"/>
  </r>
  <r>
    <s v="REINALDO TOME PAULINO"/>
    <s v="Universidade Federal de Uberlandia"/>
    <n v="2827887"/>
    <n v="69151199653"/>
    <s v="09/07/1972"/>
    <s v="M"/>
    <s v="MARIA VIRGINIA TOME PAULINO"/>
    <s v="Preta"/>
    <s v="BRASILEIRO NATO"/>
    <m/>
    <s v="MG"/>
    <m/>
    <n v="399"/>
    <s v="FACULDADE DE ENGENHARIA MECANICA"/>
    <s v="12-CAMPUS GLORIA"/>
    <n v="399"/>
    <s v="FACULDADE DE ENGENHARIA MECANICA"/>
    <s v="12-CAMPUS GLORI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1-30T00:00:00"/>
    <n v="4663.6499999999996"/>
    <n v="50"/>
    <x v="5"/>
    <x v="0"/>
  </r>
  <r>
    <s v="REISLA DELIS SILVA DE ALMEIDA"/>
    <s v="Hospital de Clínicas"/>
    <n v="1027810"/>
    <n v="11743596685"/>
    <s v="04/12/1992"/>
    <s v="F"/>
    <s v="MARIA APARECIDA SILVA DE ALMEIDA"/>
    <s v="Preta"/>
    <s v="BRASILEIRO NATO"/>
    <m/>
    <s v="MG"/>
    <m/>
    <n v="767"/>
    <s v="FISIOTERAPIA E TERAPIA OCUPACIONAL"/>
    <s v="06-HOSP CLINICAS-UMUARAMA"/>
    <n v="29"/>
    <s v="PRO REITORIA DE GESTAO DE PESSOAS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30 HS"/>
    <d v="2022-07-05T00:00:00"/>
    <n v="9110.11"/>
    <n v="30"/>
    <x v="0"/>
    <x v="3"/>
  </r>
  <r>
    <s v="REJANE ALVES CORREA"/>
    <s v="Universidade Federal de Uberlandia"/>
    <n v="1035114"/>
    <n v="41853571687"/>
    <s v="22/02/1961"/>
    <s v="F"/>
    <s v="MARIA REIS ALVES"/>
    <s v="Branca"/>
    <s v="BRASILEIRO NATO"/>
    <m/>
    <s v="SP"/>
    <s v="SAO PAULO"/>
    <n v="5"/>
    <s v="SETOR DE RECEPCAO E ORGANIZACAO EVENTOS"/>
    <s v="04-SANTA MONICA"/>
    <n v="4"/>
    <s v="GABINETE DO REITOR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3-03-17T00:00:00"/>
    <n v="6771.76"/>
    <n v="61"/>
    <x v="6"/>
    <x v="2"/>
  </r>
  <r>
    <s v="REJANE MARIA DA SILVA"/>
    <s v="Universidade Federal de Uberlandia"/>
    <n v="1672829"/>
    <n v="64034399600"/>
    <s v="05/05/1967"/>
    <s v="F"/>
    <s v="NOEMIA RIBEIRO DA SILVA"/>
    <s v="Branca"/>
    <s v="BRASILEIRO NATO"/>
    <m/>
    <s v="MG"/>
    <s v="FORMIGA"/>
    <n v="733"/>
    <s v="DIVISAO AQUISICAO PROCESSAMENTO TECNICO"/>
    <s v="04-SANTA MONICA"/>
    <n v="585"/>
    <s v="DIRETORIA DO SISTEMA DE BIBLIOTECAS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9-01-22T00:00:00"/>
    <n v="9142.69"/>
    <n v="55"/>
    <x v="4"/>
    <x v="3"/>
  </r>
  <r>
    <s v="RELVA MARIA BRAGA OLIVEIRA"/>
    <s v="Hospital de Clínicas"/>
    <n v="3013313"/>
    <n v="3880474613"/>
    <s v="03/11/1977"/>
    <s v="F"/>
    <s v="EVA MARIA BRAGA"/>
    <s v="Branca"/>
    <s v="BRASILEIRO NATO"/>
    <m/>
    <s v="MG"/>
    <m/>
    <n v="211"/>
    <s v="DIRETORIA DE ENFERMAGEM HC"/>
    <s v="05-ENFERMAGEM-UMUARAMA"/>
    <n v="211"/>
    <s v="DIRETORIA DE ENFERMAGEM HC"/>
    <s v="05-ENFERMAGEM-UMUARAMA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8-02-21T00:00:00"/>
    <n v="3181.04"/>
    <n v="45"/>
    <x v="3"/>
    <x v="9"/>
  </r>
  <r>
    <s v="RENAN FARIA GUERRA"/>
    <s v="Universidade Federal de Uberlandia"/>
    <n v="2132906"/>
    <n v="3427032183"/>
    <s v="10/06/1992"/>
    <s v="M"/>
    <s v="MARILANE ALVES GUERRA"/>
    <s v="Branca"/>
    <s v="BRASILEIRO NATO"/>
    <m/>
    <s v="GO"/>
    <m/>
    <n v="1177"/>
    <s v="REDE DE BIOTERIOS DE ROEDORES"/>
    <s v="04-SANTA MONICA"/>
    <n v="122"/>
    <s v="PRO REITORIA PESQUISA E POS GRADUACAO"/>
    <s v="04-SANTA MONICA"/>
    <x v="0"/>
    <s v="Doutorado"/>
    <x v="1"/>
    <x v="0"/>
    <n v="6"/>
    <x v="0"/>
    <m/>
    <s v="0//0"/>
    <m/>
    <m/>
    <n v="0"/>
    <m/>
    <n v="0"/>
    <m/>
    <m/>
    <m/>
    <s v="EST"/>
    <s v="40 HS"/>
    <d v="2014-06-27T00:00:00"/>
    <n v="10503.66"/>
    <n v="30"/>
    <x v="0"/>
    <x v="8"/>
  </r>
  <r>
    <s v="RENAN ZAMPIROLI"/>
    <s v="Universidade Federal de Uberlandia"/>
    <n v="2275216"/>
    <n v="8421701622"/>
    <s v="17/08/1992"/>
    <s v="M"/>
    <s v="ALBINA TEREZA CORBETA ZAMPIROLI"/>
    <s v="Branca"/>
    <s v="BRASILEIRO NATO"/>
    <m/>
    <s v="PR"/>
    <m/>
    <n v="908"/>
    <s v="COOR CUR GRAD ENG FLORESTAL MTE CARMELO"/>
    <s v="10-CAMPUS MONTE CARMELO"/>
    <n v="301"/>
    <s v="INSTITUTO DE CIENCIAS AGRARIAS"/>
    <s v="12-CAMPUS GLORIA"/>
    <x v="0"/>
    <s v="Mestrado"/>
    <x v="0"/>
    <x v="0"/>
    <n v="5"/>
    <x v="0"/>
    <m/>
    <s v="0//0"/>
    <m/>
    <m/>
    <n v="0"/>
    <m/>
    <n v="0"/>
    <m/>
    <m/>
    <m/>
    <s v="EST"/>
    <s v="40 HS"/>
    <d v="2016-01-29T00:00:00"/>
    <n v="4861.6099999999997"/>
    <n v="30"/>
    <x v="0"/>
    <x v="0"/>
  </r>
  <r>
    <s v="RENATA APARECIDA DORNELAS SILVA"/>
    <s v="Hospital de Clínicas"/>
    <n v="1533395"/>
    <n v="4479461612"/>
    <s v="16/11/1981"/>
    <s v="F"/>
    <s v="MARIA DOS REIS DORNELAS"/>
    <s v="Branca"/>
    <s v="BRASILEIRO NATO"/>
    <m/>
    <s v="MG"/>
    <s v="PATROCINIO"/>
    <n v="476"/>
    <s v="PEDIATRIA AMB DIENF"/>
    <s v="05-ENFERMAGEM-UMUARAMA"/>
    <n v="211"/>
    <s v="DIRETORIA DE ENFERMAGEM HC"/>
    <s v="05-ENFERMAGEM-UMUARAMA"/>
    <x v="0"/>
    <s v="Especialização Nivel Superior"/>
    <x v="0"/>
    <x v="0"/>
    <n v="11"/>
    <x v="0"/>
    <m/>
    <s v="0//0"/>
    <m/>
    <m/>
    <n v="0"/>
    <m/>
    <n v="0"/>
    <m/>
    <m/>
    <m/>
    <s v="EST"/>
    <s v="40 HS"/>
    <d v="2006-05-24T00:00:00"/>
    <n v="5633.23"/>
    <n v="41"/>
    <x v="2"/>
    <x v="0"/>
  </r>
  <r>
    <s v="RENATA APARECIDA SOARES"/>
    <s v="Universidade Federal de Uberlandia"/>
    <n v="2295628"/>
    <n v="8042422679"/>
    <s v="24/11/1986"/>
    <s v="F"/>
    <s v="NISTERIA DAS DORES FERREIRA SOARES"/>
    <s v="Branca"/>
    <s v="BRASILEIRO NATO"/>
    <m/>
    <s v="MG"/>
    <m/>
    <n v="584"/>
    <s v="DIRETORIA REL INTERN INTERINSTITUCIONAIS"/>
    <s v="04-SANTA MONICA"/>
    <n v="1"/>
    <s v="FUNDACAO UNIV. FEDERAL DE UBERLANDIA"/>
    <s v="04-SANTA MONICA"/>
    <x v="0"/>
    <s v="Especialização Nivel Superior"/>
    <x v="0"/>
    <x v="0"/>
    <n v="5"/>
    <x v="0"/>
    <m/>
    <s v="0//0"/>
    <m/>
    <m/>
    <n v="26257"/>
    <s v="CENTRO FED.DE EDUC.TECNOL.MINAS GERAIS"/>
    <n v="0"/>
    <m/>
    <m/>
    <m/>
    <s v="EST"/>
    <s v="40 HS"/>
    <d v="2018-06-12T00:00:00"/>
    <n v="4157.95"/>
    <n v="36"/>
    <x v="7"/>
    <x v="0"/>
  </r>
  <r>
    <s v="RENATA BARBOSA SILVA"/>
    <s v="Hospital de Clínicas"/>
    <n v="1903901"/>
    <n v="1461106680"/>
    <s v="04/05/1983"/>
    <s v="F"/>
    <s v="SILVANA BARBOSA MELO"/>
    <s v="Branca"/>
    <s v="BRASILEIRO NATO"/>
    <m/>
    <s v="MG"/>
    <m/>
    <n v="476"/>
    <s v="PEDIATRIA AMB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08T00:00:00"/>
    <n v="9266.2099999999991"/>
    <n v="39"/>
    <x v="2"/>
    <x v="3"/>
  </r>
  <r>
    <s v="RENATA BERNARDES ELIAS"/>
    <s v="Universidade Federal de Uberlandia"/>
    <n v="2268628"/>
    <n v="10605700680"/>
    <s v="25/07/1991"/>
    <s v="F"/>
    <s v="VANESSA BERNARDES DA SILVA ELIAS"/>
    <s v="Branca"/>
    <s v="BRASILEIRO NATO"/>
    <m/>
    <s v="MG"/>
    <m/>
    <n v="147"/>
    <s v="DIVISAO FINANCEIRA - DIRAF"/>
    <s v="04-SANTA MONICA"/>
    <n v="131"/>
    <s v="PRO REITORIA DE PLANEJAMEN ADMINISTRACAO"/>
    <s v="04-SANTA MONICA"/>
    <x v="0"/>
    <s v="Mestrado"/>
    <x v="0"/>
    <x v="0"/>
    <n v="5"/>
    <x v="0"/>
    <m/>
    <s v="0//0"/>
    <m/>
    <m/>
    <n v="0"/>
    <m/>
    <n v="0"/>
    <m/>
    <m/>
    <m/>
    <s v="EST"/>
    <s v="40 HS"/>
    <d v="2015-12-10T00:00:00"/>
    <n v="4861.6099999999997"/>
    <n v="31"/>
    <x v="0"/>
    <x v="0"/>
  </r>
  <r>
    <s v="RENATA BITTAR BRITTO ARANTES"/>
    <s v="Universidade Federal de Uberlandia"/>
    <n v="2732048"/>
    <n v="6829684633"/>
    <s v="07/03/1983"/>
    <s v="F"/>
    <s v="SAMIA MARQUES BITTAR BRITTO ARANTES"/>
    <s v="Branca"/>
    <s v="BRASILEIRO NATO"/>
    <m/>
    <s v="MG"/>
    <m/>
    <n v="46"/>
    <s v="DIVISAO DE ENG SEG MEDICINA TRABALHO"/>
    <s v="08-AREA ADMINISTR-UMUARAMA"/>
    <n v="29"/>
    <s v="PRO REITORIA DE GESTAO DE PESSOAS"/>
    <s v="04-SANTA MONICA"/>
    <x v="0"/>
    <s v="Especialização Nivel Superior"/>
    <x v="1"/>
    <x v="0"/>
    <n v="4"/>
    <x v="0"/>
    <m/>
    <s v="0//0"/>
    <m/>
    <m/>
    <n v="26270"/>
    <s v="FUNDACAO UNIVERSIDADE DO AMAZONAS"/>
    <n v="0"/>
    <m/>
    <m/>
    <m/>
    <s v="EST"/>
    <s v="40 HS"/>
    <d v="2017-08-17T00:00:00"/>
    <n v="14726.39"/>
    <n v="39"/>
    <x v="2"/>
    <x v="6"/>
  </r>
  <r>
    <s v="RENATA CLAUDIA GIEMBINSKY"/>
    <s v="Universidade Federal de Uberlandia"/>
    <n v="3455604"/>
    <n v="901495646"/>
    <s v="26/02/1976"/>
    <s v="F"/>
    <s v="BENEDITA DE PAULA JUNQUEIRA GIEMBINSKY"/>
    <s v="Branca"/>
    <s v="BRASILEIRO NATO"/>
    <m/>
    <s v="SP"/>
    <s v="LINS"/>
    <n v="804"/>
    <s v="PROG POS GRAD BIO CELULAR EST APLICADAS"/>
    <s v="07-AREA ACADEMICA-UMUARAMA"/>
    <n v="288"/>
    <s v="INSTITUTO DE CIENCIAS BIOMEDICAS"/>
    <s v="07-AREA ACADEMICA-UMUARAMA"/>
    <x v="0"/>
    <s v="Mestrado"/>
    <x v="0"/>
    <x v="0"/>
    <n v="8"/>
    <x v="0"/>
    <m/>
    <s v="0//0"/>
    <m/>
    <m/>
    <n v="26281"/>
    <s v="FUNDACAO UNIVERSIDADE FEDERAL DE SERGIPE"/>
    <n v="0"/>
    <m/>
    <m/>
    <m/>
    <s v="EST"/>
    <s v="40 HS"/>
    <d v="2013-07-04T00:00:00"/>
    <n v="5614.03"/>
    <n v="46"/>
    <x v="3"/>
    <x v="0"/>
  </r>
  <r>
    <s v="RENATA CRISTINA MARTINS ROSA"/>
    <s v="Universidade Federal de Uberlandia"/>
    <n v="1941864"/>
    <n v="5203787689"/>
    <s v="18/06/1981"/>
    <s v="F"/>
    <s v="JOANA ROSA MARTINS"/>
    <s v="Parda"/>
    <s v="BRASILEIRO NATO"/>
    <m/>
    <s v="MG"/>
    <m/>
    <n v="827"/>
    <s v="BIBLIOTECA SETORIAL MONTE CARMELO"/>
    <s v="10-CAMPUS MONTE CARMELO"/>
    <n v="585"/>
    <s v="DIRETORIA DO SISTEMA DE BIBLIOTECAS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2-05-09T00:00:00"/>
    <n v="5602.99"/>
    <n v="41"/>
    <x v="2"/>
    <x v="0"/>
  </r>
  <r>
    <s v="RENATA DA SILVA"/>
    <s v="Hospital de Clínicas"/>
    <n v="1435084"/>
    <n v="1752827902"/>
    <s v="20/08/1976"/>
    <s v="F"/>
    <s v="MARIA ZENILDA BESEN DA SILVA"/>
    <s v="Branca"/>
    <s v="BRASILEIRO NATO"/>
    <m/>
    <s v="SC"/>
    <s v="FLORIANOPOLIS"/>
    <n v="498"/>
    <s v="UTI ADULTO GEUNE DIENF"/>
    <s v="05-ENFERMAGEM-UMUARAMA"/>
    <n v="211"/>
    <s v="DIRETORIA DE ENFERMAGEM HC"/>
    <s v="05-ENFERMAGEM-UMUARAMA"/>
    <x v="0"/>
    <s v="Mestrado"/>
    <x v="1"/>
    <x v="0"/>
    <n v="13"/>
    <x v="0"/>
    <m/>
    <s v="0//0"/>
    <m/>
    <m/>
    <n v="0"/>
    <m/>
    <n v="0"/>
    <m/>
    <m/>
    <m/>
    <s v="EST"/>
    <s v="40 HS"/>
    <d v="2003-11-25T00:00:00"/>
    <n v="17490.07"/>
    <n v="46"/>
    <x v="3"/>
    <x v="1"/>
  </r>
  <r>
    <s v="RENATA DE FREITAS SILVA"/>
    <s v="Universidade Federal de Uberlandia"/>
    <n v="1244122"/>
    <n v="6914894671"/>
    <s v="17/05/1986"/>
    <s v="F"/>
    <s v="VAGNA ALBERTINA DE FREITAS SILVA"/>
    <s v="Parda"/>
    <s v="BRASILEIRO NATO"/>
    <m/>
    <s v="MG"/>
    <m/>
    <n v="417"/>
    <s v="COORDENACAO P P G CIENCIA DA COMPUTACAO"/>
    <s v="04-SANTA MONICA"/>
    <n v="414"/>
    <s v="FACULDADE DE CIENCIA DA COMPUTACAO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1-06-23T00:00:00"/>
    <n v="5434.85"/>
    <n v="36"/>
    <x v="7"/>
    <x v="0"/>
  </r>
  <r>
    <s v="RENATA DE OLIVEIRA"/>
    <s v="Hospital de Clínicas"/>
    <n v="1952953"/>
    <n v="7618531625"/>
    <s v="09/04/1986"/>
    <s v="F"/>
    <s v="ABADIA MARTA DE OLIVEIR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6-20T00:00:00"/>
    <n v="9455.51"/>
    <n v="36"/>
    <x v="7"/>
    <x v="3"/>
  </r>
  <r>
    <s v="RENATA FERNANDES COSTA"/>
    <s v="Hospital de Clínicas"/>
    <n v="1365896"/>
    <n v="85896900910"/>
    <s v="07/08/1977"/>
    <s v="F"/>
    <s v="MARIA FRANCISCA TEREZA COSTA FERNANDES"/>
    <s v="Parda"/>
    <s v="BRASILEIRO NATO"/>
    <m/>
    <s v="MG"/>
    <s v="UBERLANDIA"/>
    <n v="478"/>
    <s v="CIRURGIA PS DIENF"/>
    <s v="05-ENFERMAGEM-UMUARAMA"/>
    <n v="211"/>
    <s v="DIRETORIA DE ENFERMAGEM HC"/>
    <s v="05-ENFERMAGEM-UMUARAMA"/>
    <x v="0"/>
    <s v="Tecnico (Nivel Medio Completo)"/>
    <x v="2"/>
    <x v="0"/>
    <n v="13"/>
    <x v="0"/>
    <m/>
    <s v="0//0"/>
    <m/>
    <m/>
    <n v="0"/>
    <m/>
    <n v="0"/>
    <m/>
    <m/>
    <m/>
    <s v="EST"/>
    <s v="40 HS"/>
    <d v="2002-12-05T00:00:00"/>
    <n v="8693.34"/>
    <n v="45"/>
    <x v="3"/>
    <x v="3"/>
  </r>
  <r>
    <s v="RENATA GOMIDE DA SILVA"/>
    <s v="Hospital de Clínicas"/>
    <n v="2854531"/>
    <n v="418903611"/>
    <s v="23/04/1974"/>
    <s v="F"/>
    <s v="GISLAINE ALVES GOMIDE"/>
    <s v="Parda"/>
    <s v="BRASILEIRO NATO"/>
    <m/>
    <s v="GO"/>
    <m/>
    <n v="216"/>
    <s v="SETOR DE MATERIAIS ESTERILIZACAO DIENF"/>
    <s v="05-ENFERMAGEM-UMUARAMA"/>
    <n v="211"/>
    <s v="DIRETORIA DE ENFERMAGEM HC"/>
    <s v="05-ENFERMAGEM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6-15T00:00:00"/>
    <n v="9707.9599999999991"/>
    <n v="48"/>
    <x v="3"/>
    <x v="3"/>
  </r>
  <r>
    <s v="RENATA LEMOS DE SOUSA NETO"/>
    <s v="Hospital de Clínicas"/>
    <n v="2626153"/>
    <n v="7271323694"/>
    <s v="31/08/1983"/>
    <s v="F"/>
    <s v="DALVA MARIA DA PIEDADE"/>
    <s v="Branca"/>
    <s v="BRASILEIRO NATO"/>
    <m/>
    <s v="MG"/>
    <s v="UBERLANDIA"/>
    <n v="468"/>
    <s v="CENTRO PESQ EDUC PERMANENTE ENFERMAGEM"/>
    <s v="05-ENFERMAGEM-UMUARAMA"/>
    <n v="211"/>
    <s v="DIRETORIA DE ENFERMAGEM HC"/>
    <s v="05-ENFERMAGEM-UMUARAMA"/>
    <x v="0"/>
    <s v="Mestrado"/>
    <x v="1"/>
    <x v="0"/>
    <n v="9"/>
    <x v="0"/>
    <m/>
    <s v="0//0"/>
    <m/>
    <m/>
    <n v="26254"/>
    <s v="UNIVERSIDADE FED.DO TRIANGULO MINEIRO"/>
    <n v="0"/>
    <m/>
    <m/>
    <m/>
    <s v="EST"/>
    <s v="40 HS"/>
    <d v="2011-06-30T00:00:00"/>
    <n v="20938.080000000002"/>
    <n v="39"/>
    <x v="2"/>
    <x v="4"/>
  </r>
  <r>
    <s v="RENATA LIVIA AFONSO COSTA"/>
    <s v="Hospital de Clínicas"/>
    <n v="3057815"/>
    <n v="1570249547"/>
    <s v="01/02/1984"/>
    <s v="F"/>
    <s v="NATALIA AFONSO COSTA"/>
    <s v="Branca"/>
    <s v="BRASILEIRO NATO"/>
    <m/>
    <s v="BA"/>
    <m/>
    <n v="479"/>
    <s v="CLINICA MEDICA E PEDIATRIA PS DIENF"/>
    <s v="05-ENFERMAGEM-UMUARAMA"/>
    <n v="211"/>
    <s v="DIRETORIA DE ENFERMAGEM HC"/>
    <s v="05-ENFERMAGEM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8-07-17T00:00:00"/>
    <n v="11372.4"/>
    <n v="38"/>
    <x v="7"/>
    <x v="8"/>
  </r>
  <r>
    <s v="RENATA LORENA DA COSTA FERREIRA"/>
    <s v="Universidade Federal de Uberlandia"/>
    <n v="3000221"/>
    <n v="8878406635"/>
    <s v="10/06/1988"/>
    <s v="F"/>
    <s v="NEUSA LUCIMAR DA COSTA FERREIRA"/>
    <s v="Branca"/>
    <s v="BRASILEIRO NATO"/>
    <m/>
    <s v="MG"/>
    <m/>
    <n v="254"/>
    <s v="DIVISAO DE RESTAURANTES UNIVERSITARIOS"/>
    <s v="04-SANTA MONICA"/>
    <n v="944"/>
    <s v="PRO REITORIA DE ASSISTENCIA ESTUDANTIL"/>
    <s v="04-SANTA MONICA"/>
    <x v="0"/>
    <s v="ENSINO SUPERIOR"/>
    <x v="1"/>
    <x v="0"/>
    <n v="4"/>
    <x v="0"/>
    <m/>
    <s v="0//0"/>
    <m/>
    <m/>
    <n v="0"/>
    <m/>
    <n v="0"/>
    <m/>
    <m/>
    <m/>
    <s v="EST"/>
    <s v="40 HS"/>
    <d v="2017-12-07T00:00:00"/>
    <n v="6837.25"/>
    <n v="34"/>
    <x v="7"/>
    <x v="2"/>
  </r>
  <r>
    <s v="RENATA MARIA DE OLIVEIRA NEIVA"/>
    <s v="Universidade Federal de Uberlandia"/>
    <n v="1035324"/>
    <n v="72337303691"/>
    <s v="28/05/1966"/>
    <s v="F"/>
    <s v="LUZIA DE OLIVEIRA NEIVA"/>
    <s v="Branca"/>
    <s v="BRASILEIRO NATO"/>
    <m/>
    <s v="MG"/>
    <s v="GUARANI"/>
    <n v="89"/>
    <s v="DIRETORIA DE COMUNICACAO SOCIAL"/>
    <s v="04-SANTA MONICA"/>
    <n v="89"/>
    <s v="DIRETORIA DE COMUNICACAO SOCIAL"/>
    <s v="04-SANTA MONICA"/>
    <x v="0"/>
    <s v="Doutorado"/>
    <x v="1"/>
    <x v="0"/>
    <n v="13"/>
    <x v="0"/>
    <m/>
    <s v="0//0"/>
    <m/>
    <m/>
    <n v="0"/>
    <m/>
    <n v="0"/>
    <m/>
    <m/>
    <m/>
    <s v="EST"/>
    <s v="25 HS"/>
    <d v="1993-12-21T00:00:00"/>
    <n v="18810.88"/>
    <n v="56"/>
    <x v="4"/>
    <x v="7"/>
  </r>
  <r>
    <s v="RENATA PANIAGO ANDRADE DI LUCIA"/>
    <s v="Hospital de Clínicas"/>
    <n v="1435420"/>
    <n v="4057241604"/>
    <s v="30/10/1978"/>
    <s v="F"/>
    <s v="LEIDE MARIA PANIAGO ANDRADE"/>
    <s v="Branca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x v="0"/>
    <s v="Mestrado"/>
    <x v="1"/>
    <x v="0"/>
    <n v="12"/>
    <x v="1"/>
    <m/>
    <s v="0//0"/>
    <m/>
    <s v="CESSAO (COM ONUS) PARA OUTROS ORGAOS - EST"/>
    <n v="0"/>
    <m/>
    <n v="26443"/>
    <s v="EMPRESA BRAS. SERVIÇOS HOSPITALARES"/>
    <s v="18/02/2021"/>
    <s v="0//0"/>
    <s v="EST"/>
    <s v="40 HS"/>
    <d v="2003-12-03T00:00:00"/>
    <n v="10856.91"/>
    <n v="44"/>
    <x v="3"/>
    <x v="8"/>
  </r>
  <r>
    <s v="RENATA RASTRELO E SILVA"/>
    <s v="Universidade Federal de Uberlandia"/>
    <n v="1574595"/>
    <n v="5816260600"/>
    <s v="24/01/1982"/>
    <s v="F"/>
    <s v="ROSANGELA RASTRELO E SILVA"/>
    <s v="Branca"/>
    <s v="BRASILEIRO NATO"/>
    <m/>
    <s v="MG"/>
    <s v="UBERLANDIA"/>
    <n v="1223"/>
    <s v="SETOR ACOMP DE PROC E SISTEMAS DE GESTAO"/>
    <s v="04-SANTA MONICA"/>
    <n v="262"/>
    <s v="PRO REITORIA DE GRADUACAO"/>
    <s v="04-SANTA MONICA"/>
    <x v="0"/>
    <s v="Doutorado"/>
    <x v="1"/>
    <x v="0"/>
    <n v="10"/>
    <x v="0"/>
    <m/>
    <s v="0//0"/>
    <m/>
    <m/>
    <n v="0"/>
    <m/>
    <n v="0"/>
    <m/>
    <m/>
    <m/>
    <s v="EST"/>
    <s v="30 HS"/>
    <d v="2009-01-22T00:00:00"/>
    <n v="8684.23"/>
    <n v="40"/>
    <x v="2"/>
    <x v="3"/>
  </r>
  <r>
    <s v="RENATA REZENDE TEIXEIRA"/>
    <s v="Hospital de Clínicas"/>
    <n v="2677962"/>
    <n v="98384341672"/>
    <s v="26/07/1985"/>
    <s v="F"/>
    <s v="MARISIA RODRIGUES REZENDE TEIXEIR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3-05-27T00:00:00"/>
    <n v="16517.439999999999"/>
    <n v="37"/>
    <x v="7"/>
    <x v="1"/>
  </r>
  <r>
    <s v="RENATA RODRIGUES BATISTA CARNEIRO"/>
    <s v="Hospital de Clínicas"/>
    <n v="1362410"/>
    <n v="5324845680"/>
    <s v="25/01/1982"/>
    <s v="F"/>
    <s v="JULIETA BLASCOVI"/>
    <s v="Branca"/>
    <s v="BRASILEIRO NATO"/>
    <m/>
    <s v="PR"/>
    <s v="UMUARAMA"/>
    <n v="486"/>
    <s v="ENFERMAGEM GINEC OBST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09-18T00:00:00"/>
    <n v="8397.06"/>
    <n v="40"/>
    <x v="2"/>
    <x v="3"/>
  </r>
  <r>
    <s v="RENATA ROLAND TEIXEIRA"/>
    <s v="Universidade Federal de Uberlandia"/>
    <n v="1650731"/>
    <n v="1241030650"/>
    <s v="08/10/1983"/>
    <s v="F"/>
    <s v="OLIVIA APARECIDA ROLAND"/>
    <s v="Branca"/>
    <s v="BRASILEIRO NATO"/>
    <m/>
    <s v="SP"/>
    <s v="SAO PAULO"/>
    <n v="298"/>
    <s v="INSTITUTO DE BIOTECNOLOGIA"/>
    <s v="07-AREA ACADEMICA-UMUARAMA"/>
    <n v="298"/>
    <s v="INSTITUTO DE BIOTECNOLOGIA"/>
    <s v="07-AREA ACADEMICA-UMUARAMA"/>
    <x v="0"/>
    <s v="Doutorado"/>
    <x v="0"/>
    <x v="0"/>
    <n v="10"/>
    <x v="0"/>
    <m/>
    <s v="0//0"/>
    <m/>
    <m/>
    <n v="0"/>
    <m/>
    <n v="0"/>
    <m/>
    <m/>
    <m/>
    <s v="EST"/>
    <s v="40 HS"/>
    <d v="2008-08-20T00:00:00"/>
    <n v="7164.49"/>
    <n v="39"/>
    <x v="2"/>
    <x v="2"/>
  </r>
  <r>
    <s v="RENATA SILVA NUNES CAMPOS"/>
    <s v="Universidade Federal de Uberlandia"/>
    <n v="3091321"/>
    <n v="8725776606"/>
    <s v="17/04/1987"/>
    <s v="F"/>
    <s v="ANA DO ROSARIO SILVA OLIVEIRA"/>
    <s v="Parda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2-22T00:00:00"/>
    <n v="3707.09"/>
    <n v="35"/>
    <x v="7"/>
    <x v="9"/>
  </r>
  <r>
    <s v="RENATO AUGUSTO DE ASSIS SILVA"/>
    <s v="Universidade Federal de Uberlandia"/>
    <n v="1066079"/>
    <n v="9148653667"/>
    <s v="08/10/1991"/>
    <s v="M"/>
    <s v="MARIA ANGELICA DA SILVA"/>
    <s v="Preta"/>
    <s v="BRASILEIRO NATO"/>
    <m/>
    <s v="MG"/>
    <m/>
    <n v="686"/>
    <s v="SETOR AUDIO VISUAL SANTA MONICA"/>
    <s v="04-SANTA MONICA"/>
    <n v="59"/>
    <s v="PREFEITURA UNIVERSITARIA"/>
    <s v="04-SANTA MONICA"/>
    <x v="0"/>
    <s v="Mestrado"/>
    <x v="0"/>
    <x v="3"/>
    <n v="2"/>
    <x v="0"/>
    <m/>
    <s v="0//0"/>
    <m/>
    <m/>
    <n v="0"/>
    <m/>
    <n v="0"/>
    <m/>
    <m/>
    <m/>
    <s v="EST"/>
    <s v="40 HS"/>
    <d v="2018-08-16T00:00:00"/>
    <n v="4015.15"/>
    <n v="31"/>
    <x v="0"/>
    <x v="0"/>
  </r>
  <r>
    <s v="RENATO BERNARDO DA SILVA"/>
    <s v="Universidade Federal de Uberlandia"/>
    <n v="1677307"/>
    <n v="4112995652"/>
    <s v="13/02/1981"/>
    <s v="M"/>
    <s v="ROSA MARIA FREITAS SILVA"/>
    <s v="Preta"/>
    <s v="BRASILEIRO NATO"/>
    <m/>
    <s v="MG"/>
    <s v="UBERLANDIA"/>
    <n v="414"/>
    <s v="FACULDADE DE CIENCIA DA COMPUTACAO"/>
    <s v="04-SANTA MONICA"/>
    <n v="414"/>
    <s v="FACULDADE DE CIENCIA DA COMPUTACAO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9-02-02T00:00:00"/>
    <n v="5886.5"/>
    <n v="41"/>
    <x v="2"/>
    <x v="0"/>
  </r>
  <r>
    <s v="RENATO BORGES LEMES"/>
    <s v="Hospital de Clínicas"/>
    <n v="2119256"/>
    <n v="3149829658"/>
    <s v="15/01/1977"/>
    <s v="M"/>
    <s v="MARIA DE LOURDES BORGES LEMES"/>
    <s v="Branca"/>
    <s v="BRASILEIRO NATO"/>
    <m/>
    <s v="MG"/>
    <m/>
    <n v="779"/>
    <s v="TECNOLOGIA DA INFORMACAO HC"/>
    <s v="06-HOSP CLINICAS-UMUARAMA"/>
    <n v="179"/>
    <s v="DIRETORIA GERAL HOSP CLINICAS"/>
    <s v="06-HOSP CLINICAS-UMUARAMA"/>
    <x v="0"/>
    <s v="Especialização Nivel Superior"/>
    <x v="1"/>
    <x v="0"/>
    <n v="6"/>
    <x v="0"/>
    <m/>
    <s v="0//0"/>
    <m/>
    <m/>
    <n v="0"/>
    <m/>
    <n v="0"/>
    <m/>
    <m/>
    <m/>
    <s v="EST"/>
    <s v="30 HS"/>
    <d v="2014-05-07T00:00:00"/>
    <n v="5535.71"/>
    <n v="45"/>
    <x v="3"/>
    <x v="0"/>
  </r>
  <r>
    <s v="RENATO CAIXETA DE MATOS"/>
    <s v="Hospital de Clínicas"/>
    <n v="1435385"/>
    <n v="99961326687"/>
    <s v="17/06/1975"/>
    <s v="M"/>
    <s v="OLINDA MARIA CAIXETA DE MATOS"/>
    <s v="Branca"/>
    <s v="BRASILEIRO NATO"/>
    <m/>
    <s v="MG"/>
    <s v="PATOS DE MINAS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24 HS"/>
    <d v="2003-12-03T00:00:00"/>
    <n v="7246.32"/>
    <n v="47"/>
    <x v="3"/>
    <x v="2"/>
  </r>
  <r>
    <s v="RENATO CESAR DE SOUZA JUNIOR"/>
    <s v="Universidade Federal de Uberlandia"/>
    <n v="2221070"/>
    <n v="9405591614"/>
    <s v="05/03/1990"/>
    <s v="M"/>
    <s v="ROSANGELA LUZIA SOUZA"/>
    <s v="Branca"/>
    <s v="BRASILEIRO NATO"/>
    <m/>
    <s v="MG"/>
    <m/>
    <n v="41"/>
    <s v="DIVISAO  PROV E ACOMP TEC ADMINISTRATIVO"/>
    <s v="04-SANTA MONICA"/>
    <n v="29"/>
    <s v="PRO REITORIA DE GESTAO DE PESSOAS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5-04-24T00:00:00"/>
    <n v="6026.72"/>
    <n v="32"/>
    <x v="0"/>
    <x v="2"/>
  </r>
  <r>
    <s v="RENATO DE SOUZA E SILVA"/>
    <s v="Universidade Federal de Uberlandia"/>
    <n v="412863"/>
    <n v="27082806191"/>
    <s v="26/04/1965"/>
    <s v="M"/>
    <s v="MARIA LOURDES C SILVA"/>
    <s v="Parda"/>
    <s v="BRASILEIRO NATO"/>
    <m/>
    <s v="DF"/>
    <s v="BRASILIA"/>
    <n v="694"/>
    <s v="DIVISAO DE TRANSPORTES"/>
    <s v="08-AREA ADMINISTR-UMUARAMA"/>
    <n v="59"/>
    <s v="PREFEITURA UNIVERSITARIA"/>
    <s v="04-SANTA MONICA"/>
    <x v="0"/>
    <s v="ENSINO FUNDAMENTAL"/>
    <x v="2"/>
    <x v="0"/>
    <n v="16"/>
    <x v="0"/>
    <m/>
    <s v="0//0"/>
    <m/>
    <m/>
    <n v="0"/>
    <m/>
    <n v="0"/>
    <m/>
    <m/>
    <m/>
    <s v="EST"/>
    <s v="40 HS"/>
    <d v="1987-05-05T00:00:00"/>
    <n v="5599.95"/>
    <n v="57"/>
    <x v="4"/>
    <x v="0"/>
  </r>
  <r>
    <s v="RENATO DOS REIS SANTOS"/>
    <s v="Hospital de Clínicas"/>
    <n v="1901395"/>
    <n v="5247375688"/>
    <s v="14/12/1982"/>
    <s v="M"/>
    <s v="SEBASTIANA DOS REIS SANTOS"/>
    <s v="Branc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01T00:00:00"/>
    <n v="3992.25"/>
    <n v="40"/>
    <x v="2"/>
    <x v="9"/>
  </r>
  <r>
    <s v="RENATO FRANCO DA SILVA"/>
    <s v="Universidade Federal de Uberlandia"/>
    <n v="1617259"/>
    <n v="75363763249"/>
    <s v="14/12/1982"/>
    <s v="M"/>
    <s v="ANAIDE VIEIRA SILVA"/>
    <s v="Parda"/>
    <s v="BRASILEIRO NATO"/>
    <m/>
    <s v="MG"/>
    <m/>
    <n v="399"/>
    <s v="FACULDADE DE ENGENHARIA MECANICA"/>
    <s v="12-CAMPUS GLORIA"/>
    <n v="399"/>
    <s v="FACULDADE DE ENGENHARIA MECANICA"/>
    <s v="12-CAMPUS GLORIA"/>
    <x v="0"/>
    <s v="Graduação (Nivel Superior Completo)"/>
    <x v="0"/>
    <x v="3"/>
    <n v="7"/>
    <x v="0"/>
    <m/>
    <s v="0//0"/>
    <m/>
    <m/>
    <n v="0"/>
    <m/>
    <n v="0"/>
    <m/>
    <m/>
    <m/>
    <s v="EST"/>
    <s v="40 HS"/>
    <d v="2013-10-14T00:00:00"/>
    <n v="3998.03"/>
    <n v="40"/>
    <x v="2"/>
    <x v="9"/>
  </r>
  <r>
    <s v="RENATO GUIMARAES FERREIRA"/>
    <s v="Universidade Federal de Uberlandia"/>
    <n v="1105410"/>
    <n v="92012930620"/>
    <s v="02/06/1973"/>
    <s v="M"/>
    <s v="MARIA ABADIA GUIMARAES FERREIRA"/>
    <s v="Branca"/>
    <s v="BRASILEIRO NATO"/>
    <m/>
    <s v="MG"/>
    <m/>
    <n v="886"/>
    <s v="DIVISAO DE INFORMATIZACAO DA DIRBI"/>
    <s v="04-SANTA MONICA"/>
    <n v="585"/>
    <s v="DIRETORIA DO SISTEMA DE BIBLIOTECAS"/>
    <s v="04-SANTA MONICA"/>
    <x v="0"/>
    <s v="Especialização Nivel Superior"/>
    <x v="0"/>
    <x v="0"/>
    <n v="6"/>
    <x v="0"/>
    <m/>
    <s v="0//0"/>
    <m/>
    <m/>
    <n v="26251"/>
    <s v="FUNDACAO UNIVERSIDADE FED. DO TOCANTINS"/>
    <n v="0"/>
    <m/>
    <m/>
    <m/>
    <s v="EST"/>
    <s v="40 HS"/>
    <d v="2015-06-22T00:00:00"/>
    <n v="4320.12"/>
    <n v="49"/>
    <x v="5"/>
    <x v="0"/>
  </r>
  <r>
    <s v="RENATO HUGUES ATIQUE CLAUDIO"/>
    <s v="Hospital de Clínicas"/>
    <n v="1363804"/>
    <n v="24926038811"/>
    <s v="10/05/1972"/>
    <s v="M"/>
    <s v="NALI ATIQUE CLAUDIO"/>
    <s v="Branca"/>
    <s v="BRASILEIRO NATO"/>
    <m/>
    <s v="SP"/>
    <s v="BARRETOS"/>
    <n v="771"/>
    <s v="SERVICOS MEDICOS"/>
    <s v="06-HOSP CLINICAS-UMUARAMA"/>
    <n v="746"/>
    <s v="DIRETORIA DE SERVICOS CLINICOS"/>
    <s v="06-HOSP CLINICAS-UMUARAMA"/>
    <x v="0"/>
    <s v="Doutorado"/>
    <x v="1"/>
    <x v="0"/>
    <n v="13"/>
    <x v="0"/>
    <m/>
    <s v="0//0"/>
    <m/>
    <m/>
    <n v="0"/>
    <m/>
    <n v="0"/>
    <m/>
    <m/>
    <m/>
    <s v="EST"/>
    <s v="20 HS"/>
    <d v="2002-10-24T00:00:00"/>
    <n v="13729.36"/>
    <n v="50"/>
    <x v="5"/>
    <x v="5"/>
  </r>
  <r>
    <s v="RENATO JOSE FRANCO BRANDAO"/>
    <s v="Universidade Federal de Uberlandia"/>
    <n v="412332"/>
    <n v="43153178615"/>
    <s v="04/09/1960"/>
    <s v="M"/>
    <s v="ISAURA FRANCO BRANDAO"/>
    <s v="Branca"/>
    <s v="BRASILEIRO NATO"/>
    <m/>
    <s v="MG"/>
    <s v="ITUIUTABA"/>
    <n v="683"/>
    <s v="DIVISAO DE FISCALIZACAO - DIROB"/>
    <s v="04-SANTA MONICA"/>
    <n v="59"/>
    <s v="PREFEITURA UNIVERSITARIA"/>
    <s v="04-SANTA MONICA"/>
    <x v="0"/>
    <s v="Graduação (Nivel Superior Completo)"/>
    <x v="0"/>
    <x v="2"/>
    <n v="16"/>
    <x v="0"/>
    <m/>
    <s v="0//0"/>
    <m/>
    <m/>
    <n v="0"/>
    <m/>
    <n v="0"/>
    <m/>
    <m/>
    <m/>
    <s v="EST"/>
    <s v="40 HS"/>
    <d v="1984-06-14T00:00:00"/>
    <n v="6517.88"/>
    <n v="62"/>
    <x v="6"/>
    <x v="2"/>
  </r>
  <r>
    <s v="RENATO NUNES CUNHA"/>
    <s v="Universidade Federal de Uberlandia"/>
    <n v="3207803"/>
    <n v="8492210648"/>
    <s v="14/10/1990"/>
    <s v="M"/>
    <s v="FATIMA MARIA GOUVEA NUNES CUNHA"/>
    <s v="Não Informado"/>
    <s v="BRASILEIRO NATO"/>
    <m/>
    <s v="MG"/>
    <m/>
    <n v="672"/>
    <s v="SETOR ESPEC EM ENG DE SEG NO TRABALHO"/>
    <s v="08-AREA ADMINISTR-UMUARAMA"/>
    <n v="29"/>
    <s v="PRO REITORIA DE GESTAO DE PESSOAS"/>
    <s v="04-SANTA MONICA"/>
    <x v="0"/>
    <s v="Mestrado"/>
    <x v="1"/>
    <x v="3"/>
    <n v="2"/>
    <x v="0"/>
    <m/>
    <s v="0//0"/>
    <m/>
    <m/>
    <n v="0"/>
    <m/>
    <n v="0"/>
    <m/>
    <m/>
    <m/>
    <s v="EST"/>
    <s v="40 HS"/>
    <d v="2020-10-01T00:00:00"/>
    <n v="6859.94"/>
    <n v="32"/>
    <x v="0"/>
    <x v="2"/>
  </r>
  <r>
    <s v="RENATO SANTIAGO MACIEL"/>
    <s v="Universidade Federal de Uberlandia"/>
    <n v="2913205"/>
    <n v="8506534607"/>
    <s v="04/09/1990"/>
    <s v="M"/>
    <s v="RAQUEL APARECIDA NOGUEIRA SANTIAGO"/>
    <s v="Branca"/>
    <s v="BRASILEIRO NATO"/>
    <m/>
    <s v="MG"/>
    <m/>
    <n v="869"/>
    <s v="DIVISAO DE EXECUCAO FISICA - DIROB"/>
    <s v="04-SANTA MONICA"/>
    <n v="403"/>
    <s v="FACULDADE DE ENGENHARIA ELETRICA"/>
    <s v="04-SANTA MONICA"/>
    <x v="0"/>
    <s v="Mestrado"/>
    <x v="1"/>
    <x v="0"/>
    <n v="6"/>
    <x v="0"/>
    <m/>
    <s v="0//0"/>
    <m/>
    <m/>
    <n v="0"/>
    <m/>
    <n v="0"/>
    <m/>
    <m/>
    <m/>
    <s v="EST"/>
    <s v="40 HS"/>
    <d v="2014-07-06T00:00:00"/>
    <n v="10911.41"/>
    <n v="32"/>
    <x v="0"/>
    <x v="8"/>
  </r>
  <r>
    <s v="RENE CARVALHO ARCENIO"/>
    <s v="Universidade Federal de Uberlandia"/>
    <n v="2388070"/>
    <n v="1485895618"/>
    <s v="21/04/1984"/>
    <s v="M"/>
    <s v="MARIA CELESTE CARVALHO ARCENIO"/>
    <s v="Parda"/>
    <s v="BRASILEIRO NATO"/>
    <m/>
    <s v="MG"/>
    <m/>
    <n v="399"/>
    <s v="FACULDADE DE ENGENHARIA MECANICA"/>
    <s v="12-CAMPUS GLORIA"/>
    <n v="399"/>
    <s v="FACULDADE DE ENGENHARIA MECANICA"/>
    <s v="12-CAMPUS GLORIA"/>
    <x v="0"/>
    <s v="Tecnico (Nivel Medio Completo)"/>
    <x v="2"/>
    <x v="2"/>
    <n v="4"/>
    <x v="0"/>
    <m/>
    <s v="0//0"/>
    <m/>
    <m/>
    <n v="0"/>
    <m/>
    <n v="0"/>
    <m/>
    <m/>
    <m/>
    <s v="EST"/>
    <s v="40 HS"/>
    <d v="2017-04-05T00:00:00"/>
    <n v="2826.14"/>
    <n v="38"/>
    <x v="7"/>
    <x v="9"/>
  </r>
  <r>
    <s v="RENE HUMBERTO RODRIGUES"/>
    <s v="Hospital de Clínicas"/>
    <n v="1123489"/>
    <n v="2622453612"/>
    <s v="15/02/1975"/>
    <s v="M"/>
    <s v="ANGELA MAR M RODRIGUES"/>
    <s v="Branca"/>
    <s v="BRASILEIRO NATO"/>
    <m/>
    <s v="MG"/>
    <s v="ITUIUTABA"/>
    <n v="495"/>
    <s v="NEFROLOGIA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1-16T00:00:00"/>
    <n v="7824.52"/>
    <n v="47"/>
    <x v="3"/>
    <x v="2"/>
  </r>
  <r>
    <s v="RENNER LUIZ GONZAGA"/>
    <s v="Hospital de Clínicas"/>
    <n v="3013143"/>
    <n v="5267324663"/>
    <s v="04/12/1980"/>
    <s v="M"/>
    <s v="ZEIRE LUZIA CRUZ GONZAGA"/>
    <s v="Preta"/>
    <s v="BRASILEIRO NATO"/>
    <m/>
    <s v="MG"/>
    <m/>
    <n v="211"/>
    <s v="DIRETORIA DE ENFERMAGEM HC"/>
    <s v="05-ENFERMAGEM-UMUARAMA"/>
    <n v="211"/>
    <s v="DIRETORIA DE ENFERMAGEM HC"/>
    <s v="05-ENFERMAGEM-UMUARAMA"/>
    <x v="0"/>
    <s v="Especialização Nivel Superior"/>
    <x v="2"/>
    <x v="0"/>
    <n v="4"/>
    <x v="1"/>
    <m/>
    <s v="0//0"/>
    <m/>
    <s v="CESSAO (COM ONUS) PARA OUTROS ORGAOS - EST"/>
    <n v="0"/>
    <m/>
    <n v="26443"/>
    <s v="EMPRESA BRAS. SERVIÇOS HOSPITALARES"/>
    <s v="22/06/2022"/>
    <s v="0//0"/>
    <s v="EST"/>
    <s v="40 HS"/>
    <d v="2018-02-19T00:00:00"/>
    <n v="3181.04"/>
    <n v="42"/>
    <x v="2"/>
    <x v="9"/>
  </r>
  <r>
    <s v="REYNALDO BUENO JUNQUEIRA REIS"/>
    <s v="Universidade Federal de Uberlandia"/>
    <n v="1115999"/>
    <n v="7164855838"/>
    <s v="02/12/1960"/>
    <s v="M"/>
    <s v="MARIA ANTONIETA BUENO JUNQUEIRA REIS"/>
    <s v="Branca"/>
    <s v="BRASILEIRO NATO"/>
    <m/>
    <s v="SP"/>
    <m/>
    <n v="288"/>
    <s v="INSTITUTO DE CIENCIAS BIOMEDICAS"/>
    <s v="07-AREA ACADEMICA-UMUARAMA"/>
    <n v="288"/>
    <s v="INSTITUTO DE CIENCIAS BIOMEDICAS"/>
    <s v="07-AREA ACADEMICA-UMUARAMA"/>
    <x v="0"/>
    <s v="Mestrado"/>
    <x v="1"/>
    <x v="0"/>
    <n v="16"/>
    <x v="0"/>
    <m/>
    <s v="0//0"/>
    <m/>
    <m/>
    <n v="26283"/>
    <s v="UNIV. FEDERAL DE MATO GROSSO DO SUL"/>
    <n v="0"/>
    <m/>
    <m/>
    <m/>
    <s v="EST"/>
    <s v="40 HS"/>
    <d v="2017-04-27T00:00:00"/>
    <n v="12985.23"/>
    <n v="62"/>
    <x v="6"/>
    <x v="5"/>
  </r>
  <r>
    <s v="RHUBIAN COUTO"/>
    <s v="Universidade Federal de Uberlandia"/>
    <n v="1138333"/>
    <n v="4607703656"/>
    <s v="16/06/1980"/>
    <s v="F"/>
    <s v="MAURA DE OLIVEIRA GOMES COUTO"/>
    <s v="Parda"/>
    <s v="BRASILEIRO NATO"/>
    <m/>
    <s v="MG"/>
    <m/>
    <n v="4"/>
    <s v="GABINETE DO REITOR"/>
    <s v="04-SANTA MONICA"/>
    <n v="262"/>
    <s v="PRO REITORIA DE GRADUACAO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1-06-23T00:00:00"/>
    <n v="3713.11"/>
    <n v="42"/>
    <x v="2"/>
    <x v="9"/>
  </r>
  <r>
    <s v="RICARDO ALVES FERREIRA"/>
    <s v="Universidade Federal de Uberlandia"/>
    <n v="413021"/>
    <n v="49149423649"/>
    <s v="20/06/1964"/>
    <s v="M"/>
    <s v="MARIA LOURDES ALVES"/>
    <s v="Branca"/>
    <s v="BRASILEIRO NATO"/>
    <m/>
    <s v="MG"/>
    <s v="PERDIGAO"/>
    <n v="369"/>
    <s v="FACULDADE DE GESTAO E NEGOCIOS"/>
    <s v="04-SANTA MONICA"/>
    <n v="369"/>
    <s v="FACULDADE DE GESTAO E NEGOCIOS"/>
    <s v="04-SANTA MONICA"/>
    <x v="0"/>
    <s v="ENSINO MEDIO"/>
    <x v="0"/>
    <x v="0"/>
    <n v="16"/>
    <x v="0"/>
    <m/>
    <s v="0//0"/>
    <m/>
    <m/>
    <n v="0"/>
    <m/>
    <n v="0"/>
    <m/>
    <m/>
    <m/>
    <s v="EST"/>
    <s v="40 HS"/>
    <d v="1987-11-10T00:00:00"/>
    <n v="5615.86"/>
    <n v="58"/>
    <x v="4"/>
    <x v="0"/>
  </r>
  <r>
    <s v="RICARDO BATISTA DA SILVA"/>
    <s v="Universidade Federal de Uberlandia"/>
    <n v="3270664"/>
    <n v="8014445600"/>
    <s v="21/12/1987"/>
    <s v="M"/>
    <s v="FRANCISCA MARIA DA CONCEICAO"/>
    <s v="Parda"/>
    <s v="BRASILEIRO NATO"/>
    <m/>
    <s v="GO"/>
    <m/>
    <n v="107"/>
    <s v="DIVISAO DE APOIO SERVICOS ODONTOLOGICOS"/>
    <s v="08-AREA ADMINISTR-UMUARAMA"/>
    <n v="92"/>
    <s v="HOSPITAL ODONTOLOGICO - DIRETORIA GERAL"/>
    <s v="08-AREA ADMINISTR-UMUARAMA"/>
    <x v="4"/>
    <s v="Graduação (Nivel Superior Completo)"/>
    <x v="0"/>
    <x v="1"/>
    <n v="1"/>
    <x v="0"/>
    <m/>
    <s v="0//0"/>
    <m/>
    <m/>
    <n v="0"/>
    <m/>
    <n v="0"/>
    <m/>
    <m/>
    <m/>
    <s v="EST"/>
    <s v="40 HS"/>
    <d v="2022-01-26T00:00:00"/>
    <n v="3058.7"/>
    <n v="35"/>
    <x v="7"/>
    <x v="9"/>
  </r>
  <r>
    <s v="RICARDO BORGES DE OLIVEIRA"/>
    <s v="Hospital de Clínicas"/>
    <n v="1123347"/>
    <n v="96682361653"/>
    <s v="21/02/1965"/>
    <s v="M"/>
    <s v="MARIA APARECIDA BORGES DE OLIVEIR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3"/>
    <n v="16"/>
    <x v="0"/>
    <m/>
    <s v="0//0"/>
    <m/>
    <m/>
    <n v="0"/>
    <m/>
    <n v="0"/>
    <m/>
    <m/>
    <m/>
    <s v="EST"/>
    <s v="40 HS"/>
    <d v="1994-12-15T00:00:00"/>
    <n v="32272.49"/>
    <n v="57"/>
    <x v="4"/>
    <x v="4"/>
  </r>
  <r>
    <s v="RICARDO DE OLIVEIRA FRANCA"/>
    <s v="Universidade Federal de Uberlandia"/>
    <n v="409630"/>
    <n v="30233097600"/>
    <s v="05/05/1959"/>
    <s v="M"/>
    <s v="GENY MENDES FRANCA"/>
    <s v="Branca"/>
    <s v="BRASILEIRO NATO"/>
    <m/>
    <s v="MG"/>
    <s v="UBERLANDIA"/>
    <n v="288"/>
    <s v="INSTITUTO DE CIENCIAS BIOMEDICAS"/>
    <s v="07-AREA ACADEMICA-UMUARAMA"/>
    <n v="288"/>
    <s v="INSTITUTO DE CIENCIAS BIOMEDICAS"/>
    <s v="07-AREA ACADEMICA-UMUARAMA"/>
    <x v="0"/>
    <s v="ENSINO MEDIO"/>
    <x v="0"/>
    <x v="2"/>
    <n v="16"/>
    <x v="0"/>
    <m/>
    <s v="0//0"/>
    <m/>
    <m/>
    <n v="0"/>
    <m/>
    <n v="0"/>
    <m/>
    <m/>
    <m/>
    <s v="EST"/>
    <s v="40 HS"/>
    <d v="1977-09-01T00:00:00"/>
    <n v="6773.26"/>
    <n v="63"/>
    <x v="6"/>
    <x v="2"/>
  </r>
  <r>
    <s v="RICARDO DE OLIVEIRA MAXIMO"/>
    <s v="Universidade Federal de Uberlandia"/>
    <n v="1738717"/>
    <n v="5425765622"/>
    <s v="06/12/1981"/>
    <s v="M"/>
    <s v="ELIZABETH DE OLIVEIRA MAXIMO"/>
    <s v="Branca"/>
    <s v="BRASILEIRO NATO"/>
    <m/>
    <s v="MG"/>
    <m/>
    <n v="262"/>
    <s v="PRO REITORIA DE GRADUACAO"/>
    <s v="04-SANTA MONICA"/>
    <n v="262"/>
    <s v="PRO REITORIA DE GRADUACAO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09-11-24T00:00:00"/>
    <n v="6641.06"/>
    <n v="41"/>
    <x v="2"/>
    <x v="2"/>
  </r>
  <r>
    <s v="RICARDO FERREIRA DE CARVALHO"/>
    <s v="Universidade Federal de Uberlandia"/>
    <n v="1760791"/>
    <n v="5349899856"/>
    <s v="23/02/1960"/>
    <s v="M"/>
    <s v="ALCIDIA FERREIRA DE CARVALHO"/>
    <s v="Branca"/>
    <s v="BRASILEIRO NATO"/>
    <m/>
    <s v="SP"/>
    <m/>
    <n v="561"/>
    <s v="COORD CURSO DE GRADUACAO EM JORNALISMO"/>
    <s v="04-SANTA MONICA"/>
    <n v="363"/>
    <s v="FACULDADE DE EDUCACAO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01-28T00:00:00"/>
    <n v="5665.55"/>
    <n v="62"/>
    <x v="6"/>
    <x v="0"/>
  </r>
  <r>
    <s v="RICARDO FRANCISCO NOGUEIRA VILARINHO"/>
    <s v="Universidade Federal de Uberlandia"/>
    <n v="2672848"/>
    <n v="78360730687"/>
    <s v="08/01/1974"/>
    <s v="M"/>
    <s v="DOMINGAS LOURDES NOGUEIRA"/>
    <s v="Branca"/>
    <s v="BRASILEIRO NATO"/>
    <m/>
    <s v="MG"/>
    <s v="ITUIUTABA"/>
    <n v="1176"/>
    <s v="DIVISAO DE AFASTAMENTOS"/>
    <s v="04-SANTA MONICA"/>
    <n v="29"/>
    <s v="PRO REITORIA DE GESTAO DE PESSOAS"/>
    <s v="04-SANTA MONICA"/>
    <x v="0"/>
    <s v="Doutorado"/>
    <x v="1"/>
    <x v="0"/>
    <n v="10"/>
    <x v="0"/>
    <m/>
    <s v="0//0"/>
    <m/>
    <m/>
    <n v="26439"/>
    <s v="INSTITUTO FEDERAL DE SAO PAULO"/>
    <n v="0"/>
    <m/>
    <m/>
    <m/>
    <s v="EST"/>
    <s v="40 HS"/>
    <d v="2019-08-23T00:00:00"/>
    <n v="11578.98"/>
    <n v="48"/>
    <x v="3"/>
    <x v="8"/>
  </r>
  <r>
    <s v="RICARDO GILVAN DE OLIVEIRA"/>
    <s v="Hospital de Clínicas"/>
    <n v="1123636"/>
    <n v="65208560615"/>
    <s v="25/11/1966"/>
    <s v="M"/>
    <s v="MARLENE VIEIR OLIVEIRA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NSINO MEDIO"/>
    <x v="0"/>
    <x v="0"/>
    <n v="16"/>
    <x v="0"/>
    <m/>
    <s v="0//0"/>
    <m/>
    <m/>
    <n v="0"/>
    <m/>
    <n v="0"/>
    <m/>
    <m/>
    <m/>
    <s v="EST"/>
    <s v="40 HS"/>
    <d v="1995-02-04T00:00:00"/>
    <n v="5554.08"/>
    <n v="56"/>
    <x v="4"/>
    <x v="0"/>
  </r>
  <r>
    <s v="RICARDO LUIZ DINIZ DOS SANTOS"/>
    <s v="Hospital de Clínicas"/>
    <n v="2579602"/>
    <n v="14815922896"/>
    <s v="11/05/1975"/>
    <s v="M"/>
    <s v="MARIA NAZARETH GALVAO DINIZ DOS SANTOS"/>
    <s v="Branca"/>
    <s v="BRASILEIRO NATO"/>
    <m/>
    <s v="SP"/>
    <s v="VOTUPORANGA"/>
    <n v="771"/>
    <s v="SERVICOS MEDICOS"/>
    <s v="06-HOSP CLINICAS-UMUARAMA"/>
    <n v="746"/>
    <s v="DIRETORIA DE SERVICOS CLINICOS"/>
    <s v="06-HOSP CLINICAS-UMUARAMA"/>
    <x v="0"/>
    <s v="Mestrado"/>
    <x v="1"/>
    <x v="3"/>
    <n v="8"/>
    <x v="0"/>
    <m/>
    <s v="0//0"/>
    <m/>
    <m/>
    <n v="0"/>
    <m/>
    <n v="0"/>
    <m/>
    <m/>
    <m/>
    <s v="EST"/>
    <s v="20 HS"/>
    <d v="2011-03-15T00:00:00"/>
    <n v="11230.05"/>
    <n v="47"/>
    <x v="3"/>
    <x v="8"/>
  </r>
  <r>
    <s v="RICARDO MARGONARI DA SILVA"/>
    <s v="Universidade Federal de Uberlandia"/>
    <n v="1752575"/>
    <n v="84717319672"/>
    <s v="12/02/1973"/>
    <s v="M"/>
    <s v="MARLY MARGONARI SILVA"/>
    <s v="Branca"/>
    <s v="BRASILEIRO NATO"/>
    <m/>
    <s v="MG"/>
    <m/>
    <n v="356"/>
    <s v="INSTITUTO DE QUIMICA"/>
    <s v="04-SANTA MONICA"/>
    <n v="356"/>
    <s v="INSTITUTO DE QUIMICA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01-26T00:00:00"/>
    <n v="5826.69"/>
    <n v="49"/>
    <x v="5"/>
    <x v="0"/>
  </r>
  <r>
    <s v="RICARDO MOREIRA ANDRADE"/>
    <s v="Universidade Federal de Uberlandia"/>
    <n v="2512426"/>
    <n v="4735540628"/>
    <s v="04/07/1979"/>
    <s v="M"/>
    <s v="MARIA APARECIDA MOREIRA ANDRADE"/>
    <s v="Parda"/>
    <s v="BRASILEIRO NATO"/>
    <m/>
    <s v="MG"/>
    <s v="UBERLANDIA"/>
    <n v="643"/>
    <s v="DIVISAO DE MANUTENCAO - DIRAM"/>
    <s v="08-AREA ADMINISTR-UMUARAMA"/>
    <n v="131"/>
    <s v="PRO REITORIA DE PLANEJAMEN ADMINISTRACAO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09-11-24T00:00:00"/>
    <n v="7967.9"/>
    <n v="43"/>
    <x v="2"/>
    <x v="2"/>
  </r>
  <r>
    <s v="RICARDO NETO DOS SANTOS"/>
    <s v="Universidade Federal de Uberlandia"/>
    <n v="2125760"/>
    <n v="59838965120"/>
    <s v="28/06/1975"/>
    <s v="M"/>
    <s v="MARIA DA CONCEICAO DOS SANTOS"/>
    <s v="Branca"/>
    <s v="BRASILEIRO NATO"/>
    <m/>
    <s v="MG"/>
    <m/>
    <n v="173"/>
    <s v="DIVISAO DE COMPRAS - DIRCL"/>
    <s v="04-SANTA MONICA"/>
    <n v="131"/>
    <s v="PRO REITORIA DE PLANEJAMEN ADMINISTRACAO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5-29T00:00:00"/>
    <n v="4153.96"/>
    <n v="47"/>
    <x v="3"/>
    <x v="0"/>
  </r>
  <r>
    <s v="RICARDO PINHEIRO FILHO"/>
    <s v="Universidade Federal de Uberlandia"/>
    <n v="2236408"/>
    <n v="9194715602"/>
    <s v="24/05/1989"/>
    <s v="M"/>
    <s v="ROSANGELA NAVES E SILVA PINHEIRO"/>
    <s v="Branca"/>
    <s v="BRASILEIRO NATO"/>
    <m/>
    <s v="MG"/>
    <m/>
    <n v="1172"/>
    <s v="ASSESSORIA ADMINISTRATIVA UFU MT CARMELO"/>
    <s v="10-CAMPUS MONTE CARMELO"/>
    <n v="29"/>
    <s v="PRO REITORIA DE GESTAO DE PESSOAS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6-19T00:00:00"/>
    <n v="4157.95"/>
    <n v="33"/>
    <x v="0"/>
    <x v="0"/>
  </r>
  <r>
    <s v="RICARDO RODRIGUES"/>
    <s v="Hospital de Clínicas"/>
    <n v="2312959"/>
    <n v="19039097836"/>
    <s v="19/05/1975"/>
    <s v="M"/>
    <s v="VANDA RAGAZZO RODRIGUES"/>
    <s v="Branca"/>
    <s v="BRASILEIRO NATO"/>
    <m/>
    <s v="SP"/>
    <s v="RIO CLARO"/>
    <n v="771"/>
    <s v="SERVICOS MEDICOS"/>
    <s v="06-HOSP CLINICAS-UMUARAMA"/>
    <n v="746"/>
    <s v="DIRETORIA DE SERVICOS CLINICOS"/>
    <s v="06-HOSP CLINICAS-UMUARAMA"/>
    <x v="0"/>
    <s v="Doutorado"/>
    <x v="1"/>
    <x v="3"/>
    <n v="12"/>
    <x v="0"/>
    <m/>
    <s v="0//0"/>
    <m/>
    <m/>
    <n v="0"/>
    <m/>
    <n v="0"/>
    <m/>
    <m/>
    <m/>
    <s v="EST"/>
    <s v="40 HS"/>
    <d v="2004-06-09T00:00:00"/>
    <n v="24536.03"/>
    <n v="47"/>
    <x v="3"/>
    <x v="4"/>
  </r>
  <r>
    <s v="RICARDO SANTANA"/>
    <s v="Universidade Federal de Uberlandia"/>
    <n v="413363"/>
    <n v="53958977634"/>
    <s v="11/10/1964"/>
    <s v="M"/>
    <s v="EMILIA ESTEVAM SANTANA"/>
    <s v="Parda"/>
    <s v="BRASILEIRO NATO"/>
    <m/>
    <s v="MG"/>
    <s v="UBERLANDIA"/>
    <n v="118"/>
    <s v="DIVISAO FAZENDAS EXPERIMENTAIS - DIEPV"/>
    <s v="08-AREA ADMINISTR-UMUARAMA"/>
    <n v="117"/>
    <s v="DIRET DE EXPERIMENTACAO E PROD VEGETAL"/>
    <s v="08-AREA ADMINISTR-UMUARAMA"/>
    <x v="0"/>
    <s v="Nivel Medio"/>
    <x v="3"/>
    <x v="2"/>
    <n v="16"/>
    <x v="0"/>
    <m/>
    <s v="0//0"/>
    <m/>
    <m/>
    <n v="0"/>
    <m/>
    <n v="0"/>
    <m/>
    <m/>
    <m/>
    <s v="EST"/>
    <s v="40 HS"/>
    <d v="1989-10-12T00:00:00"/>
    <n v="3817.17"/>
    <n v="58"/>
    <x v="4"/>
    <x v="9"/>
  </r>
  <r>
    <s v="RICK HUMBERTO NAVES GALDINO"/>
    <s v="Universidade Federal de Uberlandia"/>
    <n v="2061625"/>
    <n v="8929111661"/>
    <s v="24/05/1986"/>
    <s v="M"/>
    <s v="BENILVA NAVES RESENDE GALDINO"/>
    <s v="Branca"/>
    <s v="BRASILEIRO NATO"/>
    <m/>
    <s v="MG"/>
    <m/>
    <n v="1244"/>
    <s v="CENTRO ESTUDOS, PESQ E PROJ ECON-SOCIAIS"/>
    <s v="04-SANTA MONICA"/>
    <n v="344"/>
    <s v="INST DE ECONOMIA RELACOES INTERNACIONAIS"/>
    <s v="04-SANTA MONICA"/>
    <x v="0"/>
    <s v="Mestrado"/>
    <x v="1"/>
    <x v="0"/>
    <n v="7"/>
    <x v="0"/>
    <m/>
    <s v="0//0"/>
    <m/>
    <s v="Afast. no País (Com Ônus) Est/Dout/Mestrado - EST"/>
    <n v="0"/>
    <m/>
    <n v="0"/>
    <m/>
    <s v="14/03/2022"/>
    <s v="13/03/2023"/>
    <s v="EST"/>
    <s v="40 HS"/>
    <d v="2013-10-10T00:00:00"/>
    <n v="8966.61"/>
    <n v="36"/>
    <x v="7"/>
    <x v="3"/>
  </r>
  <r>
    <s v="RITA DE CASSIA GOMES FONSECA"/>
    <s v="Universidade Federal de Uberlandia"/>
    <n v="3299574"/>
    <n v="12057079643"/>
    <s v="12/05/1994"/>
    <s v="F"/>
    <s v="CELENITA GOMES DA FONSECA"/>
    <s v="Parda"/>
    <s v="BRASILEIRO NATO"/>
    <m/>
    <s v="MG"/>
    <m/>
    <n v="344"/>
    <s v="INST DE ECONOMIA RELACOES INTERNACIONAIS"/>
    <s v="04-SANTA MONICA"/>
    <n v="344"/>
    <s v="INST DE ECONOMIA RELACOES INTERNACIONAIS"/>
    <s v="04-SANTA MONICA"/>
    <x v="0"/>
    <s v="ENSINO MEDIO"/>
    <x v="0"/>
    <x v="1"/>
    <n v="1"/>
    <x v="0"/>
    <m/>
    <s v="0//0"/>
    <m/>
    <m/>
    <n v="0"/>
    <m/>
    <n v="0"/>
    <m/>
    <m/>
    <m/>
    <s v="EST"/>
    <s v="40 HS"/>
    <d v="2022-07-05T00:00:00"/>
    <n v="3219.84"/>
    <n v="28"/>
    <x v="8"/>
    <x v="9"/>
  </r>
  <r>
    <s v="RITA DE CASSIA LIMA"/>
    <s v="Universidade Federal de Uberlandia"/>
    <n v="1570235"/>
    <n v="88890708620"/>
    <s v="24/10/1968"/>
    <s v="F"/>
    <s v="ADORACI PALMA DE LIMA"/>
    <s v="Branca"/>
    <s v="BRASILEIRO NATO"/>
    <m/>
    <s v="MG"/>
    <s v="UBERLANDIA"/>
    <n v="631"/>
    <s v="DIRETORIA INOVACAO TRANSF DE TECNOLOGIA"/>
    <s v="04-SANTA MONICA"/>
    <n v="122"/>
    <s v="PRO REITORIA PESQUISA E POS GRADUACAO"/>
    <s v="04-SANTA MONIC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7-04-23T00:00:00"/>
    <n v="9207.81"/>
    <n v="54"/>
    <x v="4"/>
    <x v="3"/>
  </r>
  <r>
    <s v="RITA DE CASSIA MONTEIRO SEABRA MATTOS"/>
    <s v="Hospital de Clínicas"/>
    <n v="2923811"/>
    <n v="4813964621"/>
    <s v="18/01/1980"/>
    <s v="F"/>
    <s v="MARCIA DE FATIMA MONTEIRO SEABRA MATTO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1"/>
    <n v="3"/>
    <x v="0"/>
    <m/>
    <s v="0//0"/>
    <m/>
    <m/>
    <n v="0"/>
    <m/>
    <n v="0"/>
    <m/>
    <m/>
    <m/>
    <s v="EST"/>
    <s v="40 HS"/>
    <d v="2019-04-16T00:00:00"/>
    <n v="17213.919999999998"/>
    <n v="42"/>
    <x v="2"/>
    <x v="1"/>
  </r>
  <r>
    <s v="ROBERTA CAMARGO SILVA"/>
    <s v="Hospital de Clínicas"/>
    <n v="1365959"/>
    <n v="2406327612"/>
    <s v="06/11/1973"/>
    <s v="F"/>
    <s v="DARCY SANTOS DA SILVA"/>
    <s v="Branca"/>
    <s v="BRASILEIRO NATO"/>
    <m/>
    <s v="MG"/>
    <s v="UBERLANDIA"/>
    <n v="496"/>
    <s v="ONCOLOGIA QUIMIOTERAPIA GEUNE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2-10T00:00:00"/>
    <n v="4833.87"/>
    <n v="49"/>
    <x v="5"/>
    <x v="0"/>
  </r>
  <r>
    <s v="ROBERTA CONDE DOS SANTOS"/>
    <s v="Universidade Federal de Uberlandia"/>
    <n v="2091319"/>
    <n v="7204062779"/>
    <s v="09/02/1978"/>
    <s v="F"/>
    <s v="CARMEN CONDE DOS SANTOS"/>
    <s v="Branca"/>
    <s v="BRASILEIRO NATO"/>
    <m/>
    <s v="RJ"/>
    <m/>
    <n v="723"/>
    <s v="DIVISAO DE ATENDIMENTO AO USUARIO"/>
    <s v="04-SANTA MONICA"/>
    <n v="585"/>
    <s v="DIRETORIA DO SISTEMA DE BIBLIOTECAS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2-24T00:00:00"/>
    <n v="5141.4799999999996"/>
    <n v="44"/>
    <x v="3"/>
    <x v="0"/>
  </r>
  <r>
    <s v="ROBERTA CRISTINA SILVA MOREIRA"/>
    <s v="Universidade Federal de Uberlandia"/>
    <n v="1997180"/>
    <n v="10467267650"/>
    <s v="17/03/1992"/>
    <s v="F"/>
    <s v="ANA LUCIA DA SILVA"/>
    <s v="Branca"/>
    <s v="BRASILEIRO NATO"/>
    <m/>
    <s v="MG"/>
    <m/>
    <n v="305"/>
    <s v="FACULDADE DE MEDICINA"/>
    <s v="07-AREA ACADEMICA-UMUARAMA"/>
    <n v="305"/>
    <s v="FACULDADE DE MEDICINA"/>
    <s v="07-AREA ACADEMICA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17-11-07T00:00:00"/>
    <n v="3342.18"/>
    <n v="30"/>
    <x v="0"/>
    <x v="9"/>
  </r>
  <r>
    <s v="ROBERTA KAZAN TANNUS"/>
    <s v="Hospital de Clínicas"/>
    <n v="2755212"/>
    <n v="1340926601"/>
    <s v="24/01/1981"/>
    <s v="F"/>
    <s v="ROSE LINDA RASSI TANNUS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Mestrado"/>
    <x v="1"/>
    <x v="0"/>
    <n v="5"/>
    <x v="0"/>
    <m/>
    <s v="0//0"/>
    <m/>
    <m/>
    <n v="0"/>
    <m/>
    <n v="0"/>
    <m/>
    <m/>
    <m/>
    <s v="EST"/>
    <s v="20 HS"/>
    <d v="2016-03-29T00:00:00"/>
    <n v="8852.56"/>
    <n v="41"/>
    <x v="2"/>
    <x v="3"/>
  </r>
  <r>
    <s v="ROBERTA LEAL HIAS TERUEL"/>
    <s v="Universidade Federal de Uberlandia"/>
    <n v="3246804"/>
    <n v="6041340618"/>
    <s v="02/01/1983"/>
    <s v="F"/>
    <s v="SONILDA MENDES LEAL"/>
    <s v="Parda"/>
    <s v="BRASILEIRO NATO"/>
    <m/>
    <s v="SP"/>
    <m/>
    <n v="883"/>
    <s v="DIVISAO REC ARMAZ E DIST DE EQUIPAMENTOS"/>
    <s v="08-AREA ADMINISTR-UMUARAMA"/>
    <n v="131"/>
    <s v="PRO REITORIA DE PLANEJAMEN ADMINISTRACAO"/>
    <s v="04-SANTA MONICA"/>
    <x v="0"/>
    <s v="Mestrado"/>
    <x v="0"/>
    <x v="1"/>
    <n v="1"/>
    <x v="0"/>
    <m/>
    <s v="0//0"/>
    <m/>
    <m/>
    <n v="0"/>
    <m/>
    <n v="0"/>
    <m/>
    <m/>
    <m/>
    <s v="EST"/>
    <s v="40 HS"/>
    <d v="2022-09-01T00:00:00"/>
    <n v="4369.71"/>
    <n v="39"/>
    <x v="2"/>
    <x v="0"/>
  </r>
  <r>
    <s v="ROBERTA PEIXOTO NOGUEIRA"/>
    <s v="Hospital de Clínicas"/>
    <n v="1883355"/>
    <n v="8036050641"/>
    <s v="30/10/1989"/>
    <s v="F"/>
    <s v="EDNA NOGUEIRA PEIXOTO"/>
    <s v="Não Informado"/>
    <s v="BRASILEIRO NATO"/>
    <m/>
    <s v="MG"/>
    <m/>
    <n v="480"/>
    <s v="EMERGENCIA DA CLINICA MEDICA PS DIENF"/>
    <s v="05-ENFERMAGEM-UMUARAMA"/>
    <n v="211"/>
    <s v="DIRETORIA DE ENFERMAGEM HC"/>
    <s v="05-ENFERMAGEM-UMUARAMA"/>
    <x v="0"/>
    <s v="Mestrado"/>
    <x v="0"/>
    <x v="0"/>
    <n v="8"/>
    <x v="0"/>
    <m/>
    <s v="0//0"/>
    <m/>
    <m/>
    <n v="0"/>
    <m/>
    <n v="0"/>
    <m/>
    <m/>
    <m/>
    <s v="EST"/>
    <s v="40 HS"/>
    <d v="2011-07-27T00:00:00"/>
    <n v="8878.86"/>
    <n v="33"/>
    <x v="0"/>
    <x v="3"/>
  </r>
  <r>
    <s v="ROBERTA SILMARA MIRANDA"/>
    <s v="Hospital de Clínicas"/>
    <n v="1441977"/>
    <n v="4197262680"/>
    <s v="12/08/1980"/>
    <s v="F"/>
    <s v="MARIA IMACULADA MIRANDA"/>
    <s v="Branca"/>
    <s v="BRASILEIRO NATO"/>
    <m/>
    <s v="MG"/>
    <s v="LUZ"/>
    <n v="485"/>
    <s v="CLINICA MEDICA INTERNACAO DIENF"/>
    <s v="05-ENFERMAGEM-UMUARAMA"/>
    <n v="211"/>
    <s v="DIRETORIA DE ENFERMAGEM HC"/>
    <s v="05-ENFERMAGEM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2-22T00:00:00"/>
    <n v="13606.61"/>
    <n v="42"/>
    <x v="2"/>
    <x v="5"/>
  </r>
  <r>
    <s v="ROBERTO ALVES FERREIRA JUNIOR"/>
    <s v="Hospital de Clínicas"/>
    <n v="2085782"/>
    <n v="26953704829"/>
    <s v="21/01/1978"/>
    <s v="M"/>
    <s v="MARIA APARECIDA FERREIRA"/>
    <s v="Branca"/>
    <s v="BRASILEIRO NATO"/>
    <m/>
    <s v="SP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6"/>
    <x v="0"/>
    <m/>
    <s v="0//0"/>
    <m/>
    <s v="LIC. TRATAMENTO DE SAUDE - EST"/>
    <n v="0"/>
    <m/>
    <n v="0"/>
    <m/>
    <s v="28/10/2022"/>
    <s v="22/01/2023"/>
    <s v="EST"/>
    <s v="40 HS"/>
    <d v="2014-02-05T00:00:00"/>
    <n v="14726.39"/>
    <n v="44"/>
    <x v="3"/>
    <x v="6"/>
  </r>
  <r>
    <s v="ROBERTO ARAUJO RUZI"/>
    <s v="Hospital de Clínicas"/>
    <n v="2312904"/>
    <n v="88898920644"/>
    <s v="21/06/1972"/>
    <s v="M"/>
    <s v="TEREZINHA ARAUJO RUZI"/>
    <s v="Branca"/>
    <s v="BRASILEIRO NATO"/>
    <m/>
    <s v="SP"/>
    <s v="SAO PAULO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20 HS"/>
    <d v="2004-05-28T00:00:00"/>
    <n v="10428.76"/>
    <n v="50"/>
    <x v="5"/>
    <x v="8"/>
  </r>
  <r>
    <s v="ROBERTO CARLOS URIAS DA SILVA"/>
    <s v="Universidade Federal de Uberlandia"/>
    <n v="413087"/>
    <n v="56084560687"/>
    <s v="11/09/1965"/>
    <s v="M"/>
    <s v="SHIRLEY DIONE UR SILVA"/>
    <s v="Branca"/>
    <s v="BRASILEIRO NATO"/>
    <m/>
    <s v="MG"/>
    <s v="UBERLANDIA"/>
    <n v="74"/>
    <s v="DIVISAO DE DOCUMENTACAO - SEPRO"/>
    <s v="04-SANTA MONICA"/>
    <n v="59"/>
    <s v="PREFEITURA UNIVERSITARIA"/>
    <s v="04-SANTA MONICA"/>
    <x v="0"/>
    <s v="ENSINO FUNDAMENTAL"/>
    <x v="3"/>
    <x v="0"/>
    <n v="16"/>
    <x v="0"/>
    <m/>
    <s v="0//0"/>
    <m/>
    <m/>
    <n v="0"/>
    <m/>
    <n v="0"/>
    <m/>
    <m/>
    <m/>
    <s v="EST"/>
    <s v="40 HS"/>
    <d v="1986-05-02T00:00:00"/>
    <n v="4877.59"/>
    <n v="57"/>
    <x v="4"/>
    <x v="0"/>
  </r>
  <r>
    <s v="ROBERTO DA COSTA FAGUNDES"/>
    <s v="Hospital de Clínicas"/>
    <n v="409816"/>
    <n v="26293595653"/>
    <s v="11/10/1957"/>
    <s v="M"/>
    <s v="MARIA ROSA DA COSTA FAGUNDES"/>
    <s v="Branca"/>
    <s v="BRASILEIRO NATO"/>
    <m/>
    <s v="MG"/>
    <s v="TAPUIRAMA"/>
    <n v="751"/>
    <s v="HOTELARIA HOSPITALAR"/>
    <s v="06-HOSP CLINICAS-UMUARAMA"/>
    <n v="743"/>
    <s v="DIRETORIA DE SERVICOS ADMINISTRATIVOS"/>
    <s v="06-HOSP CLINICAS-UMUARAMA"/>
    <x v="0"/>
    <s v="ENSINO MEDIO"/>
    <x v="0"/>
    <x v="0"/>
    <n v="16"/>
    <x v="0"/>
    <m/>
    <s v="0//0"/>
    <m/>
    <m/>
    <n v="0"/>
    <m/>
    <n v="0"/>
    <m/>
    <m/>
    <m/>
    <s v="EST"/>
    <s v="40 HS"/>
    <d v="1978-01-01T00:00:00"/>
    <n v="6646.68"/>
    <n v="65"/>
    <x v="1"/>
    <x v="2"/>
  </r>
  <r>
    <s v="ROBERTO DA CUNHA LUCIANO"/>
    <s v="Hospital de Clínicas"/>
    <n v="2179288"/>
    <n v="39426777172"/>
    <s v="12/11/1966"/>
    <s v="M"/>
    <s v="MARIOLENE DA CUNHA LUCIANO"/>
    <s v="Branca"/>
    <s v="BRASILEIRO NATO"/>
    <m/>
    <s v="GO"/>
    <s v="MINEIROS"/>
    <n v="771"/>
    <s v="SERVICOS MEDICOS"/>
    <s v="06-HOSP CLINICAS-UMUARAMA"/>
    <n v="746"/>
    <s v="DIRETORIA DE SERVICOS CLINICOS"/>
    <s v="06-HOSP CLINICAS-UMUARAMA"/>
    <x v="0"/>
    <s v="Mestrado"/>
    <x v="1"/>
    <x v="2"/>
    <n v="13"/>
    <x v="0"/>
    <m/>
    <s v="0//0"/>
    <m/>
    <m/>
    <n v="0"/>
    <m/>
    <n v="0"/>
    <m/>
    <m/>
    <m/>
    <s v="EST"/>
    <s v="20 HS"/>
    <d v="2004-05-27T00:00:00"/>
    <n v="12004.15"/>
    <n v="56"/>
    <x v="4"/>
    <x v="5"/>
  </r>
  <r>
    <s v="ROBERTO DE OLIVEIRA GALVAO"/>
    <s v="Hospital de Clínicas"/>
    <n v="409754"/>
    <n v="21265569649"/>
    <s v="29/01/1952"/>
    <s v="M"/>
    <s v="MARIA DE OLIVEIRA GALVAO"/>
    <s v="Branca"/>
    <s v="BRASILEIRO NATO"/>
    <m/>
    <s v="MG"/>
    <s v="ARAGUARI"/>
    <n v="203"/>
    <s v="CENTRO SAUDE ESCOLA JARAGUA DIRCH"/>
    <s v="06-HOSP CLINICAS-UMUARAMA"/>
    <n v="203"/>
    <s v="CENTRO SAUDE ESCOLA JARAGUA DIRCH"/>
    <s v="06-HOSP CLINICAS-UMUARAMA"/>
    <x v="0"/>
    <s v="Especialização Nivel Superior"/>
    <x v="1"/>
    <x v="3"/>
    <n v="16"/>
    <x v="0"/>
    <m/>
    <s v="0//0"/>
    <m/>
    <m/>
    <n v="0"/>
    <m/>
    <n v="0"/>
    <m/>
    <m/>
    <m/>
    <s v="EST"/>
    <s v="20 HS"/>
    <d v="1981-04-01T00:00:00"/>
    <n v="13887.96"/>
    <n v="70"/>
    <x v="9"/>
    <x v="5"/>
  </r>
  <r>
    <s v="ROBERTO GERKEN DE CARVALHO"/>
    <s v="Universidade Federal de Uberlandia"/>
    <n v="2179855"/>
    <n v="98672711653"/>
    <s v="10/08/1966"/>
    <s v="M"/>
    <s v="HILDA ELISA GERKEN"/>
    <s v="Branca"/>
    <s v="BRASILEIRO NATO"/>
    <m/>
    <s v="MG"/>
    <m/>
    <n v="356"/>
    <s v="INSTITUTO DE QUIMICA"/>
    <s v="04-SANTA MONICA"/>
    <n v="356"/>
    <s v="INSTITUTO DE QUIMICA"/>
    <s v="04-SANTA MONICA"/>
    <x v="10"/>
    <s v="Especialização Nivel Superior"/>
    <x v="0"/>
    <x v="0"/>
    <n v="6"/>
    <x v="0"/>
    <m/>
    <s v="0//0"/>
    <m/>
    <m/>
    <n v="0"/>
    <m/>
    <n v="0"/>
    <m/>
    <m/>
    <m/>
    <s v="EST"/>
    <s v="40 HS"/>
    <d v="2014-11-17T00:00:00"/>
    <n v="4320.12"/>
    <n v="56"/>
    <x v="4"/>
    <x v="0"/>
  </r>
  <r>
    <s v="ROBERTO JOSE DA CRUZ"/>
    <s v="Universidade Federal de Uberlandia"/>
    <n v="1757012"/>
    <n v="4389775642"/>
    <s v="18/11/1981"/>
    <s v="M"/>
    <s v="APARECIDA DE FATIMA DA CRUZ"/>
    <s v="Parda"/>
    <s v="BRASILEIRO NATO"/>
    <m/>
    <s v="MG"/>
    <m/>
    <n v="694"/>
    <s v="DIVISAO DE TRANSPORTES"/>
    <s v="08-AREA ADMINISTR-UMUARAMA"/>
    <n v="743"/>
    <s v="DIRETORIA DE SERVICOS ADMINISTRATIVOS"/>
    <s v="06-HOSP CLINICAS-UMUARAMA"/>
    <x v="10"/>
    <s v="Especialização Nivel Superior"/>
    <x v="0"/>
    <x v="0"/>
    <n v="9"/>
    <x v="0"/>
    <m/>
    <s v="0//0"/>
    <m/>
    <m/>
    <n v="0"/>
    <m/>
    <n v="0"/>
    <m/>
    <m/>
    <m/>
    <s v="EST"/>
    <s v="40 HS"/>
    <d v="2010-01-26T00:00:00"/>
    <n v="4845.54"/>
    <n v="41"/>
    <x v="2"/>
    <x v="0"/>
  </r>
  <r>
    <s v="ROBERTO RANZA"/>
    <s v="Hospital de Clínicas"/>
    <n v="2287039"/>
    <n v="1191177629"/>
    <s v="12/08/1955"/>
    <s v="M"/>
    <s v="CHIARA BALLARINI"/>
    <s v="Branca"/>
    <s v="BRASILEIRO NATZ"/>
    <s v="ITALIA"/>
    <m/>
    <s v="MILAO"/>
    <n v="746"/>
    <s v="DIRETORIA DE SERVICOS CLINICOS"/>
    <s v="06-HOSP CLINICAS-UMUARAMA"/>
    <n v="746"/>
    <s v="DIRETORIA DE SERVICOS CLINICOS"/>
    <s v="06-HOSP CLINICAS-UMUARAMA"/>
    <x v="0"/>
    <s v="Doutorado"/>
    <x v="1"/>
    <x v="1"/>
    <n v="12"/>
    <x v="1"/>
    <m/>
    <s v="0//0"/>
    <m/>
    <s v="CESSAO (COM ONUS) PARA OUTROS ORGAOS - EST"/>
    <n v="0"/>
    <m/>
    <n v="26443"/>
    <s v="EMPRESA BRAS. SERVIÇOS HOSPITALARES"/>
    <s v="12/08/2021"/>
    <s v="0//0"/>
    <s v="EST"/>
    <s v="40 HS"/>
    <d v="2004-05-26T00:00:00"/>
    <n v="22288.7"/>
    <n v="67"/>
    <x v="1"/>
    <x v="4"/>
  </r>
  <r>
    <s v="ROBERTO RESENDE DOS SANTOS"/>
    <s v="Universidade Federal de Uberlandia"/>
    <n v="1123254"/>
    <n v="36604550672"/>
    <s v="26/09/1960"/>
    <s v="M"/>
    <s v="MARIA JOSE DE OLIVEIRA"/>
    <s v="Branca"/>
    <s v="BRASILEIRO NATO"/>
    <m/>
    <s v="MG"/>
    <s v="UBERABA"/>
    <n v="301"/>
    <s v="INSTITUTO DE CIENCIAS AGRARIAS"/>
    <s v="12-CAMPUS GLORIA"/>
    <n v="301"/>
    <s v="INSTITUTO DE CIENCIAS AGRARIAS"/>
    <s v="12-CAMPUS GLORIA"/>
    <x v="0"/>
    <s v="Mestrado"/>
    <x v="0"/>
    <x v="0"/>
    <n v="16"/>
    <x v="0"/>
    <m/>
    <s v="0//0"/>
    <m/>
    <m/>
    <n v="0"/>
    <m/>
    <n v="0"/>
    <m/>
    <m/>
    <m/>
    <s v="EST"/>
    <s v="40 HS"/>
    <d v="1994-02-28T00:00:00"/>
    <n v="8136.24"/>
    <n v="62"/>
    <x v="6"/>
    <x v="3"/>
  </r>
  <r>
    <s v="ROBERTO RIVELINO SILVA BORGES"/>
    <s v="Universidade Federal de Uberlandia"/>
    <n v="3205025"/>
    <n v="8816798602"/>
    <s v="24/01/1990"/>
    <s v="M"/>
    <s v="MARIA LUZIA BORGES"/>
    <s v="Branc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Tecnico (Nivel Medio Completo)"/>
    <x v="2"/>
    <x v="3"/>
    <n v="2"/>
    <x v="2"/>
    <m/>
    <s v="0//0"/>
    <m/>
    <m/>
    <n v="0"/>
    <m/>
    <n v="0"/>
    <m/>
    <m/>
    <m/>
    <s v="EST"/>
    <s v="40 HS"/>
    <d v="2020-08-26T00:00:00"/>
    <n v="2519.6799999999998"/>
    <n v="32"/>
    <x v="0"/>
    <x v="9"/>
  </r>
  <r>
    <s v="ROBERTO ULHOA MALUF"/>
    <s v="Universidade Federal de Uberlandia"/>
    <n v="413233"/>
    <n v="43516920653"/>
    <s v="14/05/1962"/>
    <s v="M"/>
    <s v="LINDALVA OLIVEIRA"/>
    <s v="Branca"/>
    <s v="BRASILEIRO NATO"/>
    <m/>
    <s v="SP"/>
    <s v="CAMPINAS"/>
    <n v="372"/>
    <s v="FACULDADE ARQUITETURA URBANISMO E DESIGN"/>
    <s v="04-SANTA MONICA"/>
    <n v="372"/>
    <s v="FACULDADE ARQUITETURA URBANISMO E DESIGN"/>
    <s v="04-SANTA MONICA"/>
    <x v="0"/>
    <s v="ENSINO FUNDAMENTAL"/>
    <x v="0"/>
    <x v="0"/>
    <n v="16"/>
    <x v="0"/>
    <m/>
    <s v="0//0"/>
    <m/>
    <m/>
    <n v="0"/>
    <m/>
    <n v="0"/>
    <m/>
    <m/>
    <m/>
    <s v="EST"/>
    <s v="40 HS"/>
    <d v="1987-02-27T00:00:00"/>
    <n v="6361.07"/>
    <n v="60"/>
    <x v="6"/>
    <x v="2"/>
  </r>
  <r>
    <s v="ROBSON ANTONIO DA SILVA"/>
    <s v="Hospital de Clínicas"/>
    <n v="412467"/>
    <n v="47423757691"/>
    <s v="28/05/1963"/>
    <s v="M"/>
    <s v="JOSEFA GUERRA SILVA"/>
    <s v="Branca"/>
    <s v="BRASILEIRO NATO"/>
    <m/>
    <s v="MG"/>
    <s v="ITUIUTAB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5-04-01T00:00:00"/>
    <n v="12040.97"/>
    <n v="59"/>
    <x v="6"/>
    <x v="5"/>
  </r>
  <r>
    <s v="ROBSON LUIZ CARNEIRO"/>
    <s v="Universidade Federal de Uberlandia"/>
    <n v="1673657"/>
    <n v="65233220687"/>
    <s v="22/11/1966"/>
    <s v="M"/>
    <s v="MARIA FONSECA CARNEIRO"/>
    <s v="Branca"/>
    <s v="BRASILEIRO NATO"/>
    <m/>
    <s v="MG"/>
    <s v="MURIAE"/>
    <n v="608"/>
    <s v="DIVISAO INFORM E ATENDIMENTO ACADEMICO"/>
    <s v="04-SANTA MONICA"/>
    <n v="262"/>
    <s v="PRO REITORIA DE GRADU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034.51"/>
    <n v="56"/>
    <x v="4"/>
    <x v="0"/>
  </r>
  <r>
    <s v="ROBSON LUIZ PEREIRA NERY"/>
    <s v="Hospital de Clínicas"/>
    <n v="2273952"/>
    <n v="75782154691"/>
    <s v="22/08/1968"/>
    <s v="M"/>
    <s v="DINAMAR MARIA PEREIRA NERY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4"/>
    <x v="0"/>
    <m/>
    <s v="0//0"/>
    <m/>
    <m/>
    <n v="0"/>
    <m/>
    <n v="0"/>
    <m/>
    <m/>
    <m/>
    <s v="EST"/>
    <s v="40 HS"/>
    <d v="2004-05-27T00:00:00"/>
    <n v="21702.52"/>
    <n v="54"/>
    <x v="4"/>
    <x v="4"/>
  </r>
  <r>
    <s v="ROBSON SANTANA DE OLIVEIRA"/>
    <s v="Universidade Federal de Uberlandia"/>
    <n v="413366"/>
    <n v="32124295691"/>
    <s v="10/06/1955"/>
    <s v="M"/>
    <s v="MARIA ROSARIA OLIVEIRA"/>
    <s v="Parda"/>
    <s v="BRASILEIRO NATO"/>
    <m/>
    <s v="MG"/>
    <s v="LUZ"/>
    <n v="118"/>
    <s v="DIVISAO FAZENDAS EXPERIMENTAIS - DIEPV"/>
    <s v="08-AREA ADMINISTR-UMUARAMA"/>
    <n v="117"/>
    <s v="DIRET DE EXPERIMENTACAO E PROD VEGETAL"/>
    <s v="08-AREA ADMINISTR-UMUARAM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89-10-12T00:00:00"/>
    <n v="3486.28"/>
    <n v="67"/>
    <x v="1"/>
    <x v="9"/>
  </r>
  <r>
    <s v="RODOLFO CANDIDO DA SILVA"/>
    <s v="Universidade Federal de Uberlandia"/>
    <n v="3220117"/>
    <n v="7371609697"/>
    <s v="19/11/1992"/>
    <s v="M"/>
    <s v="ELANIA DA SILVA CANDIDO"/>
    <s v="Branca"/>
    <s v="BRASILEIRO NATO"/>
    <m/>
    <s v="MG"/>
    <m/>
    <n v="1172"/>
    <s v="ASSESSORIA ADMINISTRATIVA UFU MT CARMELO"/>
    <s v="10-CAMPUS MONTE CARMELO"/>
    <n v="944"/>
    <s v="PRO REITORIA DE ASSISTENCIA ESTUDANTIL"/>
    <s v="04-SANTA MONICA"/>
    <x v="0"/>
    <s v="Especialização Nivel Superior"/>
    <x v="1"/>
    <x v="3"/>
    <n v="2"/>
    <x v="0"/>
    <m/>
    <s v="0//0"/>
    <m/>
    <m/>
    <n v="0"/>
    <m/>
    <n v="0"/>
    <m/>
    <m/>
    <m/>
    <s v="EST"/>
    <s v="40 HS"/>
    <d v="2021-01-22T00:00:00"/>
    <n v="5867.05"/>
    <n v="30"/>
    <x v="0"/>
    <x v="0"/>
  </r>
  <r>
    <s v="RODRIGO ABRAO FARIA"/>
    <s v="Universidade Federal de Uberlandia"/>
    <n v="1755130"/>
    <n v="6056320650"/>
    <s v="28/10/1982"/>
    <s v="M"/>
    <s v="MARIA DAS GRACAS ABRAO FARIA"/>
    <s v="Branca"/>
    <s v="BRASILEIRO NATO"/>
    <m/>
    <s v="SP"/>
    <m/>
    <n v="1202"/>
    <s v="DIVISAO DE MORADIA"/>
    <s v="04-SANTA MONICA"/>
    <n v="944"/>
    <s v="PRO REITORIA DE ASSISTENCIA ESTUDANTIL"/>
    <s v="04-SANTA MONICA"/>
    <x v="0"/>
    <s v="Mestrado"/>
    <x v="1"/>
    <x v="0"/>
    <n v="9"/>
    <x v="0"/>
    <m/>
    <s v="0//0"/>
    <m/>
    <m/>
    <n v="26235"/>
    <s v="UNIVERSIDADE FEDERAL DE GOIAS"/>
    <n v="0"/>
    <m/>
    <m/>
    <m/>
    <s v="EST"/>
    <s v="40 HS"/>
    <d v="2022-03-04T00:00:00"/>
    <n v="9679.66"/>
    <n v="40"/>
    <x v="2"/>
    <x v="3"/>
  </r>
  <r>
    <s v="RODRIGO ANANIAS BARREIROS SILVA"/>
    <s v="Universidade Federal de Uberlandia"/>
    <n v="2270875"/>
    <n v="5043104619"/>
    <s v="14/02/1983"/>
    <s v="M"/>
    <s v="ANA APARECIDA BARREIROS DA SILVA"/>
    <s v="Pard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Graduação (Nivel Superior Completo)"/>
    <x v="2"/>
    <x v="0"/>
    <n v="5"/>
    <x v="0"/>
    <m/>
    <s v="0//0"/>
    <m/>
    <m/>
    <n v="0"/>
    <m/>
    <n v="0"/>
    <m/>
    <m/>
    <m/>
    <s v="EST"/>
    <s v="40 HS"/>
    <d v="2016-01-08T00:00:00"/>
    <n v="3178"/>
    <n v="39"/>
    <x v="2"/>
    <x v="9"/>
  </r>
  <r>
    <s v="RODRIGO CARDOSO E SILVA"/>
    <s v="Universidade Federal de Uberlandia"/>
    <n v="1054723"/>
    <n v="98491695249"/>
    <s v="30/01/1991"/>
    <s v="M"/>
    <s v="EUDALEIA DAER CARDOSO SILVA"/>
    <s v="Branca"/>
    <s v="BRASILEIRO NATO"/>
    <m/>
    <s v="MG"/>
    <m/>
    <n v="585"/>
    <s v="DIRETORIA DO SISTEMA DE BIBLIOTECAS"/>
    <s v="04-SANTA MONICA"/>
    <n v="585"/>
    <s v="DIRETORIA DO SISTEMA DE BIBLIOTECAS"/>
    <s v="04-SANTA MONICA"/>
    <x v="0"/>
    <s v="Graduação (Nivel Superior Completo)"/>
    <x v="0"/>
    <x v="2"/>
    <n v="3"/>
    <x v="0"/>
    <m/>
    <s v="0//0"/>
    <m/>
    <m/>
    <n v="26282"/>
    <s v="UNIVERSIDADE FEDERAL DE VICOSA"/>
    <n v="0"/>
    <m/>
    <m/>
    <m/>
    <s v="EST"/>
    <s v="40 HS"/>
    <d v="2020-01-10T00:00:00"/>
    <n v="3835.34"/>
    <n v="31"/>
    <x v="0"/>
    <x v="9"/>
  </r>
  <r>
    <s v="RODRIGO CESAR DE OLIVEIRA"/>
    <s v="Hospital de Clínicas"/>
    <n v="1939392"/>
    <n v="5623688683"/>
    <s v="14/10/1982"/>
    <s v="M"/>
    <s v="NILTA APARECIDA DE OLIVEIRA"/>
    <s v="Não Informado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x v="0"/>
    <s v="Mestrado"/>
    <x v="0"/>
    <x v="0"/>
    <n v="8"/>
    <x v="1"/>
    <m/>
    <s v="0//0"/>
    <m/>
    <s v="CESSAO (COM ONUS) PARA OUTROS ORGAOS - EST"/>
    <n v="0"/>
    <m/>
    <n v="26443"/>
    <s v="EMPRESA BRAS. SERVIÇOS HOSPITALARES"/>
    <s v="27/07/2020"/>
    <s v="0//0"/>
    <s v="EST"/>
    <s v="40 HS"/>
    <d v="2012-05-02T00:00:00"/>
    <n v="5650.74"/>
    <n v="40"/>
    <x v="2"/>
    <x v="0"/>
  </r>
  <r>
    <s v="RODRIGO DE MEDEIROS VASCONCELOS"/>
    <s v="Universidade Federal de Uberlandia"/>
    <n v="2658595"/>
    <n v="7683956660"/>
    <s v="22/11/1985"/>
    <s v="M"/>
    <s v="MARIA APARECIDA DE MEDEIROS VASCONCELOS"/>
    <s v="Branca"/>
    <s v="BRASILEIRO NATO"/>
    <m/>
    <s v="MG"/>
    <s v="ITUIUTABA"/>
    <n v="930"/>
    <s v="SETOR DE SUPORTE PONTAL_- CTIC"/>
    <s v="09-CAMPUS PONTAL"/>
    <n v="581"/>
    <s v="CENTRO DE TECNO DA INFOR E COMUNICACAO"/>
    <s v="08-AREA ADMINISTR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9-26T00:00:00"/>
    <n v="3707.09"/>
    <n v="37"/>
    <x v="7"/>
    <x v="9"/>
  </r>
  <r>
    <s v="RODRIGO DE SOUSA MARTINS"/>
    <s v="Universidade Federal de Uberlandia"/>
    <n v="1008924"/>
    <n v="7421764607"/>
    <s v="15/04/1985"/>
    <s v="M"/>
    <s v="ROSA MARIA DE SOUSA MARTINS"/>
    <s v="Não Informado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Especialização Nivel Superior"/>
    <x v="1"/>
    <x v="0"/>
    <n v="6"/>
    <x v="0"/>
    <m/>
    <s v="0//0"/>
    <m/>
    <m/>
    <n v="0"/>
    <m/>
    <n v="0"/>
    <m/>
    <m/>
    <m/>
    <s v="EST"/>
    <s v="40 HS"/>
    <d v="2014-02-10T00:00:00"/>
    <n v="7380.95"/>
    <n v="37"/>
    <x v="7"/>
    <x v="2"/>
  </r>
  <r>
    <s v="RODRIGO DOS SANTOS GONCALVES"/>
    <s v="Hospital de Clínicas"/>
    <n v="1905358"/>
    <n v="1393318673"/>
    <s v="19/12/1983"/>
    <s v="M"/>
    <s v="AUGUSTA DOS SANTOS GONCALVES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Graduação (Nivel Superior Completo)"/>
    <x v="0"/>
    <x v="0"/>
    <n v="8"/>
    <x v="0"/>
    <m/>
    <s v="0//0"/>
    <m/>
    <m/>
    <n v="0"/>
    <m/>
    <n v="0"/>
    <m/>
    <m/>
    <m/>
    <s v="EST"/>
    <s v="24 HS"/>
    <d v="2011-12-21T00:00:00"/>
    <n v="5720.59"/>
    <n v="39"/>
    <x v="2"/>
    <x v="0"/>
  </r>
  <r>
    <s v="RODRIGO FERNANDES GOMES DA SILVA"/>
    <s v="Universidade Federal de Uberlandia"/>
    <n v="1738682"/>
    <n v="5134163669"/>
    <s v="29/12/1982"/>
    <s v="M"/>
    <s v="ROMILDA FERNANDES DA SILVA E SILVA"/>
    <s v="Branca"/>
    <s v="BRASILEIRO NATO"/>
    <m/>
    <s v="MG"/>
    <m/>
    <n v="1244"/>
    <s v="CENTRO ESTUDOS, PESQ E PROJ ECON-SOCIAIS"/>
    <s v="04-SANTA MONICA"/>
    <n v="247"/>
    <s v="PRO REITORIA EXTENSAO E CULTURA"/>
    <s v="04-SANTA MONICA"/>
    <x v="0"/>
    <s v="Doutorado"/>
    <x v="1"/>
    <x v="0"/>
    <n v="9"/>
    <x v="0"/>
    <m/>
    <s v="0//0"/>
    <m/>
    <m/>
    <n v="0"/>
    <m/>
    <n v="0"/>
    <m/>
    <m/>
    <m/>
    <s v="EST"/>
    <s v="40 HS"/>
    <d v="2009-11-24T00:00:00"/>
    <n v="11144.35"/>
    <n v="40"/>
    <x v="2"/>
    <x v="8"/>
  </r>
  <r>
    <s v="RODRIGO FERREIRA DE SOUZA"/>
    <s v="Universidade Federal de Uberlandia"/>
    <n v="1476414"/>
    <n v="20090241843"/>
    <s v="02/03/1978"/>
    <s v="M"/>
    <s v="EXPEDITA FERREIRA DE SOUZA"/>
    <s v="Branca"/>
    <s v="BRASILEIRO NATO"/>
    <m/>
    <s v="SP"/>
    <s v="SAO PAULO"/>
    <n v="943"/>
    <s v="DIVISAO DE ANALISE DE PROCESSOS"/>
    <s v="04-SANTA MONICA"/>
    <n v="29"/>
    <s v="PRO REITORIA DE GESTAO DE PESSOAS"/>
    <s v="04-SANTA MONICA"/>
    <x v="0"/>
    <s v="Especialização Nivel Superior"/>
    <x v="0"/>
    <x v="2"/>
    <n v="12"/>
    <x v="0"/>
    <m/>
    <s v="0//0"/>
    <m/>
    <m/>
    <n v="0"/>
    <m/>
    <n v="0"/>
    <m/>
    <m/>
    <m/>
    <s v="EST"/>
    <s v="40 HS"/>
    <d v="2004-10-27T00:00:00"/>
    <n v="6206.37"/>
    <n v="44"/>
    <x v="3"/>
    <x v="2"/>
  </r>
  <r>
    <s v="RODRIGO FONSECA DE ANDRADE JUNIOR"/>
    <s v="Hospital de Clínicas"/>
    <n v="1810786"/>
    <n v="720134510"/>
    <s v="23/08/1981"/>
    <s v="M"/>
    <s v="MARCIA COELHO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Graduação (Nivel Superior Completo)"/>
    <x v="0"/>
    <x v="0"/>
    <n v="8"/>
    <x v="0"/>
    <m/>
    <s v="0//0"/>
    <m/>
    <m/>
    <n v="26350"/>
    <s v="FUND. UNIV FEDERAL DA GRANDE DOURADOS"/>
    <n v="0"/>
    <m/>
    <m/>
    <m/>
    <s v="EST"/>
    <s v="40 HS"/>
    <d v="2011-04-12T00:00:00"/>
    <n v="4843.0200000000004"/>
    <n v="41"/>
    <x v="2"/>
    <x v="0"/>
  </r>
  <r>
    <s v="RODRIGO FREITAS BISPO DE SOUZA"/>
    <s v="Universidade Federal de Uberlandia"/>
    <n v="1122447"/>
    <n v="6629510690"/>
    <s v="18/12/1983"/>
    <s v="M"/>
    <s v="MARILENE FREITAS BISPO DE SOUZA"/>
    <s v="Preta"/>
    <s v="BRASILEIRO NATO"/>
    <m/>
    <s v="BA"/>
    <m/>
    <n v="575"/>
    <s v="COORD CURSO GRADUACAO EM ZOOTECNIA"/>
    <s v="07-AREA ACADEMICA-UMUARAMA"/>
    <n v="314"/>
    <s v="FACULDADE DE MEDICINA VETERINARIA"/>
    <s v="07-AREA ACADEMICA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7-04T00:00:00"/>
    <n v="3283.8"/>
    <n v="39"/>
    <x v="2"/>
    <x v="9"/>
  </r>
  <r>
    <s v="RODRIGO GALVAO CARDOSO"/>
    <s v="Hospital de Clínicas"/>
    <n v="2218949"/>
    <n v="77373413668"/>
    <s v="03/11/1971"/>
    <s v="M"/>
    <s v="TEREZINHA MARIA GALVAO CARDOSO"/>
    <s v="Branca"/>
    <s v="BRASILEIRO NATO"/>
    <m/>
    <s v="MG"/>
    <s v="VICOSA"/>
    <n v="771"/>
    <s v="SERVICOS MEDICOS"/>
    <s v="06-HOSP CLINICAS-UMUARAMA"/>
    <n v="746"/>
    <s v="DIRETORIA DE SERVICOS CLINICOS"/>
    <s v="06-HOSP CLINICAS-UMUARAMA"/>
    <x v="0"/>
    <s v="Mestrado"/>
    <x v="1"/>
    <x v="0"/>
    <n v="13"/>
    <x v="0"/>
    <m/>
    <s v="0//0"/>
    <m/>
    <m/>
    <n v="0"/>
    <m/>
    <n v="0"/>
    <m/>
    <m/>
    <m/>
    <s v="EST"/>
    <s v="40 HS"/>
    <d v="2004-05-31T00:00:00"/>
    <n v="25283.91"/>
    <n v="51"/>
    <x v="5"/>
    <x v="4"/>
  </r>
  <r>
    <s v="RODRIGO HIPOLITO AZEVEDO DE OLIVEIRA"/>
    <s v="Universidade Federal de Uberlandia"/>
    <n v="1918065"/>
    <n v="6373636631"/>
    <s v="18/11/1985"/>
    <s v="M"/>
    <s v="TANIA HIPOLITO AZEVEDO"/>
    <s v="Branca"/>
    <s v="BRASILEIRO NATO"/>
    <m/>
    <s v="MG"/>
    <m/>
    <n v="356"/>
    <s v="INSTITUTO DE QUIMICA"/>
    <s v="04-SANTA MONICA"/>
    <n v="356"/>
    <s v="INSTITUTO DE QUIMICA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2-02-10T00:00:00"/>
    <n v="5811.63"/>
    <n v="37"/>
    <x v="7"/>
    <x v="0"/>
  </r>
  <r>
    <s v="RODRIGO LEONCIO SIQUEIRA DA COSTA"/>
    <s v="Universidade Federal de Uberlandia"/>
    <n v="1738672"/>
    <n v="4503427601"/>
    <s v="30/03/1980"/>
    <s v="M"/>
    <s v="NEUSA MARIA LEONCIO DA COSTA"/>
    <s v="Preta"/>
    <s v="BRASILEIRO NATO"/>
    <m/>
    <s v="MG"/>
    <m/>
    <n v="886"/>
    <s v="DIVISAO DE INFORMATIZACAO DA DIRBI"/>
    <s v="04-SANTA MONICA"/>
    <n v="585"/>
    <s v="DIRETORIA DO SISTEMA DE BIBLIOTECAS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09-11-24T00:00:00"/>
    <n v="5006.68"/>
    <n v="42"/>
    <x v="2"/>
    <x v="0"/>
  </r>
  <r>
    <s v="RODRIGO MENDONCA DE FARIA"/>
    <s v="Universidade Federal de Uberlandia"/>
    <n v="1652967"/>
    <n v="3615994639"/>
    <s v="23/03/1979"/>
    <s v="M"/>
    <s v="MERCEDES MARIA MENDONÇA FARIA"/>
    <s v="Não Informado"/>
    <s v="BRASILEIRO NATO"/>
    <m/>
    <s v="MG"/>
    <s v="UBERLANDIA"/>
    <n v="561"/>
    <s v="COORD CURSO DE GRADUACAO EM JORNALISMO"/>
    <s v="04-SANTA MONICA"/>
    <n v="363"/>
    <s v="FACULDADE DE EDUCACAO"/>
    <s v="04-SANTA MON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8-08-20T00:00:00"/>
    <n v="5886.5"/>
    <n v="43"/>
    <x v="2"/>
    <x v="0"/>
  </r>
  <r>
    <s v="RODRIGO MIQUELANTI MELO"/>
    <s v="Hospital de Clínicas"/>
    <n v="2372668"/>
    <n v="4023621609"/>
    <s v="24/08/1978"/>
    <s v="M"/>
    <s v="MARCOLINA MIQUELANTI MELO"/>
    <s v="Branca"/>
    <s v="BRASILEIRO NATO"/>
    <m/>
    <s v="MG"/>
    <m/>
    <n v="773"/>
    <s v="URGENCIA E EMERGENCIA"/>
    <s v="06-HOSP CLINICAS-UMUARAMA"/>
    <n v="746"/>
    <s v="DIRETORIA DE SERVICOS CLINICOS"/>
    <s v="06-HOSP CLINICAS-UMUARAMA"/>
    <x v="0"/>
    <s v="Mestrado"/>
    <x v="1"/>
    <x v="0"/>
    <n v="8"/>
    <x v="0"/>
    <m/>
    <s v="0//0"/>
    <m/>
    <m/>
    <n v="0"/>
    <m/>
    <n v="0"/>
    <m/>
    <m/>
    <m/>
    <s v="EST"/>
    <s v="40 HS"/>
    <d v="2011-10-01T00:00:00"/>
    <n v="20023.91"/>
    <n v="44"/>
    <x v="3"/>
    <x v="4"/>
  </r>
  <r>
    <s v="RODRIGO QUEIROZ RABELO"/>
    <s v="Hospital de Clínicas"/>
    <n v="2072235"/>
    <n v="5180762618"/>
    <s v="10/11/1981"/>
    <s v="M"/>
    <s v="ONEIDA QUEIROZ RABELO"/>
    <s v="Branca"/>
    <s v="BRASILEIRO NATO"/>
    <m/>
    <s v="MG"/>
    <m/>
    <n v="471"/>
    <s v="GASTROENTEROLOGIA AMB DIENF"/>
    <s v="05-ENFERMAGEM-UMUARAMA"/>
    <n v="211"/>
    <s v="DIRETORIA DE ENFERMAGEM HC"/>
    <s v="05-ENFERMAGEM-UMUARAMA"/>
    <x v="0"/>
    <s v="Mestrado"/>
    <x v="2"/>
    <x v="0"/>
    <n v="7"/>
    <x v="0"/>
    <m/>
    <s v="0//0"/>
    <m/>
    <m/>
    <n v="0"/>
    <m/>
    <n v="0"/>
    <m/>
    <m/>
    <m/>
    <s v="EST"/>
    <s v="40 HS"/>
    <d v="2013-11-05T00:00:00"/>
    <n v="8150.07"/>
    <n v="41"/>
    <x v="2"/>
    <x v="3"/>
  </r>
  <r>
    <s v="RODRIGO RIBEIRO"/>
    <s v="Hospital de Clínicas"/>
    <n v="1988411"/>
    <n v="3753627623"/>
    <s v="16/06/1980"/>
    <s v="M"/>
    <s v="MARIA ABADIA RIBEIRO"/>
    <s v="Branca"/>
    <s v="BRASILEIRO NATO"/>
    <m/>
    <s v="MG"/>
    <m/>
    <n v="483"/>
    <s v="CLINICA CIRURGICA 3 INTERNACAO DIENF"/>
    <s v="05-ENFERMAGEM-UMUARAMA"/>
    <n v="211"/>
    <s v="DIRETORIA DE ENFERMAGEM HC"/>
    <s v="05-ENFERMAGEM-UMUARAMA"/>
    <x v="0"/>
    <s v="ENSINO MEDIO"/>
    <x v="0"/>
    <x v="2"/>
    <n v="7"/>
    <x v="0"/>
    <m/>
    <s v="0//0"/>
    <m/>
    <m/>
    <n v="0"/>
    <m/>
    <n v="0"/>
    <m/>
    <m/>
    <m/>
    <s v="EST"/>
    <s v="40 HS"/>
    <d v="2013-01-07T00:00:00"/>
    <n v="6781.16"/>
    <n v="42"/>
    <x v="2"/>
    <x v="2"/>
  </r>
  <r>
    <s v="RODRIGO SOARES PORTO"/>
    <s v="Universidade Federal de Uberlandia"/>
    <n v="1648851"/>
    <n v="3631032609"/>
    <s v="17/02/1978"/>
    <s v="M"/>
    <s v="MARIA DE LOURDES SOUSA PORTO"/>
    <s v="Branca"/>
    <s v="BRASILEIRO NATO"/>
    <m/>
    <s v="MG"/>
    <s v="PATOS DE MINAS"/>
    <n v="1173"/>
    <s v="ASSESSORIA ADMINISTRATIVA UFU PT MINAS"/>
    <s v="11-CAMPUS PATOS DE MINAS"/>
    <n v="581"/>
    <s v="CENTRO DE TECNO DA INFOR E COMUNICACAO"/>
    <s v="08-AREA ADMINISTR-UMUARAM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8-20T00:00:00"/>
    <n v="5305.34"/>
    <n v="44"/>
    <x v="3"/>
    <x v="0"/>
  </r>
  <r>
    <s v="RODRIGO TOMAZ RAMOS"/>
    <s v="Universidade Federal de Uberlandia"/>
    <n v="1752595"/>
    <n v="4004664659"/>
    <s v="03/07/1979"/>
    <s v="M"/>
    <s v="MARLI TOMAZ RAMOS"/>
    <s v="Parda"/>
    <s v="BRASILEIRO NATO"/>
    <m/>
    <s v="MG"/>
    <m/>
    <n v="141"/>
    <s v="DIVISAO DE CONTABILIDADE - DIRAF"/>
    <s v="04-SANTA MONICA"/>
    <n v="141"/>
    <s v="DIVISAO DE CONTABILIDADE - DIRAF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10-01-26T00:00:00"/>
    <n v="5006.68"/>
    <n v="43"/>
    <x v="2"/>
    <x v="0"/>
  </r>
  <r>
    <s v="ROGERIO DE FREITAS RIBEIRO"/>
    <s v="Universidade Federal de Uberlandia"/>
    <n v="2276501"/>
    <n v="6164893666"/>
    <s v="15/03/1983"/>
    <s v="M"/>
    <s v="MARIA APARECIDA DE FREITAS RIBEIRO"/>
    <s v="Parda"/>
    <s v="BRASILEIRO NATO"/>
    <m/>
    <s v="MG"/>
    <m/>
    <n v="716"/>
    <s v="DIVISAO DE SUPORTE AO USUARIO - CTIC"/>
    <s v="04-SANTA MONICA"/>
    <n v="581"/>
    <s v="CENTRO DE TECNO DA INFOR E COMUNICACAO"/>
    <s v="08-AREA ADMINISTR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2-02T00:00:00"/>
    <n v="4428.78"/>
    <n v="39"/>
    <x v="2"/>
    <x v="0"/>
  </r>
  <r>
    <s v="ROGERIO DE RIZO MORALES"/>
    <s v="Hospital de Clínicas"/>
    <n v="1454691"/>
    <n v="12643545842"/>
    <s v="19/12/1969"/>
    <s v="M"/>
    <s v="HAIDE DE RIZO MORALES"/>
    <s v="Branca"/>
    <s v="BRASILEIRO NATO"/>
    <m/>
    <s v="MG"/>
    <s v="SAO PAULO"/>
    <n v="769"/>
    <s v="PROPEDEUTICA"/>
    <s v="06-HOSP CLINICAS-UMUARAMA"/>
    <n v="746"/>
    <s v="DIRETORIA DE SERVICOS CLINICOS"/>
    <s v="06-HOSP CLINICAS-UMUARAMA"/>
    <x v="0"/>
    <s v="Doutorado"/>
    <x v="1"/>
    <x v="1"/>
    <n v="13"/>
    <x v="0"/>
    <m/>
    <s v="0//0"/>
    <m/>
    <m/>
    <n v="0"/>
    <m/>
    <n v="0"/>
    <m/>
    <m/>
    <m/>
    <s v="EST"/>
    <s v="40 HS"/>
    <d v="2004-05-26T00:00:00"/>
    <n v="24634.41"/>
    <n v="53"/>
    <x v="5"/>
    <x v="4"/>
  </r>
  <r>
    <s v="ROGERIO OLIVEIRA NUNES"/>
    <s v="Hospital de Clínicas"/>
    <n v="3091239"/>
    <n v="4179709600"/>
    <s v="09/04/1980"/>
    <s v="M"/>
    <s v="ZULEIMAR DAS DORES DE OLIVEIRA NUNES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2-15T00:00:00"/>
    <n v="9217.89"/>
    <n v="42"/>
    <x v="2"/>
    <x v="3"/>
  </r>
  <r>
    <s v="ROMES LEANDRO CUNHA"/>
    <s v="Universidade Federal de Uberlandia"/>
    <n v="1828062"/>
    <n v="5510042664"/>
    <s v="05/12/1981"/>
    <s v="M"/>
    <s v="SONIA MARIA FELICIO DA CUNHA"/>
    <s v="Branca"/>
    <s v="BRASILEIRO NATO"/>
    <m/>
    <s v="MG"/>
    <m/>
    <n v="74"/>
    <s v="DIVISAO DE DOCUMENTACAO - SEPRO"/>
    <s v="04-SANTA MONICA"/>
    <n v="74"/>
    <s v="DIVISAO DE DOCUMENTACAO - SEPRO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1-30T00:00:00"/>
    <n v="4934.4799999999996"/>
    <n v="41"/>
    <x v="2"/>
    <x v="0"/>
  </r>
  <r>
    <s v="ROMES RUFINO DE VASCONCELOS"/>
    <s v="Hospital de Clínicas"/>
    <n v="1435351"/>
    <n v="57242119634"/>
    <s v="22/11/1968"/>
    <s v="M"/>
    <s v="DIONISIA RUFINA DA COSTA ANDRADE"/>
    <s v="Branca"/>
    <s v="BRASILEIRO NATO"/>
    <m/>
    <s v="MG"/>
    <s v="ITAPAGIPE"/>
    <n v="771"/>
    <s v="SERVICOS MEDICOS"/>
    <s v="06-HOSP CLINICAS-UMUARAMA"/>
    <n v="746"/>
    <s v="DIRETORIA DE SERVICOS CLINICOS"/>
    <s v="06-HOSP CLINICAS-UMUARAMA"/>
    <x v="0"/>
    <s v="Mestrado"/>
    <x v="1"/>
    <x v="1"/>
    <n v="12"/>
    <x v="0"/>
    <m/>
    <s v="0//0"/>
    <m/>
    <m/>
    <n v="0"/>
    <m/>
    <n v="0"/>
    <m/>
    <m/>
    <m/>
    <s v="EST"/>
    <s v="20 HS"/>
    <d v="2003-12-02T00:00:00"/>
    <n v="10421.31"/>
    <n v="54"/>
    <x v="4"/>
    <x v="8"/>
  </r>
  <r>
    <s v="ROMILDA MARIA DE JESUS"/>
    <s v="Hospital de Clínicas"/>
    <n v="1123234"/>
    <n v="84559489653"/>
    <s v="06/07/1971"/>
    <s v="F"/>
    <s v="RAIMUNDA ROSA JESUS"/>
    <s v="Preta"/>
    <s v="BRASILEIRO NATO"/>
    <m/>
    <s v="GO"/>
    <s v="GOIANIA"/>
    <n v="488"/>
    <s v="ENFERMAGEM PEDIATRIA INTERN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02-01T00:00:00"/>
    <n v="8371.4599999999991"/>
    <n v="51"/>
    <x v="5"/>
    <x v="3"/>
  </r>
  <r>
    <s v="ROMILDO FLORENTINO DOS SANTOS"/>
    <s v="Hospital de Clínicas"/>
    <n v="1362344"/>
    <n v="56091761668"/>
    <s v="20/12/1966"/>
    <s v="M"/>
    <s v="CONCEICAO MARIA BUENO FLORENTINO"/>
    <s v="Preta"/>
    <s v="BRASILEIRO NATO"/>
    <m/>
    <s v="MG"/>
    <s v="FLORESTINA"/>
    <n v="549"/>
    <s v="SETOR DE TRANSPLANTE RENAL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2-09-24T00:00:00"/>
    <n v="4661.2299999999996"/>
    <n v="56"/>
    <x v="4"/>
    <x v="0"/>
  </r>
  <r>
    <s v="ROMUALDO MATHIAS FILHO"/>
    <s v="Universidade Federal de Uberlandia"/>
    <n v="1753585"/>
    <n v="96457449115"/>
    <s v="09/07/1983"/>
    <s v="M"/>
    <s v="MARIA DE LOURDES ALMEIDA MATHIAS"/>
    <s v="Branca"/>
    <s v="BRASILEIRO NATO"/>
    <m/>
    <s v="SP"/>
    <m/>
    <n v="284"/>
    <s v="DIVISAO DE CONTROLE ACADEMICO"/>
    <s v="04-SANTA MONICA"/>
    <n v="262"/>
    <s v="PRO REITORIA DE GRADUACAO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30 HS"/>
    <d v="2010-01-26T00:00:00"/>
    <n v="3363.32"/>
    <n v="39"/>
    <x v="2"/>
    <x v="9"/>
  </r>
  <r>
    <s v="ROMULO OLIVEIRA DE SOUSA"/>
    <s v="Hospital de Clínicas"/>
    <n v="2356947"/>
    <n v="81739451368"/>
    <s v="26/10/1978"/>
    <s v="M"/>
    <s v="EDNA PALMA DE OLIVEIRA SOUSA"/>
    <s v="Branca"/>
    <s v="BRASILEIRO NATO"/>
    <m/>
    <s v="SP"/>
    <m/>
    <n v="771"/>
    <s v="SERVICOS MEDICOS"/>
    <s v="06-HOSP CLINICAS-UMUARAMA"/>
    <n v="746"/>
    <s v="DIRETORIA DE SERVICOS CLINICOS"/>
    <s v="06-HOSP CLINICAS-UMUARAMA"/>
    <x v="0"/>
    <s v="Doutorado"/>
    <x v="0"/>
    <x v="0"/>
    <n v="4"/>
    <x v="0"/>
    <m/>
    <s v="0//0"/>
    <m/>
    <m/>
    <n v="0"/>
    <m/>
    <n v="0"/>
    <m/>
    <m/>
    <m/>
    <s v="EST"/>
    <s v="40 HS"/>
    <d v="2017-01-31T00:00:00"/>
    <n v="5694.97"/>
    <n v="44"/>
    <x v="3"/>
    <x v="0"/>
  </r>
  <r>
    <s v="RONALDO JOSE DA SILVA"/>
    <s v="Universidade Federal de Uberlandia"/>
    <n v="1123210"/>
    <n v="44602200672"/>
    <s v="20/01/1960"/>
    <s v="M"/>
    <s v="SEBASTIANA DOS REIS SILVA"/>
    <s v="Branca"/>
    <s v="BRASILEIRO NATO"/>
    <m/>
    <s v="MG"/>
    <s v="NOVA PONTE"/>
    <n v="71"/>
    <s v="DIVISAO VIGILANCIA SEGURANCA PATRIMONIAL"/>
    <s v="04-SANTA MONICA"/>
    <n v="59"/>
    <s v="PREFEITURA UNIVERSITARIA"/>
    <s v="04-SANTA MONICA"/>
    <x v="0"/>
    <s v="Tecnico (Nivel Medio Completo)"/>
    <x v="0"/>
    <x v="0"/>
    <n v="16"/>
    <x v="0"/>
    <m/>
    <s v="0//0"/>
    <m/>
    <m/>
    <n v="0"/>
    <m/>
    <n v="0"/>
    <m/>
    <m/>
    <m/>
    <s v="EST"/>
    <s v="40 HS"/>
    <d v="1994-01-03T00:00:00"/>
    <n v="7049.94"/>
    <n v="62"/>
    <x v="6"/>
    <x v="2"/>
  </r>
  <r>
    <s v="RONALDO LEAL ROSA"/>
    <s v="Hospital de Clínicas"/>
    <n v="1521830"/>
    <n v="3785089627"/>
    <s v="23/04/1980"/>
    <s v="M"/>
    <s v="ROSALINA LEAL ROSA"/>
    <s v="Branca"/>
    <s v="BRASILEIRO NATO"/>
    <m/>
    <s v="MG"/>
    <s v="PATROCINIO"/>
    <n v="479"/>
    <s v="CLINICA MEDICA E PEDIATRIA PS DIENF"/>
    <s v="05-ENFERMAGEM-UMUARAMA"/>
    <n v="211"/>
    <s v="DIRETORIA DE ENFERMAGEM HC"/>
    <s v="05-ENFERMAGEM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2-13T00:00:00"/>
    <n v="18122.099999999999"/>
    <n v="42"/>
    <x v="2"/>
    <x v="7"/>
  </r>
  <r>
    <s v="RONALDO MACHADO JUNIOR"/>
    <s v="Universidade Federal de Uberlandia"/>
    <n v="3156333"/>
    <n v="6940632662"/>
    <s v="23/09/1991"/>
    <s v="M"/>
    <s v="VANDA PEREIRA FELIX"/>
    <s v="Pard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Doutorado"/>
    <x v="1"/>
    <x v="2"/>
    <n v="3"/>
    <x v="0"/>
    <m/>
    <s v="0//0"/>
    <m/>
    <m/>
    <n v="0"/>
    <m/>
    <n v="0"/>
    <m/>
    <m/>
    <m/>
    <s v="EST"/>
    <s v="40 HS"/>
    <d v="2019-11-29T00:00:00"/>
    <n v="8567.86"/>
    <n v="31"/>
    <x v="0"/>
    <x v="3"/>
  </r>
  <r>
    <s v="RONALDO PIRES DA SILVA"/>
    <s v="Universidade Federal de Uberlandia"/>
    <n v="1643068"/>
    <n v="3233186657"/>
    <s v="13/12/1977"/>
    <s v="M"/>
    <s v="ANTONIA SILVA DE OLIVEIRA"/>
    <s v="Branca"/>
    <s v="BRASILEIRO NATO"/>
    <m/>
    <s v="MG"/>
    <s v="IRAI DE MINAS"/>
    <n v="719"/>
    <s v="DIVISAO DE SISTEMA_- CTIC"/>
    <s v="08-AREA ADMINISTR-UMUARAMA"/>
    <n v="581"/>
    <s v="CENTRO DE TECNO DA INFOR E COMUNICACAO"/>
    <s v="08-AREA ADMINISTR-UMUARAMA"/>
    <x v="0"/>
    <s v="Mestrado"/>
    <x v="1"/>
    <x v="0"/>
    <n v="10"/>
    <x v="0"/>
    <m/>
    <s v="0//0"/>
    <m/>
    <m/>
    <n v="0"/>
    <m/>
    <n v="0"/>
    <m/>
    <m/>
    <m/>
    <s v="EST"/>
    <s v="40 HS"/>
    <d v="2008-07-23T00:00:00"/>
    <n v="10057.17"/>
    <n v="45"/>
    <x v="3"/>
    <x v="8"/>
  </r>
  <r>
    <s v="RONEI ALVES FERREIRA"/>
    <s v="Hospital de Clínicas"/>
    <n v="1364995"/>
    <n v="55001882672"/>
    <s v="10/01/1968"/>
    <s v="M"/>
    <s v="ANAIR ALVES FERREIRA"/>
    <s v="Branca"/>
    <s v="BRASILEIRO NATO"/>
    <m/>
    <s v="MG"/>
    <s v="LAGAMAR"/>
    <n v="769"/>
    <s v="PROPEDEUTICA"/>
    <s v="06-HOSP CLINICAS-UMUARAMA"/>
    <n v="746"/>
    <s v="DIRETORIA DE SERVICOS CLINIC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24 HS"/>
    <d v="2002-11-26T00:00:00"/>
    <n v="6888.29"/>
    <n v="54"/>
    <x v="4"/>
    <x v="2"/>
  </r>
  <r>
    <s v="RONEI TAVARES PEZZINI"/>
    <s v="Universidade Federal de Uberlandia"/>
    <n v="1513583"/>
    <n v="97346160649"/>
    <s v="31/12/1971"/>
    <s v="M"/>
    <s v="MARTHA TAVARES PEZZINI"/>
    <s v="Branca"/>
    <s v="BRASILEIRO NATO"/>
    <m/>
    <s v="MG"/>
    <s v="MATOZINHOS"/>
    <n v="349"/>
    <s v="INSTITUTO DE LETRAS E LINGUISTICA"/>
    <s v="04-SANTA MONICA"/>
    <n v="349"/>
    <s v="INSTITUTO DE LETRAS E LINGUISTICA"/>
    <s v="04-SANTA MONICA"/>
    <x v="0"/>
    <s v="Graduação (Nivel Superior Completo)"/>
    <x v="0"/>
    <x v="2"/>
    <n v="12"/>
    <x v="0"/>
    <m/>
    <s v="0//0"/>
    <m/>
    <m/>
    <n v="0"/>
    <m/>
    <n v="0"/>
    <m/>
    <m/>
    <m/>
    <s v="EST"/>
    <s v="40 HS"/>
    <d v="2005-11-11T00:00:00"/>
    <n v="5155.53"/>
    <n v="51"/>
    <x v="5"/>
    <x v="0"/>
  </r>
  <r>
    <s v="RONEIDE MARIA GONCALVES"/>
    <s v="Universidade Federal de Uberlandia"/>
    <n v="1617295"/>
    <n v="4023687626"/>
    <s v="15/06/1979"/>
    <s v="F"/>
    <s v="MARIA DE FATIMA GONCALVES"/>
    <s v="Branca"/>
    <s v="BRASILEIRO NATO"/>
    <m/>
    <s v="MG"/>
    <s v="ITUIUTABA"/>
    <n v="247"/>
    <s v="PRO REITORIA EXTENSAO E CULTURA"/>
    <s v="04-SANTA MONICA"/>
    <n v="247"/>
    <s v="PRO REITORIA EXTENSAO E CULTURA"/>
    <s v="04-SANTA MON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8-03-31T00:00:00"/>
    <n v="5690.79"/>
    <n v="43"/>
    <x v="2"/>
    <x v="0"/>
  </r>
  <r>
    <s v="RONEY MARQUES DORNELAS"/>
    <s v="Universidade Federal de Uberlandia"/>
    <n v="1826934"/>
    <n v="2857932685"/>
    <s v="25/01/1976"/>
    <s v="M"/>
    <s v="MARIA MARGARETE MARQUES DORNELAS"/>
    <s v="Não Informado"/>
    <s v="BRASILEIRO NATO"/>
    <m/>
    <s v="MG"/>
    <m/>
    <n v="32"/>
    <s v="DIVISAO DE FOLHA DE PAGAMENTO"/>
    <s v="04-SANTA MONICA"/>
    <n v="29"/>
    <s v="PRO REITORIA DE GESTAO DE PESSOAS"/>
    <s v="04-SANTA MONICA"/>
    <x v="0"/>
    <s v="Especialização Nivel Superior"/>
    <x v="0"/>
    <x v="0"/>
    <n v="9"/>
    <x v="0"/>
    <m/>
    <s v="0//0"/>
    <m/>
    <m/>
    <n v="26277"/>
    <s v="FUNDACAO UNIV. FEDERAL DE OURO PRETO"/>
    <n v="0"/>
    <m/>
    <m/>
    <m/>
    <s v="EST"/>
    <s v="40 HS"/>
    <d v="2019-07-29T00:00:00"/>
    <n v="4900.1000000000004"/>
    <n v="46"/>
    <x v="3"/>
    <x v="0"/>
  </r>
  <r>
    <s v="RONI MARCOS DOS SANTOS"/>
    <s v="Universidade Federal de Uberlandia"/>
    <n v="1787807"/>
    <n v="71025286634"/>
    <s v="07/12/1972"/>
    <s v="M"/>
    <s v="ERCIONE LOURDES DOS SANTOS"/>
    <s v="Branca"/>
    <s v="BRASILEIRO NATO"/>
    <m/>
    <s v="GO"/>
    <m/>
    <n v="356"/>
    <s v="INSTITUTO DE QUIMICA"/>
    <s v="04-SANTA MONICA"/>
    <n v="356"/>
    <s v="INSTITUTO DE QUIMICA"/>
    <s v="04-SANTA MONICA"/>
    <x v="0"/>
    <s v="Mestrado"/>
    <x v="0"/>
    <x v="0"/>
    <n v="9"/>
    <x v="0"/>
    <m/>
    <s v="0//0"/>
    <m/>
    <m/>
    <n v="0"/>
    <m/>
    <n v="0"/>
    <m/>
    <m/>
    <m/>
    <s v="EST"/>
    <s v="40 HS"/>
    <d v="2010-05-31T00:00:00"/>
    <n v="6411.01"/>
    <n v="50"/>
    <x v="5"/>
    <x v="2"/>
  </r>
  <r>
    <s v="ROSA LINA DE OLIVEIRA"/>
    <s v="Hospital de Clínicas"/>
    <n v="413343"/>
    <n v="35105003691"/>
    <s v="09/07/1959"/>
    <s v="F"/>
    <s v="MARIA RUFINA DE OLIVEIRA"/>
    <s v="Branca"/>
    <s v="BRASILEIRO NATO"/>
    <m/>
    <s v="MG"/>
    <s v="SÃO GOTARDO"/>
    <n v="776"/>
    <s v="DESENVOLVIMENTO HUMANO EM SAUDE"/>
    <s v="06-HOSP CLINICAS-UMUARAMA"/>
    <n v="179"/>
    <s v="DIRETORIA GERAL HOSP CLINICAS"/>
    <s v="06-HOSP CLINICAS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9-10-03T00:00:00"/>
    <n v="5972.85"/>
    <n v="63"/>
    <x v="6"/>
    <x v="0"/>
  </r>
  <r>
    <s v="ROSA MARIA DA SILVA FERREIRA"/>
    <s v="Universidade Federal de Uberlandia"/>
    <n v="413068"/>
    <n v="36057002687"/>
    <s v="11/10/1956"/>
    <s v="F"/>
    <s v="MARIA AUGUSTA SILVA"/>
    <s v="Parda"/>
    <s v="BRASILEIRO NATO"/>
    <m/>
    <s v="MG"/>
    <s v="UBERLANDIA"/>
    <n v="656"/>
    <s v="DIVISAO ESTRUTURACAO DADOS E INFORMACOES"/>
    <s v="04-SANTA MONICA"/>
    <n v="29"/>
    <s v="PRO REITORIA DE GESTAO DE PESSOAS"/>
    <s v="04-SANTA MONIC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88-01-25T00:00:00"/>
    <n v="14922.4"/>
    <n v="66"/>
    <x v="1"/>
    <x v="6"/>
  </r>
  <r>
    <s v="ROSA MONICA DE OLIVEIRA"/>
    <s v="Hospital de Clínicas"/>
    <n v="1532518"/>
    <n v="80760724687"/>
    <s v="10/10/1970"/>
    <s v="F"/>
    <s v="IRACI INACIA DE OLIVEIRA"/>
    <s v="Branca"/>
    <s v="BRASILEIRO NATO"/>
    <m/>
    <s v="MG"/>
    <s v="UBERLANDIA"/>
    <n v="765"/>
    <s v="ASSISTENCIA SOCIAL"/>
    <s v="06-HOSP CLINICAS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6-05-24T00:00:00"/>
    <n v="15056.55"/>
    <n v="52"/>
    <x v="5"/>
    <x v="6"/>
  </r>
  <r>
    <s v="ROSALIA PIRES GONZAGA"/>
    <s v="Universidade Federal de Uberlandia"/>
    <n v="1123595"/>
    <n v="73994537649"/>
    <s v="17/04/1969"/>
    <s v="F"/>
    <s v="NEUZA PIRES GONZAGA"/>
    <s v="Branca"/>
    <s v="BRASILEIRO NATO"/>
    <m/>
    <s v="GO"/>
    <s v="SANTA HELENA"/>
    <n v="395"/>
    <s v="INSTITUTO DE FISICA"/>
    <s v="04-SANTA MONICA"/>
    <n v="395"/>
    <s v="INSTITUTO DE FISICA"/>
    <s v="04-SANTA MONIC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5-01-23T00:00:00"/>
    <n v="5189.41"/>
    <n v="53"/>
    <x v="5"/>
    <x v="0"/>
  </r>
  <r>
    <s v="ROSANA DUTRA MARTINS"/>
    <s v="Hospital de Clínicas"/>
    <n v="2065661"/>
    <n v="8014330617"/>
    <s v="13/04/1989"/>
    <s v="F"/>
    <s v="AGDA APARECIDA DUTRA MARTINS"/>
    <s v="Parda"/>
    <s v="BRASILEIRO NATO"/>
    <m/>
    <s v="MG"/>
    <m/>
    <n v="480"/>
    <s v="EMERGENCIA DA CLINICA MEDICA PS DIENF"/>
    <s v="05-ENFERMAGEM-UMUARAMA"/>
    <n v="211"/>
    <s v="DIRETORIA DE ENFERMAGEM HC"/>
    <s v="05-ENFERMAGEM-UMUARAMA"/>
    <x v="0"/>
    <s v="Especialização Nivel Superior"/>
    <x v="2"/>
    <x v="3"/>
    <n v="7"/>
    <x v="0"/>
    <m/>
    <s v="0//0"/>
    <m/>
    <m/>
    <n v="0"/>
    <m/>
    <n v="0"/>
    <m/>
    <m/>
    <m/>
    <s v="EST"/>
    <s v="40 HS"/>
    <d v="2013-10-10T00:00:00"/>
    <n v="8638.1299999999992"/>
    <n v="33"/>
    <x v="0"/>
    <x v="3"/>
  </r>
  <r>
    <s v="ROSANA EVARISTO CLEMENTE"/>
    <s v="Hospital de Clínicas"/>
    <n v="1434845"/>
    <n v="3771992656"/>
    <s v="17/09/1977"/>
    <s v="F"/>
    <s v="MAFALDA MARIA EVARISTO CLEMENTE"/>
    <s v="Branca"/>
    <s v="BRASILEIRO NATO"/>
    <m/>
    <s v="MG"/>
    <s v="MONTE CARMELO"/>
    <n v="211"/>
    <s v="DIRETORIA DE ENFERMAGEM HC"/>
    <s v="05-ENFERMAGEM-UMUARAMA"/>
    <n v="211"/>
    <s v="DIRETORIA DE ENFERMAGEM HC"/>
    <s v="05-ENFERMAGEM-UMUARAMA"/>
    <x v="0"/>
    <s v="Especialização Nivel Superior"/>
    <x v="1"/>
    <x v="0"/>
    <n v="13"/>
    <x v="1"/>
    <m/>
    <s v="0//0"/>
    <m/>
    <s v="CESSAO (COM ONUS) PARA OUTROS ORGAOS - EST"/>
    <n v="0"/>
    <m/>
    <n v="26443"/>
    <s v="EMPRESA BRAS. SERVIÇOS HOSPITALARES"/>
    <s v="12/04/2021"/>
    <s v="0//0"/>
    <s v="EST"/>
    <s v="40 HS"/>
    <d v="2003-11-13T00:00:00"/>
    <n v="9828.7199999999993"/>
    <n v="45"/>
    <x v="3"/>
    <x v="3"/>
  </r>
  <r>
    <s v="ROSANA GONCALVES DE SOUSA"/>
    <s v="Hospital de Clínicas"/>
    <n v="1365755"/>
    <n v="95168524672"/>
    <s v="22/07/1975"/>
    <s v="F"/>
    <s v="FRANCISMERY GONCALVES DE SOUSA"/>
    <s v="Pard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2-12-02T00:00:00"/>
    <n v="7362.68"/>
    <n v="47"/>
    <x v="3"/>
    <x v="2"/>
  </r>
  <r>
    <s v="ROSANA HELENA TEIXEIRA DE LIMA RIBEIRO ANDRADE"/>
    <s v="Universidade Federal de Uberlandia"/>
    <n v="1948169"/>
    <n v="8676236755"/>
    <s v="05/10/1979"/>
    <s v="F"/>
    <s v="MARIA HELENA TEIXEIRA DE LIMA"/>
    <s v="Branca"/>
    <s v="BRASILEIRO NATO"/>
    <m/>
    <s v="DF"/>
    <m/>
    <n v="97"/>
    <s v="DIVISAO SERVICOS AMBULATORIO CENTRAL"/>
    <s v="08-AREA ADMINISTR-UMUARAMA"/>
    <n v="0"/>
    <m/>
    <m/>
    <x v="0"/>
    <s v="Doutorado"/>
    <x v="5"/>
    <x v="4"/>
    <m/>
    <x v="3"/>
    <m/>
    <s v="0//0"/>
    <m/>
    <m/>
    <n v="0"/>
    <m/>
    <n v="0"/>
    <m/>
    <m/>
    <m/>
    <s v="EST"/>
    <s v="40 HS"/>
    <d v="2021-02-01T00:00:00"/>
    <n v="332.31"/>
    <n v="43"/>
    <x v="2"/>
    <x v="10"/>
  </r>
  <r>
    <s v="ROSANA MARIA FERREIRA MENDONCA"/>
    <s v="Hospital de Clínicas"/>
    <n v="1532699"/>
    <n v="14724763876"/>
    <s v="21/01/1965"/>
    <s v="F"/>
    <s v="IZALTINA DA SILVA FERREIRA"/>
    <s v="Branca"/>
    <s v="BRASILEIRO NATO"/>
    <m/>
    <s v="SP"/>
    <s v="VITORIA BRASIL"/>
    <n v="478"/>
    <s v="CIRURGIA PS DIENF"/>
    <s v="05-ENFERMAGEM-UMUARAMA"/>
    <n v="211"/>
    <s v="DIRETORIA DE ENFERMAGEM HC"/>
    <s v="05-ENFERMAGEM-UMUARAMA"/>
    <x v="0"/>
    <s v="Especialização Nivel Superior"/>
    <x v="2"/>
    <x v="0"/>
    <n v="12"/>
    <x v="0"/>
    <m/>
    <s v="0//0"/>
    <m/>
    <m/>
    <n v="0"/>
    <m/>
    <n v="0"/>
    <m/>
    <m/>
    <m/>
    <s v="EST"/>
    <s v="40 HS"/>
    <d v="2006-05-24T00:00:00"/>
    <n v="10307.65"/>
    <n v="57"/>
    <x v="4"/>
    <x v="8"/>
  </r>
  <r>
    <s v="ROSANA PAULA PIRES"/>
    <s v="Hospital de Clínicas"/>
    <n v="1123648"/>
    <n v="108737675"/>
    <s v="11/04/1973"/>
    <s v="F"/>
    <s v="VILMA PIRES FARIA"/>
    <s v="Branca"/>
    <s v="BRASILEIRO NATO"/>
    <m/>
    <s v="MG"/>
    <s v="PRATA"/>
    <n v="771"/>
    <s v="SERVICOS MEDICOS"/>
    <s v="06-HOSP CLINICAS-UMUARAMA"/>
    <n v="746"/>
    <s v="DIRETORIA DE SERVICOS CLINICOS"/>
    <s v="06-HOSP CLINICAS-UMUARAMA"/>
    <x v="0"/>
    <s v="Mestrado"/>
    <x v="0"/>
    <x v="0"/>
    <n v="16"/>
    <x v="0"/>
    <m/>
    <s v="0//0"/>
    <m/>
    <m/>
    <n v="0"/>
    <m/>
    <n v="0"/>
    <m/>
    <m/>
    <m/>
    <s v="EST"/>
    <s v="40 HS"/>
    <d v="1995-01-09T00:00:00"/>
    <n v="8087.52"/>
    <n v="49"/>
    <x v="5"/>
    <x v="3"/>
  </r>
  <r>
    <s v="ROSANA SANTOS ALVES"/>
    <s v="Hospital de Clínicas"/>
    <n v="1365993"/>
    <n v="30334314372"/>
    <s v="01/01/1967"/>
    <s v="F"/>
    <s v="LEONILDES SANTOS ALVES"/>
    <s v="Preta"/>
    <s v="BRASILEIRO NATO"/>
    <m/>
    <s v="MA"/>
    <s v="SAO LUIS"/>
    <n v="482"/>
    <s v="CLINICA CIRURGICA 2 INTERNACAO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2-10T00:00:00"/>
    <n v="10880"/>
    <n v="55"/>
    <x v="4"/>
    <x v="8"/>
  </r>
  <r>
    <s v="ROSANGELA APARECIDA RESENDE DE MELO ROCHA"/>
    <s v="Universidade Federal de Uberlandia"/>
    <n v="1795032"/>
    <n v="92760287653"/>
    <s v="18/01/1972"/>
    <s v="F"/>
    <s v="LUZIA APARECIDA DE RESENDE"/>
    <s v="Branca"/>
    <s v="BRASILEIRO NATO"/>
    <m/>
    <s v="MG"/>
    <m/>
    <n v="1249"/>
    <s v="CENTRAL DE LINGUAS"/>
    <s v="04-SANTA MONICA"/>
    <n v="349"/>
    <s v="INSTITUTO DE LETRAS E LINGUISTICA"/>
    <s v="04-SANTA MONICA"/>
    <x v="0"/>
    <s v="Especialização Nivel Superior"/>
    <x v="1"/>
    <x v="0"/>
    <n v="9"/>
    <x v="0"/>
    <m/>
    <s v="0//0"/>
    <m/>
    <m/>
    <n v="26255"/>
    <s v="UNI.FED.VALES DO JEQUITINHONHA E MUCURI"/>
    <n v="0"/>
    <m/>
    <m/>
    <m/>
    <s v="EST"/>
    <s v="40 HS"/>
    <d v="2019-02-27T00:00:00"/>
    <n v="9254.17"/>
    <n v="50"/>
    <x v="5"/>
    <x v="3"/>
  </r>
  <r>
    <s v="ROSANGELA CARATTA MACEDO PORTELLA SILVEIRA"/>
    <s v="Hospital de Clínicas"/>
    <n v="1123439"/>
    <n v="32299834672"/>
    <s v="30/01/1955"/>
    <s v="F"/>
    <s v="ZULMA CARATTA MACEDO"/>
    <s v="Branca"/>
    <s v="BRASILEIRO NATO"/>
    <m/>
    <s v="MG"/>
    <s v="UBERLANDIA"/>
    <n v="770"/>
    <s v="PSICOLOGIA CLINICA"/>
    <s v="06-HOSP CLINICAS-UMUARAMA"/>
    <n v="746"/>
    <s v="DIRETORIA DE SERVICOS CLINICOS"/>
    <s v="06-HOSP CLINICAS-UMUARAMA"/>
    <x v="0"/>
    <s v="Especialização Nivel Superior"/>
    <x v="1"/>
    <x v="2"/>
    <n v="16"/>
    <x v="0"/>
    <m/>
    <s v="0//0"/>
    <m/>
    <m/>
    <n v="0"/>
    <m/>
    <n v="0"/>
    <m/>
    <m/>
    <m/>
    <s v="EST"/>
    <s v="40 HS"/>
    <d v="1995-01-09T00:00:00"/>
    <n v="12092.64"/>
    <n v="67"/>
    <x v="1"/>
    <x v="5"/>
  </r>
  <r>
    <s v="ROSANGELA DE OLIVEIRA FELICE"/>
    <s v="Hospital de Clínicas"/>
    <n v="2424530"/>
    <n v="49147315687"/>
    <s v="17/01/1966"/>
    <s v="F"/>
    <s v="TARCILA DE OLIVEIRA"/>
    <s v="Parda"/>
    <s v="BRASILEIRO NATO"/>
    <m/>
    <s v="MG"/>
    <s v="UBERLANDIA"/>
    <n v="494"/>
    <s v="HEMODINAMICA GEUNE DIENF"/>
    <s v="05-ENFERMAGEM-UMUARAMA"/>
    <n v="211"/>
    <s v="DIRETORIA DE ENFERMAGEM HC"/>
    <s v="05-ENFERMAGEM-UMUARAMA"/>
    <x v="0"/>
    <s v="Mestrado"/>
    <x v="1"/>
    <x v="0"/>
    <n v="13"/>
    <x v="0"/>
    <m/>
    <s v="0//0"/>
    <m/>
    <m/>
    <n v="0"/>
    <m/>
    <n v="0"/>
    <m/>
    <m/>
    <m/>
    <s v="EST"/>
    <s v="40 HS"/>
    <d v="2003-11-14T00:00:00"/>
    <n v="17719.11"/>
    <n v="56"/>
    <x v="4"/>
    <x v="1"/>
  </r>
  <r>
    <s v="ROSANGELA RIBEIRO COSTA"/>
    <s v="Hospital de Clínicas"/>
    <n v="410111"/>
    <n v="36555282649"/>
    <s v="12/12/1958"/>
    <s v="F"/>
    <s v="LAURENTINA MARIA COSTA"/>
    <s v="Branca"/>
    <s v="BRASILEIRO NATO"/>
    <m/>
    <s v="MG"/>
    <s v="UBERLANDIA"/>
    <n v="482"/>
    <s v="CLINICA CIRURGICA 2 INTERNACAO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7-04-01T00:00:00"/>
    <n v="14580.61"/>
    <n v="64"/>
    <x v="1"/>
    <x v="6"/>
  </r>
  <r>
    <s v="ROSANIA ALVES MAGALHAES"/>
    <s v="Universidade Federal de Uberlandia"/>
    <n v="1754283"/>
    <n v="3331545686"/>
    <s v="04/03/1978"/>
    <s v="F"/>
    <s v="MARIA APARECIDA OLIVEIRA MAGALHAES"/>
    <s v="Preta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x v="0"/>
    <s v="Doutorado"/>
    <x v="1"/>
    <x v="0"/>
    <n v="9"/>
    <x v="0"/>
    <m/>
    <s v="0//0"/>
    <m/>
    <m/>
    <n v="0"/>
    <m/>
    <n v="0"/>
    <m/>
    <m/>
    <m/>
    <s v="EST"/>
    <s v="40 HS"/>
    <d v="2010-01-26T00:00:00"/>
    <n v="11144.35"/>
    <n v="44"/>
    <x v="3"/>
    <x v="8"/>
  </r>
  <r>
    <s v="ROSANIA RESENDE SILVA LOPES"/>
    <s v="Hospital de Clínicas"/>
    <n v="1123485"/>
    <n v="50999680668"/>
    <s v="29/11/1964"/>
    <s v="F"/>
    <s v="ADELIA FREITAS DA SILVA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1-09T00:00:00"/>
    <n v="8319.61"/>
    <n v="58"/>
    <x v="4"/>
    <x v="3"/>
  </r>
  <r>
    <s v="ROSE MARY DE MORAIS BORGES"/>
    <s v="Hospital de Clínicas"/>
    <n v="1454371"/>
    <n v="54830494620"/>
    <s v="21/11/1965"/>
    <s v="F"/>
    <s v="NILZA MARIA DE MORAIS"/>
    <s v="Branca"/>
    <s v="BRASILEIRO NATO"/>
    <m/>
    <s v="MG"/>
    <s v="UBERABA"/>
    <n v="749"/>
    <s v="FARMACIA"/>
    <s v="06-HOSP CLINICAS-UMUARAMA"/>
    <n v="743"/>
    <s v="DIRETORIA DE SERVICOS ADMINISTRATIV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4-05-27T00:00:00"/>
    <n v="5675.08"/>
    <n v="57"/>
    <x v="4"/>
    <x v="0"/>
  </r>
  <r>
    <s v="ROSE MEIRE SILVA"/>
    <s v="Hospital de Clínicas"/>
    <n v="1434327"/>
    <n v="74410725653"/>
    <s v="18/05/1968"/>
    <s v="F"/>
    <s v="MARIA DE LOURDES GONCALVES SILVA"/>
    <s v="Parda"/>
    <s v="BRASILEIRO NATO"/>
    <m/>
    <s v="MG"/>
    <s v="PATOS DE MINAS"/>
    <n v="491"/>
    <s v="CENTRO CIRURGICO GEUNE DIENF"/>
    <s v="05-ENFERMAGEM-UMUARAMA"/>
    <n v="211"/>
    <s v="DIRETORIA DE ENFERMAGEM HC"/>
    <s v="05-ENFERMAGEM-UMUARAMA"/>
    <x v="0"/>
    <s v="Tecnico (Nivel Medio Completo)"/>
    <x v="2"/>
    <x v="0"/>
    <n v="13"/>
    <x v="0"/>
    <m/>
    <s v="0//0"/>
    <m/>
    <m/>
    <n v="0"/>
    <m/>
    <n v="0"/>
    <m/>
    <m/>
    <m/>
    <s v="EST"/>
    <s v="40 HS"/>
    <d v="2003-11-06T00:00:00"/>
    <n v="9731.93"/>
    <n v="54"/>
    <x v="4"/>
    <x v="3"/>
  </r>
  <r>
    <s v="ROSELI AMELIA SALOME"/>
    <s v="Hospital de Clínicas"/>
    <n v="1534726"/>
    <n v="83579168649"/>
    <s v="08/01/1970"/>
    <s v="F"/>
    <s v="MARIA TEREZA CRAVO SALOME"/>
    <s v="Branca"/>
    <s v="BRASILEIRO NATO"/>
    <m/>
    <s v="PR"/>
    <s v="BOA ESPERANCA"/>
    <n v="478"/>
    <s v="CIRURGIA PS DIENF"/>
    <s v="05-ENFERMAGEM-UMUARAMA"/>
    <n v="211"/>
    <s v="DIRETORIA DE ENFERMAGEM HC"/>
    <s v="05-ENFERMAGEM-UMUARAMA"/>
    <x v="0"/>
    <s v="Especialização Nivel Superior"/>
    <x v="2"/>
    <x v="0"/>
    <n v="11"/>
    <x v="0"/>
    <m/>
    <s v="0//0"/>
    <m/>
    <m/>
    <n v="0"/>
    <m/>
    <n v="0"/>
    <m/>
    <m/>
    <m/>
    <s v="EST"/>
    <s v="40 HS"/>
    <d v="2006-06-12T00:00:00"/>
    <n v="11759.52"/>
    <n v="52"/>
    <x v="5"/>
    <x v="8"/>
  </r>
  <r>
    <s v="ROSELI MARIA DE OLIVEIRA CARVALHO"/>
    <s v="Hospital de Clínicas"/>
    <n v="1365768"/>
    <n v="1181411637"/>
    <s v="27/06/1965"/>
    <s v="F"/>
    <s v="MARIA ROSA DA ENCARNACAO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3"/>
    <x v="0"/>
    <m/>
    <s v="0//0"/>
    <m/>
    <m/>
    <n v="0"/>
    <m/>
    <n v="0"/>
    <m/>
    <m/>
    <m/>
    <s v="EST"/>
    <s v="20 HS"/>
    <d v="2002-11-15T00:00:00"/>
    <n v="9116.9500000000007"/>
    <n v="57"/>
    <x v="4"/>
    <x v="3"/>
  </r>
  <r>
    <s v="ROSEMARY BORGES DA SILVA"/>
    <s v="Universidade Federal de Uberlandia"/>
    <n v="1123363"/>
    <n v="57301557604"/>
    <s v="13/11/1966"/>
    <s v="F"/>
    <s v="ANA JARDIM SILVA"/>
    <s v="Preta"/>
    <s v="BRASILEIRO NATO"/>
    <m/>
    <s v="PR"/>
    <s v="UBERLANDIA"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14"/>
    <x v="0"/>
    <m/>
    <s v="0//0"/>
    <m/>
    <m/>
    <n v="0"/>
    <m/>
    <n v="0"/>
    <m/>
    <m/>
    <m/>
    <s v="EST"/>
    <s v="40 HS"/>
    <d v="1994-12-15T00:00:00"/>
    <n v="6498.88"/>
    <n v="56"/>
    <x v="4"/>
    <x v="2"/>
  </r>
  <r>
    <s v="ROSEMARY RIBEIRO"/>
    <s v="Hospital de Clínicas"/>
    <n v="1532406"/>
    <n v="80086730606"/>
    <s v="07/11/1975"/>
    <s v="F"/>
    <s v="MARIA ABADIA RIBEIRO"/>
    <s v="Branca"/>
    <s v="BRASILEIRO NATO"/>
    <m/>
    <s v="MG"/>
    <s v="PATROCINIO"/>
    <n v="490"/>
    <s v="BERCARIO E UTI NEONATAL GEUNE DIENF"/>
    <s v="05-ENFERMAGEM-UMUARAMA"/>
    <n v="211"/>
    <s v="DIRETORIA DE ENFERMAGEM HC"/>
    <s v="05-ENFERMAGEM-UMUARAMA"/>
    <x v="0"/>
    <s v="Graduação (Nivel Superior Completo)"/>
    <x v="0"/>
    <x v="0"/>
    <n v="12"/>
    <x v="0"/>
    <m/>
    <s v="0//0"/>
    <m/>
    <m/>
    <n v="0"/>
    <m/>
    <n v="0"/>
    <m/>
    <m/>
    <m/>
    <s v="EST"/>
    <s v="40 HS"/>
    <d v="2006-05-24T00:00:00"/>
    <n v="6084.69"/>
    <n v="47"/>
    <x v="3"/>
    <x v="2"/>
  </r>
  <r>
    <s v="ROSEMEIRE FABRICIO DOS SANTOS"/>
    <s v="Universidade Federal de Uberlandia"/>
    <n v="1753301"/>
    <n v="4279726639"/>
    <s v="27/06/1979"/>
    <s v="F"/>
    <s v="MARIA SALETE DE BRITO"/>
    <s v="Branca"/>
    <s v="BRASILEIRO NATO"/>
    <m/>
    <s v="MG"/>
    <m/>
    <n v="264"/>
    <s v="DIRETORIA DA ESCOLA TECNICA DE SAUDE"/>
    <s v="07-AREA ACADEMICA-UMUARAMA"/>
    <n v="264"/>
    <s v="DIRETORIA DA ESCOLA TECNICA DE SAUDE"/>
    <s v="07-AREA ACADEMICA-UMUARAMA"/>
    <x v="0"/>
    <s v="Especialização Nivel Superior"/>
    <x v="1"/>
    <x v="0"/>
    <n v="9"/>
    <x v="0"/>
    <m/>
    <s v="0//0"/>
    <m/>
    <m/>
    <n v="0"/>
    <m/>
    <n v="0"/>
    <m/>
    <m/>
    <m/>
    <s v="EST"/>
    <s v="40 HS"/>
    <d v="2010-01-18T00:00:00"/>
    <n v="8278.66"/>
    <n v="43"/>
    <x v="2"/>
    <x v="3"/>
  </r>
  <r>
    <s v="ROSEMEIRE RODRIGUES BORGES BARBOSA"/>
    <s v="Hospital de Clínicas"/>
    <n v="1436867"/>
    <n v="61177180120"/>
    <s v="05/04/1972"/>
    <s v="F"/>
    <s v="DELFINA MARIA DE JESUS"/>
    <s v="Branca"/>
    <s v="BRASILEIRO NATO"/>
    <m/>
    <s v="GO"/>
    <s v="GOIANIA"/>
    <n v="771"/>
    <s v="SERVICOS MEDICOS"/>
    <s v="06-HOSP CLINICAS-UMUARAMA"/>
    <n v="746"/>
    <s v="DIRETORIA DE SERVICOS CLINICOS"/>
    <s v="06-HOSP CLINICAS-UMUARAMA"/>
    <x v="0"/>
    <s v="Tecnico (Nivel Medio Completo)"/>
    <x v="2"/>
    <x v="0"/>
    <n v="12"/>
    <x v="0"/>
    <m/>
    <s v="0//0"/>
    <m/>
    <m/>
    <n v="0"/>
    <m/>
    <n v="0"/>
    <m/>
    <m/>
    <m/>
    <s v="EST"/>
    <s v="40 HS"/>
    <d v="2003-12-10T00:00:00"/>
    <n v="4320.1099999999997"/>
    <n v="50"/>
    <x v="5"/>
    <x v="0"/>
  </r>
  <r>
    <s v="ROSIANE FERNANDES CARRIJO"/>
    <s v="Hospital de Clínicas"/>
    <n v="3013514"/>
    <n v="8118748693"/>
    <s v="17/09/1986"/>
    <s v="F"/>
    <s v="NILVA MARIA FERNANDES DE MIRANDA CARRIJO"/>
    <s v="Branca"/>
    <s v="BRASILEIRO NATO"/>
    <m/>
    <s v="MG"/>
    <m/>
    <n v="776"/>
    <s v="DESENVOLVIMENTO HUMANO EM SAUDE"/>
    <s v="06-HOSP CLINICAS-UMUARAMA"/>
    <n v="743"/>
    <s v="DIRETORIA DE SERVICOS ADMINISTRATIVOS"/>
    <s v="06-HOSP CLINICAS-UMUARAMA"/>
    <x v="0"/>
    <s v="Graduação (Nivel Superior Completo)"/>
    <x v="2"/>
    <x v="0"/>
    <n v="4"/>
    <x v="0"/>
    <m/>
    <s v="0//0"/>
    <m/>
    <m/>
    <n v="0"/>
    <m/>
    <n v="0"/>
    <m/>
    <m/>
    <m/>
    <s v="EST"/>
    <s v="40 HS"/>
    <d v="2018-02-19T00:00:00"/>
    <n v="3060.38"/>
    <n v="36"/>
    <x v="7"/>
    <x v="9"/>
  </r>
  <r>
    <s v="ROSILAINE CRISTINA SILVA"/>
    <s v="Universidade Federal de Uberlandia"/>
    <n v="1215095"/>
    <n v="7253378695"/>
    <s v="03/07/1985"/>
    <s v="F"/>
    <s v="ZILEIDE MARIA CARNEIRO DA SILVA"/>
    <s v="Preta"/>
    <s v="BRASILEIRO NATO"/>
    <m/>
    <s v="MG"/>
    <m/>
    <n v="886"/>
    <s v="DIVISAO DE INFORMATIZACAO DA DIRBI"/>
    <s v="04-SANTA MONICA"/>
    <n v="585"/>
    <s v="DIRETORIA DO SISTEMA DE BIBLIOTECAS"/>
    <s v="04-SANTA MONICA"/>
    <x v="0"/>
    <s v="Mestrado"/>
    <x v="0"/>
    <x v="0"/>
    <n v="6"/>
    <x v="0"/>
    <m/>
    <s v="0//0"/>
    <m/>
    <m/>
    <n v="26254"/>
    <s v="UNIVERSIDADE FED.DO TRIANGULO MINEIRO"/>
    <n v="0"/>
    <m/>
    <m/>
    <m/>
    <s v="EST"/>
    <s v="40 HS"/>
    <d v="2017-03-17T00:00:00"/>
    <n v="5267.87"/>
    <n v="37"/>
    <x v="7"/>
    <x v="0"/>
  </r>
  <r>
    <s v="ROSILENE MARIA MARQUES ROCHA"/>
    <s v="Hospital de Clínicas"/>
    <n v="1123340"/>
    <n v="84744294634"/>
    <s v="28/05/1969"/>
    <s v="F"/>
    <s v="JULIETA MARQUES ZANATA"/>
    <s v="Branca"/>
    <s v="BRASILEIRO NATO"/>
    <m/>
    <s v="MG"/>
    <s v="ARAGUARI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5"/>
    <x v="0"/>
    <m/>
    <s v="0//0"/>
    <m/>
    <m/>
    <n v="0"/>
    <m/>
    <n v="0"/>
    <m/>
    <m/>
    <m/>
    <s v="EST"/>
    <s v="40 HS"/>
    <d v="1994-12-15T00:00:00"/>
    <n v="6752.33"/>
    <n v="53"/>
    <x v="5"/>
    <x v="2"/>
  </r>
  <r>
    <s v="ROSSANA BATISTA FERREIRA LIMA"/>
    <s v="Universidade Federal de Uberlandia"/>
    <n v="1941521"/>
    <n v="8342908631"/>
    <s v="06/10/1987"/>
    <s v="F"/>
    <s v="ROSANA BATISTA FERREIRA LIMA"/>
    <s v="Branca"/>
    <s v="BRASILEIRO NATO"/>
    <m/>
    <s v="MG"/>
    <m/>
    <n v="372"/>
    <s v="FACULDADE ARQUITETURA URBANISMO E DESIGN"/>
    <s v="04-SANTA MONICA"/>
    <n v="372"/>
    <s v="FACULDADE ARQUITETURA URBANISMO E DESIGN"/>
    <s v="04-SANTA MONICA"/>
    <x v="0"/>
    <s v="Mestrado"/>
    <x v="1"/>
    <x v="0"/>
    <n v="8"/>
    <x v="0"/>
    <m/>
    <s v="0//0"/>
    <m/>
    <m/>
    <n v="0"/>
    <m/>
    <n v="0"/>
    <m/>
    <m/>
    <m/>
    <s v="EST"/>
    <s v="40 HS"/>
    <d v="2012-05-04T00:00:00"/>
    <n v="9631.0499999999993"/>
    <n v="35"/>
    <x v="7"/>
    <x v="3"/>
  </r>
  <r>
    <s v="ROSSILDA APARECIDA SILVA"/>
    <s v="Universidade Federal de Uberlandia"/>
    <n v="1459619"/>
    <n v="93184662691"/>
    <s v="26/04/1969"/>
    <s v="F"/>
    <s v="MARIA LUZIA DA SILVA"/>
    <s v="Parda"/>
    <s v="BRASILEIRO NATO"/>
    <m/>
    <s v="MG"/>
    <s v="UBERLANDIA"/>
    <n v="305"/>
    <s v="FACULDADE DE MEDICINA"/>
    <s v="07-AREA ACADEMICA-UMUARAMA"/>
    <n v="746"/>
    <s v="DIRETORIA DE SERVICOS CLINICOS"/>
    <s v="06-HOSP CLINICAS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7-15T00:00:00"/>
    <n v="9416.49"/>
    <n v="53"/>
    <x v="5"/>
    <x v="3"/>
  </r>
  <r>
    <s v="ROWZEMBERG FERREIRA VANDERLEI"/>
    <s v="Universidade Federal de Uberlandia"/>
    <n v="3152585"/>
    <n v="4141992356"/>
    <s v="28/11/1990"/>
    <s v="M"/>
    <s v="MARIA DO DESTERRO FERREIRA DA COSTA"/>
    <s v="Preta"/>
    <s v="BRASILEIRO NATO"/>
    <m/>
    <s v="PI"/>
    <m/>
    <n v="1162"/>
    <s v="COORD CURSO GRAD EDU FISICA-BACHARELADO"/>
    <s v="03-EDUCACAO FISICA"/>
    <n v="332"/>
    <s v="FACULDADE DE EDUCACAO FISICA"/>
    <s v="03-EDUCACAO FIS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10-14T00:00:00"/>
    <n v="3809.85"/>
    <n v="32"/>
    <x v="0"/>
    <x v="9"/>
  </r>
  <r>
    <s v="ROZINEI ALVES PEREIRA"/>
    <s v="Universidade Federal de Uberlandia"/>
    <n v="1984267"/>
    <n v="99981122653"/>
    <s v="08/03/1973"/>
    <s v="F"/>
    <s v="LAZARA ANTONIA ALVES PEREIRA"/>
    <s v="Branca"/>
    <s v="BRASILEIRO NATO"/>
    <m/>
    <s v="MG"/>
    <m/>
    <n v="800"/>
    <s v="COORD DO CURSO DE GEOGRAFIA DO PONTAL"/>
    <s v="09-CAMPUS PONTAL"/>
    <n v="1155"/>
    <s v="INSTITUTO DE CIENCIAS HUMANAS DO PONTAL"/>
    <s v="09-CAMPUS PONTAL"/>
    <x v="0"/>
    <s v="Especialização Nivel Superior"/>
    <x v="2"/>
    <x v="0"/>
    <n v="7"/>
    <x v="0"/>
    <m/>
    <s v="0//0"/>
    <m/>
    <m/>
    <n v="0"/>
    <m/>
    <n v="0"/>
    <m/>
    <m/>
    <m/>
    <s v="EST"/>
    <s v="40 HS"/>
    <d v="2012-12-10T00:00:00"/>
    <n v="3567.94"/>
    <n v="49"/>
    <x v="5"/>
    <x v="9"/>
  </r>
  <r>
    <s v="RUBENS APARECIDO ASSUNCAO"/>
    <s v="Universidade Federal de Uberlandia"/>
    <n v="409539"/>
    <n v="23967226620"/>
    <s v="05/03/1958"/>
    <s v="M"/>
    <s v="ETERNA MUDES ASSUNCAO"/>
    <s v="Preta"/>
    <s v="BRASILEIRO NATO"/>
    <m/>
    <s v="MG"/>
    <s v="UBERLANDIA"/>
    <n v="403"/>
    <s v="FACULDADE DE ENGENHARIA ELETRICA"/>
    <s v="04-SANTA MONICA"/>
    <n v="403"/>
    <s v="FACULDADE DE ENGENHARIA ELETRIC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77-08-16T00:00:00"/>
    <n v="8432.4500000000007"/>
    <n v="64"/>
    <x v="1"/>
    <x v="3"/>
  </r>
  <r>
    <s v="RUBENS MARCELINO RESENDE"/>
    <s v="Universidade Federal de Uberlandia"/>
    <n v="413365"/>
    <n v="32283202604"/>
    <s v="05/03/1954"/>
    <s v="M"/>
    <s v="MARIA HELENA MARCELINO"/>
    <s v="Branca"/>
    <s v="BRASILEIRO NATO"/>
    <m/>
    <s v="MG"/>
    <s v="ITUIUTABA"/>
    <n v="118"/>
    <s v="DIVISAO FAZENDAS EXPERIMENTAIS - DIEPV"/>
    <s v="08-AREA ADMINISTR-UMUARAMA"/>
    <n v="117"/>
    <s v="DIRET DE EXPERIMENTACAO E PROD VEGETAL"/>
    <s v="08-AREA ADMINISTR-UMUARAM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89-10-12T00:00:00"/>
    <n v="4133.47"/>
    <n v="68"/>
    <x v="1"/>
    <x v="0"/>
  </r>
  <r>
    <s v="RUDGHERI MARQUES MARTINS FONTES"/>
    <s v="Universidade Federal de Uberlandia"/>
    <n v="3863179"/>
    <n v="10532513606"/>
    <s v="12/05/1992"/>
    <s v="M"/>
    <s v="CELISA MARQUES ROSA MARTINS FONTES"/>
    <s v="Parda"/>
    <s v="BRASILEIRO NATO"/>
    <m/>
    <s v="MG"/>
    <m/>
    <n v="32"/>
    <s v="DIVISAO DE FOLHA DE PAGAMENTO"/>
    <s v="04-SANTA MONICA"/>
    <n v="29"/>
    <s v="PRO REITORIA DE GESTAO DE PESSOAS"/>
    <s v="04-SANTA MONICA"/>
    <x v="0"/>
    <s v="ENSINO SUPERIOR"/>
    <x v="1"/>
    <x v="1"/>
    <n v="1"/>
    <x v="0"/>
    <m/>
    <s v="0//0"/>
    <m/>
    <m/>
    <n v="0"/>
    <m/>
    <n v="0"/>
    <m/>
    <m/>
    <m/>
    <s v="EST"/>
    <s v="40 HS"/>
    <d v="2016-07-25T00:00:00"/>
    <n v="6386.87"/>
    <n v="30"/>
    <x v="0"/>
    <x v="2"/>
  </r>
  <r>
    <s v="RUI MALAGOLI"/>
    <s v="Universidade Federal de Uberlandia"/>
    <n v="413364"/>
    <n v="18296548615"/>
    <s v="27/01/1953"/>
    <s v="M"/>
    <s v="BENEDITA CARVALHO MALAGOLI"/>
    <s v="Branca"/>
    <s v="BRASILEIRO NATO"/>
    <m/>
    <s v="MG"/>
    <s v="UBERLANDIA"/>
    <n v="694"/>
    <s v="DIVISAO DE TRANSPORTES"/>
    <s v="08-AREA ADMINISTR-UMUARAMA"/>
    <n v="59"/>
    <s v="PREFEITURA UNIVERSITARIA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89-10-12T00:00:00"/>
    <n v="6660.61"/>
    <n v="69"/>
    <x v="9"/>
    <x v="2"/>
  </r>
  <r>
    <s v="RUI RODRIGUES SEVERINO"/>
    <s v="Universidade Federal de Uberlandia"/>
    <n v="413360"/>
    <n v="36641154653"/>
    <s v="18/04/1960"/>
    <s v="M"/>
    <s v="MARIA RODRIGUES"/>
    <s v="Preta"/>
    <s v="BRASILEIRO NATO"/>
    <m/>
    <s v="MG"/>
    <s v="ITURAMA"/>
    <n v="118"/>
    <s v="DIVISAO FAZENDAS EXPERIMENTAIS - DIEPV"/>
    <s v="08-AREA ADMINISTR-UMUARAMA"/>
    <n v="117"/>
    <s v="DIRET DE EXPERIMENTACAO E PROD VEGETAL"/>
    <s v="08-AREA ADMINISTR-UMUARAMA"/>
    <x v="0"/>
    <s v="ALFABETIZADO SEM CURSOS REGULARES"/>
    <x v="3"/>
    <x v="0"/>
    <n v="16"/>
    <x v="0"/>
    <m/>
    <s v="0//0"/>
    <m/>
    <m/>
    <n v="0"/>
    <m/>
    <n v="0"/>
    <m/>
    <m/>
    <m/>
    <s v="EST"/>
    <s v="40 HS"/>
    <d v="1989-10-12T00:00:00"/>
    <n v="4151.16"/>
    <n v="62"/>
    <x v="6"/>
    <x v="0"/>
  </r>
  <r>
    <s v="RUT RODRIGUES DORJO PENIDO"/>
    <s v="Hospital de Clínicas"/>
    <n v="1123362"/>
    <n v="44496923653"/>
    <s v="15/08/1962"/>
    <s v="F"/>
    <s v="NAIR SILVA DORJO"/>
    <s v="Branca"/>
    <s v="BRASILEIRO NATO"/>
    <m/>
    <s v="MG"/>
    <s v="LUZ"/>
    <n v="476"/>
    <s v="PEDIATRIA AMB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7765.84"/>
    <n v="60"/>
    <x v="6"/>
    <x v="2"/>
  </r>
  <r>
    <s v="RUTE MORAES SOUZA"/>
    <s v="Hospital de Clínicas"/>
    <n v="412555"/>
    <n v="44624417615"/>
    <s v="23/11/1962"/>
    <s v="F"/>
    <s v="MARIA GLAIDE FERREIRA DE MORAES"/>
    <s v="Branca"/>
    <s v="BRASILEIRO NATO"/>
    <m/>
    <s v="MG"/>
    <s v="MONTE CARMELO"/>
    <n v="776"/>
    <s v="DESENVOLVIMENTO HUMANO EM SAUDE"/>
    <s v="06-HOSP CLINICAS-UMUARAMA"/>
    <n v="179"/>
    <s v="DIRETORIA GERAL HOSP CLINICA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85-07-04T00:00:00"/>
    <n v="14018.2"/>
    <n v="60"/>
    <x v="6"/>
    <x v="6"/>
  </r>
  <r>
    <s v="RUYZETE PIRES"/>
    <s v="Universidade Federal de Uberlandia"/>
    <n v="412488"/>
    <n v="39455092620"/>
    <s v="15/06/1961"/>
    <s v="M"/>
    <s v="NIDALVA ELIAS ROSA"/>
    <s v="Branca"/>
    <s v="BRASILEIRO NATO"/>
    <m/>
    <s v="MG"/>
    <s v="MONTE CARMELO"/>
    <n v="71"/>
    <s v="DIVISAO VIGILANCIA SEGURANCA PATRIMONIAL"/>
    <s v="04-SANTA MONICA"/>
    <n v="59"/>
    <s v="PREFEITURA UNIVERSITARIA"/>
    <s v="04-SANTA MONICA"/>
    <x v="0"/>
    <s v="ENSINO FUNDAMENTAL"/>
    <x v="0"/>
    <x v="0"/>
    <n v="16"/>
    <x v="0"/>
    <m/>
    <s v="0//0"/>
    <m/>
    <m/>
    <n v="0"/>
    <m/>
    <n v="0"/>
    <m/>
    <m/>
    <m/>
    <s v="EST"/>
    <s v="40 HS"/>
    <d v="1985-05-16T00:00:00"/>
    <n v="7198.45"/>
    <n v="61"/>
    <x v="6"/>
    <x v="2"/>
  </r>
  <r>
    <s v="SABRINA DE LIMA"/>
    <s v="Universidade Federal de Uberlandia"/>
    <n v="2178224"/>
    <n v="9065536604"/>
    <s v="05/01/1989"/>
    <s v="F"/>
    <s v="JOELMA SOARES DE SIQUEIRA LIMA"/>
    <s v="Branca"/>
    <s v="BRASILEIRO NATO"/>
    <m/>
    <s v="MG"/>
    <m/>
    <n v="573"/>
    <s v="COORD CURSO GRADUACAO GESTAO INFORMACAO"/>
    <s v="04-SANTA MONICA"/>
    <n v="369"/>
    <s v="FACULDADE DE GESTAO E NEGOCIOS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11-17T00:00:00"/>
    <n v="4481.26"/>
    <n v="33"/>
    <x v="0"/>
    <x v="0"/>
  </r>
  <r>
    <s v="SAIRA MABEL NARA NEVES"/>
    <s v="Universidade Federal de Uberlandia"/>
    <n v="3013430"/>
    <n v="7818277609"/>
    <s v="10/10/1986"/>
    <s v="F"/>
    <s v="SARA NARA INSFRAN"/>
    <s v="Amarela"/>
    <s v="BRASILEIRO NATO"/>
    <m/>
    <s v="MG"/>
    <m/>
    <n v="111"/>
    <s v="DIVISAO APOIO ADM HOSPITAL VETERINARIO"/>
    <s v="08-AREA ADMINISTR-UMUARAMA"/>
    <n v="109"/>
    <s v="HOSPITAL VETERINARIO - DIRETORIA GERAL"/>
    <s v="08-AREA ADMINISTR-UMUARAMA"/>
    <x v="0"/>
    <s v="Mestrado"/>
    <x v="2"/>
    <x v="0"/>
    <n v="4"/>
    <x v="0"/>
    <m/>
    <s v="0//0"/>
    <m/>
    <m/>
    <n v="0"/>
    <m/>
    <n v="0"/>
    <m/>
    <m/>
    <m/>
    <s v="EST"/>
    <s v="40 HS"/>
    <d v="2018-02-19T00:00:00"/>
    <n v="3964.06"/>
    <n v="36"/>
    <x v="7"/>
    <x v="9"/>
  </r>
  <r>
    <s v="SAMANTHA FERREIRA LOPES"/>
    <s v="Hospital de Clínicas"/>
    <n v="2153863"/>
    <n v="7046641609"/>
    <s v="30/09/1982"/>
    <s v="F"/>
    <s v="CLARETE APARECIDA FERREIRA LOPES"/>
    <s v="Branc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8-18T00:00:00"/>
    <n v="4153.96"/>
    <n v="40"/>
    <x v="2"/>
    <x v="0"/>
  </r>
  <r>
    <s v="SAMANTHA PIMENTA GODOI"/>
    <s v="Hospital de Clínicas"/>
    <n v="1854563"/>
    <n v="5215414688"/>
    <s v="17/09/1981"/>
    <s v="F"/>
    <s v="CECILIA PIMENTA GODOI"/>
    <s v="Branca"/>
    <s v="BRASILEIRO NATO"/>
    <m/>
    <s v="MG"/>
    <m/>
    <n v="482"/>
    <s v="CLINICA CIRURGICA 2 INTERNACAO DIENF"/>
    <s v="05-ENFERMAGEM-UMUARAMA"/>
    <n v="211"/>
    <s v="DIRETORIA DE ENFERMAGEM HC"/>
    <s v="05-ENFERMAGEM-UMUARAMA"/>
    <x v="0"/>
    <s v="Mestrado"/>
    <x v="1"/>
    <x v="0"/>
    <n v="8"/>
    <x v="0"/>
    <m/>
    <s v="0//0"/>
    <m/>
    <m/>
    <n v="0"/>
    <m/>
    <n v="0"/>
    <m/>
    <m/>
    <m/>
    <s v="EST"/>
    <s v="40 HS"/>
    <d v="2011-03-15T00:00:00"/>
    <n v="15462.82"/>
    <n v="41"/>
    <x v="2"/>
    <x v="6"/>
  </r>
  <r>
    <s v="SAMILA CAROLINA COSTA"/>
    <s v="Universidade Federal de Uberlandia"/>
    <n v="3154839"/>
    <n v="3284258183"/>
    <s v="01/05/1992"/>
    <s v="F"/>
    <s v="NILZA GERALDA DA SILVA"/>
    <s v="Parda"/>
    <s v="BRASILEIRO NATO"/>
    <m/>
    <s v="GO"/>
    <m/>
    <n v="395"/>
    <s v="INSTITUTO DE FISICA"/>
    <s v="04-SANTA MONICA"/>
    <n v="395"/>
    <s v="INSTITUTO DE FISICA"/>
    <s v="04-SANTA MONICA"/>
    <x v="0"/>
    <s v="Mestrado"/>
    <x v="0"/>
    <x v="2"/>
    <n v="3"/>
    <x v="0"/>
    <m/>
    <s v="0//0"/>
    <m/>
    <m/>
    <n v="0"/>
    <m/>
    <n v="0"/>
    <m/>
    <m/>
    <m/>
    <s v="EST"/>
    <s v="40 HS"/>
    <d v="2019-11-05T00:00:00"/>
    <n v="4611.13"/>
    <n v="30"/>
    <x v="0"/>
    <x v="0"/>
  </r>
  <r>
    <s v="SAMIRA LASMA DE ANDRADE"/>
    <s v="Hospital de Clínicas"/>
    <n v="1123548"/>
    <n v="49352032691"/>
    <s v="16/03/1962"/>
    <s v="F"/>
    <s v="SANDRA ANDRADE"/>
    <s v="Branca"/>
    <s v="BRASILEIRO NATO"/>
    <m/>
    <s v="MG"/>
    <s v="ABAETE"/>
    <n v="478"/>
    <s v="CIRURGIA PS DIENF"/>
    <s v="05-ENFERMAGEM-UMUARAMA"/>
    <n v="211"/>
    <s v="DIRETORIA DE ENFERMAGEM HC"/>
    <s v="05-ENFERMAGEM-UMUARAMA"/>
    <x v="0"/>
    <s v="Tecnico (Nivel Medio Completo)"/>
    <x v="2"/>
    <x v="2"/>
    <n v="16"/>
    <x v="0"/>
    <m/>
    <s v="0//0"/>
    <m/>
    <m/>
    <n v="0"/>
    <m/>
    <n v="0"/>
    <m/>
    <m/>
    <m/>
    <s v="EST"/>
    <s v="40 HS"/>
    <d v="1995-01-18T00:00:00"/>
    <n v="8325.5"/>
    <n v="60"/>
    <x v="6"/>
    <x v="3"/>
  </r>
  <r>
    <s v="SAMIRA NEMESES SILVA"/>
    <s v="Universidade Federal de Uberlandia"/>
    <n v="2725007"/>
    <n v="9252387676"/>
    <s v="31/12/1989"/>
    <s v="F"/>
    <s v="NEZITA AMARAL DO NASCIMENTO SILVA"/>
    <s v="Branca"/>
    <s v="BRASILEIRO NATO"/>
    <m/>
    <s v="MG"/>
    <m/>
    <n v="961"/>
    <s v="COOR PROG POS GRAD ENG ALIMENTOS P MINAS"/>
    <s v="11-CAMPUS PATOS DE MINAS"/>
    <n v="410"/>
    <s v="FACULDADE DE ENGENHARIA QUIMICA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19T00:00:00"/>
    <n v="4320.12"/>
    <n v="33"/>
    <x v="0"/>
    <x v="0"/>
  </r>
  <r>
    <s v="SAMMIA MACEDO DE QUEIROZ"/>
    <s v="Hospital de Clínicas"/>
    <n v="1948844"/>
    <n v="5336500623"/>
    <s v="12/09/1980"/>
    <s v="F"/>
    <s v="BEATRIZ MACEDO QUEIROZ BORGES SILVA"/>
    <s v="Branc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Especialização Nivel Superior"/>
    <x v="1"/>
    <x v="2"/>
    <n v="7"/>
    <x v="0"/>
    <m/>
    <s v="0//0"/>
    <m/>
    <m/>
    <n v="0"/>
    <m/>
    <n v="0"/>
    <m/>
    <m/>
    <m/>
    <s v="EST"/>
    <s v="40 HS"/>
    <d v="2012-06-12T00:00:00"/>
    <n v="14189.41"/>
    <n v="42"/>
    <x v="2"/>
    <x v="6"/>
  </r>
  <r>
    <s v="SAMUEL CLETO SOARES NAMETALA"/>
    <s v="Universidade Federal de Uberlandia"/>
    <n v="3308840"/>
    <n v="9664299669"/>
    <s v="04/02/1991"/>
    <s v="M"/>
    <s v="ABADIA SOARES DA SILVEIRA IBRAIM"/>
    <s v="Branca"/>
    <s v="BRASILEIRO NATO"/>
    <m/>
    <s v="MG"/>
    <m/>
    <n v="716"/>
    <s v="DIVISAO DE SUPORTE AO USUARIO - CTIC"/>
    <s v="04-SANTA MONICA"/>
    <n v="581"/>
    <s v="CENTRO DE TECNO DA INFOR E COMUNICACAO"/>
    <s v="08-AREA ADMINISTR-UMUARAMA"/>
    <x v="0"/>
    <s v="Mestrado"/>
    <x v="0"/>
    <x v="1"/>
    <n v="1"/>
    <x v="0"/>
    <m/>
    <s v="0//0"/>
    <m/>
    <m/>
    <n v="0"/>
    <m/>
    <n v="0"/>
    <m/>
    <m/>
    <m/>
    <s v="EST"/>
    <s v="40 HS"/>
    <d v="2022-08-29T00:00:00"/>
    <n v="3719.37"/>
    <n v="31"/>
    <x v="0"/>
    <x v="9"/>
  </r>
  <r>
    <s v="SAMUEL DE OLIVEIRA PEREIRA"/>
    <s v="Universidade Federal de Uberlandia"/>
    <n v="1521821"/>
    <n v="7225950690"/>
    <s v="21/05/1986"/>
    <s v="M"/>
    <s v="RAIMUNDA DE OLIVEIRA PEREIRA"/>
    <s v="Preta"/>
    <s v="BRASILEIRO NATO"/>
    <m/>
    <s v="MA"/>
    <m/>
    <n v="41"/>
    <s v="DIVISAO  PROV E ACOMP TEC ADMINISTRATIVO"/>
    <s v="04-SANTA MONICA"/>
    <n v="29"/>
    <s v="PRO REITORIA DE GESTAO DE PESSOAS"/>
    <s v="04-SANTA MONICA"/>
    <x v="0"/>
    <s v="Mestrado"/>
    <x v="0"/>
    <x v="0"/>
    <n v="11"/>
    <x v="0"/>
    <m/>
    <s v="0//0"/>
    <m/>
    <m/>
    <n v="26251"/>
    <s v="FUNDACAO UNIVERSIDADE FED. DO TOCANTINS"/>
    <n v="0"/>
    <m/>
    <m/>
    <m/>
    <s v="EST"/>
    <s v="40 HS"/>
    <d v="2016-05-03T00:00:00"/>
    <n v="6116.08"/>
    <n v="36"/>
    <x v="7"/>
    <x v="2"/>
  </r>
  <r>
    <s v="SAMUEL FONSECA"/>
    <s v="Universidade Federal de Uberlandia"/>
    <n v="412304"/>
    <n v="36618446600"/>
    <s v="22/04/1956"/>
    <s v="M"/>
    <s v="MARIA CAROLINA DA FONSECA"/>
    <s v="Branca"/>
    <s v="BRASILEIRO NATO"/>
    <m/>
    <s v="MG"/>
    <s v="ARAGUARI"/>
    <n v="245"/>
    <s v="AUDITORIA GERAL"/>
    <s v="04-SANTA MONICA"/>
    <n v="4"/>
    <s v="GABINETE DO REITOR"/>
    <s v="04-SANTA MONIC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84-03-01T00:00:00"/>
    <n v="19433.3"/>
    <n v="66"/>
    <x v="1"/>
    <x v="7"/>
  </r>
  <r>
    <s v="SAMUEL FRANCO ASSIS JUNIOR"/>
    <s v="Universidade Federal de Uberlandia"/>
    <n v="1677885"/>
    <n v="43959369620"/>
    <s v="12/08/1964"/>
    <s v="M"/>
    <s v="CANDIDA DAMASCENO DE ASSIS"/>
    <s v="Branca"/>
    <s v="BRASILEIRO NATO"/>
    <m/>
    <s v="MG"/>
    <s v="ITUIUTABA"/>
    <n v="800"/>
    <s v="COORD DO CURSO DE GEOGRAFIA DO PONTAL"/>
    <s v="09-CAMPUS PONTAL"/>
    <n v="1155"/>
    <s v="INSTITUTO DE CIENCIAS HUMANAS DO PONTAL"/>
    <s v="09-CAMPUS PONTAL"/>
    <x v="0"/>
    <s v="Mestrado"/>
    <x v="1"/>
    <x v="0"/>
    <n v="10"/>
    <x v="0"/>
    <m/>
    <s v="0//0"/>
    <m/>
    <m/>
    <n v="0"/>
    <m/>
    <n v="0"/>
    <m/>
    <m/>
    <m/>
    <s v="EST"/>
    <s v="40 HS"/>
    <d v="2009-01-22T00:00:00"/>
    <n v="10159.93"/>
    <n v="58"/>
    <x v="4"/>
    <x v="8"/>
  </r>
  <r>
    <s v="SAMUEL LACERDA DE ANDRADE"/>
    <s v="Universidade Federal de Uberlandia"/>
    <n v="2669855"/>
    <n v="36979974831"/>
    <s v="27/07/1988"/>
    <s v="M"/>
    <s v="LEILA MARIA LACERDA GARCIA DE ANDRADE"/>
    <s v="Parda"/>
    <s v="BRASILEIRO NATO"/>
    <m/>
    <s v="SP"/>
    <s v="FRANCA"/>
    <n v="340"/>
    <s v="INSTITUTO DE GEOGRAFIA"/>
    <s v="04-SANTA MONICA"/>
    <n v="340"/>
    <s v="INSTITUTO DE GEOGRAFIA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6-30T00:00:00"/>
    <n v="5051.21"/>
    <n v="34"/>
    <x v="7"/>
    <x v="0"/>
  </r>
  <r>
    <s v="SAMUEL NUNES FURTADO"/>
    <s v="Universidade Federal de Uberlandia"/>
    <n v="1240188"/>
    <n v="14675476627"/>
    <s v="03/01/1999"/>
    <s v="M"/>
    <s v="TANIA AUGUSTA NUNES"/>
    <s v="Preta"/>
    <s v="BRASILEIRO NATO"/>
    <m/>
    <s v="MG"/>
    <m/>
    <n v="378"/>
    <s v="ESCRITORIO DE ASSESSORIA JURIDICA POPULA"/>
    <s v="04-SANTA MONICA"/>
    <n v="376"/>
    <s v="FACULDADE DE DIREITO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7-04T00:00:00"/>
    <n v="3219.84"/>
    <n v="23"/>
    <x v="10"/>
    <x v="9"/>
  </r>
  <r>
    <s v="SANDRA ANDRADE DINIZ"/>
    <s v="Hospital de Clínicas"/>
    <n v="1123601"/>
    <n v="70098255649"/>
    <s v="01/10/1970"/>
    <s v="F"/>
    <s v="ILDA ANDRADE DINIZ"/>
    <s v="Branca"/>
    <s v="BRASILEIRO NATO"/>
    <m/>
    <s v="MG"/>
    <s v="VAZANTE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1-13T00:00:00"/>
    <n v="13397.79"/>
    <n v="52"/>
    <x v="5"/>
    <x v="5"/>
  </r>
  <r>
    <s v="SANDRA BARBOSA MELO"/>
    <s v="Hospital de Clínicas"/>
    <n v="412809"/>
    <n v="49854100634"/>
    <s v="21/11/1963"/>
    <s v="F"/>
    <s v="MAURA BARBOSA MELO"/>
    <s v="Branca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87-02-24T00:00:00"/>
    <n v="11974.07"/>
    <n v="59"/>
    <x v="6"/>
    <x v="8"/>
  </r>
  <r>
    <s v="SANDRA BATISTA DE QUEIROZ"/>
    <s v="Hospital de Clínicas"/>
    <n v="2221673"/>
    <n v="56016719668"/>
    <s v="08/05/1966"/>
    <s v="F"/>
    <s v="MARIA BATISTA PEREIRA"/>
    <s v="Branca"/>
    <s v="BRASILEIRO NATO"/>
    <m/>
    <s v="MG"/>
    <m/>
    <n v="211"/>
    <s v="DIRETORIA DE ENFERMAGEM HC"/>
    <s v="05-ENFERMAGEM-UMUARAMA"/>
    <n v="211"/>
    <s v="DIRETORIA DE ENFERMAGEM HC"/>
    <s v="05-ENFERMAGEM-UMUARAMA"/>
    <x v="0"/>
    <s v="Especialização Nivel Superior"/>
    <x v="0"/>
    <x v="2"/>
    <n v="6"/>
    <x v="0"/>
    <m/>
    <s v="0//0"/>
    <m/>
    <m/>
    <n v="0"/>
    <m/>
    <n v="0"/>
    <m/>
    <m/>
    <m/>
    <s v="EST"/>
    <s v="40 HS"/>
    <d v="2015-04-24T00:00:00"/>
    <n v="8500.14"/>
    <n v="56"/>
    <x v="4"/>
    <x v="3"/>
  </r>
  <r>
    <s v="SANDRA DE FATIMA BARCELOS CORREA MOURA"/>
    <s v="Universidade Federal de Uberlandia"/>
    <n v="3037124"/>
    <n v="88894487687"/>
    <s v="08/01/1973"/>
    <s v="F"/>
    <s v="CARITA LINA CORREA"/>
    <s v="Branca"/>
    <s v="BRASILEIRO NATO"/>
    <m/>
    <s v="GO"/>
    <m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8-03-12T00:00:00"/>
    <n v="6837.25"/>
    <n v="49"/>
    <x v="5"/>
    <x v="2"/>
  </r>
  <r>
    <s v="SANDRA LUCIA HORANI"/>
    <s v="Universidade Federal de Uberlandia"/>
    <n v="1677680"/>
    <n v="84733489668"/>
    <s v="30/12/1970"/>
    <s v="F"/>
    <s v="ONEIDE MARIA HORANI"/>
    <s v="Branca"/>
    <s v="BRASILEIRO NATO"/>
    <m/>
    <s v="MG"/>
    <s v="ITUIUTABA"/>
    <n v="367"/>
    <s v="COORDENACAO CURSO GRADUACAO EM PEDAGOGIA"/>
    <s v="04-SANTA MONICA"/>
    <n v="363"/>
    <s v="FACULDADE DE EDUC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5034.51"/>
    <n v="52"/>
    <x v="5"/>
    <x v="0"/>
  </r>
  <r>
    <s v="SANDRA MARA DIAS FERREIRA"/>
    <s v="Hospital de Clínicas"/>
    <n v="412891"/>
    <n v="51147025649"/>
    <s v="02/04/1963"/>
    <s v="F"/>
    <s v="MARIA GILCE DIAS LINDOLFO"/>
    <s v="Preta"/>
    <s v="BRASILEIRO NATO"/>
    <m/>
    <s v="MG"/>
    <s v="PRATA"/>
    <n v="212"/>
    <s v="AMBULATORIO DIENF"/>
    <s v="05-ENFERMAGEM-UMUARAMA"/>
    <n v="211"/>
    <s v="DIRETORIA DE ENFERMAGEM HC"/>
    <s v="05-ENFERMAGEM-UMUARAMA"/>
    <x v="0"/>
    <s v="Tecnico (Nivel Medio Completo)"/>
    <x v="2"/>
    <x v="2"/>
    <n v="16"/>
    <x v="0"/>
    <m/>
    <s v="0//0"/>
    <m/>
    <m/>
    <n v="0"/>
    <m/>
    <n v="0"/>
    <m/>
    <m/>
    <m/>
    <s v="EST"/>
    <s v="40 HS"/>
    <d v="1987-06-10T00:00:00"/>
    <n v="7919.83"/>
    <n v="59"/>
    <x v="6"/>
    <x v="2"/>
  </r>
  <r>
    <s v="SANDRA MARA GONCALVES MOREIRA"/>
    <s v="Hospital de Clínicas"/>
    <n v="1123534"/>
    <n v="19207298104"/>
    <s v="04/04/1957"/>
    <s v="F"/>
    <s v="NECY GONCALVES MOREIRA"/>
    <s v="Parda"/>
    <s v="BRASILEIRO NATO"/>
    <m/>
    <s v="MG"/>
    <s v="PRATA"/>
    <n v="488"/>
    <s v="ENFERMAGEM PEDIATRIA INTERNACAO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1-16T00:00:00"/>
    <n v="9164.5300000000007"/>
    <n v="65"/>
    <x v="1"/>
    <x v="3"/>
  </r>
  <r>
    <s v="SANDRA MARIA FIGUEIREDO"/>
    <s v="Universidade Federal de Uberlandia"/>
    <n v="2417782"/>
    <n v="4618488646"/>
    <s v="07/12/1980"/>
    <s v="F"/>
    <s v="NEUSA DE FATIMA SILVA FIGUEIREDO"/>
    <s v="Branca"/>
    <s v="BRASILEIRO NATO"/>
    <m/>
    <s v="MG"/>
    <m/>
    <n v="1172"/>
    <s v="ASSESSORIA ADMINISTRATIVA UFU MT CARMELO"/>
    <s v="10-CAMPUS MONTE CARMELO"/>
    <n v="247"/>
    <s v="PRO REITORIA EXTENSAO E CULTURA"/>
    <s v="04-SANTA MONICA"/>
    <x v="0"/>
    <s v="Especialização Nivel Superior"/>
    <x v="2"/>
    <x v="0"/>
    <n v="4"/>
    <x v="0"/>
    <m/>
    <s v="0//0"/>
    <m/>
    <m/>
    <n v="0"/>
    <m/>
    <n v="0"/>
    <m/>
    <m/>
    <m/>
    <s v="EST"/>
    <s v="40 HS"/>
    <d v="2017-09-05T00:00:00"/>
    <n v="3181.04"/>
    <n v="42"/>
    <x v="2"/>
    <x v="9"/>
  </r>
  <r>
    <s v="SANDRA MARIA MACHADO SILVA"/>
    <s v="Hospital de Clínicas"/>
    <n v="1434274"/>
    <n v="63232804691"/>
    <s v="12/11/1965"/>
    <s v="F"/>
    <s v="MARIA DAS GRACAS SOUZA SILVA"/>
    <s v="Branca"/>
    <s v="BRASILEIRO NATO"/>
    <m/>
    <s v="MG"/>
    <s v="PATOS DE MINAS"/>
    <n v="485"/>
    <s v="CLINICA MEDICA INTERNACAO DIENF"/>
    <s v="05-ENFERMAGEM-UMUARAMA"/>
    <n v="211"/>
    <s v="DIRETORIA DE ENFERMAGEM HC"/>
    <s v="05-ENFERMAGEM-UMUARAMA"/>
    <x v="0"/>
    <s v="Tecnico (Nivel Medio Completo)"/>
    <x v="2"/>
    <x v="2"/>
    <n v="12"/>
    <x v="0"/>
    <m/>
    <s v="0//0"/>
    <m/>
    <m/>
    <n v="0"/>
    <m/>
    <n v="0"/>
    <m/>
    <m/>
    <m/>
    <s v="EST"/>
    <s v="40 HS"/>
    <d v="2003-11-10T00:00:00"/>
    <n v="8309.7999999999993"/>
    <n v="57"/>
    <x v="4"/>
    <x v="3"/>
  </r>
  <r>
    <s v="SANDRA MIRANDA LEMOS MACHADO"/>
    <s v="Hospital de Clínicas"/>
    <n v="1362813"/>
    <n v="43880916691"/>
    <s v="04/10/1961"/>
    <s v="F"/>
    <s v="CELI MIRANDA LEMOS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0-04T00:00:00"/>
    <n v="6081.19"/>
    <n v="61"/>
    <x v="6"/>
    <x v="2"/>
  </r>
  <r>
    <s v="SANDRA REGINA DE PAULA COIMBRA"/>
    <s v="Universidade Federal de Uberlandia"/>
    <n v="1123294"/>
    <n v="46379827668"/>
    <s v="13/02/1963"/>
    <s v="F"/>
    <s v="ZIRZA BASILIO PAULA"/>
    <s v="Parda"/>
    <s v="BRASILEIRO NATO"/>
    <m/>
    <s v="MG"/>
    <s v="UBERLANDIA"/>
    <n v="301"/>
    <s v="INSTITUTO DE CIENCIAS AGRARIAS"/>
    <s v="12-CAMPUS GLORIA"/>
    <n v="301"/>
    <s v="INSTITUTO DE CIENCIAS AGRARIAS"/>
    <s v="12-CAMPUS GLORIA"/>
    <x v="0"/>
    <s v="Nivel Medio"/>
    <x v="4"/>
    <x v="0"/>
    <n v="16"/>
    <x v="0"/>
    <m/>
    <s v="0//0"/>
    <m/>
    <m/>
    <n v="0"/>
    <m/>
    <n v="0"/>
    <m/>
    <m/>
    <m/>
    <s v="EST"/>
    <s v="40 HS"/>
    <d v="1994-08-01T00:00:00"/>
    <n v="3407.59"/>
    <n v="59"/>
    <x v="6"/>
    <x v="9"/>
  </r>
  <r>
    <s v="SANDRA REGINA XAVIER SANTOS"/>
    <s v="Hospital de Clínicas"/>
    <n v="1123576"/>
    <n v="62985744687"/>
    <s v="31/01/1966"/>
    <s v="F"/>
    <s v="CARMEN A PRADO XAVIER"/>
    <s v="Branca"/>
    <s v="BRASILEIRO NATO"/>
    <m/>
    <s v="PR"/>
    <s v="LONDRINA"/>
    <n v="771"/>
    <s v="SERVICOS MEDICOS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5-01-06T00:00:00"/>
    <n v="27635.23"/>
    <n v="56"/>
    <x v="4"/>
    <x v="4"/>
  </r>
  <r>
    <s v="SANDRA VALERIA DENARDI"/>
    <s v="Universidade Federal de Uberlandia"/>
    <n v="1672857"/>
    <n v="7100249830"/>
    <s v="31/03/1964"/>
    <s v="F"/>
    <s v="STELA BRIGANTI DENARDI"/>
    <s v="Branca"/>
    <s v="BRASILEIRO NATO"/>
    <m/>
    <s v="SP"/>
    <s v="SAO PAULO"/>
    <n v="391"/>
    <s v="FACULDADE DE MATEMATICA"/>
    <s v="04-SANTA MONICA"/>
    <n v="391"/>
    <s v="FACULDADE DE MATEMATICA"/>
    <s v="04-SANTA MONICA"/>
    <x v="0"/>
    <s v="Graduação (Nivel Superior Completo)"/>
    <x v="0"/>
    <x v="0"/>
    <n v="10"/>
    <x v="0"/>
    <m/>
    <s v="0//0"/>
    <m/>
    <m/>
    <n v="0"/>
    <m/>
    <n v="0"/>
    <m/>
    <m/>
    <m/>
    <s v="EST"/>
    <s v="40 HS"/>
    <d v="2009-01-22T00:00:00"/>
    <n v="4840.87"/>
    <n v="58"/>
    <x v="4"/>
    <x v="0"/>
  </r>
  <r>
    <s v="SANDRA VIEIRA GONCALVES"/>
    <s v="Universidade Federal de Uberlandia"/>
    <n v="413579"/>
    <n v="48589756653"/>
    <s v="25/06/1962"/>
    <s v="F"/>
    <s v="MARLENE VIEIRA GONCALVES"/>
    <s v="Branca"/>
    <s v="BRASILEIRO NATO"/>
    <m/>
    <s v="MG"/>
    <s v="UBERLANDIA"/>
    <n v="41"/>
    <s v="DIVISAO  PROV E ACOMP TEC ADMINISTRATIVO"/>
    <s v="04-SANTA MONICA"/>
    <n v="29"/>
    <s v="PRO REITORIA DE GESTAO DE PESSOAS"/>
    <s v="04-SANTA MONIC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1-10-21T00:00:00"/>
    <n v="13253.47"/>
    <n v="60"/>
    <x v="6"/>
    <x v="5"/>
  </r>
  <r>
    <s v="SANDREANE POLIANA SILVA"/>
    <s v="Hospital de Clínicas"/>
    <n v="1854340"/>
    <n v="5715548659"/>
    <s v="28/03/1983"/>
    <s v="F"/>
    <s v="SANDRA MARIA SILVA"/>
    <s v="Não Informado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Mestrado"/>
    <x v="0"/>
    <x v="0"/>
    <n v="8"/>
    <x v="0"/>
    <m/>
    <s v="0//0"/>
    <m/>
    <m/>
    <n v="0"/>
    <m/>
    <n v="0"/>
    <m/>
    <m/>
    <m/>
    <s v="EST"/>
    <s v="40 HS"/>
    <d v="2011-03-15T00:00:00"/>
    <n v="5452.89"/>
    <n v="39"/>
    <x v="2"/>
    <x v="0"/>
  </r>
  <r>
    <s v="SANDRO CALDERANO JOINHAS"/>
    <s v="Hospital de Clínicas"/>
    <n v="1454435"/>
    <n v="95789197604"/>
    <s v="21/10/1972"/>
    <s v="M"/>
    <s v="MARLENE B CALDERANO JOINHAS"/>
    <s v="Branca"/>
    <s v="BRASILEIRO NATO"/>
    <m/>
    <s v="RJ"/>
    <s v="RIO DE JANEIRO"/>
    <n v="749"/>
    <s v="FARMACIA"/>
    <s v="06-HOSP CLINICAS-UMUARAMA"/>
    <n v="743"/>
    <s v="DIRETORIA DE SERVICOS ADMINISTRATIV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40 HS"/>
    <d v="2004-05-27T00:00:00"/>
    <n v="16311.17"/>
    <n v="50"/>
    <x v="5"/>
    <x v="1"/>
  </r>
  <r>
    <s v="SANDRO DINIZ VALENTE"/>
    <s v="Universidade Federal de Uberlandia"/>
    <n v="2275804"/>
    <n v="5316178661"/>
    <s v="29/09/1979"/>
    <s v="M"/>
    <s v="MARIA TEREZA DINIZ VALENTE"/>
    <s v="Branca"/>
    <s v="BRASILEIRO NATO"/>
    <m/>
    <s v="MG"/>
    <m/>
    <n v="716"/>
    <s v="DIVISAO DE SUPORTE AO USUARIO - CTIC"/>
    <s v="04-SANTA MONICA"/>
    <n v="581"/>
    <s v="CENTRO DE TECNO DA INFOR E COMUNICACAO"/>
    <s v="08-AREA ADMINISTR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2-02T00:00:00"/>
    <n v="4157.95"/>
    <n v="43"/>
    <x v="2"/>
    <x v="0"/>
  </r>
  <r>
    <s v="SANZIO DUPIM SOARES"/>
    <s v="Hospital de Clínicas"/>
    <n v="1003364"/>
    <n v="5712159635"/>
    <s v="01/11/1983"/>
    <s v="M"/>
    <s v="MARIA DE FATIMA DUPIM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2"/>
    <x v="0"/>
    <m/>
    <s v="0//0"/>
    <m/>
    <m/>
    <n v="0"/>
    <m/>
    <n v="0"/>
    <m/>
    <m/>
    <m/>
    <s v="EST"/>
    <s v="20 HS"/>
    <d v="2019-12-13T00:00:00"/>
    <n v="7058.36"/>
    <n v="39"/>
    <x v="2"/>
    <x v="2"/>
  </r>
  <r>
    <s v="SARA CRISTIANE PEREIRA LOUSA SILVA"/>
    <s v="Universidade Federal de Uberlandia"/>
    <n v="1755635"/>
    <n v="4342426676"/>
    <s v="22/03/1981"/>
    <s v="F"/>
    <s v="MARIA ALDA PEREIRA LOUSA"/>
    <s v="Preta"/>
    <s v="BRASILEIRO NATO"/>
    <m/>
    <s v="MG"/>
    <m/>
    <n v="55"/>
    <s v="DIVISAO CARREIRA DOS TEC ADMINISTRATIVOS"/>
    <s v="04-SANTA MONICA"/>
    <n v="29"/>
    <s v="PRO REITORIA DE GESTAO DE PESSOAS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10-01-26T00:00:00"/>
    <n v="5333.29"/>
    <n v="41"/>
    <x v="2"/>
    <x v="0"/>
  </r>
  <r>
    <s v="SARA JAQUELINE SANTOS DA SILVA"/>
    <s v="Universidade Federal de Uberlandia"/>
    <n v="1048499"/>
    <n v="416251293"/>
    <s v="29/08/1991"/>
    <s v="F"/>
    <s v="SHERLIA MARY SANTOS DA SILVA"/>
    <s v="Parda"/>
    <s v="BRASILEIRO NATO"/>
    <m/>
    <s v="PA"/>
    <m/>
    <n v="886"/>
    <s v="DIVISAO DE INFORMATIZACAO DA DIRBI"/>
    <s v="04-SANTA MONICA"/>
    <n v="585"/>
    <s v="DIRETORIA DO SISTEMA DE BIBLIOTECAS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1-11-05T00:00:00"/>
    <n v="5434.85"/>
    <n v="31"/>
    <x v="0"/>
    <x v="0"/>
  </r>
  <r>
    <s v="SARA LORENA CABRAL DA SILVA"/>
    <s v="Universidade Federal de Uberlandia"/>
    <n v="1080872"/>
    <n v="10915662671"/>
    <s v="10/03/1993"/>
    <s v="F"/>
    <s v="ROSANA CABRAL FERREIRA"/>
    <s v="Branca"/>
    <s v="BRASILEIRO NATO"/>
    <m/>
    <s v="MG"/>
    <m/>
    <n v="407"/>
    <s v="FACULDADE DE ENGENHARIA CIVIL"/>
    <s v="04-SANTA MONICA"/>
    <n v="407"/>
    <s v="FACULDADE DE ENGENHARIA CIVIL"/>
    <s v="04-SANTA MONICA"/>
    <x v="0"/>
    <s v="Especialização Nivel Superior"/>
    <x v="0"/>
    <x v="2"/>
    <n v="3"/>
    <x v="0"/>
    <m/>
    <s v="0//0"/>
    <m/>
    <m/>
    <n v="26235"/>
    <s v="UNIVERSIDADE FEDERAL DE GOIAS"/>
    <n v="0"/>
    <m/>
    <m/>
    <m/>
    <s v="EST"/>
    <s v="40 HS"/>
    <d v="2019-09-27T00:00:00"/>
    <n v="3809.85"/>
    <n v="29"/>
    <x v="0"/>
    <x v="9"/>
  </r>
  <r>
    <s v="SARA MORAES MENDES ALMEIDA"/>
    <s v="Universidade Federal de Uberlandia"/>
    <n v="6431286"/>
    <n v="63743175649"/>
    <s v="24/02/1970"/>
    <s v="F"/>
    <s v="MANOELINA MORAES MENDES"/>
    <s v="Branca"/>
    <s v="BRASILEIRO NATO"/>
    <m/>
    <s v="MG"/>
    <s v="ITUIUTABA"/>
    <n v="301"/>
    <s v="INSTITUTO DE CIENCIAS AGRARIAS"/>
    <s v="12-CAMPUS GLORIA"/>
    <n v="301"/>
    <s v="INSTITUTO DE CIENCIAS AGRARIAS"/>
    <s v="12-CAMPUS GLORIA"/>
    <x v="0"/>
    <s v="Especialização Nivel Superior"/>
    <x v="2"/>
    <x v="0"/>
    <n v="16"/>
    <x v="0"/>
    <m/>
    <s v="0//0"/>
    <m/>
    <m/>
    <n v="26282"/>
    <s v="UNIVERSIDADE FEDERAL DE VICOSA"/>
    <n v="0"/>
    <m/>
    <m/>
    <m/>
    <s v="EST"/>
    <s v="40 HS"/>
    <d v="2006-05-01T00:00:00"/>
    <n v="5654.14"/>
    <n v="52"/>
    <x v="5"/>
    <x v="0"/>
  </r>
  <r>
    <s v="SARAH CRISTINA MARIA FERREIRA"/>
    <s v="Universidade Federal de Uberlandia"/>
    <n v="1974328"/>
    <n v="3811676660"/>
    <s v="07/01/1979"/>
    <s v="F"/>
    <s v="ROSALMIRA DIAS FERREIRA"/>
    <s v="Pret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2-10-17T00:00:00"/>
    <n v="7939.64"/>
    <n v="43"/>
    <x v="2"/>
    <x v="2"/>
  </r>
  <r>
    <s v="SARAH MENDONCA DE ARAUJO"/>
    <s v="Universidade Federal de Uberlandia"/>
    <n v="1551231"/>
    <n v="5353472608"/>
    <s v="27/08/1981"/>
    <s v="F"/>
    <s v="NEUSA DE FATIMA MENDONCA ARAUJO"/>
    <s v="Branca"/>
    <s v="BRASILEIRO NATO"/>
    <m/>
    <s v="MG"/>
    <s v="DORES DO INDAIA"/>
    <n v="580"/>
    <s v="CENTRO DE EDUCACAO DISTANCIA - DIRETORIA"/>
    <s v="04-SANTA MONICA"/>
    <n v="580"/>
    <s v="CENTRO DE EDUCACAO DISTANCIA - DIRETORIA"/>
    <s v="04-SANTA MONICA"/>
    <x v="0"/>
    <s v="Mestrado"/>
    <x v="1"/>
    <x v="0"/>
    <n v="11"/>
    <x v="0"/>
    <m/>
    <s v="0//0"/>
    <m/>
    <m/>
    <n v="26251"/>
    <s v="FUNDACAO UNIVERSIDADE FED. DO TOCANTINS"/>
    <n v="0"/>
    <m/>
    <m/>
    <m/>
    <s v="EST"/>
    <s v="40 HS"/>
    <d v="2007-12-01T00:00:00"/>
    <n v="10449.39"/>
    <n v="41"/>
    <x v="2"/>
    <x v="8"/>
  </r>
  <r>
    <s v="SARENTATY INES KAROLINE SANTANA DOS REIS"/>
    <s v="Universidade Federal de Uberlandia"/>
    <n v="2220418"/>
    <n v="1976542154"/>
    <s v="21/05/1988"/>
    <s v="F"/>
    <s v="FRANCISCA REGINA SANTANA DA SILVA"/>
    <s v="Branca"/>
    <s v="BRASILEIRO NATO"/>
    <m/>
    <s v="DF"/>
    <m/>
    <n v="808"/>
    <s v="INSTITUTO DE ARTES"/>
    <s v="04-SANTA MONICA"/>
    <n v="808"/>
    <s v="INSTITUTO DE ARTES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5-04-14T00:00:00"/>
    <n v="5051.21"/>
    <n v="34"/>
    <x v="7"/>
    <x v="0"/>
  </r>
  <r>
    <s v="SAUL JACOB BERETA"/>
    <s v="Universidade Federal de Uberlandia"/>
    <n v="3220848"/>
    <n v="7309466659"/>
    <s v="06/01/1988"/>
    <s v="M"/>
    <s v="SAULA MARIA JOCOB BERETA"/>
    <s v="Branca"/>
    <s v="BRASILEIRO NATO"/>
    <m/>
    <s v="SC"/>
    <m/>
    <n v="1225"/>
    <s v="DIVISAO DE APLICACAO - DIRPS"/>
    <s v="04-SANTA MONICA"/>
    <n v="262"/>
    <s v="PRO REITORIA DE GRADUACAO"/>
    <s v="04-SANTA MONICA"/>
    <x v="0"/>
    <s v="Especialização Nivel Superior"/>
    <x v="1"/>
    <x v="3"/>
    <n v="2"/>
    <x v="0"/>
    <m/>
    <s v="0//0"/>
    <m/>
    <m/>
    <n v="0"/>
    <m/>
    <n v="0"/>
    <m/>
    <m/>
    <m/>
    <s v="EST"/>
    <s v="40 HS"/>
    <d v="2021-01-25T00:00:00"/>
    <n v="6842.56"/>
    <n v="34"/>
    <x v="7"/>
    <x v="2"/>
  </r>
  <r>
    <s v="SAULO ARAUJO PASSOS"/>
    <s v="Hospital de Clínicas"/>
    <n v="2295610"/>
    <n v="18322517807"/>
    <s v="30/04/1973"/>
    <s v="M"/>
    <s v="SHIRLEY ANTUNES ARAUJO PASSOS"/>
    <s v="Branca"/>
    <s v="BRASILEIRO NATO"/>
    <m/>
    <s v="MG"/>
    <s v="MONTES CLAROS"/>
    <n v="769"/>
    <s v="PROPEDEUTICA"/>
    <s v="06-HOSP CLINICAS-UMUARAMA"/>
    <n v="746"/>
    <s v="DIRETORIA DE SERVICOS CLINICOS"/>
    <s v="06-HOSP CLINICAS-UMUARAMA"/>
    <x v="0"/>
    <s v="Especialização Nivel Superior"/>
    <x v="1"/>
    <x v="1"/>
    <n v="11"/>
    <x v="0"/>
    <m/>
    <s v="0//0"/>
    <m/>
    <m/>
    <n v="0"/>
    <m/>
    <n v="0"/>
    <m/>
    <m/>
    <m/>
    <s v="EST"/>
    <s v="20 HS"/>
    <d v="2003-12-02T00:00:00"/>
    <n v="10379.9"/>
    <n v="49"/>
    <x v="5"/>
    <x v="8"/>
  </r>
  <r>
    <s v="SAVIO DE MORAES"/>
    <s v="Hospital de Clínicas"/>
    <n v="1123465"/>
    <n v="75355167691"/>
    <s v="24/07/1965"/>
    <s v="M"/>
    <s v="VALDIVINA DE OLIVEIRA MORAES"/>
    <s v="Branca"/>
    <s v="BRASILEIRO NATO"/>
    <m/>
    <s v="GO"/>
    <s v="PIRES DO RIO"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16"/>
    <x v="0"/>
    <m/>
    <s v="0//0"/>
    <m/>
    <m/>
    <n v="0"/>
    <m/>
    <n v="0"/>
    <m/>
    <m/>
    <m/>
    <s v="EST"/>
    <s v="20 HS"/>
    <d v="1995-01-09T00:00:00"/>
    <n v="10389.780000000001"/>
    <n v="57"/>
    <x v="4"/>
    <x v="8"/>
  </r>
  <r>
    <s v="SAYONARA SOARES ANDRADE"/>
    <s v="Hospital de Clínicas"/>
    <n v="1460094"/>
    <n v="5395021620"/>
    <s v="04/01/1982"/>
    <s v="F"/>
    <s v="NADIR SOARES DE ANDRADE"/>
    <s v="Branca"/>
    <s v="BRASILEIRO NATO"/>
    <m/>
    <s v="MG"/>
    <s v="UBERLANDIA"/>
    <n v="481"/>
    <s v="CLINICA CIRURGICA 1 INTERNACAO DIENF"/>
    <s v="05-ENFERMAGEM-UMUARAMA"/>
    <n v="211"/>
    <s v="DIRETORIA DE ENFERMAGEM HC"/>
    <s v="05-ENFERMAGEM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7-19T00:00:00"/>
    <n v="16407.810000000001"/>
    <n v="40"/>
    <x v="2"/>
    <x v="1"/>
  </r>
  <r>
    <s v="SEBASTIANA ABADIA INACIO"/>
    <s v="Universidade Federal de Uberlandia"/>
    <n v="412752"/>
    <n v="44623496600"/>
    <s v="04/01/1962"/>
    <s v="F"/>
    <s v="IZILIA RAMOS GONZAGA"/>
    <s v="Branca"/>
    <s v="BRASILEIRO NATO"/>
    <m/>
    <s v="MG"/>
    <s v="TAPUIRAMA"/>
    <n v="298"/>
    <s v="INSTITUTO DE BIOTECNOLOGIA"/>
    <s v="07-AREA ACADEMICA-UMUARAMA"/>
    <n v="298"/>
    <s v="INSTITUTO DE BIOTECNOLOGIA"/>
    <s v="07-AREA ACADEMICA-UMUARAMA"/>
    <x v="0"/>
    <s v="Especialização Nivel Superior"/>
    <x v="3"/>
    <x v="0"/>
    <n v="16"/>
    <x v="0"/>
    <m/>
    <s v="0//0"/>
    <m/>
    <m/>
    <n v="0"/>
    <m/>
    <n v="0"/>
    <m/>
    <m/>
    <m/>
    <s v="EST"/>
    <s v="40 HS"/>
    <d v="1987-01-20T00:00:00"/>
    <n v="5333.62"/>
    <n v="60"/>
    <x v="6"/>
    <x v="0"/>
  </r>
  <r>
    <s v="SEBASTIANA DA SILVA LOURENCO"/>
    <s v="Universidade Federal de Uberlandia"/>
    <n v="1035162"/>
    <n v="46350969634"/>
    <s v="20/01/1953"/>
    <s v="F"/>
    <s v="MARIA LUIZA SILVA"/>
    <s v="Branca"/>
    <s v="BRASILEIRO NATO"/>
    <m/>
    <s v="MG"/>
    <s v="ARAGUARI"/>
    <n v="60"/>
    <s v="DIVISAO DE CONSERVACAO E LIMPEZA"/>
    <s v="04-SANTA MONICA"/>
    <n v="59"/>
    <s v="PREFEITURA UNIVERSITARIA"/>
    <s v="04-SANTA MONICA"/>
    <x v="0"/>
    <s v="ENSINO FUNDAMENTAL"/>
    <x v="4"/>
    <x v="0"/>
    <n v="15"/>
    <x v="2"/>
    <m/>
    <s v="0//0"/>
    <m/>
    <m/>
    <n v="0"/>
    <m/>
    <n v="0"/>
    <m/>
    <m/>
    <m/>
    <s v="EST"/>
    <s v="40 HS"/>
    <d v="1993-03-23T00:00:00"/>
    <n v="2898.86"/>
    <n v="69"/>
    <x v="9"/>
    <x v="9"/>
  </r>
  <r>
    <s v="SEBASTIANA SILVA SABINO"/>
    <s v="Hospital de Clínicas"/>
    <n v="1434979"/>
    <n v="34060103691"/>
    <s v="28/08/1957"/>
    <s v="F"/>
    <s v="GERALDA RITA DA SILVA"/>
    <s v="Preta"/>
    <s v="BRASILEIRO NATO"/>
    <m/>
    <s v="MG"/>
    <s v="PATROCINIO"/>
    <n v="212"/>
    <s v="AMBULATORIO DIENF"/>
    <s v="05-ENFERMAGEM-UMUARAMA"/>
    <n v="211"/>
    <s v="DIRETORIA DE ENFERMAGEM HC"/>
    <s v="05-ENFERMAGEM-UMUARAMA"/>
    <x v="0"/>
    <s v="Mestrado"/>
    <x v="1"/>
    <x v="0"/>
    <n v="13"/>
    <x v="0"/>
    <m/>
    <s v="0//0"/>
    <m/>
    <m/>
    <n v="0"/>
    <m/>
    <n v="0"/>
    <m/>
    <m/>
    <m/>
    <s v="EST"/>
    <s v="40 HS"/>
    <d v="2003-11-12T00:00:00"/>
    <n v="13902.62"/>
    <n v="65"/>
    <x v="1"/>
    <x v="5"/>
  </r>
  <r>
    <s v="SEBASTIAO ALVES ARRUDA"/>
    <s v="Universidade Federal de Uberlandia"/>
    <n v="409420"/>
    <n v="21265798672"/>
    <s v="30/06/1955"/>
    <s v="M"/>
    <s v="MARIA ALVES FERREIRA"/>
    <s v="Branca"/>
    <s v="BRASILEIRO NATO"/>
    <m/>
    <s v="MG"/>
    <s v="CENTRALINA"/>
    <n v="143"/>
    <s v="DIVISAO DE EXECUCAO ORCAMENTARIA - DIRAF"/>
    <s v="04-SANTA MONICA"/>
    <n v="131"/>
    <s v="PRO REITORIA DE PLANEJAMEN ADMINISTRACAO"/>
    <s v="04-SANTA MONICA"/>
    <x v="0"/>
    <s v="Mestrado"/>
    <x v="1"/>
    <x v="0"/>
    <n v="16"/>
    <x v="0"/>
    <m/>
    <s v="0//0"/>
    <m/>
    <m/>
    <n v="0"/>
    <m/>
    <n v="0"/>
    <m/>
    <m/>
    <m/>
    <s v="EST"/>
    <s v="40 HS"/>
    <d v="1980-03-01T00:00:00"/>
    <n v="18959.09"/>
    <n v="67"/>
    <x v="1"/>
    <x v="7"/>
  </r>
  <r>
    <s v="SEBASTIAO ALVES DE JESUS FILHO"/>
    <s v="Universidade Federal de Uberlandia"/>
    <n v="3054551"/>
    <n v="5514338681"/>
    <s v="21/05/1982"/>
    <s v="M"/>
    <s v="MARIA GERALDA RIBEIRO"/>
    <s v="Parda"/>
    <s v="BRASILEIRO NATO"/>
    <m/>
    <s v="MG"/>
    <m/>
    <n v="410"/>
    <s v="FACULDADE DE ENGENHARIA QUIMICA"/>
    <s v="04-SANTA MONICA"/>
    <n v="410"/>
    <s v="FACULDADE DE ENGENHARIA QUIMICA"/>
    <s v="04-SANTA MONIC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8-07-09T00:00:00"/>
    <n v="3707.09"/>
    <n v="40"/>
    <x v="2"/>
    <x v="9"/>
  </r>
  <r>
    <s v="SEBASTIAO CARLOS DA SILVA"/>
    <s v="Hospital de Clínicas"/>
    <n v="413188"/>
    <n v="41328116115"/>
    <s v="09/12/1964"/>
    <s v="M"/>
    <s v="GERALDA RITA JESUS"/>
    <s v="Parda"/>
    <s v="BRASILEIRO NATO"/>
    <m/>
    <s v="GO"/>
    <s v="SANTA IZABEL"/>
    <n v="754"/>
    <s v="NUTRICAO E DIETETICA"/>
    <s v="06-HOSP CLINICAS-UMUARAMA"/>
    <n v="743"/>
    <s v="DIRETORIA DE SERVICOS ADMINISTRATIVOS"/>
    <s v="06-HOSP CLINICAS-UMUARAMA"/>
    <x v="0"/>
    <s v="Nivel Medio"/>
    <x v="3"/>
    <x v="0"/>
    <n v="16"/>
    <x v="0"/>
    <m/>
    <s v="0//0"/>
    <m/>
    <m/>
    <n v="0"/>
    <m/>
    <n v="0"/>
    <m/>
    <m/>
    <m/>
    <s v="EST"/>
    <s v="40 HS"/>
    <d v="1986-07-21T00:00:00"/>
    <n v="4221.92"/>
    <n v="58"/>
    <x v="4"/>
    <x v="0"/>
  </r>
  <r>
    <s v="SEBASTIAO CARLOS MARTINS"/>
    <s v="Universidade Federal de Uberlandia"/>
    <n v="410990"/>
    <n v="19091222620"/>
    <s v="17/07/1951"/>
    <s v="M"/>
    <s v="MARIA GERALDA RIBEIRO"/>
    <s v="Branca"/>
    <s v="BRASILEIRO NATO"/>
    <m/>
    <s v="MG"/>
    <s v="JUBAI"/>
    <n v="71"/>
    <s v="DIVISAO VIGILANCIA SEGURANCA PATRIMONIAL"/>
    <s v="04-SANTA MONICA"/>
    <n v="59"/>
    <s v="PREFEITURA UNIVERSITARIA"/>
    <s v="04-SANTA MONICA"/>
    <x v="0"/>
    <s v="Tecnico (Nivel Medio Completo)"/>
    <x v="0"/>
    <x v="0"/>
    <n v="16"/>
    <x v="0"/>
    <m/>
    <s v="0//0"/>
    <m/>
    <m/>
    <n v="0"/>
    <m/>
    <n v="0"/>
    <m/>
    <m/>
    <m/>
    <s v="EST"/>
    <s v="40 HS"/>
    <d v="1979-03-01T00:00:00"/>
    <n v="7877.16"/>
    <n v="71"/>
    <x v="9"/>
    <x v="2"/>
  </r>
  <r>
    <s v="SEBASTIAO ELIAS DA SILVEIRA"/>
    <s v="Universidade Federal de Uberlandia"/>
    <n v="1434601"/>
    <n v="76610020604"/>
    <s v="23/10/1972"/>
    <s v="M"/>
    <s v="ACI MARIA DE JESUS"/>
    <s v="Branca"/>
    <s v="BRASILEIRO NATO"/>
    <m/>
    <s v="GO"/>
    <s v="MORRINHOS"/>
    <n v="305"/>
    <s v="FACULDADE DE MEDICINA"/>
    <s v="07-AREA ACADEMICA-UMUARAMA"/>
    <n v="211"/>
    <s v="DIRETORIA DE ENFERMAGEM HC"/>
    <s v="05-ENFERMAGEM-UMUARAMA"/>
    <x v="0"/>
    <s v="Mestrado"/>
    <x v="1"/>
    <x v="3"/>
    <n v="14"/>
    <x v="0"/>
    <m/>
    <s v="0//0"/>
    <m/>
    <s v="LIC CAPAC - ART 25, INC II - DEC 9991/2019"/>
    <n v="0"/>
    <m/>
    <n v="0"/>
    <m/>
    <s v="28/11/2022"/>
    <s v="25/02/2023"/>
    <s v="EST"/>
    <s v="40 HS"/>
    <d v="2003-11-12T00:00:00"/>
    <n v="15371.18"/>
    <n v="50"/>
    <x v="5"/>
    <x v="6"/>
  </r>
  <r>
    <s v="SEBASTIAO EUGENIO DE DEUS"/>
    <s v="Universidade Federal de Uberlandia"/>
    <n v="410641"/>
    <n v="35014156649"/>
    <s v="20/09/1958"/>
    <s v="M"/>
    <s v="MARIA LUCIA EUGENIO"/>
    <s v="Preta"/>
    <s v="BRASILEIRO NATO"/>
    <m/>
    <s v="MG"/>
    <s v="TAPUIRAMA"/>
    <n v="694"/>
    <s v="DIVISAO DE TRANSPORTES"/>
    <s v="08-AREA ADMINISTR-UMUARAMA"/>
    <n v="59"/>
    <s v="PREFEITURA UNIVERSITARIA"/>
    <s v="04-SANTA MONICA"/>
    <x v="0"/>
    <s v="ENSINO FUNDAMENTAL"/>
    <x v="4"/>
    <x v="0"/>
    <n v="16"/>
    <x v="0"/>
    <m/>
    <s v="0//0"/>
    <m/>
    <m/>
    <n v="0"/>
    <m/>
    <n v="0"/>
    <m/>
    <m/>
    <m/>
    <s v="EST"/>
    <s v="40 HS"/>
    <d v="1979-02-14T00:00:00"/>
    <n v="5058.7299999999996"/>
    <n v="64"/>
    <x v="1"/>
    <x v="0"/>
  </r>
  <r>
    <s v="SEBASTIAO GILBERTO BORGES"/>
    <s v="Hospital de Clínicas"/>
    <n v="1123348"/>
    <n v="43147011615"/>
    <s v="03/01/1966"/>
    <s v="M"/>
    <s v="MARTA VERONICA C BORGES"/>
    <s v="Branca"/>
    <s v="BRASILEIRO NATO"/>
    <m/>
    <s v="MG"/>
    <s v="COROMANDEL"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16"/>
    <x v="0"/>
    <m/>
    <s v="0//0"/>
    <m/>
    <m/>
    <n v="0"/>
    <m/>
    <n v="0"/>
    <m/>
    <m/>
    <m/>
    <s v="EST"/>
    <s v="40 HS"/>
    <d v="1994-12-15T00:00:00"/>
    <n v="27775.79"/>
    <n v="56"/>
    <x v="4"/>
    <x v="4"/>
  </r>
  <r>
    <s v="SEBASTIAO LUIZ DE ALMEIDA FILHO"/>
    <s v="Universidade Federal de Uberlandia"/>
    <n v="430379"/>
    <n v="42395615668"/>
    <s v="31/07/1959"/>
    <s v="M"/>
    <s v="OLMEZIRIA ARANTES PIRES"/>
    <s v="Branca"/>
    <s v="BRASILEIRO NATO"/>
    <m/>
    <s v="SP"/>
    <s v="PAULO DE FARIA"/>
    <n v="301"/>
    <s v="INSTITUTO DE CIENCIAS AGRARIAS"/>
    <s v="12-CAMPUS GLORIA"/>
    <n v="301"/>
    <s v="INSTITUTO DE CIENCIAS AGRARIAS"/>
    <s v="12-CAMPUS GLORIA"/>
    <x v="0"/>
    <s v="Mestrado"/>
    <x v="1"/>
    <x v="0"/>
    <n v="16"/>
    <x v="0"/>
    <m/>
    <s v="0//0"/>
    <m/>
    <m/>
    <n v="26282"/>
    <s v="UNIVERSIDADE FEDERAL DE VICOSA"/>
    <n v="0"/>
    <m/>
    <m/>
    <m/>
    <s v="EST"/>
    <s v="40 HS"/>
    <d v="1998-06-01T00:00:00"/>
    <n v="19557.669999999998"/>
    <n v="63"/>
    <x v="6"/>
    <x v="7"/>
  </r>
  <r>
    <s v="SEBASTIAO SANTOS VIANA"/>
    <s v="Universidade Federal de Uberlandia"/>
    <n v="412294"/>
    <n v="46230734672"/>
    <s v="21/03/1961"/>
    <s v="M"/>
    <s v="MARCIONILIZ MARIA DOS SANTOS"/>
    <s v="Preta"/>
    <s v="BRASILEIRO NATO"/>
    <m/>
    <s v="MG"/>
    <s v="MACHACALIS"/>
    <n v="118"/>
    <s v="DIVISAO FAZENDAS EXPERIMENTAIS - DIEPV"/>
    <s v="08-AREA ADMINISTR-UMUARAMA"/>
    <n v="117"/>
    <s v="DIRET DE EXPERIMENTACAO E PROD VEGETAL"/>
    <s v="08-AREA ADMINISTR-UMUARAMA"/>
    <x v="0"/>
    <s v="ENSINO FUNDAMENTAL INCOMPLETO"/>
    <x v="3"/>
    <x v="0"/>
    <n v="16"/>
    <x v="0"/>
    <m/>
    <s v="0//0"/>
    <m/>
    <m/>
    <n v="0"/>
    <m/>
    <n v="0"/>
    <m/>
    <m/>
    <m/>
    <s v="EST"/>
    <s v="40 HS"/>
    <d v="1984-02-02T00:00:00"/>
    <n v="3998.03"/>
    <n v="61"/>
    <x v="6"/>
    <x v="9"/>
  </r>
  <r>
    <s v="SEBASTIAO SILVERIO DA SILVA"/>
    <s v="Hospital de Clínicas"/>
    <n v="1366343"/>
    <n v="35102209604"/>
    <s v="23/10/1957"/>
    <s v="M"/>
    <s v="MARIA MARTINS DE JESUS"/>
    <s v="Branca"/>
    <s v="BRASILEIRO NATO"/>
    <m/>
    <s v="MG"/>
    <s v="MONTE CARMELO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2-12-09T00:00:00"/>
    <n v="31823.58"/>
    <n v="65"/>
    <x v="1"/>
    <x v="4"/>
  </r>
  <r>
    <s v="SERGIO AUGUSTO GORZATO MALDI"/>
    <s v="Universidade Federal de Uberlandia"/>
    <n v="2295639"/>
    <n v="83543899600"/>
    <s v="23/07/1973"/>
    <s v="M"/>
    <s v="AMALIA MARIA GORZATO MALDI"/>
    <s v="Branca"/>
    <s v="BRASILEIRO NATO"/>
    <m/>
    <s v="MG"/>
    <s v="BELO HORIZONTE"/>
    <n v="1217"/>
    <s v="DIVISAO DO SIASS PERICIA SAUD SERVIDOR"/>
    <s v="08-AREA ADMINISTR-UMUARAMA"/>
    <n v="29"/>
    <s v="PRO REITORIA DE GESTAO DE PESSOAS"/>
    <s v="04-SANTA MONIC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2-10-24T00:00:00"/>
    <n v="22850.66"/>
    <n v="49"/>
    <x v="5"/>
    <x v="4"/>
  </r>
  <r>
    <s v="SERGIO BIASOTTI POMPEU"/>
    <s v="Universidade Federal de Uberlandia"/>
    <n v="412820"/>
    <n v="51120275687"/>
    <s v="01/03/1964"/>
    <s v="M"/>
    <s v="ONEIDE BIASOTTI POMPEU"/>
    <s v="Branca"/>
    <s v="BRASILEIRO NATO"/>
    <m/>
    <s v="SP"/>
    <s v="SAO PAULO"/>
    <n v="131"/>
    <s v="PRO REITORIA DE PLANEJAMEN ADMINISTRACAO"/>
    <s v="04-SANTA MONICA"/>
    <n v="131"/>
    <s v="PRO REITORIA DE PLANEJAMEN ADMINISTRACAO"/>
    <s v="04-SANTA MONICA"/>
    <x v="0"/>
    <s v="Especialização Nivel Superior"/>
    <x v="2"/>
    <x v="0"/>
    <n v="16"/>
    <x v="1"/>
    <m/>
    <s v="0//0"/>
    <m/>
    <s v="CESSAO (COM ONUS) PARA OUTROS ORGAOS - EST"/>
    <n v="0"/>
    <m/>
    <n v="26443"/>
    <s v="EMPRESA BRAS. SERVIÇOS HOSPITALARES"/>
    <s v="15/09/2020"/>
    <s v="0//0"/>
    <s v="EST"/>
    <s v="40 HS"/>
    <d v="1987-03-12T00:00:00"/>
    <n v="5480.9"/>
    <n v="58"/>
    <x v="4"/>
    <x v="0"/>
  </r>
  <r>
    <s v="SERGIO BORGES DE AMORIM"/>
    <s v="Hospital de Clínicas"/>
    <n v="2521867"/>
    <n v="35370521204"/>
    <s v="05/04/1974"/>
    <s v="M"/>
    <s v="APARECIDA CASTORINA BORGES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Especialização Nivel Superior"/>
    <x v="1"/>
    <x v="0"/>
    <n v="8"/>
    <x v="0"/>
    <m/>
    <s v="0//0"/>
    <m/>
    <m/>
    <n v="0"/>
    <m/>
    <n v="0"/>
    <m/>
    <m/>
    <m/>
    <s v="EST"/>
    <s v="20 HS"/>
    <d v="2012-04-10T00:00:00"/>
    <n v="9806.64"/>
    <n v="48"/>
    <x v="3"/>
    <x v="3"/>
  </r>
  <r>
    <s v="SERGIO DOS SANTOS NEVES"/>
    <s v="Universidade Federal de Uberlandia"/>
    <n v="413122"/>
    <n v="56497369600"/>
    <s v="14/09/1964"/>
    <s v="M"/>
    <s v="MARIA ELENIR SANTOS NEVES"/>
    <s v="Branca"/>
    <s v="BRASILEIRO NATO"/>
    <m/>
    <s v="PA"/>
    <s v="BELEM"/>
    <n v="869"/>
    <s v="DIVISAO DE EXECUCAO FISICA - DIROB"/>
    <s v="04-SANTA MONICA"/>
    <n v="80"/>
    <s v="DIRETORIA DE OBRAS - ANTIGA-"/>
    <s v="04-SANTA MONIC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85-10-16T00:00:00"/>
    <n v="2984.95"/>
    <n v="58"/>
    <x v="4"/>
    <x v="9"/>
  </r>
  <r>
    <s v="SERGIO FELICIO"/>
    <s v="Universidade Federal de Uberlandia"/>
    <n v="411010"/>
    <n v="36641030687"/>
    <s v="24/10/1959"/>
    <s v="M"/>
    <s v="TEREZINHA F FELICIO"/>
    <s v="Parda"/>
    <s v="BRASILEIRO NATO"/>
    <m/>
    <s v="MG"/>
    <s v="PATROCINIO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1-06-11T00:00:00"/>
    <n v="8520.39"/>
    <n v="63"/>
    <x v="6"/>
    <x v="3"/>
  </r>
  <r>
    <s v="SERGIO FERREIRA TANNUS"/>
    <s v="Universidade Federal de Uberlandia"/>
    <n v="3123679"/>
    <n v="7502654690"/>
    <s v="26/08/1986"/>
    <s v="M"/>
    <s v="ADRIANA MACHADO FERREIRA TANNUS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4-29T00:00:00"/>
    <n v="7488.81"/>
    <n v="36"/>
    <x v="7"/>
    <x v="2"/>
  </r>
  <r>
    <s v="SERGIO LUIDES GUIMARAES"/>
    <s v="Hospital de Clínicas"/>
    <n v="3854326"/>
    <n v="4608697609"/>
    <s v="21/09/1981"/>
    <s v="M"/>
    <s v="LOURDES APARECIDA GUIMARAES"/>
    <s v="Parda"/>
    <s v="BRASILEIRO NATO"/>
    <m/>
    <s v="MG"/>
    <m/>
    <n v="493"/>
    <s v="CIRURGIA PLASTICA QUEIMADOS GEUNE DIENF"/>
    <s v="05-ENFERMAGEM-UMUARAMA"/>
    <n v="211"/>
    <s v="DIRETORIA DE ENFERMAGEM HC"/>
    <s v="05-ENFERMAGEM-UMUARAMA"/>
    <x v="0"/>
    <s v="Mestrado"/>
    <x v="1"/>
    <x v="0"/>
    <n v="7"/>
    <x v="0"/>
    <m/>
    <s v="0//0"/>
    <m/>
    <m/>
    <n v="26241"/>
    <s v="UNIVERSIDADE FEDERAL DO PARANA"/>
    <n v="0"/>
    <m/>
    <m/>
    <m/>
    <s v="EST"/>
    <s v="40 HS"/>
    <d v="2015-11-13T00:00:00"/>
    <n v="14605.77"/>
    <n v="41"/>
    <x v="2"/>
    <x v="6"/>
  </r>
  <r>
    <s v="SERGIO LUIS DE MELLO"/>
    <s v="Hospital de Clínicas"/>
    <n v="2178707"/>
    <n v="98642170620"/>
    <s v="18/09/1966"/>
    <s v="M"/>
    <s v="NEIRE TAROZZO DE MELLO"/>
    <s v="Branca"/>
    <s v="BRASILEIRO NATO"/>
    <m/>
    <s v="SP"/>
    <s v="RIBEIRAO PRETO"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12"/>
    <x v="0"/>
    <m/>
    <s v="0//0"/>
    <m/>
    <m/>
    <n v="0"/>
    <m/>
    <n v="0"/>
    <m/>
    <m/>
    <m/>
    <s v="EST"/>
    <s v="20 HS"/>
    <d v="2004-06-01T00:00:00"/>
    <n v="10311.9"/>
    <n v="56"/>
    <x v="4"/>
    <x v="8"/>
  </r>
  <r>
    <s v="SERGIO MARCOS DE MORAIS"/>
    <s v="Universidade Federal de Uberlandia"/>
    <n v="3305287"/>
    <n v="2496646666"/>
    <s v="22/10/1976"/>
    <s v="M"/>
    <s v="VALDEMIRA LOURDES DE MORAIS"/>
    <s v="Parda"/>
    <s v="BRASILEIRO NATO"/>
    <m/>
    <s v="MG"/>
    <m/>
    <n v="716"/>
    <s v="DIVISAO DE SUPORTE AO USUARIO - CTIC"/>
    <s v="04-SANTA MONICA"/>
    <n v="581"/>
    <s v="CENTRO DE TECNO DA INFOR E COMUNICACAO"/>
    <s v="08-AREA ADMINISTR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8-22T00:00:00"/>
    <n v="3181.04"/>
    <n v="46"/>
    <x v="3"/>
    <x v="9"/>
  </r>
  <r>
    <s v="SERGIO MARRA DE AGUIAR"/>
    <s v="Universidade Federal de Uberlandia"/>
    <n v="412907"/>
    <n v="30704146649"/>
    <s v="06/07/1959"/>
    <s v="M"/>
    <s v="LAZARA MARRA DE AGUIAR"/>
    <s v="Branca"/>
    <s v="BRASILEIRO NATO"/>
    <m/>
    <s v="MG"/>
    <s v="ARAGUARI"/>
    <n v="349"/>
    <s v="INSTITUTO DE LETRAS E LINGUISTICA"/>
    <s v="04-SANTA MONICA"/>
    <n v="349"/>
    <s v="INSTITUTO DE LETRAS E LINGUISTICA"/>
    <s v="04-SANTA MONICA"/>
    <x v="0"/>
    <s v="Doutorado"/>
    <x v="1"/>
    <x v="0"/>
    <n v="16"/>
    <x v="0"/>
    <m/>
    <s v="0//0"/>
    <m/>
    <m/>
    <n v="0"/>
    <m/>
    <n v="0"/>
    <m/>
    <m/>
    <m/>
    <s v="EST"/>
    <s v="40 HS"/>
    <d v="1987-07-06T00:00:00"/>
    <n v="18441.97"/>
    <n v="63"/>
    <x v="6"/>
    <x v="7"/>
  </r>
  <r>
    <s v="SERGIO RICARDO DE JESUS OLIVEIRA"/>
    <s v="Universidade Federal de Uberlandia"/>
    <n v="413638"/>
    <n v="27101797172"/>
    <s v="04/12/1967"/>
    <s v="M"/>
    <s v="LAZARA JESUS OLIVEIRA"/>
    <s v="Branca"/>
    <s v="BRASILEIRO NATO"/>
    <m/>
    <s v="PI"/>
    <s v="TERESINA"/>
    <n v="403"/>
    <s v="FACULDADE DE ENGENHARIA ELETRICA"/>
    <s v="04-SANTA MONICA"/>
    <n v="403"/>
    <s v="FACULDADE DE ENGENHARIA ELETRICA"/>
    <s v="04-SANTA MONICA"/>
    <x v="0"/>
    <s v="Doutorado"/>
    <x v="1"/>
    <x v="2"/>
    <n v="16"/>
    <x v="0"/>
    <m/>
    <s v="0//0"/>
    <m/>
    <m/>
    <n v="0"/>
    <m/>
    <n v="0"/>
    <m/>
    <m/>
    <m/>
    <s v="EST"/>
    <s v="40 HS"/>
    <d v="1992-02-03T00:00:00"/>
    <n v="15018.67"/>
    <n v="55"/>
    <x v="4"/>
    <x v="6"/>
  </r>
  <r>
    <s v="SERGIO VIEIRA SAMPAIO"/>
    <s v="Universidade Federal de Uberlandia"/>
    <n v="412706"/>
    <n v="52716902615"/>
    <s v="27/03/1967"/>
    <s v="M"/>
    <s v="DARCI VIEIRA SAMPAIO"/>
    <s v="Branca"/>
    <s v="BRASILEIRO NATO"/>
    <m/>
    <s v="MG"/>
    <s v="UBERLANDIA"/>
    <n v="651"/>
    <s v="DIVISAO DE CONTROLE ORCAMENTARIO - DIROR"/>
    <s v="04-SANTA MONICA"/>
    <n v="131"/>
    <s v="PRO REITORIA DE PLANEJAMEN ADMINISTRACAO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86-11-18T00:00:00"/>
    <n v="6835.78"/>
    <n v="55"/>
    <x v="4"/>
    <x v="2"/>
  </r>
  <r>
    <s v="SHARLLES BATISTA MARTINS"/>
    <s v="Hospital de Clínicas"/>
    <n v="2436903"/>
    <n v="29120872879"/>
    <s v="08/01/1980"/>
    <s v="M"/>
    <s v="WILMA MARTINS"/>
    <s v="Branca"/>
    <s v="BRASILEIRO NATO"/>
    <m/>
    <s v="GO"/>
    <s v="ITUMBIAR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6"/>
    <x v="0"/>
    <m/>
    <s v="0//0"/>
    <m/>
    <m/>
    <n v="0"/>
    <m/>
    <n v="0"/>
    <m/>
    <m/>
    <m/>
    <s v="EST"/>
    <s v="40 HS"/>
    <d v="2014-09-17T00:00:00"/>
    <n v="13498.11"/>
    <n v="42"/>
    <x v="2"/>
    <x v="5"/>
  </r>
  <r>
    <s v="SHEILA CRISTINA BENTO DOS REIS ROSA"/>
    <s v="Hospital de Clínicas"/>
    <n v="3903372"/>
    <n v="74282379120"/>
    <s v="04/05/1989"/>
    <s v="F"/>
    <s v="VANIA CHRISTINA BENTO"/>
    <s v="Parda"/>
    <s v="BRASILEIRO NATO"/>
    <m/>
    <s v="GO"/>
    <m/>
    <n v="478"/>
    <s v="CIRURGIA PS DIENF"/>
    <s v="05-ENFERMAGEM-UMUARAMA"/>
    <n v="211"/>
    <s v="DIRETORIA DE ENFERMAGEM HC"/>
    <s v="05-ENFERMAGEM-UMUARAMA"/>
    <x v="0"/>
    <s v="Especialização Nivel Superior"/>
    <x v="1"/>
    <x v="3"/>
    <n v="3"/>
    <x v="0"/>
    <m/>
    <s v="0//0"/>
    <m/>
    <m/>
    <n v="0"/>
    <m/>
    <n v="0"/>
    <m/>
    <m/>
    <m/>
    <s v="EST"/>
    <s v="40 HS"/>
    <d v="2012-02-16T00:00:00"/>
    <n v="15155.57"/>
    <n v="33"/>
    <x v="0"/>
    <x v="6"/>
  </r>
  <r>
    <s v="SHEILA MARIA GONCALVES DE PASSOS COELHO"/>
    <s v="Hospital de Clínicas"/>
    <n v="1123343"/>
    <n v="80736556672"/>
    <s v="22/07/1974"/>
    <s v="F"/>
    <s v="IRACEMA GONCA OLIVEIRA"/>
    <s v="Não Informado"/>
    <s v="BRASILEIRO NATO"/>
    <m/>
    <s v="TO"/>
    <s v="MIRACEMA"/>
    <n v="473"/>
    <s v="RADIOLOGIA AMB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7502.88"/>
    <n v="48"/>
    <x v="3"/>
    <x v="2"/>
  </r>
  <r>
    <s v="SHIRLEY ALMEIDA DOS SANTOS SANTANA"/>
    <s v="Hospital de Clínicas"/>
    <n v="1522079"/>
    <n v="3739247630"/>
    <s v="06/10/1979"/>
    <s v="F"/>
    <s v="MARIA JOSE ALMEIDA DOS SANTOS"/>
    <s v="Parda"/>
    <s v="BRASILEIRO NATO"/>
    <m/>
    <s v="MG"/>
    <s v="SAO FRANCISCO"/>
    <n v="492"/>
    <s v="CENTRO OBSTETRICO GEUNE DIENF"/>
    <s v="05-ENFERMAGEM-UMUARAMA"/>
    <n v="211"/>
    <s v="DIRETORIA DE ENFERMAGEM HC"/>
    <s v="05-ENFERMAGEM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2-13T00:00:00"/>
    <n v="15687.54"/>
    <n v="43"/>
    <x v="2"/>
    <x v="6"/>
  </r>
  <r>
    <s v="SHIRLEY APARECIDA DUARTE"/>
    <s v="Universidade Federal de Uberlandia"/>
    <n v="1512676"/>
    <n v="5255948845"/>
    <s v="06/10/1964"/>
    <s v="F"/>
    <s v="APARECIDA BENEDITA DUARTE"/>
    <s v="Branca"/>
    <s v="BRASILEIRO NATO"/>
    <m/>
    <s v="PR"/>
    <s v="BARAO DE LUCENA"/>
    <n v="723"/>
    <s v="DIVISAO DE ATENDIMENTO AO USUARIO"/>
    <s v="04-SANTA MONICA"/>
    <n v="585"/>
    <s v="DIRETORIA DO SISTEMA DE BIBLIOTECAS"/>
    <s v="04-SANTA MONICA"/>
    <x v="0"/>
    <s v="Tecnico (Nivel Medio Completo)"/>
    <x v="0"/>
    <x v="0"/>
    <n v="12"/>
    <x v="0"/>
    <m/>
    <s v="0//0"/>
    <m/>
    <m/>
    <n v="0"/>
    <m/>
    <n v="0"/>
    <m/>
    <m/>
    <m/>
    <s v="EST"/>
    <s v="40 HS"/>
    <d v="2005-11-03T00:00:00"/>
    <n v="4920.95"/>
    <n v="58"/>
    <x v="4"/>
    <x v="0"/>
  </r>
  <r>
    <s v="SIDNEY WASHINGTON OLIVEIRA SANTOS"/>
    <s v="Hospital de Clínicas"/>
    <n v="1123622"/>
    <n v="96627921634"/>
    <s v="02/04/1973"/>
    <s v="M"/>
    <s v="MARIA CELIA OLIVEIRA SANTOS"/>
    <s v="Preta"/>
    <s v="BRASILEIRO NATO"/>
    <m/>
    <s v="MG"/>
    <s v="CARMO DO PARANAIBA"/>
    <n v="498"/>
    <s v="UTI ADULTO GEUNE DIENF"/>
    <s v="05-ENFERMAGEM-UMUARAMA"/>
    <n v="211"/>
    <s v="DIRETORIA DE ENFERMAGEM HC"/>
    <s v="05-ENFERMAGEM-UMUARAMA"/>
    <x v="0"/>
    <s v="Especialização Nivel Superior"/>
    <x v="2"/>
    <x v="2"/>
    <n v="16"/>
    <x v="0"/>
    <m/>
    <s v="0//0"/>
    <m/>
    <m/>
    <n v="0"/>
    <m/>
    <n v="0"/>
    <m/>
    <m/>
    <m/>
    <s v="EST"/>
    <s v="40 HS"/>
    <d v="1995-02-01T00:00:00"/>
    <n v="8865.9500000000007"/>
    <n v="49"/>
    <x v="5"/>
    <x v="3"/>
  </r>
  <r>
    <s v="SIENE DE FARIA RODRIGUES"/>
    <s v="Universidade Federal de Uberlandia"/>
    <n v="413501"/>
    <n v="64046001615"/>
    <s v="21/09/1967"/>
    <s v="F"/>
    <s v="IRENE FERREIRA LIMA DE FARIA"/>
    <s v="Branca"/>
    <s v="BRASILEIRO NATO"/>
    <m/>
    <s v="MG"/>
    <s v="VARGEM BONITA"/>
    <n v="655"/>
    <s v="SETOR DE REG PROGRESSOES E FUNCOES"/>
    <s v="04-SANTA MONICA"/>
    <n v="29"/>
    <s v="PRO REITORIA DE GESTAO DE PESSOAS"/>
    <s v="04-SANTA MONICA"/>
    <x v="0"/>
    <s v="Mestrado"/>
    <x v="2"/>
    <x v="0"/>
    <n v="16"/>
    <x v="0"/>
    <m/>
    <s v="0//0"/>
    <m/>
    <m/>
    <n v="0"/>
    <m/>
    <n v="0"/>
    <m/>
    <m/>
    <m/>
    <s v="EST"/>
    <s v="40 HS"/>
    <d v="1991-01-03T00:00:00"/>
    <n v="6728.38"/>
    <n v="55"/>
    <x v="4"/>
    <x v="2"/>
  </r>
  <r>
    <s v="SILA APARECIDA LEITE COSTA"/>
    <s v="Hospital de Clínicas"/>
    <n v="409713"/>
    <n v="34055444672"/>
    <s v="08/09/1955"/>
    <s v="F"/>
    <s v="ELZA DELUQUI LEITE"/>
    <s v="Branca"/>
    <s v="BRASILEIRO NATO"/>
    <m/>
    <s v="MT"/>
    <s v="CACERES"/>
    <n v="179"/>
    <s v="DIRETORIA GERAL HOSP CLINICAS"/>
    <s v="06-HOSP CLINICAS-UMUARAMA"/>
    <n v="179"/>
    <s v="DIRETORIA GERAL HOSP CLINICAS"/>
    <s v="06-HOSP CLINICAS-UMUARAMA"/>
    <x v="0"/>
    <s v="ENSINO SUPERIOR"/>
    <x v="0"/>
    <x v="2"/>
    <n v="16"/>
    <x v="0"/>
    <m/>
    <s v="0//0"/>
    <m/>
    <m/>
    <n v="0"/>
    <m/>
    <n v="0"/>
    <m/>
    <m/>
    <m/>
    <s v="EST"/>
    <s v="40 HS"/>
    <d v="1979-04-01T00:00:00"/>
    <n v="6197.44"/>
    <n v="67"/>
    <x v="1"/>
    <x v="2"/>
  </r>
  <r>
    <s v="SILMARA LOPES DO NASCIMENTO"/>
    <s v="Universidade Federal de Uberlandia"/>
    <n v="1435412"/>
    <n v="1095770780"/>
    <s v="04/11/1968"/>
    <s v="F"/>
    <s v="CATARINA LOPES DO NASCIMENTO"/>
    <s v="Branca"/>
    <s v="BRASILEIRO NATO"/>
    <m/>
    <s v="RJ"/>
    <s v="RIO DE JANEIRO"/>
    <n v="254"/>
    <s v="DIVISAO DE RESTAURANTES UNIVERSITARIOS"/>
    <s v="04-SANTA MONICA"/>
    <n v="944"/>
    <s v="PRO REITORIA DE ASSISTENCIA ESTUDANTIL"/>
    <s v="04-SANTA MONIC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3-12-03T00:00:00"/>
    <n v="9285.52"/>
    <n v="54"/>
    <x v="4"/>
    <x v="3"/>
  </r>
  <r>
    <s v="SILNANDO SILVERIO FERREIRA"/>
    <s v="Universidade Federal de Uberlandia"/>
    <n v="410877"/>
    <n v="26659760644"/>
    <s v="20/09/1958"/>
    <s v="M"/>
    <s v="MARIANA SILVERIO FERREIRA"/>
    <s v="Branca"/>
    <s v="BRASILEIRO NATO"/>
    <m/>
    <s v="MG"/>
    <s v="ALEGRE"/>
    <n v="1244"/>
    <s v="CENTRO ESTUDOS, PESQ E PROJ ECON-SOCIAIS"/>
    <s v="04-SANTA MONICA"/>
    <n v="340"/>
    <s v="INSTITUTO DE GEOGRAF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9-11-01T00:00:00"/>
    <n v="8112.6"/>
    <n v="64"/>
    <x v="1"/>
    <x v="3"/>
  </r>
  <r>
    <s v="SILVANA DIAS FONSECA"/>
    <s v="Universidade Federal de Uberlandia"/>
    <n v="1325067"/>
    <n v="3956795679"/>
    <s v="15/03/1978"/>
    <s v="F"/>
    <s v="MARIA RITA DIAS FONSECA"/>
    <s v="Não Informado"/>
    <s v="BRASILEIRO NATO"/>
    <m/>
    <s v="MG"/>
    <m/>
    <n v="413"/>
    <s v="PROGRAMA DE POS GRADUACAO EM ENG QUIMICA"/>
    <s v="04-SANTA MONICA"/>
    <n v="410"/>
    <s v="FACULDADE DE ENGENHARIA QUIMICA"/>
    <s v="04-SANTA MONICA"/>
    <x v="0"/>
    <s v="Graduação (Nivel Superior Completo)"/>
    <x v="0"/>
    <x v="0"/>
    <n v="5"/>
    <x v="0"/>
    <m/>
    <s v="0//0"/>
    <m/>
    <m/>
    <n v="0"/>
    <m/>
    <n v="0"/>
    <m/>
    <m/>
    <m/>
    <s v="EST"/>
    <s v="40 HS"/>
    <d v="2015-09-16T00:00:00"/>
    <n v="4100.79"/>
    <n v="44"/>
    <x v="3"/>
    <x v="0"/>
  </r>
  <r>
    <s v="SILVANA GABRIELA BATISTA"/>
    <s v="Universidade Federal de Uberlandia"/>
    <n v="2327254"/>
    <n v="9403245638"/>
    <s v="27/02/1990"/>
    <s v="F"/>
    <s v="NEIDE MARTA DA SILVA BATISTA"/>
    <s v="Branca"/>
    <s v="BRASILEIRO NATO"/>
    <m/>
    <s v="MG"/>
    <m/>
    <n v="836"/>
    <s v="COORD CURSO GRADUACAO FISICA DE MATERIAS"/>
    <s v="04-SANTA MONICA"/>
    <n v="395"/>
    <s v="INSTITUTO DE FISICA"/>
    <s v="04-SANTA MONICA"/>
    <x v="9"/>
    <s v="Especialização Nivel Superior"/>
    <x v="0"/>
    <x v="0"/>
    <n v="5"/>
    <x v="0"/>
    <m/>
    <s v="0//0"/>
    <m/>
    <m/>
    <n v="0"/>
    <m/>
    <n v="0"/>
    <m/>
    <m/>
    <m/>
    <s v="EST"/>
    <s v="40 HS"/>
    <d v="2016-07-13T00:00:00"/>
    <n v="4260.71"/>
    <n v="32"/>
    <x v="0"/>
    <x v="0"/>
  </r>
  <r>
    <s v="SILVANA GONCALVES CARDOSO"/>
    <s v="Hospital de Clínicas"/>
    <n v="1362666"/>
    <n v="61920410678"/>
    <s v="23/11/1966"/>
    <s v="F"/>
    <s v="OSVALDINA GONCALVES CARDOSO"/>
    <s v="Branca"/>
    <s v="BRASILEIRO NATO"/>
    <m/>
    <s v="MG"/>
    <s v="ITUIUTABA"/>
    <n v="767"/>
    <s v="FISIOTERAPIA E TERAPIA OCUPACIONAL"/>
    <s v="06-HOSP CLINICAS-UMUARAMA"/>
    <n v="746"/>
    <s v="DIRETORIA DE SERVICOS CLINICOS"/>
    <s v="06-HOSP CLINICAS-UMUARAMA"/>
    <x v="0"/>
    <s v="Mestrado"/>
    <x v="1"/>
    <x v="0"/>
    <n v="13"/>
    <x v="0"/>
    <m/>
    <s v="0//0"/>
    <m/>
    <m/>
    <n v="0"/>
    <m/>
    <n v="0"/>
    <m/>
    <m/>
    <m/>
    <s v="EST"/>
    <s v="30 HS"/>
    <d v="2002-10-01T00:00:00"/>
    <n v="16348.04"/>
    <n v="56"/>
    <x v="4"/>
    <x v="1"/>
  </r>
  <r>
    <s v="SILVANA MARIA DE MIRANDA"/>
    <s v="Hospital de Clínicas"/>
    <n v="1440378"/>
    <n v="83619445672"/>
    <s v="03/08/1970"/>
    <s v="F"/>
    <s v="ADELISIA MARIA OLIVEIRA DE MIRANDA"/>
    <s v="Branca"/>
    <s v="BRASILEIRO NATO"/>
    <m/>
    <s v="MG"/>
    <s v="ARAGUARI"/>
    <n v="495"/>
    <s v="NEFROLOGIA GEUNE DIENF"/>
    <s v="05-ENFERMAGEM-UMUARAMA"/>
    <n v="211"/>
    <s v="DIRETORIA DE ENFERMAGEM HC"/>
    <s v="05-ENFERMAGEM-UMUARAMA"/>
    <x v="0"/>
    <s v="ENSINO MEDIO"/>
    <x v="0"/>
    <x v="0"/>
    <n v="12"/>
    <x v="0"/>
    <m/>
    <s v="0//0"/>
    <m/>
    <m/>
    <n v="0"/>
    <m/>
    <n v="0"/>
    <m/>
    <m/>
    <m/>
    <s v="EST"/>
    <s v="40 HS"/>
    <d v="2004-01-26T00:00:00"/>
    <n v="5879.99"/>
    <n v="52"/>
    <x v="5"/>
    <x v="0"/>
  </r>
  <r>
    <s v="SILVANA PRADO XAVIER GUILHERME"/>
    <s v="Hospital de Clínicas"/>
    <n v="3155506"/>
    <n v="55889654691"/>
    <s v="31/01/1967"/>
    <s v="F"/>
    <s v="CARMEN APARECIDA PRADO XAVIER"/>
    <s v="Branca"/>
    <s v="BRASILEIRO NATO"/>
    <m/>
    <s v="PR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3"/>
    <x v="0"/>
    <m/>
    <s v="0//0"/>
    <m/>
    <m/>
    <n v="0"/>
    <m/>
    <n v="0"/>
    <m/>
    <m/>
    <m/>
    <s v="EST"/>
    <s v="20 HS"/>
    <d v="2019-11-06T00:00:00"/>
    <n v="6515.99"/>
    <n v="55"/>
    <x v="4"/>
    <x v="2"/>
  </r>
  <r>
    <s v="SILVANA TEREZINHA FIGUEIREDO MOYA"/>
    <s v="Hospital de Clínicas"/>
    <n v="1455403"/>
    <n v="14126639896"/>
    <s v="12/03/1967"/>
    <s v="F"/>
    <s v="THEREZA FIGUEIREDO MOYA"/>
    <s v="Branca"/>
    <s v="BRASILEIRO NATO"/>
    <m/>
    <s v="SP"/>
    <s v="JAU"/>
    <n v="771"/>
    <s v="SERVICOS MEDICOS"/>
    <s v="06-HOSP CLINICAS-UMUARAMA"/>
    <n v="746"/>
    <s v="DIRETORIA DE SERVICOS CLINICOS"/>
    <s v="06-HOSP CLINICAS-UMUARAMA"/>
    <x v="0"/>
    <s v="Doutorado"/>
    <x v="1"/>
    <x v="0"/>
    <n v="12"/>
    <x v="0"/>
    <m/>
    <s v="0//0"/>
    <m/>
    <m/>
    <n v="0"/>
    <m/>
    <n v="0"/>
    <m/>
    <m/>
    <m/>
    <s v="EST"/>
    <s v="20 HS"/>
    <d v="2004-06-01T00:00:00"/>
    <n v="13400.39"/>
    <n v="55"/>
    <x v="4"/>
    <x v="5"/>
  </r>
  <r>
    <s v="SILVANE DA SILVA VIEIRA"/>
    <s v="Universidade Federal de Uberlandia"/>
    <n v="1672882"/>
    <n v="48105619687"/>
    <s v="19/03/1962"/>
    <s v="F"/>
    <s v="JURACY VIEIRA DA SILVA"/>
    <s v="Branca"/>
    <s v="BRASILEIRO NATO"/>
    <m/>
    <s v="MG"/>
    <s v="UBERLANDIA"/>
    <n v="60"/>
    <s v="DIVISAO DE CONSERVACAO E LIMPEZA"/>
    <s v="04-SANTA MONICA"/>
    <n v="807"/>
    <s v="INSTITUTO DE FILOSOFIA"/>
    <s v="04-SANTA MONICA"/>
    <x v="0"/>
    <s v="Especialização Nivel Superior"/>
    <x v="0"/>
    <x v="0"/>
    <n v="9"/>
    <x v="0"/>
    <m/>
    <s v="0//0"/>
    <m/>
    <m/>
    <n v="0"/>
    <m/>
    <n v="0"/>
    <m/>
    <m/>
    <m/>
    <s v="EST"/>
    <s v="40 HS"/>
    <d v="2009-01-22T00:00:00"/>
    <n v="4845.54"/>
    <n v="60"/>
    <x v="6"/>
    <x v="0"/>
  </r>
  <r>
    <s v="SILVANIA PORTO TERENCIO"/>
    <s v="Hospital de Clínicas"/>
    <n v="1123556"/>
    <n v="55729371691"/>
    <s v="09/11/1966"/>
    <s v="F"/>
    <s v="NILZA PORTO SILVA"/>
    <s v="Preta"/>
    <s v="BRASILEIRO NATO"/>
    <m/>
    <s v="MG"/>
    <s v="UBERLANDIA"/>
    <n v="486"/>
    <s v="ENFERMAGEM GINEC OBST INTERNACAO DIENF"/>
    <s v="05-ENFERMAGEM-UMUARAMA"/>
    <n v="211"/>
    <s v="DIRETORIA DE ENFERMAGEM HC"/>
    <s v="05-ENFERMAGEM-UMUARAMA"/>
    <x v="0"/>
    <s v="ENSINO MEDIO"/>
    <x v="0"/>
    <x v="0"/>
    <n v="16"/>
    <x v="0"/>
    <m/>
    <s v="0//0"/>
    <m/>
    <s v="LIC. TRATAMENTO DE SAUDE - EST"/>
    <n v="0"/>
    <m/>
    <n v="0"/>
    <m/>
    <s v="11/07/2022"/>
    <s v="6/01/2023"/>
    <s v="EST"/>
    <s v="40 HS"/>
    <d v="1995-01-14T00:00:00"/>
    <n v="6099.61"/>
    <n v="56"/>
    <x v="4"/>
    <x v="2"/>
  </r>
  <r>
    <s v="SILVANIA SANTANA DA SILVA CARVALHO"/>
    <s v="Hospital de Clínicas"/>
    <n v="1123535"/>
    <n v="57475059120"/>
    <s v="26/07/1973"/>
    <s v="F"/>
    <s v="MIRNALOI SANTANA SILVA"/>
    <s v="Parda"/>
    <s v="BRASILEIRO NATO"/>
    <m/>
    <s v="GO"/>
    <s v="RIO VERDE"/>
    <n v="212"/>
    <s v="AMBULATORIO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1-16T00:00:00"/>
    <n v="7674.3"/>
    <n v="49"/>
    <x v="5"/>
    <x v="2"/>
  </r>
  <r>
    <s v="SILVIA ABADIA GOMES DA ROCHA"/>
    <s v="Hospital de Clínicas"/>
    <n v="1435570"/>
    <n v="2912303699"/>
    <s v="15/08/1974"/>
    <s v="F"/>
    <s v="MARIA FLORISCENA DA ROCHA"/>
    <s v="Preta"/>
    <s v="BRASILEIRO NATO"/>
    <m/>
    <s v="MG"/>
    <s v="UBERABA"/>
    <n v="491"/>
    <s v="CENTRO CIRURGICO GEUNE DIENF"/>
    <s v="05-ENFERMAGEM-UMUARAMA"/>
    <n v="211"/>
    <s v="DIRETORIA DE ENFERMAGEM HC"/>
    <s v="05-ENFERMAGEM-UMUARAMA"/>
    <x v="0"/>
    <s v="Tecnico (Nivel Medio Completo)"/>
    <x v="2"/>
    <x v="2"/>
    <n v="12"/>
    <x v="0"/>
    <m/>
    <s v="0//0"/>
    <m/>
    <m/>
    <n v="0"/>
    <m/>
    <n v="0"/>
    <m/>
    <m/>
    <m/>
    <s v="EST"/>
    <s v="40 HS"/>
    <d v="2003-12-04T00:00:00"/>
    <n v="8145.26"/>
    <n v="48"/>
    <x v="3"/>
    <x v="3"/>
  </r>
  <r>
    <s v="SILVIA APARECIDA DE ANDRADE RESENDE"/>
    <s v="Hospital de Clínicas"/>
    <n v="1439915"/>
    <n v="81865465615"/>
    <s v="30/09/1965"/>
    <s v="F"/>
    <s v="TEREZINHA RODRIGUES DE JESUS"/>
    <s v="Branca"/>
    <s v="BRASILEIRO NATO"/>
    <m/>
    <s v="MG"/>
    <s v="IRAI DE MINAS"/>
    <n v="483"/>
    <s v="CLINICA CIRURGICA 3 INTERNACAO DIENF"/>
    <s v="05-ENFERMAGEM-UMUARAMA"/>
    <n v="211"/>
    <s v="DIRETORIA DE ENFERMAGEM HC"/>
    <s v="05-ENFERMAGEM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4-01-16T00:00:00"/>
    <n v="12681.15"/>
    <n v="57"/>
    <x v="4"/>
    <x v="5"/>
  </r>
  <r>
    <s v="SILVIA CASSIMIRO BRASAO"/>
    <s v="Universidade Federal de Uberlandia"/>
    <n v="1006221"/>
    <n v="8134117694"/>
    <s v="25/02/1987"/>
    <s v="F"/>
    <s v="SILVERIA CANTEIRO CASSIMIRO"/>
    <s v="Parda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Mestrado"/>
    <x v="1"/>
    <x v="0"/>
    <n v="5"/>
    <x v="0"/>
    <m/>
    <s v="0//0"/>
    <m/>
    <m/>
    <n v="0"/>
    <m/>
    <n v="0"/>
    <m/>
    <m/>
    <m/>
    <s v="EST"/>
    <s v="40 HS"/>
    <d v="2016-10-14T00:00:00"/>
    <n v="17705.14"/>
    <n v="35"/>
    <x v="7"/>
    <x v="1"/>
  </r>
  <r>
    <s v="SILVIA LETICIA LEMES"/>
    <s v="Universidade Federal de Uberlandia"/>
    <n v="1123350"/>
    <n v="418659605"/>
    <s v="16/09/1974"/>
    <s v="F"/>
    <s v="JUSELITA SILVA LEMES"/>
    <s v="Branca"/>
    <s v="BRASILEIRO NATO"/>
    <m/>
    <s v="MG"/>
    <s v="UBERLANDIA"/>
    <n v="46"/>
    <s v="DIVISAO DE ENG SEG MEDICINA TRABALHO"/>
    <s v="08-AREA ADMINISTR-UMUARAMA"/>
    <n v="29"/>
    <s v="PRO REITORIA DE GESTAO DE PESSOAS"/>
    <s v="04-SANTA MONIC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4-12-15T00:00:00"/>
    <n v="10253.48"/>
    <n v="48"/>
    <x v="3"/>
    <x v="8"/>
  </r>
  <r>
    <s v="SILVIA PEREIRA DIAS COSTA"/>
    <s v="Universidade Federal de Uberlandia"/>
    <n v="412906"/>
    <n v="58191178672"/>
    <s v="11/07/1967"/>
    <s v="F"/>
    <s v="MARCIA MOURA CARVALHO"/>
    <s v="Parda"/>
    <s v="BRASILEIRO NATO"/>
    <m/>
    <s v="MG"/>
    <s v="COROMANDEL"/>
    <n v="723"/>
    <s v="DIVISAO DE ATENDIMENTO AO USUARIO"/>
    <s v="04-SANTA MONICA"/>
    <n v="585"/>
    <s v="DIRETORIA DO SISTEMA DE BIBLIOTECAS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7-07-03T00:00:00"/>
    <n v="5480.9"/>
    <n v="55"/>
    <x v="4"/>
    <x v="0"/>
  </r>
  <r>
    <s v="SILVIA REGINA DE LIMA"/>
    <s v="Universidade Federal de Uberlandia"/>
    <n v="2220355"/>
    <n v="5031670614"/>
    <s v="21/12/1980"/>
    <s v="F"/>
    <s v="NOLMA JOSE DE LIMA"/>
    <s v="Parda"/>
    <s v="BRASILEIRO NATO"/>
    <m/>
    <s v="MG"/>
    <m/>
    <n v="305"/>
    <s v="FACULDADE DE MEDICINA"/>
    <s v="07-AREA ACADEMICA-UMUARAMA"/>
    <n v="305"/>
    <s v="FACULDADE DE MEDICINA"/>
    <s v="07-AREA ACADEMICA-UMUARAMA"/>
    <x v="0"/>
    <s v="Especialização Nivel Superior"/>
    <x v="2"/>
    <x v="0"/>
    <n v="6"/>
    <x v="0"/>
    <m/>
    <s v="0//0"/>
    <m/>
    <m/>
    <n v="0"/>
    <m/>
    <n v="0"/>
    <m/>
    <m/>
    <m/>
    <s v="EST"/>
    <s v="40 HS"/>
    <d v="2015-04-16T00:00:00"/>
    <n v="3434.01"/>
    <n v="42"/>
    <x v="2"/>
    <x v="9"/>
  </r>
  <r>
    <s v="SILVINO JOAQUIM CORREA"/>
    <s v="Universidade Federal de Uberlandia"/>
    <n v="409475"/>
    <n v="32055781634"/>
    <s v="30/08/1959"/>
    <s v="M"/>
    <s v="RITA MORAIS EVANGELISTA"/>
    <s v="Branca"/>
    <s v="BRASILEIRO NATO"/>
    <m/>
    <s v="MG"/>
    <s v="LAGAMAR"/>
    <n v="4"/>
    <s v="GABINETE DO REITOR"/>
    <s v="04-SANTA MONICA"/>
    <n v="410"/>
    <s v="FACULDADE DE ENGENHARIA QUIMIC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9-03-09T00:00:00"/>
    <n v="9609.39"/>
    <n v="63"/>
    <x v="6"/>
    <x v="3"/>
  </r>
  <r>
    <s v="SILVIO FERNANDES NUNES"/>
    <s v="Hospital de Clínicas"/>
    <n v="412512"/>
    <n v="56069340604"/>
    <s v="13/01/1965"/>
    <s v="M"/>
    <s v="BARCHOLINA FERNANDES NUNES"/>
    <s v="Parda"/>
    <s v="BRASILEIRO NATO"/>
    <m/>
    <s v="MG"/>
    <s v="MONTE CARMELO"/>
    <n v="481"/>
    <s v="CLINICA CIRURGICA 1 INTERNACAO DIENF"/>
    <s v="05-ENFERMAGEM-UMUARAMA"/>
    <n v="211"/>
    <s v="DIRETORIA DE ENFERMAGEM HC"/>
    <s v="05-ENFERMAGEM-UMUARAMA"/>
    <x v="0"/>
    <s v="ENSINO FUNDAMENTAL INCOMPLETO"/>
    <x v="2"/>
    <x v="1"/>
    <n v="16"/>
    <x v="0"/>
    <m/>
    <s v="0//0"/>
    <m/>
    <m/>
    <n v="0"/>
    <m/>
    <n v="0"/>
    <m/>
    <m/>
    <m/>
    <s v="EST"/>
    <s v="40 HS"/>
    <d v="1985-07-03T00:00:00"/>
    <n v="5043.8599999999997"/>
    <n v="57"/>
    <x v="4"/>
    <x v="0"/>
  </r>
  <r>
    <s v="SILVIO RODRIGUES NUNES"/>
    <s v="Hospital de Clínicas"/>
    <n v="409863"/>
    <n v="48004600697"/>
    <s v="12/10/1960"/>
    <s v="M"/>
    <s v="MARIA ROSA C NUNES"/>
    <s v="Branca"/>
    <s v="BRASILEIRO NATO"/>
    <m/>
    <s v="MG"/>
    <s v="UBERLANDIA"/>
    <n v="750"/>
    <s v="FINANCAS"/>
    <s v="06-HOSP CLINICAS-UMUARAMA"/>
    <n v="743"/>
    <s v="DIRETORIA DE SERVICOS ADMINISTRATIVOS"/>
    <s v="06-HOSP CLINICAS-UMUARAMA"/>
    <x v="0"/>
    <s v="ENSINO MEDIO"/>
    <x v="0"/>
    <x v="0"/>
    <n v="16"/>
    <x v="0"/>
    <m/>
    <s v="0//0"/>
    <m/>
    <m/>
    <n v="0"/>
    <m/>
    <n v="0"/>
    <m/>
    <m/>
    <m/>
    <s v="EST"/>
    <s v="40 HS"/>
    <d v="1981-11-01T00:00:00"/>
    <n v="6401.82"/>
    <n v="62"/>
    <x v="6"/>
    <x v="2"/>
  </r>
  <r>
    <s v="SIMONE APARECIDA ALVES DE MORAES"/>
    <s v="Universidade Federal de Uberlandia"/>
    <n v="2144580"/>
    <n v="96660180630"/>
    <s v="07/10/1971"/>
    <s v="F"/>
    <s v="VALNIDES MARIA PEREIRA DE MORAES"/>
    <s v="Branca"/>
    <s v="BRASILEIRO NATO"/>
    <m/>
    <s v="MG"/>
    <m/>
    <n v="821"/>
    <s v="PREFE - CAMPUS DE PATOS DE MINAS"/>
    <s v="11-CAMPUS PATOS DE MINAS"/>
    <n v="59"/>
    <s v="PREFEITURA UNIVERSITARIA"/>
    <s v="04-SANTA MONICA"/>
    <x v="0"/>
    <s v="Especialização Nivel Superior"/>
    <x v="2"/>
    <x v="0"/>
    <n v="6"/>
    <x v="0"/>
    <m/>
    <s v="0//0"/>
    <m/>
    <m/>
    <n v="0"/>
    <m/>
    <n v="0"/>
    <m/>
    <m/>
    <m/>
    <s v="EST"/>
    <s v="40 HS"/>
    <d v="2014-08-01T00:00:00"/>
    <n v="3434.01"/>
    <n v="51"/>
    <x v="5"/>
    <x v="9"/>
  </r>
  <r>
    <s v="SIMONE FRANCO OSME"/>
    <s v="Hospital de Clínicas"/>
    <n v="1454434"/>
    <n v="65254708620"/>
    <s v="29/07/1968"/>
    <s v="F"/>
    <s v="NILZA FRANCO OSME"/>
    <s v="Branca"/>
    <s v="BRASILEIRO NATO"/>
    <m/>
    <s v="MG"/>
    <s v="PATOS DE MINAS"/>
    <n v="771"/>
    <s v="SERVICOS MEDICOS"/>
    <s v="06-HOSP CLINICAS-UMUARAMA"/>
    <n v="746"/>
    <s v="DIRETORIA DE SERVICOS CLINICOS"/>
    <s v="06-HOSP CLINICAS-UMUARAMA"/>
    <x v="0"/>
    <s v="Doutorado"/>
    <x v="1"/>
    <x v="0"/>
    <n v="13"/>
    <x v="0"/>
    <m/>
    <s v="0//0"/>
    <m/>
    <m/>
    <n v="0"/>
    <m/>
    <n v="0"/>
    <m/>
    <m/>
    <m/>
    <s v="EST"/>
    <s v="40 HS"/>
    <d v="2004-05-27T00:00:00"/>
    <n v="13302.72"/>
    <n v="54"/>
    <x v="4"/>
    <x v="5"/>
  </r>
  <r>
    <s v="SIMONE FREITAS MACHADO SAMPAIO"/>
    <s v="Universidade Federal de Uberlandia"/>
    <n v="1123384"/>
    <n v="76615448653"/>
    <s v="31/08/1970"/>
    <s v="F"/>
    <s v="LOURDES FREITAS MACHADO"/>
    <s v="Branca"/>
    <s v="BRASILEIRO NATO"/>
    <m/>
    <s v="GO"/>
    <s v="QURINOPOLIS"/>
    <n v="173"/>
    <s v="DIVISAO DE COMPRAS - DIRCL"/>
    <s v="04-SANTA MONICA"/>
    <n v="169"/>
    <s v="DIRETORIA DE COMPRAS E LICITACOE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22T00:00:00"/>
    <n v="6528.48"/>
    <n v="52"/>
    <x v="5"/>
    <x v="2"/>
  </r>
  <r>
    <s v="SIMONE MENDES FERREIRA AMANCIO"/>
    <s v="Hospital de Clínicas"/>
    <n v="1435447"/>
    <n v="2726641628"/>
    <s v="06/10/1975"/>
    <s v="F"/>
    <s v="DIVINA FIRMINO FERREIRA"/>
    <s v="Pard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3-12-03T00:00:00"/>
    <n v="5852.91"/>
    <n v="47"/>
    <x v="3"/>
    <x v="0"/>
  </r>
  <r>
    <s v="SIMONE NUNES PEREIRA"/>
    <s v="Hospital de Clínicas"/>
    <n v="1123504"/>
    <n v="76616525600"/>
    <s v="01/06/1972"/>
    <s v="F"/>
    <s v="MARIA HELENA NUNES PEREIRA"/>
    <s v="Branca"/>
    <s v="BRASILEIRO NATO"/>
    <m/>
    <s v="MG"/>
    <s v="LAGOA FORMOSA"/>
    <n v="754"/>
    <s v="NUTRICAO E DIETETICA"/>
    <s v="06-HOSP CLINICAS-UMUARAMA"/>
    <n v="743"/>
    <s v="DIRETORIA DE SERVICOS ADMINISTRATIVOS"/>
    <s v="06-HOSP CLINICAS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5-01-16T00:00:00"/>
    <n v="6528.48"/>
    <n v="50"/>
    <x v="5"/>
    <x v="2"/>
  </r>
  <r>
    <s v="SIMONE RAMOS DECONTE"/>
    <s v="Universidade Federal de Uberlandia"/>
    <n v="1862051"/>
    <n v="7071320616"/>
    <s v="28/07/1984"/>
    <s v="F"/>
    <s v="NEUZA PEREIRA RAMOS"/>
    <s v="Branca"/>
    <s v="BRASILEIRO NATO"/>
    <m/>
    <s v="RJ"/>
    <m/>
    <n v="288"/>
    <s v="INSTITUTO DE CIENCIAS BIOMEDICAS"/>
    <s v="07-AREA ACADEMICA-UMUARAMA"/>
    <n v="288"/>
    <s v="INSTITUTO DE CIENCIAS BIOMEDICAS"/>
    <s v="07-AREA ACADEMICA-UMUARAMA"/>
    <x v="0"/>
    <s v="Doutorado"/>
    <x v="0"/>
    <x v="0"/>
    <n v="8"/>
    <x v="0"/>
    <m/>
    <s v="0//0"/>
    <m/>
    <m/>
    <n v="0"/>
    <m/>
    <n v="0"/>
    <m/>
    <m/>
    <m/>
    <s v="EST"/>
    <s v="40 HS"/>
    <d v="2011-04-25T00:00:00"/>
    <n v="6636.74"/>
    <n v="38"/>
    <x v="7"/>
    <x v="2"/>
  </r>
  <r>
    <s v="SIMONE SOMMERFELD"/>
    <s v="Universidade Federal de Uberlandia"/>
    <n v="1103523"/>
    <n v="1610487656"/>
    <s v="12/08/1987"/>
    <s v="F"/>
    <s v="YOOKO KOJIMA SOMMERFELD"/>
    <s v="Branca"/>
    <s v="BRASILEIRO NATO"/>
    <m/>
    <s v="MT"/>
    <m/>
    <n v="1177"/>
    <s v="REDE DE BIOTERIOS DE ROEDORES"/>
    <s v="04-SANTA MONICA"/>
    <n v="122"/>
    <s v="PRO REITORIA PESQUISA E POS GRADUACAO"/>
    <s v="04-SANTA MONICA"/>
    <x v="0"/>
    <s v="Mestrado"/>
    <x v="2"/>
    <x v="0"/>
    <n v="4"/>
    <x v="0"/>
    <m/>
    <s v="0//0"/>
    <m/>
    <m/>
    <n v="0"/>
    <m/>
    <n v="0"/>
    <m/>
    <m/>
    <m/>
    <s v="EST"/>
    <s v="40 HS"/>
    <d v="2017-11-01T00:00:00"/>
    <n v="3964.06"/>
    <n v="35"/>
    <x v="7"/>
    <x v="9"/>
  </r>
  <r>
    <s v="SIMONIA MARA DE OLIVEIRA"/>
    <s v="Hospital de Clínicas"/>
    <n v="2345890"/>
    <n v="51127768620"/>
    <s v="11/02/1967"/>
    <s v="F"/>
    <s v="TEODORA RUFINA DE OLIVEIRA"/>
    <s v="Branca"/>
    <s v="BRASILEIRO NATO"/>
    <m/>
    <s v="MG"/>
    <s v="GUIMARANIA"/>
    <n v="212"/>
    <s v="AMBULATORIO DIENF"/>
    <s v="05-ENFERMAGEM-UMUARAMA"/>
    <n v="211"/>
    <s v="DIRETORIA DE ENFERMAGEM HC"/>
    <s v="05-ENFERMAGEM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6-07T00:00:00"/>
    <n v="15928.99"/>
    <n v="55"/>
    <x v="4"/>
    <x v="6"/>
  </r>
  <r>
    <s v="SINAIR VIEIRA DE BARROS"/>
    <s v="Universidade Federal de Uberlandia"/>
    <n v="410969"/>
    <n v="25501666634"/>
    <s v="30/11/1950"/>
    <s v="M"/>
    <s v="MARGARIDA ALVES BARROS"/>
    <s v="Branca"/>
    <s v="BRASILEIRO NATO"/>
    <m/>
    <s v="GO"/>
    <s v="PONTALINA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78-06-01T00:00:00"/>
    <n v="8663.6299999999992"/>
    <n v="72"/>
    <x v="9"/>
    <x v="3"/>
  </r>
  <r>
    <s v="SINARA SILVA MARQUES"/>
    <s v="Universidade Federal de Uberlandia"/>
    <n v="3215326"/>
    <n v="7702047674"/>
    <s v="14/09/1985"/>
    <s v="F"/>
    <s v="ELIZANE MARIA SILVA MARQUES"/>
    <s v="Branca"/>
    <s v="BRASILEIRO NATO"/>
    <m/>
    <s v="MG"/>
    <m/>
    <n v="305"/>
    <s v="FACULDADE DE MEDICINA"/>
    <s v="07-AREA ACADEMICA-UMUARAMA"/>
    <n v="305"/>
    <s v="FACULDADE DE MEDICINA"/>
    <s v="07-AREA ACADEMICA-UMUARAMA"/>
    <x v="0"/>
    <s v="Especialização Nivel Superior"/>
    <x v="0"/>
    <x v="3"/>
    <n v="2"/>
    <x v="0"/>
    <m/>
    <s v="0//0"/>
    <m/>
    <m/>
    <n v="0"/>
    <m/>
    <n v="0"/>
    <m/>
    <m/>
    <m/>
    <s v="EST"/>
    <s v="40 HS"/>
    <d v="2020-12-14T00:00:00"/>
    <n v="5681.85"/>
    <n v="37"/>
    <x v="7"/>
    <x v="0"/>
  </r>
  <r>
    <s v="SINVALDO GOMES DE OLIVEIRA"/>
    <s v="Universidade Federal de Uberlandia"/>
    <n v="1035276"/>
    <n v="48111031653"/>
    <s v="20/02/1963"/>
    <s v="M"/>
    <s v="DALVA MARIA MARTINS"/>
    <s v="Branca"/>
    <s v="BRASILEIRO NATO"/>
    <m/>
    <s v="MG"/>
    <s v="ITUIUTABA"/>
    <n v="305"/>
    <s v="FACULDADE DE MEDICINA"/>
    <s v="07-AREA ACADEMICA-UMUARAMA"/>
    <n v="305"/>
    <s v="FACULDADE DE MEDICINA"/>
    <s v="07-AREA ACADEMICA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3-09-27T00:00:00"/>
    <n v="6679.96"/>
    <n v="59"/>
    <x v="6"/>
    <x v="2"/>
  </r>
  <r>
    <s v="SIRLEIA ALVES DE LIMA"/>
    <s v="Hospital de Clínicas"/>
    <n v="1434549"/>
    <n v="3461132616"/>
    <s v="11/07/1976"/>
    <s v="F"/>
    <s v="MARIA MADALENA DE JESUS"/>
    <s v="Parda"/>
    <s v="BRASILEIRO NATO"/>
    <m/>
    <s v="MG"/>
    <s v="TUPACIGUARA"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06T00:00:00"/>
    <n v="6686.75"/>
    <n v="46"/>
    <x v="3"/>
    <x v="2"/>
  </r>
  <r>
    <s v="SIRLENE APARECIDA DA SILVA"/>
    <s v="Universidade Federal de Uberlandia"/>
    <n v="1569883"/>
    <n v="84746297649"/>
    <s v="11/01/1972"/>
    <s v="F"/>
    <s v="MARIA ABADIA DA SILVA"/>
    <s v="Branca"/>
    <s v="BRASILEIRO NATO"/>
    <m/>
    <s v="MG"/>
    <s v="ITUIUTABA"/>
    <n v="928"/>
    <s v="PROGRAD - CAMPUS PONTAL"/>
    <s v="09-CAMPUS PONTAL"/>
    <n v="262"/>
    <s v="PRO REITORIA DE GRADUACAO"/>
    <s v="04-SANTA MONICA"/>
    <x v="0"/>
    <s v="Mestrado"/>
    <x v="1"/>
    <x v="0"/>
    <n v="11"/>
    <x v="0"/>
    <m/>
    <s v="0//0"/>
    <m/>
    <s v="Afast. no País (Com Ônus) Est/Dout/Mestrado - EST"/>
    <n v="0"/>
    <m/>
    <n v="0"/>
    <m/>
    <s v="1/10/2019"/>
    <s v="28/02/2023"/>
    <s v="EST"/>
    <s v="40 HS"/>
    <d v="2007-04-23T00:00:00"/>
    <n v="10449.39"/>
    <n v="50"/>
    <x v="5"/>
    <x v="8"/>
  </r>
  <r>
    <s v="SIRLENE AUGUSTA DE OLIVEIRA"/>
    <s v="Hospital de Clínicas"/>
    <n v="1123264"/>
    <n v="72621869653"/>
    <s v="10/09/1954"/>
    <s v="F"/>
    <s v="MARIA FORTUNAT REZENDE"/>
    <s v="Branca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4-03-24T00:00:00"/>
    <n v="6526.64"/>
    <n v="68"/>
    <x v="1"/>
    <x v="2"/>
  </r>
  <r>
    <s v="SIRLENE DE SOUSA MEDRADO FERREIRA"/>
    <s v="Universidade Federal de Uberlandia"/>
    <n v="1122879"/>
    <n v="65206045691"/>
    <s v="22/09/1969"/>
    <s v="F"/>
    <s v="ROSA MARIA DE SOUSA MEDRADO"/>
    <s v="Branca"/>
    <s v="BRASILEIRO NATO"/>
    <m/>
    <s v="DF"/>
    <s v="BRASÍLIA"/>
    <n v="344"/>
    <s v="INST DE ECONOMIA RELACOES INTERNACIONAIS"/>
    <s v="04-SANTA MONICA"/>
    <n v="344"/>
    <s v="INST DE ECONOMIA RELACOES INTERNACIONAIS"/>
    <s v="04-SANTA MONICA"/>
    <x v="0"/>
    <s v="Especialização Nivel Superior"/>
    <x v="2"/>
    <x v="0"/>
    <n v="16"/>
    <x v="0"/>
    <m/>
    <s v="0//0"/>
    <m/>
    <m/>
    <n v="26271"/>
    <s v="FUNDACAO UNIVERSIDADE DE BRASILIA"/>
    <n v="0"/>
    <m/>
    <m/>
    <m/>
    <s v="EST"/>
    <s v="40 HS"/>
    <d v="1998-01-01T00:00:00"/>
    <n v="5292.17"/>
    <n v="53"/>
    <x v="5"/>
    <x v="0"/>
  </r>
  <r>
    <s v="SIRLETE APARECIDA TOMAZ MARIANO"/>
    <s v="Universidade Federal de Uberlandia"/>
    <n v="2279526"/>
    <n v="86333593672"/>
    <s v="10/06/1971"/>
    <s v="F"/>
    <s v="MARIETA CANDIDA TOMAZ"/>
    <s v="Branca"/>
    <s v="BRASILEIRO NATO"/>
    <m/>
    <s v="MG"/>
    <m/>
    <n v="270"/>
    <s v="COOR CURSO TECNICO EM SAUDE BUCAL"/>
    <s v="07-AREA ACADEMICA-UMUARAMA"/>
    <n v="264"/>
    <s v="DIRETORIA DA ESCOLA TECNICA DE SAUDE"/>
    <s v="07-AREA ACADEMICA-UMUARAMA"/>
    <x v="0"/>
    <s v="Graduação (Nivel Superior Completo)"/>
    <x v="2"/>
    <x v="0"/>
    <n v="5"/>
    <x v="0"/>
    <m/>
    <s v="0//0"/>
    <m/>
    <m/>
    <n v="0"/>
    <m/>
    <n v="0"/>
    <m/>
    <m/>
    <m/>
    <s v="EST"/>
    <s v="40 HS"/>
    <d v="2016-02-16T00:00:00"/>
    <n v="3432.24"/>
    <n v="51"/>
    <x v="5"/>
    <x v="9"/>
  </r>
  <r>
    <s v="SIRLEY MARTINS DE OLIVEIRA SOUSA"/>
    <s v="Hospital de Clínicas"/>
    <n v="1255464"/>
    <n v="32299737634"/>
    <s v="24/02/1960"/>
    <s v="F"/>
    <s v="DALVA MARTINS DE OLIVEIRA"/>
    <s v="Branca"/>
    <s v="BRASILEIRO NATO"/>
    <m/>
    <s v="MG"/>
    <s v="CAPINÓPLOIS"/>
    <n v="211"/>
    <s v="DIRETORIA DE ENFERMAGEM HC"/>
    <s v="05-ENFERMAGEM-UMUARAMA"/>
    <n v="211"/>
    <s v="DIRETORIA DE ENFERMAGEM HC"/>
    <s v="05-ENFERMAGEM-UMUARAMA"/>
    <x v="7"/>
    <s v="Especialização Nivel Superior"/>
    <x v="2"/>
    <x v="0"/>
    <n v="15"/>
    <x v="0"/>
    <m/>
    <s v="0//0"/>
    <m/>
    <m/>
    <n v="0"/>
    <m/>
    <n v="0"/>
    <m/>
    <m/>
    <m/>
    <s v="EST"/>
    <s v="40 HS"/>
    <d v="1997-12-08T00:00:00"/>
    <n v="5255.54"/>
    <n v="62"/>
    <x v="6"/>
    <x v="0"/>
  </r>
  <r>
    <s v="SIRO PAULO MOREIRA"/>
    <s v="Universidade Federal de Uberlandia"/>
    <n v="3000231"/>
    <n v="11946838608"/>
    <s v="28/06/1995"/>
    <s v="M"/>
    <s v="VALDECI MOREIRA DE SOUZA"/>
    <s v="Branca"/>
    <s v="BRASILEIRO NATO"/>
    <m/>
    <s v="MG"/>
    <m/>
    <n v="787"/>
    <s v="COOD CURSO AGRONOMIA MONTE CARMELO"/>
    <s v="10-CAMPUS MONTE CARMELO"/>
    <n v="301"/>
    <s v="INSTITUTO DE CIENCIAS AGRARIAS"/>
    <s v="12-CAMPUS GLORIA"/>
    <x v="0"/>
    <s v="Especialização Nivel Superior"/>
    <x v="1"/>
    <x v="0"/>
    <n v="4"/>
    <x v="0"/>
    <m/>
    <s v="0//0"/>
    <m/>
    <s v="Afast. no País (Com Ônus) Est/Dout/Mestrado - EST"/>
    <n v="0"/>
    <m/>
    <n v="0"/>
    <m/>
    <s v="14/02/2022"/>
    <s v="10/02/2023"/>
    <s v="EST"/>
    <s v="40 HS"/>
    <d v="2017-12-11T00:00:00"/>
    <n v="6837.25"/>
    <n v="27"/>
    <x v="8"/>
    <x v="2"/>
  </r>
  <r>
    <s v="SOL LARA DOMINGUES"/>
    <s v="Hospital de Clínicas"/>
    <n v="1873789"/>
    <n v="9787124638"/>
    <s v="22/06/1989"/>
    <s v="F"/>
    <s v="HELANE DE ALMEIDA PIT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0"/>
    <x v="0"/>
    <n v="8"/>
    <x v="0"/>
    <m/>
    <s v="0//0"/>
    <m/>
    <m/>
    <n v="0"/>
    <m/>
    <n v="0"/>
    <m/>
    <m/>
    <m/>
    <s v="EST"/>
    <s v="40 HS"/>
    <d v="2011-06-28T00:00:00"/>
    <n v="6170.37"/>
    <n v="33"/>
    <x v="0"/>
    <x v="2"/>
  </r>
  <r>
    <s v="SOLANGE ALVES DA SILVA"/>
    <s v="Hospital de Clínicas"/>
    <n v="1435489"/>
    <n v="70147329604"/>
    <s v="22/10/1968"/>
    <s v="F"/>
    <s v="LOURDES AMELIA DA SILVA"/>
    <s v="Branca"/>
    <s v="BRASILEIRO NATO"/>
    <m/>
    <s v="PR"/>
    <s v="ASSAI"/>
    <n v="478"/>
    <s v="CIRURGIA PS DIENF"/>
    <s v="05-ENFERMAGEM-UMUARAMA"/>
    <n v="211"/>
    <s v="DIRETORIA DE ENFERMAGEM HC"/>
    <s v="05-ENFERMAGEM-UMUARAMA"/>
    <x v="0"/>
    <s v="Especialização Nivel Superior"/>
    <x v="2"/>
    <x v="0"/>
    <n v="12"/>
    <x v="0"/>
    <m/>
    <s v="0//0"/>
    <m/>
    <m/>
    <n v="0"/>
    <m/>
    <n v="0"/>
    <m/>
    <m/>
    <m/>
    <s v="EST"/>
    <s v="40 HS"/>
    <d v="2003-12-03T00:00:00"/>
    <n v="11262.45"/>
    <n v="54"/>
    <x v="4"/>
    <x v="8"/>
  </r>
  <r>
    <s v="SOLANGE ELIETE DE CARVALHO VASCONCELOS"/>
    <s v="Hospital de Clínicas"/>
    <n v="1361695"/>
    <n v="38118351149"/>
    <s v="25/06/1966"/>
    <s v="F"/>
    <s v="VALDIZA BATISTA DE CARVALHO"/>
    <s v="Parda"/>
    <s v="BRASILEIRO NATO"/>
    <m/>
    <s v="DF"/>
    <s v="UBERLANDIA"/>
    <n v="483"/>
    <s v="CLINICA CIRURGICA 3 INTERNACAO DIENF"/>
    <s v="05-ENFERMAGEM-UMUARAMA"/>
    <n v="211"/>
    <s v="DIRETORIA DE ENFERMAGEM HC"/>
    <s v="05-ENFERMAGEM-UMUARAMA"/>
    <x v="0"/>
    <s v="Tecnico (Nivel Medio Completo)"/>
    <x v="2"/>
    <x v="0"/>
    <n v="13"/>
    <x v="0"/>
    <m/>
    <s v="0//0"/>
    <m/>
    <m/>
    <n v="0"/>
    <m/>
    <n v="0"/>
    <m/>
    <m/>
    <m/>
    <s v="EST"/>
    <s v="40 HS"/>
    <d v="2002-09-11T00:00:00"/>
    <n v="6360.45"/>
    <n v="56"/>
    <x v="4"/>
    <x v="2"/>
  </r>
  <r>
    <s v="SOLANGE MARIA DOS SANTOS"/>
    <s v="Hospital de Clínicas"/>
    <n v="1365759"/>
    <n v="55530150659"/>
    <s v="28/03/1964"/>
    <s v="F"/>
    <s v="ISAIDES MARIA DOS SANTOS"/>
    <s v="Preta"/>
    <s v="BRASILEIRO NATO"/>
    <m/>
    <s v="MG"/>
    <s v="MONTE ALEGRE DE MINAS"/>
    <n v="487"/>
    <s v="ENFERMAGEM MOL INFEC INTERNACAO DIENF"/>
    <s v="05-ENFERMAGEM-UMUARAMA"/>
    <n v="211"/>
    <s v="DIRETORIA DE ENFERMAGEM HC"/>
    <s v="05-ENFERMAGEM-UMUARAMA"/>
    <x v="0"/>
    <s v="Mestrado"/>
    <x v="2"/>
    <x v="0"/>
    <n v="13"/>
    <x v="0"/>
    <m/>
    <s v="0//0"/>
    <m/>
    <m/>
    <n v="0"/>
    <m/>
    <n v="0"/>
    <m/>
    <m/>
    <m/>
    <s v="EST"/>
    <s v="40 HS"/>
    <d v="2002-11-30T00:00:00"/>
    <n v="13192.97"/>
    <n v="58"/>
    <x v="4"/>
    <x v="5"/>
  </r>
  <r>
    <s v="SOLANGE MARIA FERREIRA"/>
    <s v="Hospital de Clínicas"/>
    <n v="1435568"/>
    <n v="57804257600"/>
    <s v="04/02/1963"/>
    <s v="F"/>
    <s v="GESSY CANDIDA DE JESUS"/>
    <s v="Branca"/>
    <s v="BRASILEIRO NATO"/>
    <m/>
    <s v="MG"/>
    <s v="UBERLANDIA"/>
    <n v="492"/>
    <s v="CENTRO OBSTETRICO GEUNE DIENF"/>
    <s v="05-ENFERMAGEM-UMUARAMA"/>
    <n v="211"/>
    <s v="DIRETORIA DE ENFERMAGEM HC"/>
    <s v="05-ENFERMAGEM-UMUARAMA"/>
    <x v="0"/>
    <s v="Especialização Nivel Superior"/>
    <x v="2"/>
    <x v="0"/>
    <n v="12"/>
    <x v="0"/>
    <m/>
    <s v="0//0"/>
    <m/>
    <m/>
    <n v="0"/>
    <m/>
    <n v="0"/>
    <m/>
    <m/>
    <m/>
    <s v="EST"/>
    <s v="40 HS"/>
    <d v="2003-12-03T00:00:00"/>
    <n v="10845.24"/>
    <n v="59"/>
    <x v="6"/>
    <x v="8"/>
  </r>
  <r>
    <s v="SOLANGE RIBEIRO CARVALHO"/>
    <s v="Hospital de Clínicas"/>
    <n v="1435390"/>
    <n v="51112698604"/>
    <s v="27/05/1962"/>
    <s v="F"/>
    <s v="MAGNA MARIA DE CARVALHO"/>
    <s v="Branca"/>
    <s v="BRASILEIRO NATO"/>
    <m/>
    <s v="MG"/>
    <s v="UBERLANDIA"/>
    <n v="769"/>
    <s v="PROPEDEUTICA"/>
    <s v="06-HOSP CLINICAS-UMUARAMA"/>
    <n v="746"/>
    <s v="DIRETORIA DE SERVICOS CLINICOS"/>
    <s v="06-HOSP CLINICAS-UMUARAMA"/>
    <x v="0"/>
    <s v="Nivel Medio"/>
    <x v="2"/>
    <x v="0"/>
    <n v="11"/>
    <x v="0"/>
    <m/>
    <s v="0//0"/>
    <m/>
    <s v="LIC. TRATAMENTO DE SAUDE - EST"/>
    <n v="0"/>
    <m/>
    <n v="0"/>
    <m/>
    <s v="4/10/2022"/>
    <s v="15/01/2023"/>
    <s v="EST"/>
    <s v="40 HS"/>
    <d v="2003-12-03T00:00:00"/>
    <n v="3998.03"/>
    <n v="60"/>
    <x v="6"/>
    <x v="9"/>
  </r>
  <r>
    <s v="SOLIA MARIA GONCALVES CURY DIAS"/>
    <s v="Universidade Federal de Uberlandia"/>
    <n v="1938923"/>
    <n v="5050824621"/>
    <s v="07/05/1981"/>
    <s v="F"/>
    <s v="VERA LUCIA GONCALVES DE CASTRO"/>
    <s v="Branca"/>
    <s v="BRASILEIRO NATO"/>
    <m/>
    <s v="SP"/>
    <m/>
    <n v="250"/>
    <s v="DIVISAO DE RELACOES COMUNITARIAS"/>
    <s v="04-SANTA MONICA"/>
    <n v="247"/>
    <s v="PRO REITORIA EXTENSAO E CULTURA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2-04-25T00:00:00"/>
    <n v="4663.6499999999996"/>
    <n v="41"/>
    <x v="2"/>
    <x v="0"/>
  </r>
  <r>
    <s v="SONIA APARECIDA NUNES DE HOLANDA"/>
    <s v="Hospital de Clínicas"/>
    <n v="1897649"/>
    <n v="4512386645"/>
    <s v="20/07/1976"/>
    <s v="F"/>
    <s v="LAZARA APARECIDA DE PAUL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10-17T00:00:00"/>
    <n v="12016.29"/>
    <n v="46"/>
    <x v="3"/>
    <x v="5"/>
  </r>
  <r>
    <s v="SONIA APARECIDA PAIVA"/>
    <s v="Universidade Federal de Uberlandia"/>
    <n v="1673074"/>
    <n v="77492285604"/>
    <s v="22/05/1968"/>
    <s v="F"/>
    <s v="MARIA IRACEMA PAIVA"/>
    <s v="Parda"/>
    <s v="BRASILEIRO NATO"/>
    <m/>
    <s v="MG"/>
    <s v="BOM DESPACHO"/>
    <n v="363"/>
    <s v="FACULDADE DE EDUCACAO"/>
    <s v="04-SANTA MONICA"/>
    <n v="363"/>
    <s v="FACULDADE DE EDUCACAO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9-01-22T00:00:00"/>
    <n v="5886.5"/>
    <n v="54"/>
    <x v="4"/>
    <x v="0"/>
  </r>
  <r>
    <s v="SONIA FERNANDA DE SOUSA SILVA"/>
    <s v="Universidade Federal de Uberlandia"/>
    <n v="2023766"/>
    <n v="7618768633"/>
    <s v="20/05/1987"/>
    <s v="F"/>
    <s v="LEONOR MOREIRA DE SOUSA"/>
    <s v="Branca"/>
    <s v="BRASILEIRO NATO"/>
    <m/>
    <s v="MG"/>
    <m/>
    <n v="32"/>
    <s v="DIVISAO DE FOLHA DE PAGAMENTO"/>
    <s v="04-SANTA MONICA"/>
    <n v="29"/>
    <s v="PRO REITORIA DE GESTAO DE PESSOAS"/>
    <s v="04-SANTA MONICA"/>
    <x v="0"/>
    <s v="Especialização Nivel Superior"/>
    <x v="1"/>
    <x v="0"/>
    <n v="7"/>
    <x v="0"/>
    <m/>
    <s v="0//0"/>
    <m/>
    <m/>
    <n v="26286"/>
    <s v="FUNDACAO UNVERSIDADE FEDERAL DO AMAPA"/>
    <n v="0"/>
    <m/>
    <m/>
    <m/>
    <s v="EST"/>
    <s v="40 HS"/>
    <d v="2022-06-27T00:00:00"/>
    <n v="7939.64"/>
    <n v="35"/>
    <x v="7"/>
    <x v="2"/>
  </r>
  <r>
    <s v="SONIA MARIA DELFINO"/>
    <s v="Universidade Federal de Uberlandia"/>
    <n v="413005"/>
    <n v="64991709687"/>
    <s v="18/06/1967"/>
    <s v="F"/>
    <s v="AIDA BUIATTI DELFINO"/>
    <s v="Branca"/>
    <s v="BRASILEIRO NATO"/>
    <m/>
    <s v="MG"/>
    <s v="UBERLANDIA"/>
    <n v="97"/>
    <s v="DIVISAO SERVICOS AMBULATORIO CENTRAL"/>
    <s v="08-AREA ADMINISTR-UMUARAMA"/>
    <n v="92"/>
    <s v="HOSPITAL ODONTOLOGICO - DIRETORIA GERAL"/>
    <s v="08-AREA ADMINISTR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87-10-19T00:00:00"/>
    <n v="10813.9"/>
    <n v="55"/>
    <x v="4"/>
    <x v="8"/>
  </r>
  <r>
    <s v="SORAIA PEREIRA NERY"/>
    <s v="Hospital de Clínicas"/>
    <n v="1123417"/>
    <n v="86614576615"/>
    <s v="04/03/1966"/>
    <s v="F"/>
    <s v="DINAMAR MARIA PER NERY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4-12-22T00:00:00"/>
    <n v="29952.400000000001"/>
    <n v="56"/>
    <x v="4"/>
    <x v="4"/>
  </r>
  <r>
    <s v="STAEL DE ALMEIDA SOUZA MARTINS"/>
    <s v="Hospital de Clínicas"/>
    <n v="1434602"/>
    <n v="1477660607"/>
    <s v="31/12/1980"/>
    <s v="F"/>
    <s v="MARIA LUCIA DE ALMEIDA SOUZA"/>
    <s v="Branc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2"/>
    <n v="13"/>
    <x v="0"/>
    <m/>
    <s v="0//0"/>
    <m/>
    <m/>
    <n v="0"/>
    <m/>
    <n v="0"/>
    <m/>
    <m/>
    <m/>
    <s v="EST"/>
    <s v="40 HS"/>
    <d v="2003-11-12T00:00:00"/>
    <n v="7415.57"/>
    <n v="42"/>
    <x v="2"/>
    <x v="2"/>
  </r>
  <r>
    <s v="STENIO EDUARDO DE SOUSA ALVES"/>
    <s v="Universidade Federal de Uberlandia"/>
    <n v="1752627"/>
    <n v="7151530641"/>
    <s v="21/09/1986"/>
    <s v="M"/>
    <s v="MARIA APARECIDA FERREIRA DE SOUSA ALVES"/>
    <s v="Parda"/>
    <s v="BRASILEIRO NATO"/>
    <m/>
    <s v="MG"/>
    <m/>
    <n v="376"/>
    <s v="FACULDADE DE DIREITO"/>
    <s v="04-SANTA MONICA"/>
    <n v="376"/>
    <s v="FACULDADE DE DIREITO"/>
    <s v="04-SANTA MONICA"/>
    <x v="0"/>
    <s v="Doutorado"/>
    <x v="0"/>
    <x v="0"/>
    <n v="9"/>
    <x v="0"/>
    <m/>
    <s v="0//0"/>
    <m/>
    <m/>
    <n v="0"/>
    <m/>
    <n v="0"/>
    <m/>
    <m/>
    <m/>
    <s v="EST"/>
    <s v="40 HS"/>
    <d v="2010-01-26T00:00:00"/>
    <n v="6683.98"/>
    <n v="36"/>
    <x v="7"/>
    <x v="2"/>
  </r>
  <r>
    <s v="STEPHANIA OLIMPIO MARCAL"/>
    <s v="Universidade Federal de Uberlandia"/>
    <n v="2170731"/>
    <n v="1603867643"/>
    <s v="06/03/1987"/>
    <s v="F"/>
    <s v="ORONDINA OLIMPIO MARCAL"/>
    <s v="Branca"/>
    <s v="BRASILEIRO NATO"/>
    <m/>
    <s v="MG"/>
    <m/>
    <n v="130"/>
    <s v="SETOR DE ASSUNTOS EDUCACIONAIS - DIRAC"/>
    <s v="04-SANTA MONICA"/>
    <n v="262"/>
    <s v="PRO REITORIA DE GRADU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10-20T00:00:00"/>
    <n v="4590.95"/>
    <n v="35"/>
    <x v="7"/>
    <x v="0"/>
  </r>
  <r>
    <s v="STEPHANIE CRISTINA DA PAIXAO LIMA"/>
    <s v="Universidade Federal de Uberlandia"/>
    <n v="1954673"/>
    <n v="7316988606"/>
    <s v="01/06/1989"/>
    <s v="F"/>
    <s v="MARLY CANDIDA DA PAIXAO"/>
    <s v="Branca"/>
    <s v="BRASILEIRO NATO"/>
    <m/>
    <s v="MG"/>
    <m/>
    <n v="943"/>
    <s v="DIVISAO DE ANALISE DE PROCESSOS"/>
    <s v="04-SANTA MONICA"/>
    <n v="29"/>
    <s v="PRO REITORIA DE GESTAO DE PESSOAS"/>
    <s v="04-SANTA MONICA"/>
    <x v="0"/>
    <s v="Especialização Nivel Superior"/>
    <x v="0"/>
    <x v="0"/>
    <n v="7"/>
    <x v="0"/>
    <m/>
    <s v="0//0"/>
    <m/>
    <m/>
    <n v="26254"/>
    <s v="UNIVERSIDADE FED.DO TRIANGULO MINEIRO"/>
    <n v="0"/>
    <m/>
    <m/>
    <m/>
    <s v="EST"/>
    <s v="40 HS"/>
    <d v="2016-06-13T00:00:00"/>
    <n v="4488.6000000000004"/>
    <n v="33"/>
    <x v="0"/>
    <x v="0"/>
  </r>
  <r>
    <s v="STEPHANNIE ASSENHEIMER"/>
    <s v="Universidade Federal de Uberlandia"/>
    <n v="2395610"/>
    <n v="9033993694"/>
    <s v="05/02/1990"/>
    <s v="F"/>
    <s v="MARIA ASSENHEIMER"/>
    <s v="Branca"/>
    <s v="BRASILEIRO NATO"/>
    <m/>
    <s v="PE"/>
    <m/>
    <n v="250"/>
    <s v="DIVISAO DE RELACOES COMUNITARIAS"/>
    <s v="04-SANTA MONICA"/>
    <n v="247"/>
    <s v="PRO REITORIA EXTENSAO E CULTURA"/>
    <s v="04-SANTA MONICA"/>
    <x v="14"/>
    <s v="Graduação (Nivel Superior Completo)"/>
    <x v="0"/>
    <x v="0"/>
    <n v="4"/>
    <x v="0"/>
    <m/>
    <s v="0//0"/>
    <m/>
    <m/>
    <n v="0"/>
    <m/>
    <n v="0"/>
    <m/>
    <m/>
    <m/>
    <s v="EST"/>
    <s v="40 HS"/>
    <d v="2017-05-11T00:00:00"/>
    <n v="3847.96"/>
    <n v="32"/>
    <x v="0"/>
    <x v="9"/>
  </r>
  <r>
    <s v="SUELEN FERREIRA SOARES SILVA BORGES"/>
    <s v="Hospital de Clínicas"/>
    <n v="1905363"/>
    <n v="6771329640"/>
    <s v="21/05/1984"/>
    <s v="F"/>
    <s v="PATRICIA SOARES DA SILVA"/>
    <s v="Não Informado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20T00:00:00"/>
    <n v="8663.1"/>
    <n v="38"/>
    <x v="7"/>
    <x v="3"/>
  </r>
  <r>
    <s v="SUELEN MARTINS DE OLIVEIRA"/>
    <s v="Universidade Federal de Uberlandia"/>
    <n v="2645227"/>
    <n v="7628770657"/>
    <s v="14/05/1986"/>
    <s v="F"/>
    <s v="DORALICE MARTINS DE OLIVEIRA"/>
    <s v="Branca"/>
    <s v="BRASILEIRO NATO"/>
    <m/>
    <s v="MG"/>
    <s v="ARAXA"/>
    <n v="301"/>
    <s v="INSTITUTO DE CIENCIAS AGRARIAS"/>
    <s v="12-CAMPUS GLORIA"/>
    <n v="301"/>
    <s v="INSTITUTO DE CIENCIAS AGRARIAS"/>
    <s v="12-CAMPUS GLORIA"/>
    <x v="0"/>
    <s v="Doutorado"/>
    <x v="1"/>
    <x v="0"/>
    <n v="6"/>
    <x v="0"/>
    <m/>
    <s v="0//0"/>
    <m/>
    <m/>
    <n v="0"/>
    <m/>
    <n v="0"/>
    <m/>
    <m/>
    <m/>
    <s v="EST"/>
    <s v="40 HS"/>
    <d v="2014-03-14T00:00:00"/>
    <n v="9935.9"/>
    <n v="36"/>
    <x v="7"/>
    <x v="3"/>
  </r>
  <r>
    <s v="SUELEN VILELA CRUVINEL FLORES"/>
    <s v="Universidade Federal de Uberlandia"/>
    <n v="1948061"/>
    <n v="7671996696"/>
    <s v="21/01/1987"/>
    <s v="F"/>
    <s v="ENI VILELA DO PRADO CRUVINEL"/>
    <s v="Branca"/>
    <s v="BRASILEIRO NATO"/>
    <m/>
    <s v="MG"/>
    <m/>
    <n v="1172"/>
    <s v="ASSESSORIA ADMINISTRATIVA UFU MT CARMELO"/>
    <s v="10-CAMPUS MONTE CARMELO"/>
    <n v="944"/>
    <s v="PRO REITORIA DE ASSISTENCIA ESTUDANTIL"/>
    <s v="04-SANTA MONIC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2-06-11T00:00:00"/>
    <n v="7668.81"/>
    <n v="35"/>
    <x v="7"/>
    <x v="2"/>
  </r>
  <r>
    <s v="SUELENE MARIA BARBOSA"/>
    <s v="Universidade Federal de Uberlandia"/>
    <n v="411318"/>
    <n v="27375226687"/>
    <s v="16/05/1950"/>
    <s v="F"/>
    <s v="JOVENTINA AALVES DA SILVA BARBOSA"/>
    <s v="Branca"/>
    <s v="BRASILEIRO NATO"/>
    <m/>
    <s v="MG"/>
    <s v="ARAGUARI"/>
    <n v="948"/>
    <s v="DIVISAO ASSIT E ORIENTACAO SOCIAL"/>
    <s v="04-SANTA MONICA"/>
    <n v="944"/>
    <s v="PRO REITORIA DE ASSISTENCIA ESTUDANTIL"/>
    <s v="04-SANTA MONICA"/>
    <x v="0"/>
    <s v="Graduação (Nivel Superior Completo)"/>
    <x v="0"/>
    <x v="2"/>
    <n v="16"/>
    <x v="0"/>
    <m/>
    <s v="0//0"/>
    <m/>
    <m/>
    <n v="0"/>
    <m/>
    <n v="0"/>
    <m/>
    <m/>
    <m/>
    <s v="EST"/>
    <s v="40 HS"/>
    <d v="1977-03-01T00:00:00"/>
    <n v="7694.2"/>
    <n v="72"/>
    <x v="9"/>
    <x v="2"/>
  </r>
  <r>
    <s v="SUELI BARCELOS SOUZA"/>
    <s v="Hospital de Clínicas"/>
    <n v="410004"/>
    <n v="15862178104"/>
    <s v="11/03/1958"/>
    <s v="F"/>
    <s v="MARIA ERGINEA BARCELOS SOUZA"/>
    <s v="Não Informado"/>
    <s v="BRASILEIRO NATO"/>
    <m/>
    <s v="GO"/>
    <s v="MINEIROS"/>
    <n v="488"/>
    <s v="ENFERMAGEM PEDIATRIA INTERNACAO DIENF"/>
    <s v="05-ENFERMAGEM-UMUARAMA"/>
    <n v="211"/>
    <s v="DIRETORIA DE ENFERMAGEM HC"/>
    <s v="05-ENFERMAGEM-UMUARAM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79-04-01T00:00:00"/>
    <n v="12324.44"/>
    <n v="64"/>
    <x v="1"/>
    <x v="5"/>
  </r>
  <r>
    <s v="SUELI DOS SANTOS PEREIRA SILVA"/>
    <s v="Hospital de Clínicas"/>
    <n v="1434633"/>
    <n v="79680887634"/>
    <s v="26/08/1970"/>
    <s v="F"/>
    <s v="MARIA JOSE DOS SANTOS"/>
    <s v="Preta"/>
    <s v="BRASILEIRO NATO"/>
    <m/>
    <s v="MG"/>
    <s v="GOVERNADOR VALADARES"/>
    <n v="490"/>
    <s v="BERCARIO E UTI NEONATAL GEUNE DIENF"/>
    <s v="05-ENFERMAGEM-UMUARAMA"/>
    <n v="211"/>
    <s v="DIRETORIA DE ENFERMAGEM HC"/>
    <s v="05-ENFERMAGEM-UMUARAMA"/>
    <x v="0"/>
    <s v="ENSINO SUPERIOR"/>
    <x v="0"/>
    <x v="0"/>
    <n v="12"/>
    <x v="0"/>
    <m/>
    <s v="0//0"/>
    <m/>
    <m/>
    <n v="0"/>
    <m/>
    <n v="0"/>
    <m/>
    <m/>
    <m/>
    <s v="EST"/>
    <s v="40 HS"/>
    <d v="2003-11-12T00:00:00"/>
    <n v="4725.29"/>
    <n v="52"/>
    <x v="5"/>
    <x v="0"/>
  </r>
  <r>
    <s v="SUELLEN AMARO DA SILVA"/>
    <s v="Hospital de Clínicas"/>
    <n v="3125703"/>
    <n v="7353964693"/>
    <s v="20/08/1986"/>
    <s v="F"/>
    <s v="SELMA ROSA DA SILVA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5-15T00:00:00"/>
    <n v="3992.25"/>
    <n v="36"/>
    <x v="7"/>
    <x v="9"/>
  </r>
  <r>
    <s v="SUELLEN MAGALHAES DIAS OLIVEIRA"/>
    <s v="Universidade Federal de Uberlandia"/>
    <n v="3285377"/>
    <n v="8170107695"/>
    <s v="15/11/1986"/>
    <s v="F"/>
    <s v="CIBELE APARECIDA DA SILVA"/>
    <s v="Parda"/>
    <s v="BRASILEIRO NATO"/>
    <m/>
    <s v="MG"/>
    <m/>
    <n v="305"/>
    <s v="FACULDADE DE MEDICINA"/>
    <s v="07-AREA ACADEMICA-UMUARAMA"/>
    <n v="305"/>
    <s v="FACULDADE DE MEDICINA"/>
    <s v="07-AREA ACADEMICA-UMUARAMA"/>
    <x v="0"/>
    <s v="Mestrado"/>
    <x v="1"/>
    <x v="1"/>
    <n v="1"/>
    <x v="0"/>
    <m/>
    <s v="0//0"/>
    <m/>
    <m/>
    <n v="0"/>
    <m/>
    <n v="0"/>
    <m/>
    <m/>
    <m/>
    <s v="EST"/>
    <s v="20 HS"/>
    <d v="2022-03-31T00:00:00"/>
    <n v="4180.66"/>
    <n v="36"/>
    <x v="7"/>
    <x v="0"/>
  </r>
  <r>
    <s v="SUHELLEN SOUZA MARTINS"/>
    <s v="Universidade Federal de Uberlandia"/>
    <n v="1941987"/>
    <n v="7482537694"/>
    <s v="14/08/1986"/>
    <s v="F"/>
    <s v="JUNIVANDA HELENA DE SOUZA"/>
    <s v="Branca"/>
    <s v="BRASILEIRO NATO"/>
    <m/>
    <s v="MG"/>
    <m/>
    <n v="55"/>
    <s v="DIVISAO CARREIRA DOS TEC ADMINISTRATIVOS"/>
    <s v="04-SANTA MONICA"/>
    <n v="29"/>
    <s v="PRO REITORIA DE GESTAO DE PESSOAS"/>
    <s v="04-SANTA MONICA"/>
    <x v="4"/>
    <s v="Mestrado"/>
    <x v="0"/>
    <x v="0"/>
    <n v="8"/>
    <x v="0"/>
    <m/>
    <s v="0//0"/>
    <m/>
    <m/>
    <n v="0"/>
    <m/>
    <n v="0"/>
    <m/>
    <m/>
    <m/>
    <s v="EST"/>
    <s v="40 HS"/>
    <d v="2012-05-11T00:00:00"/>
    <n v="6564.85"/>
    <n v="36"/>
    <x v="7"/>
    <x v="2"/>
  </r>
  <r>
    <s v="SUZANA MARIA TEIXEIRA"/>
    <s v="Hospital de Clínicas"/>
    <n v="1362189"/>
    <n v="54833779153"/>
    <s v="04/05/1973"/>
    <s v="F"/>
    <s v="MARIA OSAIR DE JESUS TEIXEIRA"/>
    <s v="Branca"/>
    <s v="BRASILEIRO NATO"/>
    <m/>
    <s v="GO"/>
    <s v="MORRINHOS"/>
    <n v="216"/>
    <s v="SETOR DE MATERIAIS ESTERILIZACAO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09-19T00:00:00"/>
    <n v="11798.8"/>
    <n v="49"/>
    <x v="5"/>
    <x v="8"/>
  </r>
  <r>
    <s v="SUZANA ROSA ARANTES"/>
    <s v="Universidade Federal de Uberlandia"/>
    <n v="2348384"/>
    <n v="4351646608"/>
    <s v="20/01/1981"/>
    <s v="F"/>
    <s v="GICELDA ROSA ARANTES"/>
    <s v="Amarela"/>
    <s v="BRASILEIRO NATO"/>
    <m/>
    <s v="MG"/>
    <m/>
    <n v="405"/>
    <s v="COORDENACAO C GRAD ENGENHARIA ELETRICA"/>
    <s v="04-SANTA MONICA"/>
    <n v="403"/>
    <s v="FACULDADE DE ENGENHARIA ELETRICA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11-29T00:00:00"/>
    <n v="4329.49"/>
    <n v="41"/>
    <x v="2"/>
    <x v="0"/>
  </r>
  <r>
    <s v="SUZI CARDOSO MENDONCA MIRANDA"/>
    <s v="Hospital de Clínicas"/>
    <n v="1854334"/>
    <n v="6709584682"/>
    <s v="19/06/1984"/>
    <s v="F"/>
    <s v="EDILZA CARDOSO MENDONCA"/>
    <s v="Parda"/>
    <s v="BRASILEIRO NATO"/>
    <m/>
    <s v="MG"/>
    <m/>
    <n v="486"/>
    <s v="ENFERMAGEM GINEC OBST INTERNACAO DIENF"/>
    <s v="05-ENFERMAGEM-UMUARAMA"/>
    <n v="211"/>
    <s v="DIRETORIA DE ENFERMAGEM HC"/>
    <s v="05-ENFERMAGEM-UMUARAMA"/>
    <x v="0"/>
    <s v="Graduação (Nivel Superior Completo)"/>
    <x v="2"/>
    <x v="0"/>
    <n v="8"/>
    <x v="0"/>
    <m/>
    <s v="0//0"/>
    <m/>
    <m/>
    <n v="0"/>
    <m/>
    <n v="0"/>
    <m/>
    <m/>
    <m/>
    <s v="EST"/>
    <s v="40 HS"/>
    <d v="2011-03-15T00:00:00"/>
    <n v="8095.75"/>
    <n v="38"/>
    <x v="7"/>
    <x v="3"/>
  </r>
  <r>
    <s v="TABIANE LUIZA DA SILVA BARALE"/>
    <s v="Universidade Federal de Uberlandia"/>
    <n v="3000385"/>
    <n v="8450259614"/>
    <s v="08/06/1988"/>
    <s v="F"/>
    <s v="MARIA DE FATIMA LUIZA GONCALVES"/>
    <s v="Parda"/>
    <s v="BRASILEIRO NATO"/>
    <m/>
    <s v="MG"/>
    <m/>
    <n v="1258"/>
    <s v="COORDENACAO DO 3  CICLO"/>
    <s v="03-EDUCACAO FISICA"/>
    <n v="271"/>
    <s v="DIRETORIA ESCOLA DE EDUCACAO BASICA"/>
    <s v="03-EDUCACAO FISICA"/>
    <x v="0"/>
    <s v="ENSINO SUPERIOR"/>
    <x v="2"/>
    <x v="0"/>
    <n v="4"/>
    <x v="0"/>
    <m/>
    <s v="0//0"/>
    <m/>
    <m/>
    <n v="0"/>
    <m/>
    <n v="0"/>
    <m/>
    <m/>
    <m/>
    <s v="EST"/>
    <s v="40 HS"/>
    <d v="2017-12-08T00:00:00"/>
    <n v="4156.55"/>
    <n v="34"/>
    <x v="7"/>
    <x v="0"/>
  </r>
  <r>
    <s v="TACIANA CARLA MAIA FEIBELMANN"/>
    <s v="Hospital de Clínicas"/>
    <n v="1314413"/>
    <n v="2577527659"/>
    <s v="23/04/1976"/>
    <s v="F"/>
    <s v="MARIA DE LOURDES OLIVEIRA MAI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Doutorado"/>
    <x v="1"/>
    <x v="3"/>
    <n v="4"/>
    <x v="0"/>
    <m/>
    <s v="0//0"/>
    <m/>
    <m/>
    <n v="0"/>
    <m/>
    <n v="0"/>
    <m/>
    <m/>
    <m/>
    <s v="EST"/>
    <s v="20 HS"/>
    <d v="2018-02-21T00:00:00"/>
    <n v="9013.2000000000007"/>
    <n v="46"/>
    <x v="3"/>
    <x v="3"/>
  </r>
  <r>
    <s v="TACIANA CECILIA RAMOS"/>
    <s v="Universidade Federal de Uberlandia"/>
    <n v="2221080"/>
    <n v="8599877607"/>
    <s v="18/05/1988"/>
    <s v="F"/>
    <s v="TELMA LUCIA RAMOS"/>
    <s v="Branca"/>
    <s v="BRASILEIRO NATO"/>
    <m/>
    <s v="MG"/>
    <m/>
    <n v="590"/>
    <s v="DIVISAO DE FOMENTOS A CULTURA"/>
    <s v="04-SANTA MONICA"/>
    <n v="247"/>
    <s v="PRO REITORIA EXTENSAO E CULTURA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5-04-22T00:00:00"/>
    <n v="4725.57"/>
    <n v="34"/>
    <x v="7"/>
    <x v="0"/>
  </r>
  <r>
    <s v="TADASHI ONO JUNIOR"/>
    <s v="Hospital de Clínicas"/>
    <n v="3152545"/>
    <n v="7630285680"/>
    <s v="11/01/1986"/>
    <s v="M"/>
    <s v="MATILDE DE OLIVEIRA FELIPE ONO"/>
    <s v="Amarel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3"/>
    <x v="0"/>
    <m/>
    <s v="0//0"/>
    <m/>
    <m/>
    <n v="0"/>
    <m/>
    <n v="0"/>
    <m/>
    <m/>
    <m/>
    <s v="EST"/>
    <s v="20 HS"/>
    <d v="2019-10-10T00:00:00"/>
    <n v="9853.25"/>
    <n v="36"/>
    <x v="7"/>
    <x v="3"/>
  </r>
  <r>
    <s v="TAINAH FREITAS ROSA"/>
    <s v="Universidade Federal de Uberlandia"/>
    <n v="1625242"/>
    <n v="6675741667"/>
    <s v="22/02/1985"/>
    <s v="F"/>
    <s v="KATIA REGINA DE FREITAS ROSA"/>
    <s v="Branca"/>
    <s v="BRASILEIRO NATO"/>
    <m/>
    <s v="GO"/>
    <s v="GOIATUBA"/>
    <n v="649"/>
    <s v="DIV APOIO PLANEJ INSTITUCIONAL - DIRPL"/>
    <s v="04-SANTA MONICA"/>
    <n v="131"/>
    <s v="PRO REITORIA DE PLANEJAMEN ADMINISTRACAO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4-24T00:00:00"/>
    <n v="10057.17"/>
    <n v="37"/>
    <x v="7"/>
    <x v="8"/>
  </r>
  <r>
    <s v="TAIS DE CAMPOS LIMA"/>
    <s v="Universidade Federal de Uberlandia"/>
    <n v="1934990"/>
    <n v="9627468606"/>
    <s v="23/02/1989"/>
    <s v="F"/>
    <s v="SOLANGE MARIA DE LIMA CAMPOS"/>
    <s v="Branca"/>
    <s v="BRASILEIRO NATO"/>
    <m/>
    <s v="MG"/>
    <m/>
    <n v="288"/>
    <s v="INSTITUTO DE CIENCIAS BIOMEDICAS"/>
    <s v="07-AREA ACADEMICA-UMUARAMA"/>
    <n v="288"/>
    <s v="INSTITUTO DE CIENCIAS BIOMEDICAS"/>
    <s v="07-AREA ACADEMICA-UMUARAMA"/>
    <x v="0"/>
    <s v="Doutorado"/>
    <x v="0"/>
    <x v="0"/>
    <n v="8"/>
    <x v="0"/>
    <m/>
    <s v="0//0"/>
    <m/>
    <m/>
    <n v="0"/>
    <m/>
    <n v="0"/>
    <m/>
    <m/>
    <m/>
    <s v="EST"/>
    <s v="40 HS"/>
    <d v="2012-04-11T00:00:00"/>
    <n v="6636.74"/>
    <n v="33"/>
    <x v="0"/>
    <x v="2"/>
  </r>
  <r>
    <s v="TAIS DUARTE SILVA"/>
    <s v="Universidade Federal de Uberlandia"/>
    <n v="1036859"/>
    <n v="9161315648"/>
    <s v="29/01/1993"/>
    <s v="F"/>
    <s v="MARGARETE APARECIDA DUARTE SILVA"/>
    <s v="Branca"/>
    <s v="BRASILEIRO NATO"/>
    <m/>
    <s v="MG"/>
    <m/>
    <n v="1145"/>
    <s v="COM PERM_ACUM CARG EMPREGOS E SALARIOS"/>
    <s v="04-SANTA MONICA"/>
    <n v="29"/>
    <s v="PRO REITORIA DE GESTAO DE PESSOAS"/>
    <s v="04-SANTA MONICA"/>
    <x v="0"/>
    <s v="Doutorado"/>
    <x v="0"/>
    <x v="1"/>
    <n v="1"/>
    <x v="0"/>
    <m/>
    <s v="0//0"/>
    <m/>
    <m/>
    <n v="0"/>
    <m/>
    <n v="0"/>
    <m/>
    <m/>
    <m/>
    <s v="EST"/>
    <s v="40 HS"/>
    <d v="2022-12-01T00:00:00"/>
    <n v="2446.96"/>
    <n v="29"/>
    <x v="0"/>
    <x v="9"/>
  </r>
  <r>
    <s v="TAIS MARIA RABELO"/>
    <s v="Hospital de Clínicas"/>
    <n v="1434928"/>
    <n v="5614412603"/>
    <s v="20/10/1981"/>
    <s v="F"/>
    <s v="MARIA DOS SANTOS RABELO"/>
    <s v="Branca"/>
    <s v="BRASILEIRO NATO"/>
    <m/>
    <s v="MG"/>
    <s v="ABADIA DOS DOURADOS"/>
    <n v="473"/>
    <s v="RADIOLOGIA AMB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3-11-17T00:00:00"/>
    <n v="6187.7"/>
    <n v="41"/>
    <x v="2"/>
    <x v="2"/>
  </r>
  <r>
    <s v="TAISA CARRIJO DE OLIVEIRA CAMARGOS"/>
    <s v="Universidade Federal de Uberlandia"/>
    <n v="1648857"/>
    <n v="5510160608"/>
    <s v="02/06/1982"/>
    <s v="F"/>
    <s v="ELVIRA HELENA CARRIJO DE OLIVEIRA"/>
    <s v="Branca"/>
    <s v="BRASILEIRO NATO"/>
    <m/>
    <s v="GO"/>
    <s v="ITUMBIARA"/>
    <n v="122"/>
    <s v="PRO REITORIA PESQUISA E POS GRADUACAO"/>
    <s v="04-SANTA MONICA"/>
    <n v="122"/>
    <s v="PRO REITORIA PESQUISA E POS GRADUACAO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8-08-20T00:00:00"/>
    <n v="10718.82"/>
    <n v="40"/>
    <x v="2"/>
    <x v="8"/>
  </r>
  <r>
    <s v="TAIZA RITA BERTOLDI BUZATTO"/>
    <s v="Universidade Federal de Uberlandia"/>
    <n v="1525214"/>
    <n v="5005630635"/>
    <s v="08/07/1981"/>
    <s v="F"/>
    <s v="LAZARA SUELI GONCALVES BERTOLDI"/>
    <s v="Branca"/>
    <s v="BRASILEIRO NATO"/>
    <m/>
    <s v="MG"/>
    <s v="CASSIA"/>
    <n v="649"/>
    <s v="DIV APOIO PLANEJ INSTITUCIONAL - DIRPL"/>
    <s v="04-SANTA MONICA"/>
    <n v="131"/>
    <s v="PRO REITORIA DE PLANEJAMEN ADMINISTRACAO"/>
    <s v="04-SANTA MONICA"/>
    <x v="0"/>
    <s v="Mestrado"/>
    <x v="1"/>
    <x v="0"/>
    <n v="11"/>
    <x v="0"/>
    <m/>
    <s v="0//0"/>
    <m/>
    <m/>
    <n v="0"/>
    <m/>
    <n v="0"/>
    <m/>
    <m/>
    <m/>
    <s v="EST"/>
    <s v="40 HS"/>
    <d v="2006-03-01T00:00:00"/>
    <n v="10449.39"/>
    <n v="41"/>
    <x v="2"/>
    <x v="8"/>
  </r>
  <r>
    <s v="TALIANA DA SILVA GOMES OLIVEIRA"/>
    <s v="Hospital de Clínicas"/>
    <n v="1901179"/>
    <n v="7098195600"/>
    <s v="21/05/1985"/>
    <s v="F"/>
    <s v="MARIA APARECIDA DA SILVA GOMES"/>
    <s v="Branca"/>
    <s v="BRASILEIRO NATO"/>
    <m/>
    <s v="GO"/>
    <m/>
    <n v="471"/>
    <s v="GASTROENTEROLOGIA AMB DIENF"/>
    <s v="05-ENFERMAGEM-UMUARAMA"/>
    <n v="211"/>
    <s v="DIRETORIA DE ENFERMAGEM HC"/>
    <s v="05-ENFERMAGEM-UMUARAMA"/>
    <x v="0"/>
    <s v="Mestrado"/>
    <x v="2"/>
    <x v="0"/>
    <n v="8"/>
    <x v="0"/>
    <m/>
    <s v="0//0"/>
    <m/>
    <m/>
    <n v="0"/>
    <m/>
    <n v="0"/>
    <m/>
    <m/>
    <m/>
    <s v="EST"/>
    <s v="40 HS"/>
    <d v="2011-12-01T00:00:00"/>
    <n v="8608.76"/>
    <n v="37"/>
    <x v="7"/>
    <x v="3"/>
  </r>
  <r>
    <s v="TALITA CARVALHO FARIA"/>
    <s v="Universidade Federal de Uberlandia"/>
    <n v="3309218"/>
    <n v="5016491666"/>
    <s v="17/09/1980"/>
    <s v="F"/>
    <s v="MARIA APARECIDA CARVALHO FARIA"/>
    <s v="Branca"/>
    <s v="BRASILEIRO NATO"/>
    <m/>
    <s v="GO"/>
    <m/>
    <n v="247"/>
    <s v="PRO REITORIA EXTENSAO E CULTURA"/>
    <s v="04-SANTA MONICA"/>
    <n v="247"/>
    <s v="PRO REITORIA EXTENSAO E CULTURA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2-08-22T00:00:00"/>
    <n v="5434.85"/>
    <n v="42"/>
    <x v="2"/>
    <x v="0"/>
  </r>
  <r>
    <s v="TAMIRES DOS SANTOS PASCHOAL"/>
    <s v="Hospital de Clínicas"/>
    <n v="2052770"/>
    <n v="40921048807"/>
    <s v="05/02/1991"/>
    <s v="F"/>
    <s v="MARIA RODRIGUES DOS SANTOS PASCHOAL"/>
    <s v="Branca"/>
    <s v="BRASILEIRO NATO"/>
    <m/>
    <s v="SP"/>
    <m/>
    <n v="771"/>
    <s v="SERVICOS MEDICOS"/>
    <s v="06-HOSP CLINICAS-UMUARAMA"/>
    <n v="746"/>
    <s v="DIRETORIA DE SERVICOS CLINICOS"/>
    <s v="06-HOSP CLINICAS-UMUARAMA"/>
    <x v="0"/>
    <s v="Mestrado"/>
    <x v="0"/>
    <x v="0"/>
    <n v="7"/>
    <x v="0"/>
    <m/>
    <s v="0//0"/>
    <m/>
    <m/>
    <n v="0"/>
    <m/>
    <n v="0"/>
    <m/>
    <m/>
    <m/>
    <s v="EST"/>
    <s v="40 HS"/>
    <d v="2013-08-26T00:00:00"/>
    <n v="7411.74"/>
    <n v="31"/>
    <x v="0"/>
    <x v="2"/>
  </r>
  <r>
    <s v="TAMIRIS REGINALDO GOMES"/>
    <s v="Hospital de Clínicas"/>
    <n v="2078807"/>
    <n v="8963079643"/>
    <s v="24/07/1987"/>
    <s v="F"/>
    <s v="HELENA MARIA REGINALDO GOMES"/>
    <s v="Preta"/>
    <s v="BRASILEIRO NATO"/>
    <m/>
    <s v="MG"/>
    <m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3-12-05T00:00:00"/>
    <n v="4486.2700000000004"/>
    <n v="35"/>
    <x v="7"/>
    <x v="0"/>
  </r>
  <r>
    <s v="TAMIRIS SABRINA RODRIGUES"/>
    <s v="Universidade Federal de Uberlandia"/>
    <n v="2077468"/>
    <n v="10164897658"/>
    <s v="25/02/1992"/>
    <s v="F"/>
    <s v="LEIDA APARECIDA RODRIGUES"/>
    <s v="Branca"/>
    <s v="BRASILEIRO NATO"/>
    <m/>
    <s v="MG"/>
    <m/>
    <n v="298"/>
    <s v="INSTITUTO DE BIOTECNOLOGIA"/>
    <s v="07-AREA ACADEMICA-UMUARAMA"/>
    <n v="298"/>
    <s v="INSTITUTO DE BIOTECNOLOGIA"/>
    <s v="07-AREA ACADEMICA-UMUARAMA"/>
    <x v="0"/>
    <s v="Doutorado"/>
    <x v="0"/>
    <x v="0"/>
    <n v="6"/>
    <x v="0"/>
    <m/>
    <s v="0//0"/>
    <m/>
    <m/>
    <n v="0"/>
    <m/>
    <n v="0"/>
    <m/>
    <m/>
    <m/>
    <s v="EST"/>
    <s v="40 HS"/>
    <d v="2013-12-16T00:00:00"/>
    <n v="6147.85"/>
    <n v="30"/>
    <x v="0"/>
    <x v="2"/>
  </r>
  <r>
    <s v="TAMIRIS SANTOS DE CAMARGO"/>
    <s v="Universidade Federal de Uberlandia"/>
    <n v="3020834"/>
    <n v="3037620390"/>
    <s v="04/10/1988"/>
    <s v="F"/>
    <s v="DIRCE MARIA DOS SANTOS CAMARGO"/>
    <s v="Branca"/>
    <s v="BRASILEIRO NATO"/>
    <m/>
    <s v="RO"/>
    <m/>
    <n v="602"/>
    <s v="DIVISAO DE PUBLICACOES DE EXTENSOES"/>
    <s v="04-SANTA MONICA"/>
    <n v="247"/>
    <s v="PRO REITORIA EXTENSAO E CULTURA"/>
    <s v="04-SANTA MONICA"/>
    <x v="0"/>
    <s v="Especialização Nivel Superior"/>
    <x v="0"/>
    <x v="2"/>
    <n v="4"/>
    <x v="0"/>
    <m/>
    <s v="0//0"/>
    <m/>
    <m/>
    <n v="0"/>
    <m/>
    <n v="0"/>
    <m/>
    <m/>
    <m/>
    <s v="EST"/>
    <s v="40 HS"/>
    <d v="2018-02-26T00:00:00"/>
    <n v="4530.8900000000003"/>
    <n v="34"/>
    <x v="7"/>
    <x v="0"/>
  </r>
  <r>
    <s v="TANIA MARIA DE JESUS OLIVEIRA"/>
    <s v="Hospital de Clínicas"/>
    <n v="1434331"/>
    <n v="57793859634"/>
    <s v="11/11/1965"/>
    <s v="F"/>
    <s v="RAIMUNDA ROSA DE JESUS"/>
    <s v="Preta"/>
    <s v="BRASILEIRO NATO"/>
    <m/>
    <s v="GO"/>
    <s v="JARAGUA"/>
    <n v="486"/>
    <s v="ENFERMAGEM GINEC OBST INTERNACAO DIENF"/>
    <s v="05-ENFERMAGEM-UMUARAMA"/>
    <n v="211"/>
    <s v="DIRETORIA DE ENFERMAGEM HC"/>
    <s v="05-ENFERMAGEM-UMUARAMA"/>
    <x v="0"/>
    <s v="Tecnico (Nivel Medio Completo)"/>
    <x v="2"/>
    <x v="0"/>
    <n v="12"/>
    <x v="0"/>
    <m/>
    <s v="0//0"/>
    <m/>
    <m/>
    <n v="0"/>
    <m/>
    <n v="0"/>
    <m/>
    <m/>
    <m/>
    <s v="EST"/>
    <s v="40 HS"/>
    <d v="2003-11-06T00:00:00"/>
    <n v="8594.3700000000008"/>
    <n v="57"/>
    <x v="4"/>
    <x v="3"/>
  </r>
  <r>
    <s v="TANIA MAYRA BOAVENTURA CAIXETA"/>
    <s v="Hospital de Clínicas"/>
    <n v="6413161"/>
    <n v="55100511672"/>
    <s v="08/07/1967"/>
    <s v="F"/>
    <s v="ELOISA MARIA SOARES BOAVENTURA"/>
    <s v="Branca"/>
    <s v="BRASILEIRO NATO"/>
    <m/>
    <s v="DF"/>
    <m/>
    <n v="494"/>
    <s v="HEMODINAMICA GEUNE DIENF"/>
    <s v="05-ENFERMAGEM-UMUARAMA"/>
    <n v="211"/>
    <s v="DIRETORIA DE ENFERMAGEM HC"/>
    <s v="05-ENFERMAGEM-UMUARAMA"/>
    <x v="0"/>
    <s v="Mestrado"/>
    <x v="0"/>
    <x v="2"/>
    <n v="4"/>
    <x v="0"/>
    <m/>
    <s v="0//0"/>
    <m/>
    <m/>
    <n v="0"/>
    <m/>
    <n v="0"/>
    <m/>
    <m/>
    <m/>
    <s v="EST"/>
    <s v="40 HS"/>
    <d v="2018-03-21T00:00:00"/>
    <n v="4503.4799999999996"/>
    <n v="55"/>
    <x v="4"/>
    <x v="0"/>
  </r>
  <r>
    <s v="TANIA PINTO FIUZA"/>
    <s v="Hospital de Clínicas"/>
    <n v="1365963"/>
    <n v="74925202634"/>
    <s v="20/03/1968"/>
    <s v="F"/>
    <s v="MARIA DAS MERCES FIUZA"/>
    <s v="Parda"/>
    <s v="BRASILEIRO NATO"/>
    <m/>
    <s v="MG"/>
    <s v="ESTRELA DO INDAIA"/>
    <n v="491"/>
    <s v="CENTRO CIRURGICO GEUNE DIENF"/>
    <s v="05-ENFERMAGEM-UMUARAMA"/>
    <n v="211"/>
    <s v="DIRETORIA DE ENFERMAGEM HC"/>
    <s v="05-ENFERMAGEM-UMUARAMA"/>
    <x v="0"/>
    <s v="Tecnico (Nivel Medio Completo)"/>
    <x v="2"/>
    <x v="0"/>
    <n v="13"/>
    <x v="0"/>
    <m/>
    <s v="0//0"/>
    <m/>
    <m/>
    <n v="0"/>
    <m/>
    <n v="0"/>
    <m/>
    <m/>
    <m/>
    <s v="EST"/>
    <s v="40 HS"/>
    <d v="2002-12-09T00:00:00"/>
    <n v="8822.7000000000007"/>
    <n v="54"/>
    <x v="4"/>
    <x v="3"/>
  </r>
  <r>
    <s v="TANIA RODRIGUES DE ANDRADE"/>
    <s v="Hospital de Clínicas"/>
    <n v="3145482"/>
    <n v="5579433611"/>
    <s v="24/08/1981"/>
    <s v="F"/>
    <s v="MARLENE SEBASTIANA BATISTA DE ANDRADE"/>
    <s v="Branca"/>
    <s v="BRASILEIRO NATO"/>
    <m/>
    <s v="MG"/>
    <m/>
    <n v="482"/>
    <s v="CLINICA CIRURGICA 2 INTERNACAO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8-14T00:00:00"/>
    <n v="5639.37"/>
    <n v="41"/>
    <x v="2"/>
    <x v="0"/>
  </r>
  <r>
    <s v="TANIA SILVEIRA"/>
    <s v="Hospital de Clínicas"/>
    <n v="1123369"/>
    <n v="39354474691"/>
    <s v="07/09/1961"/>
    <s v="F"/>
    <s v="ODETE MARIA SILVEIRA"/>
    <s v="Preta"/>
    <s v="BRASILEIRO NATO"/>
    <m/>
    <s v="MG"/>
    <s v="ITUIUTABA"/>
    <n v="492"/>
    <s v="CENTRO OBSTETRICO GEUNE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8253.0400000000009"/>
    <n v="61"/>
    <x v="6"/>
    <x v="3"/>
  </r>
  <r>
    <s v="TARCISIO FERNANDES DE PAULA"/>
    <s v="Universidade Federal de Uberlandia"/>
    <n v="2065749"/>
    <n v="2993837680"/>
    <s v="24/08/1976"/>
    <s v="M"/>
    <s v="ELIZABETH FERNANDES DE PAULA"/>
    <s v="Parda"/>
    <s v="BRASILEIRO NATO"/>
    <m/>
    <s v="MG"/>
    <m/>
    <n v="1262"/>
    <s v="DIVISAO INDICE PRECOS CONSUMIDOR (IPC)"/>
    <s v="04-SANTA MONICA"/>
    <n v="344"/>
    <s v="INST DE ECONOMIA RELACOES INTERNACIONAIS"/>
    <s v="04-SANTA MONIC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3-10-10T00:00:00"/>
    <n v="8200.8799999999992"/>
    <n v="46"/>
    <x v="3"/>
    <x v="3"/>
  </r>
  <r>
    <s v="TARCISIO ROSA NETO"/>
    <s v="Universidade Federal de Uberlandia"/>
    <n v="2266161"/>
    <n v="8968067660"/>
    <s v="21/07/1988"/>
    <s v="M"/>
    <s v="ROSANA BORGES ROSA"/>
    <s v="Branca"/>
    <s v="BRASILEIRO NATO"/>
    <m/>
    <s v="MG"/>
    <m/>
    <n v="134"/>
    <s v="DIVISAO DE PATRIMONIO"/>
    <s v="08-AREA ADMINISTR-UMUARAMA"/>
    <n v="131"/>
    <s v="PRO REITORIA DE PLANEJAMEN ADMINISTRACAO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11-12T00:00:00"/>
    <n v="5133.46"/>
    <n v="34"/>
    <x v="7"/>
    <x v="0"/>
  </r>
  <r>
    <s v="TASSIA ALVES DA SILVA"/>
    <s v="Hospital de Clínicas"/>
    <n v="1905766"/>
    <n v="9207710684"/>
    <s v="04/03/1989"/>
    <s v="F"/>
    <s v="ANA MARIA VENANCIO DA SILVA"/>
    <s v="Parda"/>
    <s v="BRASILEIRO NATO"/>
    <m/>
    <s v="MG"/>
    <m/>
    <n v="549"/>
    <s v="SETOR DE TRANSPLANTE RENAL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12-27T00:00:00"/>
    <n v="7266.56"/>
    <n v="33"/>
    <x v="0"/>
    <x v="2"/>
  </r>
  <r>
    <s v="TASSIA CECILIA PEREIRA GUIMARAES"/>
    <s v="Hospital de Clínicas"/>
    <n v="2919846"/>
    <n v="6607849636"/>
    <s v="11/05/1984"/>
    <s v="F"/>
    <s v="CECILIA PEREIRA DE JESUS GUIMARAES"/>
    <s v="Branca"/>
    <s v="BRASILEIRO NATO"/>
    <m/>
    <s v="MG"/>
    <m/>
    <n v="216"/>
    <s v="SETOR DE MATERIAIS ESTERILIZACAO DIENF"/>
    <s v="05-ENFERMAGEM-UMUARAMA"/>
    <n v="211"/>
    <s v="DIRETORIA DE ENFERMAGEM HC"/>
    <s v="05-ENFERMAGEM-UMUARAMA"/>
    <x v="0"/>
    <s v="Mestrado"/>
    <x v="0"/>
    <x v="0"/>
    <n v="8"/>
    <x v="0"/>
    <m/>
    <s v="0//0"/>
    <m/>
    <m/>
    <n v="0"/>
    <m/>
    <n v="0"/>
    <m/>
    <m/>
    <m/>
    <s v="EST"/>
    <s v="40 HS"/>
    <d v="2012-03-22T00:00:00"/>
    <n v="6146.45"/>
    <n v="38"/>
    <x v="7"/>
    <x v="2"/>
  </r>
  <r>
    <s v="TASSIANA FERREIRA PEIXOTO REZENDE"/>
    <s v="Universidade Federal de Uberlandia"/>
    <n v="1844708"/>
    <n v="5295099628"/>
    <s v="28/10/1981"/>
    <s v="F"/>
    <s v="EDNA APARECIDA FERREIRA PEIXOTO"/>
    <s v="Branca"/>
    <s v="BRASILEIRO NATO"/>
    <m/>
    <s v="MG"/>
    <m/>
    <n v="667"/>
    <s v="SETOR DE SAUDE SUPLEMENTAR"/>
    <s v="08-AREA ADMINISTR-UMUARAMA"/>
    <n v="29"/>
    <s v="PRO REITORIA DE GESTAO DE PESSOAS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2-03T00:00:00"/>
    <n v="4926.16"/>
    <n v="41"/>
    <x v="2"/>
    <x v="0"/>
  </r>
  <r>
    <s v="TATIANA ALVES TOLEDO"/>
    <s v="Hospital de Clínicas"/>
    <n v="1045332"/>
    <n v="7489402603"/>
    <s v="21/08/1985"/>
    <s v="F"/>
    <s v="JESSI TEREZINHA TOLEDO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8-02-19T00:00:00"/>
    <n v="7483.51"/>
    <n v="37"/>
    <x v="7"/>
    <x v="2"/>
  </r>
  <r>
    <s v="TATIANA AMARAL"/>
    <s v="Universidade Federal de Uberlandia"/>
    <n v="3158509"/>
    <n v="3319974602"/>
    <s v="14/01/1975"/>
    <s v="F"/>
    <s v="JANE DE FATIMA PEIXOTO AMARAL"/>
    <s v="Branca"/>
    <s v="BRASILEIRO NATO"/>
    <m/>
    <s v="MG"/>
    <m/>
    <n v="694"/>
    <s v="DIVISAO DE TRANSPORTES"/>
    <s v="08-AREA ADMINISTR-UMUARAMA"/>
    <n v="59"/>
    <s v="PREFEITURA UNIVERSITARIA"/>
    <s v="04-SANTA MONICA"/>
    <x v="0"/>
    <s v="Graduação (Nivel Superior Completo)"/>
    <x v="0"/>
    <x v="3"/>
    <n v="2"/>
    <x v="0"/>
    <m/>
    <s v="0//0"/>
    <m/>
    <m/>
    <n v="0"/>
    <m/>
    <n v="0"/>
    <m/>
    <m/>
    <m/>
    <s v="EST"/>
    <s v="40 HS"/>
    <d v="2019-12-09T00:00:00"/>
    <n v="3037.78"/>
    <n v="47"/>
    <x v="3"/>
    <x v="9"/>
  </r>
  <r>
    <s v="TATIANA BIANCHINI"/>
    <s v="Hospital de Clínicas"/>
    <n v="1123588"/>
    <n v="99982315668"/>
    <s v="24/02/1974"/>
    <s v="F"/>
    <s v="IZILDA AUGUSTA BIANCHINI"/>
    <s v="Branca"/>
    <s v="BRASILEIRO NATO"/>
    <m/>
    <s v="MG"/>
    <s v="UBERLANDIA"/>
    <n v="492"/>
    <s v="CENTRO OBSTETRICO GEUNE DIENF"/>
    <s v="05-ENFERMAGEM-UMUARAMA"/>
    <n v="211"/>
    <s v="DIRETORIA DE ENFERMAGEM HC"/>
    <s v="05-ENFERMAGEM-UMUARAMA"/>
    <x v="0"/>
    <s v="Especialização Nivel Superior"/>
    <x v="2"/>
    <x v="0"/>
    <n v="15"/>
    <x v="0"/>
    <m/>
    <s v="0//0"/>
    <m/>
    <s v="LIC. TRATAMENTO DE SAUDE - EST"/>
    <n v="0"/>
    <m/>
    <n v="0"/>
    <m/>
    <s v="19/11/2022"/>
    <s v="17/01/2023"/>
    <s v="EST"/>
    <s v="40 HS"/>
    <d v="1995-02-03T00:00:00"/>
    <n v="5367.36"/>
    <n v="48"/>
    <x v="3"/>
    <x v="0"/>
  </r>
  <r>
    <s v="TATIANA DINIZ PRUDENTE"/>
    <s v="Universidade Federal de Uberlandia"/>
    <n v="2133791"/>
    <n v="7531691698"/>
    <s v="14/03/1984"/>
    <s v="F"/>
    <s v="MARIA APARECIDA PRUDENTI DINIZ"/>
    <s v="Branca"/>
    <s v="BRASILEIRO NATO"/>
    <m/>
    <s v="MG"/>
    <m/>
    <n v="608"/>
    <s v="DIVISAO INFORM E ATENDIMENTO ACADEMICO"/>
    <s v="04-SANTA MONICA"/>
    <n v="262"/>
    <s v="PRO REITORIA DE GRADUACAO"/>
    <s v="04-SANTA MONICA"/>
    <x v="0"/>
    <s v="Doutorado"/>
    <x v="2"/>
    <x v="0"/>
    <n v="6"/>
    <x v="0"/>
    <m/>
    <s v="0//0"/>
    <m/>
    <m/>
    <n v="0"/>
    <m/>
    <n v="0"/>
    <m/>
    <m/>
    <m/>
    <s v="EST"/>
    <s v="40 HS"/>
    <d v="2014-07-01T00:00:00"/>
    <n v="4622.71"/>
    <n v="38"/>
    <x v="7"/>
    <x v="0"/>
  </r>
  <r>
    <s v="TATIANA FERRAZ CARVALHO"/>
    <s v="Hospital de Clínicas"/>
    <n v="2903394"/>
    <n v="5558461640"/>
    <s v="21/03/1983"/>
    <s v="F"/>
    <s v="CORINA MENDES FERRAZ CARVALHO"/>
    <s v="Branc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1-12-06T00:00:00"/>
    <n v="8978.9599999999991"/>
    <n v="39"/>
    <x v="2"/>
    <x v="3"/>
  </r>
  <r>
    <s v="TATIANA LARA PERINI AMANCIO"/>
    <s v="Universidade Federal de Uberlandia"/>
    <n v="1065734"/>
    <n v="4005765629"/>
    <s v="17/10/1980"/>
    <s v="F"/>
    <s v="MARIA TEREZINHA LARA PERINI"/>
    <s v="Branca"/>
    <s v="BRASILEIRO NATO"/>
    <m/>
    <s v="MG"/>
    <m/>
    <n v="567"/>
    <s v="COORD CURSO GRADUACAO BIOTECNOLOGIA"/>
    <s v="07-AREA ACADEMICA-UMUARAMA"/>
    <n v="298"/>
    <s v="INSTITUTO DE BIOTECNOLOGIA"/>
    <s v="07-AREA ACADEMICA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1T00:00:00"/>
    <n v="4422.88"/>
    <n v="42"/>
    <x v="2"/>
    <x v="0"/>
  </r>
  <r>
    <s v="TATIANA LELIS DE FARIA ELISEU"/>
    <s v="Hospital de Clínicas"/>
    <n v="2521554"/>
    <n v="4481258624"/>
    <s v="28/02/1981"/>
    <s v="F"/>
    <s v="MARILENE LELIS FERREIRA DE FARI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2"/>
    <n v="3"/>
    <x v="0"/>
    <m/>
    <s v="0//0"/>
    <m/>
    <m/>
    <n v="0"/>
    <m/>
    <n v="0"/>
    <m/>
    <m/>
    <m/>
    <s v="EST"/>
    <s v="40 HS"/>
    <d v="2018-06-22T00:00:00"/>
    <n v="17318.080000000002"/>
    <n v="41"/>
    <x v="2"/>
    <x v="1"/>
  </r>
  <r>
    <s v="TATIANA MACEDO VILELA"/>
    <s v="Hospital de Clínicas"/>
    <n v="3372750"/>
    <n v="3631544693"/>
    <s v="22/11/1976"/>
    <s v="F"/>
    <s v="MARILDA MACEDO VILEL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1"/>
    <n v="7"/>
    <x v="0"/>
    <m/>
    <s v="0//0"/>
    <m/>
    <m/>
    <n v="0"/>
    <m/>
    <n v="0"/>
    <m/>
    <m/>
    <m/>
    <s v="EST"/>
    <s v="40 HS"/>
    <d v="2012-09-14T00:00:00"/>
    <n v="24463.95"/>
    <n v="46"/>
    <x v="3"/>
    <x v="4"/>
  </r>
  <r>
    <s v="TATIANA MANFRIM BOTTARO"/>
    <s v="Universidade Federal de Uberlandia"/>
    <n v="1998512"/>
    <n v="4977051688"/>
    <s v="18/05/1981"/>
    <s v="F"/>
    <s v="DALCA BOTARO CARVALHO NUNES"/>
    <s v="Branca"/>
    <s v="BRASILEIRO NATO"/>
    <m/>
    <s v="MG"/>
    <m/>
    <n v="135"/>
    <s v="DIVISAO DE ALMOXARIFADO"/>
    <s v="08-AREA ADMINISTR-UMUARAMA"/>
    <n v="131"/>
    <s v="PRO REITORIA DE PLANEJAMEN ADMINISTRACA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3-02-26T00:00:00"/>
    <n v="4649.74"/>
    <n v="41"/>
    <x v="2"/>
    <x v="0"/>
  </r>
  <r>
    <s v="TATIANA MOTA REZENDE"/>
    <s v="Hospital de Clínicas"/>
    <n v="2313056"/>
    <n v="4028512697"/>
    <s v="14/06/1974"/>
    <s v="F"/>
    <s v="ELIZABETH MOTA REZENDE"/>
    <s v="Branca"/>
    <s v="BRASILEIRO NATO"/>
    <m/>
    <s v="MG"/>
    <s v="UBERLANDIA"/>
    <n v="750"/>
    <s v="FINANCAS"/>
    <s v="06-HOSP CLINICAS-UMUARAMA"/>
    <n v="746"/>
    <s v="DIRETORIA DE SERVICOS CLINICOS"/>
    <s v="06-HOSP CLINICAS-UMUARAMA"/>
    <x v="0"/>
    <s v="Especialização Nivel Superior"/>
    <x v="1"/>
    <x v="2"/>
    <n v="12"/>
    <x v="0"/>
    <m/>
    <s v="0//0"/>
    <m/>
    <m/>
    <n v="0"/>
    <m/>
    <n v="0"/>
    <m/>
    <m/>
    <m/>
    <s v="EST"/>
    <s v="40 HS"/>
    <d v="2004-06-01T00:00:00"/>
    <n v="17873.96"/>
    <n v="48"/>
    <x v="3"/>
    <x v="1"/>
  </r>
  <r>
    <s v="TATIANA PEREIRA ATHAYDE COSTA"/>
    <s v="Universidade Federal de Uberlandia"/>
    <n v="1738554"/>
    <n v="5988135609"/>
    <s v="26/01/1983"/>
    <s v="F"/>
    <s v="DANIETE APARECIDA DE ATAIDE COSTA"/>
    <s v="Branca"/>
    <s v="BRASILEIRO NATO"/>
    <m/>
    <s v="MG"/>
    <m/>
    <n v="56"/>
    <s v="DIVISAO DE CAPACITACAO DE PESSOAL"/>
    <s v="04-SANTA MONICA"/>
    <n v="29"/>
    <s v="PRO REITORIA DE GESTAO DE PESSOAS"/>
    <s v="04-SANTA MONICA"/>
    <x v="0"/>
    <s v="Mestrado"/>
    <x v="0"/>
    <x v="0"/>
    <n v="9"/>
    <x v="0"/>
    <m/>
    <s v="0//0"/>
    <m/>
    <m/>
    <n v="0"/>
    <m/>
    <n v="0"/>
    <m/>
    <m/>
    <m/>
    <s v="EST"/>
    <s v="30 HS"/>
    <d v="2009-11-24T00:00:00"/>
    <n v="4249.16"/>
    <n v="39"/>
    <x v="2"/>
    <x v="0"/>
  </r>
  <r>
    <s v="TATIANE BATISTA MACEDO"/>
    <s v="Universidade Federal de Uberlandia"/>
    <n v="2058526"/>
    <n v="5525229617"/>
    <s v="30/08/1982"/>
    <s v="F"/>
    <s v="TERESA PESSOA MACEDO"/>
    <s v="Branca"/>
    <s v="BRASILEIRO NATO"/>
    <m/>
    <s v="MG"/>
    <m/>
    <n v="1147"/>
    <s v="COORD CURS GRAD DE ING E LIT DE LING ING"/>
    <s v="04-SANTA MONICA"/>
    <n v="349"/>
    <s v="INSTITUTO DE LETRAS E LINGUISTICA"/>
    <s v="04-SANTA MONICA"/>
    <x v="0"/>
    <s v="Mestrado"/>
    <x v="1"/>
    <x v="0"/>
    <n v="7"/>
    <x v="0"/>
    <m/>
    <s v="0//0"/>
    <m/>
    <m/>
    <n v="0"/>
    <m/>
    <n v="0"/>
    <m/>
    <m/>
    <m/>
    <s v="EST"/>
    <s v="40 HS"/>
    <d v="2013-09-13T00:00:00"/>
    <n v="9069.3700000000008"/>
    <n v="40"/>
    <x v="2"/>
    <x v="3"/>
  </r>
  <r>
    <s v="TATIANE GUIMARAES DE OLIVEIRA RIBEIRO"/>
    <s v="Universidade Federal de Uberlandia"/>
    <n v="1775530"/>
    <n v="6666478606"/>
    <s v="04/07/1984"/>
    <s v="F"/>
    <s v="WAILDA GUIMARÃES TEIXEIRA"/>
    <s v="Branca"/>
    <s v="BRASILEIRO NATO"/>
    <m/>
    <s v="MG"/>
    <m/>
    <n v="943"/>
    <s v="DIVISAO DE ANALISE DE PROCESSOS"/>
    <s v="04-SANTA MONICA"/>
    <n v="29"/>
    <s v="PRO REITORIA DE GESTAO DE PESSOAS"/>
    <s v="04-SANTA MONICA"/>
    <x v="0"/>
    <s v="Mestrado"/>
    <x v="1"/>
    <x v="0"/>
    <n v="6"/>
    <x v="0"/>
    <m/>
    <s v="0//0"/>
    <m/>
    <s v="LIC. MOTIVO ACOMPANHAMENTO CONJUGE OU COMPANHEIRO- EST"/>
    <n v="26439"/>
    <s v="INSTITUTO FEDERAL DE SAO PAULO"/>
    <n v="0"/>
    <m/>
    <s v="4/02/2022"/>
    <s v="31/12/2999"/>
    <s v="EST"/>
    <s v="30 HS"/>
    <d v="2019-02-27T00:00:00"/>
    <n v="0"/>
    <n v="38"/>
    <x v="7"/>
    <x v="10"/>
  </r>
  <r>
    <s v="TATIANE NETTO MORAES"/>
    <s v="Universidade Federal de Uberlandia"/>
    <n v="2268083"/>
    <n v="11450805701"/>
    <s v="28/10/1982"/>
    <s v="F"/>
    <s v="EULALIA LUCIA NETTO DA COSTA ROCHA"/>
    <s v="Branca"/>
    <s v="BRASILEIRO NATO"/>
    <m/>
    <s v="RJ"/>
    <m/>
    <n v="44"/>
    <s v="DIVISAO DE APOIO AO DOCENTE"/>
    <s v="04-SANTA MONICA"/>
    <n v="29"/>
    <s v="PRO REITORIA DE GESTAO DE PESSOAS"/>
    <s v="04-SANTA MONICA"/>
    <x v="0"/>
    <s v="Mestrado"/>
    <x v="0"/>
    <x v="0"/>
    <n v="5"/>
    <x v="0"/>
    <m/>
    <s v="0//0"/>
    <m/>
    <m/>
    <n v="0"/>
    <m/>
    <n v="0"/>
    <m/>
    <m/>
    <m/>
    <s v="EST"/>
    <s v="40 HS"/>
    <d v="2015-12-10T00:00:00"/>
    <n v="5348.49"/>
    <n v="40"/>
    <x v="2"/>
    <x v="0"/>
  </r>
  <r>
    <s v="TATIANY CALEGARI"/>
    <s v="Hospital de Clínicas"/>
    <n v="1460076"/>
    <n v="4819117661"/>
    <s v="20/01/1980"/>
    <s v="F"/>
    <s v="CILENE APARECIDA DE VASCONCELOS CALEGARI"/>
    <s v="Branca"/>
    <s v="BRASILEIRO NATO"/>
    <m/>
    <s v="MG"/>
    <s v="UBERLANDIA"/>
    <n v="211"/>
    <s v="DIRETORIA DE ENFERMAGEM HC"/>
    <s v="05-ENFERMAGEM-UMUARAMA"/>
    <n v="211"/>
    <s v="DIRETORIA DE ENFERMAGEM HC"/>
    <s v="05-ENFERMAGEM-UMUARAMA"/>
    <x v="0"/>
    <s v="Doutorado"/>
    <x v="1"/>
    <x v="0"/>
    <n v="12"/>
    <x v="1"/>
    <m/>
    <s v="0//0"/>
    <m/>
    <s v="CESSAO (COM ONUS) PARA OUTROS ORGAOS - EST"/>
    <n v="0"/>
    <m/>
    <n v="26443"/>
    <s v="EMPRESA BRAS. SERVIÇOS HOSPITALARES"/>
    <s v="19/10/2020"/>
    <s v="0//0"/>
    <s v="EST"/>
    <s v="40 HS"/>
    <d v="2004-07-19T00:00:00"/>
    <n v="12551.54"/>
    <n v="42"/>
    <x v="2"/>
    <x v="5"/>
  </r>
  <r>
    <s v="TAYNARA CRUVINEL MARUYAMA"/>
    <s v="Universidade Federal de Uberlandia"/>
    <n v="3272497"/>
    <n v="11347604693"/>
    <s v="24/04/1997"/>
    <s v="F"/>
    <s v="WILZA CARLA CRUVINEL KOMAKOME"/>
    <s v="Amarela"/>
    <s v="BRASILEIRO NATO"/>
    <m/>
    <s v="MG"/>
    <m/>
    <n v="1172"/>
    <s v="ASSESSORIA ADMINISTRATIVA UFU MT CARMELO"/>
    <s v="10-CAMPUS MONTE CARMELO"/>
    <n v="944"/>
    <s v="PRO REITORIA DE ASSISTENCIA ESTUDANTIL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2-02-07T00:00:00"/>
    <n v="5434.85"/>
    <n v="25"/>
    <x v="8"/>
    <x v="0"/>
  </r>
  <r>
    <s v="TELMA VISONA DE OLIVEIRA"/>
    <s v="Hospital de Clínicas"/>
    <n v="1454547"/>
    <n v="46441239604"/>
    <s v="21/09/1959"/>
    <s v="F"/>
    <s v="WANDA DE JESUS VISONA OLIVEIRA"/>
    <s v="Branca"/>
    <s v="BRASILEIRO NATO"/>
    <m/>
    <s v="MG"/>
    <s v="MURIAE"/>
    <n v="743"/>
    <s v="DIRETORIA DE SERVICOS ADMINISTRATIVOS"/>
    <s v="06-HOSP CLINICAS-UMUARAMA"/>
    <n v="743"/>
    <s v="DIRETORIA DE SERVICOS ADMINISTRATIVOS"/>
    <s v="06-HOSP CLINICAS-UMUARAMA"/>
    <x v="0"/>
    <s v="Especialização Nivel Superior"/>
    <x v="1"/>
    <x v="0"/>
    <n v="13"/>
    <x v="1"/>
    <m/>
    <s v="0//0"/>
    <m/>
    <s v="CESSAO (COM ONUS) PARA OUTROS ORGAOS - EST"/>
    <n v="0"/>
    <m/>
    <n v="26443"/>
    <s v="EMPRESA BRAS. SERVIÇOS HOSPITALARES"/>
    <s v="24/02/2021"/>
    <s v="0//0"/>
    <s v="EST"/>
    <s v="40 HS"/>
    <d v="2004-05-27T00:00:00"/>
    <n v="10979.83"/>
    <n v="63"/>
    <x v="6"/>
    <x v="8"/>
  </r>
  <r>
    <s v="TERESA BEATRIZ DA ROCHA"/>
    <s v="Hospital de Clínicas"/>
    <n v="412473"/>
    <n v="58856021668"/>
    <s v="13/10/1965"/>
    <s v="F"/>
    <s v="CORDELIA ABADI R ROCHA"/>
    <s v="Branca"/>
    <s v="BRASILEIRO NATO"/>
    <m/>
    <s v="MG"/>
    <s v="SANTA JULIANA"/>
    <n v="471"/>
    <s v="GASTROENTEROLOGIA AMB DIENF"/>
    <s v="05-ENFERMAGEM-UMUARAMA"/>
    <n v="211"/>
    <s v="DIRETORIA DE ENFERMAGEM HC"/>
    <s v="05-ENFERMAGEM-UMUARAMA"/>
    <x v="0"/>
    <s v="ENSINO MEDIO"/>
    <x v="0"/>
    <x v="3"/>
    <n v="16"/>
    <x v="0"/>
    <m/>
    <s v="0//0"/>
    <m/>
    <m/>
    <n v="0"/>
    <m/>
    <n v="0"/>
    <m/>
    <m/>
    <m/>
    <s v="EST"/>
    <s v="40 HS"/>
    <d v="1985-04-03T00:00:00"/>
    <n v="13119.98"/>
    <n v="57"/>
    <x v="4"/>
    <x v="5"/>
  </r>
  <r>
    <s v="TERESA CRISTINA MUNIZ QUEIROZ MARTINS"/>
    <s v="Hospital de Clínicas"/>
    <n v="1186592"/>
    <n v="72495138691"/>
    <s v="14/12/1969"/>
    <s v="F"/>
    <s v="MARLENE MUNIZ QUEIROZ"/>
    <s v="Branca"/>
    <s v="BRASILEIRO NATO"/>
    <m/>
    <s v="RJ"/>
    <s v="RIO DE JANEIRO"/>
    <n v="771"/>
    <s v="SERVICOS MEDICOS"/>
    <s v="06-HOSP CLINICAS-UMUARAMA"/>
    <n v="746"/>
    <s v="DIRETORIA DE SERVICOS CLINICOS"/>
    <s v="06-HOSP CLINICAS-UMUARAMA"/>
    <x v="0"/>
    <s v="Especialização Nivel Superior"/>
    <x v="1"/>
    <x v="2"/>
    <n v="10"/>
    <x v="0"/>
    <m/>
    <s v="0//0"/>
    <m/>
    <m/>
    <n v="0"/>
    <m/>
    <n v="0"/>
    <m/>
    <m/>
    <m/>
    <s v="EST"/>
    <s v="20 HS"/>
    <d v="2003-12-02T00:00:00"/>
    <n v="9156.15"/>
    <n v="53"/>
    <x v="5"/>
    <x v="3"/>
  </r>
  <r>
    <s v="TERESINHA SILVA DE JESUS"/>
    <s v="Hospital de Clínicas"/>
    <n v="410710"/>
    <n v="32055196634"/>
    <s v="11/07/1950"/>
    <s v="F"/>
    <s v="MARIA SILVA DE JESUS"/>
    <s v="Branca"/>
    <s v="BRASILEIRO NATO"/>
    <m/>
    <s v="MG"/>
    <s v="UBERLANDIA"/>
    <n v="769"/>
    <s v="PROPEDEUTICA"/>
    <s v="06-HOSP CLINICAS-UMUARAMA"/>
    <n v="746"/>
    <s v="DIRETORIA DE SERVICOS CLINICOS"/>
    <s v="06-HOSP CLINICAS-UMUARAM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77-11-09T00:00:00"/>
    <n v="3488.82"/>
    <n v="72"/>
    <x v="9"/>
    <x v="9"/>
  </r>
  <r>
    <s v="TEREZA COTA DE JESUS"/>
    <s v="Hospital de Clínicas"/>
    <n v="1546404"/>
    <n v="23180153172"/>
    <s v="15/12/1956"/>
    <s v="F"/>
    <s v="MARIA LOURENCA DE JESUS"/>
    <s v="Branca"/>
    <s v="BRASILEIRO NATO"/>
    <m/>
    <s v="MG"/>
    <s v="TIROS"/>
    <n v="479"/>
    <s v="CLINICA MEDICA E PEDIATRIA PS DIENF"/>
    <s v="05-ENFERMAGEM-UMUARAMA"/>
    <n v="211"/>
    <s v="DIRETORIA DE ENFERMAGEM HC"/>
    <s v="05-ENFERMAGEM-UMUARAMA"/>
    <x v="0"/>
    <s v="Mestrado"/>
    <x v="0"/>
    <x v="0"/>
    <n v="10"/>
    <x v="0"/>
    <m/>
    <s v="0//0"/>
    <m/>
    <m/>
    <n v="0"/>
    <m/>
    <n v="0"/>
    <m/>
    <m/>
    <m/>
    <s v="EST"/>
    <s v="40 HS"/>
    <d v="2006-08-16T00:00:00"/>
    <n v="6900.65"/>
    <n v="66"/>
    <x v="1"/>
    <x v="2"/>
  </r>
  <r>
    <s v="TEREZINHA APARECIDA DA COSTA"/>
    <s v="Universidade Federal de Uberlandia"/>
    <n v="410858"/>
    <n v="32305397615"/>
    <s v="25/05/1959"/>
    <s v="F"/>
    <s v="ORESLINDA FRANC COSTA"/>
    <s v="Branca"/>
    <s v="BRASILEIRO NATO"/>
    <m/>
    <s v="MG"/>
    <s v="UBERABA"/>
    <n v="141"/>
    <s v="DIVISAO DE CONTABILIDADE - DIRAF"/>
    <s v="04-SANTA MONICA"/>
    <n v="131"/>
    <s v="PRO REITORIA DE PLANEJAMEN ADMINISTRACAO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78-03-01T00:00:00"/>
    <n v="5840.39"/>
    <n v="63"/>
    <x v="6"/>
    <x v="0"/>
  </r>
  <r>
    <s v="TEREZINHA DE FATIMA DE FARIA"/>
    <s v="Hospital de Clínicas"/>
    <n v="410511"/>
    <n v="49823485615"/>
    <s v="28/06/1948"/>
    <s v="F"/>
    <s v="MARIA CANDIDA FARIA"/>
    <s v="Parda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x v="0"/>
    <s v="ALFABETIZADO SEM CURSOS REGULARES"/>
    <x v="3"/>
    <x v="0"/>
    <n v="16"/>
    <x v="0"/>
    <m/>
    <s v="0//0"/>
    <m/>
    <m/>
    <n v="0"/>
    <m/>
    <n v="0"/>
    <m/>
    <m/>
    <m/>
    <s v="EST"/>
    <s v="40 HS"/>
    <d v="1976-06-01T00:00:00"/>
    <n v="4609.34"/>
    <n v="74"/>
    <x v="9"/>
    <x v="0"/>
  </r>
  <r>
    <s v="TEREZINHA MARIA MOREIRA SOARES"/>
    <s v="Universidade Federal de Uberlandia"/>
    <n v="412852"/>
    <n v="35018305649"/>
    <s v="10/10/1958"/>
    <s v="F"/>
    <s v="MARIANA ROSE FERNANDES"/>
    <s v="Branca"/>
    <s v="BRASILEIRO NATO"/>
    <m/>
    <s v="MG"/>
    <s v="LAGOA FORMOSA"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3"/>
    <x v="0"/>
    <n v="16"/>
    <x v="0"/>
    <m/>
    <s v="0//0"/>
    <m/>
    <m/>
    <n v="0"/>
    <m/>
    <n v="0"/>
    <m/>
    <m/>
    <m/>
    <s v="EST"/>
    <s v="40 HS"/>
    <d v="1987-04-07T00:00:00"/>
    <n v="5297.15"/>
    <n v="64"/>
    <x v="1"/>
    <x v="0"/>
  </r>
  <r>
    <s v="TEREZINHA VIEIRA DA SILVA"/>
    <s v="Universidade Federal de Uberlandia"/>
    <n v="413242"/>
    <n v="39343120630"/>
    <s v="25/06/1960"/>
    <s v="F"/>
    <s v="IRENE VIEIRA SILVA"/>
    <s v="Parda"/>
    <s v="BRASILEIRO NATO"/>
    <m/>
    <s v="PR"/>
    <s v="SAO JOAO DO CAIUA"/>
    <n v="46"/>
    <s v="DIVISAO DE ENG SEG MEDICINA TRABALHO"/>
    <s v="08-AREA ADMINISTR-UMUARAMA"/>
    <n v="29"/>
    <s v="PRO REITORIA DE GESTAO DE PESSOAS"/>
    <s v="04-SANTA MONIC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85-10-02T00:00:00"/>
    <n v="5928.7"/>
    <n v="62"/>
    <x v="6"/>
    <x v="0"/>
  </r>
  <r>
    <s v="THAIENN PAES LEME ALBERTO"/>
    <s v="Universidade Federal de Uberlandia"/>
    <n v="1752842"/>
    <n v="138309612"/>
    <s v="03/11/1976"/>
    <s v="F"/>
    <s v="CLEUZA OLIVEIRA PAES LEME ALBERTO"/>
    <s v="Branca"/>
    <s v="BRASILEIRO NATO"/>
    <m/>
    <s v="GO"/>
    <m/>
    <n v="1155"/>
    <s v="INSTITUTO DE CIENCIAS HUMANAS DO PONTAL"/>
    <s v="09-CAMPUS PONTAL"/>
    <n v="1155"/>
    <s v="INSTITUTO DE CIENCIAS HUMANAS DO PONTAL"/>
    <s v="09-CAMPUS PONTAL"/>
    <x v="0"/>
    <s v="Mestrado"/>
    <x v="0"/>
    <x v="0"/>
    <n v="9"/>
    <x v="0"/>
    <m/>
    <s v="0//0"/>
    <m/>
    <s v="Afast. no País (Com Ônus) Est/Dout/Mestrado - EST"/>
    <n v="0"/>
    <m/>
    <n v="0"/>
    <m/>
    <s v="5/02/2022"/>
    <s v="5/02/2023"/>
    <s v="EST"/>
    <s v="40 HS"/>
    <d v="2010-01-26T00:00:00"/>
    <n v="5665.55"/>
    <n v="46"/>
    <x v="3"/>
    <x v="0"/>
  </r>
  <r>
    <s v="THAIS APARECIDA SILVA"/>
    <s v="Universidade Federal de Uberlandia"/>
    <n v="3119294"/>
    <n v="8579101670"/>
    <s v="12/02/1989"/>
    <s v="F"/>
    <s v="MARIA APARECIDA DE CARVALHO SILVA"/>
    <s v="Parda"/>
    <s v="BRASILEIRO NATO"/>
    <m/>
    <s v="MG"/>
    <m/>
    <n v="314"/>
    <s v="FACULDADE DE MEDICINA VETERINARIA"/>
    <s v="07-AREA ACADEMICA-UMUARAMA"/>
    <n v="314"/>
    <s v="FACULDADE DE MEDICINA VETERINARIA"/>
    <s v="07-AREA ACADEMICA-UMUARAMA"/>
    <x v="0"/>
    <s v="Graduação (Nivel Superior Completo)"/>
    <x v="0"/>
    <x v="1"/>
    <n v="3"/>
    <x v="0"/>
    <m/>
    <s v="0//0"/>
    <m/>
    <m/>
    <n v="0"/>
    <m/>
    <n v="0"/>
    <m/>
    <m/>
    <m/>
    <s v="EST"/>
    <s v="40 HS"/>
    <d v="2019-04-04T00:00:00"/>
    <n v="3301.93"/>
    <n v="33"/>
    <x v="0"/>
    <x v="9"/>
  </r>
  <r>
    <s v="THAIS CRISTINA CUNHA E SILVA"/>
    <s v="Universidade Federal de Uberlandia"/>
    <n v="1981444"/>
    <n v="6970322645"/>
    <s v="22/06/1985"/>
    <s v="F"/>
    <s v="MARISA PRADO CUNHA E SILVA"/>
    <s v="Não Informado"/>
    <s v="BRASILEIRO NATO"/>
    <m/>
    <s v="SP"/>
    <m/>
    <n v="1182"/>
    <s v="DIVISAO DE ORCAMENTOS - PREFE"/>
    <s v="04-SANTA MONICA"/>
    <n v="59"/>
    <s v="PREFEITURA UNIVERSITARIA"/>
    <s v="04-SANTA MONICA"/>
    <x v="0"/>
    <s v="Mestrado"/>
    <x v="1"/>
    <x v="0"/>
    <n v="7"/>
    <x v="0"/>
    <m/>
    <s v="0//0"/>
    <m/>
    <m/>
    <n v="0"/>
    <m/>
    <n v="0"/>
    <m/>
    <m/>
    <m/>
    <s v="EST"/>
    <s v="40 HS"/>
    <d v="2012-11-29T00:00:00"/>
    <n v="9942.1200000000008"/>
    <n v="37"/>
    <x v="7"/>
    <x v="3"/>
  </r>
  <r>
    <s v="THAIS DIEGUEZ PISANI"/>
    <s v="Hospital de Clínicas"/>
    <n v="1434789"/>
    <n v="3033983618"/>
    <s v="13/06/1975"/>
    <s v="F"/>
    <s v="DEISE DIEGUEZ PIZANI"/>
    <s v="Branca"/>
    <s v="BRASILEIRO NATO"/>
    <m/>
    <s v="SP"/>
    <s v="SAO CARLOS"/>
    <n v="486"/>
    <s v="ENFERMAGEM GINEC OBST INTERNACAO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2T00:00:00"/>
    <n v="10277.530000000001"/>
    <n v="47"/>
    <x v="3"/>
    <x v="8"/>
  </r>
  <r>
    <s v="THAIS FERREIRA SILVA"/>
    <s v="Hospital de Clínicas"/>
    <n v="1985603"/>
    <n v="6647679669"/>
    <s v="06/12/1984"/>
    <s v="F"/>
    <s v="MARIA ISABEL FERREIRA SILVA"/>
    <s v="Branca"/>
    <s v="BRASILEIRO NATO"/>
    <m/>
    <s v="MG"/>
    <m/>
    <n v="472"/>
    <s v="PRONTO ATENDIMENTO DOMICILIAR AMB DIENF"/>
    <s v="05-ENFERMAGEM-UMUARAMA"/>
    <n v="211"/>
    <s v="DIRETORIA DE ENFERMAGEM HC"/>
    <s v="05-ENFERMAGEM-UMUARAM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12-28T00:00:00"/>
    <n v="4776.33"/>
    <n v="38"/>
    <x v="7"/>
    <x v="0"/>
  </r>
  <r>
    <s v="THAIS MOURA MARTINS DOS SANTOS"/>
    <s v="Universidade Federal de Uberlandia"/>
    <n v="3224247"/>
    <n v="8054364644"/>
    <s v="12/01/1987"/>
    <s v="F"/>
    <s v="MARCIA DE MOURA CHAVES"/>
    <s v="Branca"/>
    <s v="BRASILEIRO NATO"/>
    <m/>
    <s v="MG"/>
    <m/>
    <n v="566"/>
    <s v="COORD PROG POS GRAD EM CIENCIAS SOCIAIS"/>
    <s v="04-SANTA MONICA"/>
    <n v="806"/>
    <s v="INSTITUTO DE CIENCIAS SOCIAIS"/>
    <s v="04-SANTA MONICA"/>
    <x v="0"/>
    <s v="Mestrado"/>
    <x v="0"/>
    <x v="1"/>
    <n v="1"/>
    <x v="0"/>
    <m/>
    <s v="0//0"/>
    <m/>
    <m/>
    <n v="0"/>
    <m/>
    <n v="0"/>
    <m/>
    <m/>
    <m/>
    <s v="EST"/>
    <s v="40 HS"/>
    <d v="2022-09-01T00:00:00"/>
    <n v="3719.37"/>
    <n v="35"/>
    <x v="7"/>
    <x v="9"/>
  </r>
  <r>
    <s v="THAIS NOGUEIRA GONZAGA"/>
    <s v="Universidade Federal de Uberlandia"/>
    <n v="1672930"/>
    <n v="4544898625"/>
    <s v="20/06/1980"/>
    <s v="F"/>
    <s v="IRENE NOGUEIRA GONZAGA"/>
    <s v="Branca"/>
    <s v="BRASILEIRO NATO"/>
    <m/>
    <s v="MG"/>
    <s v="UBERLANDIA"/>
    <n v="247"/>
    <s v="PRO REITORIA EXTENSAO E CULTURA"/>
    <s v="04-SANTA MONICA"/>
    <n v="247"/>
    <s v="PRO REITORIA EXTENSAO E CULTURA"/>
    <s v="04-SANTA MONICA"/>
    <x v="0"/>
    <s v="Mestrado"/>
    <x v="1"/>
    <x v="0"/>
    <n v="10"/>
    <x v="0"/>
    <m/>
    <s v="0//0"/>
    <m/>
    <m/>
    <n v="0"/>
    <m/>
    <n v="0"/>
    <m/>
    <m/>
    <m/>
    <s v="EST"/>
    <s v="40 HS"/>
    <d v="2009-01-22T00:00:00"/>
    <n v="11032.68"/>
    <n v="42"/>
    <x v="2"/>
    <x v="8"/>
  </r>
  <r>
    <s v="THAIS SALES LEMOS DA CUNHA"/>
    <s v="Universidade Federal de Uberlandia"/>
    <n v="1102103"/>
    <n v="9776388639"/>
    <s v="11/11/1988"/>
    <s v="F"/>
    <s v="MONICA DA CUNHA SALES"/>
    <s v="Branca"/>
    <s v="BRASILEIRO NATO"/>
    <m/>
    <s v="MG"/>
    <m/>
    <n v="305"/>
    <s v="FACULDADE DE MEDICINA"/>
    <s v="07-AREA ACADEMICA-UMUARAMA"/>
    <n v="305"/>
    <s v="FACULDADE DE MEDICINA"/>
    <s v="07-AREA ACADEMICA-UMUARAMA"/>
    <x v="0"/>
    <s v="Especialização Nivel Superior"/>
    <x v="1"/>
    <x v="1"/>
    <n v="1"/>
    <x v="0"/>
    <m/>
    <s v="0//0"/>
    <m/>
    <m/>
    <n v="0"/>
    <m/>
    <n v="0"/>
    <m/>
    <m/>
    <m/>
    <s v="EST"/>
    <s v="20 HS"/>
    <d v="2022-01-31T00:00:00"/>
    <n v="5434.85"/>
    <n v="34"/>
    <x v="7"/>
    <x v="0"/>
  </r>
  <r>
    <s v="THAIZA JORDANA DE ASSUNCAO MELO AQUINO"/>
    <s v="Universidade Federal de Uberlandia"/>
    <n v="1625262"/>
    <n v="4922823662"/>
    <s v="09/02/1981"/>
    <s v="F"/>
    <s v="LUCIA MARIA DE ASSUNCAO MELO"/>
    <s v="Parda"/>
    <s v="BRASILEIRO NATO"/>
    <m/>
    <s v="GO"/>
    <s v="INHUMAS"/>
    <n v="584"/>
    <s v="DIRETORIA REL INTERN INTERINSTITUCIONAIS"/>
    <s v="04-SANTA MONICA"/>
    <n v="4"/>
    <s v="GABINETE DO REITOR"/>
    <s v="04-SANTA MONICA"/>
    <x v="0"/>
    <s v="Especialização Nivel Superior"/>
    <x v="1"/>
    <x v="0"/>
    <n v="10"/>
    <x v="0"/>
    <m/>
    <s v="0//0"/>
    <m/>
    <m/>
    <n v="0"/>
    <m/>
    <n v="0"/>
    <m/>
    <m/>
    <m/>
    <s v="EST"/>
    <s v="40 HS"/>
    <d v="2008-04-24T00:00:00"/>
    <n v="8872.35"/>
    <n v="41"/>
    <x v="2"/>
    <x v="3"/>
  </r>
  <r>
    <s v="THALES DIEGO ANTONIO SILVA"/>
    <s v="Universidade Federal de Uberlandia"/>
    <n v="2094484"/>
    <n v="7521348680"/>
    <s v="15/06/1988"/>
    <s v="M"/>
    <s v="CLAUDIA DO O CUNHA"/>
    <s v="Branca"/>
    <s v="BRASILEIRO NATO"/>
    <m/>
    <s v="MG"/>
    <m/>
    <n v="398"/>
    <s v="COORDENACAO CURSO LICENCIATURA EM FISICA"/>
    <s v="04-SANTA MONICA"/>
    <n v="395"/>
    <s v="INSTITUTO DE FISICA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7T00:00:00"/>
    <n v="4422.88"/>
    <n v="34"/>
    <x v="7"/>
    <x v="0"/>
  </r>
  <r>
    <s v="THAMIRIS LACERDA SILVA"/>
    <s v="Universidade Federal de Uberlandia"/>
    <n v="2273920"/>
    <n v="13009917635"/>
    <s v="22/02/1996"/>
    <s v="F"/>
    <s v="SILVANETE LACERDA BORGES"/>
    <s v="Branca"/>
    <s v="BRASILEIRO NATO"/>
    <m/>
    <s v="MG"/>
    <m/>
    <n v="410"/>
    <s v="FACULDADE DE ENGENHARIA QUIMICA"/>
    <s v="04-SANTA MONICA"/>
    <n v="410"/>
    <s v="FACULDADE DE ENGENHARIA QUIMICA"/>
    <s v="04-SANTA MONICA"/>
    <x v="0"/>
    <s v="Nivel Medio"/>
    <x v="2"/>
    <x v="0"/>
    <n v="5"/>
    <x v="0"/>
    <m/>
    <s v="0//0"/>
    <m/>
    <m/>
    <n v="0"/>
    <m/>
    <n v="0"/>
    <m/>
    <m/>
    <m/>
    <s v="EST"/>
    <s v="40 HS"/>
    <d v="2016-01-11T00:00:00"/>
    <n v="3084.9"/>
    <n v="26"/>
    <x v="8"/>
    <x v="9"/>
  </r>
  <r>
    <s v="THAMY PONCIANO SOARES"/>
    <s v="Universidade Federal de Uberlandia"/>
    <n v="3037265"/>
    <n v="10376624663"/>
    <s v="20/08/1991"/>
    <s v="F"/>
    <s v="EDINALVA PONCIANO SOARES"/>
    <s v="Branca"/>
    <s v="BRASILEIRO NATO"/>
    <m/>
    <s v="MG"/>
    <m/>
    <n v="117"/>
    <s v="DIRET DE EXPERIMENTACAO E PROD VEGETAL"/>
    <s v="08-AREA ADMINISTR-UMUARAMA"/>
    <n v="117"/>
    <s v="DIRET DE EXPERIMENTACAO E PROD VEGETAL"/>
    <s v="08-AREA ADMINISTR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8-03-16T00:00:00"/>
    <n v="4001.88"/>
    <n v="31"/>
    <x v="0"/>
    <x v="0"/>
  </r>
  <r>
    <s v="THATTY CHRISTINA MORAIS SANTOS"/>
    <s v="Hospital de Clínicas"/>
    <n v="1440177"/>
    <n v="4512503625"/>
    <s v="26/07/1979"/>
    <s v="F"/>
    <s v="DALILA MORAIS SANTOS"/>
    <s v="Branca"/>
    <s v="BRASILEIRO NATO"/>
    <m/>
    <s v="MG"/>
    <s v="ITUIUTABA"/>
    <n v="482"/>
    <s v="CLINICA CIRURGICA 2 INTERNACAO DIENF"/>
    <s v="05-ENFERMAGEM-UMUARAMA"/>
    <n v="743"/>
    <s v="DIRETORIA DE SERVICOS ADMINISTRATIV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40 HS"/>
    <d v="2004-01-16T00:00:00"/>
    <n v="13626.54"/>
    <n v="43"/>
    <x v="2"/>
    <x v="5"/>
  </r>
  <r>
    <s v="THAYNARA QUIXABEIRA OLIVEIRA"/>
    <s v="Universidade Federal de Uberlandia"/>
    <n v="2836415"/>
    <n v="7193124692"/>
    <s v="08/11/1989"/>
    <s v="F"/>
    <s v="APARECIDA ZULMIRA DE OLIVEIRA"/>
    <s v="Preta"/>
    <s v="BRASILEIRO NATO"/>
    <m/>
    <s v="GO"/>
    <m/>
    <n v="170"/>
    <s v="DIVISAO DE LICITACOES - DIRCL"/>
    <s v="04-SANTA MONICA"/>
    <n v="131"/>
    <s v="PRO REITORIA DE PLANEJAMEN ADMINISTRACAO"/>
    <s v="04-SANTA MONICA"/>
    <x v="0"/>
    <s v="Mestrado"/>
    <x v="0"/>
    <x v="1"/>
    <n v="1"/>
    <x v="0"/>
    <m/>
    <s v="0//0"/>
    <m/>
    <m/>
    <n v="0"/>
    <m/>
    <n v="0"/>
    <m/>
    <m/>
    <m/>
    <s v="EST"/>
    <s v="40 HS"/>
    <d v="2022-08-12T00:00:00"/>
    <n v="3719.37"/>
    <n v="33"/>
    <x v="0"/>
    <x v="9"/>
  </r>
  <r>
    <s v="THELMA FATIMA DE MATTOS SILVA OLIVEIRA"/>
    <s v="Universidade Federal de Uberlandia"/>
    <n v="1123474"/>
    <n v="65386868691"/>
    <s v="20/02/1968"/>
    <s v="F"/>
    <s v="MARIA DE MATTOS SILVA"/>
    <s v="Parda"/>
    <s v="BRASILEIRO NATO"/>
    <m/>
    <s v="MG"/>
    <s v="LAVRAS"/>
    <n v="288"/>
    <s v="INSTITUTO DE CIENCIAS BIOMEDICAS"/>
    <s v="07-AREA ACADEMICA-UMUARAMA"/>
    <n v="288"/>
    <s v="INSTITUTO DE CIENCIAS BIOMEDICAS"/>
    <s v="07-AREA ACADEMICA-UMUARAMA"/>
    <x v="0"/>
    <s v="Doutorado"/>
    <x v="1"/>
    <x v="0"/>
    <n v="16"/>
    <x v="0"/>
    <m/>
    <s v="0//0"/>
    <m/>
    <m/>
    <n v="0"/>
    <m/>
    <n v="0"/>
    <m/>
    <m/>
    <m/>
    <s v="EST"/>
    <s v="40 HS"/>
    <d v="1995-01-09T00:00:00"/>
    <n v="15816.33"/>
    <n v="54"/>
    <x v="4"/>
    <x v="6"/>
  </r>
  <r>
    <s v="THEYSE GABRIELA PIRES DE SOUSA CHAVES"/>
    <s v="Universidade Federal de Uberlandia"/>
    <n v="3241783"/>
    <n v="11145940676"/>
    <s v="07/01/1993"/>
    <s v="F"/>
    <s v="VIVIANE PIRES DE SOUSA"/>
    <s v="Parda"/>
    <s v="BRASILEIRO NATO"/>
    <m/>
    <s v="MG"/>
    <m/>
    <n v="311"/>
    <s v="COORDENACAO CURSO GRADUACAO EM MEDICINA"/>
    <s v="07-AREA ACADEMICA-UMUARAMA"/>
    <n v="305"/>
    <s v="FACULDADE DE MEDICINA"/>
    <s v="07-AREA ACADEMICA-UMUARAM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1-06-23T00:00:00"/>
    <n v="3181.04"/>
    <n v="29"/>
    <x v="0"/>
    <x v="9"/>
  </r>
  <r>
    <s v="THIAGO AUGUSTO ROSA"/>
    <s v="Universidade Federal de Uberlandia"/>
    <n v="1649843"/>
    <n v="4977195680"/>
    <s v="05/11/1981"/>
    <s v="M"/>
    <s v="MARIA CONCEIÇAO"/>
    <s v="Branca"/>
    <s v="BRASILEIRO NATO"/>
    <m/>
    <s v="MG"/>
    <s v="ARAXA"/>
    <n v="799"/>
    <s v="COORD CURSO CIENCIAS BIOLOGICAS PONTAL"/>
    <s v="09-CAMPUS PONTAL"/>
    <n v="1152"/>
    <s v="INSTITUTO CIENCIAS EXATA NATURAIS PONTAL"/>
    <s v="09-CAMPUS PONTAL"/>
    <x v="0"/>
    <s v="Mestrado"/>
    <x v="0"/>
    <x v="0"/>
    <n v="10"/>
    <x v="0"/>
    <m/>
    <s v="0//0"/>
    <m/>
    <m/>
    <n v="0"/>
    <m/>
    <n v="0"/>
    <m/>
    <m/>
    <m/>
    <s v="EST"/>
    <s v="40 HS"/>
    <d v="2008-08-20T00:00:00"/>
    <n v="6273.77"/>
    <n v="41"/>
    <x v="2"/>
    <x v="2"/>
  </r>
  <r>
    <s v="THIAGO CALLADO KOBAYASHI"/>
    <s v="Universidade Federal de Uberlandia"/>
    <n v="1570454"/>
    <n v="29976449844"/>
    <s v="17/08/1981"/>
    <s v="M"/>
    <s v="GLORIA MARIA ARAUJO CALLADO"/>
    <s v="Branca"/>
    <s v="BRASILEIRO NATO"/>
    <m/>
    <s v="SP"/>
    <s v="SAO PAULO"/>
    <n v="559"/>
    <s v="OUVIDORIA GERAL"/>
    <s v="04-SANTA MONICA"/>
    <n v="344"/>
    <s v="INST DE ECONOMIA RELACOES INTERNACIONAIS"/>
    <s v="04-SANTA MONICA"/>
    <x v="0"/>
    <s v="Mestrado"/>
    <x v="1"/>
    <x v="0"/>
    <n v="11"/>
    <x v="0"/>
    <m/>
    <s v="0//0"/>
    <m/>
    <m/>
    <n v="0"/>
    <m/>
    <n v="0"/>
    <m/>
    <m/>
    <m/>
    <s v="EST"/>
    <s v="40 HS"/>
    <d v="2007-04-23T00:00:00"/>
    <n v="14302.15"/>
    <n v="41"/>
    <x v="2"/>
    <x v="6"/>
  </r>
  <r>
    <s v="THIAGO DE FREITAS FERREIRA COSTA"/>
    <s v="Universidade Federal de Uberlandia"/>
    <n v="1756926"/>
    <n v="33821782811"/>
    <s v="14/12/1985"/>
    <s v="M"/>
    <s v="CRIZELDA DE FREITAS SAMPAIO"/>
    <s v="Branca"/>
    <s v="BRASILEIRO NATO"/>
    <m/>
    <s v="SP"/>
    <m/>
    <n v="815"/>
    <s v="COORDENACAO DO CURSO DE MUSICA"/>
    <s v="04-SANTA MONICA"/>
    <n v="808"/>
    <s v="INSTITUTO DE ARTES"/>
    <s v="04-SANTA MONICA"/>
    <x v="0"/>
    <s v="Mestrado"/>
    <x v="1"/>
    <x v="2"/>
    <n v="9"/>
    <x v="0"/>
    <m/>
    <s v="0//0"/>
    <m/>
    <m/>
    <n v="0"/>
    <m/>
    <n v="0"/>
    <m/>
    <m/>
    <m/>
    <s v="EST"/>
    <s v="25 HS"/>
    <d v="2010-01-26T00:00:00"/>
    <n v="9316.32"/>
    <n v="37"/>
    <x v="7"/>
    <x v="3"/>
  </r>
  <r>
    <s v="THIAGO DO AMARAL FELIPE"/>
    <s v="Universidade Federal de Uberlandia"/>
    <n v="2135720"/>
    <n v="6647009698"/>
    <s v="03/05/1990"/>
    <s v="M"/>
    <s v="MARIA MARCIA DO AMARAL FELIPE"/>
    <s v="Branca"/>
    <s v="BRASILEIRO NATO"/>
    <m/>
    <s v="MG"/>
    <m/>
    <n v="403"/>
    <s v="FACULDADE DE ENGENHARIA ELETRICA"/>
    <s v="04-SANTA MONICA"/>
    <n v="403"/>
    <s v="FACULDADE DE ENGENHARIA ELETRICA"/>
    <s v="04-SANTA MONICA"/>
    <x v="0"/>
    <s v="Mestrado"/>
    <x v="1"/>
    <x v="0"/>
    <n v="6"/>
    <x v="0"/>
    <m/>
    <s v="0//0"/>
    <m/>
    <m/>
    <n v="0"/>
    <m/>
    <n v="0"/>
    <m/>
    <m/>
    <m/>
    <s v="EST"/>
    <s v="40 HS"/>
    <d v="2014-07-06T00:00:00"/>
    <n v="8630.0400000000009"/>
    <n v="32"/>
    <x v="0"/>
    <x v="3"/>
  </r>
  <r>
    <s v="THIAGO GUIMARAES DOS REIS"/>
    <s v="Universidade Federal de Uberlandia"/>
    <n v="2340357"/>
    <n v="8188382647"/>
    <s v="12/11/1988"/>
    <s v="M"/>
    <s v="LEILA DA CUNHA GUIMARAES"/>
    <s v="Branca"/>
    <s v="BRASILEIRO NATO"/>
    <m/>
    <s v="MG"/>
    <m/>
    <n v="130"/>
    <s v="SETOR DE ASSUNTOS EDUCACIONAIS - DIRAC"/>
    <s v="04-SANTA MONICA"/>
    <n v="262"/>
    <s v="PRO REITORIA DE GRADUACAO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30 HS"/>
    <d v="2016-10-18T00:00:00"/>
    <n v="3118.46"/>
    <n v="34"/>
    <x v="7"/>
    <x v="9"/>
  </r>
  <r>
    <s v="THIAGO MARQUES"/>
    <s v="Universidade Federal de Uberlandia"/>
    <n v="1876060"/>
    <n v="4991994640"/>
    <s v="24/09/1980"/>
    <s v="M"/>
    <s v="MARIA REGINA APARECIDA FELIPE MARQUES"/>
    <s v="Não Informado"/>
    <s v="BRASILEIRO NATO"/>
    <m/>
    <s v="MG"/>
    <m/>
    <n v="389"/>
    <s v="COORDENACAO C BACH LIC CIENCIAS SOCIAIS"/>
    <s v="04-SANTA MONICA"/>
    <n v="806"/>
    <s v="INSTITUTO DE CIENCIAS SOCIAIS"/>
    <s v="04-SANTA MONICA"/>
    <x v="0"/>
    <s v="Graduação (Nivel Superior Completo)"/>
    <x v="0"/>
    <x v="0"/>
    <n v="8"/>
    <x v="0"/>
    <m/>
    <s v="0//0"/>
    <m/>
    <s v="LIC CAPAC - ART 25, INC I - DEC 9991/2019"/>
    <n v="0"/>
    <m/>
    <n v="0"/>
    <m/>
    <s v="1/11/2022"/>
    <s v="29/01/2023"/>
    <s v="EST"/>
    <s v="40 HS"/>
    <d v="2012-04-27T00:00:00"/>
    <n v="4560.8900000000003"/>
    <n v="42"/>
    <x v="2"/>
    <x v="0"/>
  </r>
  <r>
    <s v="THIAGO MENEZES DO PRADO"/>
    <s v="Universidade Federal de Uberlandia"/>
    <n v="2143525"/>
    <n v="1528710630"/>
    <s v="14/09/1986"/>
    <s v="M"/>
    <s v="SILVANA MENEZES BARBOSA DA SILVA"/>
    <s v="Branca"/>
    <s v="BRASILEIRO NATO"/>
    <m/>
    <s v="SP"/>
    <m/>
    <n v="399"/>
    <s v="FACULDADE DE ENGENHARIA MECANICA"/>
    <s v="12-CAMPUS GLORIA"/>
    <n v="399"/>
    <s v="FACULDADE DE ENGENHARIA MECANICA"/>
    <s v="12-CAMPUS GLORI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8-04T00:00:00"/>
    <n v="5145.8900000000003"/>
    <n v="36"/>
    <x v="7"/>
    <x v="0"/>
  </r>
  <r>
    <s v="THIAGO MIRANDA ALVES"/>
    <s v="Hospital de Clínicas"/>
    <n v="1630940"/>
    <n v="6073513658"/>
    <s v="06/10/1983"/>
    <s v="M"/>
    <s v="LIDIA MIRANDA CARDOSO ALVE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6"/>
    <x v="0"/>
    <m/>
    <s v="0//0"/>
    <m/>
    <m/>
    <n v="26233"/>
    <s v="UNIVERSIDADE FEDERAL DO CEARA"/>
    <n v="0"/>
    <m/>
    <m/>
    <m/>
    <s v="EST"/>
    <s v="40 HS"/>
    <d v="2018-06-04T00:00:00"/>
    <n v="12733.34"/>
    <n v="39"/>
    <x v="2"/>
    <x v="5"/>
  </r>
  <r>
    <s v="THIAGO PEREIRA"/>
    <s v="Universidade Federal de Uberlandia"/>
    <n v="2151109"/>
    <n v="33319083805"/>
    <s v="18/07/1983"/>
    <s v="M"/>
    <s v="MARIA APARECIDA DE SOUZA PEREIRA"/>
    <s v="Branca"/>
    <s v="BRASILEIRO NATO"/>
    <m/>
    <s v="SP"/>
    <m/>
    <n v="399"/>
    <s v="FACULDADE DE ENGENHARIA MECANICA"/>
    <s v="12-CAMPUS GLORIA"/>
    <n v="399"/>
    <s v="FACULDADE DE ENGENHARIA MECANICA"/>
    <s v="12-CAMPUS GLORIA"/>
    <x v="0"/>
    <s v="ENSINO MEDIO"/>
    <x v="0"/>
    <x v="0"/>
    <n v="6"/>
    <x v="0"/>
    <m/>
    <s v="0//0"/>
    <m/>
    <m/>
    <n v="0"/>
    <m/>
    <n v="0"/>
    <m/>
    <m/>
    <m/>
    <s v="EST"/>
    <s v="40 HS"/>
    <d v="2014-08-11T00:00:00"/>
    <n v="3987.8"/>
    <n v="39"/>
    <x v="2"/>
    <x v="9"/>
  </r>
  <r>
    <s v="THIAGO SOARES MARTINS"/>
    <s v="Universidade Federal de Uberlandia"/>
    <n v="2352778"/>
    <n v="5876813656"/>
    <s v="30/07/1982"/>
    <s v="M"/>
    <s v="MARIA DIVA SOARES MARTINS"/>
    <s v="Branca"/>
    <s v="BRASILEIRO NATO"/>
    <m/>
    <s v="MG"/>
    <s v="MONTE CARMELO"/>
    <n v="247"/>
    <s v="PRO REITORIA EXTENSAO E CULTURA"/>
    <s v="04-SANTA MONICA"/>
    <n v="247"/>
    <s v="PRO REITORIA EXTENSAO E CULTURA"/>
    <s v="04-SANTA MONICA"/>
    <x v="0"/>
    <s v="Graduação (Nivel Superior Completo)"/>
    <x v="0"/>
    <x v="2"/>
    <n v="10"/>
    <x v="0"/>
    <m/>
    <s v="0//0"/>
    <m/>
    <m/>
    <n v="0"/>
    <m/>
    <n v="0"/>
    <m/>
    <m/>
    <m/>
    <s v="EST"/>
    <s v="40 HS"/>
    <d v="2009-01-22T00:00:00"/>
    <n v="5501.82"/>
    <n v="40"/>
    <x v="2"/>
    <x v="0"/>
  </r>
  <r>
    <s v="THIARA HELEN SILVA PEREIRA"/>
    <s v="Universidade Federal de Uberlandia"/>
    <n v="3035563"/>
    <n v="10433431644"/>
    <s v="15/06/1991"/>
    <s v="F"/>
    <s v="MARIA MADALENA DA SILVA"/>
    <s v="Branca"/>
    <s v="BRASILEIRO NATO"/>
    <m/>
    <s v="MG"/>
    <m/>
    <n v="555"/>
    <s v="COMISSAO SINDICANCIA INQ ADMINISTRATIVO"/>
    <s v="01-REITORIA MARTINS"/>
    <n v="4"/>
    <s v="GABINETE DO REITOR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30 HS"/>
    <d v="2018-03-12T00:00:00"/>
    <n v="3001.4"/>
    <n v="31"/>
    <x v="0"/>
    <x v="9"/>
  </r>
  <r>
    <s v="THULIO MARQUEZ CUNHA"/>
    <s v="Hospital de Clínicas"/>
    <n v="3483931"/>
    <n v="3616769647"/>
    <s v="12/08/1979"/>
    <s v="M"/>
    <s v="LUCIA CRISTINA MARQUEZ CUNH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Doutorado"/>
    <x v="1"/>
    <x v="1"/>
    <n v="8"/>
    <x v="0"/>
    <m/>
    <s v="0//0"/>
    <m/>
    <m/>
    <n v="0"/>
    <m/>
    <n v="0"/>
    <m/>
    <m/>
    <m/>
    <s v="EST"/>
    <s v="20 HS"/>
    <d v="2011-09-01T00:00:00"/>
    <n v="10109.41"/>
    <n v="43"/>
    <x v="2"/>
    <x v="8"/>
  </r>
  <r>
    <s v="THULIO PEREIRA MATTOS"/>
    <s v="Universidade Federal de Uberlandia"/>
    <n v="3043763"/>
    <n v="1602892628"/>
    <s v="05/07/1987"/>
    <s v="M"/>
    <s v="EREMITA VALOIS MOTA"/>
    <s v="Branca"/>
    <s v="BRASILEIRO NATO"/>
    <m/>
    <s v="GO"/>
    <m/>
    <n v="787"/>
    <s v="COOD CURSO AGRONOMIA MONTE CARMELO"/>
    <s v="10-CAMPUS MONTE CARMELO"/>
    <n v="301"/>
    <s v="INSTITUTO DE CIENCIAS AGRARIAS"/>
    <s v="12-CAMPUS GLORIA"/>
    <x v="0"/>
    <s v="Mestrado"/>
    <x v="0"/>
    <x v="0"/>
    <n v="4"/>
    <x v="0"/>
    <m/>
    <s v="0//0"/>
    <m/>
    <m/>
    <n v="0"/>
    <m/>
    <n v="0"/>
    <m/>
    <m/>
    <m/>
    <s v="EST"/>
    <s v="40 HS"/>
    <d v="2018-05-03T00:00:00"/>
    <n v="4918.84"/>
    <n v="35"/>
    <x v="7"/>
    <x v="0"/>
  </r>
  <r>
    <s v="TIAGO APARICIO DE JESUS PEREIRA"/>
    <s v="Universidade Federal de Uberlandia"/>
    <n v="1964187"/>
    <n v="7243398685"/>
    <s v="23/08/1986"/>
    <s v="M"/>
    <s v="NILCE MARIA DE JESUS"/>
    <s v="Parda"/>
    <s v="BRASILEIRO NATO"/>
    <m/>
    <s v="DF"/>
    <m/>
    <n v="684"/>
    <s v="DIVISAO DE PROJETOS - PREFE"/>
    <s v="04-SANTA MONICA"/>
    <n v="59"/>
    <s v="PREFEITURA UNIVERSITARIA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8-27T00:00:00"/>
    <n v="4488.6000000000004"/>
    <n v="36"/>
    <x v="7"/>
    <x v="0"/>
  </r>
  <r>
    <s v="TIAGO BELLETATO STABILLE"/>
    <s v="Hospital de Clínicas"/>
    <n v="4923461"/>
    <n v="6151017633"/>
    <s v="22/09/1983"/>
    <s v="M"/>
    <s v="MARIA APARECIDA BELLETATO  STABILLE"/>
    <s v="Branca"/>
    <s v="BRASILEIRO NATO"/>
    <m/>
    <s v="SP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6"/>
    <x v="0"/>
    <m/>
    <s v="0//0"/>
    <m/>
    <m/>
    <n v="0"/>
    <m/>
    <n v="0"/>
    <m/>
    <m/>
    <m/>
    <s v="EST"/>
    <s v="20 HS"/>
    <d v="2015-05-29T00:00:00"/>
    <n v="9630.26"/>
    <n v="39"/>
    <x v="2"/>
    <x v="3"/>
  </r>
  <r>
    <s v="TIAGO CASTRO E COUTO"/>
    <s v="Universidade Federal de Uberlandia"/>
    <n v="1678032"/>
    <n v="5154598601"/>
    <s v="16/08/1982"/>
    <s v="M"/>
    <s v="MARIA DE LOURDES DIAS CASTRO E COUTO"/>
    <s v="Branca"/>
    <s v="BRASILEIRO NATO"/>
    <m/>
    <s v="MG"/>
    <m/>
    <n v="1217"/>
    <s v="DIVISAO DO SIASS PERICIA SAUD SERVIDOR"/>
    <s v="08-AREA ADMINISTR-UMUARAMA"/>
    <n v="29"/>
    <s v="PRO REITORIA DE GESTAO DE PESSOAS"/>
    <s v="04-SANTA MONICA"/>
    <x v="0"/>
    <s v="Doutorado"/>
    <x v="1"/>
    <x v="0"/>
    <n v="7"/>
    <x v="0"/>
    <m/>
    <s v="0//0"/>
    <m/>
    <m/>
    <n v="0"/>
    <m/>
    <n v="0"/>
    <m/>
    <m/>
    <m/>
    <s v="EST"/>
    <s v="40 HS"/>
    <d v="2013-03-27T00:00:00"/>
    <n v="24857.49"/>
    <n v="40"/>
    <x v="2"/>
    <x v="4"/>
  </r>
  <r>
    <s v="TIAGO DINIZ DOURADO"/>
    <s v="Universidade Federal de Uberlandia"/>
    <n v="2234722"/>
    <n v="2900843189"/>
    <s v="03/03/1991"/>
    <s v="M"/>
    <s v="MARIA ELIZA DINIZ"/>
    <s v="Parda"/>
    <s v="BRASILEIRO NATO"/>
    <m/>
    <s v="DF"/>
    <m/>
    <n v="74"/>
    <s v="DIVISAO DE DOCUMENTACAO - SEPRO"/>
    <s v="04-SANTA MONICA"/>
    <n v="59"/>
    <s v="PREFEITURA UNIVERSITARIA"/>
    <s v="04-SANTA MON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06-18T00:00:00"/>
    <n v="4428.78"/>
    <n v="31"/>
    <x v="0"/>
    <x v="0"/>
  </r>
  <r>
    <s v="TIAGO FEROLLA NUNES"/>
    <s v="Hospital de Clínicas"/>
    <n v="1952952"/>
    <n v="4977222679"/>
    <s v="03/07/1981"/>
    <s v="M"/>
    <s v="ANA MARIA FEROLLA DA SILVA NUNES"/>
    <s v="Não Informado"/>
    <s v="BRASILEIRO NATO"/>
    <m/>
    <s v="MG"/>
    <m/>
    <n v="771"/>
    <s v="SERVICOS MEDICOS"/>
    <s v="06-HOSP CLINICAS-UMUARAMA"/>
    <n v="746"/>
    <s v="DIRETORIA DE SERVICOS CLINICOS"/>
    <s v="06-HOSP CLINICAS-UMUARAMA"/>
    <x v="0"/>
    <s v="Doutorado"/>
    <x v="1"/>
    <x v="3"/>
    <n v="7"/>
    <x v="0"/>
    <m/>
    <s v="0//0"/>
    <m/>
    <m/>
    <n v="0"/>
    <m/>
    <n v="0"/>
    <m/>
    <m/>
    <m/>
    <s v="EST"/>
    <s v="20 HS"/>
    <d v="2012-06-30T00:00:00"/>
    <n v="11898.51"/>
    <n v="41"/>
    <x v="2"/>
    <x v="8"/>
  </r>
  <r>
    <s v="TIAGO GONCALVES MACHADO"/>
    <s v="Universidade Federal de Uberlandia"/>
    <n v="1280927"/>
    <n v="9027787654"/>
    <s v="15/07/1989"/>
    <s v="M"/>
    <s v="GLENDA GONCALVES MACHADO"/>
    <s v="Branca"/>
    <s v="BRASILEIRO NATO"/>
    <m/>
    <s v="MG"/>
    <m/>
    <n v="1217"/>
    <s v="DIVISAO DO SIASS PERICIA SAUD SERVIDOR"/>
    <s v="08-AREA ADMINISTR-UMUARAMA"/>
    <n v="29"/>
    <s v="PRO REITORIA DE GESTAO DE PESSOAS"/>
    <s v="04-SANTA MONICA"/>
    <x v="0"/>
    <s v="Especialização Nivel Superior"/>
    <x v="1"/>
    <x v="1"/>
    <n v="1"/>
    <x v="0"/>
    <m/>
    <s v="0//0"/>
    <m/>
    <m/>
    <n v="0"/>
    <m/>
    <n v="0"/>
    <m/>
    <m/>
    <m/>
    <s v="EST"/>
    <s v="20 HS"/>
    <d v="2022-08-19T00:00:00"/>
    <n v="5880.78"/>
    <n v="33"/>
    <x v="0"/>
    <x v="0"/>
  </r>
  <r>
    <s v="TIAGO HENRIQUE DA FONSECA"/>
    <s v="Hospital de Clínicas"/>
    <n v="1242403"/>
    <n v="7008408692"/>
    <s v="12/02/1985"/>
    <s v="M"/>
    <s v="MARIA LUCIA PAULINO"/>
    <s v="Branca"/>
    <s v="BRASILEIRO NATO"/>
    <m/>
    <s v="MG"/>
    <m/>
    <n v="491"/>
    <s v="CENTRO CIRURGICO GEUNE DIENF"/>
    <s v="05-ENFERMAGEM-UMUARAMA"/>
    <n v="211"/>
    <s v="DIRETORIA DE ENFERMAGEM HC"/>
    <s v="05-ENFERMAGEM-UMUARAMA"/>
    <x v="0"/>
    <s v="Tecnico (Nivel Medio Completo)"/>
    <x v="2"/>
    <x v="3"/>
    <n v="5"/>
    <x v="0"/>
    <m/>
    <s v="0//0"/>
    <m/>
    <m/>
    <n v="26235"/>
    <s v="UNIVERSIDADE FEDERAL DE GOIAS"/>
    <n v="0"/>
    <m/>
    <m/>
    <m/>
    <s v="EST"/>
    <s v="40 HS"/>
    <d v="2021-07-23T00:00:00"/>
    <n v="8306.49"/>
    <n v="37"/>
    <x v="7"/>
    <x v="3"/>
  </r>
  <r>
    <s v="TIAGO HENRIQUE FERREIRA"/>
    <s v="Universidade Federal de Uberlandia"/>
    <n v="1997708"/>
    <n v="7641054692"/>
    <s v="18/09/1985"/>
    <s v="M"/>
    <s v="VERANILDA MARIA FERREIRA"/>
    <s v="Parda"/>
    <s v="BRASILEIRO NATO"/>
    <m/>
    <s v="MG"/>
    <m/>
    <n v="1173"/>
    <s v="ASSESSORIA ADMINISTRATIVA UFU PT MINAS"/>
    <s v="11-CAMPUS PATOS DE MINAS"/>
    <n v="581"/>
    <s v="CENTRO DE TECNO DA INFOR E COMUNICACAO"/>
    <s v="08-AREA ADMINISTR-UMUARAM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3-02-18T00:00:00"/>
    <n v="7668.81"/>
    <n v="37"/>
    <x v="7"/>
    <x v="2"/>
  </r>
  <r>
    <s v="TIAGO LEITE PINTO"/>
    <s v="Universidade Federal de Uberlandia"/>
    <n v="1857974"/>
    <n v="11784711799"/>
    <s v="26/07/1987"/>
    <s v="M"/>
    <s v="LUCIANA DA CONCEICAO LEITE"/>
    <s v="Parda"/>
    <s v="BRASILEIRO NATO"/>
    <m/>
    <s v="RJ"/>
    <m/>
    <n v="723"/>
    <s v="DIVISAO DE ATENDIMENTO AO USUARIO"/>
    <s v="04-SANTA MONICA"/>
    <n v="585"/>
    <s v="DIRETORIA DO SISTEMA DE BIBLIOTECAS"/>
    <s v="04-SANTA MONICA"/>
    <x v="0"/>
    <s v="Mestrado"/>
    <x v="1"/>
    <x v="2"/>
    <n v="3"/>
    <x v="0"/>
    <m/>
    <s v="0//0"/>
    <m/>
    <m/>
    <n v="0"/>
    <m/>
    <n v="0"/>
    <m/>
    <m/>
    <m/>
    <s v="EST"/>
    <s v="40 HS"/>
    <d v="2019-11-07T00:00:00"/>
    <n v="8659.81"/>
    <n v="35"/>
    <x v="7"/>
    <x v="3"/>
  </r>
  <r>
    <s v="TIAGO MOREIRA BORGES"/>
    <s v="Universidade Federal de Uberlandia"/>
    <n v="1851295"/>
    <n v="720201136"/>
    <s v="30/09/1988"/>
    <s v="M"/>
    <s v="MARIA STAEL MOREIRA BORGES"/>
    <s v="Parda"/>
    <s v="BRASILEIRO NATO"/>
    <m/>
    <s v="MG"/>
    <m/>
    <n v="133"/>
    <s v="DIRETORIA ADMINISTRACAO DE MATERIAIS"/>
    <s v="08-AREA ADMINISTR-UMUARAMA"/>
    <n v="131"/>
    <s v="PRO REITORIA DE PLANEJAMEN ADMINISTRACAO"/>
    <s v="04-SANTA MONICA"/>
    <x v="0"/>
    <s v="Mestrado"/>
    <x v="0"/>
    <x v="0"/>
    <n v="8"/>
    <x v="0"/>
    <m/>
    <s v="0//0"/>
    <m/>
    <m/>
    <n v="26413"/>
    <s v="INSTITUTO FEDERAL DO TRIANGULO MINEIRO"/>
    <n v="0"/>
    <m/>
    <m/>
    <m/>
    <s v="EST"/>
    <s v="40 HS"/>
    <d v="2018-06-11T00:00:00"/>
    <n v="10456.549999999999"/>
    <n v="34"/>
    <x v="7"/>
    <x v="8"/>
  </r>
  <r>
    <s v="TIAGO SILVA SOARES"/>
    <s v="Hospital de Clínicas"/>
    <n v="2996609"/>
    <n v="9705606641"/>
    <s v="25/09/1988"/>
    <s v="M"/>
    <s v="LUZIA DO CARMO SILVA SOARES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11-16T00:00:00"/>
    <n v="4001.88"/>
    <n v="34"/>
    <x v="7"/>
    <x v="0"/>
  </r>
  <r>
    <s v="TOMAZ DE AQUINO MOREIRA"/>
    <s v="Hospital de Clínicas"/>
    <n v="410473"/>
    <n v="36160873687"/>
    <s v="15/05/1960"/>
    <s v="M"/>
    <s v="MARIA DORES MATEUS"/>
    <s v="Branca"/>
    <s v="BRASILEIRO NATO"/>
    <m/>
    <s v="MG"/>
    <s v="SACRAMENTO"/>
    <n v="771"/>
    <s v="SERVICOS MEDICOS"/>
    <s v="06-HOSP CLINICAS-UMUARAMA"/>
    <n v="746"/>
    <s v="DIRETORIA DE SERVICOS CLINICOS"/>
    <s v="06-HOSP CLINICAS-UMUARAMA"/>
    <x v="5"/>
    <s v="Especialização Nivel Superior"/>
    <x v="0"/>
    <x v="0"/>
    <n v="16"/>
    <x v="0"/>
    <m/>
    <s v="0//0"/>
    <m/>
    <m/>
    <n v="0"/>
    <m/>
    <n v="0"/>
    <m/>
    <m/>
    <m/>
    <s v="EST"/>
    <s v="40 HS"/>
    <d v="1981-04-01T00:00:00"/>
    <n v="8380.7800000000007"/>
    <n v="62"/>
    <x v="6"/>
    <x v="3"/>
  </r>
  <r>
    <s v="TOMAZ SOARES NETO"/>
    <s v="Universidade Federal de Uberlandia"/>
    <n v="412087"/>
    <n v="21265127620"/>
    <s v="28/09/1955"/>
    <s v="M"/>
    <s v="MARIA GUILHERMINA DE OLIVEIRA"/>
    <s v="Preta"/>
    <s v="BRASILEIRO NATO"/>
    <m/>
    <s v="MG"/>
    <s v="UBERLANDIA"/>
    <n v="673"/>
    <s v="DIRETORIA DE OBRAS"/>
    <s v="04-SANTA MONICA"/>
    <n v="80"/>
    <s v="DIRETORIA DE OBRAS - ANTIGA-"/>
    <s v="04-SANTA MONICA"/>
    <x v="0"/>
    <s v="ALFABETIZADO SEM CURSOS REGULARES"/>
    <x v="3"/>
    <x v="0"/>
    <n v="16"/>
    <x v="0"/>
    <m/>
    <s v="0//0"/>
    <m/>
    <m/>
    <n v="0"/>
    <m/>
    <n v="0"/>
    <m/>
    <m/>
    <m/>
    <s v="EST"/>
    <s v="40 HS"/>
    <d v="1979-03-22T00:00:00"/>
    <n v="4737.57"/>
    <n v="67"/>
    <x v="1"/>
    <x v="0"/>
  </r>
  <r>
    <s v="TULIO CESAR CESARIO"/>
    <s v="Universidade Federal de Uberlandia"/>
    <n v="3309146"/>
    <n v="4481478667"/>
    <s v="25/12/1977"/>
    <s v="M"/>
    <s v="KATIA APARECIDA DINIZ CESARIO"/>
    <s v="Parda"/>
    <s v="BRASILEIRO NATO"/>
    <m/>
    <s v="MG"/>
    <m/>
    <n v="629"/>
    <s v="DIVISAO PROCTO INFORMACOES - DIRPS"/>
    <s v="04-SANTA MONICA"/>
    <n v="262"/>
    <s v="PRO REITORIA DE GRADUACAO"/>
    <s v="04-SANTA MONICA"/>
    <x v="0"/>
    <s v="Graduação (Nivel Superior Completo)"/>
    <x v="0"/>
    <x v="1"/>
    <n v="1"/>
    <x v="0"/>
    <m/>
    <s v="0//0"/>
    <m/>
    <m/>
    <n v="0"/>
    <m/>
    <n v="0"/>
    <m/>
    <m/>
    <m/>
    <s v="EST"/>
    <s v="40 HS"/>
    <d v="2022-08-12T00:00:00"/>
    <n v="3058.7"/>
    <n v="45"/>
    <x v="3"/>
    <x v="9"/>
  </r>
  <r>
    <s v="TULIO GONCALVES GOMES"/>
    <s v="Universidade Federal de Uberlandia"/>
    <n v="1107014"/>
    <n v="8252095607"/>
    <s v="28/01/1986"/>
    <s v="M"/>
    <s v="TANIA MARIA DA CUNHA GOMES"/>
    <s v="Parda"/>
    <s v="BRASILEIRO NATO"/>
    <m/>
    <s v="MG"/>
    <m/>
    <n v="131"/>
    <s v="PRO REITORIA DE PLANEJAMEN ADMINISTRACAO"/>
    <s v="04-SANTA MONICA"/>
    <n v="131"/>
    <s v="PRO REITORIA DE PLANEJAMEN ADMINISTRACAO"/>
    <s v="04-SANTA MONICA"/>
    <x v="0"/>
    <s v="Mestrado"/>
    <x v="1"/>
    <x v="0"/>
    <n v="6"/>
    <x v="1"/>
    <m/>
    <s v="0//0"/>
    <m/>
    <s v="CESSAO (COM ONUS) PARA OUTROS ORGAOS - EST"/>
    <n v="0"/>
    <m/>
    <n v="26443"/>
    <s v="EMPRESA BRAS. SERVIÇOS HOSPITALARES"/>
    <s v="13/02/2020"/>
    <s v="0//0"/>
    <s v="EST"/>
    <s v="40 HS"/>
    <d v="2014-08-14T00:00:00"/>
    <n v="0"/>
    <n v="36"/>
    <x v="7"/>
    <x v="10"/>
  </r>
  <r>
    <s v="TULLIO DA SILVA GOMES"/>
    <s v="Universidade Federal de Uberlandia"/>
    <n v="3249329"/>
    <n v="9284160626"/>
    <s v="05/09/1989"/>
    <s v="M"/>
    <s v="NOILDA RIBEIRO DA SILVA"/>
    <s v="Parda"/>
    <s v="BRASILEIRO NATO"/>
    <m/>
    <s v="MG"/>
    <m/>
    <n v="719"/>
    <s v="DIVISAO DE SISTEMA_- CTIC"/>
    <s v="08-AREA ADMINISTR-UMUARAMA"/>
    <n v="92"/>
    <s v="HOSPITAL ODONTOLOGICO - DIRETORIA GERAL"/>
    <s v="08-AREA ADMINISTR-UMUARAMA"/>
    <x v="0"/>
    <s v="Especialização Nivel Superior"/>
    <x v="1"/>
    <x v="1"/>
    <n v="1"/>
    <x v="0"/>
    <m/>
    <s v="0//0"/>
    <m/>
    <m/>
    <n v="0"/>
    <m/>
    <n v="0"/>
    <m/>
    <m/>
    <m/>
    <s v="EST"/>
    <s v="40 HS"/>
    <d v="2021-08-16T00:00:00"/>
    <n v="5434.85"/>
    <n v="33"/>
    <x v="0"/>
    <x v="0"/>
  </r>
  <r>
    <s v="ULYSSES GUILHERME FERREIRA"/>
    <s v="Universidade Federal de Uberlandia"/>
    <n v="1968800"/>
    <n v="10550450661"/>
    <s v="02/02/1991"/>
    <s v="M"/>
    <s v="NILZA MARIA DA SILVA FERREIRA"/>
    <s v="Branca"/>
    <s v="BRASILEIRO NATO"/>
    <m/>
    <s v="MG"/>
    <m/>
    <n v="410"/>
    <s v="FACULDADE DE ENGENHARIA QUIMICA"/>
    <s v="04-SANTA MONICA"/>
    <n v="410"/>
    <s v="FACULDADE DE ENGENHARIA QUIMICA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9-11T00:00:00"/>
    <n v="5179.1499999999996"/>
    <n v="31"/>
    <x v="0"/>
    <x v="0"/>
  </r>
  <r>
    <s v="VAILDA APARECIDA DE MEDEIROS"/>
    <s v="Hospital de Clínicas"/>
    <n v="1434411"/>
    <n v="97107905600"/>
    <s v="28/07/1972"/>
    <s v="F"/>
    <s v="LUZIA ALICE DE JESUS"/>
    <s v="Branca"/>
    <s v="BRASILEIRO NATO"/>
    <m/>
    <s v="MG"/>
    <s v="MONTE ALEGRE DE MINAS"/>
    <n v="212"/>
    <s v="AMBULATORIO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3-11-11T00:00:00"/>
    <n v="8995.01"/>
    <n v="50"/>
    <x v="5"/>
    <x v="3"/>
  </r>
  <r>
    <s v="VALDECIR LUCAS DA SILVA"/>
    <s v="Universidade Federal de Uberlandia"/>
    <n v="412215"/>
    <n v="49848283668"/>
    <s v="03/09/1963"/>
    <s v="M"/>
    <s v="SEBASTIANA GUERRA SILVA"/>
    <s v="Branca"/>
    <s v="BRASILEIRO NATO"/>
    <m/>
    <s v="MG"/>
    <s v="UBERLANDIA"/>
    <n v="60"/>
    <s v="DIVISAO DE CONSERVACAO E LIMPEZA"/>
    <s v="04-SANTA MONICA"/>
    <n v="59"/>
    <s v="PREFEITURA UNIVERSITARIA"/>
    <s v="04-SANTA MONICA"/>
    <x v="0"/>
    <s v="Tecnico (Nivel Medio Completo)"/>
    <x v="4"/>
    <x v="0"/>
    <n v="16"/>
    <x v="0"/>
    <m/>
    <s v="0//0"/>
    <m/>
    <m/>
    <n v="0"/>
    <m/>
    <n v="0"/>
    <m/>
    <m/>
    <m/>
    <s v="EST"/>
    <s v="40 HS"/>
    <d v="1983-04-15T00:00:00"/>
    <n v="3830.24"/>
    <n v="59"/>
    <x v="6"/>
    <x v="9"/>
  </r>
  <r>
    <s v="VALDECY CAETANO DE SOUSA"/>
    <s v="Universidade Federal de Uberlandia"/>
    <n v="389760"/>
    <n v="45245100606"/>
    <s v="10/11/1963"/>
    <s v="M"/>
    <s v="MARIA SOUSA DE JESUS"/>
    <s v="Branca"/>
    <s v="BRASILEIRO NATO"/>
    <m/>
    <s v="MG"/>
    <m/>
    <n v="685"/>
    <s v="DIVISAO DE RECURSOS AUDIO-VISUAIS"/>
    <s v="04-SANTA MONICA"/>
    <n v="59"/>
    <s v="PREFEITURA UNIVERSITARIA"/>
    <s v="04-SANTA MONICA"/>
    <x v="0"/>
    <s v="ENSINO MEDIO"/>
    <x v="2"/>
    <x v="1"/>
    <n v="14"/>
    <x v="0"/>
    <m/>
    <s v="0//0"/>
    <m/>
    <m/>
    <n v="26254"/>
    <s v="UNIVERSIDADE FED.DO TRIANGULO MINEIRO"/>
    <n v="0"/>
    <m/>
    <m/>
    <m/>
    <s v="EST"/>
    <s v="40 HS"/>
    <d v="2021-10-13T00:00:00"/>
    <n v="3614.22"/>
    <n v="59"/>
    <x v="6"/>
    <x v="9"/>
  </r>
  <r>
    <s v="VALDEIR FRANCISCO OLIVEIRA FILHO"/>
    <s v="Universidade Federal de Uberlandia"/>
    <n v="2115453"/>
    <n v="8722662650"/>
    <s v="28/12/1987"/>
    <s v="M"/>
    <s v="LUCIA LOPES DE OLIVEIRA"/>
    <s v="Não Informado"/>
    <s v="BRASILEIRO NATO"/>
    <m/>
    <s v="MG"/>
    <m/>
    <n v="796"/>
    <s v="COORD CURSO DE FISICA DO PONTAL"/>
    <s v="09-CAMPUS PONTAL"/>
    <n v="1152"/>
    <s v="INSTITUTO CIENCIAS EXATA NATURAIS PONTAL"/>
    <s v="09-CAMPUS PONTAL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4-28T00:00:00"/>
    <n v="4320.12"/>
    <n v="35"/>
    <x v="7"/>
    <x v="0"/>
  </r>
  <r>
    <s v="VALDEMAR DIAS DA SILVA"/>
    <s v="Universidade Federal de Uberlandia"/>
    <n v="413102"/>
    <n v="30195381653"/>
    <s v="08/06/1951"/>
    <s v="M"/>
    <s v="MARIA NAZARET JESUS"/>
    <s v="Não Informado"/>
    <s v="BRASILEIRO NATO"/>
    <m/>
    <s v="MG"/>
    <s v="MIRAPORANGA"/>
    <n v="118"/>
    <s v="DIVISAO FAZENDAS EXPERIMENTAIS - DIEPV"/>
    <s v="08-AREA ADMINISTR-UMUARAMA"/>
    <n v="117"/>
    <s v="DIRET DE EXPERIMENTACAO E PROD VEGETAL"/>
    <s v="08-AREA ADMINISTR-UMUARAMA"/>
    <x v="0"/>
    <s v="ALFABETIZADO SEM CURSOS REGULARES"/>
    <x v="3"/>
    <x v="2"/>
    <n v="16"/>
    <x v="0"/>
    <m/>
    <s v="0//0"/>
    <m/>
    <s v="LIC. TRATAMENTO DE SAUDE - EST"/>
    <n v="0"/>
    <m/>
    <n v="0"/>
    <m/>
    <s v="3/10/2022"/>
    <s v="31/12/2022"/>
    <s v="EST"/>
    <s v="40 HS"/>
    <d v="1983-02-03T00:00:00"/>
    <n v="4216.2299999999996"/>
    <n v="71"/>
    <x v="9"/>
    <x v="0"/>
  </r>
  <r>
    <s v="VALDENICE DE FATIMA FARIA"/>
    <s v="Universidade Federal de Uberlandia"/>
    <n v="1123327"/>
    <n v="57791406691"/>
    <s v="26/06/1969"/>
    <s v="F"/>
    <s v="LUZIA JORGE GONZAGA"/>
    <s v="Parda"/>
    <s v="BRASILEIRO NATO"/>
    <m/>
    <s v="MG"/>
    <s v="ARAXA"/>
    <n v="723"/>
    <s v="DIVISAO DE ATENDIMENTO AO USUARIO"/>
    <s v="04-SANTA MONICA"/>
    <n v="585"/>
    <s v="DIRETORIA DO SISTEMA DE BIBLIOTECAS"/>
    <s v="04-SANTA MONIC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4-11-30T00:00:00"/>
    <n v="5266.6"/>
    <n v="53"/>
    <x v="5"/>
    <x v="0"/>
  </r>
  <r>
    <s v="VALDILON JOSE MARTINS"/>
    <s v="Universidade Federal de Uberlandia"/>
    <n v="413481"/>
    <n v="30661498115"/>
    <s v="29/11/1962"/>
    <s v="M"/>
    <s v="MARIA VITORINO SILVA"/>
    <s v="Branca"/>
    <s v="BRASILEIRO NATO"/>
    <m/>
    <s v="GO"/>
    <s v="GOIANDIRA"/>
    <n v="71"/>
    <s v="DIVISAO VIGILANCIA SEGURANCA PATRIMONIAL"/>
    <s v="04-SANTA MONICA"/>
    <n v="59"/>
    <s v="PREFEITURA UNIVERSITARIA"/>
    <s v="04-SANTA MONICA"/>
    <x v="0"/>
    <s v="Graduação (Nivel Superior Completo)"/>
    <x v="0"/>
    <x v="0"/>
    <n v="16"/>
    <x v="0"/>
    <m/>
    <s v="0//0"/>
    <m/>
    <m/>
    <n v="0"/>
    <m/>
    <n v="0"/>
    <m/>
    <m/>
    <m/>
    <s v="EST"/>
    <s v="40 HS"/>
    <d v="1990-11-02T00:00:00"/>
    <n v="7988"/>
    <n v="60"/>
    <x v="6"/>
    <x v="2"/>
  </r>
  <r>
    <s v="VALDINEY JOSE DA SILVA"/>
    <s v="Universidade Federal de Uberlandia"/>
    <n v="1964880"/>
    <n v="54615992149"/>
    <s v="21/01/1975"/>
    <s v="M"/>
    <s v="MARIA PEREIRA DA SILVA"/>
    <s v="Parda"/>
    <s v="BRASILEIRO NATO"/>
    <m/>
    <s v="GO"/>
    <m/>
    <n v="340"/>
    <s v="INSTITUTO DE GEOGRAFIA"/>
    <s v="04-SANTA MONICA"/>
    <n v="340"/>
    <s v="INSTITUTO DE GEOGRAFIA"/>
    <s v="04-SANTA MONICA"/>
    <x v="0"/>
    <s v="Doutorado"/>
    <x v="0"/>
    <x v="0"/>
    <n v="7"/>
    <x v="0"/>
    <m/>
    <s v="0//0"/>
    <m/>
    <m/>
    <n v="0"/>
    <m/>
    <n v="0"/>
    <m/>
    <m/>
    <m/>
    <s v="EST"/>
    <s v="40 HS"/>
    <d v="2012-08-28T00:00:00"/>
    <n v="6042.34"/>
    <n v="47"/>
    <x v="3"/>
    <x v="2"/>
  </r>
  <r>
    <s v="VALDIRENE FAUSTINA DE SOUZA"/>
    <s v="Hospital de Clínicas"/>
    <n v="1532700"/>
    <n v="14100917830"/>
    <s v="01/06/1970"/>
    <s v="F"/>
    <s v="MARIA FAUSTINA DE SOUZA"/>
    <s v="Parda"/>
    <s v="BRASILEIRO NATO"/>
    <m/>
    <s v="MG"/>
    <s v="PRATA"/>
    <n v="485"/>
    <s v="CLINICA MEDICA INTERNACAO DIENF"/>
    <s v="05-ENFERMAGEM-UMUARAMA"/>
    <n v="211"/>
    <s v="DIRETORIA DE ENFERMAGEM HC"/>
    <s v="05-ENFERMAGEM-UMUARAMA"/>
    <x v="0"/>
    <s v="Especialização Nivel Superior"/>
    <x v="2"/>
    <x v="0"/>
    <n v="11"/>
    <x v="0"/>
    <m/>
    <s v="0//0"/>
    <m/>
    <m/>
    <n v="0"/>
    <m/>
    <n v="0"/>
    <m/>
    <m/>
    <m/>
    <s v="EST"/>
    <s v="40 HS"/>
    <d v="2006-05-24T00:00:00"/>
    <n v="7497.34"/>
    <n v="52"/>
    <x v="5"/>
    <x v="2"/>
  </r>
  <r>
    <s v="VALDISLAINE MARIA DA SILVA"/>
    <s v="Universidade Federal de Uberlandia"/>
    <n v="1241079"/>
    <n v="7424441639"/>
    <s v="12/03/1987"/>
    <s v="F"/>
    <s v="MARIA WALDIR ELIAS SILVA"/>
    <s v="Parda"/>
    <s v="BRASILEIRO NATO"/>
    <m/>
    <s v="MG"/>
    <m/>
    <n v="789"/>
    <s v="COOR CURSO GRAD ENG ALIMENTOS DE PATOS"/>
    <s v="11-CAMPUS PATOS DE MINAS"/>
    <n v="410"/>
    <s v="FACULDADE DE ENGENHARIA QUIMICA"/>
    <s v="04-SANTA MONICA"/>
    <x v="0"/>
    <s v="Doutorado"/>
    <x v="0"/>
    <x v="1"/>
    <n v="1"/>
    <x v="0"/>
    <m/>
    <s v="0//0"/>
    <m/>
    <m/>
    <n v="26439"/>
    <s v="INSTITUTO FEDERAL DE SAO PAULO"/>
    <n v="0"/>
    <m/>
    <m/>
    <m/>
    <s v="EST"/>
    <s v="40 HS"/>
    <d v="2022-06-14T00:00:00"/>
    <n v="4282.18"/>
    <n v="35"/>
    <x v="7"/>
    <x v="0"/>
  </r>
  <r>
    <s v="VALDIVINO ALVES"/>
    <s v="Hospital de Clínicas"/>
    <n v="1123619"/>
    <n v="28833805620"/>
    <s v="13/04/1957"/>
    <s v="M"/>
    <s v="MARIA SOCORRO"/>
    <s v="Branca"/>
    <s v="BRASILEIRO NATO"/>
    <m/>
    <s v="MG"/>
    <s v="CAPINOPOLIS"/>
    <n v="769"/>
    <s v="PROPEDEUTICA"/>
    <s v="06-HOSP CLINICAS-UMUARAMA"/>
    <n v="746"/>
    <s v="DIRETORIA DE SERVICOS CLINICOS"/>
    <s v="06-HOSP CLINICAS-UMUARAMA"/>
    <x v="0"/>
    <s v="Tecnico (Nivel Medio Completo)"/>
    <x v="2"/>
    <x v="2"/>
    <n v="16"/>
    <x v="0"/>
    <m/>
    <s v="0//0"/>
    <m/>
    <m/>
    <n v="0"/>
    <m/>
    <n v="0"/>
    <m/>
    <m/>
    <m/>
    <s v="EST"/>
    <s v="40 HS"/>
    <d v="1995-02-01T00:00:00"/>
    <n v="4994.62"/>
    <n v="65"/>
    <x v="1"/>
    <x v="0"/>
  </r>
  <r>
    <s v="VALDOMIRO DA SILVA NUNES"/>
    <s v="Universidade Federal de Uberlandia"/>
    <n v="1827535"/>
    <n v="54201179672"/>
    <s v="27/04/1973"/>
    <s v="M"/>
    <s v="MARIA BENTA DA SILVA NUNES"/>
    <s v="Parda"/>
    <s v="BRASILEIRO NATO"/>
    <m/>
    <s v="MG"/>
    <m/>
    <n v="344"/>
    <s v="INST DE ECONOMIA RELACOES INTERNACIONAIS"/>
    <s v="04-SANTA MONICA"/>
    <n v="344"/>
    <s v="INST DE ECONOMIA RELACOES INTERNACIONAIS"/>
    <s v="04-SANTA MONIC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0-11-30T00:00:00"/>
    <n v="4304.91"/>
    <n v="49"/>
    <x v="5"/>
    <x v="0"/>
  </r>
  <r>
    <s v="VALERIA APARECIDA DE OLIVEIRA"/>
    <s v="Hospital de Clínicas"/>
    <n v="1434556"/>
    <n v="106041622"/>
    <s v="25/02/1971"/>
    <s v="F"/>
    <s v="MARILDA VIEIRA DE OLIVEIRA"/>
    <s v="Parda"/>
    <s v="BRASILEIRO NATO"/>
    <m/>
    <s v="MG"/>
    <s v="UBERLANDIA"/>
    <n v="487"/>
    <s v="ENFERMAGEM MOL INFEC INTERNACAO DIENF"/>
    <s v="05-ENFERMAGEM-UMUARAMA"/>
    <n v="211"/>
    <s v="DIRETORIA DE ENFERMAGEM HC"/>
    <s v="05-ENFERMAGEM-UMUARAMA"/>
    <x v="0"/>
    <s v="Especialização Nivel Superior"/>
    <x v="0"/>
    <x v="0"/>
    <n v="12"/>
    <x v="0"/>
    <m/>
    <s v="0//0"/>
    <m/>
    <m/>
    <n v="0"/>
    <m/>
    <n v="0"/>
    <m/>
    <m/>
    <m/>
    <s v="EST"/>
    <s v="40 HS"/>
    <d v="2003-11-12T00:00:00"/>
    <n v="13324.03"/>
    <n v="51"/>
    <x v="5"/>
    <x v="5"/>
  </r>
  <r>
    <s v="VALERIA BARTASSON TELES SILVA"/>
    <s v="Hospital de Clínicas"/>
    <n v="1454981"/>
    <n v="53418506615"/>
    <s v="27/01/1966"/>
    <s v="F"/>
    <s v="NADIR BARTASSON"/>
    <s v="Branca"/>
    <s v="BRASILEIRO NATO"/>
    <m/>
    <s v="SP"/>
    <s v="SAO PAULO"/>
    <n v="484"/>
    <s v="CLINICA CIRURGICA 5 INTERNACAO DIENF"/>
    <s v="05-ENFERMAGEM-UMUARAMA"/>
    <n v="211"/>
    <s v="DIRETORIA DE ENFERMAGEM HC"/>
    <s v="05-ENFERMAGEM-UMUARAMA"/>
    <x v="0"/>
    <s v="Especialização Nivel Superior"/>
    <x v="1"/>
    <x v="0"/>
    <n v="12"/>
    <x v="0"/>
    <m/>
    <s v="0//0"/>
    <m/>
    <m/>
    <n v="0"/>
    <m/>
    <n v="0"/>
    <m/>
    <m/>
    <m/>
    <s v="EST"/>
    <s v="40 HS"/>
    <d v="2004-06-01T00:00:00"/>
    <n v="19346.5"/>
    <n v="56"/>
    <x v="4"/>
    <x v="7"/>
  </r>
  <r>
    <s v="VALERIA CRISTINA MOURA DANTAS"/>
    <s v="Universidade Federal de Uberlandia"/>
    <n v="3138743"/>
    <n v="6639600455"/>
    <s v="01/12/1987"/>
    <s v="F"/>
    <s v="MARIA DE FATIMA MOURA DANTAS"/>
    <s v="Branca"/>
    <s v="BRASILEIRO NATO"/>
    <m/>
    <s v="PE"/>
    <m/>
    <n v="942"/>
    <s v="DIVISAO DE CONTROLE TECNICO"/>
    <s v="04-SANTA MONICA"/>
    <n v="29"/>
    <s v="PRO REITORIA DE GESTAO DE PESSOAS"/>
    <s v="04-SANTA MONICA"/>
    <x v="0"/>
    <s v="Graduação (Nivel Superior Completo)"/>
    <x v="0"/>
    <x v="2"/>
    <n v="3"/>
    <x v="0"/>
    <m/>
    <s v="0//0"/>
    <m/>
    <m/>
    <n v="0"/>
    <m/>
    <n v="0"/>
    <m/>
    <m/>
    <m/>
    <s v="EST"/>
    <s v="40 HS"/>
    <d v="2019-07-24T00:00:00"/>
    <n v="4540.0200000000004"/>
    <n v="35"/>
    <x v="7"/>
    <x v="0"/>
  </r>
  <r>
    <s v="VALERIA DO NASCIMENTO"/>
    <s v="Universidade Federal de Uberlandia"/>
    <n v="1035072"/>
    <n v="96638540653"/>
    <s v="03/10/1963"/>
    <s v="F"/>
    <s v="ESMERALDA NASCIMENTO"/>
    <s v="Preta"/>
    <s v="BRASILEIRO NATO"/>
    <m/>
    <s v="MG"/>
    <s v="UBERLANDIA"/>
    <n v="298"/>
    <s v="INSTITUTO DE BIOTECNOLOGIA"/>
    <s v="07-AREA ACADEMICA-UMUARAMA"/>
    <n v="298"/>
    <s v="INSTITUTO DE BIOTECNOLOGIA"/>
    <s v="07-AREA ACADEMICA-UMUARAMA"/>
    <x v="0"/>
    <s v="ENSINO FUNDAMENTAL INCOMPLETO"/>
    <x v="4"/>
    <x v="0"/>
    <n v="16"/>
    <x v="0"/>
    <m/>
    <s v="0//0"/>
    <m/>
    <m/>
    <n v="0"/>
    <m/>
    <n v="0"/>
    <m/>
    <m/>
    <m/>
    <s v="EST"/>
    <s v="40 HS"/>
    <d v="1992-05-13T00:00:00"/>
    <n v="3064.19"/>
    <n v="59"/>
    <x v="6"/>
    <x v="9"/>
  </r>
  <r>
    <s v="VALERIA FERREIRA DE ALMEIDA E BORGES"/>
    <s v="Hospital de Clínicas"/>
    <n v="2274140"/>
    <n v="80300065604"/>
    <s v="06/02/1973"/>
    <s v="F"/>
    <s v="MARIA EMILIA FERREIRA DE ALMEIDA"/>
    <s v="Branca"/>
    <s v="BRASILEIRO NATO"/>
    <m/>
    <s v="MG"/>
    <s v="SALINAS"/>
    <n v="769"/>
    <s v="PROPEDEUTICA"/>
    <s v="06-HOSP CLINICAS-UMUARAMA"/>
    <n v="746"/>
    <s v="DIRETORIA DE SERVICOS CLINICOS"/>
    <s v="06-HOSP CLINICAS-UMUARAMA"/>
    <x v="0"/>
    <s v="Mestrado"/>
    <x v="1"/>
    <x v="2"/>
    <n v="13"/>
    <x v="0"/>
    <m/>
    <s v="0//0"/>
    <m/>
    <m/>
    <n v="0"/>
    <m/>
    <n v="0"/>
    <m/>
    <m/>
    <m/>
    <s v="EST"/>
    <s v="20 HS"/>
    <d v="2004-06-07T00:00:00"/>
    <n v="11643.55"/>
    <n v="49"/>
    <x v="5"/>
    <x v="8"/>
  </r>
  <r>
    <s v="VALERIA MARIA RODRIGUES"/>
    <s v="Universidade Federal de Uberlandia"/>
    <n v="1123640"/>
    <n v="79634915604"/>
    <s v="21/05/1970"/>
    <s v="F"/>
    <s v="MARIA MOREIRA SABINO"/>
    <s v="Branca"/>
    <s v="BRASILEIRO NATO"/>
    <m/>
    <s v="MG"/>
    <s v="COROMANDEL"/>
    <n v="591"/>
    <s v="DIRETORIA DE EXTENSAO"/>
    <s v="04-SANTA MONICA"/>
    <n v="247"/>
    <s v="PRO REITORIA EXTENSAO E CULTURA"/>
    <s v="04-SANTA MONICA"/>
    <x v="0"/>
    <s v="Mestrado"/>
    <x v="0"/>
    <x v="0"/>
    <n v="14"/>
    <x v="0"/>
    <m/>
    <s v="0//0"/>
    <m/>
    <m/>
    <n v="0"/>
    <m/>
    <n v="0"/>
    <m/>
    <m/>
    <m/>
    <s v="EST"/>
    <s v="40 HS"/>
    <d v="1995-01-25T00:00:00"/>
    <n v="10757.83"/>
    <n v="52"/>
    <x v="5"/>
    <x v="8"/>
  </r>
  <r>
    <s v="VALERIA PAIVA CASASANTA GARCIA"/>
    <s v="Universidade Federal de Uberlandia"/>
    <n v="2465366"/>
    <n v="60461551691"/>
    <s v="03/12/1967"/>
    <s v="F"/>
    <s v="HOSANA PAIVA CASASANTA"/>
    <s v="Branca"/>
    <s v="BRASILEIRO NATO"/>
    <m/>
    <s v="MG"/>
    <s v="UBERLANDIA"/>
    <n v="954"/>
    <s v="DIVISAO DE SAUDE - ESTUDANTE"/>
    <s v="04-SANTA MONICA"/>
    <n v="944"/>
    <s v="PRO REITORIA DE ASSISTENCIA ESTUDANTIL"/>
    <s v="04-SANTA MONICA"/>
    <x v="0"/>
    <s v="Mestrado"/>
    <x v="1"/>
    <x v="0"/>
    <n v="5"/>
    <x v="0"/>
    <m/>
    <s v="0//0"/>
    <m/>
    <m/>
    <n v="0"/>
    <m/>
    <n v="0"/>
    <m/>
    <m/>
    <m/>
    <s v="EST"/>
    <s v="40 HS"/>
    <d v="2016-05-16T00:00:00"/>
    <n v="8306.11"/>
    <n v="55"/>
    <x v="4"/>
    <x v="3"/>
  </r>
  <r>
    <s v="VALERIA RESENDE TEIXEIRA"/>
    <s v="Universidade Federal de Uberlandia"/>
    <n v="1827647"/>
    <n v="52628388634"/>
    <s v="30/07/1965"/>
    <s v="F"/>
    <s v="NAGILA RESENDE TEIXEIRA"/>
    <s v="Branca"/>
    <s v="BRASILEIRO NATO"/>
    <m/>
    <s v="MG"/>
    <m/>
    <n v="585"/>
    <s v="DIRETORIA DO SISTEMA DE BIBLIOTECAS"/>
    <s v="04-SANTA MONICA"/>
    <n v="585"/>
    <s v="DIRETORIA DO SISTEMA DE BIBLIOTECAS"/>
    <s v="04-SANTA MONICA"/>
    <x v="0"/>
    <s v="Mestrado"/>
    <x v="0"/>
    <x v="0"/>
    <n v="8"/>
    <x v="0"/>
    <m/>
    <s v="0//0"/>
    <m/>
    <m/>
    <n v="0"/>
    <m/>
    <n v="0"/>
    <m/>
    <m/>
    <m/>
    <s v="EST"/>
    <s v="40 HS"/>
    <d v="2010-11-30T00:00:00"/>
    <n v="5452.89"/>
    <n v="57"/>
    <x v="4"/>
    <x v="0"/>
  </r>
  <r>
    <s v="VALESCA CORREA PEREIRA"/>
    <s v="Universidade Federal de Uberlandia"/>
    <n v="1617328"/>
    <n v="4437622600"/>
    <s v="21/02/1979"/>
    <s v="F"/>
    <s v="MARLETE CORREA LEITE PEREIRA"/>
    <s v="Amarela"/>
    <s v="BRASILEIRO NATO"/>
    <m/>
    <s v="SP"/>
    <s v="ARARAQUARA"/>
    <n v="577"/>
    <s v="COORD CURSO ENGENHARIA PRODUCAO PONTAL"/>
    <s v="09-CAMPUS PONTAL"/>
    <n v="1158"/>
    <s v="FA ADM CIE CONT ENG PROD SERV SOCIAL"/>
    <s v="09-CAMPUS PONTAL"/>
    <x v="0"/>
    <s v="Mestrado"/>
    <x v="1"/>
    <x v="0"/>
    <n v="10"/>
    <x v="0"/>
    <m/>
    <s v="0//0"/>
    <m/>
    <m/>
    <n v="0"/>
    <m/>
    <n v="0"/>
    <m/>
    <m/>
    <m/>
    <s v="EST"/>
    <s v="40 HS"/>
    <d v="2008-03-31T00:00:00"/>
    <n v="10218.31"/>
    <n v="43"/>
    <x v="2"/>
    <x v="8"/>
  </r>
  <r>
    <s v="VALESCA PEREIRA WAGATSUMA"/>
    <s v="Universidade Federal de Uberlandia"/>
    <n v="1366821"/>
    <n v="1218922630"/>
    <s v="18/09/1977"/>
    <s v="F"/>
    <s v="MARIA VALDETE PEREIRA WAGATSUMA"/>
    <s v="Amarela"/>
    <s v="BRASILEIRO NATO"/>
    <m/>
    <s v="MG"/>
    <s v="UBERABA"/>
    <n v="264"/>
    <s v="DIRETORIA DA ESCOLA TECNICA DE SAUDE"/>
    <s v="07-AREA ACADEMICA-UMUARAMA"/>
    <n v="264"/>
    <s v="DIRETORIA DA ESCOLA TECNICA DE SAUDE"/>
    <s v="07-AREA ACADEMICA-UMUARAMA"/>
    <x v="0"/>
    <s v="Especialização Nivel Superior"/>
    <x v="0"/>
    <x v="0"/>
    <n v="13"/>
    <x v="0"/>
    <m/>
    <s v="0//0"/>
    <m/>
    <m/>
    <n v="0"/>
    <m/>
    <n v="0"/>
    <m/>
    <m/>
    <m/>
    <s v="EST"/>
    <s v="40 HS"/>
    <d v="2002-12-31T00:00:00"/>
    <n v="10064.379999999999"/>
    <n v="45"/>
    <x v="3"/>
    <x v="8"/>
  </r>
  <r>
    <s v="VALKELIA BORGES DOS SANTOS"/>
    <s v="Universidade Federal de Uberlandia"/>
    <n v="2229462"/>
    <n v="7233899690"/>
    <s v="08/06/1985"/>
    <s v="F"/>
    <s v="HELENICE DAS DORES BORGES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5-05-25T00:00:00"/>
    <n v="5022.1499999999996"/>
    <n v="37"/>
    <x v="7"/>
    <x v="0"/>
  </r>
  <r>
    <s v="VALMIR TUNALA JUNIOR"/>
    <s v="Hospital de Clínicas"/>
    <n v="2924438"/>
    <n v="7982869629"/>
    <s v="20/08/1987"/>
    <s v="M"/>
    <s v="MARIA ANGELA DA SILVA TUNALA"/>
    <s v="Pard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NSINO SUPERIOR"/>
    <x v="1"/>
    <x v="1"/>
    <n v="5"/>
    <x v="0"/>
    <m/>
    <s v="0//0"/>
    <m/>
    <m/>
    <n v="0"/>
    <m/>
    <n v="0"/>
    <m/>
    <m/>
    <m/>
    <s v="EST"/>
    <s v="20 HS"/>
    <d v="2016-05-17T00:00:00"/>
    <n v="6597.44"/>
    <n v="35"/>
    <x v="7"/>
    <x v="2"/>
  </r>
  <r>
    <s v="VALMIRA LICIO MACHADO"/>
    <s v="Hospital de Clínicas"/>
    <n v="1980363"/>
    <n v="80658008668"/>
    <s v="30/04/1968"/>
    <s v="F"/>
    <s v="JOAQUINA MARIA DE SANTANA"/>
    <s v="Branca"/>
    <s v="BRASILEIRO NATO"/>
    <m/>
    <s v="MG"/>
    <m/>
    <n v="475"/>
    <s v="GINECOLOGIA OBSTETRICIA AMB DIENF"/>
    <s v="05-ENFERMAGEM-UMUARAMA"/>
    <n v="211"/>
    <s v="DIRETORIA DE ENFERMAGEM HC"/>
    <s v="05-ENFERMAGEM-UMUARAMA"/>
    <x v="5"/>
    <s v="Tecnico (Nivel Medio Completo)"/>
    <x v="2"/>
    <x v="1"/>
    <n v="7"/>
    <x v="0"/>
    <m/>
    <s v="0//0"/>
    <m/>
    <m/>
    <n v="0"/>
    <m/>
    <n v="0"/>
    <m/>
    <m/>
    <m/>
    <s v="EST"/>
    <s v="40 HS"/>
    <d v="2012-11-12T00:00:00"/>
    <n v="3181.04"/>
    <n v="54"/>
    <x v="4"/>
    <x v="9"/>
  </r>
  <r>
    <s v="VALQUIRIA CRISTINA AMARAL"/>
    <s v="Universidade Federal de Uberlandia"/>
    <n v="3014974"/>
    <n v="9467150689"/>
    <s v="11/11/1990"/>
    <s v="F"/>
    <s v="MARLENE MIRTES DA SILVA AMARAL"/>
    <s v="Parda"/>
    <s v="BRASILEIRO NATO"/>
    <m/>
    <s v="MG"/>
    <m/>
    <n v="409"/>
    <s v="COOR CURSO GRAD EM ENGENHARIA CIVIL"/>
    <s v="04-SANTA MONICA"/>
    <n v="407"/>
    <s v="FACULDADE DE ENGENHARIA CIVIL"/>
    <s v="04-SANTA MONICA"/>
    <x v="0"/>
    <s v="Mestrado"/>
    <x v="0"/>
    <x v="0"/>
    <n v="4"/>
    <x v="0"/>
    <m/>
    <s v="0//0"/>
    <m/>
    <m/>
    <n v="0"/>
    <m/>
    <n v="0"/>
    <m/>
    <m/>
    <m/>
    <s v="EST"/>
    <s v="40 HS"/>
    <d v="2018-02-26T00:00:00"/>
    <n v="4781.88"/>
    <n v="32"/>
    <x v="0"/>
    <x v="0"/>
  </r>
  <r>
    <s v="VALTER JOSE COUTINHO JUNIOR"/>
    <s v="Universidade Federal de Uberlandia"/>
    <n v="2102112"/>
    <n v="7245429650"/>
    <s v="26/04/1985"/>
    <s v="M"/>
    <s v="MARIA DAS DORES DE OLIVEIRA COUTINHO"/>
    <s v="Parda"/>
    <s v="BRASILEIRO NATO"/>
    <m/>
    <s v="MG"/>
    <m/>
    <n v="395"/>
    <s v="INSTITUTO DE FISICA"/>
    <s v="04-SANTA MONICA"/>
    <n v="395"/>
    <s v="INSTITUTO DE FISICA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3-12T00:00:00"/>
    <n v="5051.21"/>
    <n v="37"/>
    <x v="7"/>
    <x v="0"/>
  </r>
  <r>
    <s v="VALTER KHALIL ANIS IBRAHIM THOME"/>
    <s v="Hospital de Clínicas"/>
    <n v="413504"/>
    <n v="35177063615"/>
    <s v="28/09/1960"/>
    <s v="M"/>
    <s v="JOANA FRANCISCA JOSE MACHADO"/>
    <s v="Parda"/>
    <s v="BRASILEIRO NATO"/>
    <m/>
    <s v="MG"/>
    <s v="ITUIUTABA"/>
    <n v="491"/>
    <s v="CENTRO CIRURGICO GEUNE DIENF"/>
    <s v="05-ENFERMAGEM-UMUARAMA"/>
    <n v="211"/>
    <s v="DIRETORIA DE ENFERMAGEM HC"/>
    <s v="05-ENFERMAGEM-UMUARAMA"/>
    <x v="0"/>
    <s v="ENSINO FUNDAMENTAL"/>
    <x v="2"/>
    <x v="3"/>
    <n v="16"/>
    <x v="0"/>
    <m/>
    <s v="0//0"/>
    <m/>
    <m/>
    <n v="0"/>
    <m/>
    <n v="0"/>
    <m/>
    <m/>
    <m/>
    <s v="EST"/>
    <s v="40 HS"/>
    <d v="1991-01-03T00:00:00"/>
    <n v="4178.32"/>
    <n v="62"/>
    <x v="6"/>
    <x v="0"/>
  </r>
  <r>
    <s v="VALTER MATOS"/>
    <s v="Universidade Federal de Uberlandia"/>
    <n v="1035239"/>
    <n v="39866521168"/>
    <s v="29/05/1965"/>
    <s v="M"/>
    <s v="MARTHA ELECILDA LOPES MATOS"/>
    <s v="Parda"/>
    <s v="BRASILEIRO NATO"/>
    <m/>
    <s v="RJ"/>
    <s v="PETROPOLIS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3-08-10T00:00:00"/>
    <n v="7831.67"/>
    <n v="57"/>
    <x v="4"/>
    <x v="2"/>
  </r>
  <r>
    <s v="VALTER NERI DA FONSECA FILHO"/>
    <s v="Universidade Federal de Uberlandia"/>
    <n v="1901495"/>
    <n v="3053358476"/>
    <s v="03/05/1979"/>
    <s v="M"/>
    <s v="MIRIAM DA LUZ PEREIRA DA FONSECA"/>
    <s v="Parda"/>
    <s v="BRASILEIRO NATO"/>
    <m/>
    <s v="PE"/>
    <m/>
    <n v="625"/>
    <s v="SETOR DE PROJETOS - DIREN"/>
    <s v="04-SANTA MONICA"/>
    <n v="617"/>
    <s v="DIRETORIA DE ENSINO"/>
    <s v="04-SANTA MONICA"/>
    <x v="0"/>
    <s v="Tecnico (Nivel Medio Completo)"/>
    <x v="2"/>
    <x v="0"/>
    <n v="8"/>
    <x v="0"/>
    <m/>
    <s v="0//0"/>
    <m/>
    <m/>
    <n v="26438"/>
    <s v="INSTITUTO FEDERAL DE SANTA CATARINA"/>
    <n v="0"/>
    <m/>
    <m/>
    <m/>
    <s v="EST"/>
    <s v="40 HS"/>
    <d v="2020-04-22T00:00:00"/>
    <n v="3583.07"/>
    <n v="43"/>
    <x v="2"/>
    <x v="9"/>
  </r>
  <r>
    <s v="VANDA GUERRA LIMA"/>
    <s v="Hospital de Clínicas"/>
    <n v="409891"/>
    <n v="497589850"/>
    <s v="30/05/1956"/>
    <s v="F"/>
    <s v="ROSA SPOLAOR"/>
    <s v="Branca"/>
    <s v="BRASILEIRO NATO"/>
    <m/>
    <s v="SP"/>
    <s v="RANCHARIA"/>
    <n v="473"/>
    <s v="RADIOLOGIA AMB DIENF"/>
    <s v="05-ENFERMAGEM-UMUARAMA"/>
    <n v="211"/>
    <s v="DIRETORIA DE ENFERMAGEM HC"/>
    <s v="05-ENFERMAGEM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79-06-01T00:00:00"/>
    <n v="10678.34"/>
    <n v="66"/>
    <x v="1"/>
    <x v="8"/>
  </r>
  <r>
    <s v="VANDER ROBERTO DA SILVA"/>
    <s v="Universidade Federal de Uberlandia"/>
    <n v="413186"/>
    <n v="48141739620"/>
    <s v="13/03/1962"/>
    <s v="M"/>
    <s v="NELI APARECIDA SILVA"/>
    <s v="Branca"/>
    <s v="BRASILEIRO NATO"/>
    <m/>
    <s v="MG"/>
    <s v="ITUIUTABA"/>
    <n v="1265"/>
    <s v="SETOR DE TRAFEGO E OFICINAS"/>
    <s v="08-AREA ADMINISTR-UMUARAMA"/>
    <n v="59"/>
    <s v="PREFEITURA UNIVERSITARIA"/>
    <s v="04-SANTA MONICA"/>
    <x v="0"/>
    <s v="Especialização Nivel Superior"/>
    <x v="3"/>
    <x v="0"/>
    <n v="16"/>
    <x v="0"/>
    <m/>
    <s v="0//0"/>
    <m/>
    <m/>
    <n v="0"/>
    <m/>
    <n v="0"/>
    <m/>
    <m/>
    <m/>
    <s v="EST"/>
    <s v="40 HS"/>
    <d v="1986-07-10T00:00:00"/>
    <n v="10600.04"/>
    <n v="60"/>
    <x v="6"/>
    <x v="8"/>
  </r>
  <r>
    <s v="VANDERLAN LUIZ DE SOUSA"/>
    <s v="Universidade Federal de Uberlandia"/>
    <n v="1035115"/>
    <n v="66267030644"/>
    <s v="08/02/1971"/>
    <s v="M"/>
    <s v="ILMA ALVES DE FATIMA SOUSA"/>
    <s v="Branca"/>
    <s v="BRASILEIRO NATO"/>
    <m/>
    <s v="MG"/>
    <s v="ARAGUARI"/>
    <n v="264"/>
    <s v="DIRETORIA DA ESCOLA TECNICA DE SAUDE"/>
    <s v="07-AREA ACADEMICA-UMUARAMA"/>
    <n v="264"/>
    <s v="DIRETORIA DA ESCOLA TECNICA DE SAUDE"/>
    <s v="07-AREA ACADEMICA-UMUARAMA"/>
    <x v="0"/>
    <s v="Graduação (Nivel Superior Completo)"/>
    <x v="0"/>
    <x v="2"/>
    <n v="14"/>
    <x v="0"/>
    <m/>
    <s v="0//0"/>
    <m/>
    <m/>
    <n v="0"/>
    <m/>
    <n v="0"/>
    <m/>
    <m/>
    <m/>
    <s v="EST"/>
    <s v="40 HS"/>
    <d v="1993-03-17T00:00:00"/>
    <n v="5646.81"/>
    <n v="51"/>
    <x v="5"/>
    <x v="0"/>
  </r>
  <r>
    <s v="VANERLI PEREIRA VIANA"/>
    <s v="Hospital de Clínicas"/>
    <n v="1434921"/>
    <n v="57023794620"/>
    <s v="14/07/1964"/>
    <s v="F"/>
    <s v="GESSI CARVALHO VIANA"/>
    <s v="Branca"/>
    <s v="BRASILEIRO NATO"/>
    <m/>
    <s v="GO"/>
    <s v="ITAPURANGA"/>
    <n v="479"/>
    <s v="CLINICA MEDICA E PEDIATRIA PS DIENF"/>
    <s v="05-ENFERMAGEM-UMUARAMA"/>
    <n v="211"/>
    <s v="DIRETORIA DE ENFERMAGEM HC"/>
    <s v="05-ENFERMAGEM-UMUARAMA"/>
    <x v="0"/>
    <s v="Especialização Nivel Superior"/>
    <x v="0"/>
    <x v="0"/>
    <n v="13"/>
    <x v="0"/>
    <m/>
    <s v="0//0"/>
    <m/>
    <s v="LIC. TRATAMENTO DE SAUDE - EST"/>
    <n v="0"/>
    <m/>
    <n v="0"/>
    <m/>
    <s v="2/12/2022"/>
    <s v="31/12/2022"/>
    <s v="EST"/>
    <s v="40 HS"/>
    <d v="2003-11-17T00:00:00"/>
    <n v="6180.63"/>
    <n v="58"/>
    <x v="4"/>
    <x v="2"/>
  </r>
  <r>
    <s v="VANESSA APARECIDA CAETANO ALVES"/>
    <s v="Universidade Federal de Uberlandia"/>
    <n v="1812281"/>
    <n v="6280642682"/>
    <s v="04/12/1984"/>
    <s v="F"/>
    <s v="MARIA RITA CAETANO ALVES"/>
    <s v="Branca"/>
    <s v="BRASILEIRO NATO"/>
    <m/>
    <s v="MG"/>
    <m/>
    <n v="793"/>
    <s v="COORD CURSO GRAD BIOTECNOLOGIA DE PATOS"/>
    <s v="11-CAMPUS PATOS DE MINAS"/>
    <n v="298"/>
    <s v="INSTITUTO DE BIOTECNOLOGIA"/>
    <s v="07-AREA ACADEMICA-UMUARAMA"/>
    <x v="0"/>
    <s v="Mestrado"/>
    <x v="0"/>
    <x v="0"/>
    <n v="9"/>
    <x v="0"/>
    <m/>
    <s v="0//0"/>
    <m/>
    <m/>
    <n v="26282"/>
    <s v="UNIVERSIDADE FEDERAL DE VICOSA"/>
    <n v="0"/>
    <m/>
    <m/>
    <m/>
    <s v="EST"/>
    <s v="40 HS"/>
    <d v="2013-09-04T00:00:00"/>
    <n v="6038.28"/>
    <n v="38"/>
    <x v="7"/>
    <x v="2"/>
  </r>
  <r>
    <s v="VANESSA APARECIDA DE OLIVEIRA"/>
    <s v="Universidade Federal de Uberlandia"/>
    <n v="3015037"/>
    <n v="9189555643"/>
    <s v="09/10/1990"/>
    <s v="F"/>
    <s v="CRISTIANE ALVES SOARES"/>
    <s v="Parda"/>
    <s v="BRASILEIRO NATO"/>
    <m/>
    <s v="MG"/>
    <m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0"/>
    <n v="4"/>
    <x v="0"/>
    <m/>
    <s v="0//0"/>
    <m/>
    <m/>
    <n v="0"/>
    <m/>
    <n v="0"/>
    <m/>
    <m/>
    <m/>
    <s v="EST"/>
    <s v="40 HS"/>
    <d v="2018-02-22T00:00:00"/>
    <n v="6837.25"/>
    <n v="32"/>
    <x v="0"/>
    <x v="2"/>
  </r>
  <r>
    <s v="VANESSA APARECIDA DOMINGOS DA SILVA RODRIGUES"/>
    <s v="Hospital de Clínicas"/>
    <n v="1827886"/>
    <n v="1526562600"/>
    <s v="22/06/1987"/>
    <s v="F"/>
    <s v="MARTA DA SILVA"/>
    <s v="Branca"/>
    <s v="BRASILEIRO NATO"/>
    <m/>
    <s v="MG"/>
    <m/>
    <n v="492"/>
    <s v="CENTRO OBSTETRICO GEUNE DIENF"/>
    <s v="05-ENFERMAGEM-UMUARAMA"/>
    <n v="211"/>
    <s v="DIRETORIA DE ENFERMAGEM HC"/>
    <s v="05-ENFERMAGEM-UMUARAMA"/>
    <x v="0"/>
    <s v="Mestrado"/>
    <x v="0"/>
    <x v="0"/>
    <n v="8"/>
    <x v="0"/>
    <m/>
    <s v="0//0"/>
    <m/>
    <m/>
    <n v="0"/>
    <m/>
    <n v="0"/>
    <m/>
    <m/>
    <m/>
    <s v="EST"/>
    <s v="40 HS"/>
    <d v="2010-11-30T00:00:00"/>
    <n v="5811.63"/>
    <n v="35"/>
    <x v="7"/>
    <x v="0"/>
  </r>
  <r>
    <s v="VANESSA ARANTES DA SILVA COSTA"/>
    <s v="Hospital de Clínicas"/>
    <n v="1905357"/>
    <n v="6995518624"/>
    <s v="08/02/1985"/>
    <s v="F"/>
    <s v="ANA VALERIA ARANTES DA SILVA"/>
    <s v="Parda"/>
    <s v="BRASILEIRO NATO"/>
    <m/>
    <s v="MG"/>
    <m/>
    <n v="769"/>
    <s v="PROPEDEUTICA"/>
    <s v="06-HOSP CLINICAS-UMUARAMA"/>
    <n v="746"/>
    <s v="DIRETORIA DE SERVICOS CLINICOS"/>
    <s v="06-HOSP CLINICAS-UMUARAMA"/>
    <x v="0"/>
    <s v="Graduação (Nivel Superior Completo)"/>
    <x v="0"/>
    <x v="0"/>
    <n v="8"/>
    <x v="0"/>
    <m/>
    <s v="0//0"/>
    <m/>
    <m/>
    <n v="0"/>
    <m/>
    <n v="0"/>
    <m/>
    <m/>
    <m/>
    <s v="EST"/>
    <s v="24 HS"/>
    <d v="2011-12-16T00:00:00"/>
    <n v="5560.5"/>
    <n v="37"/>
    <x v="7"/>
    <x v="0"/>
  </r>
  <r>
    <s v="VANESSA CARLA DE SOUZA PEREIRA"/>
    <s v="Hospital de Clínicas"/>
    <n v="1052772"/>
    <n v="8262208609"/>
    <s v="05/01/1987"/>
    <s v="F"/>
    <s v="ERENITA MARIA DE SOUZA PEREIR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1"/>
    <n v="5"/>
    <x v="0"/>
    <m/>
    <s v="0//0"/>
    <m/>
    <m/>
    <n v="0"/>
    <m/>
    <n v="0"/>
    <m/>
    <m/>
    <m/>
    <s v="EST"/>
    <s v="40 HS"/>
    <d v="2013-08-19T00:00:00"/>
    <n v="7892.64"/>
    <n v="35"/>
    <x v="7"/>
    <x v="2"/>
  </r>
  <r>
    <s v="VANESSA CARRARA"/>
    <s v="Hospital de Clínicas"/>
    <n v="1434276"/>
    <n v="4652186606"/>
    <s v="19/06/1980"/>
    <s v="F"/>
    <s v="VERA LUCIA ROCHA CARRARA"/>
    <s v="Branca"/>
    <s v="BRASILEIRO NATO"/>
    <m/>
    <s v="MG"/>
    <s v="UBERLANDIA"/>
    <n v="491"/>
    <s v="CENTRO CIRURGICO GEUNE DIENF"/>
    <s v="05-ENFERMAGEM-UMUARAMA"/>
    <n v="211"/>
    <s v="DIRETORIA DE ENFERMAGEM HC"/>
    <s v="05-ENFERMAGEM-UMUARAMA"/>
    <x v="0"/>
    <s v="Especialização Nivel Superior"/>
    <x v="2"/>
    <x v="2"/>
    <n v="13"/>
    <x v="0"/>
    <m/>
    <s v="0//0"/>
    <m/>
    <m/>
    <n v="0"/>
    <m/>
    <n v="0"/>
    <m/>
    <m/>
    <m/>
    <s v="EST"/>
    <s v="40 HS"/>
    <d v="2003-11-06T00:00:00"/>
    <n v="5065.82"/>
    <n v="42"/>
    <x v="2"/>
    <x v="0"/>
  </r>
  <r>
    <s v="VANESSA CRISTINA DE CARVALHO CARDOSO"/>
    <s v="Universidade Federal de Uberlandia"/>
    <n v="2618591"/>
    <n v="417446675"/>
    <s v="29/10/1976"/>
    <s v="F"/>
    <s v="ORLANDINA MARIA DA MOTA DE CARVALHO"/>
    <s v="Parda"/>
    <s v="BRASILEIRO NATO"/>
    <m/>
    <s v="GO"/>
    <s v="GOIATUBA"/>
    <n v="665"/>
    <s v="SETOR INTEG ACOES PROM SAUDE SERVIDOR"/>
    <s v="08-AREA ADMINISTR-UMUARAMA"/>
    <n v="29"/>
    <s v="PRO REITORIA DE GESTAO DE PESSOAS"/>
    <s v="04-SANTA MONICA"/>
    <x v="0"/>
    <s v="Especialização Nivel Superior"/>
    <x v="1"/>
    <x v="0"/>
    <n v="8"/>
    <x v="0"/>
    <m/>
    <s v="0//0"/>
    <m/>
    <m/>
    <n v="0"/>
    <m/>
    <n v="0"/>
    <m/>
    <m/>
    <m/>
    <s v="EST"/>
    <s v="40 HS"/>
    <d v="2012-02-03T00:00:00"/>
    <n v="7967.9"/>
    <n v="46"/>
    <x v="3"/>
    <x v="2"/>
  </r>
  <r>
    <s v="VANESSA CRISTINA SASSIOTO"/>
    <s v="Hospital de Clínicas"/>
    <n v="1123606"/>
    <n v="424628600"/>
    <s v="24/07/1974"/>
    <s v="F"/>
    <s v="ELIZABETE SANTOS SASSIOTO"/>
    <s v="Parda"/>
    <s v="BRASILEIRO NATO"/>
    <m/>
    <s v="MG"/>
    <s v="UBERLANDIA"/>
    <n v="494"/>
    <s v="HEMODINAMICA GEUNE DIENF"/>
    <s v="05-ENFERMAGEM-UMUARAMA"/>
    <n v="211"/>
    <s v="DIRETORIA DE ENFERMAGEM HC"/>
    <s v="05-ENFERMAGEM-UMUARAM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95-02-11T00:00:00"/>
    <n v="6562.74"/>
    <n v="48"/>
    <x v="3"/>
    <x v="2"/>
  </r>
  <r>
    <s v="VANESSA CUSTODIO AFONSO ROCHA"/>
    <s v="Hospital de Clínicas"/>
    <n v="1435411"/>
    <n v="5172892613"/>
    <s v="09/06/1978"/>
    <s v="F"/>
    <s v="IVANI CUSTODIO AFONSO"/>
    <s v="Branca"/>
    <s v="BRASILEIRO NATO"/>
    <m/>
    <s v="MG"/>
    <s v="UBERLANDIA"/>
    <n v="754"/>
    <s v="NUTRICAO E DIETETICA"/>
    <s v="06-HOSP CLINICAS-UMUARAMA"/>
    <n v="743"/>
    <s v="DIRETORIA DE SERVICOS ADMINISTRATIV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20 HS"/>
    <d v="2003-12-03T00:00:00"/>
    <n v="5785.58"/>
    <n v="44"/>
    <x v="3"/>
    <x v="0"/>
  </r>
  <r>
    <s v="VANESSA DA SILVA PESSOA SILVERIO"/>
    <s v="Hospital de Clínicas"/>
    <n v="1854768"/>
    <n v="7751473622"/>
    <s v="09/11/1985"/>
    <s v="F"/>
    <s v="APARECIDA MARIA DA SILVA PESSOA"/>
    <s v="Branca"/>
    <s v="BRASILEIRO NATO"/>
    <m/>
    <s v="MG"/>
    <m/>
    <n v="211"/>
    <s v="DIRETORIA DE ENFERMAGEM HC"/>
    <s v="05-ENFERMAGEM-UMUARAMA"/>
    <n v="211"/>
    <s v="DIRETORIA DE ENFERMAGEM HC"/>
    <s v="05-ENFERMAGEM-UMUARAMA"/>
    <x v="0"/>
    <s v="Mestrado"/>
    <x v="1"/>
    <x v="2"/>
    <n v="8"/>
    <x v="0"/>
    <m/>
    <s v="0//0"/>
    <m/>
    <m/>
    <n v="0"/>
    <m/>
    <n v="0"/>
    <m/>
    <m/>
    <m/>
    <s v="EST"/>
    <s v="40 HS"/>
    <d v="2011-03-15T00:00:00"/>
    <n v="11627.19"/>
    <n v="37"/>
    <x v="7"/>
    <x v="8"/>
  </r>
  <r>
    <s v="VANESSA DA SILVA RIBEIRO"/>
    <s v="Universidade Federal de Uberlandia"/>
    <n v="1981460"/>
    <n v="710154186"/>
    <s v="25/04/1985"/>
    <s v="F"/>
    <s v="CLEUSA FERREIRA DA SILVA RIBEIRO"/>
    <s v="Branca"/>
    <s v="BRASILEIRO NATO"/>
    <m/>
    <s v="GO"/>
    <m/>
    <n v="288"/>
    <s v="INSTITUTO DE CIENCIAS BIOMEDICAS"/>
    <s v="07-AREA ACADEMICA-UMUARAMA"/>
    <n v="288"/>
    <s v="INSTITUTO DE CIENCIAS BIOMEDICAS"/>
    <s v="07-AREA ACADEMICA-UMUARAMA"/>
    <x v="0"/>
    <s v="Doutorado"/>
    <x v="1"/>
    <x v="0"/>
    <n v="7"/>
    <x v="0"/>
    <m/>
    <s v="0//0"/>
    <m/>
    <m/>
    <n v="26235"/>
    <s v="UNIVERSIDADE FEDERAL DE GOIAS"/>
    <n v="0"/>
    <m/>
    <m/>
    <m/>
    <s v="EST"/>
    <s v="40 HS"/>
    <d v="2018-03-07T00:00:00"/>
    <n v="10323.4"/>
    <n v="37"/>
    <x v="7"/>
    <x v="8"/>
  </r>
  <r>
    <s v="VANESSA DE FATIMA CRUZ"/>
    <s v="Universidade Federal de Uberlandia"/>
    <n v="1618084"/>
    <n v="5428236671"/>
    <s v="19/06/1981"/>
    <s v="F"/>
    <s v="MARIA HELENA BARBOSA DA CRUZ"/>
    <s v="Branca"/>
    <s v="BRASILEIRO NATO"/>
    <m/>
    <s v="MG"/>
    <s v="PARA DE MINAS"/>
    <n v="4"/>
    <s v="GABINETE DO REITOR"/>
    <s v="04-SANTA MONICA"/>
    <n v="4"/>
    <s v="GABINETE DO REITOR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8-03-31T00:00:00"/>
    <n v="6010.02"/>
    <n v="41"/>
    <x v="2"/>
    <x v="2"/>
  </r>
  <r>
    <s v="VANESSA DE MELO RAIL"/>
    <s v="Hospital de Clínicas"/>
    <n v="3091123"/>
    <n v="1450787606"/>
    <s v="24/07/1988"/>
    <s v="F"/>
    <s v="MARIA APARECIDA DE MELO RAIL"/>
    <s v="Parda"/>
    <s v="BRASILEIRO NATO"/>
    <m/>
    <s v="MG"/>
    <m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2-13T00:00:00"/>
    <n v="7274.41"/>
    <n v="34"/>
    <x v="7"/>
    <x v="2"/>
  </r>
  <r>
    <s v="VANESSA DIAS GOMES DO PRADO"/>
    <s v="Hospital de Clínicas"/>
    <n v="1361881"/>
    <n v="4756715621"/>
    <s v="18/09/1981"/>
    <s v="F"/>
    <s v="MARIA JOSE DIAS GOMES"/>
    <s v="Parda"/>
    <s v="BRASILEIRO NATO"/>
    <m/>
    <s v="MG"/>
    <s v="UBERLANDIA"/>
    <n v="475"/>
    <s v="GINECOLOGIA OBSTETRICIA AMB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2-09-17T00:00:00"/>
    <n v="8538.64"/>
    <n v="41"/>
    <x v="2"/>
    <x v="3"/>
  </r>
  <r>
    <s v="VANESSA ESTER DE OLIVEIRA"/>
    <s v="Universidade Federal de Uberlandia"/>
    <n v="2120828"/>
    <n v="5706590605"/>
    <s v="20/04/1984"/>
    <s v="F"/>
    <s v="SOLANGE DE FATIMA OLIVEIRA"/>
    <s v="Parda"/>
    <s v="BRASILEIRO NATO"/>
    <m/>
    <s v="MG"/>
    <m/>
    <n v="665"/>
    <s v="SETOR INTEG ACOES PROM SAUDE SERVIDOR"/>
    <s v="08-AREA ADMINISTR-UMUARAMA"/>
    <n v="29"/>
    <s v="PRO REITORIA DE GESTAO DE PESSOAS"/>
    <s v="04-SANTA MONICA"/>
    <x v="4"/>
    <s v="Especialização Nivel Superior"/>
    <x v="2"/>
    <x v="0"/>
    <n v="6"/>
    <x v="0"/>
    <m/>
    <s v="0//0"/>
    <m/>
    <m/>
    <n v="0"/>
    <m/>
    <n v="0"/>
    <m/>
    <m/>
    <m/>
    <s v="EST"/>
    <s v="40 HS"/>
    <d v="2014-05-09T00:00:00"/>
    <n v="3434.01"/>
    <n v="38"/>
    <x v="7"/>
    <x v="9"/>
  </r>
  <r>
    <s v="VANESSA FABIANE SILVA SALAZAR"/>
    <s v="Universidade Federal de Uberlandia"/>
    <n v="1474009"/>
    <n v="99929163620"/>
    <s v="17/08/1972"/>
    <s v="F"/>
    <s v="CLEUSA ROSA PORTES"/>
    <s v="Branca"/>
    <s v="BRASILEIRO NATO"/>
    <m/>
    <s v="MG"/>
    <s v="UBERLANDIA"/>
    <n v="245"/>
    <s v="AUDITORIA GERAL"/>
    <s v="04-SANTA MONICA"/>
    <n v="4"/>
    <s v="GABINETE DO REITOR"/>
    <s v="04-SANTA MONICA"/>
    <x v="0"/>
    <s v="Graduação (Nivel Superior Completo)"/>
    <x v="1"/>
    <x v="0"/>
    <n v="12"/>
    <x v="0"/>
    <m/>
    <s v="0//0"/>
    <m/>
    <m/>
    <n v="0"/>
    <m/>
    <n v="0"/>
    <m/>
    <m/>
    <m/>
    <s v="EST"/>
    <s v="40 HS"/>
    <d v="2004-10-01T00:00:00"/>
    <n v="11010.05"/>
    <n v="50"/>
    <x v="5"/>
    <x v="8"/>
  </r>
  <r>
    <s v="VANESSA FARIA NEVES"/>
    <s v="Hospital de Clínicas"/>
    <n v="2518982"/>
    <n v="5768041699"/>
    <s v="28/10/1983"/>
    <s v="F"/>
    <s v="VILSE LENE FARIA NEVES"/>
    <s v="Branca"/>
    <s v="BRASILEIRO NATO"/>
    <m/>
    <s v="MG"/>
    <s v="UBERLANDIA"/>
    <n v="485"/>
    <s v="CLINICA MEDICA INTERNACAO DIENF"/>
    <s v="05-ENFERMAGEM-UMUARAMA"/>
    <n v="211"/>
    <s v="DIRETORIA DE ENFERMAGEM HC"/>
    <s v="05-ENFERMAGEM-UMUARAMA"/>
    <x v="0"/>
    <s v="Mestrado"/>
    <x v="1"/>
    <x v="2"/>
    <n v="7"/>
    <x v="0"/>
    <m/>
    <s v="0//0"/>
    <m/>
    <s v="LIC. MOTIVO ACOMPANHAMENTO CONJUGE OU COMPANHEIRO- EST"/>
    <n v="26246"/>
    <s v="UNIVERSIDADE FEDERAL DE SANTA CATARINA"/>
    <n v="0"/>
    <m/>
    <s v="1/03/2022"/>
    <s v="31/12/2999"/>
    <s v="EST"/>
    <s v="40 HS"/>
    <d v="2016-02-15T00:00:00"/>
    <n v="0"/>
    <n v="39"/>
    <x v="2"/>
    <x v="10"/>
  </r>
  <r>
    <s v="VANESSA LIMA BORGES"/>
    <s v="Hospital de Clínicas"/>
    <n v="2309009"/>
    <n v="5090701679"/>
    <s v="21/03/1981"/>
    <s v="F"/>
    <s v="MARISA LIMA BORGES"/>
    <s v="Branca"/>
    <s v="BRASILEIRO NATO"/>
    <m/>
    <s v="MG"/>
    <m/>
    <n v="770"/>
    <s v="PSICOLOGIA CLINICA"/>
    <s v="06-HOSP CLINICAS-UMUARAMA"/>
    <n v="746"/>
    <s v="DIRETORIA DE SERVICOS CLINICOS"/>
    <s v="06-HOSP CLINICAS-UMUARAMA"/>
    <x v="0"/>
    <s v="Mestrado"/>
    <x v="1"/>
    <x v="0"/>
    <n v="5"/>
    <x v="0"/>
    <m/>
    <s v="0//0"/>
    <m/>
    <m/>
    <n v="0"/>
    <m/>
    <n v="0"/>
    <m/>
    <m/>
    <m/>
    <s v="EST"/>
    <s v="40 HS"/>
    <d v="2016-04-26T00:00:00"/>
    <n v="14813.08"/>
    <n v="41"/>
    <x v="2"/>
    <x v="6"/>
  </r>
  <r>
    <s v="VANESSA OLIVEIRA MESQUITA"/>
    <s v="Hospital de Clínicas"/>
    <n v="1455012"/>
    <n v="19628834851"/>
    <s v="15/12/1979"/>
    <s v="F"/>
    <s v="RITA DE CASSIA OLIVEIRA MESQUITA"/>
    <s v="Branca"/>
    <s v="BRASILEIRO NATO"/>
    <m/>
    <s v="MG"/>
    <s v="UBERABA"/>
    <n v="212"/>
    <s v="AMBULATORIO DIENF"/>
    <s v="05-ENFERMAGEM-UMUARAMA"/>
    <n v="211"/>
    <s v="DIRETORIA DE ENFERMAGEM HC"/>
    <s v="05-ENFERMAGEM-UMUARAMA"/>
    <x v="0"/>
    <s v="Especialização Nivel Superior"/>
    <x v="1"/>
    <x v="3"/>
    <n v="12"/>
    <x v="0"/>
    <m/>
    <s v="0//0"/>
    <m/>
    <m/>
    <n v="0"/>
    <m/>
    <n v="0"/>
    <m/>
    <m/>
    <m/>
    <s v="EST"/>
    <s v="40 HS"/>
    <d v="2004-06-01T00:00:00"/>
    <n v="9263.17"/>
    <n v="43"/>
    <x v="2"/>
    <x v="3"/>
  </r>
  <r>
    <s v="VANESSA OLIVEIRA SANTOS"/>
    <s v="Hospital de Clínicas"/>
    <n v="1119199"/>
    <n v="7447114600"/>
    <s v="13/05/1986"/>
    <s v="F"/>
    <s v="ANGELA MARIA DOS SANTOS"/>
    <s v="Preta"/>
    <s v="BRASILEIRO NATO"/>
    <m/>
    <s v="MG"/>
    <m/>
    <n v="485"/>
    <s v="CLINICA MEDICA INTERNACAO DIENF"/>
    <s v="05-ENFERMAGEM-UMUARAMA"/>
    <n v="211"/>
    <s v="DIRETORIA DE ENFERMAGEM HC"/>
    <s v="05-ENFERMAGEM-UMUARAMA"/>
    <x v="0"/>
    <s v="Especialização Nivel Superior"/>
    <x v="0"/>
    <x v="2"/>
    <n v="3"/>
    <x v="0"/>
    <m/>
    <s v="0//0"/>
    <m/>
    <m/>
    <n v="0"/>
    <m/>
    <n v="0"/>
    <m/>
    <m/>
    <m/>
    <s v="EST"/>
    <s v="40 HS"/>
    <d v="2019-08-12T00:00:00"/>
    <n v="7898.77"/>
    <n v="36"/>
    <x v="7"/>
    <x v="2"/>
  </r>
  <r>
    <s v="VANESSA SILVEIRA NAVARRO"/>
    <s v="Hospital de Clínicas"/>
    <n v="1455151"/>
    <n v="451067622"/>
    <s v="09/09/1976"/>
    <s v="F"/>
    <s v="APARECIDA VITORIA SILVEIRA PINTO"/>
    <s v="Branca"/>
    <s v="BRASILEIRO NATO"/>
    <m/>
    <s v="MG"/>
    <s v="PASSOS"/>
    <n v="496"/>
    <s v="ONCOLOGIA QUIMIOTERAPIA GEUNE DIENF"/>
    <s v="05-ENFERMAGEM-UMUARAMA"/>
    <n v="211"/>
    <s v="DIRETORIA DE ENFERMAGEM HC"/>
    <s v="05-ENFERMAGEM-UMUARAMA"/>
    <x v="0"/>
    <s v="Mestrado"/>
    <x v="1"/>
    <x v="0"/>
    <n v="12"/>
    <x v="0"/>
    <m/>
    <s v="0//0"/>
    <m/>
    <m/>
    <n v="0"/>
    <m/>
    <n v="0"/>
    <m/>
    <m/>
    <m/>
    <s v="EST"/>
    <s v="40 HS"/>
    <d v="2004-06-01T00:00:00"/>
    <n v="12458.74"/>
    <n v="46"/>
    <x v="3"/>
    <x v="5"/>
  </r>
  <r>
    <s v="VANESSA VIEIRA DE PADUA"/>
    <s v="Universidade Federal de Uberlandia"/>
    <n v="3272372"/>
    <n v="70035222174"/>
    <s v="04/01/1995"/>
    <s v="F"/>
    <s v="ALVANI VIEIRA BORGES DE PADUA"/>
    <s v="Branca"/>
    <s v="BRASILEIRO NATO"/>
    <m/>
    <s v="GO"/>
    <m/>
    <n v="942"/>
    <s v="DIVISAO DE CONTROLE TECNICO"/>
    <s v="04-SANTA MONICA"/>
    <n v="31"/>
    <s v="DIRETORIA ADMINISTRACAO DE PESSOAL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2-07T00:00:00"/>
    <n v="3181.04"/>
    <n v="27"/>
    <x v="8"/>
    <x v="9"/>
  </r>
  <r>
    <s v="VANGELA LUIZA GUIMARAES"/>
    <s v="Hospital de Clínicas"/>
    <n v="2383624"/>
    <n v="50778463672"/>
    <s v="16/09/1965"/>
    <s v="F"/>
    <s v="VALDETE LUIZA GUIMARAES"/>
    <s v="Branca"/>
    <s v="BRASILEIRO NATO"/>
    <m/>
    <s v="MG"/>
    <m/>
    <n v="750"/>
    <s v="FINANCAS"/>
    <s v="06-HOSP CLINICAS-UMUARAMA"/>
    <n v="743"/>
    <s v="DIRETORIA DE SERVICOS ADMINISTRATIVOS"/>
    <s v="06-HOSP CLINICAS-UMUARAMA"/>
    <x v="9"/>
    <s v="Especialização Nivel Superior"/>
    <x v="0"/>
    <x v="0"/>
    <n v="4"/>
    <x v="0"/>
    <m/>
    <s v="0//0"/>
    <m/>
    <m/>
    <n v="0"/>
    <m/>
    <n v="0"/>
    <m/>
    <m/>
    <m/>
    <s v="EST"/>
    <s v="40 HS"/>
    <d v="2017-04-05T00:00:00"/>
    <n v="4102.01"/>
    <n v="57"/>
    <x v="4"/>
    <x v="0"/>
  </r>
  <r>
    <s v="VANIA AMARAL DA ROCHA"/>
    <s v="Universidade Federal de Uberlandia"/>
    <n v="2123616"/>
    <n v="88117200600"/>
    <s v="24/04/1973"/>
    <s v="F"/>
    <s v="MARIA TEREZA AMARAL"/>
    <s v="Branca"/>
    <s v="BRASILEIRO NATO"/>
    <m/>
    <s v="MG"/>
    <s v="TUPACIGUARA"/>
    <n v="111"/>
    <s v="DIVISAO APOIO ADM HOSPITAL VETERINARIO"/>
    <s v="08-AREA ADMINISTR-UMUARAMA"/>
    <n v="109"/>
    <s v="HOSPITAL VETERINARIO - DIRETORIA GERAL"/>
    <s v="08-AREA ADMINISTR-UMUARAMA"/>
    <x v="0"/>
    <s v="Mestrado"/>
    <x v="1"/>
    <x v="0"/>
    <n v="9"/>
    <x v="0"/>
    <m/>
    <s v="0//0"/>
    <m/>
    <s v="Afast. no País (Com Ônus) Est/Dout/Mestrado - EST"/>
    <n v="0"/>
    <m/>
    <n v="0"/>
    <m/>
    <s v="12/03/2022"/>
    <s v="12/03/2023"/>
    <s v="EST"/>
    <s v="40 HS"/>
    <d v="2010-07-30T00:00:00"/>
    <n v="9934.3799999999992"/>
    <n v="49"/>
    <x v="5"/>
    <x v="3"/>
  </r>
  <r>
    <s v="VANIA LUCIA VIEIRA FERNANDES"/>
    <s v="Hospital de Clínicas"/>
    <n v="1123373"/>
    <n v="86648500620"/>
    <s v="14/01/1970"/>
    <s v="F"/>
    <s v="IVANI PEREIRA VIEIRA"/>
    <s v="Parda"/>
    <s v="BRASILEIRO NATO"/>
    <m/>
    <s v="MG"/>
    <s v="ARAGUARI"/>
    <n v="213"/>
    <s v="GESTAO DO PRONTO SOCORRO DIENF"/>
    <s v="05-ENFERMAGEM-UMUARAMA"/>
    <n v="211"/>
    <s v="DIRETORIA DE ENFERMAGEM HC"/>
    <s v="05-ENFERMAGEM-UMUARAMA"/>
    <x v="0"/>
    <s v="ENSINO MEDIO"/>
    <x v="0"/>
    <x v="0"/>
    <n v="16"/>
    <x v="0"/>
    <m/>
    <s v="0//0"/>
    <m/>
    <m/>
    <n v="0"/>
    <m/>
    <n v="0"/>
    <m/>
    <m/>
    <m/>
    <s v="EST"/>
    <s v="40 HS"/>
    <d v="1994-12-15T00:00:00"/>
    <n v="5554.08"/>
    <n v="52"/>
    <x v="5"/>
    <x v="0"/>
  </r>
  <r>
    <s v="VANIA MARCIA AIRES"/>
    <s v="Universidade Federal de Uberlandia"/>
    <n v="413024"/>
    <n v="46045937600"/>
    <s v="31/08/1964"/>
    <s v="F"/>
    <s v="DINAMARCIA FERREIRA AIRES"/>
    <s v="Branca"/>
    <s v="BRASILEIRO NATO"/>
    <m/>
    <s v="MG"/>
    <s v="UBERLANDIA"/>
    <n v="124"/>
    <s v="DIRETORIA DE POS GRADUACAO"/>
    <s v="04-SANTA MONICA"/>
    <n v="122"/>
    <s v="PRO REITORIA PESQUISA E POS GRADUACAO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7-11-19T00:00:00"/>
    <n v="6245.54"/>
    <n v="58"/>
    <x v="4"/>
    <x v="2"/>
  </r>
  <r>
    <s v="VANIA MARIA DOS SANTOS"/>
    <s v="Universidade Federal de Uberlandia"/>
    <n v="413471"/>
    <n v="37791290600"/>
    <s v="23/01/1956"/>
    <s v="F"/>
    <s v="CARMELITA FARIA SANTOS"/>
    <s v="Não Informado"/>
    <s v="BRASILEIRO NATO"/>
    <m/>
    <s v="MG"/>
    <s v="ITABIRITO"/>
    <n v="425"/>
    <s v="DIVISAO DE APOSENTADORIA E PENSAO"/>
    <s v="04-SANTA MONICA"/>
    <n v="29"/>
    <s v="PRO REITORIA DE GESTAO DE PESSOAS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1-09-01T00:00:00"/>
    <n v="8976.5400000000009"/>
    <n v="66"/>
    <x v="1"/>
    <x v="3"/>
  </r>
  <r>
    <s v="VANIA ROSSI NUNES PINTO"/>
    <s v="Hospital de Clínicas"/>
    <n v="1123488"/>
    <n v="15482677672"/>
    <s v="07/02/1951"/>
    <s v="F"/>
    <s v="LINDALVA ROSSI NUNES PINTO"/>
    <s v="Branca"/>
    <s v="BRASILEIRO NATO"/>
    <m/>
    <s v="MG"/>
    <s v="BELO HORIZONTE"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16"/>
    <x v="0"/>
    <m/>
    <s v="0//0"/>
    <m/>
    <m/>
    <n v="0"/>
    <m/>
    <n v="0"/>
    <m/>
    <m/>
    <m/>
    <s v="EST"/>
    <s v="40 HS"/>
    <d v="1995-01-09T00:00:00"/>
    <n v="23341.040000000001"/>
    <n v="71"/>
    <x v="9"/>
    <x v="4"/>
  </r>
  <r>
    <s v="VANIAMAR SILVA"/>
    <s v="Hospital de Clínicas"/>
    <n v="413063"/>
    <n v="65232950606"/>
    <s v="23/07/1967"/>
    <s v="F"/>
    <s v="MARIA ABADIA FER SILVA"/>
    <s v="Preta"/>
    <s v="BRASILEIRO NATO"/>
    <m/>
    <s v="MG"/>
    <s v="UBERLANDIA"/>
    <n v="479"/>
    <s v="CLINICA MEDICA E PEDIATRIA PS DIENF"/>
    <s v="05-ENFERMAGEM-UMUARAMA"/>
    <n v="211"/>
    <s v="DIRETORIA DE ENFERMAGEM HC"/>
    <s v="05-ENFERMAGEM-UMUARAM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88-01-25T00:00:00"/>
    <n v="12639.75"/>
    <n v="55"/>
    <x v="4"/>
    <x v="5"/>
  </r>
  <r>
    <s v="VANIELLE KENIA GABRIEL"/>
    <s v="Universidade Federal de Uberlandia"/>
    <n v="2395183"/>
    <n v="5548928635"/>
    <s v="26/10/1981"/>
    <s v="F"/>
    <s v="ANA MARIA FIUZA GABRIEL"/>
    <s v="Branca"/>
    <s v="BRASILEIRO NATO"/>
    <m/>
    <s v="MG"/>
    <m/>
    <n v="125"/>
    <s v="DIVISAO DE ESPECIALIZACAO - PROPP"/>
    <s v="04-SANTA MONICA"/>
    <n v="122"/>
    <s v="PRO REITORIA PESQUISA E POS GRADUACAO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5-11T00:00:00"/>
    <n v="4977.3900000000003"/>
    <n v="41"/>
    <x v="2"/>
    <x v="0"/>
  </r>
  <r>
    <s v="VANILDA DE FATIMA OLIVEIRA MORAIS"/>
    <s v="Hospital de Clínicas"/>
    <n v="412424"/>
    <n v="46340149634"/>
    <s v="06/10/1951"/>
    <s v="F"/>
    <s v="CLARINDA ROSA OLIVEIRA"/>
    <s v="Branca"/>
    <s v="BRASILEIRO NATO"/>
    <m/>
    <s v="MG"/>
    <s v="ARAGUARI"/>
    <n v="754"/>
    <s v="NUTRICAO E DIETETICA"/>
    <s v="06-HOSP CLINICAS-UMUARAMA"/>
    <n v="743"/>
    <s v="DIRETORIA DE SERVICOS ADMINISTRATIVOS"/>
    <s v="06-HOSP CLINICAS-UMUARAMA"/>
    <x v="0"/>
    <s v="ENSINO MEDIO"/>
    <x v="3"/>
    <x v="2"/>
    <n v="16"/>
    <x v="0"/>
    <m/>
    <s v="0//0"/>
    <m/>
    <m/>
    <n v="0"/>
    <m/>
    <n v="0"/>
    <m/>
    <m/>
    <m/>
    <s v="EST"/>
    <s v="40 HS"/>
    <d v="1985-01-05T00:00:00"/>
    <n v="4014.65"/>
    <n v="71"/>
    <x v="9"/>
    <x v="0"/>
  </r>
  <r>
    <s v="VANUSA DE ASSUNCAO"/>
    <s v="Hospital de Clínicas"/>
    <n v="1435490"/>
    <n v="74452215653"/>
    <s v="23/08/1968"/>
    <s v="F"/>
    <s v="MARIA JAIR DE ASSUNCAO"/>
    <s v="Parda"/>
    <s v="BRASILEIRO NATO"/>
    <m/>
    <s v="MG"/>
    <s v="MONTES CLAROS"/>
    <n v="482"/>
    <s v="CLINICA CIRURGICA 2 INTERNACAO DIENF"/>
    <s v="05-ENFERMAGEM-UMUARAMA"/>
    <n v="211"/>
    <s v="DIRETORIA DE ENFERMAGEM HC"/>
    <s v="05-ENFERMAGEM-UMUARAMA"/>
    <x v="0"/>
    <s v="Tecnico (Nivel Medio Completo)"/>
    <x v="2"/>
    <x v="0"/>
    <n v="12"/>
    <x v="0"/>
    <m/>
    <s v="0//0"/>
    <m/>
    <m/>
    <n v="0"/>
    <m/>
    <n v="0"/>
    <m/>
    <m/>
    <m/>
    <s v="EST"/>
    <s v="40 HS"/>
    <d v="2003-12-04T00:00:00"/>
    <n v="10107.879999999999"/>
    <n v="54"/>
    <x v="4"/>
    <x v="8"/>
  </r>
  <r>
    <s v="VANUSIA MARIA RESENDE DE SOUSA"/>
    <s v="Universidade Federal de Uberlandia"/>
    <n v="3152612"/>
    <n v="9246839617"/>
    <s v="10/06/1993"/>
    <s v="F"/>
    <s v="MARIA JOSE RESENDE DE SOUSA"/>
    <s v="Branca"/>
    <s v="BRASILEIRO NATO"/>
    <m/>
    <s v="MG"/>
    <m/>
    <n v="713"/>
    <s v="DIV DE ADM LICITACAO E CONTRATOS - CTIC"/>
    <s v="08-AREA ADMINISTR-UMUARAMA"/>
    <n v="581"/>
    <s v="CENTRO DE TECNO DA INFOR E COMUNICACAO"/>
    <s v="08-AREA ADMINISTR-UMUARAMA"/>
    <x v="9"/>
    <s v="Especialização Nivel Superior"/>
    <x v="0"/>
    <x v="2"/>
    <n v="3"/>
    <x v="0"/>
    <m/>
    <s v="0//0"/>
    <m/>
    <m/>
    <n v="0"/>
    <m/>
    <n v="0"/>
    <m/>
    <m/>
    <m/>
    <s v="EST"/>
    <s v="40 HS"/>
    <d v="2019-10-09T00:00:00"/>
    <n v="3707.09"/>
    <n v="29"/>
    <x v="0"/>
    <x v="9"/>
  </r>
  <r>
    <s v="VANYNE APARECIDA FRANCO FREITAS"/>
    <s v="Universidade Federal de Uberlandia"/>
    <n v="1672944"/>
    <n v="4024137689"/>
    <s v="05/10/1977"/>
    <s v="F"/>
    <s v="LUZIA APARECIDA FRANCO FREITAS"/>
    <s v="Branca"/>
    <s v="BRASILEIRO NATO"/>
    <m/>
    <s v="MG"/>
    <s v="ITUIUTABA"/>
    <n v="1158"/>
    <s v="FA ADM CIE CONT ENG PROD SERV SOCIAL"/>
    <s v="09-CAMPUS PONTAL"/>
    <n v="1158"/>
    <s v="FA ADM CIE CONT ENG PROD SERV SOCIAL"/>
    <s v="09-CAMPUS PONTAL"/>
    <x v="0"/>
    <s v="Mestrado"/>
    <x v="1"/>
    <x v="0"/>
    <n v="10"/>
    <x v="0"/>
    <m/>
    <s v="0//0"/>
    <m/>
    <m/>
    <n v="0"/>
    <m/>
    <n v="0"/>
    <m/>
    <m/>
    <m/>
    <s v="EST"/>
    <s v="40 HS"/>
    <d v="2009-01-22T00:00:00"/>
    <n v="10589.24"/>
    <n v="45"/>
    <x v="3"/>
    <x v="8"/>
  </r>
  <r>
    <s v="VELSO CARLOS DE SOUZA"/>
    <s v="Universidade Federal de Uberlandia"/>
    <n v="412733"/>
    <n v="39414035672"/>
    <s v="01/07/1961"/>
    <s v="M"/>
    <s v="MARIA DORES SOUZA"/>
    <s v="Preta"/>
    <s v="BRASILEIRO NATO"/>
    <m/>
    <s v="GO"/>
    <s v="PARANAIGUARA"/>
    <n v="337"/>
    <s v="CENTRO DE DOCUM E PESQUISA DA HISTORIA"/>
    <s v="04-SANTA MONICA"/>
    <n v="335"/>
    <s v="INSTITUTO DE HISTO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7-01-01T00:00:00"/>
    <n v="7405.44"/>
    <n v="61"/>
    <x v="6"/>
    <x v="2"/>
  </r>
  <r>
    <s v="VENIVA MATEUS FERREIRA"/>
    <s v="Hospital de Clínicas"/>
    <n v="412273"/>
    <n v="28777875168"/>
    <s v="22/07/1962"/>
    <s v="F"/>
    <s v="HELENA FERREIRA MATEUS"/>
    <s v="Não Informado"/>
    <s v="BRASILEIRO NATO"/>
    <m/>
    <s v="GO"/>
    <s v="CUMARI"/>
    <n v="212"/>
    <s v="AMBULATORIO DIENF"/>
    <s v="05-ENFERMAGEM-UMUARAMA"/>
    <n v="211"/>
    <s v="DIRETORIA DE ENFERMAGEM HC"/>
    <s v="05-ENFERMAGEM-UMUARAMA"/>
    <x v="0"/>
    <s v="ENSINO FUNDAMENTAL INCOMPLETO"/>
    <x v="2"/>
    <x v="1"/>
    <n v="14"/>
    <x v="0"/>
    <m/>
    <s v="0//0"/>
    <m/>
    <s v="Decisão Judicial  (C/Rem.) -  EST"/>
    <n v="0"/>
    <m/>
    <n v="0"/>
    <m/>
    <s v="1/08/2012"/>
    <s v="0//0"/>
    <s v="EST"/>
    <s v="40 HS"/>
    <d v="1983-11-09T00:00:00"/>
    <n v="3678.19"/>
    <n v="60"/>
    <x v="6"/>
    <x v="9"/>
  </r>
  <r>
    <s v="VERA LUCIA DOS SANTOS"/>
    <s v="Hospital de Clínicas"/>
    <n v="1434925"/>
    <n v="39315975049"/>
    <s v="06/01/1962"/>
    <s v="F"/>
    <s v="CONSTANCIA GOES DOS SANTOS"/>
    <s v="Branca"/>
    <s v="BRASILEIRO NATO"/>
    <m/>
    <s v="RS"/>
    <s v="IBIACA"/>
    <n v="489"/>
    <s v="ENFERMAGEM PSQUIATRIA INTERNACAO DIENF"/>
    <s v="05-ENFERMAGEM-UMUARAMA"/>
    <n v="211"/>
    <s v="DIRETORIA DE ENFERMAGEM HC"/>
    <s v="05-ENFERMAGEM-UMUARAMA"/>
    <x v="0"/>
    <s v="ENSINO FUNDAMENTAL"/>
    <x v="2"/>
    <x v="2"/>
    <n v="12"/>
    <x v="0"/>
    <m/>
    <s v="0//0"/>
    <m/>
    <m/>
    <n v="0"/>
    <m/>
    <n v="0"/>
    <m/>
    <m/>
    <m/>
    <s v="EST"/>
    <s v="40 HS"/>
    <d v="2003-11-17T00:00:00"/>
    <n v="9209.52"/>
    <n v="60"/>
    <x v="6"/>
    <x v="3"/>
  </r>
  <r>
    <s v="VERA LUCIA SCHULZ"/>
    <s v="Universidade Federal de Uberlandia"/>
    <n v="2273491"/>
    <n v="7060591664"/>
    <s v="12/07/1986"/>
    <s v="F"/>
    <s v="GISELA SCHULZ"/>
    <s v="Branca"/>
    <s v="BRASILEIRO NATO"/>
    <m/>
    <s v="MG"/>
    <m/>
    <n v="667"/>
    <s v="SETOR DE SAUDE SUPLEMENTAR"/>
    <s v="08-AREA ADMINISTR-UMUARAMA"/>
    <n v="663"/>
    <s v="DIRETORIA QUALIDADE VIDA SAUDE SERVIDOR"/>
    <s v="08-AREA ADMINISTR-UMUARAM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6-01-12T00:00:00"/>
    <n v="4157.95"/>
    <n v="36"/>
    <x v="7"/>
    <x v="0"/>
  </r>
  <r>
    <s v="VERA LUCIA SIQUEIRA DE BARROS"/>
    <s v="Hospital de Clínicas"/>
    <n v="1434652"/>
    <n v="66852862615"/>
    <s v="02/08/1962"/>
    <s v="F"/>
    <s v="GENI SIQUEIRA DE BARROS"/>
    <s v="Branca"/>
    <s v="BRASILEIRO NATO"/>
    <m/>
    <s v="MG"/>
    <s v="TUPACIGUARA"/>
    <n v="480"/>
    <s v="EMERGENCIA DA CLINICA MEDICA PS DIENF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3-11-12T00:00:00"/>
    <n v="14665.81"/>
    <n v="60"/>
    <x v="6"/>
    <x v="6"/>
  </r>
  <r>
    <s v="VERA LUCIA VIEIRA MENDES"/>
    <s v="Hospital de Clínicas"/>
    <n v="410450"/>
    <n v="35056967653"/>
    <s v="26/04/1956"/>
    <s v="F"/>
    <s v="NADIR VICENTE VIEIRA"/>
    <s v="Pard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ENSINO MEDIO"/>
    <x v="0"/>
    <x v="0"/>
    <n v="16"/>
    <x v="0"/>
    <m/>
    <s v="0//0"/>
    <m/>
    <m/>
    <n v="0"/>
    <m/>
    <n v="0"/>
    <m/>
    <m/>
    <m/>
    <s v="EST"/>
    <s v="40 HS"/>
    <d v="1979-09-14T00:00:00"/>
    <n v="8321.25"/>
    <n v="66"/>
    <x v="1"/>
    <x v="3"/>
  </r>
  <r>
    <s v="VEREDIANA FERNANDES DE FREITAS"/>
    <s v="Hospital de Clínicas"/>
    <n v="1453160"/>
    <n v="99230801615"/>
    <s v="26/08/1974"/>
    <s v="F"/>
    <s v="JERONIMA FERNANDES DE FREITAS"/>
    <s v="Branca"/>
    <s v="BRASILEIRO NATO"/>
    <m/>
    <s v="MG"/>
    <s v="TUPACIGUARA"/>
    <n v="498"/>
    <s v="UTI ADULTO GEUNE DIENF"/>
    <s v="05-ENFERMAGEM-UMUARAMA"/>
    <n v="211"/>
    <s v="DIRETORIA DE ENFERMAGEM HC"/>
    <s v="05-ENFERMAGEM-UMUARAMA"/>
    <x v="0"/>
    <s v="Graduação (Nivel Superior Completo)"/>
    <x v="2"/>
    <x v="0"/>
    <n v="13"/>
    <x v="0"/>
    <m/>
    <s v="0//0"/>
    <m/>
    <m/>
    <n v="0"/>
    <m/>
    <n v="0"/>
    <m/>
    <m/>
    <m/>
    <s v="EST"/>
    <s v="40 HS"/>
    <d v="2004-05-12T00:00:00"/>
    <n v="10869.9"/>
    <n v="48"/>
    <x v="3"/>
    <x v="8"/>
  </r>
  <r>
    <s v="VERONICA RODRIGUES DE OLIVEIRA ALVES"/>
    <s v="Hospital de Clínicas"/>
    <n v="1854693"/>
    <n v="84690887187"/>
    <s v="04/12/1978"/>
    <s v="F"/>
    <s v="DOMINGAS RODRIGUES DE OLIVEIRA"/>
    <s v="Branca"/>
    <s v="BRASILEIRO NATO"/>
    <m/>
    <s v="TO"/>
    <m/>
    <n v="211"/>
    <s v="DIRETORIA DE ENFERMAGEM HC"/>
    <s v="05-ENFERMAGEM-UMUARAMA"/>
    <n v="211"/>
    <s v="DIRETORIA DE ENFERMAGEM HC"/>
    <s v="05-ENFERMAGEM-UMUARAMA"/>
    <x v="0"/>
    <s v="Especialização Nivel Superior"/>
    <x v="1"/>
    <x v="2"/>
    <n v="8"/>
    <x v="0"/>
    <m/>
    <s v="0//0"/>
    <m/>
    <m/>
    <n v="0"/>
    <m/>
    <n v="0"/>
    <m/>
    <m/>
    <m/>
    <s v="EST"/>
    <s v="40 HS"/>
    <d v="2011-03-15T00:00:00"/>
    <n v="8258.7099999999991"/>
    <n v="44"/>
    <x v="3"/>
    <x v="3"/>
  </r>
  <r>
    <s v="VICENTE DE OLIVEIRA PINTO"/>
    <s v="Hospital de Clínicas"/>
    <n v="2426923"/>
    <n v="90914350625"/>
    <s v="11/08/1974"/>
    <s v="M"/>
    <s v="MARIA APARECIDA PINTO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ENSINO MEDIO"/>
    <x v="0"/>
    <x v="3"/>
    <n v="4"/>
    <x v="0"/>
    <m/>
    <s v="0//0"/>
    <m/>
    <m/>
    <n v="0"/>
    <m/>
    <n v="0"/>
    <m/>
    <m/>
    <m/>
    <s v="EST"/>
    <s v="40 HS"/>
    <d v="2017-10-18T00:00:00"/>
    <n v="10914.25"/>
    <n v="48"/>
    <x v="3"/>
    <x v="8"/>
  </r>
  <r>
    <s v="VICENTINA OLIVEIRA SANTOS LIMA"/>
    <s v="Hospital de Clínicas"/>
    <n v="1123451"/>
    <n v="21100594604"/>
    <s v="03/03/1954"/>
    <s v="F"/>
    <s v="GERALDA PEREIRA DE OLIVEIRA"/>
    <s v="Parda"/>
    <s v="BRASILEIRO NATO"/>
    <m/>
    <s v="MG"/>
    <s v="ITUIUTABA"/>
    <n v="765"/>
    <s v="ASSISTENCIA SOCIAL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4-12-22T00:00:00"/>
    <n v="21913.24"/>
    <n v="68"/>
    <x v="1"/>
    <x v="4"/>
  </r>
  <r>
    <s v="VICTOR CARVALHO MUNIZ"/>
    <s v="Universidade Federal de Uberlandia"/>
    <n v="1672842"/>
    <n v="8732174624"/>
    <s v="05/11/1987"/>
    <s v="M"/>
    <s v="ROSLENE SOUSA DE CARVALHO MUNIZ"/>
    <s v="Não Informado"/>
    <s v="BRASILEIRO NATO"/>
    <m/>
    <s v="MG"/>
    <s v="UBERLANDIA"/>
    <n v="851"/>
    <s v="COORD CURSO GRAD ENG CONTROLE  AUTOMACAO"/>
    <s v="04-SANTA MONICA"/>
    <n v="403"/>
    <s v="FACULDADE DE ENGENHARIA ELETRICA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9-01-22T00:00:00"/>
    <n v="6047.64"/>
    <n v="35"/>
    <x v="7"/>
    <x v="2"/>
  </r>
  <r>
    <s v="VICTOR HUGO BORGES PINHEIRO"/>
    <s v="Hospital de Clínicas"/>
    <n v="2328351"/>
    <n v="1069343170"/>
    <s v="02/07/1986"/>
    <s v="M"/>
    <s v="MARIA DA GLORIA BORGES PINHEIRO"/>
    <s v="Parda"/>
    <s v="BRASILEIRO NATO"/>
    <m/>
    <s v="DF"/>
    <m/>
    <n v="746"/>
    <s v="DIRETORIA DE SERVICOS CLINICOS"/>
    <s v="06-HOSP CLINICAS-UMUARAMA"/>
    <n v="746"/>
    <s v="DIRETORIA DE SERVICOS CLINICOS"/>
    <s v="06-HOSP CLINICAS-UMUARAMA"/>
    <x v="0"/>
    <s v="Graduação (Nivel Superior Completo)"/>
    <x v="0"/>
    <x v="0"/>
    <n v="5"/>
    <x v="1"/>
    <m/>
    <s v="0//0"/>
    <m/>
    <s v="CESSAO (COM ONUS) PARA OUTROS ORGAOS - EST"/>
    <n v="0"/>
    <m/>
    <n v="26443"/>
    <s v="EMPRESA BRAS. SERVIÇOS HOSPITALARES"/>
    <s v="25/04/2022"/>
    <s v="0//0"/>
    <s v="EST"/>
    <s v="40 HS"/>
    <d v="2016-07-26T00:00:00"/>
    <n v="3998.03"/>
    <n v="36"/>
    <x v="7"/>
    <x v="9"/>
  </r>
  <r>
    <s v="VICTOR LUIZ MENDES RIBEIRO"/>
    <s v="Hospital de Clínicas"/>
    <n v="1905362"/>
    <n v="8601013635"/>
    <s v="07/09/1989"/>
    <s v="M"/>
    <s v="ONOFRA DE MORAES MENDES RIBEIRO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8"/>
    <x v="0"/>
    <m/>
    <s v="0//0"/>
    <m/>
    <m/>
    <n v="0"/>
    <m/>
    <n v="0"/>
    <m/>
    <m/>
    <m/>
    <s v="EST"/>
    <s v="24 HS"/>
    <d v="2011-12-21T00:00:00"/>
    <n v="5739.87"/>
    <n v="33"/>
    <x v="0"/>
    <x v="0"/>
  </r>
  <r>
    <s v="VICTOR MAGALHAES GONZAGA"/>
    <s v="Hospital de Clínicas"/>
    <n v="3311280"/>
    <n v="11160048606"/>
    <s v="06/07/1996"/>
    <s v="M"/>
    <s v="CLAUDIA MIRANDA MAGALHAES"/>
    <s v="Parda"/>
    <s v="BRASILEIRO NATO"/>
    <m/>
    <s v="MG"/>
    <m/>
    <n v="752"/>
    <s v="INFORMACOES HOSPITALARES"/>
    <s v="06-HOSP CLINICAS-UMUARAMA"/>
    <n v="179"/>
    <s v="DIRETORIA GERAL HOSP CLINICAS"/>
    <s v="06-HOSP CLINICAS-UMUARAMA"/>
    <x v="0"/>
    <s v="ENSINO SUPERIOR"/>
    <x v="0"/>
    <x v="1"/>
    <n v="1"/>
    <x v="0"/>
    <m/>
    <s v="0//0"/>
    <m/>
    <m/>
    <n v="0"/>
    <m/>
    <n v="0"/>
    <m/>
    <m/>
    <m/>
    <s v="EST"/>
    <s v="40 HS"/>
    <d v="2022-10-03T00:00:00"/>
    <n v="3181.04"/>
    <n v="26"/>
    <x v="8"/>
    <x v="9"/>
  </r>
  <r>
    <s v="VICTOR MARIOTTO PALMA"/>
    <s v="Universidade Federal de Uberlandia"/>
    <n v="1067111"/>
    <n v="5894579694"/>
    <s v="09/11/1981"/>
    <s v="M"/>
    <s v="MARISA MARIOTTO PALMA"/>
    <s v="Branca"/>
    <s v="BRASILEIRO NATO"/>
    <m/>
    <s v="SP"/>
    <m/>
    <n v="723"/>
    <s v="DIVISAO DE ATENDIMENTO AO USUARIO"/>
    <s v="04-SANTA MONICA"/>
    <n v="585"/>
    <s v="DIRETORIA DO SISTEMA DE BIBLIOTECA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1T00:00:00"/>
    <n v="4320.12"/>
    <n v="41"/>
    <x v="2"/>
    <x v="0"/>
  </r>
  <r>
    <s v="VICTOR MARQUES OLIVEIRA"/>
    <s v="Universidade Federal de Uberlandia"/>
    <n v="2337677"/>
    <n v="9404021652"/>
    <s v="28/07/1991"/>
    <s v="M"/>
    <s v="ROSENY MARIA PIRES"/>
    <s v="Branca"/>
    <s v="BRASILEIRO NATO"/>
    <m/>
    <s v="MG"/>
    <m/>
    <n v="416"/>
    <s v="COORDENACAO CURSO CIENCIA DA COMPUTACAO"/>
    <s v="04-SANTA MONICA"/>
    <n v="414"/>
    <s v="FACULDADE DE CIENCIA DA COMPUTACAO"/>
    <s v="04-SANTA MONICA"/>
    <x v="17"/>
    <s v="ENSINO SUPERIOR"/>
    <x v="0"/>
    <x v="2"/>
    <n v="5"/>
    <x v="0"/>
    <m/>
    <s v="0//0"/>
    <m/>
    <m/>
    <n v="0"/>
    <m/>
    <n v="0"/>
    <m/>
    <m/>
    <m/>
    <s v="EST"/>
    <s v="40 HS"/>
    <d v="2016-09-05T00:00:00"/>
    <n v="3078.37"/>
    <n v="31"/>
    <x v="0"/>
    <x v="9"/>
  </r>
  <r>
    <s v="VICTOR SCATES DIAS"/>
    <s v="Universidade Federal de Uberlandia"/>
    <n v="1964194"/>
    <n v="8274561660"/>
    <s v="07/03/1988"/>
    <s v="M"/>
    <s v="ROBIN RENNE SCATES DIAS"/>
    <s v="Branca"/>
    <s v="BRASILEIRO NATO"/>
    <m/>
    <s v="MG"/>
    <m/>
    <n v="684"/>
    <s v="DIVISAO DE PROJETOS - PREFE"/>
    <s v="04-SANTA MONICA"/>
    <n v="59"/>
    <s v="PREFEITURA UNIVERSITARIA"/>
    <s v="04-SANTA MONICA"/>
    <x v="0"/>
    <s v="Mestrado"/>
    <x v="1"/>
    <x v="0"/>
    <n v="7"/>
    <x v="0"/>
    <m/>
    <s v="0//0"/>
    <m/>
    <m/>
    <n v="0"/>
    <m/>
    <n v="0"/>
    <m/>
    <m/>
    <m/>
    <s v="EST"/>
    <s v="40 HS"/>
    <d v="2012-08-27T00:00:00"/>
    <n v="8966.61"/>
    <n v="34"/>
    <x v="7"/>
    <x v="3"/>
  </r>
  <r>
    <s v="VILMAR ANTONIO DE FARIA"/>
    <s v="Universidade Federal de Uberlandia"/>
    <n v="413486"/>
    <n v="30180074687"/>
    <s v="25/04/1956"/>
    <s v="M"/>
    <s v="CUSTODIA CORREA DE FARIA"/>
    <s v="Parda"/>
    <s v="BRASILEIRO NATO"/>
    <m/>
    <s v="MG"/>
    <s v="GUIMARANIA"/>
    <n v="71"/>
    <s v="DIVISAO VIGILANCIA SEGURANCA PATRIMONIAL"/>
    <s v="04-SANTA MONICA"/>
    <n v="59"/>
    <s v="PREFEITURA UNIVERSITARIA"/>
    <s v="04-SANTA MONICA"/>
    <x v="0"/>
    <s v="Graduação (Nivel Superior Completo)"/>
    <x v="0"/>
    <x v="2"/>
    <n v="16"/>
    <x v="0"/>
    <m/>
    <s v="0//0"/>
    <m/>
    <m/>
    <n v="0"/>
    <m/>
    <n v="0"/>
    <m/>
    <m/>
    <m/>
    <s v="EST"/>
    <s v="40 HS"/>
    <d v="1990-11-05T00:00:00"/>
    <n v="8084.74"/>
    <n v="66"/>
    <x v="1"/>
    <x v="3"/>
  </r>
  <r>
    <s v="VILMAR JOSE PEREIRA"/>
    <s v="Hospital de Clínicas"/>
    <n v="1123443"/>
    <n v="62995812634"/>
    <s v="10/04/1962"/>
    <s v="M"/>
    <s v="VILMA TEREZINHA FERNANDES"/>
    <s v="Branca"/>
    <s v="BRASILEIRO NATO"/>
    <m/>
    <s v="MG"/>
    <s v="CHAPADA DE MINAS"/>
    <n v="771"/>
    <s v="SERVICOS MEDICOS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5-01-04T00:00:00"/>
    <n v="33918"/>
    <n v="60"/>
    <x v="6"/>
    <x v="4"/>
  </r>
  <r>
    <s v="VILMAR MARTINS JUNIOR"/>
    <s v="Universidade Federal de Uberlandia"/>
    <n v="3735926"/>
    <n v="8191410621"/>
    <s v="12/05/1988"/>
    <s v="M"/>
    <s v="SOLANGE APARECIDA ALVES DE MELO MARTINS"/>
    <s v="Branca"/>
    <s v="BRASILEIRO NATO"/>
    <m/>
    <s v="MG"/>
    <m/>
    <n v="886"/>
    <s v="DIVISAO DE INFORMATIZACAO DA DIRBI"/>
    <s v="04-SANTA MONICA"/>
    <n v="585"/>
    <s v="DIRETORIA DO SISTEMA DE BIBLIOTECAS"/>
    <s v="04-SANTA MONICA"/>
    <x v="5"/>
    <s v="Mestrado"/>
    <x v="0"/>
    <x v="0"/>
    <n v="6"/>
    <x v="0"/>
    <m/>
    <s v="0//0"/>
    <m/>
    <m/>
    <n v="0"/>
    <m/>
    <n v="0"/>
    <m/>
    <m/>
    <m/>
    <s v="EST"/>
    <s v="40 HS"/>
    <d v="2014-05-05T00:00:00"/>
    <n v="5322.04"/>
    <n v="34"/>
    <x v="7"/>
    <x v="0"/>
  </r>
  <r>
    <s v="VILMONDES RIBEIRO SILVA"/>
    <s v="Universidade Federal de Uberlandia"/>
    <n v="2115600"/>
    <n v="6726689632"/>
    <s v="17/11/1985"/>
    <s v="M"/>
    <s v="VALCENI DELFINA DA SILVA"/>
    <s v="Parda"/>
    <s v="BRASILEIRO NATO"/>
    <m/>
    <s v="MG"/>
    <m/>
    <n v="791"/>
    <s v="COOR CURSO GRAD ENG ELET TELEC DE PATOS"/>
    <s v="11-CAMPUS PATOS DE MINAS"/>
    <n v="403"/>
    <s v="FACULDADE DE ENGENHARIA ELETRICA"/>
    <s v="04-SANTA MONICA"/>
    <x v="0"/>
    <s v="Graduação (Nivel Superior Completo)"/>
    <x v="0"/>
    <x v="0"/>
    <n v="6"/>
    <x v="0"/>
    <m/>
    <s v="0//0"/>
    <m/>
    <m/>
    <n v="0"/>
    <m/>
    <n v="0"/>
    <m/>
    <m/>
    <m/>
    <s v="EST"/>
    <s v="40 HS"/>
    <d v="2014-04-25T00:00:00"/>
    <n v="4153.96"/>
    <n v="37"/>
    <x v="7"/>
    <x v="0"/>
  </r>
  <r>
    <s v="VILSON FERREIRA DA SILVA"/>
    <s v="Universidade Federal de Uberlandia"/>
    <n v="412677"/>
    <n v="28845056600"/>
    <s v="31/08/1956"/>
    <s v="M"/>
    <s v="LUCIANA RODRIGUES SILVA"/>
    <s v="Preta"/>
    <s v="BRASILEIRO NATO"/>
    <m/>
    <s v="MG"/>
    <s v="UBERLANDIA"/>
    <n v="135"/>
    <s v="DIVISAO DE ALMOXARIFADO"/>
    <s v="08-AREA ADMINISTR-UMUARAMA"/>
    <n v="131"/>
    <s v="PRO REITORIA DE PLANEJAMEN ADMINISTRACAO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86-02-12T00:00:00"/>
    <n v="5512.27"/>
    <n v="66"/>
    <x v="1"/>
    <x v="0"/>
  </r>
  <r>
    <s v="VINICIUS ALVES FERREIRA"/>
    <s v="Universidade Federal de Uberlandia"/>
    <n v="2870424"/>
    <n v="8582538600"/>
    <s v="19/11/1988"/>
    <s v="M"/>
    <s v="TEREZINHA BATISTA ALVES FERREIRA"/>
    <s v="Parda"/>
    <s v="BRASILEIRO NATO"/>
    <m/>
    <s v="GO"/>
    <m/>
    <n v="723"/>
    <s v="DIVISAO DE ATENDIMENTO AO USUARIO"/>
    <s v="04-SANTA MONICA"/>
    <n v="585"/>
    <s v="DIRETORIA DO SISTEMA DE BIBLIOTECAS"/>
    <s v="04-SANTA MONICA"/>
    <x v="0"/>
    <s v="Especialização Nivel Superior"/>
    <x v="2"/>
    <x v="0"/>
    <n v="8"/>
    <x v="0"/>
    <m/>
    <s v="0//0"/>
    <m/>
    <m/>
    <n v="0"/>
    <m/>
    <n v="0"/>
    <m/>
    <m/>
    <m/>
    <s v="EST"/>
    <s v="30 HS"/>
    <d v="2012-01-02T00:00:00"/>
    <n v="2780.31"/>
    <n v="34"/>
    <x v="7"/>
    <x v="9"/>
  </r>
  <r>
    <s v="VINICIUS ANDERSON GUIMARAES"/>
    <s v="Universidade Federal de Uberlandia"/>
    <n v="1423974"/>
    <n v="3396826639"/>
    <s v="08/11/1977"/>
    <s v="M"/>
    <s v="TERESA MARIA ANDERSON GUIMARAES"/>
    <s v="Branca"/>
    <s v="BRASILEIRO NATO"/>
    <m/>
    <s v="MG"/>
    <m/>
    <n v="335"/>
    <s v="INSTITUTO DE HISTORIA"/>
    <s v="04-SANTA MONICA"/>
    <n v="335"/>
    <s v="INSTITUTO DE HISTORIA"/>
    <s v="04-SANTA MONIC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9-11T00:00:00"/>
    <n v="4104.6400000000003"/>
    <n v="45"/>
    <x v="3"/>
    <x v="0"/>
  </r>
  <r>
    <s v="VINICIUS AUGUSTO MANALISCHI"/>
    <s v="Universidade Federal de Uberlandia"/>
    <n v="2065688"/>
    <n v="37015045800"/>
    <s v="15/04/1989"/>
    <s v="M"/>
    <s v="SILVANA GUEDES MANALISCHI"/>
    <s v="Parda"/>
    <s v="BRASILEIRO NATO"/>
    <m/>
    <s v="SP"/>
    <m/>
    <n v="32"/>
    <s v="DIVISAO DE FOLHA DE PAGAMENTO"/>
    <s v="04-SANTA MONICA"/>
    <n v="29"/>
    <s v="PRO REITORIA DE GESTAO DE PESSOAS"/>
    <s v="04-SANTA MONICA"/>
    <x v="9"/>
    <s v="Especialização Nivel Superior"/>
    <x v="2"/>
    <x v="0"/>
    <n v="7"/>
    <x v="0"/>
    <m/>
    <s v="0//0"/>
    <m/>
    <m/>
    <n v="0"/>
    <m/>
    <n v="0"/>
    <m/>
    <m/>
    <m/>
    <s v="EST"/>
    <s v="40 HS"/>
    <d v="2013-10-23T00:00:00"/>
    <n v="4543.45"/>
    <n v="33"/>
    <x v="0"/>
    <x v="0"/>
  </r>
  <r>
    <s v="VINICIUS REZENDE ROSA"/>
    <s v="Universidade Federal de Uberlandia"/>
    <n v="2143804"/>
    <n v="7182948664"/>
    <s v="05/07/1984"/>
    <s v="M"/>
    <s v="ANA MARIA REZENDE ROSA"/>
    <s v="Branca"/>
    <s v="BRASILEIRO NATO"/>
    <m/>
    <s v="MG"/>
    <m/>
    <n v="916"/>
    <s v="COOD P POS-GRAD EM RELA INTERNACIONAIS"/>
    <s v="04-SANTA MONICA"/>
    <n v="344"/>
    <s v="INST DE ECONOMIA RELACOES INTERNACIONAIS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8-01T00:00:00"/>
    <n v="4422.88"/>
    <n v="38"/>
    <x v="7"/>
    <x v="0"/>
  </r>
  <r>
    <s v="VINICIUS ROCHA PEREIRA"/>
    <s v="Universidade Federal de Uberlandia"/>
    <n v="1068898"/>
    <n v="8828456671"/>
    <s v="21/05/1988"/>
    <s v="M"/>
    <s v="SONIA APARECIDA DA ROCHA"/>
    <s v="Parda"/>
    <s v="BRASILEIRO NATO"/>
    <m/>
    <s v="MG"/>
    <m/>
    <n v="303"/>
    <s v="COORDENACAO CURSO GRADUACAO EM AGRONOMIA"/>
    <s v="12-CAMPUS GLORIA"/>
    <n v="301"/>
    <s v="INSTITUTO DE CIENCIAS AGRARIAS"/>
    <s v="12-CAMPUS GLORIA"/>
    <x v="0"/>
    <s v="Graduação (Nivel Superior Completo)"/>
    <x v="0"/>
    <x v="2"/>
    <n v="3"/>
    <x v="0"/>
    <m/>
    <s v="0//0"/>
    <m/>
    <m/>
    <n v="26429"/>
    <s v="INSTITUTO FEDERAL DE GOIAS"/>
    <n v="0"/>
    <m/>
    <m/>
    <m/>
    <s v="EST"/>
    <s v="40 HS"/>
    <d v="2022-02-03T00:00:00"/>
    <n v="3942.92"/>
    <n v="34"/>
    <x v="7"/>
    <x v="9"/>
  </r>
  <r>
    <s v="VINICIUS SILVERIO MACHADO"/>
    <s v="Hospital de Clínicas"/>
    <n v="2605223"/>
    <n v="3428652690"/>
    <s v="09/07/1976"/>
    <s v="M"/>
    <s v="NORMA SILVERIO MACHADO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8"/>
    <x v="0"/>
    <m/>
    <s v="0//0"/>
    <m/>
    <m/>
    <n v="0"/>
    <m/>
    <n v="0"/>
    <m/>
    <m/>
    <m/>
    <s v="EST"/>
    <s v="40 HS"/>
    <d v="2011-09-12T00:00:00"/>
    <n v="15300.74"/>
    <n v="46"/>
    <x v="3"/>
    <x v="6"/>
  </r>
  <r>
    <s v="VINICIUS SOARES OLIVEIRA DE SOUSA GERVASIO"/>
    <s v="Universidade Federal de Uberlandia"/>
    <n v="1618425"/>
    <n v="6521654608"/>
    <s v="27/08/1985"/>
    <s v="M"/>
    <s v="TEREZINHA SOARES DE OLIVEIRA"/>
    <s v="Branca"/>
    <s v="BRASILEIRO NATO"/>
    <m/>
    <s v="MG"/>
    <s v="MONTE ALEGRE DE MINAS"/>
    <n v="414"/>
    <s v="FACULDADE DE CIENCIA DA COMPUTACAO"/>
    <s v="04-SANTA MONICA"/>
    <n v="414"/>
    <s v="FACULDADE DE CIENCIA DA COMPUTACAO"/>
    <s v="04-SANTA MONICA"/>
    <x v="0"/>
    <s v="Mestrado"/>
    <x v="0"/>
    <x v="0"/>
    <n v="10"/>
    <x v="0"/>
    <m/>
    <s v="0//0"/>
    <m/>
    <m/>
    <n v="0"/>
    <m/>
    <n v="0"/>
    <m/>
    <m/>
    <m/>
    <s v="EST"/>
    <s v="40 HS"/>
    <d v="2008-03-31T00:00:00"/>
    <n v="6047.64"/>
    <n v="37"/>
    <x v="7"/>
    <x v="2"/>
  </r>
  <r>
    <s v="VINICIUS SOUZA MORAIS"/>
    <s v="Universidade Federal de Uberlandia"/>
    <n v="2904813"/>
    <n v="10497219697"/>
    <s v="26/11/1991"/>
    <s v="M"/>
    <s v="ELDA JOSE DE MORAIS SOUZA"/>
    <s v="Branca"/>
    <s v="BRASILEIRO NATO"/>
    <m/>
    <s v="MG"/>
    <m/>
    <n v="511"/>
    <s v="COMISSAO PERMANENTE DE LICITACAO"/>
    <s v="04-SANTA MONICA"/>
    <n v="131"/>
    <s v="PRO REITORIA DE PLANEJAMEN ADMINISTR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8-01T00:00:00"/>
    <n v="4590.95"/>
    <n v="31"/>
    <x v="0"/>
    <x v="0"/>
  </r>
  <r>
    <s v="VIRGINIA SANDRI SILVA SOUZA"/>
    <s v="Hospital de Clínicas"/>
    <n v="1895716"/>
    <n v="6075803645"/>
    <s v="14/03/1986"/>
    <s v="F"/>
    <s v="APARECIDA IDALINA SILV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NSINO MEDIO"/>
    <x v="0"/>
    <x v="0"/>
    <n v="7"/>
    <x v="0"/>
    <m/>
    <s v="0//0"/>
    <m/>
    <s v="LIC. TRATAMENTO DE SAUDE - EST"/>
    <n v="0"/>
    <m/>
    <n v="0"/>
    <m/>
    <s v="3/09/2022"/>
    <s v="31/12/2022"/>
    <s v="EST"/>
    <s v="40 HS"/>
    <d v="2011-10-17T00:00:00"/>
    <n v="4661.2299999999996"/>
    <n v="36"/>
    <x v="7"/>
    <x v="0"/>
  </r>
  <r>
    <s v="VITOR DE OLIVEIRA CAMPOS"/>
    <s v="Universidade Federal de Uberlandia"/>
    <n v="2072861"/>
    <n v="8624264642"/>
    <s v="08/01/1989"/>
    <s v="M"/>
    <s v="JANETE FATIMA DE OLIVEIRA CAMPOS"/>
    <s v="Parda"/>
    <s v="BRASILEIRO NATO"/>
    <m/>
    <s v="MG"/>
    <m/>
    <n v="716"/>
    <s v="DIVISAO DE SUPORTE AO USUARIO - CTIC"/>
    <s v="04-SANTA MONICA"/>
    <n v="581"/>
    <s v="CENTRO DE TECNO DA INFOR E COMUNICACAO"/>
    <s v="08-AREA ADMINISTR-UMUARAM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3-11-28T00:00:00"/>
    <n v="5307.65"/>
    <n v="33"/>
    <x v="0"/>
    <x v="0"/>
  </r>
  <r>
    <s v="VITOR HUGO DE OLIVEIRA"/>
    <s v="Universidade Federal de Uberlandia"/>
    <n v="413078"/>
    <n v="57405379672"/>
    <s v="20/01/1964"/>
    <s v="M"/>
    <s v="MARIA AP SILV OLIVEIRA"/>
    <s v="Branca"/>
    <s v="BRASILEIRO NATO"/>
    <m/>
    <s v="MG"/>
    <s v="UBERLÃNDIA"/>
    <n v="89"/>
    <s v="DIRETORIA DE COMUNICACAO SOCIAL"/>
    <s v="04-SANTA MONICA"/>
    <n v="89"/>
    <s v="DIRETORIA DE COMUNICACAO SOCIAL"/>
    <s v="04-SANTA MONICA"/>
    <x v="0"/>
    <s v="Mestrado"/>
    <x v="2"/>
    <x v="0"/>
    <n v="16"/>
    <x v="0"/>
    <m/>
    <s v="0//0"/>
    <m/>
    <m/>
    <n v="0"/>
    <m/>
    <n v="0"/>
    <m/>
    <m/>
    <m/>
    <s v="EST"/>
    <s v="40 HS"/>
    <d v="1987-02-27T00:00:00"/>
    <n v="7354.89"/>
    <n v="58"/>
    <x v="4"/>
    <x v="2"/>
  </r>
  <r>
    <s v="VIVIA FERREIRA DA SILVA"/>
    <s v="Hospital de Clínicas"/>
    <n v="3040786"/>
    <n v="5479635646"/>
    <s v="02/08/1982"/>
    <s v="F"/>
    <s v="LACIDELIA FERREIRA DO NASCIMENTO"/>
    <s v="Branca"/>
    <s v="BRASILEIRO NATO"/>
    <m/>
    <s v="MG"/>
    <m/>
    <n v="486"/>
    <s v="ENFERMAGEM GINEC OBST INTERNACAO DIENF"/>
    <s v="05-ENFERMAGEM-UMUARAMA"/>
    <n v="211"/>
    <s v="DIRETORIA DE ENFERMAGEM HC"/>
    <s v="05-ENFERMAGEM-UMUARAMA"/>
    <x v="3"/>
    <s v="Graduação (Nivel Superior Completo)"/>
    <x v="0"/>
    <x v="0"/>
    <n v="4"/>
    <x v="0"/>
    <m/>
    <s v="0//0"/>
    <m/>
    <m/>
    <n v="0"/>
    <m/>
    <n v="0"/>
    <m/>
    <m/>
    <m/>
    <s v="EST"/>
    <s v="40 HS"/>
    <d v="2018-04-16T00:00:00"/>
    <n v="9480.7099999999991"/>
    <n v="40"/>
    <x v="2"/>
    <x v="3"/>
  </r>
  <r>
    <s v="VIVIAN FIDELIS VITORIO"/>
    <s v="Universidade Federal de Uberlandia"/>
    <n v="1943624"/>
    <n v="3834449695"/>
    <s v="19/03/1976"/>
    <s v="F"/>
    <s v="NAIR FIDELIS VITORIO"/>
    <s v="Parda"/>
    <s v="BRASILEIRO NATO"/>
    <m/>
    <s v="MG"/>
    <m/>
    <n v="338"/>
    <s v="COORDENACAO CUR BACH LIC. EM HISTORIA"/>
    <s v="04-SANTA MONICA"/>
    <n v="335"/>
    <s v="INSTITUTO DE HISTORIA"/>
    <s v="04-SANTA MONICA"/>
    <x v="0"/>
    <s v="Mestrado"/>
    <x v="0"/>
    <x v="0"/>
    <n v="8"/>
    <x v="0"/>
    <m/>
    <s v="0//0"/>
    <m/>
    <m/>
    <n v="26429"/>
    <s v="INSTITUTO FEDERAL DE GOIAS"/>
    <n v="0"/>
    <m/>
    <m/>
    <m/>
    <s v="EST"/>
    <s v="40 HS"/>
    <d v="2013-10-03T00:00:00"/>
    <n v="5777.76"/>
    <n v="46"/>
    <x v="3"/>
    <x v="0"/>
  </r>
  <r>
    <s v="VIVIAN HELENA SOARES"/>
    <s v="Hospital de Clínicas"/>
    <n v="1995569"/>
    <n v="11450808638"/>
    <s v="17/11/1992"/>
    <s v="F"/>
    <s v="SILVIA HELENA SOARES"/>
    <s v="Branca"/>
    <s v="BRASILEIRO NATO"/>
    <m/>
    <s v="MG"/>
    <m/>
    <n v="769"/>
    <s v="PROPEDEUTICA"/>
    <s v="06-HOSP CLINICAS-UMUARAMA"/>
    <n v="746"/>
    <s v="DIRETORIA DE SERVICOS CLINICOS"/>
    <s v="06-HOSP CLINICAS-UMUARAMA"/>
    <x v="0"/>
    <s v="Graduação (Nivel Superior Completo)"/>
    <x v="0"/>
    <x v="0"/>
    <n v="7"/>
    <x v="0"/>
    <m/>
    <s v="0//0"/>
    <m/>
    <m/>
    <n v="0"/>
    <m/>
    <n v="0"/>
    <m/>
    <m/>
    <m/>
    <s v="EST"/>
    <s v="24 HS"/>
    <d v="2013-02-08T00:00:00"/>
    <n v="5351.78"/>
    <n v="30"/>
    <x v="0"/>
    <x v="0"/>
  </r>
  <r>
    <s v="VIVIANE ALVES CARVALHO"/>
    <s v="Universidade Federal de Uberlandia"/>
    <n v="2329270"/>
    <n v="419813675"/>
    <s v="02/11/1973"/>
    <s v="F"/>
    <s v="ELZA ALVES CARVALHO"/>
    <s v="Branca"/>
    <s v="BRASILEIRO NATO"/>
    <m/>
    <s v="MG"/>
    <s v="UBERLANDIA"/>
    <n v="620"/>
    <s v="DIVISAO DE PROJETOS PEDAGOGICOS - DIREN"/>
    <s v="04-SANTA MONICA"/>
    <n v="262"/>
    <s v="PRO REITORIA DE GRADUACAO"/>
    <s v="04-SANTA MONICA"/>
    <x v="0"/>
    <s v="Mestrado"/>
    <x v="1"/>
    <x v="0"/>
    <n v="9"/>
    <x v="0"/>
    <m/>
    <s v="0//0"/>
    <m/>
    <m/>
    <n v="0"/>
    <m/>
    <n v="0"/>
    <m/>
    <m/>
    <m/>
    <s v="EST"/>
    <s v="40 HS"/>
    <d v="2010-01-26T00:00:00"/>
    <n v="10790.89"/>
    <n v="49"/>
    <x v="5"/>
    <x v="8"/>
  </r>
  <r>
    <s v="VIVIANE ALVES DE MEDEIROS LIMA"/>
    <s v="Universidade Federal de Uberlandia"/>
    <n v="1672824"/>
    <n v="608577650"/>
    <s v="27/06/1975"/>
    <s v="F"/>
    <s v="FRANCINETE ALVES DE MEDEIROS"/>
    <s v="Branca"/>
    <s v="BRASILEIRO NATO"/>
    <m/>
    <s v="MG"/>
    <s v="ITUIUTABA"/>
    <n v="262"/>
    <s v="PRO REITORIA DE GRADUACAO"/>
    <s v="04-SANTA MONICA"/>
    <n v="262"/>
    <s v="PRO REITORIA DE GRADUACAO"/>
    <s v="04-SANTA MONICA"/>
    <x v="0"/>
    <s v="Especialização Nivel Superior"/>
    <x v="0"/>
    <x v="0"/>
    <n v="10"/>
    <x v="0"/>
    <m/>
    <s v="0//0"/>
    <m/>
    <m/>
    <n v="0"/>
    <m/>
    <n v="0"/>
    <m/>
    <m/>
    <m/>
    <s v="EST"/>
    <s v="40 HS"/>
    <d v="2009-01-22T00:00:00"/>
    <n v="4750.12"/>
    <n v="47"/>
    <x v="3"/>
    <x v="0"/>
  </r>
  <r>
    <s v="VIVIANE AMORIM DA SILVA PAMPLONA"/>
    <s v="Hospital de Clínicas"/>
    <n v="2509073"/>
    <n v="4906436633"/>
    <s v="09/02/1978"/>
    <s v="F"/>
    <s v="HILDA MARIA AMORIM DA SILVA"/>
    <s v="Parda"/>
    <s v="BRASILEIRO NATO"/>
    <m/>
    <s v="MG"/>
    <s v="UBERLANDIA"/>
    <n v="476"/>
    <s v="PEDIATRIA AMB DIENF"/>
    <s v="05-ENFERMAGEM-UMUARAMA"/>
    <n v="211"/>
    <s v="DIRETORIA DE ENFERMAGEM HC"/>
    <s v="05-ENFERMAGEM-UMUARAMA"/>
    <x v="0"/>
    <s v="Especialização Nivel Superior"/>
    <x v="1"/>
    <x v="0"/>
    <n v="11"/>
    <x v="0"/>
    <m/>
    <s v="0//0"/>
    <m/>
    <m/>
    <n v="0"/>
    <m/>
    <n v="0"/>
    <m/>
    <m/>
    <m/>
    <s v="EST"/>
    <s v="40 HS"/>
    <d v="2006-02-13T00:00:00"/>
    <n v="16904.099999999999"/>
    <n v="44"/>
    <x v="3"/>
    <x v="1"/>
  </r>
  <r>
    <s v="VIVIANE APARECIDA VIANA"/>
    <s v="Hospital de Clínicas"/>
    <n v="1435113"/>
    <n v="96682191634"/>
    <s v="04/05/1975"/>
    <s v="F"/>
    <s v="MARIA REGINA DA SILVA VIANA"/>
    <s v="Parda"/>
    <s v="BRASILEIRO NATO"/>
    <m/>
    <s v="MG"/>
    <s v="UBERLANDIA"/>
    <n v="485"/>
    <s v="CLINICA MEDICA INTERNACAO DIENF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3-11-26T00:00:00"/>
    <n v="7517.9"/>
    <n v="47"/>
    <x v="3"/>
    <x v="2"/>
  </r>
  <r>
    <s v="VIVIANE ATHADEU GONTIJO"/>
    <s v="Hospital de Clínicas"/>
    <n v="3924657"/>
    <n v="3692634641"/>
    <s v="18/05/1978"/>
    <s v="F"/>
    <s v="NORMA MARCENES ATHADEU GONTIJO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3"/>
    <n v="3"/>
    <x v="0"/>
    <m/>
    <s v="0//0"/>
    <m/>
    <m/>
    <n v="0"/>
    <m/>
    <n v="0"/>
    <m/>
    <m/>
    <m/>
    <s v="EST"/>
    <s v="40 HS"/>
    <d v="2018-06-25T00:00:00"/>
    <n v="14184.58"/>
    <n v="44"/>
    <x v="3"/>
    <x v="6"/>
  </r>
  <r>
    <s v="VIVIANE CARVALHO MENDES"/>
    <s v="Hospital de Clínicas"/>
    <n v="1942256"/>
    <n v="6661566620"/>
    <s v="12/02/1986"/>
    <s v="F"/>
    <s v="JOZELIA L DA SILVA CARVALHO"/>
    <s v="Branca"/>
    <s v="BRASILEIRO NATO"/>
    <m/>
    <s v="AL"/>
    <m/>
    <n v="752"/>
    <s v="INFORMACOES HOSPITALARES"/>
    <s v="06-HOSP CLINICAS-UMUARAMA"/>
    <n v="743"/>
    <s v="DIRETORIA DE SERVICOS ADMINISTRATIVOS"/>
    <s v="06-HOSP CLINICAS-UMUARAMA"/>
    <x v="0"/>
    <s v="Mestrado"/>
    <x v="0"/>
    <x v="0"/>
    <n v="8"/>
    <x v="0"/>
    <m/>
    <s v="0//0"/>
    <m/>
    <m/>
    <n v="0"/>
    <m/>
    <n v="0"/>
    <m/>
    <m/>
    <m/>
    <s v="EST"/>
    <s v="40 HS"/>
    <d v="2012-05-09T00:00:00"/>
    <n v="5602.99"/>
    <n v="36"/>
    <x v="7"/>
    <x v="0"/>
  </r>
  <r>
    <s v="VIVIANE DE ANDRADE VIEIRA ALMEIDA"/>
    <s v="Universidade Federal de Uberlandia"/>
    <n v="1744583"/>
    <n v="7802470609"/>
    <s v="04/09/1985"/>
    <s v="F"/>
    <s v="ELIANA APARECIDA DE ANDRADE VIEIRA"/>
    <s v="Branca"/>
    <s v="BRASILEIRO NATO"/>
    <m/>
    <s v="MG"/>
    <m/>
    <n v="801"/>
    <s v="COORD CURSO DE MATEMATICA DO PONTAL"/>
    <s v="09-CAMPUS PONTAL"/>
    <n v="1152"/>
    <s v="INSTITUTO CIENCIAS EXATA NATURAIS PONTAL"/>
    <s v="09-CAMPUS PONTAL"/>
    <x v="0"/>
    <s v="Mestrado"/>
    <x v="0"/>
    <x v="0"/>
    <n v="9"/>
    <x v="0"/>
    <m/>
    <s v="0//0"/>
    <m/>
    <m/>
    <n v="0"/>
    <m/>
    <n v="0"/>
    <m/>
    <m/>
    <m/>
    <s v="EST"/>
    <s v="40 HS"/>
    <d v="2009-12-14T00:00:00"/>
    <n v="5665.55"/>
    <n v="37"/>
    <x v="7"/>
    <x v="0"/>
  </r>
  <r>
    <s v="VIVIANE DE OLIVEIRA RANGEL"/>
    <s v="Hospital de Clínicas"/>
    <n v="2604047"/>
    <n v="1481524658"/>
    <s v="03/09/1982"/>
    <s v="F"/>
    <s v="SELMA ALVES DE OLIVEIRA RANGEL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0"/>
    <n v="8"/>
    <x v="0"/>
    <m/>
    <s v="0//0"/>
    <m/>
    <m/>
    <n v="0"/>
    <m/>
    <n v="0"/>
    <m/>
    <m/>
    <m/>
    <s v="EST"/>
    <s v="20 HS"/>
    <d v="2011-09-01T00:00:00"/>
    <n v="8723.77"/>
    <n v="40"/>
    <x v="2"/>
    <x v="3"/>
  </r>
  <r>
    <s v="VIVIANE DE SOUSA"/>
    <s v="Universidade Federal de Uberlandia"/>
    <n v="1348420"/>
    <n v="3022521693"/>
    <s v="10/04/1975"/>
    <s v="F"/>
    <s v="MARIA HELENA DE SOUZA"/>
    <s v="Branca"/>
    <s v="BRASILEIRO NATO"/>
    <m/>
    <s v="MG"/>
    <m/>
    <n v="908"/>
    <s v="COOR CUR GRAD ENG FLORESTAL MTE CARMELO"/>
    <s v="10-CAMPUS MONTE CARMELO"/>
    <n v="301"/>
    <s v="INSTITUTO DE CIENCIAS AGRARIAS"/>
    <s v="12-CAMPUS GLORIA"/>
    <x v="5"/>
    <s v="ENSINO SUPERIOR"/>
    <x v="0"/>
    <x v="0"/>
    <n v="4"/>
    <x v="0"/>
    <m/>
    <s v="0//0"/>
    <m/>
    <m/>
    <n v="0"/>
    <m/>
    <n v="0"/>
    <m/>
    <m/>
    <m/>
    <s v="EST"/>
    <s v="40 HS"/>
    <d v="2016-12-07T00:00:00"/>
    <n v="4104.6400000000003"/>
    <n v="47"/>
    <x v="3"/>
    <x v="0"/>
  </r>
  <r>
    <s v="VIVIANE FARIA REZENDE"/>
    <s v="Hospital de Clínicas"/>
    <n v="3923476"/>
    <n v="7712104697"/>
    <s v="28/01/1986"/>
    <s v="F"/>
    <s v="ANA MARIA DE FARIA REZENDE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1"/>
    <x v="1"/>
    <n v="3"/>
    <x v="0"/>
    <m/>
    <s v="0//0"/>
    <m/>
    <m/>
    <n v="0"/>
    <m/>
    <n v="0"/>
    <m/>
    <m/>
    <m/>
    <s v="EST"/>
    <s v="40 HS"/>
    <d v="2019-05-27T00:00:00"/>
    <n v="14318.29"/>
    <n v="36"/>
    <x v="7"/>
    <x v="6"/>
  </r>
  <r>
    <s v="VIVIANE FONSECA RODRIGUES"/>
    <s v="Universidade Federal de Uberlandia"/>
    <n v="2228403"/>
    <n v="5789210902"/>
    <s v="21/09/1985"/>
    <s v="F"/>
    <s v="ROSELI DE FATIMA DE OLIVEIRA"/>
    <s v="Parda"/>
    <s v="BRASILEIRO NATO"/>
    <m/>
    <s v="PR"/>
    <m/>
    <n v="723"/>
    <s v="DIVISAO DE ATENDIMENTO AO USUARIO"/>
    <s v="04-SANTA MONICA"/>
    <n v="585"/>
    <s v="DIRETORIA DO SISTEMA DE BIBLIOTECAS"/>
    <s v="04-SANTA MONICA"/>
    <x v="0"/>
    <s v="Especialização Nivel Superior"/>
    <x v="2"/>
    <x v="0"/>
    <n v="6"/>
    <x v="0"/>
    <m/>
    <s v="0//0"/>
    <m/>
    <m/>
    <n v="0"/>
    <m/>
    <n v="0"/>
    <m/>
    <m/>
    <m/>
    <s v="EST"/>
    <s v="40 HS"/>
    <d v="2015-05-15T00:00:00"/>
    <n v="3502.75"/>
    <n v="37"/>
    <x v="7"/>
    <x v="9"/>
  </r>
  <r>
    <s v="VIVIANE GARCIA PIRES"/>
    <s v="Universidade Federal de Uberlandia"/>
    <n v="1914318"/>
    <n v="78482577115"/>
    <s v="11/06/1975"/>
    <s v="F"/>
    <s v="MARIA JOSE GARCIA"/>
    <s v="Branca"/>
    <s v="BRASILEIRO NATO"/>
    <m/>
    <s v="GO"/>
    <m/>
    <n v="313"/>
    <s v="COORD CUR PROG POS GRAD CIENCIAS SAUDE"/>
    <s v="07-AREA ACADEMICA-UMUARAMA"/>
    <n v="305"/>
    <s v="FACULDADE DE MEDICINA"/>
    <s v="07-AREA ACADEMICA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2-02-06T00:00:00"/>
    <n v="4484.28"/>
    <n v="47"/>
    <x v="3"/>
    <x v="0"/>
  </r>
  <r>
    <s v="VIVIANE GONCALVES FERREIRA"/>
    <s v="Hospital de Clínicas"/>
    <n v="1879695"/>
    <n v="4466294640"/>
    <s v="18/09/1981"/>
    <s v="F"/>
    <s v="LUCIMEIRE MARTINS FERREIRA"/>
    <s v="Parda"/>
    <s v="BRASILEIRO NATO"/>
    <m/>
    <s v="GO"/>
    <m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0"/>
    <n v="8"/>
    <x v="0"/>
    <m/>
    <s v="0//0"/>
    <m/>
    <m/>
    <n v="0"/>
    <m/>
    <n v="0"/>
    <m/>
    <m/>
    <m/>
    <s v="EST"/>
    <s v="40 HS"/>
    <d v="2011-07-20T00:00:00"/>
    <n v="9338.7000000000007"/>
    <n v="41"/>
    <x v="2"/>
    <x v="3"/>
  </r>
  <r>
    <s v="VIVIANE PEIXOTO DE PAULA"/>
    <s v="Hospital de Clínicas"/>
    <n v="1895406"/>
    <n v="95195939691"/>
    <s v="03/11/1974"/>
    <s v="F"/>
    <s v="THEREZINHA DE FATIMA PEIXOTO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10-17T00:00:00"/>
    <n v="8228.58"/>
    <n v="48"/>
    <x v="3"/>
    <x v="3"/>
  </r>
  <r>
    <s v="VIVIANE SILVA BITTENCOURT"/>
    <s v="Universidade Federal de Uberlandia"/>
    <n v="1749118"/>
    <n v="4855357693"/>
    <s v="24/01/1982"/>
    <s v="F"/>
    <s v="MARIA LUZ DA SILVA BITENCOURT"/>
    <s v="Branca"/>
    <s v="BRASILEIRO NATO"/>
    <m/>
    <s v="DF"/>
    <m/>
    <n v="884"/>
    <s v="COORD PROG POS GRAD CIENCIA CONTABEIS"/>
    <s v="04-SANTA MONICA"/>
    <n v="360"/>
    <s v="FACULDADE DE CIENCIAS CONTABEIS"/>
    <s v="04-SANTA MONICA"/>
    <x v="0"/>
    <s v="Mestrado"/>
    <x v="0"/>
    <x v="0"/>
    <n v="9"/>
    <x v="0"/>
    <m/>
    <s v="0//0"/>
    <m/>
    <m/>
    <n v="26254"/>
    <s v="UNIVERSIDADE FED.DO TRIANGULO MINEIRO"/>
    <n v="0"/>
    <m/>
    <m/>
    <m/>
    <s v="EST"/>
    <s v="40 HS"/>
    <d v="2019-04-18T00:00:00"/>
    <n v="5768.31"/>
    <n v="40"/>
    <x v="2"/>
    <x v="0"/>
  </r>
  <r>
    <s v="VIVIENI VIEIRA PRADO ALMEIDA"/>
    <s v="Hospital de Clínicas"/>
    <n v="1454632"/>
    <n v="70092311687"/>
    <s v="05/03/1965"/>
    <s v="F"/>
    <s v="GERALDA VIEIRA PRADO"/>
    <s v="Branca"/>
    <s v="BRASILEIRO NATO"/>
    <m/>
    <s v="MG"/>
    <s v="UBERLANDIA"/>
    <n v="771"/>
    <s v="SERVICOS MEDICOS"/>
    <s v="06-HOSP CLINICAS-UMUARAMA"/>
    <n v="746"/>
    <s v="DIRETORIA DE SERVICOS CLINICOS"/>
    <s v="06-HOSP CLINICAS-UMUARAMA"/>
    <x v="0"/>
    <s v="Mestrado"/>
    <x v="1"/>
    <x v="0"/>
    <n v="12"/>
    <x v="0"/>
    <m/>
    <s v="0//0"/>
    <m/>
    <m/>
    <n v="0"/>
    <m/>
    <n v="0"/>
    <m/>
    <m/>
    <m/>
    <s v="EST"/>
    <s v="40 HS"/>
    <d v="2004-05-31T00:00:00"/>
    <n v="11747.89"/>
    <n v="57"/>
    <x v="4"/>
    <x v="8"/>
  </r>
  <r>
    <s v="VIVIENNEE KELLIN BORGES"/>
    <s v="Hospital de Clínicas"/>
    <n v="3483938"/>
    <n v="89025733115"/>
    <s v="21/08/1978"/>
    <s v="F"/>
    <s v="CORINA CABRAL BORGES"/>
    <s v="Branca"/>
    <s v="BRASILEIRO NATO"/>
    <m/>
    <s v="GO"/>
    <m/>
    <n v="769"/>
    <s v="PROPEDEUTICA"/>
    <s v="06-HOSP CLINICAS-UMUARAMA"/>
    <n v="746"/>
    <s v="DIRETORIA DE SERVICOS CLINICOS"/>
    <s v="06-HOSP CLINICAS-UMUARAMA"/>
    <x v="0"/>
    <s v="Especialização Nivel Superior"/>
    <x v="1"/>
    <x v="2"/>
    <n v="6"/>
    <x v="0"/>
    <m/>
    <s v="0//0"/>
    <m/>
    <m/>
    <n v="0"/>
    <m/>
    <n v="0"/>
    <m/>
    <m/>
    <m/>
    <s v="EST"/>
    <s v="20 HS"/>
    <d v="2014-08-08T00:00:00"/>
    <n v="7650.36"/>
    <n v="44"/>
    <x v="3"/>
    <x v="2"/>
  </r>
  <r>
    <s v="WAGNER EUSTAQUIO MARTINS DOS SANTOS"/>
    <s v="Hospital de Clínicas"/>
    <n v="1434786"/>
    <n v="84754338634"/>
    <s v="28/09/1971"/>
    <s v="M"/>
    <s v="MARIA APARECIDA DA SILVA"/>
    <s v="Branca"/>
    <s v="BRASILEIRO NATO"/>
    <m/>
    <s v="MG"/>
    <s v="PATROCINIO"/>
    <n v="478"/>
    <s v="CIRURGIA PS DIENF"/>
    <s v="05-ENFERMAGEM-UMUARAMA"/>
    <n v="211"/>
    <s v="DIRETORIA DE ENFERMAGEM HC"/>
    <s v="05-ENFERMAGEM-UMUARAMA"/>
    <x v="0"/>
    <s v="Graduação (Nivel Superior Completo)"/>
    <x v="0"/>
    <x v="0"/>
    <n v="13"/>
    <x v="0"/>
    <m/>
    <s v="0//0"/>
    <m/>
    <m/>
    <n v="0"/>
    <m/>
    <n v="0"/>
    <m/>
    <m/>
    <m/>
    <s v="EST"/>
    <s v="40 HS"/>
    <d v="2003-11-13T00:00:00"/>
    <n v="11252.74"/>
    <n v="51"/>
    <x v="5"/>
    <x v="8"/>
  </r>
  <r>
    <s v="WAINER GUIDE DA VEIGA"/>
    <s v="Hospital de Clínicas"/>
    <n v="1435394"/>
    <n v="54815070644"/>
    <s v="05/02/1963"/>
    <s v="M"/>
    <s v="LEONILDA ALVES DA VEIGA"/>
    <s v="Parda"/>
    <s v="BRASILEIRO NATO"/>
    <m/>
    <s v="MG"/>
    <s v="PARACATU"/>
    <n v="769"/>
    <s v="PROPEDEUTICA"/>
    <s v="06-HOSP CLINICAS-UMUARAMA"/>
    <n v="746"/>
    <s v="DIRETORIA DE SERVICOS CLINICOS"/>
    <s v="06-HOSP CLINICAS-UMUARAMA"/>
    <x v="0"/>
    <s v="Graduação (Nivel Superior Completo)"/>
    <x v="0"/>
    <x v="0"/>
    <n v="13"/>
    <x v="0"/>
    <m/>
    <s v="0//0"/>
    <m/>
    <m/>
    <n v="0"/>
    <m/>
    <n v="0"/>
    <m/>
    <m/>
    <m/>
    <s v="EST"/>
    <s v="24 HS"/>
    <d v="2003-12-03T00:00:00"/>
    <n v="7573.7"/>
    <n v="59"/>
    <x v="6"/>
    <x v="2"/>
  </r>
  <r>
    <s v="WALDECY ARAUJO MORAGAS"/>
    <s v="Hospital de Clínicas"/>
    <n v="1123352"/>
    <n v="35098864615"/>
    <s v="18/05/1956"/>
    <s v="F"/>
    <s v="DALCY PEREIRA ARAUJO"/>
    <s v="Branca"/>
    <s v="BRASILEIRO NATO"/>
    <m/>
    <s v="MG"/>
    <s v="PATROCINIO"/>
    <n v="490"/>
    <s v="BERCARIO E UTI NEONATAL GEUNE DIENF"/>
    <s v="05-ENFERMAGEM-UMUARAMA"/>
    <n v="211"/>
    <s v="DIRETORIA DE ENFERMAGEM HC"/>
    <s v="05-ENFERMAGEM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4-12-15T00:00:00"/>
    <n v="7765.84"/>
    <n v="66"/>
    <x v="1"/>
    <x v="2"/>
  </r>
  <r>
    <s v="WALDELLINO GONCALVES JUNIOR"/>
    <s v="Hospital de Clínicas"/>
    <n v="2302373"/>
    <n v="3345841673"/>
    <s v="15/12/1978"/>
    <s v="M"/>
    <s v="SILVIA SANTOS GONCALVES"/>
    <s v="Parda"/>
    <s v="BRASILEIRO NATO"/>
    <m/>
    <s v="MG"/>
    <m/>
    <n v="482"/>
    <s v="CLINICA CIRURGICA 2 INTERNACAO DIENF"/>
    <s v="05-ENFERMAGEM-UMUARAMA"/>
    <n v="211"/>
    <s v="DIRETORIA DE ENFERMAGEM HC"/>
    <s v="05-ENFERMAGEM-UMUARAMA"/>
    <x v="0"/>
    <s v="Tecnico (Nivel Medio Completo)"/>
    <x v="2"/>
    <x v="0"/>
    <n v="5"/>
    <x v="0"/>
    <m/>
    <s v="0//0"/>
    <m/>
    <m/>
    <n v="0"/>
    <m/>
    <n v="0"/>
    <m/>
    <m/>
    <m/>
    <s v="EST"/>
    <s v="40 HS"/>
    <d v="2016-04-06T00:00:00"/>
    <n v="8924.7199999999993"/>
    <n v="44"/>
    <x v="3"/>
    <x v="3"/>
  </r>
  <r>
    <s v="WALDEMAR BRITO DA SILVA"/>
    <s v="Hospital de Clínicas"/>
    <n v="1119216"/>
    <n v="26083069858"/>
    <s v="21/10/1976"/>
    <s v="M"/>
    <s v="HILDA GRACILIANA DE BRITO"/>
    <s v="Branca"/>
    <s v="BRASILEIRO NATO"/>
    <m/>
    <s v="SP"/>
    <m/>
    <n v="498"/>
    <s v="UTI ADULTO GEUNE DIENF"/>
    <s v="05-ENFERMAGEM-UMUARAMA"/>
    <n v="211"/>
    <s v="DIRETORIA DE ENFERMAGEM HC"/>
    <s v="05-ENFERMAGEM-UMUARAMA"/>
    <x v="0"/>
    <s v="Especialização Nivel Superior"/>
    <x v="0"/>
    <x v="3"/>
    <n v="4"/>
    <x v="0"/>
    <m/>
    <s v="0//0"/>
    <m/>
    <m/>
    <n v="0"/>
    <m/>
    <n v="0"/>
    <m/>
    <m/>
    <m/>
    <s v="EST"/>
    <s v="40 HS"/>
    <d v="2017-03-02T00:00:00"/>
    <n v="8398.33"/>
    <n v="46"/>
    <x v="3"/>
    <x v="3"/>
  </r>
  <r>
    <s v="WALDEMAR SEVERINO DE PAULA"/>
    <s v="Universidade Federal de Uberlandia"/>
    <n v="410951"/>
    <n v="17019435653"/>
    <s v="28/07/1954"/>
    <s v="M"/>
    <s v="TEREZINHA S L PAULA"/>
    <s v="Branca"/>
    <s v="BRASILEIRO NATO"/>
    <m/>
    <s v="MG"/>
    <s v="CAMPINA VERDE"/>
    <n v="694"/>
    <s v="DIVISAO DE TRANSPORTES"/>
    <s v="08-AREA ADMINISTR-UMUARAMA"/>
    <n v="59"/>
    <s v="PREFEITURA UNIVERSITARIA"/>
    <s v="04-SANTA MONICA"/>
    <x v="0"/>
    <s v="Nivel Medio"/>
    <x v="2"/>
    <x v="0"/>
    <n v="16"/>
    <x v="0"/>
    <m/>
    <s v="0//0"/>
    <m/>
    <m/>
    <n v="0"/>
    <m/>
    <n v="0"/>
    <m/>
    <m/>
    <m/>
    <s v="EST"/>
    <s v="40 HS"/>
    <d v="1979-05-01T00:00:00"/>
    <n v="7211.45"/>
    <n v="68"/>
    <x v="1"/>
    <x v="2"/>
  </r>
  <r>
    <s v="WALDIR CAETANO DOS REIS"/>
    <s v="Universidade Federal de Uberlandia"/>
    <n v="1123318"/>
    <n v="46106863687"/>
    <s v="15/11/1963"/>
    <s v="M"/>
    <s v="ANA PEREIRA LUZ"/>
    <s v="Não Informado"/>
    <s v="BRASILEIRO NATO"/>
    <m/>
    <s v="MG"/>
    <s v="SANTANA DE PATOS"/>
    <n v="71"/>
    <s v="DIVISAO VIGILANCIA SEGURANCA PATRIMONIAL"/>
    <s v="04-SANTA MONICA"/>
    <n v="59"/>
    <s v="PREFEITURA UNIVERSITARIA"/>
    <s v="04-SANTA MONICA"/>
    <x v="0"/>
    <s v="Tecnico (Nivel Medio Completo)"/>
    <x v="3"/>
    <x v="0"/>
    <n v="16"/>
    <x v="0"/>
    <m/>
    <s v="0//0"/>
    <m/>
    <m/>
    <n v="0"/>
    <m/>
    <n v="0"/>
    <m/>
    <m/>
    <m/>
    <s v="EST"/>
    <s v="40 HS"/>
    <d v="1994-10-17T00:00:00"/>
    <n v="4362.5200000000004"/>
    <n v="59"/>
    <x v="6"/>
    <x v="0"/>
  </r>
  <r>
    <s v="WALESKA CRISTINA GOMES DA SILVA"/>
    <s v="Hospital de Clínicas"/>
    <n v="1362902"/>
    <n v="2560772663"/>
    <s v="05/07/1972"/>
    <s v="F"/>
    <s v="ANA CENTENO DA SILVA"/>
    <s v="Branca"/>
    <s v="BRASILEIRO NATO"/>
    <m/>
    <s v="MG"/>
    <s v="UBERLANDIA"/>
    <n v="490"/>
    <s v="BERCARIO E UTI NEONATAL GEUNE DIENF"/>
    <s v="05-ENFERMAGEM-UMUARAMA"/>
    <n v="211"/>
    <s v="DIRETORIA DE ENFERMAGEM HC"/>
    <s v="05-ENFERMAGEM-UMUARAMA"/>
    <x v="0"/>
    <s v="Especialização Nivel Superior"/>
    <x v="1"/>
    <x v="0"/>
    <n v="13"/>
    <x v="0"/>
    <m/>
    <s v="0//0"/>
    <m/>
    <m/>
    <n v="0"/>
    <m/>
    <n v="0"/>
    <m/>
    <m/>
    <m/>
    <s v="EST"/>
    <s v="40 HS"/>
    <d v="2002-10-01T00:00:00"/>
    <n v="21680.59"/>
    <n v="50"/>
    <x v="5"/>
    <x v="4"/>
  </r>
  <r>
    <s v="WALLACE HERMANO TAVARES E SILVA"/>
    <s v="Universidade Federal de Uberlandia"/>
    <n v="1964167"/>
    <n v="7937662654"/>
    <s v="16/12/1985"/>
    <s v="M"/>
    <s v="SONIA MARIA TAVARES E SILVA"/>
    <s v="Branca"/>
    <s v="BRASILEIRO NATO"/>
    <m/>
    <s v="MG"/>
    <m/>
    <n v="719"/>
    <s v="DIVISAO DE SISTEMA_- CTIC"/>
    <s v="08-AREA ADMINISTR-UMUARAMA"/>
    <n v="581"/>
    <s v="CENTRO DE TECNO DA INFOR E COMUNICACAO"/>
    <s v="08-AREA ADMINISTR-UMUARAMA"/>
    <x v="0"/>
    <s v="Graduação (Nivel Superior Completo)"/>
    <x v="0"/>
    <x v="0"/>
    <n v="7"/>
    <x v="0"/>
    <m/>
    <s v="0//0"/>
    <m/>
    <m/>
    <n v="0"/>
    <m/>
    <n v="0"/>
    <m/>
    <m/>
    <m/>
    <s v="EST"/>
    <s v="40 HS"/>
    <d v="2012-08-27T00:00:00"/>
    <n v="4488.6000000000004"/>
    <n v="37"/>
    <x v="7"/>
    <x v="0"/>
  </r>
  <r>
    <s v="WALLISON BATISTA DUTRA"/>
    <s v="Universidade Federal de Uberlandia"/>
    <n v="3259459"/>
    <n v="8740255670"/>
    <s v="12/12/1989"/>
    <s v="M"/>
    <s v="MARIA APARECIDA DUTRA DA LUZ"/>
    <s v="Branca"/>
    <s v="BRASILEIRO NATO"/>
    <m/>
    <s v="MG"/>
    <m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1"/>
    <n v="1"/>
    <x v="0"/>
    <m/>
    <s v="0//0"/>
    <m/>
    <m/>
    <n v="0"/>
    <m/>
    <n v="0"/>
    <m/>
    <m/>
    <m/>
    <s v="EST"/>
    <s v="24 HS"/>
    <d v="2021-11-18T00:00:00"/>
    <n v="3670.43"/>
    <n v="33"/>
    <x v="0"/>
    <x v="9"/>
  </r>
  <r>
    <s v="WALQUIRIA LIMA DE MORAIS"/>
    <s v="Universidade Federal de Uberlandia"/>
    <n v="1035136"/>
    <n v="91086116615"/>
    <s v="18/03/1971"/>
    <s v="F"/>
    <s v="MARIA DE LOURDES LIMA DE MORAIS"/>
    <s v="Parda"/>
    <s v="BRASILEIRO NATO"/>
    <m/>
    <s v="GO"/>
    <s v="PARANAIGUARA"/>
    <n v="97"/>
    <s v="DIVISAO SERVICOS AMBULATORIO CENTRAL"/>
    <s v="08-AREA ADMINISTR-UMUARAMA"/>
    <n v="92"/>
    <s v="HOSPITAL ODONTOLOGICO - DIRETORIA GERAL"/>
    <s v="08-AREA ADMINISTR-UMUARAM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3-03-17T00:00:00"/>
    <n v="7064.4"/>
    <n v="51"/>
    <x v="5"/>
    <x v="2"/>
  </r>
  <r>
    <s v="WALSIR NEVES"/>
    <s v="Universidade Federal de Uberlandia"/>
    <n v="1452768"/>
    <n v="49985930720"/>
    <s v="12/10/1955"/>
    <s v="M"/>
    <s v="NEUZA DE SOUZA NEVES"/>
    <s v="Preta"/>
    <s v="BRASILEIRO NATO"/>
    <m/>
    <s v="MG"/>
    <s v="DELFIM MOREIRA"/>
    <n v="671"/>
    <s v="SETOR DE PERICIA EM SAUDE"/>
    <s v="08-AREA ADMINISTR-UMUARAMA"/>
    <n v="29"/>
    <s v="PRO REITORIA DE GESTAO DE PESSOAS"/>
    <s v="04-SANTA MONICA"/>
    <x v="0"/>
    <s v="Especialização Nivel Superior"/>
    <x v="1"/>
    <x v="3"/>
    <n v="13"/>
    <x v="0"/>
    <m/>
    <s v="0//0"/>
    <m/>
    <m/>
    <n v="0"/>
    <m/>
    <n v="0"/>
    <m/>
    <m/>
    <m/>
    <s v="EST"/>
    <s v="40 HS"/>
    <d v="2004-05-11T00:00:00"/>
    <n v="22311.53"/>
    <n v="67"/>
    <x v="1"/>
    <x v="4"/>
  </r>
  <r>
    <s v="WALTER COELHO DA SILVA"/>
    <s v="Hospital de Clínicas"/>
    <n v="410416"/>
    <n v="24049239604"/>
    <s v="20/03/1955"/>
    <s v="M"/>
    <s v="FRANCISCA COELHO SILVA"/>
    <s v="Branca"/>
    <s v="BRASILEIRO NATO"/>
    <m/>
    <s v="MG"/>
    <s v="CANAPOLIS"/>
    <n v="769"/>
    <s v="PROPEDEUTICA"/>
    <s v="06-HOSP CLINICAS-UMUARAMA"/>
    <n v="746"/>
    <s v="DIRETORIA DE SERVICOS CLINICOS"/>
    <s v="06-HOSP CLINICAS-UMUARAMA"/>
    <x v="0"/>
    <s v="ENSINO MEDIO"/>
    <x v="0"/>
    <x v="1"/>
    <n v="16"/>
    <x v="0"/>
    <m/>
    <s v="0//0"/>
    <m/>
    <s v="LIC. TRATAMENTO DE SAUDE - EST"/>
    <n v="0"/>
    <m/>
    <n v="0"/>
    <m/>
    <s v="11/11/2022"/>
    <s v="10/01/2023"/>
    <s v="EST"/>
    <s v="24 HS"/>
    <d v="1980-08-01T00:00:00"/>
    <n v="6548.06"/>
    <n v="67"/>
    <x v="1"/>
    <x v="2"/>
  </r>
  <r>
    <s v="WALTER CURY ANNA JUNIOR"/>
    <s v="Hospital de Clínicas"/>
    <n v="1123252"/>
    <n v="44969520682"/>
    <s v="15/12/1961"/>
    <s v="M"/>
    <s v="CLEUZA CATARINA CURY"/>
    <s v="Branca"/>
    <s v="BRASILEIRO NATO"/>
    <m/>
    <s v="MG"/>
    <s v="ITUIUTABA"/>
    <n v="771"/>
    <s v="SERVICOS MEDICOS"/>
    <s v="06-HOSP CLINICAS-UMUARAMA"/>
    <n v="746"/>
    <s v="DIRETORIA DE SERVICOS CLINICOS"/>
    <s v="06-HOSP CLINICAS-UMUARAMA"/>
    <x v="0"/>
    <s v="Mestrado"/>
    <x v="1"/>
    <x v="0"/>
    <n v="16"/>
    <x v="0"/>
    <m/>
    <s v="0//0"/>
    <m/>
    <m/>
    <n v="0"/>
    <m/>
    <n v="0"/>
    <m/>
    <m/>
    <m/>
    <s v="EST"/>
    <s v="40 HS"/>
    <d v="1994-03-08T00:00:00"/>
    <n v="31754.76"/>
    <n v="61"/>
    <x v="6"/>
    <x v="4"/>
  </r>
  <r>
    <s v="WALTER JOSE PINHEIRO"/>
    <s v="Universidade Federal de Uberlandia"/>
    <n v="1672923"/>
    <n v="34453199600"/>
    <s v="01/12/1959"/>
    <s v="M"/>
    <s v="MARIA DE LOURDES PINHEIRO"/>
    <s v="Parda"/>
    <s v="BRASILEIRO NATO"/>
    <m/>
    <s v="MG"/>
    <s v="SANTA BARBARA"/>
    <n v="781"/>
    <s v="DIVISAO DE APOIO OPERACIONAL"/>
    <s v="04-SANTA MONICA"/>
    <n v="29"/>
    <s v="PRO REITORIA DE GESTAO DE PESSOAS"/>
    <s v="04-SANTA MONICA"/>
    <x v="0"/>
    <s v="Especialização Nivel Superior"/>
    <x v="1"/>
    <x v="0"/>
    <n v="10"/>
    <x v="0"/>
    <m/>
    <s v="0//0"/>
    <m/>
    <s v="LIC. TRATAMENTO DE SAUDE - EST"/>
    <n v="0"/>
    <m/>
    <n v="0"/>
    <m/>
    <s v="21/11/2022"/>
    <s v="18/02/2023"/>
    <s v="EST"/>
    <s v="40 HS"/>
    <d v="2009-01-22T00:00:00"/>
    <n v="9257.7999999999993"/>
    <n v="63"/>
    <x v="6"/>
    <x v="3"/>
  </r>
  <r>
    <s v="WALTER MIQUELANTI JUNIOR"/>
    <s v="Hospital de Clínicas"/>
    <n v="2939661"/>
    <n v="9411634664"/>
    <s v="08/11/1989"/>
    <s v="M"/>
    <s v="MARIA APARECIDA DE SOUZA MIQUELANTI"/>
    <s v="Parda"/>
    <s v="BRASILEIRO NATO"/>
    <m/>
    <s v="MG"/>
    <m/>
    <n v="752"/>
    <s v="INFORMACOES HOSPITALARES"/>
    <s v="06-HOSP CLINICAS-UMUARAMA"/>
    <n v="743"/>
    <s v="DIRETORIA DE SERVICOS ADMINISTRATIVOS"/>
    <s v="06-HOSP CLINICAS-UMUARAM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2-24T00:00:00"/>
    <n v="4320.12"/>
    <n v="33"/>
    <x v="0"/>
    <x v="0"/>
  </r>
  <r>
    <s v="WANCHARLE SEBASTIAO QUIRINO"/>
    <s v="Universidade Federal de Uberlandia"/>
    <n v="1356223"/>
    <n v="11077333757"/>
    <s v="20/01/1986"/>
    <s v="M"/>
    <s v="LUZIA MARIA DA SILVA QUIRINO"/>
    <s v="Parda"/>
    <s v="BRASILEIRO NATO"/>
    <m/>
    <s v="MG"/>
    <m/>
    <n v="719"/>
    <s v="DIVISAO DE SISTEMA_- CTIC"/>
    <s v="08-AREA ADMINISTR-UMUARAMA"/>
    <n v="944"/>
    <s v="PRO REITORIA DE ASSISTENCIA ESTUDANTIL"/>
    <s v="04-SANTA MONICA"/>
    <x v="0"/>
    <s v="Mestrado"/>
    <x v="1"/>
    <x v="1"/>
    <n v="1"/>
    <x v="0"/>
    <m/>
    <s v="0//0"/>
    <m/>
    <m/>
    <n v="0"/>
    <m/>
    <n v="0"/>
    <m/>
    <m/>
    <m/>
    <s v="EST"/>
    <s v="40 HS"/>
    <d v="2022-02-03T00:00:00"/>
    <n v="6354.6"/>
    <n v="36"/>
    <x v="7"/>
    <x v="2"/>
  </r>
  <r>
    <s v="WANDA APARECIDA LOPES"/>
    <s v="Hospital de Clínicas"/>
    <n v="1363790"/>
    <n v="2823106650"/>
    <s v="13/11/1975"/>
    <s v="F"/>
    <s v="MARIA CORREA GALVAO"/>
    <s v="Branca"/>
    <s v="BRASILEIRO NATO"/>
    <m/>
    <s v="MG"/>
    <s v="SAO GONÇALO DO ABAETE"/>
    <n v="482"/>
    <s v="CLINICA CIRURGICA 2 INTERNACAO DIENF"/>
    <s v="05-ENFERMAGEM-UMUARAMA"/>
    <n v="211"/>
    <s v="DIRETORIA DE ENFERMAGEM HC"/>
    <s v="05-ENFERMAGEM-UMUARAMA"/>
    <x v="0"/>
    <s v="Mestrado"/>
    <x v="0"/>
    <x v="0"/>
    <n v="13"/>
    <x v="0"/>
    <m/>
    <s v="0//0"/>
    <m/>
    <m/>
    <n v="0"/>
    <m/>
    <n v="0"/>
    <m/>
    <m/>
    <m/>
    <s v="EST"/>
    <s v="40 HS"/>
    <d v="2002-10-05T00:00:00"/>
    <n v="7036.8"/>
    <n v="47"/>
    <x v="3"/>
    <x v="2"/>
  </r>
  <r>
    <s v="WANDER JOSE BARBASSA"/>
    <s v="Universidade Federal de Uberlandia"/>
    <n v="1938012"/>
    <n v="3293446680"/>
    <s v="25/09/1976"/>
    <s v="M"/>
    <s v="IVONE LUCY BORGES BARBASSA"/>
    <s v="Branc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Nivel Medio"/>
    <x v="2"/>
    <x v="0"/>
    <n v="8"/>
    <x v="0"/>
    <m/>
    <s v="0//0"/>
    <m/>
    <m/>
    <n v="0"/>
    <m/>
    <n v="0"/>
    <m/>
    <m/>
    <m/>
    <s v="EST"/>
    <s v="40 HS"/>
    <d v="2012-04-19T00:00:00"/>
    <n v="3279.35"/>
    <n v="46"/>
    <x v="3"/>
    <x v="9"/>
  </r>
  <r>
    <s v="WANDER LUIS MATIAS"/>
    <s v="Universidade Federal de Uberlandia"/>
    <n v="2102137"/>
    <n v="53937511687"/>
    <s v="02/10/1968"/>
    <s v="M"/>
    <s v="ADEOSTE BASILIA MATIAS"/>
    <s v="Branca"/>
    <s v="BRASILEIRO NATO"/>
    <m/>
    <s v="MG"/>
    <m/>
    <n v="874"/>
    <s v="CENTRO ENS PESQ EXT ATED EDU ESPECIAL"/>
    <s v="04-SANTA MONICA"/>
    <n v="262"/>
    <s v="PRO REITORIA DE GRADUACAO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03-12T00:00:00"/>
    <n v="5051.21"/>
    <n v="54"/>
    <x v="4"/>
    <x v="0"/>
  </r>
  <r>
    <s v="WANDER SILVA"/>
    <s v="Universidade Federal de Uberlandia"/>
    <n v="1034998"/>
    <n v="44519397634"/>
    <s v="16/10/1962"/>
    <s v="M"/>
    <s v="MARIA ILDACI SILVA"/>
    <s v="Branca"/>
    <s v="BRASILEIRO NATO"/>
    <m/>
    <s v="MG"/>
    <s v="BOM DESPACHO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2-03-05T00:00:00"/>
    <n v="7948.47"/>
    <n v="60"/>
    <x v="6"/>
    <x v="2"/>
  </r>
  <r>
    <s v="WANDERLY GERALDO DA SILVA"/>
    <s v="Universidade Federal de Uberlandia"/>
    <n v="1035069"/>
    <n v="59344300682"/>
    <s v="02/06/1967"/>
    <s v="M"/>
    <s v="GLORIA MARIA SILVA"/>
    <s v="Branca"/>
    <s v="BRASILEIRO NATO"/>
    <m/>
    <s v="MG"/>
    <s v="PATROCINIO"/>
    <n v="407"/>
    <s v="FACULDADE DE ENGENHARIA CIVIL"/>
    <s v="04-SANTA MONICA"/>
    <n v="407"/>
    <s v="FACULDADE DE ENGENHARIA CIVIL"/>
    <s v="04-SANTA MONICA"/>
    <x v="0"/>
    <s v="Doutorado"/>
    <x v="0"/>
    <x v="0"/>
    <n v="16"/>
    <x v="0"/>
    <m/>
    <s v="0//0"/>
    <m/>
    <m/>
    <n v="0"/>
    <m/>
    <n v="0"/>
    <m/>
    <m/>
    <m/>
    <s v="EST"/>
    <s v="40 HS"/>
    <d v="1992-05-26T00:00:00"/>
    <n v="9305.52"/>
    <n v="55"/>
    <x v="4"/>
    <x v="3"/>
  </r>
  <r>
    <s v="WANDERSON ACASSIO GOMES"/>
    <s v="Universidade Federal de Uberlandia"/>
    <n v="2171816"/>
    <n v="6186182606"/>
    <s v="11/11/1982"/>
    <s v="M"/>
    <s v="MARIA IMACULADA DE CASTRO GOMES"/>
    <s v="Branca"/>
    <s v="BRASILEIRO NATO"/>
    <m/>
    <s v="MG"/>
    <m/>
    <n v="414"/>
    <s v="FACULDADE DE CIENCIA DA COMPUTACAO"/>
    <s v="04-SANTA MONICA"/>
    <n v="414"/>
    <s v="FACULDADE DE CIENCIA DA COMPUTACAO"/>
    <s v="04-SANTA MONICA"/>
    <x v="0"/>
    <s v="Mestrado"/>
    <x v="0"/>
    <x v="0"/>
    <n v="6"/>
    <x v="0"/>
    <m/>
    <s v="0//0"/>
    <m/>
    <m/>
    <n v="0"/>
    <m/>
    <n v="0"/>
    <m/>
    <m/>
    <m/>
    <s v="EST"/>
    <s v="40 HS"/>
    <d v="2014-10-30T00:00:00"/>
    <n v="5051.21"/>
    <n v="40"/>
    <x v="2"/>
    <x v="0"/>
  </r>
  <r>
    <s v="WANDERSON DE ANDRADE FAGUNDES"/>
    <s v="Hospital de Clínicas"/>
    <n v="3120841"/>
    <n v="7279371973"/>
    <s v="29/06/1990"/>
    <s v="M"/>
    <s v="LURDES BERNADETE DE ANDRADE FAGUNDES"/>
    <s v="Parda"/>
    <s v="BRASILEIRO NATO"/>
    <m/>
    <s v="PR"/>
    <m/>
    <n v="765"/>
    <s v="ASSISTENCIA SOCIAL"/>
    <s v="06-HOSP CLINICAS-UMUARAMA"/>
    <n v="746"/>
    <s v="DIRETORIA DE SERVICOS CLINICOS"/>
    <s v="06-HOSP CLINICAS-UMUARAMA"/>
    <x v="0"/>
    <s v="Especialização Nivel Superior"/>
    <x v="1"/>
    <x v="2"/>
    <n v="3"/>
    <x v="0"/>
    <m/>
    <s v="0//0"/>
    <m/>
    <m/>
    <n v="0"/>
    <m/>
    <n v="0"/>
    <m/>
    <m/>
    <m/>
    <s v="EST"/>
    <s v="40 HS"/>
    <d v="2019-04-25T00:00:00"/>
    <n v="6333.6"/>
    <n v="32"/>
    <x v="0"/>
    <x v="2"/>
  </r>
  <r>
    <s v="WANDERSON DE OLIVEIRA BARBOSA"/>
    <s v="Hospital de Clínicas"/>
    <n v="1035230"/>
    <n v="65238524668"/>
    <s v="28/02/1968"/>
    <s v="M"/>
    <s v="EDNA FERNANDES DE OLIVEIRA"/>
    <s v="Branca"/>
    <s v="BRASILEIRO NATO"/>
    <m/>
    <s v="MG"/>
    <s v="UBERLANDIA"/>
    <n v="743"/>
    <s v="DIRETORIA DE SERVICOS ADMINISTRATIVOS"/>
    <s v="06-HOSP CLINICAS-UMUARAMA"/>
    <n v="743"/>
    <s v="DIRETORIA DE SERVICOS ADMINISTRATIVOS"/>
    <s v="06-HOSP CLINICAS-UMUARAMA"/>
    <x v="0"/>
    <s v="Graduação (Nivel Superior Completo)"/>
    <x v="2"/>
    <x v="3"/>
    <n v="16"/>
    <x v="1"/>
    <m/>
    <s v="0//0"/>
    <m/>
    <s v="CESSAO (COM ONUS) PARA OUTROS ORGAOS - EST"/>
    <n v="0"/>
    <m/>
    <n v="26443"/>
    <s v="EMPRESA BRAS. SERVIÇOS HOSPITALARES"/>
    <s v="12/05/2021"/>
    <s v="0//0"/>
    <s v="EST"/>
    <s v="40 HS"/>
    <d v="1993-08-02T00:00:00"/>
    <n v="4304.91"/>
    <n v="54"/>
    <x v="4"/>
    <x v="0"/>
  </r>
  <r>
    <s v="WANESSA LUIZA SILVA SAMESINA"/>
    <s v="Universidade Federal de Uberlandia"/>
    <n v="2767853"/>
    <n v="388592117"/>
    <s v="15/03/1984"/>
    <s v="F"/>
    <s v="DORACY LUIZA DOS SANTOS"/>
    <s v="Branca"/>
    <s v="BRASILEIRO NATO"/>
    <m/>
    <s v="GO"/>
    <m/>
    <n v="130"/>
    <s v="SETOR DE ASSUNTOS EDUCACIONAIS - DIRAC"/>
    <s v="04-SANTA MONICA"/>
    <n v="262"/>
    <s v="PRO REITORIA DE GRADUACAO"/>
    <s v="04-SANTA MONICA"/>
    <x v="0"/>
    <s v="Especialização Nivel Superior"/>
    <x v="0"/>
    <x v="0"/>
    <n v="7"/>
    <x v="0"/>
    <m/>
    <s v="0//0"/>
    <m/>
    <m/>
    <n v="0"/>
    <m/>
    <n v="0"/>
    <m/>
    <m/>
    <m/>
    <s v="EST"/>
    <s v="40 HS"/>
    <d v="2012-06-05T00:00:00"/>
    <n v="4488.6000000000004"/>
    <n v="38"/>
    <x v="7"/>
    <x v="0"/>
  </r>
  <r>
    <s v="WANESSA ROSA DA COSTA"/>
    <s v="Hospital de Clínicas"/>
    <n v="1852539"/>
    <n v="7531577640"/>
    <s v="29/10/1984"/>
    <s v="F"/>
    <s v="DARCI AUGUSTA DE OLIVEIRA COSTA"/>
    <s v="Branca"/>
    <s v="BRASILEIRO NATO"/>
    <m/>
    <s v="MG"/>
    <m/>
    <n v="498"/>
    <s v="UTI ADULTO GEUNE DIENF"/>
    <s v="05-ENFERMAGEM-UMUARAMA"/>
    <n v="211"/>
    <s v="DIRETORIA DE ENFERMAGEM HC"/>
    <s v="05-ENFERMAGEM-UMUARAMA"/>
    <x v="0"/>
    <s v="Graduação (Nivel Superior Completo)"/>
    <x v="2"/>
    <x v="0"/>
    <n v="8"/>
    <x v="0"/>
    <m/>
    <s v="0//0"/>
    <m/>
    <m/>
    <n v="0"/>
    <m/>
    <n v="0"/>
    <m/>
    <m/>
    <m/>
    <s v="EST"/>
    <s v="40 HS"/>
    <d v="2011-03-15T00:00:00"/>
    <n v="4134.83"/>
    <n v="38"/>
    <x v="7"/>
    <x v="0"/>
  </r>
  <r>
    <s v="WASHINGTON LUIZ BARBOSA"/>
    <s v="Universidade Federal de Uberlandia"/>
    <n v="409601"/>
    <n v="21128049104"/>
    <s v="20/01/1959"/>
    <s v="M"/>
    <s v="DIRCE PERES BARBOSA"/>
    <s v="Branca"/>
    <s v="BRASILEIRO NATO"/>
    <m/>
    <s v="MG"/>
    <s v="UBERLANDIA"/>
    <n v="332"/>
    <s v="FACULDADE DE EDUCACAO FISICA"/>
    <s v="03-EDUCACAO FISICA"/>
    <n v="29"/>
    <s v="PRO REITORIA DE GESTAO DE PESSOAS"/>
    <s v="04-SANTA MONICA"/>
    <x v="0"/>
    <s v="ENSINO MEDIO"/>
    <x v="2"/>
    <x v="1"/>
    <n v="16"/>
    <x v="0"/>
    <m/>
    <s v="0//0"/>
    <m/>
    <m/>
    <n v="0"/>
    <m/>
    <n v="0"/>
    <m/>
    <m/>
    <m/>
    <s v="EST"/>
    <s v="40 HS"/>
    <d v="1980-06-11T00:00:00"/>
    <n v="4708.92"/>
    <n v="63"/>
    <x v="6"/>
    <x v="0"/>
  </r>
  <r>
    <s v="WELBER TOMAS DE OLIVEIRA"/>
    <s v="Universidade Federal de Uberlandia"/>
    <n v="3032522"/>
    <n v="44767388856"/>
    <s v="02/08/1995"/>
    <s v="M"/>
    <s v="MARIA ROSILDA BONETE DE OLIVEIRA"/>
    <s v="Parda"/>
    <s v="BRASILEIRO NATO"/>
    <m/>
    <s v="SP"/>
    <m/>
    <n v="1244"/>
    <s v="CENTRO ESTUDOS, PESQ E PROJ ECON-SOCIAIS"/>
    <s v="04-SANTA MONICA"/>
    <n v="344"/>
    <s v="INST DE ECONOMIA RELACOES INTERNACIONAIS"/>
    <s v="04-SANTA MONICA"/>
    <x v="0"/>
    <s v="Mestrado"/>
    <x v="1"/>
    <x v="0"/>
    <n v="4"/>
    <x v="0"/>
    <m/>
    <s v="0//0"/>
    <m/>
    <m/>
    <n v="0"/>
    <m/>
    <n v="0"/>
    <m/>
    <m/>
    <m/>
    <s v="EST"/>
    <s v="40 HS"/>
    <d v="2018-03-09T00:00:00"/>
    <n v="7994.33"/>
    <n v="27"/>
    <x v="8"/>
    <x v="2"/>
  </r>
  <r>
    <s v="WELDON MARTINS DOS SANTOS"/>
    <s v="Universidade Federal de Uberlandia"/>
    <n v="2160856"/>
    <n v="91616964553"/>
    <s v="29/08/1976"/>
    <s v="M"/>
    <s v="EDITE AVELINA SANTOS"/>
    <s v="Não Informado"/>
    <s v="BRASILEIRO NATO"/>
    <m/>
    <s v="BA"/>
    <m/>
    <n v="340"/>
    <s v="INSTITUTO DE GEOGRAFIA"/>
    <s v="04-SANTA MONICA"/>
    <n v="340"/>
    <s v="INSTITUTO DE GEOGRAFIA"/>
    <s v="04-SANTA MONICA"/>
    <x v="0"/>
    <s v="Especialização Nivel Superior"/>
    <x v="1"/>
    <x v="0"/>
    <n v="6"/>
    <x v="0"/>
    <m/>
    <s v="0//0"/>
    <m/>
    <m/>
    <n v="0"/>
    <m/>
    <n v="0"/>
    <m/>
    <m/>
    <m/>
    <s v="EST"/>
    <s v="40 HS"/>
    <d v="2014-09-17T00:00:00"/>
    <n v="7380.95"/>
    <n v="46"/>
    <x v="3"/>
    <x v="2"/>
  </r>
  <r>
    <s v="WELKER LUIZ CRUZ DE AQUINO"/>
    <s v="Universidade Federal de Uberlandia"/>
    <n v="2079629"/>
    <n v="7165202650"/>
    <s v="09/10/1985"/>
    <s v="M"/>
    <s v="ELIZABETH CRUZ DE AQUINO"/>
    <s v="Preta"/>
    <s v="BRASILEIRO NATO"/>
    <m/>
    <s v="MG"/>
    <m/>
    <n v="673"/>
    <s v="DIRETORIA DE OBRAS"/>
    <s v="04-SANTA MONICA"/>
    <n v="59"/>
    <s v="PREFEITURA UNIVERSITARIA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1-13T00:00:00"/>
    <n v="4652.43"/>
    <n v="37"/>
    <x v="7"/>
    <x v="0"/>
  </r>
  <r>
    <s v="WELLINGTON BORGES DE OLIVEIRA"/>
    <s v="Hospital de Clínicas"/>
    <n v="1905359"/>
    <n v="46379355634"/>
    <s v="11/11/1962"/>
    <s v="M"/>
    <s v="MARCITA BORGES RODRIGUES"/>
    <s v="Preta"/>
    <s v="BRASILEIRO NATO"/>
    <m/>
    <s v="MG"/>
    <m/>
    <n v="771"/>
    <s v="SERVICOS MEDICOS"/>
    <s v="06-HOSP CLINICAS-UMUARAMA"/>
    <n v="746"/>
    <s v="DIRETORIA DE SERVICOS CLINICOS"/>
    <s v="06-HOSP CLINICAS-UMUARAMA"/>
    <x v="0"/>
    <s v="Graduação (Nivel Superior Completo)"/>
    <x v="0"/>
    <x v="3"/>
    <n v="8"/>
    <x v="0"/>
    <m/>
    <s v="0//0"/>
    <m/>
    <m/>
    <n v="0"/>
    <m/>
    <n v="0"/>
    <m/>
    <m/>
    <m/>
    <s v="EST"/>
    <s v="24 HS"/>
    <d v="2011-12-19T00:00:00"/>
    <n v="4818.59"/>
    <n v="60"/>
    <x v="6"/>
    <x v="0"/>
  </r>
  <r>
    <s v="WELLYDA MARIS MANUEL DA SILVA"/>
    <s v="Universidade Federal de Uberlandia"/>
    <n v="2268332"/>
    <n v="6398558650"/>
    <s v="28/07/1983"/>
    <s v="F"/>
    <s v="MARIA DO CARMO MANUEL DA SILVA"/>
    <s v="Parda"/>
    <s v="BRASILEIRO NATO"/>
    <m/>
    <s v="MG"/>
    <m/>
    <n v="249"/>
    <s v="CENTRO DE INCUBACAO EMPR POP SOLIDARIOS"/>
    <s v="04-SANTA MONICA"/>
    <n v="247"/>
    <s v="PRO REITORIA EXTENSAO E CULTURA"/>
    <s v="04-SANTA MONICA"/>
    <x v="0"/>
    <s v="Graduação (Nivel Superior Completo)"/>
    <x v="2"/>
    <x v="0"/>
    <n v="5"/>
    <x v="0"/>
    <m/>
    <s v="0//0"/>
    <m/>
    <m/>
    <n v="0"/>
    <m/>
    <n v="0"/>
    <m/>
    <m/>
    <m/>
    <s v="EST"/>
    <s v="40 HS"/>
    <d v="2015-12-09T00:00:00"/>
    <n v="3178"/>
    <n v="39"/>
    <x v="2"/>
    <x v="9"/>
  </r>
  <r>
    <s v="WERLIS MATEUS CUSTODIO OLIVEIRA"/>
    <s v="Universidade Federal de Uberlandia"/>
    <n v="1451967"/>
    <n v="4652390645"/>
    <s v="13/10/1980"/>
    <s v="M"/>
    <s v="DALVA MATEUS CUSTODIO"/>
    <s v="Amarela"/>
    <s v="BRASILEIRO NATO"/>
    <m/>
    <s v="MG"/>
    <m/>
    <n v="111"/>
    <s v="DIVISAO APOIO ADM HOSPITAL VETERINARIO"/>
    <s v="08-AREA ADMINISTR-UMUARAMA"/>
    <n v="111"/>
    <s v="DIVISAO APOIO ADM HOSPITAL VETERINARIO"/>
    <s v="08-AREA ADMINISTR-UMUARAMA"/>
    <x v="0"/>
    <s v="Especialização Nivel Superior"/>
    <x v="0"/>
    <x v="0"/>
    <n v="13"/>
    <x v="0"/>
    <m/>
    <s v="0//0"/>
    <m/>
    <m/>
    <n v="26233"/>
    <s v="UNIVERSIDADE FEDERAL DO CEARA"/>
    <n v="0"/>
    <m/>
    <m/>
    <m/>
    <s v="EST"/>
    <s v="24 HS"/>
    <d v="2009-10-02T00:00:00"/>
    <n v="7170.03"/>
    <n v="42"/>
    <x v="2"/>
    <x v="2"/>
  </r>
  <r>
    <s v="WESLEY DOS REIS GOUVEIA"/>
    <s v="Universidade Federal de Uberlandia"/>
    <n v="3006339"/>
    <n v="4787653636"/>
    <s v="02/12/1980"/>
    <s v="M"/>
    <s v="MARLENE DOS REIS FERREIRA GOUVEIA"/>
    <s v="Parda"/>
    <s v="BRASILEIRO NATO"/>
    <m/>
    <s v="GO"/>
    <m/>
    <n v="685"/>
    <s v="DIVISAO DE RECURSOS AUDIO-VISUAIS"/>
    <s v="04-SANTA MONICA"/>
    <n v="59"/>
    <s v="PREFEITURA UNIVERSITARIA"/>
    <s v="04-SANTA MONICA"/>
    <x v="0"/>
    <s v="Nivel Medio"/>
    <x v="2"/>
    <x v="2"/>
    <n v="4"/>
    <x v="0"/>
    <m/>
    <s v="0//0"/>
    <m/>
    <m/>
    <n v="0"/>
    <m/>
    <n v="0"/>
    <m/>
    <m/>
    <m/>
    <s v="EST"/>
    <s v="40 HS"/>
    <d v="2018-01-11T00:00:00"/>
    <n v="2869.52"/>
    <n v="42"/>
    <x v="2"/>
    <x v="9"/>
  </r>
  <r>
    <s v="WESLEY HENRIQUE SILVA"/>
    <s v="Universidade Federal de Uberlandia"/>
    <n v="1412626"/>
    <n v="6341388632"/>
    <s v="20/12/1982"/>
    <s v="M"/>
    <s v="IOLANDA MARIA COSTA DA SILVA"/>
    <s v="Branca"/>
    <s v="BRASILEIRO NATO"/>
    <m/>
    <s v="MG"/>
    <m/>
    <n v="331"/>
    <s v="COORDENACAO CUR DE PSICOLOGIA"/>
    <s v="07-AREA ACADEMICA-UMUARAMA"/>
    <n v="873"/>
    <s v="CENTRO DE PSICOLOGIA"/>
    <s v="07-AREA ACADEMICA-UMUARAMA"/>
    <x v="0"/>
    <s v="Especialização Nivel Superior"/>
    <x v="0"/>
    <x v="0"/>
    <n v="6"/>
    <x v="0"/>
    <m/>
    <s v="0//0"/>
    <m/>
    <s v="LIC CAPAC - ART 25, INC I - DEC 9991/2019"/>
    <n v="0"/>
    <m/>
    <n v="0"/>
    <m/>
    <s v="10/10/2022"/>
    <s v="6/01/2023"/>
    <s v="EST"/>
    <s v="40 HS"/>
    <d v="2014-04-30T00:00:00"/>
    <n v="4320.12"/>
    <n v="40"/>
    <x v="2"/>
    <x v="0"/>
  </r>
  <r>
    <s v="WESLEY MARQUES DA SILVA"/>
    <s v="Universidade Federal de Uberlandia"/>
    <n v="1035326"/>
    <n v="98698494668"/>
    <s v="14/12/1971"/>
    <s v="M"/>
    <s v="APARECIDA MARQUES SILVA"/>
    <s v="Parda"/>
    <s v="BRASILEIRO NATO"/>
    <m/>
    <s v="MG"/>
    <s v="ITUIUTABA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93-12-29T00:00:00"/>
    <n v="7770"/>
    <n v="51"/>
    <x v="5"/>
    <x v="2"/>
  </r>
  <r>
    <s v="WESLEY ROEL DUTRA"/>
    <s v="Hospital de Clínicas"/>
    <n v="2073813"/>
    <n v="6629065603"/>
    <s v="18/05/1990"/>
    <s v="M"/>
    <s v="MARIA JOSE ROEL DA SILVA DUTRA"/>
    <s v="Branca"/>
    <s v="BRASILEIRO NATO"/>
    <m/>
    <s v="MG"/>
    <m/>
    <n v="743"/>
    <s v="DIRETORIA DE SERVICOS ADMINISTRATIVOS"/>
    <s v="06-HOSP CLINICAS-UMUARAMA"/>
    <n v="743"/>
    <s v="DIRETORIA DE SERVICOS ADMINISTRATIVOS"/>
    <s v="06-HOSP CLINICAS-UMUARAMA"/>
    <x v="0"/>
    <s v="SUPERIOR INCOMPLETO"/>
    <x v="0"/>
    <x v="0"/>
    <n v="6"/>
    <x v="1"/>
    <m/>
    <s v="0//0"/>
    <m/>
    <s v="CESSAO (COM ONUS) PARA OUTROS ORGAOS - EST"/>
    <n v="0"/>
    <m/>
    <n v="26443"/>
    <s v="EMPRESA BRAS. SERVIÇOS HOSPITALARES"/>
    <s v="2/07/2020"/>
    <s v="0//0"/>
    <s v="EST"/>
    <s v="40 HS"/>
    <d v="2013-12-02T00:00:00"/>
    <n v="3323.17"/>
    <n v="32"/>
    <x v="0"/>
    <x v="9"/>
  </r>
  <r>
    <s v="WESLEYANA MARESSA MANUEL DA SILVA"/>
    <s v="Hospital de Clínicas"/>
    <n v="1854202"/>
    <n v="9224039618"/>
    <s v="22/08/1990"/>
    <s v="F"/>
    <s v="MARIA DO CARMO MANUEL DA SILVA"/>
    <s v="Preta"/>
    <s v="BRASILEIRO NATO"/>
    <m/>
    <s v="MG"/>
    <m/>
    <n v="481"/>
    <s v="CLINICA CIRURGICA 1 INTERNACAO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8837.11"/>
    <n v="32"/>
    <x v="0"/>
    <x v="3"/>
  </r>
  <r>
    <s v="WILHIAM ANSELMO DA SILVA"/>
    <s v="Universidade Federal de Uberlandia"/>
    <n v="3305302"/>
    <n v="8103179663"/>
    <s v="20/08/1986"/>
    <s v="M"/>
    <s v="ANGELA MARIA DA SILVA"/>
    <s v="Branca"/>
    <s v="BRASILEIRO NATO"/>
    <m/>
    <s v="MG"/>
    <m/>
    <n v="44"/>
    <s v="DIVISAO DE APOIO AO DOCENTE"/>
    <s v="04-SANTA MONICA"/>
    <n v="29"/>
    <s v="PRO REITORIA DE GESTAO DE PESSOAS"/>
    <s v="04-SANTA MONICA"/>
    <x v="0"/>
    <s v="Especialização Nivel Superior"/>
    <x v="0"/>
    <x v="1"/>
    <n v="1"/>
    <x v="0"/>
    <m/>
    <s v="0//0"/>
    <m/>
    <m/>
    <n v="0"/>
    <m/>
    <n v="0"/>
    <m/>
    <m/>
    <m/>
    <s v="EST"/>
    <s v="40 HS"/>
    <d v="2022-08-22T00:00:00"/>
    <n v="3181.04"/>
    <n v="36"/>
    <x v="7"/>
    <x v="9"/>
  </r>
  <r>
    <s v="WILLER EDUARDO ALVES"/>
    <s v="Hospital de Clínicas"/>
    <n v="1879697"/>
    <n v="4343707628"/>
    <s v="13/10/1979"/>
    <s v="M"/>
    <s v="MARIA JOSE GONCALVES ALVES"/>
    <s v="Parda"/>
    <s v="BRASILEIRO NATO"/>
    <m/>
    <s v="MG"/>
    <m/>
    <n v="479"/>
    <s v="CLINICA MEDICA E PEDIATRIA PS DIENF"/>
    <s v="05-ENFERMAGEM-UMUARAMA"/>
    <n v="211"/>
    <s v="DIRETORIA DE ENFERMAGEM HC"/>
    <s v="05-ENFERMAGEM-UMUARAMA"/>
    <x v="0"/>
    <s v="Especialização Nivel Superior"/>
    <x v="0"/>
    <x v="0"/>
    <n v="8"/>
    <x v="0"/>
    <m/>
    <s v="0//0"/>
    <m/>
    <m/>
    <n v="0"/>
    <m/>
    <n v="0"/>
    <m/>
    <m/>
    <m/>
    <s v="EST"/>
    <s v="40 HS"/>
    <d v="2011-07-19T00:00:00"/>
    <n v="6478.53"/>
    <n v="43"/>
    <x v="2"/>
    <x v="2"/>
  </r>
  <r>
    <s v="WILLIAM ROSA DE LIMA"/>
    <s v="Universidade Federal de Uberlandia"/>
    <n v="1101561"/>
    <n v="60979801672"/>
    <s v="11/03/1967"/>
    <s v="M"/>
    <s v="AMALIA DOLORES ROSA"/>
    <s v="Parda"/>
    <s v="BRASILEIRO NATO"/>
    <m/>
    <s v="MG"/>
    <m/>
    <n v="141"/>
    <s v="DIVISAO DE CONTABILIDADE - DIRAF"/>
    <s v="04-SANTA MONICA"/>
    <n v="131"/>
    <s v="PRO REITORIA DE PLANEJAMEN ADMINISTRACAO"/>
    <s v="04-SANTA MONICA"/>
    <x v="0"/>
    <s v="Especialização Nivel Superior"/>
    <x v="1"/>
    <x v="3"/>
    <n v="8"/>
    <x v="0"/>
    <m/>
    <s v="0//0"/>
    <m/>
    <m/>
    <n v="0"/>
    <m/>
    <n v="0"/>
    <m/>
    <m/>
    <m/>
    <s v="EST"/>
    <s v="40 HS"/>
    <d v="2011-07-01T00:00:00"/>
    <n v="8690.15"/>
    <n v="55"/>
    <x v="4"/>
    <x v="3"/>
  </r>
  <r>
    <s v="WILLIAN ALBERTO FIEBIG"/>
    <s v="Universidade Federal de Uberlandia"/>
    <n v="1948805"/>
    <n v="8281384603"/>
    <s v="14/01/1989"/>
    <s v="M"/>
    <s v="INES MARIA ALBERTON FIEBIG"/>
    <s v="Branc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Graduação (Nivel Superior Completo)"/>
    <x v="2"/>
    <x v="0"/>
    <n v="6"/>
    <x v="0"/>
    <m/>
    <s v="0//0"/>
    <m/>
    <s v="Lic. Tratar de Interesses Particulares - EST"/>
    <n v="0"/>
    <m/>
    <n v="0"/>
    <m/>
    <s v="2/02/2021"/>
    <s v="1/02/2024"/>
    <s v="EST"/>
    <s v="40 HS"/>
    <d v="2012-06-06T00:00:00"/>
    <n v="0"/>
    <n v="33"/>
    <x v="0"/>
    <x v="10"/>
  </r>
  <r>
    <s v="WILLIAN FERNANDO DE CASTRO JACQUES"/>
    <s v="Universidade Federal de Uberlandia"/>
    <n v="1011398"/>
    <n v="8959419613"/>
    <s v="11/02/1988"/>
    <s v="M"/>
    <s v="GORACY DIVINA DE CASTRO"/>
    <s v="Branca"/>
    <s v="BRASILEIRO NATO"/>
    <m/>
    <s v="MG"/>
    <m/>
    <n v="794"/>
    <s v="COORD DO CURSO ADMINISTRACAO DO PONTAL"/>
    <s v="09-CAMPUS PONTAL"/>
    <n v="1158"/>
    <s v="FA ADM CIE CONT ENG PROD SERV SOCIAL"/>
    <s v="09-CAMPUS PONTAL"/>
    <x v="4"/>
    <s v="Especialização Nivel Superior"/>
    <x v="0"/>
    <x v="0"/>
    <n v="6"/>
    <x v="0"/>
    <m/>
    <s v="0//0"/>
    <m/>
    <s v="Afast. no País (Com Ônus) Est/Dout/Mestrado - EST"/>
    <n v="0"/>
    <m/>
    <n v="0"/>
    <m/>
    <s v="9/03/2022"/>
    <s v="8/03/2023"/>
    <s v="EST"/>
    <s v="40 HS"/>
    <d v="2014-02-21T00:00:00"/>
    <n v="4422.88"/>
    <n v="34"/>
    <x v="7"/>
    <x v="0"/>
  </r>
  <r>
    <s v="WILLIAN MARTINS DE OLIVEIRA"/>
    <s v="Universidade Federal de Uberlandia"/>
    <n v="2268072"/>
    <n v="8948263609"/>
    <s v="04/06/1988"/>
    <s v="M"/>
    <s v="MARIA DE FATIMA MARTINS OLIVEIRA"/>
    <s v="Parda"/>
    <s v="BRASILEIRO NATO"/>
    <m/>
    <s v="MG"/>
    <m/>
    <n v="1252"/>
    <s v="COORDENACAO EDUCACAO DE JOVENS E ADULTOS"/>
    <s v="03-EDUCACAO FISICA"/>
    <n v="271"/>
    <s v="DIRETORIA ESCOLA DE EDUCACAO BASICA"/>
    <s v="03-EDUCACAO FISICA"/>
    <x v="0"/>
    <s v="Especialização Nivel Superior"/>
    <x v="0"/>
    <x v="0"/>
    <n v="5"/>
    <x v="0"/>
    <m/>
    <s v="0//0"/>
    <m/>
    <m/>
    <n v="0"/>
    <m/>
    <n v="0"/>
    <m/>
    <m/>
    <m/>
    <s v="EST"/>
    <s v="40 HS"/>
    <d v="2015-12-14T00:00:00"/>
    <n v="5133.46"/>
    <n v="34"/>
    <x v="7"/>
    <x v="0"/>
  </r>
  <r>
    <s v="WILMA DA SILVA NUNES"/>
    <s v="Hospital de Clínicas"/>
    <n v="2359490"/>
    <n v="41654668168"/>
    <s v="13/09/1969"/>
    <s v="F"/>
    <s v="MARIA DA SILVA NUNES"/>
    <s v="Parda"/>
    <s v="BRASILEIRO NATO"/>
    <m/>
    <s v="DF"/>
    <s v="BRASILIA"/>
    <n v="479"/>
    <s v="CLINICA MEDICA E PEDIATRIA PS DIENF"/>
    <s v="05-ENFERMAGEM-UMUARAMA"/>
    <n v="211"/>
    <s v="DIRETORIA DE ENFERMAGEM HC"/>
    <s v="05-ENFERMAGEM-UMUARAMA"/>
    <x v="0"/>
    <s v="Mestrado"/>
    <x v="1"/>
    <x v="0"/>
    <n v="13"/>
    <x v="0"/>
    <m/>
    <s v="0//0"/>
    <m/>
    <m/>
    <n v="0"/>
    <m/>
    <n v="0"/>
    <m/>
    <m/>
    <m/>
    <s v="EST"/>
    <s v="40 HS"/>
    <d v="2003-11-16T00:00:00"/>
    <n v="12193.28"/>
    <n v="53"/>
    <x v="5"/>
    <x v="5"/>
  </r>
  <r>
    <s v="WILSON MACHADO"/>
    <s v="Universidade Federal de Uberlandia"/>
    <n v="413349"/>
    <n v="43189210691"/>
    <s v="27/03/1962"/>
    <s v="M"/>
    <s v="MARIA FERREIRA MACHADO"/>
    <s v="Branca"/>
    <s v="BRASILEIRO NATO"/>
    <m/>
    <s v="MG"/>
    <s v="UBERLANDIA"/>
    <n v="694"/>
    <s v="DIVISAO DE TRANSPORTES"/>
    <s v="08-AREA ADMINISTR-UMUARAMA"/>
    <n v="59"/>
    <s v="PREFEITURA UNIVERSITARIA"/>
    <s v="04-SANTA MONICA"/>
    <x v="0"/>
    <s v="Especialização Nivel Superior"/>
    <x v="2"/>
    <x v="0"/>
    <n v="16"/>
    <x v="0"/>
    <m/>
    <s v="0//0"/>
    <m/>
    <m/>
    <n v="0"/>
    <m/>
    <n v="0"/>
    <m/>
    <m/>
    <m/>
    <s v="EST"/>
    <s v="40 HS"/>
    <d v="1989-10-03T00:00:00"/>
    <n v="6948.36"/>
    <n v="60"/>
    <x v="6"/>
    <x v="2"/>
  </r>
  <r>
    <s v="WILSON MACHADO FILHO"/>
    <s v="Universidade Federal de Uberlandia"/>
    <n v="2270873"/>
    <n v="7111993616"/>
    <s v="05/02/1986"/>
    <s v="M"/>
    <s v="MARA LUCIA ALVES MACHADO"/>
    <s v="Branca"/>
    <s v="BRASILEIRO NATO"/>
    <m/>
    <s v="MG"/>
    <m/>
    <n v="118"/>
    <s v="DIVISAO FAZENDAS EXPERIMENTAIS - DIEPV"/>
    <s v="08-AREA ADMINISTR-UMUARAMA"/>
    <n v="117"/>
    <s v="DIRET DE EXPERIMENTACAO E PROD VEGETAL"/>
    <s v="08-AREA ADMINISTR-UMUARAMA"/>
    <x v="0"/>
    <s v="Graduação (Nivel Superior Completo)"/>
    <x v="2"/>
    <x v="0"/>
    <n v="5"/>
    <x v="0"/>
    <m/>
    <s v="0//0"/>
    <m/>
    <m/>
    <n v="0"/>
    <m/>
    <n v="0"/>
    <m/>
    <m/>
    <m/>
    <s v="EST"/>
    <s v="40 HS"/>
    <d v="2016-01-08T00:00:00"/>
    <n v="3397.75"/>
    <n v="36"/>
    <x v="7"/>
    <x v="9"/>
  </r>
  <r>
    <s v="WISNER BITTENCOURT SANTANA"/>
    <s v="Universidade Federal de Uberlandia"/>
    <n v="413664"/>
    <n v="46044612600"/>
    <s v="16/12/1962"/>
    <s v="M"/>
    <s v="GUIOMAR MARIA SANTANA"/>
    <s v="Branca"/>
    <s v="BRASILEIRO NATO"/>
    <m/>
    <s v="GO"/>
    <s v="ITUMBIARA"/>
    <n v="715"/>
    <s v="DIVISAO DE REDES_- CTIC"/>
    <s v="08-AREA ADMINISTR-UMUARAMA"/>
    <n v="581"/>
    <s v="CENTRO DE TECNO DA INFOR E COMUNICACAO"/>
    <s v="08-AREA ADMINISTR-UMUARAMA"/>
    <x v="0"/>
    <s v="Graduação (Nivel Superior Completo)"/>
    <x v="2"/>
    <x v="0"/>
    <n v="16"/>
    <x v="0"/>
    <m/>
    <s v="0//0"/>
    <m/>
    <m/>
    <n v="0"/>
    <m/>
    <n v="0"/>
    <m/>
    <m/>
    <m/>
    <s v="EST"/>
    <s v="40 HS"/>
    <d v="1992-02-06T00:00:00"/>
    <n v="5382.78"/>
    <n v="60"/>
    <x v="6"/>
    <x v="0"/>
  </r>
  <r>
    <s v="XENIA GUIMARAES DE BARROS"/>
    <s v="Universidade Federal de Uberlandia"/>
    <n v="2115442"/>
    <n v="5746425605"/>
    <s v="23/08/1982"/>
    <s v="F"/>
    <s v="ENEIDE GUIMARAES DE BARROS"/>
    <s v="Branca"/>
    <s v="BRASILEIRO NATO"/>
    <m/>
    <s v="MG"/>
    <m/>
    <n v="141"/>
    <s v="DIVISAO DE CONTABILIDADE - DIRAF"/>
    <s v="04-SANTA MONICA"/>
    <n v="131"/>
    <s v="PRO REITORIA DE PLANEJAMEN ADMINISTRACAO"/>
    <s v="04-SANTA MONICA"/>
    <x v="0"/>
    <s v="Especialização Nivel Superior"/>
    <x v="2"/>
    <x v="0"/>
    <n v="6"/>
    <x v="0"/>
    <m/>
    <s v="0//0"/>
    <m/>
    <m/>
    <n v="0"/>
    <m/>
    <n v="0"/>
    <m/>
    <m/>
    <m/>
    <s v="EST"/>
    <s v="40 HS"/>
    <d v="2014-04-28T00:00:00"/>
    <n v="3704.84"/>
    <n v="40"/>
    <x v="2"/>
    <x v="9"/>
  </r>
  <r>
    <s v="YARA APARECIDA CUNHA FERREIRA ZUZA"/>
    <s v="Hospital de Clínicas"/>
    <n v="3489611"/>
    <n v="5225359680"/>
    <s v="21/08/1980"/>
    <s v="F"/>
    <s v="ELZA APARECIDA FERREIRA DA CUNHA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Mestrado"/>
    <x v="1"/>
    <x v="0"/>
    <n v="7"/>
    <x v="0"/>
    <m/>
    <s v="0//0"/>
    <m/>
    <m/>
    <n v="0"/>
    <m/>
    <n v="0"/>
    <m/>
    <m/>
    <m/>
    <s v="EST"/>
    <s v="40 HS"/>
    <d v="2012-11-09T00:00:00"/>
    <n v="19113.04"/>
    <n v="42"/>
    <x v="2"/>
    <x v="7"/>
  </r>
  <r>
    <s v="YARA CRISTINA BATISTA DE SOUSA"/>
    <s v="Universidade Federal de Uberlandia"/>
    <n v="1905976"/>
    <n v="6286725601"/>
    <s v="28/05/1982"/>
    <s v="F"/>
    <s v="HELENA MARIA BATISTA DE SOUSA"/>
    <s v="Branca"/>
    <s v="BRASILEIRO NATO"/>
    <m/>
    <s v="MG"/>
    <m/>
    <n v="301"/>
    <s v="INSTITUTO DE CIENCIAS AGRARIAS"/>
    <s v="12-CAMPUS GLORIA"/>
    <n v="301"/>
    <s v="INSTITUTO DE CIENCIAS AGRARIAS"/>
    <s v="12-CAMPUS GLORIA"/>
    <x v="0"/>
    <s v="Graduação (Nivel Superior Completo)"/>
    <x v="2"/>
    <x v="0"/>
    <n v="8"/>
    <x v="0"/>
    <m/>
    <s v="0//0"/>
    <m/>
    <m/>
    <n v="0"/>
    <m/>
    <n v="0"/>
    <m/>
    <m/>
    <m/>
    <s v="EST"/>
    <s v="40 HS"/>
    <d v="2012-01-02T00:00:00"/>
    <n v="3564.51"/>
    <n v="40"/>
    <x v="2"/>
    <x v="9"/>
  </r>
  <r>
    <s v="YARA MAGALHAES DOS SANTOS"/>
    <s v="Universidade Federal de Uberlandia"/>
    <n v="2613518"/>
    <n v="7580271680"/>
    <s v="16/05/1986"/>
    <s v="F"/>
    <s v="IVANE DE FATIMA MAGALHAES DOS SANTOS"/>
    <s v="Preta"/>
    <s v="BRASILEIRO NATO"/>
    <m/>
    <s v="MG"/>
    <s v="UBERLANDIA"/>
    <n v="569"/>
    <s v="COORD CURSO GRADUACAO ENG AMBIENTAL"/>
    <s v="12-CAMPUS GLORIA"/>
    <n v="301"/>
    <s v="INSTITUTO DE CIENCIAS AGRARIAS"/>
    <s v="12-CAMPUS GLORIA"/>
    <x v="0"/>
    <s v="Doutorado"/>
    <x v="0"/>
    <x v="0"/>
    <n v="8"/>
    <x v="0"/>
    <m/>
    <s v="0//0"/>
    <m/>
    <m/>
    <n v="0"/>
    <m/>
    <n v="0"/>
    <m/>
    <m/>
    <m/>
    <s v="EST"/>
    <s v="40 HS"/>
    <d v="2011-01-20T00:00:00"/>
    <n v="6380.76"/>
    <n v="36"/>
    <x v="7"/>
    <x v="2"/>
  </r>
  <r>
    <s v="YARA RIBEIRO DE MOURA SILVA"/>
    <s v="Universidade Federal de Uberlandia"/>
    <n v="2065736"/>
    <n v="4097686690"/>
    <s v="20/11/1979"/>
    <s v="F"/>
    <s v="VALERIA RIBEIRO DE MOURA"/>
    <s v="Branca"/>
    <s v="BRASILEIRO NATO"/>
    <m/>
    <s v="MG"/>
    <m/>
    <n v="723"/>
    <s v="DIVISAO DE ATENDIMENTO AO USUARIO"/>
    <s v="04-SANTA MONICA"/>
    <n v="585"/>
    <s v="DIRETORIA DO SISTEMA DE BIBLIOTECAS"/>
    <s v="04-SANTA MONICA"/>
    <x v="0"/>
    <s v="Especialização Nivel Superior"/>
    <x v="1"/>
    <x v="0"/>
    <n v="7"/>
    <x v="0"/>
    <m/>
    <s v="0//0"/>
    <m/>
    <m/>
    <n v="0"/>
    <m/>
    <n v="0"/>
    <m/>
    <m/>
    <m/>
    <s v="EST"/>
    <s v="40 HS"/>
    <d v="2013-10-21T00:00:00"/>
    <n v="7668.81"/>
    <n v="43"/>
    <x v="2"/>
    <x v="2"/>
  </r>
  <r>
    <s v="YEDA MARINA GOMES DA ROCHA CARVALHO"/>
    <s v="Universidade Federal de Uberlandia"/>
    <n v="1123629"/>
    <n v="80613284615"/>
    <s v="16/09/1971"/>
    <s v="F"/>
    <s v="MARIA APARECIDA ROCHA"/>
    <s v="Branca"/>
    <s v="BRASILEIRO NATO"/>
    <m/>
    <s v="MG"/>
    <s v="COROMANDEL"/>
    <n v="122"/>
    <s v="PRO REITORIA PESQUISA E POS GRADUACAO"/>
    <s v="04-SANTA MONICA"/>
    <n v="122"/>
    <s v="PRO REITORIA PESQUISA E POS GRADUACAO"/>
    <s v="04-SANTA MONICA"/>
    <x v="0"/>
    <s v="Tecnico (Nivel Medio Completo)"/>
    <x v="2"/>
    <x v="0"/>
    <n v="16"/>
    <x v="0"/>
    <m/>
    <s v="0//0"/>
    <m/>
    <m/>
    <n v="0"/>
    <m/>
    <n v="0"/>
    <m/>
    <m/>
    <m/>
    <s v="EST"/>
    <s v="40 HS"/>
    <d v="1995-02-01T00:00:00"/>
    <n v="5777.65"/>
    <n v="51"/>
    <x v="5"/>
    <x v="0"/>
  </r>
  <r>
    <s v="YENDIS NUBIO DE OLIVEIRA SOUZA"/>
    <s v="Universidade Federal de Uberlandia"/>
    <n v="1454511"/>
    <n v="4264286689"/>
    <s v="11/01/1978"/>
    <s v="M"/>
    <s v="MARIZETE ALVES SOUZA"/>
    <s v="Parda"/>
    <s v="BRASILEIRO NATO"/>
    <m/>
    <s v="MG"/>
    <s v="ITUIUTABA"/>
    <n v="799"/>
    <s v="COORD CURSO CIENCIAS BIOLOGICAS PONTAL"/>
    <s v="09-CAMPUS PONTAL"/>
    <n v="1152"/>
    <s v="INSTITUTO CIENCIAS EXATA NATURAIS PONTAL"/>
    <s v="09-CAMPUS PONTAL"/>
    <x v="0"/>
    <s v="ENSINO SUPERIOR"/>
    <x v="0"/>
    <x v="0"/>
    <n v="13"/>
    <x v="0"/>
    <m/>
    <s v="0//0"/>
    <m/>
    <m/>
    <n v="0"/>
    <m/>
    <n v="0"/>
    <m/>
    <m/>
    <m/>
    <s v="EST"/>
    <s v="40 HS"/>
    <d v="2004-05-27T00:00:00"/>
    <n v="4801.99"/>
    <n v="44"/>
    <x v="3"/>
    <x v="0"/>
  </r>
  <r>
    <s v="YONA ALVES DOS SANTOS"/>
    <s v="Hospital de Clínicas"/>
    <n v="1852546"/>
    <n v="80319343120"/>
    <s v="15/08/1974"/>
    <s v="F"/>
    <s v="MARIA DAS GRACAS SANTOS"/>
    <s v="Parda"/>
    <s v="BRASILEIRO NATO"/>
    <m/>
    <s v="MG"/>
    <m/>
    <n v="498"/>
    <s v="UTI ADULTO GEUNE DIENF"/>
    <s v="05-ENFERMAGEM-UMUARAMA"/>
    <n v="211"/>
    <s v="DIRETORIA DE ENFERMAGEM HC"/>
    <s v="05-ENFERMAGEM-UMUARAMA"/>
    <x v="0"/>
    <s v="Especialização Nivel Superior"/>
    <x v="2"/>
    <x v="0"/>
    <n v="8"/>
    <x v="0"/>
    <m/>
    <s v="0//0"/>
    <m/>
    <m/>
    <n v="0"/>
    <m/>
    <n v="0"/>
    <m/>
    <m/>
    <m/>
    <s v="EST"/>
    <s v="40 HS"/>
    <d v="2011-03-15T00:00:00"/>
    <n v="7943.07"/>
    <n v="48"/>
    <x v="3"/>
    <x v="2"/>
  </r>
  <r>
    <s v="YURI CHIARINI DE BARROS"/>
    <s v="Universidade Federal de Uberlandia"/>
    <n v="2135750"/>
    <n v="31438226861"/>
    <s v="02/03/1985"/>
    <s v="M"/>
    <s v="MARIA ZELIA CHIARINI DE BARROS"/>
    <s v="Branca"/>
    <s v="BRASILEIRO NATO"/>
    <m/>
    <s v="SP"/>
    <m/>
    <n v="648"/>
    <s v="DIVISAO DE CONTRATOS - DIRCL"/>
    <s v="04-SANTA MONICA"/>
    <n v="131"/>
    <s v="PRO REITORIA DE PLANEJAMEN ADMINISTRACAO"/>
    <s v="04-SANTA MONICA"/>
    <x v="0"/>
    <s v="Especialização Nivel Superior"/>
    <x v="0"/>
    <x v="0"/>
    <n v="6"/>
    <x v="0"/>
    <m/>
    <s v="0//0"/>
    <m/>
    <m/>
    <n v="0"/>
    <m/>
    <n v="0"/>
    <m/>
    <m/>
    <m/>
    <s v="EST"/>
    <s v="40 HS"/>
    <d v="2014-07-10T00:00:00"/>
    <n v="4320.12"/>
    <n v="37"/>
    <x v="7"/>
    <x v="0"/>
  </r>
  <r>
    <s v="YURI RIBEIRO GANDA"/>
    <s v="Universidade Federal de Uberlandia"/>
    <n v="2965196"/>
    <n v="9047793609"/>
    <s v="21/12/1989"/>
    <s v="M"/>
    <s v="JEANE MACHADO RIBEIRO GANDA"/>
    <s v="Branca"/>
    <s v="BRASILEIRO NATO"/>
    <m/>
    <s v="MG"/>
    <m/>
    <n v="89"/>
    <s v="DIRETORIA DE COMUNICACAO SOCIAL"/>
    <s v="04-SANTA MONICA"/>
    <n v="89"/>
    <s v="DIRETORIA DE COMUNICACAO SOCIAL"/>
    <s v="04-SANTA MONICA"/>
    <x v="0"/>
    <s v="Especialização Nivel Superior"/>
    <x v="2"/>
    <x v="3"/>
    <n v="3"/>
    <x v="0"/>
    <m/>
    <s v="0//0"/>
    <m/>
    <m/>
    <n v="26254"/>
    <s v="UNIVERSIDADE FED.DO TRIANGULO MINEIRO"/>
    <n v="0"/>
    <m/>
    <m/>
    <m/>
    <s v="EST"/>
    <s v="40 HS"/>
    <d v="2022-06-08T00:00:00"/>
    <n v="2836.11"/>
    <n v="33"/>
    <x v="0"/>
    <x v="9"/>
  </r>
  <r>
    <s v="ZAIRA PORTILHO RODRIGUES"/>
    <s v="Hospital de Clínicas"/>
    <n v="1434923"/>
    <n v="20829744215"/>
    <s v="09/03/1964"/>
    <s v="F"/>
    <s v="MARIA PORTILHO RODRIGUES"/>
    <s v="Branca"/>
    <s v="BRASILEIRO NATO"/>
    <m/>
    <s v="PA"/>
    <s v="CAMETA"/>
    <n v="479"/>
    <s v="CLINICA MEDICA E PEDIATRIA PS DIENF"/>
    <s v="05-ENFERMAGEM-UMUARAMA"/>
    <n v="211"/>
    <s v="DIRETORIA DE ENFERMAGEM HC"/>
    <s v="05-ENFERMAGEM-UMUARAMA"/>
    <x v="0"/>
    <s v="Especialização Nivel Superior"/>
    <x v="2"/>
    <x v="2"/>
    <n v="13"/>
    <x v="0"/>
    <m/>
    <s v="0//0"/>
    <m/>
    <m/>
    <n v="0"/>
    <m/>
    <n v="0"/>
    <m/>
    <m/>
    <m/>
    <s v="EST"/>
    <s v="40 HS"/>
    <d v="2003-11-20T00:00:00"/>
    <n v="8707.83"/>
    <n v="58"/>
    <x v="4"/>
    <x v="3"/>
  </r>
  <r>
    <s v="ZAIRE JOSE FERNANDES"/>
    <s v="Hospital de Clínicas"/>
    <n v="2356953"/>
    <n v="8490491640"/>
    <s v="12/11/1988"/>
    <s v="M"/>
    <s v="JOSEFINA TELES DAS CHAGAS"/>
    <s v="Branca"/>
    <s v="BRASILEIRO NATO"/>
    <m/>
    <s v="MG"/>
    <m/>
    <n v="771"/>
    <s v="SERVICOS MEDICOS"/>
    <s v="06-HOSP CLINICAS-UMUARAMA"/>
    <n v="746"/>
    <s v="DIRETORIA DE SERVICOS CLINICOS"/>
    <s v="06-HOSP CLINICAS-UMUARAMA"/>
    <x v="0"/>
    <s v="Especialização Nivel Superior"/>
    <x v="0"/>
    <x v="0"/>
    <n v="4"/>
    <x v="0"/>
    <m/>
    <s v="0//0"/>
    <m/>
    <m/>
    <n v="0"/>
    <m/>
    <n v="0"/>
    <m/>
    <m/>
    <m/>
    <s v="EST"/>
    <s v="40 HS"/>
    <d v="2017-02-01T00:00:00"/>
    <n v="4886.3500000000004"/>
    <n v="34"/>
    <x v="7"/>
    <x v="0"/>
  </r>
  <r>
    <s v="ZAMA PEREIRA CARDOSO"/>
    <s v="Universidade Federal de Uberlandia"/>
    <n v="412962"/>
    <n v="57410240687"/>
    <s v="25/02/1965"/>
    <s v="M"/>
    <s v="MARIA LOPES DE OLIVEIRA CARDOSO"/>
    <s v="Branca"/>
    <s v="BRASILEIRO NATO"/>
    <m/>
    <s v="MG"/>
    <s v="LAGAMAR"/>
    <n v="71"/>
    <s v="DIVISAO VIGILANCIA SEGURANCA PATRIMONIAL"/>
    <s v="04-SANTA MONICA"/>
    <n v="59"/>
    <s v="PREFEITURA UNIVERSITARIA"/>
    <s v="04-SANTA MONICA"/>
    <x v="0"/>
    <s v="Especialização Nivel Superior"/>
    <x v="0"/>
    <x v="0"/>
    <n v="16"/>
    <x v="0"/>
    <m/>
    <s v="0//0"/>
    <m/>
    <m/>
    <n v="0"/>
    <m/>
    <n v="0"/>
    <m/>
    <m/>
    <m/>
    <s v="EST"/>
    <s v="40 HS"/>
    <d v="1987-08-11T00:00:00"/>
    <n v="7356.72"/>
    <n v="57"/>
    <x v="4"/>
    <x v="2"/>
  </r>
  <r>
    <s v="ZAQUEU RODRIGUES DE MIRANDA"/>
    <s v="Universidade Federal de Uberlandia"/>
    <n v="412878"/>
    <n v="53993942604"/>
    <s v="03/09/1963"/>
    <s v="M"/>
    <s v="MARIA FRANCISCA RODRIGUES"/>
    <s v="Parda"/>
    <s v="BRASILEIRO NATO"/>
    <m/>
    <s v="MG"/>
    <s v="UNAI"/>
    <n v="869"/>
    <s v="DIVISAO DE EXECUCAO FISICA - DIROB"/>
    <s v="04-SANTA MONICA"/>
    <n v="80"/>
    <s v="DIRETORIA DE OBRAS - ANTIGA-"/>
    <s v="04-SANTA MONICA"/>
    <x v="0"/>
    <s v="Nivel Medio"/>
    <x v="3"/>
    <x v="2"/>
    <n v="16"/>
    <x v="0"/>
    <m/>
    <s v="0//0"/>
    <m/>
    <m/>
    <n v="0"/>
    <m/>
    <n v="0"/>
    <m/>
    <m/>
    <m/>
    <s v="EST"/>
    <s v="40 HS"/>
    <d v="1987-05-22T00:00:00"/>
    <n v="3878.74"/>
    <n v="59"/>
    <x v="6"/>
    <x v="9"/>
  </r>
  <r>
    <s v="ZENILCE APARECIDA DE OLIVEIRA"/>
    <s v="Hospital de Clínicas"/>
    <n v="1366041"/>
    <n v="50208500634"/>
    <s v="10/02/1959"/>
    <s v="F"/>
    <s v="ABADIA TEREZINHA"/>
    <s v="Parda"/>
    <s v="BRASILEIRO NATO"/>
    <m/>
    <s v="GO"/>
    <s v="PARANAIGUARA"/>
    <n v="475"/>
    <s v="GINECOLOGIA OBSTETRICIA AMB DIENF"/>
    <s v="05-ENFERMAGEM-UMUARAMA"/>
    <n v="211"/>
    <s v="DIRETORIA DE ENFERMAGEM HC"/>
    <s v="05-ENFERMAGEM-UMUARAMA"/>
    <x v="0"/>
    <s v="Especialização Nivel Superior"/>
    <x v="2"/>
    <x v="0"/>
    <n v="13"/>
    <x v="0"/>
    <m/>
    <s v="0//0"/>
    <m/>
    <m/>
    <n v="0"/>
    <m/>
    <n v="0"/>
    <m/>
    <m/>
    <m/>
    <s v="EST"/>
    <s v="40 HS"/>
    <d v="2002-12-10T00:00:00"/>
    <n v="5298.44"/>
    <n v="63"/>
    <x v="6"/>
    <x v="0"/>
  </r>
  <r>
    <s v="ZILDA MENDONCA DA SILVA RODRIGUES"/>
    <s v="Universidade Federal de Uberlandia"/>
    <n v="1363067"/>
    <n v="35138645668"/>
    <s v="22/12/1960"/>
    <s v="F"/>
    <s v="MARIA DINA DA SILVA MENDONCA"/>
    <s v="Branca"/>
    <s v="BRASILEIRO NATO"/>
    <m/>
    <s v="GO"/>
    <s v="CACU"/>
    <n v="288"/>
    <s v="INSTITUTO DE CIENCIAS BIOMEDICAS"/>
    <s v="07-AREA ACADEMICA-UMUARAMA"/>
    <n v="288"/>
    <s v="INSTITUTO DE CIENCIAS BIOMEDICAS"/>
    <s v="07-AREA ACADEMICA-UMUARAMA"/>
    <x v="0"/>
    <s v="Graduação (Nivel Superior Completo)"/>
    <x v="2"/>
    <x v="0"/>
    <n v="13"/>
    <x v="0"/>
    <m/>
    <s v="0//0"/>
    <m/>
    <s v="Lic. Acidente em Serviço - EST"/>
    <n v="0"/>
    <m/>
    <n v="0"/>
    <m/>
    <s v="20/10/2022"/>
    <s v="31/01/2023"/>
    <s v="EST"/>
    <s v="40 HS"/>
    <d v="2002-09-30T00:00:00"/>
    <n v="5101.6400000000003"/>
    <n v="62"/>
    <x v="6"/>
    <x v="0"/>
  </r>
  <r>
    <s v="ZULEICA GOMES DA SILVA"/>
    <s v="Hospital de Clínicas"/>
    <n v="1439913"/>
    <n v="49371991615"/>
    <s v="12/03/1963"/>
    <s v="F"/>
    <s v="BENEDITA MARIA GOMES"/>
    <s v="Parda"/>
    <s v="BRASILEIRO NATO"/>
    <m/>
    <s v="MG"/>
    <s v="UBERLANDIA"/>
    <n v="474"/>
    <s v="ULTRASSONOGRAFIA AMB DIENF"/>
    <s v="05-ENFERMAGEM-UMUARAMA"/>
    <n v="211"/>
    <s v="DIRETORIA DE ENFERMAGEM HC"/>
    <s v="05-ENFERMAGEM-UMUARAMA"/>
    <x v="0"/>
    <s v="Tecnico (Nivel Medio Completo)"/>
    <x v="2"/>
    <x v="0"/>
    <n v="12"/>
    <x v="0"/>
    <m/>
    <s v="0//0"/>
    <m/>
    <m/>
    <n v="0"/>
    <m/>
    <n v="0"/>
    <m/>
    <m/>
    <m/>
    <s v="EST"/>
    <s v="40 HS"/>
    <d v="2004-01-16T00:00:00"/>
    <n v="4320.1099999999997"/>
    <n v="59"/>
    <x v="6"/>
    <x v="0"/>
  </r>
  <r>
    <s v="ZULMA DAVI PINTO"/>
    <s v="Hospital de Clínicas"/>
    <n v="1816925"/>
    <n v="48510351600"/>
    <s v="15/05/1967"/>
    <s v="F"/>
    <s v="DORACI PINTO RAMOS"/>
    <s v="Branca"/>
    <s v="BRASILEIRO NATO"/>
    <m/>
    <s v="MG"/>
    <m/>
    <n v="482"/>
    <s v="CLINICA CIRURGICA 2 INTERNACAO DIENF"/>
    <s v="05-ENFERMAGEM-UMUARAMA"/>
    <n v="211"/>
    <s v="DIRETORIA DE ENFERMAGEM HC"/>
    <s v="05-ENFERMAGEM-UMUARAMA"/>
    <x v="0"/>
    <s v="Graduação (Nivel Superior Completo)"/>
    <x v="0"/>
    <x v="0"/>
    <n v="8"/>
    <x v="0"/>
    <m/>
    <s v="0//0"/>
    <m/>
    <m/>
    <n v="26350"/>
    <s v="FUND. UNIV FEDERAL DA GRANDE DOURADOS"/>
    <n v="0"/>
    <m/>
    <m/>
    <m/>
    <s v="EST"/>
    <s v="40 HS"/>
    <d v="2017-04-05T00:00:00"/>
    <n v="10835.34"/>
    <n v="55"/>
    <x v="4"/>
    <x v="8"/>
  </r>
  <r>
    <m/>
    <m/>
    <m/>
    <m/>
    <m/>
    <m/>
    <m/>
    <m/>
    <m/>
    <m/>
    <m/>
    <m/>
    <m/>
    <m/>
    <m/>
    <m/>
    <m/>
    <m/>
    <x v="0"/>
    <m/>
    <x v="5"/>
    <x v="4"/>
    <m/>
    <x v="4"/>
    <m/>
    <m/>
    <m/>
    <m/>
    <m/>
    <m/>
    <m/>
    <m/>
    <m/>
    <m/>
    <m/>
    <m/>
    <m/>
    <m/>
    <m/>
    <x v="11"/>
    <x v="1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6">
  <r>
    <n v="154043"/>
    <s v="UNIVERSIDADE FEDERAL DE UBERLÂNDIA"/>
    <s v="079/2020"/>
    <n v="20621721000126"/>
    <s v="WORLD SERVICE TERCEIRIZAÇÃO EIRELI"/>
    <s v="112.556.836-43"/>
    <s v="ALESSANDRA MOREIRA DE OLIVEIRA"/>
    <n v="818105"/>
    <x v="0"/>
    <s v="REDE DE BIOTÉRIOS DE ROEDORES (REBIR) DA UFU"/>
    <n v="1651.36"/>
    <n v="5424.55"/>
    <s v="06 – ENSINO MÉDIO COMPLETO"/>
    <x v="0"/>
    <x v="0"/>
    <d v="1991-12-30T00:00:00"/>
    <x v="0"/>
    <x v="0"/>
    <d v="2021-10-22T00:00:00"/>
  </r>
  <r>
    <n v="154043"/>
    <s v="UNIVERSIDADE FEDERAL DE UBERLÂNDIA"/>
    <s v="079/2020"/>
    <n v="20621721000126"/>
    <s v="WORLD SERVICE TERCEIRIZAÇÃO EIRELI"/>
    <n v="7178853646"/>
    <s v="NATALIA CASTRO DOS SANTOS"/>
    <n v="818105"/>
    <x v="0"/>
    <s v="REDE DE BIOTÉRIOS DE ROEDORES (REBIR) DA UFU"/>
    <n v="1764.3"/>
    <n v="5424.55"/>
    <s v="06 – ENSINO MÉDIO COMPLETO"/>
    <x v="0"/>
    <x v="0"/>
    <d v="1985-08-30T00:00:00"/>
    <x v="0"/>
    <x v="0"/>
    <d v="2022-11-01T00:00:00"/>
  </r>
  <r>
    <n v="154043"/>
    <s v="UNIVERSIDADE FEDERAL DE UBERLÂNDIA"/>
    <s v="079/2020"/>
    <n v="20621721000126"/>
    <s v="WORLD SERVICE TERCEIRIZAÇÃO EIRELI"/>
    <n v="4627797699"/>
    <s v="JOÃO RIBEIRO RODRIGUES FILHO"/>
    <n v="818105"/>
    <x v="0"/>
    <s v="REDE DE BIOTÉRIOS DE ROEDORES (REBIR) DA UFU"/>
    <n v="1651.36"/>
    <n v="5424.55"/>
    <s v="06 – ENSINO MÉDIO COMPLETO"/>
    <x v="0"/>
    <x v="1"/>
    <d v="1979-09-19T00:00:00"/>
    <x v="1"/>
    <x v="0"/>
    <d v="2022-04-11T00:00:00"/>
  </r>
  <r>
    <n v="154043"/>
    <s v="UNIVERSIDADE FEDERAL DE UBERLÂNDIA"/>
    <s v="079/2020"/>
    <n v="20621721000126"/>
    <s v="WORLD SERVICE TERCEIRIZAÇÃO EIRELI"/>
    <n v="909397279"/>
    <s v="GABRIELA PAULA DE AVIZ"/>
    <n v="818105"/>
    <x v="0"/>
    <s v="REDE DE BIOTÉRIOS DE ROEDORES (REBIR) DA UFU"/>
    <n v="1594.89"/>
    <n v="5424.55"/>
    <s v="06 – ENSINO MÉDIO COMPLETO"/>
    <x v="0"/>
    <x v="0"/>
    <d v="1986-02-12T00:00:00"/>
    <x v="0"/>
    <x v="0"/>
    <d v="2022-11-21T00:00:00"/>
  </r>
  <r>
    <n v="154043"/>
    <s v="UNIVERSIDADE FEDERAL DE UBERLÂNDIA"/>
    <s v="008/2022"/>
    <n v="69207850000161"/>
    <s v="Rca Produtos E Serviços Ltda"/>
    <s v="117.851.156-18"/>
    <s v="Abrão Osorio Junior "/>
    <n v="262410"/>
    <x v="1"/>
    <s v="Dirco "/>
    <n v="4028.09"/>
    <n v="7745.16"/>
    <s v="08 - Superior Completo"/>
    <x v="1"/>
    <x v="1"/>
    <d v="1996-12-06T00:00:00"/>
    <x v="2"/>
    <x v="1"/>
    <d v="2022-03-21T00:00:00"/>
  </r>
  <r>
    <n v="154043"/>
    <s v="UNIVERSIDADE FEDERAL DE UBERLÂNDIA"/>
    <s v="008/2022"/>
    <n v="69207850000161"/>
    <s v="Rca Produtos E Serviços Ltda"/>
    <s v="987.075.076-15"/>
    <s v="Adriane Miranda Santos "/>
    <n v="411005"/>
    <x v="0"/>
    <s v="Houfu"/>
    <n v="1601.21"/>
    <n v="3438.83"/>
    <s v="06 – ENSINO MÉDIO COMPLETO"/>
    <x v="0"/>
    <x v="0"/>
    <d v="1973-03-21T00:00:00"/>
    <x v="2"/>
    <x v="2"/>
    <d v="2022-03-21T00:00:00"/>
  </r>
  <r>
    <n v="154043"/>
    <s v="UNIVERSIDADE FEDERAL DE UBERLÂNDIA"/>
    <s v="008/2022"/>
    <n v="69207850000161"/>
    <s v="Rca Produtos E Serviços Ltda"/>
    <n v="8180289630"/>
    <s v="Alessandra Rezende Soares "/>
    <n v="818110"/>
    <x v="0"/>
    <s v="Igufu"/>
    <n v="1675.95"/>
    <n v="3556.14"/>
    <s v="06 – ENSINO MÉDIO COMPLETO"/>
    <x v="0"/>
    <x v="0"/>
    <d v="1986-01-10T00:00:00"/>
    <x v="2"/>
    <x v="3"/>
    <d v="2022-07-18T00:00:00"/>
  </r>
  <r>
    <n v="154043"/>
    <s v="UNIVERSIDADE FEDERAL DE UBERLÂNDIA"/>
    <s v="008/2022"/>
    <n v="69207850000161"/>
    <s v="Rca Produtos E Serviços Ltda"/>
    <s v="036.794.606-86"/>
    <s v="Aline Correa Do Couto Rezende"/>
    <n v="818110"/>
    <x v="0"/>
    <s v="Iarte-Lab, Cerâmica"/>
    <n v="1636.46"/>
    <n v="3567.38"/>
    <s v="06 – ENSINO MÉDIO COMPLETO"/>
    <x v="0"/>
    <x v="0"/>
    <d v="1974-05-19T00:00:00"/>
    <x v="2"/>
    <x v="3"/>
    <d v="2022-04-06T00:00:00"/>
  </r>
  <r>
    <n v="154043"/>
    <s v="UNIVERSIDADE FEDERAL DE UBERLÂNDIA"/>
    <s v="008/2022"/>
    <n v="69207850000161"/>
    <s v="Rca Produtos E Serviços Ltda"/>
    <s v="705.619.796-50"/>
    <s v="Amanda Marques Carlos "/>
    <n v="261425"/>
    <x v="2"/>
    <s v="Depae "/>
    <n v="1682.4"/>
    <n v="3582.1"/>
    <s v="06 – ENSINO MÉDIO COMPLETO"/>
    <x v="0"/>
    <x v="0"/>
    <d v="2003-11-26T00:00:00"/>
    <x v="0"/>
    <x v="4"/>
    <d v="2022-03-21T00:00:00"/>
  </r>
  <r>
    <n v="154043"/>
    <s v="UNIVERSIDADE FEDERAL DE UBERLÂNDIA"/>
    <s v="008/2022"/>
    <n v="69207850000161"/>
    <s v="Rca Produtos E Serviços Ltda"/>
    <s v="125.863.386-85"/>
    <s v="Ana Beatriz Araujo Soares"/>
    <n v="371105"/>
    <x v="3"/>
    <s v="Sesel"/>
    <n v="1620.12"/>
    <n v="3472.2"/>
    <s v="06 – ENSINO MÉDIO COMPLETO"/>
    <x v="0"/>
    <x v="0"/>
    <d v="1999-11-23T00:00:00"/>
    <x v="2"/>
    <x v="5"/>
    <d v="2022-04-04T00:00:00"/>
  </r>
  <r>
    <n v="154043"/>
    <s v="UNIVERSIDADE FEDERAL DE UBERLÂNDIA"/>
    <s v="008/2022"/>
    <n v="69207850000161"/>
    <s v="Rca Produtos E Serviços Ltda"/>
    <n v="15644214656"/>
    <s v="Ana Clara Rodrigues de Medeiros"/>
    <n v="411005"/>
    <x v="4"/>
    <s v="DIRAC"/>
    <n v="1601.21"/>
    <n v="3438.83"/>
    <s v="06 – ENSINO MÉDIO COMPLETO"/>
    <x v="0"/>
    <x v="0"/>
    <d v="2004-04-07T00:00:00"/>
    <x v="2"/>
    <x v="2"/>
    <d v="2022-09-26T00:00:00"/>
  </r>
  <r>
    <n v="154043"/>
    <s v="UNIVERSIDADE FEDERAL DE UBERLÂNDIA"/>
    <s v="008/2022"/>
    <n v="69207850000161"/>
    <s v="Rca Produtos E Serviços Ltda"/>
    <n v="41630914835"/>
    <s v="Ana Cristina Santos Mariano De Sousa"/>
    <n v="516220"/>
    <x v="5"/>
    <s v="Eseba"/>
    <n v="1438.4"/>
    <n v="3151.54"/>
    <s v="06 – ENSINO MÉDIO COMPLETO"/>
    <x v="0"/>
    <x v="0"/>
    <d v="1988-12-16T00:00:00"/>
    <x v="1"/>
    <x v="6"/>
    <d v="2022-08-16T00:00:00"/>
  </r>
  <r>
    <n v="154043"/>
    <s v="UNIVERSIDADE FEDERAL DE UBERLÂNDIA"/>
    <s v="008/2022"/>
    <n v="69207850000161"/>
    <s v="Rca Produtos E Serviços Ltda"/>
    <n v="1533624640"/>
    <s v="Ana Elisa Xavier"/>
    <n v="411005"/>
    <x v="0"/>
    <s v="Famev"/>
    <n v="1601.21"/>
    <n v="3438.83"/>
    <s v="06 – ENSINO MÉDIO COMPLETO"/>
    <x v="0"/>
    <x v="0"/>
    <d v="1986-01-17T00:00:00"/>
    <x v="0"/>
    <x v="2"/>
    <d v="2022-08-03T00:00:00"/>
  </r>
  <r>
    <n v="154043"/>
    <s v="UNIVERSIDADE FEDERAL DE UBERLÂNDIA"/>
    <s v="008/2022"/>
    <n v="69207850000161"/>
    <s v="Rca Produtos E Serviços Ltda"/>
    <n v="8516548600"/>
    <s v="Ana Lucia Vaz"/>
    <n v="411005"/>
    <x v="0"/>
    <s v="Diren"/>
    <n v="1601.21"/>
    <n v="3438.83"/>
    <s v="06 – ENSINO MÉDIO COMPLETO"/>
    <x v="0"/>
    <x v="0"/>
    <d v="1995-08-22T00:00:00"/>
    <x v="2"/>
    <x v="2"/>
    <d v="2022-08-22T00:00:00"/>
  </r>
  <r>
    <n v="154043"/>
    <s v="UNIVERSIDADE FEDERAL DE UBERLÂNDIA"/>
    <s v="008/2022"/>
    <n v="69207850000161"/>
    <s v="Rca Produtos E Serviços Ltda"/>
    <s v="114.649.816-04"/>
    <s v="Ana Luiza Rodrigues De Souza"/>
    <n v="371105"/>
    <x v="3"/>
    <s v="Sesac"/>
    <n v="1620.12"/>
    <n v="3472.2"/>
    <s v="06 – ENSINO MÉDIO COMPLETO"/>
    <x v="0"/>
    <x v="0"/>
    <d v="1994-12-17T00:00:00"/>
    <x v="2"/>
    <x v="5"/>
    <d v="2022-04-04T00:00:00"/>
  </r>
  <r>
    <n v="154043"/>
    <s v="UNIVERSIDADE FEDERAL DE UBERLÂNDIA"/>
    <s v="008/2022"/>
    <n v="69207850000161"/>
    <s v="Rca Produtos E Serviços Ltda"/>
    <n v="8688099693"/>
    <s v="Ana Paula Neves De Oliveira"/>
    <n v="411005"/>
    <x v="0"/>
    <s v="Ppgcs"/>
    <n v="1601.21"/>
    <n v="3438.83"/>
    <s v="06 – ENSINO MÉDIO COMPLETO"/>
    <x v="0"/>
    <x v="0"/>
    <d v="1991-01-18T00:00:00"/>
    <x v="2"/>
    <x v="2"/>
    <d v="2022-07-18T00:00:00"/>
  </r>
  <r>
    <n v="154043"/>
    <s v="UNIVERSIDADE FEDERAL DE UBERLÂNDIA"/>
    <s v="008/2022"/>
    <n v="69207850000161"/>
    <s v="Rca Produtos E Serviços Ltda"/>
    <n v="12773660633"/>
    <s v="Ana Ysabella Arantes Santos"/>
    <n v="516220"/>
    <x v="5"/>
    <s v="Eseba"/>
    <n v="1438.4"/>
    <n v="3151.54"/>
    <s v="06 – ENSINO MÉDIO COMPLETO"/>
    <x v="0"/>
    <x v="0"/>
    <d v="1996-02-28T00:00:00"/>
    <x v="1"/>
    <x v="6"/>
    <d v="2022-08-16T00:00:00"/>
  </r>
  <r>
    <n v="154043"/>
    <s v="UNIVERSIDADE FEDERAL DE UBERLÂNDIA"/>
    <s v="008/2022"/>
    <n v="69207850000161"/>
    <s v="Rca Produtos E Serviços Ltda"/>
    <s v="174.846.691-72"/>
    <s v="Ananias Jose Nonato"/>
    <n v="622020"/>
    <x v="0"/>
    <s v="Dirpv/Gloria"/>
    <n v="1719.85"/>
    <n v="3757.11"/>
    <s v="04 – Ensino Fundamental Completo "/>
    <x v="2"/>
    <x v="1"/>
    <d v="1960-01-13T00:00:00"/>
    <x v="2"/>
    <x v="7"/>
    <d v="2022-05-12T00:00:00"/>
  </r>
  <r>
    <n v="154043"/>
    <s v="UNIVERSIDADE FEDERAL DE UBERLÂNDIA"/>
    <s v="008/2022"/>
    <n v="69207850000161"/>
    <s v="Rca Produtos E Serviços Ltda"/>
    <s v="115.924.448-06"/>
    <s v="Anderson Marcos Bernardes"/>
    <n v="261425"/>
    <x v="2"/>
    <s v="Depae "/>
    <n v="1682.4"/>
    <n v="3582.1"/>
    <s v="06 – ENSINO MÉDIO COMPLETO"/>
    <x v="1"/>
    <x v="1"/>
    <d v="1971-12-29T00:00:00"/>
    <x v="1"/>
    <x v="4"/>
    <d v="2022-03-22T00:00:00"/>
  </r>
  <r>
    <n v="154043"/>
    <s v="UNIVERSIDADE FEDERAL DE UBERLÂNDIA"/>
    <s v="008/2022"/>
    <n v="69207850000161"/>
    <s v="Rca Produtos E Serviços Ltda"/>
    <s v="0,21' "/>
    <s v="Andressa Luiza Goncalves Amaral "/>
    <n v="411005"/>
    <x v="0"/>
    <s v="Ipufu"/>
    <n v="1601.21"/>
    <n v="3438.83"/>
    <s v="06 – ENSINO MÉDIO COMPLETO"/>
    <x v="0"/>
    <x v="0"/>
    <d v="1990-01-06T00:00:00"/>
    <x v="2"/>
    <x v="2"/>
    <d v="2022-03-21T00:00:00"/>
  </r>
  <r>
    <n v="154043"/>
    <s v="UNIVERSIDADE FEDERAL DE UBERLÂNDIA"/>
    <s v="008/2022"/>
    <n v="69207850000161"/>
    <s v="Rca Produtos E Serviços Ltda"/>
    <s v="112.464.866-60"/>
    <s v="Anna Clara Felsner Dias Strack "/>
    <n v="354205"/>
    <x v="0"/>
    <s v="Proplad/Dilic"/>
    <n v="3532.59"/>
    <n v="6846.84"/>
    <s v="07 – Superior Incompleto"/>
    <x v="0"/>
    <x v="0"/>
    <d v="1999-02-25T00:00:00"/>
    <x v="2"/>
    <x v="8"/>
    <d v="2022-03-21T00:00:00"/>
  </r>
  <r>
    <n v="154043"/>
    <s v="UNIVERSIDADE FEDERAL DE UBERLÂNDIA"/>
    <s v="008/2022"/>
    <n v="69207850000161"/>
    <s v="Rca Produtos E Serviços Ltda"/>
    <n v="14584681600"/>
    <s v="Anna Luisa Pereira Fonseca"/>
    <n v="818110"/>
    <x v="0"/>
    <s v="Propp/Dirpe"/>
    <n v="1636.46"/>
    <n v="3567.38"/>
    <s v="06 – ENSINO MÉDIO COMPLETO"/>
    <x v="0"/>
    <x v="0"/>
    <d v="2002-10-16T00:00:00"/>
    <x v="2"/>
    <x v="3"/>
    <d v="2022-06-27T00:00:00"/>
  </r>
  <r>
    <n v="154043"/>
    <s v="UNIVERSIDADE FEDERAL DE UBERLÂNDIA"/>
    <s v="008/2022"/>
    <n v="69207850000161"/>
    <s v="Rca Produtos E Serviços Ltda"/>
    <n v="1861274645"/>
    <s v="Barbara Rodrigues Assis Bernardo"/>
    <n v="411005"/>
    <x v="0"/>
    <s v="Dirap"/>
    <n v="1601.21"/>
    <n v="3438.83"/>
    <s v="06 – ENSINO MÉDIO COMPLETO"/>
    <x v="0"/>
    <x v="0"/>
    <d v="1996-12-25T00:00:00"/>
    <x v="0"/>
    <x v="2"/>
    <d v="2022-06-21T00:00:00"/>
  </r>
  <r>
    <n v="154043"/>
    <s v="UNIVERSIDADE FEDERAL DE UBERLÂNDIA"/>
    <s v="008/2022"/>
    <n v="69207850000161"/>
    <s v="Rca Produtos E Serviços Ltda"/>
    <n v="12113801655"/>
    <s v="Bruno Henrique Borges Silva"/>
    <n v="411005"/>
    <x v="0"/>
    <s v="Proplad/Dilic"/>
    <n v="1601.21"/>
    <n v="3438.83"/>
    <s v="06 – ENSINO MÉDIO COMPLETO"/>
    <x v="0"/>
    <x v="1"/>
    <d v="2002-03-18T00:00:00"/>
    <x v="2"/>
    <x v="2"/>
    <d v="2022-07-07T00:00:00"/>
  </r>
  <r>
    <n v="154043"/>
    <s v="UNIVERSIDADE FEDERAL DE UBERLÂNDIA"/>
    <s v="008/2022"/>
    <n v="69207850000161"/>
    <s v="Rca Produtos E Serviços Ltda"/>
    <n v="10157260623"/>
    <s v="Bruno Pacheco Oliveira Sousa"/>
    <n v="411005"/>
    <x v="0"/>
    <s v="Diped"/>
    <n v="1601.21"/>
    <n v="3438.83"/>
    <s v="06 – ENSINO MÉDIO COMPLETO"/>
    <x v="0"/>
    <x v="1"/>
    <d v="1995-08-22T00:00:00"/>
    <x v="0"/>
    <x v="2"/>
    <d v="2022-06-13T00:00:00"/>
  </r>
  <r>
    <n v="154043"/>
    <s v="UNIVERSIDADE FEDERAL DE UBERLÂNDIA"/>
    <s v="008/2022"/>
    <n v="69207850000161"/>
    <s v="Rca Produtos E Serviços Ltda"/>
    <s v="143.890.246-80"/>
    <s v="Camilla Santos Feitosa "/>
    <n v="516220"/>
    <x v="5"/>
    <s v="Eseba "/>
    <n v="1438.4"/>
    <n v="3151.54"/>
    <s v="06 – ENSINO MÉDIO COMPLETO"/>
    <x v="0"/>
    <x v="0"/>
    <d v="1999-12-21T00:00:00"/>
    <x v="2"/>
    <x v="6"/>
    <d v="2022-04-04T00:00:00"/>
  </r>
  <r>
    <n v="154043"/>
    <s v="UNIVERSIDADE FEDERAL DE UBERLÂNDIA"/>
    <s v="008/2022"/>
    <n v="69207850000161"/>
    <s v="Rca Produtos E Serviços Ltda"/>
    <n v="72919710206"/>
    <s v="Carla Goncalves De Freitas"/>
    <n v="516220"/>
    <x v="5"/>
    <s v="Eseba"/>
    <n v="1438.4"/>
    <n v="3151.54"/>
    <s v="06 – ENSINO MÉDIO COMPLETO"/>
    <x v="0"/>
    <x v="0"/>
    <d v="1979-06-04T00:00:00"/>
    <x v="0"/>
    <x v="6"/>
    <d v="2022-08-16T00:00:00"/>
  </r>
  <r>
    <n v="154043"/>
    <s v="UNIVERSIDADE FEDERAL DE UBERLÂNDIA"/>
    <s v="008/2022"/>
    <n v="69207850000161"/>
    <s v="Rca Produtos E Serviços Ltda"/>
    <s v="704.861.376-94"/>
    <s v="Carlos Eduardo Pinheiro Ribeiro"/>
    <n v="783220"/>
    <x v="0"/>
    <s v="Proplad/Diram"/>
    <n v="1212"/>
    <n v="3091.53"/>
    <s v="04 – Ensino Fundamental Completo "/>
    <x v="2"/>
    <x v="1"/>
    <d v="2003-07-15T00:00:00"/>
    <x v="0"/>
    <x v="9"/>
    <d v="2022-05-12T00:00:00"/>
  </r>
  <r>
    <n v="154043"/>
    <s v="UNIVERSIDADE FEDERAL DE UBERLÂNDIA"/>
    <s v="008/2022"/>
    <n v="69207850000161"/>
    <s v="Rca Produtos E Serviços Ltda"/>
    <n v="8924184601"/>
    <s v="Carolina Fabiano Silva"/>
    <n v="818110"/>
    <x v="0"/>
    <s v="Estes"/>
    <n v="1636.46"/>
    <n v="3567.38"/>
    <s v="06 – ENSINO MÉDIO COMPLETO"/>
    <x v="0"/>
    <x v="0"/>
    <d v="1988-08-02T00:00:00"/>
    <x v="1"/>
    <x v="3"/>
    <d v="2022-08-01T00:00:00"/>
  </r>
  <r>
    <n v="154043"/>
    <s v="UNIVERSIDADE FEDERAL DE UBERLÂNDIA"/>
    <s v="008/2022"/>
    <n v="69207850000161"/>
    <s v="Rca Produtos E Serviços Ltda"/>
    <n v="16630277732"/>
    <s v="Charlotte Antunes Coelho"/>
    <n v="411005"/>
    <x v="0"/>
    <s v="Hovet"/>
    <n v="1601.21"/>
    <n v="3438.83"/>
    <s v="06 – ENSINO MÉDIO COMPLETO"/>
    <x v="0"/>
    <x v="0"/>
    <d v="1996-10-21T00:00:00"/>
    <x v="2"/>
    <x v="2"/>
    <d v="2022-08-01T00:00:00"/>
  </r>
  <r>
    <n v="154043"/>
    <s v="UNIVERSIDADE FEDERAL DE UBERLÂNDIA"/>
    <s v="008/2022"/>
    <n v="69207850000161"/>
    <s v="Rca Produtos E Serviços Ltda"/>
    <n v="81520050615"/>
    <s v="Cidia Cristina Do Nascimento"/>
    <n v="818110"/>
    <x v="0"/>
    <s v="Dirlo"/>
    <n v="1636.46"/>
    <n v="3567.38"/>
    <s v="06 – ENSINO MÉDIO COMPLETO"/>
    <x v="0"/>
    <x v="0"/>
    <d v="1969-09-10T00:00:00"/>
    <x v="1"/>
    <x v="3"/>
    <d v="2022-06-01T00:00:00"/>
  </r>
  <r>
    <n v="154043"/>
    <s v="UNIVERSIDADE FEDERAL DE UBERLÂNDIA"/>
    <s v="008/2022"/>
    <n v="69207850000161"/>
    <s v="Rca Produtos E Serviços Ltda"/>
    <s v="082.017.296-09"/>
    <s v="Cintia Aparecida De Sousa "/>
    <n v="261125"/>
    <x v="6"/>
    <s v="Dirco "/>
    <n v="2149.41"/>
    <n v="4406.1499999999996"/>
    <s v="08 - Superior Completo"/>
    <x v="1"/>
    <x v="0"/>
    <d v="1987-01-14T00:00:00"/>
    <x v="2"/>
    <x v="10"/>
    <d v="2022-03-21T00:00:00"/>
  </r>
  <r>
    <n v="154043"/>
    <s v="UNIVERSIDADE FEDERAL DE UBERLÂNDIA"/>
    <s v="008/2022"/>
    <n v="69207850000161"/>
    <s v="Rca Produtos E Serviços Ltda"/>
    <n v="13262330680"/>
    <s v="Clara Maria Faria Silva"/>
    <n v="818110"/>
    <x v="0"/>
    <s v="IBTEC"/>
    <n v="1636.4643160000001"/>
    <n v="3567.38"/>
    <s v="06 – ENSINO MÉDIO COMPLETO"/>
    <x v="1"/>
    <x v="0"/>
    <d v="1999-10-15T00:00:00"/>
    <x v="2"/>
    <x v="3"/>
    <d v="2022-09-01T00:00:00"/>
  </r>
  <r>
    <n v="154043"/>
    <s v="UNIVERSIDADE FEDERAL DE UBERLÂNDIA"/>
    <s v="008/2022"/>
    <n v="69207850000161"/>
    <s v="Rca Produtos E Serviços Ltda"/>
    <n v="5901321642"/>
    <s v="Daizi de Freiras Alves"/>
    <n v="411005"/>
    <x v="4"/>
    <s v="INFIS/DICA"/>
    <n v="1601.21"/>
    <n v="3438.83"/>
    <s v="06 – ENSINO MÉDIO COMPLETO"/>
    <x v="1"/>
    <x v="0"/>
    <d v="1984-09-22T00:00:00"/>
    <x v="1"/>
    <x v="2"/>
    <d v="2022-09-13T00:00:00"/>
  </r>
  <r>
    <n v="154043"/>
    <s v="UNIVERSIDADE FEDERAL DE UBERLÂNDIA"/>
    <s v="008/2022"/>
    <n v="69207850000161"/>
    <s v="Rca Produtos E Serviços Ltda"/>
    <n v="5997408680"/>
    <s v="Diego Donizete Ribeiro"/>
    <n v="411005"/>
    <x v="0"/>
    <s v="Iciag /Coordenacao Graduação "/>
    <n v="1679.49"/>
    <n v="3495.56"/>
    <s v="06 – ENSINO MÉDIO COMPLETO"/>
    <x v="0"/>
    <x v="1"/>
    <d v="1984-12-31T00:00:00"/>
    <x v="2"/>
    <x v="2"/>
    <d v="2022-06-06T00:00:00"/>
  </r>
  <r>
    <n v="154043"/>
    <s v="UNIVERSIDADE FEDERAL DE UBERLÂNDIA"/>
    <s v="008/2022"/>
    <n v="69207850000161"/>
    <s v="Rca Produtos E Serviços Ltda"/>
    <s v="292.173.001-44"/>
    <s v="Divina Celia Pereira Da Mata "/>
    <n v="516220"/>
    <x v="5"/>
    <s v="Eseba "/>
    <n v="1438.4"/>
    <n v="3151.54"/>
    <s v="06 – ENSINO MÉDIO COMPLETO"/>
    <x v="1"/>
    <x v="0"/>
    <d v="1963-04-14T00:00:00"/>
    <x v="1"/>
    <x v="6"/>
    <d v="2022-04-04T00:00:00"/>
  </r>
  <r>
    <n v="154043"/>
    <s v="UNIVERSIDADE FEDERAL DE UBERLÂNDIA"/>
    <s v="008/2022"/>
    <n v="69207850000161"/>
    <s v="Rca Produtos E Serviços Ltda"/>
    <s v="149.341.446-17"/>
    <s v="Dyemily Alves Ferreira "/>
    <n v="411005"/>
    <x v="0"/>
    <s v="Houfu"/>
    <n v="1601.21"/>
    <n v="3438.83"/>
    <s v="06 – ENSINO MÉDIO COMPLETO"/>
    <x v="0"/>
    <x v="0"/>
    <d v="2001-01-19T00:00:00"/>
    <x v="0"/>
    <x v="2"/>
    <d v="2022-03-21T00:00:00"/>
  </r>
  <r>
    <n v="154043"/>
    <s v="UNIVERSIDADE FEDERAL DE UBERLÂNDIA"/>
    <s v="008/2022"/>
    <n v="69207850000161"/>
    <s v="Rca Produtos E Serviços Ltda"/>
    <n v="1985707675"/>
    <s v="Dyovanna Campos Pires"/>
    <n v="516220"/>
    <x v="5"/>
    <s v="Eseba"/>
    <n v="1438.400754"/>
    <n v="3151.54"/>
    <s v="06 – ENSINO MÉDIO COMPLETO"/>
    <x v="0"/>
    <x v="0"/>
    <d v="2000-04-30T00:00:00"/>
    <x v="2"/>
    <x v="6"/>
    <d v="2022-09-29T00:00:00"/>
  </r>
  <r>
    <n v="154043"/>
    <s v="UNIVERSIDADE FEDERAL DE UBERLÂNDIA"/>
    <s v="008/2022"/>
    <n v="69207850000161"/>
    <s v="Rca Produtos E Serviços Ltda"/>
    <n v="98121197287"/>
    <s v="Edineia Da Silva Coelho"/>
    <n v="516220"/>
    <x v="5"/>
    <s v="Eseba"/>
    <n v="1438.4"/>
    <n v="3151.54"/>
    <s v="06 – ENSINO MÉDIO COMPLETO"/>
    <x v="0"/>
    <x v="0"/>
    <d v="1994-11-11T00:00:00"/>
    <x v="0"/>
    <x v="6"/>
    <d v="2022-08-16T00:00:00"/>
  </r>
  <r>
    <n v="154043"/>
    <s v="UNIVERSIDADE FEDERAL DE UBERLÂNDIA"/>
    <s v="008/2022"/>
    <n v="69207850000161"/>
    <s v="Rca Produtos E Serviços Ltda"/>
    <n v="11013687647"/>
    <s v="Eduardo Alves Caetano"/>
    <n v="783220"/>
    <x v="4"/>
    <s v="Proplad/Diram"/>
    <n v="1212"/>
    <n v="3091.53"/>
    <s v="04 – Ensino Fundamental Completo "/>
    <x v="0"/>
    <x v="1"/>
    <d v="2001-01-06T00:00:00"/>
    <x v="1"/>
    <x v="9"/>
    <d v="2022-09-12T00:00:00"/>
  </r>
  <r>
    <n v="154043"/>
    <s v="UNIVERSIDADE FEDERAL DE UBERLÂNDIA"/>
    <s v="008/2022"/>
    <n v="69207850000161"/>
    <s v="Rca Produtos E Serviços Ltda"/>
    <n v="2047104645"/>
    <s v="Emanuella Riva Gomes"/>
    <n v="516220"/>
    <x v="5"/>
    <s v="Eseba"/>
    <n v="1438.4"/>
    <n v="3151.54"/>
    <s v="06 – ENSINO MÉDIO COMPLETO"/>
    <x v="0"/>
    <x v="0"/>
    <d v="1998-09-12T00:00:00"/>
    <x v="2"/>
    <x v="6"/>
    <d v="2022-08-16T00:00:00"/>
  </r>
  <r>
    <n v="154043"/>
    <s v="UNIVERSIDADE FEDERAL DE UBERLÂNDIA"/>
    <s v="008/2022"/>
    <n v="69207850000161"/>
    <s v="Rca Produtos E Serviços Ltda"/>
    <n v="6655352606"/>
    <s v="Emanuellen Leonardo Alves"/>
    <n v="516220"/>
    <x v="5"/>
    <s v="Eseba"/>
    <n v="1438.400754"/>
    <n v="3151.54"/>
    <s v="06 – ENSINO MÉDIO COMPLETO"/>
    <x v="0"/>
    <x v="0"/>
    <d v="2001-05-24T00:00:00"/>
    <x v="0"/>
    <x v="6"/>
    <d v="2022-09-01T00:00:00"/>
  </r>
  <r>
    <n v="154043"/>
    <s v="UNIVERSIDADE FEDERAL DE UBERLÂNDIA"/>
    <s v="008/2022"/>
    <n v="69207850000161"/>
    <s v="Rca Produtos E Serviços Ltda"/>
    <n v="1661010601"/>
    <s v="Ester Silva Souza"/>
    <n v="411005"/>
    <x v="0"/>
    <s v="Fadir/Codir "/>
    <n v="1601.21"/>
    <n v="3438.83"/>
    <s v="06 – ENSINO MÉDIO COMPLETO"/>
    <x v="0"/>
    <x v="0"/>
    <d v="2001-03-26T00:00:00"/>
    <x v="0"/>
    <x v="2"/>
    <d v="2022-08-25T00:00:00"/>
  </r>
  <r>
    <n v="154043"/>
    <s v="UNIVERSIDADE FEDERAL DE UBERLÂNDIA"/>
    <s v="008/2022"/>
    <n v="69207850000161"/>
    <s v="Rca Produtos E Serviços Ltda"/>
    <n v="8113109650"/>
    <s v="Exmeire Lopes Da Silva"/>
    <n v="411005"/>
    <x v="0"/>
    <s v="Femec/ Campos Glória "/>
    <n v="1601.21"/>
    <n v="3438.83"/>
    <s v="06 – ENSINO MÉDIO COMPLETO"/>
    <x v="0"/>
    <x v="0"/>
    <d v="1986-08-08T00:00:00"/>
    <x v="2"/>
    <x v="2"/>
    <d v="2022-06-01T00:00:00"/>
  </r>
  <r>
    <n v="154043"/>
    <s v="UNIVERSIDADE FEDERAL DE UBERLÂNDIA"/>
    <s v="008/2022"/>
    <n v="69207850000161"/>
    <s v="Rca Produtos E Serviços Ltda"/>
    <s v="035.896.556-07"/>
    <s v="Fabiana Lucia Fonseca Santos"/>
    <n v="411005"/>
    <x v="0"/>
    <s v="Icbim "/>
    <n v="1601.21"/>
    <n v="3438.83"/>
    <s v="06 – ENSINO MÉDIO COMPLETO"/>
    <x v="0"/>
    <x v="0"/>
    <d v="1979-02-15T00:00:00"/>
    <x v="2"/>
    <x v="2"/>
    <d v="2022-05-12T00:00:00"/>
  </r>
  <r>
    <n v="154043"/>
    <s v="UNIVERSIDADE FEDERAL DE UBERLÂNDIA"/>
    <s v="008/2022"/>
    <n v="69207850000161"/>
    <s v="Rca Produtos E Serviços Ltda"/>
    <s v="068.362.776-73"/>
    <s v="Fernanda Silva Medeiros Caetano "/>
    <n v="261425"/>
    <x v="2"/>
    <s v="Depae "/>
    <n v="1452.4"/>
    <n v="2733"/>
    <s v="06 – ENSINO MÉDIO COMPLETO"/>
    <x v="1"/>
    <x v="0"/>
    <d v="1984-01-28T00:00:00"/>
    <x v="2"/>
    <x v="4"/>
    <d v="2022-04-27T00:00:00"/>
  </r>
  <r>
    <n v="154043"/>
    <s v="UNIVERSIDADE FEDERAL DE UBERLÂNDIA"/>
    <s v="008/2022"/>
    <n v="69207850000161"/>
    <s v="Rca Produtos E Serviços Ltda"/>
    <n v="14258695645"/>
    <s v="Filipe Jose da Costa Carneiro"/>
    <n v="411005"/>
    <x v="4"/>
    <s v="INHIS"/>
    <n v="1601.21"/>
    <n v="3438.83"/>
    <s v="06 – ENSINO MÉDIO COMPLETO"/>
    <x v="0"/>
    <x v="0"/>
    <d v="2000-05-05T00:00:00"/>
    <x v="2"/>
    <x v="2"/>
    <d v="2022-09-05T00:00:00"/>
  </r>
  <r>
    <n v="154043"/>
    <s v="UNIVERSIDADE FEDERAL DE UBERLÂNDIA"/>
    <s v="008/2022"/>
    <n v="69207850000161"/>
    <s v="Rca Produtos E Serviços Ltda"/>
    <n v="11149460601"/>
    <s v="Fillipe Rodrigues Alvares"/>
    <n v="411005"/>
    <x v="4"/>
    <s v="COLBI"/>
    <n v="1601.21"/>
    <n v="3438.83"/>
    <s v="06 – ENSINO MÉDIO COMPLETO"/>
    <x v="1"/>
    <x v="1"/>
    <d v="1994-05-19T00:00:00"/>
    <x v="2"/>
    <x v="2"/>
    <d v="2022-11-07T00:00:00"/>
  </r>
  <r>
    <n v="154043"/>
    <s v="UNIVERSIDADE FEDERAL DE UBERLÂNDIA"/>
    <s v="008/2022"/>
    <n v="69207850000161"/>
    <s v="Rca Produtos E Serviços Ltda"/>
    <s v="052.547.416-19"/>
    <s v="Franciele Aparecida Dos Santos Fernandes"/>
    <n v="411005"/>
    <x v="0"/>
    <s v="Femec"/>
    <n v="1601.21"/>
    <n v="3438.83"/>
    <s v="06 – ENSINO MÉDIO COMPLETO"/>
    <x v="0"/>
    <x v="0"/>
    <d v="1981-04-07T00:00:00"/>
    <x v="2"/>
    <x v="2"/>
    <d v="2022-03-21T00:00:00"/>
  </r>
  <r>
    <n v="154043"/>
    <s v="UNIVERSIDADE FEDERAL DE UBERLÂNDIA"/>
    <s v="008/2022"/>
    <n v="69207850000161"/>
    <s v="Rca Produtos E Serviços Ltda"/>
    <s v="445.020.103-59"/>
    <s v="Francisco Azevedo Da Silva"/>
    <n v="783220"/>
    <x v="0"/>
    <s v="Houfu"/>
    <n v="1212"/>
    <n v="3091.53"/>
    <s v="04 – Ensino Fundamental Completo "/>
    <x v="2"/>
    <x v="1"/>
    <d v="1962-05-25T00:00:00"/>
    <x v="0"/>
    <x v="9"/>
    <d v="2022-05-02T00:00:00"/>
  </r>
  <r>
    <n v="154043"/>
    <s v="UNIVERSIDADE FEDERAL DE UBERLÂNDIA"/>
    <s v="008/2022"/>
    <n v="69207850000161"/>
    <s v="Rca Produtos E Serviços Ltda"/>
    <n v="16413448652"/>
    <s v="Gabriel Divino Eloi Da Cunha"/>
    <n v="783220"/>
    <x v="0"/>
    <s v="Prefe - Mt Carmelo"/>
    <n v="1534.52"/>
    <n v="3339.91"/>
    <s v="04 – Ensino Fundamental Completo "/>
    <x v="2"/>
    <x v="1"/>
    <d v="2003-12-22T00:00:00"/>
    <x v="0"/>
    <x v="9"/>
    <d v="2022-06-06T00:00:00"/>
  </r>
  <r>
    <n v="154043"/>
    <s v="UNIVERSIDADE FEDERAL DE UBERLÂNDIA"/>
    <s v="008/2022"/>
    <n v="69207850000161"/>
    <s v="Rca Produtos E Serviços Ltda"/>
    <s v="703.846.401-92"/>
    <s v="Gabrielle Fernandes Martins "/>
    <n v="516220"/>
    <x v="0"/>
    <s v="Eseba "/>
    <n v="1438.4"/>
    <n v="3151.54"/>
    <s v="06 – ENSINO MÉDIO COMPLETO"/>
    <x v="0"/>
    <x v="0"/>
    <d v="1997-09-01T00:00:00"/>
    <x v="2"/>
    <x v="6"/>
    <d v="2022-04-04T00:00:00"/>
  </r>
  <r>
    <n v="154043"/>
    <s v="UNIVERSIDADE FEDERAL DE UBERLÂNDIA"/>
    <s v="008/2022"/>
    <n v="69207850000161"/>
    <s v="Rca Produtos E Serviços Ltda"/>
    <s v="101.635.156-97"/>
    <s v="Greiciara Queiros Dos Santos  "/>
    <n v="411005"/>
    <x v="0"/>
    <s v="Houfu"/>
    <n v="1601.21"/>
    <n v="3438.83"/>
    <s v="06 – ENSINO MÉDIO COMPLETO"/>
    <x v="0"/>
    <x v="0"/>
    <d v="1992-09-09T00:00:00"/>
    <x v="0"/>
    <x v="2"/>
    <d v="2022-03-21T00:00:00"/>
  </r>
  <r>
    <n v="154043"/>
    <s v="UNIVERSIDADE FEDERAL DE UBERLÂNDIA"/>
    <s v="008/2022"/>
    <n v="69207850000161"/>
    <s v="Rca Produtos E Serviços Ltda"/>
    <n v="13984193629"/>
    <s v="Guilherme Mendonça Rodrigues"/>
    <n v="411005"/>
    <x v="4"/>
    <s v="IQUFU"/>
    <n v="1601.21"/>
    <n v="3438.83"/>
    <s v="06 – ENSINO MÉDIO COMPLETO"/>
    <x v="0"/>
    <x v="1"/>
    <d v="1999-03-05T00:00:00"/>
    <x v="2"/>
    <x v="2"/>
    <d v="2022-09-06T00:00:00"/>
  </r>
  <r>
    <n v="154043"/>
    <s v="UNIVERSIDADE FEDERAL DE UBERLÂNDIA"/>
    <s v="008/2022"/>
    <n v="69207850000161"/>
    <s v="Rca Produtos E Serviços Ltda"/>
    <s v="141.541.806-30"/>
    <s v="Hágata Simião De Paula "/>
    <n v="411005"/>
    <x v="0"/>
    <s v="Ichpo- Ituiutaba"/>
    <n v="1679.49"/>
    <n v="3596.11"/>
    <s v="06 – ENSINO MÉDIO COMPLETO"/>
    <x v="0"/>
    <x v="0"/>
    <d v="2001-01-20T00:00:00"/>
    <x v="2"/>
    <x v="2"/>
    <d v="2022-03-28T00:00:00"/>
  </r>
  <r>
    <n v="154043"/>
    <s v="UNIVERSIDADE FEDERAL DE UBERLÂNDIA"/>
    <s v="008/2022"/>
    <n v="69207850000161"/>
    <s v="Rca Produtos E Serviços Ltda"/>
    <n v="11361199652"/>
    <s v="Hemily Pamela Agostinho Geraldo"/>
    <n v="516220"/>
    <x v="5"/>
    <s v="Eseba"/>
    <n v="1438.400754"/>
    <n v="3151.54"/>
    <s v="06 – ENSINO MÉDIO COMPLETO"/>
    <x v="0"/>
    <x v="0"/>
    <d v="1993-11-09T00:00:00"/>
    <x v="1"/>
    <x v="6"/>
    <d v="2022-09-01T00:00:00"/>
  </r>
  <r>
    <n v="154043"/>
    <s v="UNIVERSIDADE FEDERAL DE UBERLÂNDIA"/>
    <s v="008/2022"/>
    <n v="69207850000161"/>
    <s v="Rca Produtos E Serviços Ltda"/>
    <s v="433.803.258-80"/>
    <s v="Isabela Sayuri Ambrosio"/>
    <n v="818110"/>
    <x v="0"/>
    <s v="Icenp"/>
    <n v="1712.33"/>
    <n v="3722.67"/>
    <s v="06 – ENSINO MÉDIO COMPLETO"/>
    <x v="1"/>
    <x v="0"/>
    <d v="1995-05-04T00:00:00"/>
    <x v="0"/>
    <x v="3"/>
    <d v="2022-05-16T00:00:00"/>
  </r>
  <r>
    <n v="154043"/>
    <s v="UNIVERSIDADE FEDERAL DE UBERLÂNDIA"/>
    <s v="008/2022"/>
    <n v="69207850000161"/>
    <s v="Rca Produtos E Serviços Ltda"/>
    <s v="068.634.026-45"/>
    <s v="Isadora  Caixeta Ribeiro "/>
    <n v="411005"/>
    <x v="0"/>
    <s v="Faced"/>
    <n v="1601.21"/>
    <n v="3438.83"/>
    <s v="06 – ENSINO MÉDIO COMPLETO"/>
    <x v="1"/>
    <x v="0"/>
    <d v="1986-01-09T00:00:00"/>
    <x v="2"/>
    <x v="2"/>
    <d v="2022-05-24T00:00:00"/>
  </r>
  <r>
    <n v="154043"/>
    <s v="UNIVERSIDADE FEDERAL DE UBERLÂNDIA"/>
    <s v="008/2022"/>
    <n v="69207850000161"/>
    <s v="Rca Produtos E Serviços Ltda"/>
    <n v="46640701871"/>
    <s v="Itana Luzia Dos Santos"/>
    <n v="261125"/>
    <x v="7"/>
    <s v="DIRCO "/>
    <n v="2149.40895"/>
    <n v="4406.1499999999996"/>
    <s v="08 - Superior Completo"/>
    <x v="1"/>
    <x v="0"/>
    <d v="1999-04-11T00:00:00"/>
    <x v="2"/>
    <x v="10"/>
    <d v="2022-09-05T00:00:00"/>
  </r>
  <r>
    <n v="154043"/>
    <s v="UNIVERSIDADE FEDERAL DE UBERLÂNDIA"/>
    <s v="008/2022"/>
    <n v="69207850000161"/>
    <s v="Rca Produtos E Serviços Ltda"/>
    <s v="138.901.956-01"/>
    <s v="Jennifer Stephane De Assis "/>
    <n v="411005"/>
    <x v="0"/>
    <s v="Proexc"/>
    <n v="1601.21"/>
    <n v="3438.83"/>
    <s v="06 – ENSINO MÉDIO COMPLETO"/>
    <x v="1"/>
    <x v="0"/>
    <d v="1996-04-29T00:00:00"/>
    <x v="1"/>
    <x v="2"/>
    <d v="2022-03-21T00:00:00"/>
  </r>
  <r>
    <n v="154043"/>
    <s v="UNIVERSIDADE FEDERAL DE UBERLÂNDIA"/>
    <s v="008/2022"/>
    <n v="69207850000161"/>
    <s v="Rca Produtos E Serviços Ltda"/>
    <n v="73663280659"/>
    <s v="Joao Sales Da Silva"/>
    <n v="622020"/>
    <x v="0"/>
    <s v="Iciag"/>
    <n v="1719.85"/>
    <n v="3757.11"/>
    <s v="04 – Ensino Fundamental Completo "/>
    <x v="2"/>
    <x v="1"/>
    <d v="1972-08-30T00:00:00"/>
    <x v="2"/>
    <x v="7"/>
    <d v="2022-06-06T00:00:00"/>
  </r>
  <r>
    <n v="154043"/>
    <s v="UNIVERSIDADE FEDERAL DE UBERLÂNDIA"/>
    <s v="008/2022"/>
    <n v="69207850000161"/>
    <s v="Rca Produtos E Serviços Ltda"/>
    <n v="10638461618"/>
    <s v="Joao Vilarinho Oliveira Neto"/>
    <n v="411005"/>
    <x v="0"/>
    <s v="Gabir"/>
    <n v="1601.21"/>
    <n v="3438.83"/>
    <s v="06 – ENSINO MÉDIO COMPLETO"/>
    <x v="1"/>
    <x v="1"/>
    <d v="1993-06-25T00:00:00"/>
    <x v="2"/>
    <x v="2"/>
    <d v="2022-06-21T00:00:00"/>
  </r>
  <r>
    <n v="154043"/>
    <s v="UNIVERSIDADE FEDERAL DE UBERLÂNDIA"/>
    <s v="008/2022"/>
    <n v="69207850000161"/>
    <s v="Rca Produtos E Serviços Ltda"/>
    <n v="1854184652"/>
    <s v="João Vitor Nascimento Dezotti"/>
    <n v="411005"/>
    <x v="0"/>
    <s v="Ifilo"/>
    <n v="1601.21"/>
    <n v="3438.83"/>
    <s v="06 – ENSINO MÉDIO COMPLETO"/>
    <x v="0"/>
    <x v="1"/>
    <d v="2003-06-07T00:00:00"/>
    <x v="2"/>
    <x v="2"/>
    <d v="2022-07-11T00:00:00"/>
  </r>
  <r>
    <n v="154043"/>
    <s v="UNIVERSIDADE FEDERAL DE UBERLÂNDIA"/>
    <s v="008/2022"/>
    <n v="69207850000161"/>
    <s v="Rca Produtos E Serviços Ltda"/>
    <s v="130.472.916-83"/>
    <s v="Jonathan Euzebio Mello Silva "/>
    <n v="818110"/>
    <x v="0"/>
    <s v="Faces"/>
    <n v="1712.33"/>
    <n v="3722.67"/>
    <s v="06 – ENSINO MÉDIO COMPLETO"/>
    <x v="1"/>
    <x v="1"/>
    <d v="1996-03-20T00:00:00"/>
    <x v="2"/>
    <x v="3"/>
    <d v="2022-04-08T00:00:00"/>
  </r>
  <r>
    <n v="154043"/>
    <s v="UNIVERSIDADE FEDERAL DE UBERLÂNDIA"/>
    <s v="008/2022"/>
    <n v="69207850000161"/>
    <s v="Rca Produtos E Serviços Ltda"/>
    <n v="59278412600"/>
    <s v="Jose Carlos Pereira Silveira"/>
    <n v="622020"/>
    <x v="0"/>
    <s v="Dirpv/Gloria"/>
    <n v="1719.85"/>
    <n v="3757.11"/>
    <s v="04 – Ensino Fundamental Completo "/>
    <x v="2"/>
    <x v="1"/>
    <d v="1967-02-25T00:00:00"/>
    <x v="2"/>
    <x v="7"/>
    <d v="2022-08-10T00:00:00"/>
  </r>
  <r>
    <n v="154043"/>
    <s v="UNIVERSIDADE FEDERAL DE UBERLÂNDIA"/>
    <s v="008/2022"/>
    <n v="69207850000161"/>
    <s v="Rca Produtos E Serviços Ltda"/>
    <n v="34918680178"/>
    <s v="Jose Eustaquio De Carvalho"/>
    <n v="818110"/>
    <x v="0"/>
    <s v="Inbio"/>
    <n v="1636.46"/>
    <n v="3567.38"/>
    <s v="06 – ENSINO MÉDIO COMPLETO"/>
    <x v="0"/>
    <x v="1"/>
    <d v="1962-02-08T00:00:00"/>
    <x v="2"/>
    <x v="3"/>
    <d v="2022-06-01T00:00:00"/>
  </r>
  <r>
    <n v="154043"/>
    <s v="UNIVERSIDADE FEDERAL DE UBERLÂNDIA"/>
    <s v="008/2022"/>
    <n v="69207850000161"/>
    <s v="Rca Produtos E Serviços Ltda"/>
    <n v="5913999118"/>
    <s v="Jose Luiz De Oliveira"/>
    <n v="411005"/>
    <x v="0"/>
    <s v="Fagem"/>
    <n v="1601.21"/>
    <n v="3438.83"/>
    <s v="06 – ENSINO MÉDIO COMPLETO"/>
    <x v="0"/>
    <x v="1"/>
    <d v="1997-07-19T00:00:00"/>
    <x v="0"/>
    <x v="2"/>
    <d v="2022-07-11T00:00:00"/>
  </r>
  <r>
    <n v="154043"/>
    <s v="UNIVERSIDADE FEDERAL DE UBERLÂNDIA"/>
    <s v="008/2022"/>
    <n v="69207850000161"/>
    <s v="Rca Produtos E Serviços Ltda"/>
    <n v="3726693106"/>
    <s v="Josiane Abbadia Pessoa"/>
    <n v="818110"/>
    <x v="0"/>
    <s v="DIRPE"/>
    <n v="1636.4643160000001"/>
    <n v="3567.38"/>
    <s v="06 – ENSINO MÉDIO COMPLETO"/>
    <x v="0"/>
    <x v="0"/>
    <d v="1992-05-13T00:00:00"/>
    <x v="2"/>
    <x v="3"/>
    <d v="2022-11-18T00:00:00"/>
  </r>
  <r>
    <n v="154043"/>
    <s v="UNIVERSIDADE FEDERAL DE UBERLÂNDIA"/>
    <s v="008/2022"/>
    <n v="69207850000161"/>
    <s v="Rca Produtos E Serviços Ltda"/>
    <n v="5581795681"/>
    <s v="Josiel Ferreira Rezende"/>
    <n v="783220"/>
    <x v="0"/>
    <s v="Prefe - Pontal"/>
    <n v="1534.52"/>
    <n v="3448.18"/>
    <s v="04 – Ensino Fundamental Completo "/>
    <x v="0"/>
    <x v="1"/>
    <d v="1983-01-27T00:00:00"/>
    <x v="2"/>
    <x v="9"/>
    <d v="2022-06-02T00:00:00"/>
  </r>
  <r>
    <n v="154043"/>
    <s v="UNIVERSIDADE FEDERAL DE UBERLÂNDIA"/>
    <s v="008/2022"/>
    <n v="69207850000161"/>
    <s v="Rca Produtos E Serviços Ltda"/>
    <n v="8576762617"/>
    <s v="Juliana Costa Carvalho"/>
    <n v="411005"/>
    <x v="0"/>
    <s v="Dirlo"/>
    <n v="1601.21"/>
    <n v="3438.83"/>
    <s v="06 – ENSINO MÉDIO COMPLETO"/>
    <x v="1"/>
    <x v="0"/>
    <d v="1989-03-23T00:00:00"/>
    <x v="2"/>
    <x v="2"/>
    <d v="2022-06-01T00:00:00"/>
  </r>
  <r>
    <n v="154043"/>
    <s v="UNIVERSIDADE FEDERAL DE UBERLÂNDIA"/>
    <s v="008/2022"/>
    <n v="69207850000161"/>
    <s v="Rca Produtos E Serviços Ltda"/>
    <n v="70458549606"/>
    <s v="Kailane De Jesus Silva"/>
    <n v="516220"/>
    <x v="5"/>
    <s v="Eseba"/>
    <n v="1438.4"/>
    <n v="3151.54"/>
    <s v="06 – ENSINO MÉDIO COMPLETO"/>
    <x v="0"/>
    <x v="0"/>
    <d v="2003-01-20T00:00:00"/>
    <x v="0"/>
    <x v="6"/>
    <d v="2022-08-16T00:00:00"/>
  </r>
  <r>
    <n v="154043"/>
    <s v="UNIVERSIDADE FEDERAL DE UBERLÂNDIA"/>
    <s v="008/2022"/>
    <n v="69207850000161"/>
    <s v="Rca Produtos E Serviços Ltda"/>
    <s v="109.639.656-46"/>
    <s v="Karen Regina Silva Costa "/>
    <n v="411005"/>
    <x v="0"/>
    <s v="Proexc"/>
    <n v="1601.21"/>
    <n v="3438.83"/>
    <s v="06 – ENSINO MÉDIO COMPLETO"/>
    <x v="0"/>
    <x v="0"/>
    <d v="1998-08-03T00:00:00"/>
    <x v="2"/>
    <x v="2"/>
    <d v="2022-03-21T00:00:00"/>
  </r>
  <r>
    <n v="154043"/>
    <s v="UNIVERSIDADE FEDERAL DE UBERLÂNDIA"/>
    <s v="008/2022"/>
    <n v="69207850000161"/>
    <s v="Rca Produtos E Serviços Ltda"/>
    <n v="12565692676"/>
    <s v="Karine De Miranda Alves"/>
    <n v="516220"/>
    <x v="5"/>
    <s v="Eseba"/>
    <n v="1438.4"/>
    <n v="3151.54"/>
    <s v="06 – ENSINO MÉDIO COMPLETO"/>
    <x v="0"/>
    <x v="0"/>
    <d v="1998-11-07T00:00:00"/>
    <x v="2"/>
    <x v="6"/>
    <d v="2022-08-16T00:00:00"/>
  </r>
  <r>
    <n v="154043"/>
    <s v="UNIVERSIDADE FEDERAL DE UBERLÂNDIA"/>
    <s v="008/2022"/>
    <n v="69207850000161"/>
    <s v="Rca Produtos E Serviços Ltda"/>
    <n v="70342070622"/>
    <s v="Karine Rodrigues Silva"/>
    <n v="516220"/>
    <x v="5"/>
    <s v="Eseba"/>
    <n v="1438.4"/>
    <n v="3151.54"/>
    <s v="06 – ENSINO MÉDIO COMPLETO"/>
    <x v="0"/>
    <x v="0"/>
    <d v="2001-11-24T00:00:00"/>
    <x v="0"/>
    <x v="6"/>
    <d v="2022-08-16T00:00:00"/>
  </r>
  <r>
    <n v="154043"/>
    <s v="UNIVERSIDADE FEDERAL DE UBERLÂNDIA"/>
    <s v="008/2022"/>
    <n v="69207850000161"/>
    <s v="Rca Produtos E Serviços Ltda"/>
    <s v="756.665.106-49"/>
    <s v="Katia Regina De Araujo Cerqueira"/>
    <n v="411005"/>
    <x v="0"/>
    <s v="Prograd"/>
    <n v="1601.21"/>
    <n v="3438.83"/>
    <s v="06 – ENSINO MÉDIO COMPLETO"/>
    <x v="1"/>
    <x v="0"/>
    <d v="1969-08-01T00:00:00"/>
    <x v="0"/>
    <x v="2"/>
    <d v="2022-05-12T00:00:00"/>
  </r>
  <r>
    <n v="154043"/>
    <s v="UNIVERSIDADE FEDERAL DE UBERLÂNDIA"/>
    <s v="008/2022"/>
    <n v="69207850000161"/>
    <s v="Rca Produtos E Serviços Ltda"/>
    <n v="8391562603"/>
    <s v="Laiz Resende Barbosa"/>
    <n v="411005"/>
    <x v="4"/>
    <s v="HOUFU"/>
    <n v="1601.21"/>
    <n v="3438.83"/>
    <s v="06 – ENSINO MÉDIO COMPLETO"/>
    <x v="0"/>
    <x v="0"/>
    <d v="1989-04-13T00:00:00"/>
    <x v="2"/>
    <x v="2"/>
    <d v="2022-11-22T00:00:00"/>
  </r>
  <r>
    <n v="154043"/>
    <s v="UNIVERSIDADE FEDERAL DE UBERLÂNDIA"/>
    <s v="008/2022"/>
    <n v="69207850000161"/>
    <s v="Rca Produtos E Serviços Ltda"/>
    <s v="114.583.666-69"/>
    <s v="Larissa De Freitas "/>
    <n v="818110"/>
    <x v="0"/>
    <s v="Lamic"/>
    <n v="1636.46"/>
    <n v="3567.38"/>
    <s v="06 – ENSINO MÉDIO COMPLETO"/>
    <x v="0"/>
    <x v="0"/>
    <d v="1996-01-07T00:00:00"/>
    <x v="0"/>
    <x v="3"/>
    <d v="2022-04-04T00:00:00"/>
  </r>
  <r>
    <n v="154043"/>
    <s v="UNIVERSIDADE FEDERAL DE UBERLÂNDIA"/>
    <s v="008/2022"/>
    <n v="69207850000161"/>
    <s v="Rca Produtos E Serviços Ltda"/>
    <s v="098.985.796-41"/>
    <s v="Larissa Pires Nunes  Alves "/>
    <n v="354205"/>
    <x v="0"/>
    <s v="Proplad/Dilic"/>
    <n v="3532.59"/>
    <n v="6846.84"/>
    <s v="07 – Superior Incompleto"/>
    <x v="0"/>
    <x v="0"/>
    <d v="1990-10-29T00:00:00"/>
    <x v="0"/>
    <x v="8"/>
    <d v="2022-03-21T00:00:00"/>
  </r>
  <r>
    <n v="154043"/>
    <s v="UNIVERSIDADE FEDERAL DE UBERLÂNDIA"/>
    <s v="008/2022"/>
    <n v="69207850000161"/>
    <s v="Rca Produtos E Serviços Ltda"/>
    <s v="032.370.276-77"/>
    <s v="Léia Moreira Naves"/>
    <n v="354205"/>
    <x v="0"/>
    <s v="Proplad/Dilic"/>
    <n v="3532.59"/>
    <n v="6846.84"/>
    <s v="07 – Superior Incompleto"/>
    <x v="0"/>
    <x v="0"/>
    <d v="1979-02-02T00:00:00"/>
    <x v="0"/>
    <x v="8"/>
    <d v="2022-03-21T00:00:00"/>
  </r>
  <r>
    <n v="154043"/>
    <s v="UNIVERSIDADE FEDERAL DE UBERLÂNDIA"/>
    <s v="008/2022"/>
    <n v="69207850000161"/>
    <s v="Rca Produtos E Serviços Ltda"/>
    <s v="138.376.516-22"/>
    <s v="Lincon Alves Guerra"/>
    <n v="371105"/>
    <x v="3"/>
    <s v="Sebid"/>
    <n v="1620.12"/>
    <n v="3472.2"/>
    <s v="06 – ENSINO MÉDIO COMPLETO"/>
    <x v="0"/>
    <x v="1"/>
    <d v="1999-02-07T00:00:00"/>
    <x v="2"/>
    <x v="5"/>
    <d v="2022-04-04T00:00:00"/>
  </r>
  <r>
    <n v="154043"/>
    <s v="UNIVERSIDADE FEDERAL DE UBERLÂNDIA"/>
    <s v="008/2022"/>
    <n v="69207850000161"/>
    <s v="Rca Produtos E Serviços Ltda"/>
    <n v="2206917629"/>
    <s v="Lorrainy Cristhiny Rodrigues Alves"/>
    <n v="411005"/>
    <x v="4"/>
    <s v="FAMED"/>
    <n v="1601.21"/>
    <n v="3438.83"/>
    <s v="06 – ENSINO MÉDIO COMPLETO"/>
    <x v="0"/>
    <x v="0"/>
    <d v="2000-05-03T00:00:00"/>
    <x v="0"/>
    <x v="2"/>
    <d v="2022-10-26T00:00:00"/>
  </r>
  <r>
    <n v="154043"/>
    <s v="UNIVERSIDADE FEDERAL DE UBERLÂNDIA"/>
    <s v="008/2022"/>
    <n v="69207850000161"/>
    <s v="Rca Produtos E Serviços Ltda"/>
    <s v="124.122.916-32"/>
    <s v="Lorrany Cardoso Dos Santos"/>
    <n v="818110"/>
    <x v="0"/>
    <s v="Feciv "/>
    <n v="1636.46"/>
    <n v="3556.14"/>
    <s v="06 – ENSINO MÉDIO COMPLETO"/>
    <x v="0"/>
    <x v="0"/>
    <d v="1997-07-17T00:00:00"/>
    <x v="2"/>
    <x v="3"/>
    <s v="12/052022"/>
  </r>
  <r>
    <n v="154043"/>
    <s v="UNIVERSIDADE FEDERAL DE UBERLÂNDIA"/>
    <s v="008/2022"/>
    <n v="69207850000161"/>
    <s v="Rca Produtos E Serviços Ltda"/>
    <n v="41661351808"/>
    <s v="Lucas Arthur Ricardo Ferreira"/>
    <n v="411005"/>
    <x v="4"/>
    <s v="ICBIM "/>
    <n v="1601.21"/>
    <n v="3438.83"/>
    <s v="06 – ENSINO MÉDIO COMPLETO"/>
    <x v="0"/>
    <x v="1"/>
    <d v="1995-01-29T00:00:00"/>
    <x v="2"/>
    <x v="2"/>
    <d v="2022-10-05T00:00:00"/>
  </r>
  <r>
    <n v="154043"/>
    <s v="UNIVERSIDADE FEDERAL DE UBERLÂNDIA"/>
    <s v="008/2022"/>
    <n v="69207850000161"/>
    <s v="Rca Produtos E Serviços Ltda"/>
    <s v="341.169.198-02"/>
    <s v="Lucas Da Silva Lopes"/>
    <n v="261425"/>
    <x v="2"/>
    <s v="Depae "/>
    <n v="1682.4"/>
    <n v="3582.1"/>
    <s v="06 – ENSINO MÉDIO COMPLETO"/>
    <x v="1"/>
    <x v="1"/>
    <d v="1997-06-10T00:00:00"/>
    <x v="2"/>
    <x v="4"/>
    <d v="2022-03-21T00:00:00"/>
  </r>
  <r>
    <n v="154043"/>
    <s v="UNIVERSIDADE FEDERAL DE UBERLÂNDIA"/>
    <s v="008/2022"/>
    <n v="69207850000161"/>
    <s v="Rca Produtos E Serviços Ltda"/>
    <s v="061.313.236-07"/>
    <s v="Luciana Bernardes Fernandes"/>
    <n v="411005"/>
    <x v="0"/>
    <s v="Igufu"/>
    <n v="1601.21"/>
    <n v="3438.83"/>
    <s v="06 – ENSINO MÉDIO COMPLETO"/>
    <x v="1"/>
    <x v="0"/>
    <d v="1984-01-28T00:00:00"/>
    <x v="2"/>
    <x v="2"/>
    <d v="2022-05-12T00:00:00"/>
  </r>
  <r>
    <n v="154043"/>
    <s v="UNIVERSIDADE FEDERAL DE UBERLÂNDIA"/>
    <s v="008/2022"/>
    <n v="69207850000161"/>
    <s v="Rca Produtos E Serviços Ltda"/>
    <s v="087.473.816-47"/>
    <s v="Luiz De Cassio Goncalves De Oliveira"/>
    <n v="414105"/>
    <x v="0"/>
    <s v="Proplad/Diram"/>
    <n v="1530.76"/>
    <n v="3314.51"/>
    <s v="06 – ENSINO MÉDIO COMPLETO"/>
    <x v="0"/>
    <x v="1"/>
    <d v="1986-02-12T00:00:00"/>
    <x v="0"/>
    <x v="11"/>
    <s v="12/052022"/>
  </r>
  <r>
    <n v="154043"/>
    <s v="UNIVERSIDADE FEDERAL DE UBERLÂNDIA"/>
    <s v="008/2022"/>
    <n v="69207850000161"/>
    <s v="Rca Produtos E Serviços Ltda"/>
    <s v="120.803.676-92"/>
    <s v="Luna Guarato Pinho "/>
    <n v="516220"/>
    <x v="5"/>
    <s v="Eseba "/>
    <n v="1438.4"/>
    <n v="3151.54"/>
    <s v="06 – ENSINO MÉDIO COMPLETO"/>
    <x v="1"/>
    <x v="0"/>
    <d v="1997-07-08T00:00:00"/>
    <x v="2"/>
    <x v="6"/>
    <d v="2022-04-04T00:00:00"/>
  </r>
  <r>
    <n v="154043"/>
    <s v="UNIVERSIDADE FEDERAL DE UBERLÂNDIA"/>
    <s v="008/2022"/>
    <n v="69207850000161"/>
    <s v="Rca Produtos E Serviços Ltda"/>
    <s v="018.916.086-14"/>
    <s v="Lyander Bezerra Camargo "/>
    <n v="411005"/>
    <x v="0"/>
    <s v="Dircl"/>
    <n v="1601.21"/>
    <n v="3438.83"/>
    <s v="06 – ENSINO MÉDIO COMPLETO"/>
    <x v="0"/>
    <x v="1"/>
    <d v="2001-01-17T00:00:00"/>
    <x v="2"/>
    <x v="2"/>
    <d v="2022-04-04T00:00:00"/>
  </r>
  <r>
    <n v="154043"/>
    <s v="UNIVERSIDADE FEDERAL DE UBERLÂNDIA"/>
    <s v="008/2022"/>
    <n v="69207850000161"/>
    <s v="Rca Produtos E Serviços Ltda"/>
    <n v="1910005665"/>
    <s v="Lyvia Jesus Alves Santos"/>
    <n v="516220"/>
    <x v="5"/>
    <s v="Eseba"/>
    <n v="1438.4"/>
    <n v="3151.54"/>
    <s v="06 – ENSINO MÉDIO COMPLETO"/>
    <x v="0"/>
    <x v="0"/>
    <d v="2002-10-09T00:00:00"/>
    <x v="0"/>
    <x v="6"/>
    <d v="2022-08-22T00:00:00"/>
  </r>
  <r>
    <n v="154043"/>
    <s v="UNIVERSIDADE FEDERAL DE UBERLÂNDIA"/>
    <s v="008/2022"/>
    <n v="69207850000161"/>
    <s v="Rca Produtos E Serviços Ltda"/>
    <s v="114.195.936-41"/>
    <s v="Magnum Vieira Barbosa"/>
    <n v="411005"/>
    <x v="0"/>
    <s v="Proexc"/>
    <n v="1601.21"/>
    <n v="3438.83"/>
    <s v="06 – ENSINO MÉDIO COMPLETO"/>
    <x v="1"/>
    <x v="1"/>
    <d v="1992-09-04T00:00:00"/>
    <x v="2"/>
    <x v="2"/>
    <d v="2022-03-21T00:00:00"/>
  </r>
  <r>
    <n v="154043"/>
    <s v="UNIVERSIDADE FEDERAL DE UBERLÂNDIA"/>
    <s v="008/2022"/>
    <n v="69207850000161"/>
    <s v="Rca Produtos E Serviços Ltda"/>
    <n v="84729643615"/>
    <s v="Marcos Cesar Dos Santos"/>
    <n v="414105"/>
    <x v="4"/>
    <s v="DIRLO"/>
    <n v="1530.7580399999999"/>
    <n v="3314.51"/>
    <s v="06 – ENSINO MÉDIO COMPLETO"/>
    <x v="0"/>
    <x v="1"/>
    <d v="1974-01-23T00:00:00"/>
    <x v="2"/>
    <x v="11"/>
    <d v="2022-09-01T00:00:00"/>
  </r>
  <r>
    <n v="154043"/>
    <s v="UNIVERSIDADE FEDERAL DE UBERLÂNDIA"/>
    <s v="008/2022"/>
    <n v="69207850000161"/>
    <s v="Rca Produtos E Serviços Ltda"/>
    <n v="9498617660"/>
    <s v="Marcos Rodrigo Lopes Campos"/>
    <n v="818110"/>
    <x v="0"/>
    <s v="Diman"/>
    <n v="1636.46"/>
    <n v="3567.38"/>
    <s v="06 – ENSINO MÉDIO COMPLETO"/>
    <x v="0"/>
    <x v="0"/>
    <d v="1996-12-07T00:00:00"/>
    <x v="0"/>
    <x v="3"/>
    <d v="2022-08-16T00:00:00"/>
  </r>
  <r>
    <n v="154043"/>
    <s v="UNIVERSIDADE FEDERAL DE UBERLÂNDIA"/>
    <s v="008/2022"/>
    <n v="69207850000161"/>
    <s v="Rca Produtos E Serviços Ltda"/>
    <n v="12899601601"/>
    <s v="Marcos Vinicius Godoi Dos Santos"/>
    <n v="783220"/>
    <x v="4"/>
    <s v="PROPLAD/DIRAM"/>
    <n v="1212"/>
    <n v="3091.53"/>
    <s v="04 – Ensino Fundamental Completo "/>
    <x v="0"/>
    <x v="1"/>
    <d v="2003-06-10T00:00:00"/>
    <x v="0"/>
    <x v="9"/>
    <d v="2022-11-07T00:00:00"/>
  </r>
  <r>
    <n v="154043"/>
    <s v="UNIVERSIDADE FEDERAL DE UBERLÂNDIA"/>
    <s v="008/2022"/>
    <n v="69207850000161"/>
    <s v="Rca Produtos E Serviços Ltda"/>
    <n v="96712945291"/>
    <s v="Maria Edneide Silva Coelho"/>
    <n v="516220"/>
    <x v="5"/>
    <s v="Eseba"/>
    <n v="1438.4"/>
    <n v="3151.54"/>
    <s v="06 – ENSINO MÉDIO COMPLETO"/>
    <x v="0"/>
    <x v="0"/>
    <d v="1987-03-27T00:00:00"/>
    <x v="0"/>
    <x v="6"/>
    <d v="2022-08-16T00:00:00"/>
  </r>
  <r>
    <n v="154043"/>
    <s v="UNIVERSIDADE FEDERAL DE UBERLÂNDIA"/>
    <s v="008/2022"/>
    <n v="69207850000161"/>
    <s v="Rca Produtos E Serviços Ltda"/>
    <s v="126.170.466-56"/>
    <s v="Maria Eduarda Muniz Pereira"/>
    <n v="371105"/>
    <x v="3"/>
    <s v="Dirbi/Bspon -Ituiutaba"/>
    <n v="1663.07"/>
    <n v="3566.73"/>
    <s v="06 – ENSINO MÉDIO COMPLETO"/>
    <x v="0"/>
    <x v="0"/>
    <d v="2002-04-01T00:00:00"/>
    <x v="2"/>
    <x v="5"/>
    <d v="2022-04-04T00:00:00"/>
  </r>
  <r>
    <n v="154043"/>
    <s v="UNIVERSIDADE FEDERAL DE UBERLÂNDIA"/>
    <s v="008/2022"/>
    <n v="69207850000161"/>
    <s v="Rca Produtos E Serviços Ltda"/>
    <s v="019.709.786-35"/>
    <s v="Maria Fernanda Oliveira Da Silva"/>
    <n v="411005"/>
    <x v="0"/>
    <s v="Propp/Dirpe"/>
    <n v="1601.21"/>
    <n v="3438.83"/>
    <s v="06 – ENSINO MÉDIO COMPLETO"/>
    <x v="0"/>
    <x v="0"/>
    <d v="2000-09-05T00:00:00"/>
    <x v="0"/>
    <x v="2"/>
    <d v="2022-05-02T00:00:00"/>
  </r>
  <r>
    <n v="154043"/>
    <s v="UNIVERSIDADE FEDERAL DE UBERLÂNDIA"/>
    <s v="008/2022"/>
    <n v="69207850000161"/>
    <s v="Rca Produtos E Serviços Ltda"/>
    <s v="129.500.596-43"/>
    <s v="Maria Lorraine Barcelos Silva "/>
    <n v="411005"/>
    <x v="0"/>
    <s v="Faces-Ituiutaba"/>
    <n v="1679.49"/>
    <n v="3596.11"/>
    <s v="06 – ENSINO MÉDIO COMPLETO"/>
    <x v="0"/>
    <x v="0"/>
    <d v="2000-10-19T00:00:00"/>
    <x v="2"/>
    <x v="2"/>
    <d v="2022-03-21T00:00:00"/>
  </r>
  <r>
    <n v="154043"/>
    <s v="UNIVERSIDADE FEDERAL DE UBERLÂNDIA"/>
    <s v="008/2022"/>
    <n v="69207850000161"/>
    <s v="Rca Produtos E Serviços Ltda"/>
    <s v="098.622.056-60"/>
    <s v="Maria Lucia Rodrigues Cury "/>
    <n v="411005"/>
    <x v="2"/>
    <s v="Facic"/>
    <n v="1601.21"/>
    <n v="3438.83"/>
    <s v="06 – ENSINO MÉDIO COMPLETO"/>
    <x v="0"/>
    <x v="0"/>
    <d v="1987-10-01T00:00:00"/>
    <x v="2"/>
    <x v="2"/>
    <d v="2022-04-04T00:00:00"/>
  </r>
  <r>
    <n v="154043"/>
    <s v="UNIVERSIDADE FEDERAL DE UBERLÂNDIA"/>
    <s v="008/2022"/>
    <n v="69207850000161"/>
    <s v="Rca Produtos E Serviços Ltda"/>
    <n v="70603363113"/>
    <s v="Maria Tereza Campus Vidigal"/>
    <n v="411005"/>
    <x v="0"/>
    <s v="Foufu"/>
    <n v="1601.21"/>
    <n v="3438.83"/>
    <s v="06 – ENSINO MÉDIO COMPLETO"/>
    <x v="1"/>
    <x v="0"/>
    <d v="1999-06-03T00:00:00"/>
    <x v="2"/>
    <x v="2"/>
    <d v="2022-07-11T00:00:00"/>
  </r>
  <r>
    <n v="154043"/>
    <s v="UNIVERSIDADE FEDERAL DE UBERLÂNDIA"/>
    <s v="008/2022"/>
    <n v="69207850000161"/>
    <s v="Rca Produtos E Serviços Ltda"/>
    <s v="704.624.486-30"/>
    <s v="Marianna Paulio De Oliveira "/>
    <n v="253115"/>
    <x v="0"/>
    <s v="Dirco "/>
    <n v="1912.72"/>
    <n v="3988.5"/>
    <s v="08 - Superior Completo"/>
    <x v="1"/>
    <x v="0"/>
    <d v="1985-06-07T00:00:00"/>
    <x v="1"/>
    <x v="12"/>
    <d v="2022-03-21T00:00:00"/>
  </r>
  <r>
    <n v="154043"/>
    <s v="UNIVERSIDADE FEDERAL DE UBERLÂNDIA"/>
    <s v="008/2022"/>
    <n v="69207850000161"/>
    <s v="Rca Produtos E Serviços Ltda"/>
    <n v="86711709691"/>
    <s v="Mariza Figueira De Menezes"/>
    <n v="516220"/>
    <x v="5"/>
    <s v="Eseba"/>
    <n v="1438.4"/>
    <n v="3151.54"/>
    <s v="06 – ENSINO MÉDIO COMPLETO"/>
    <x v="0"/>
    <x v="0"/>
    <d v="1969-02-10T00:00:00"/>
    <x v="2"/>
    <x v="6"/>
    <d v="2022-08-16T00:00:00"/>
  </r>
  <r>
    <n v="154043"/>
    <s v="UNIVERSIDADE FEDERAL DE UBERLÂNDIA"/>
    <s v="008/2022"/>
    <n v="69207850000161"/>
    <s v="Rca Produtos E Serviços Ltda"/>
    <n v="12206744600"/>
    <s v="Marlon Fernandes Batista"/>
    <n v="622020"/>
    <x v="0"/>
    <s v="Dirpv/Gloria"/>
    <n v="1719.848422"/>
    <n v="3757.11"/>
    <s v="06 – ENSINO MÉDIO COMPLETO"/>
    <x v="2"/>
    <x v="1"/>
    <d v="1992-08-23T00:00:00"/>
    <x v="2"/>
    <x v="7"/>
    <d v="2022-11-21T00:00:00"/>
  </r>
  <r>
    <n v="154043"/>
    <s v="UNIVERSIDADE FEDERAL DE UBERLÂNDIA"/>
    <s v="008/2022"/>
    <n v="69207850000161"/>
    <s v="Rca Produtos E Serviços Ltda"/>
    <n v="10776801635"/>
    <s v="Maurilio Rodrigues Da Silva Junior"/>
    <n v="411005"/>
    <x v="0"/>
    <s v="Iqufu"/>
    <n v="1601.21"/>
    <n v="3438.83"/>
    <s v="06 – ENSINO MÉDIO COMPLETO"/>
    <x v="0"/>
    <x v="1"/>
    <d v="1992-01-30T00:00:00"/>
    <x v="0"/>
    <x v="2"/>
    <d v="2022-06-13T00:00:00"/>
  </r>
  <r>
    <n v="154043"/>
    <s v="UNIVERSIDADE FEDERAL DE UBERLÂNDIA"/>
    <s v="008/2022"/>
    <n v="69207850000161"/>
    <s v="Rca Produtos E Serviços Ltda"/>
    <n v="4018473656"/>
    <s v="Meliza Arantes De Souza Bessa"/>
    <n v="818110"/>
    <x v="0"/>
    <s v="PROPP/DIRPE"/>
    <n v="1636.4643160000001"/>
    <n v="3567.38"/>
    <s v="06 – ENSINO MÉDIO COMPLETO"/>
    <x v="1"/>
    <x v="0"/>
    <d v="1979-03-12T00:00:00"/>
    <x v="2"/>
    <x v="3"/>
    <d v="2022-10-03T00:00:00"/>
  </r>
  <r>
    <n v="154043"/>
    <s v="UNIVERSIDADE FEDERAL DE UBERLÂNDIA"/>
    <s v="008/2022"/>
    <n v="69207850000161"/>
    <s v="Rca Produtos E Serviços Ltda"/>
    <s v="119.477.206-43"/>
    <s v="Michelle Cássia Batista "/>
    <n v="411005"/>
    <x v="0"/>
    <s v="Iciag/Ppgaig-Monte Carmelo"/>
    <n v="1679.49"/>
    <n v="3495.56"/>
    <s v="06 – ENSINO MÉDIO COMPLETO"/>
    <x v="0"/>
    <x v="0"/>
    <d v="1993-07-14T00:00:00"/>
    <x v="2"/>
    <x v="2"/>
    <d v="2022-04-04T00:00:00"/>
  </r>
  <r>
    <n v="154043"/>
    <s v="UNIVERSIDADE FEDERAL DE UBERLÂNDIA"/>
    <s v="008/2022"/>
    <n v="69207850000161"/>
    <s v="Rca Produtos E Serviços Ltda"/>
    <s v="126.823.456-70"/>
    <s v="Mikaella Fernandes Vieria Nascimento "/>
    <n v="411005"/>
    <x v="0"/>
    <s v="Progep/Sepsa"/>
    <n v="1601.21"/>
    <n v="3438.83"/>
    <s v="06 – ENSINO MÉDIO COMPLETO"/>
    <x v="0"/>
    <x v="0"/>
    <d v="1995-08-01T00:00:00"/>
    <x v="2"/>
    <x v="2"/>
    <d v="2022-04-04T00:00:00"/>
  </r>
  <r>
    <n v="154043"/>
    <s v="UNIVERSIDADE FEDERAL DE UBERLÂNDIA"/>
    <s v="008/2022"/>
    <n v="69207850000161"/>
    <s v="Rca Produtos E Serviços Ltda"/>
    <n v="10712026690"/>
    <s v="Millena Daniela de Oliveira"/>
    <n v="411005"/>
    <x v="4"/>
    <s v="DIRPS"/>
    <n v="1601.21"/>
    <n v="3438.83"/>
    <s v="06 – ENSINO MÉDIO COMPLETO"/>
    <x v="0"/>
    <x v="0"/>
    <d v="1998-07-13T00:00:00"/>
    <x v="2"/>
    <x v="2"/>
    <d v="2022-09-06T00:00:00"/>
  </r>
  <r>
    <n v="154043"/>
    <s v="UNIVERSIDADE FEDERAL DE UBERLÂNDIA"/>
    <s v="008/2022"/>
    <n v="69207850000161"/>
    <s v="Rca Produtos E Serviços Ltda"/>
    <s v="386.739.768-63"/>
    <s v="Naiara Ashaia Rodrigues Dos Sandos"/>
    <n v="261125"/>
    <x v="6"/>
    <s v="Dirco"/>
    <n v="2149.41"/>
    <n v="4406.1499999999996"/>
    <s v="08 - Superior Completo"/>
    <x v="1"/>
    <x v="0"/>
    <d v="1997-01-09T00:00:00"/>
    <x v="0"/>
    <x v="10"/>
    <d v="2022-04-04T00:00:00"/>
  </r>
  <r>
    <n v="154043"/>
    <s v="UNIVERSIDADE FEDERAL DE UBERLÂNDIA"/>
    <s v="008/2022"/>
    <n v="69207850000161"/>
    <s v="Rca Produtos E Serviços Ltda"/>
    <s v="041.275.431-24"/>
    <s v="Nathalia Lima Pereria Brigatto "/>
    <n v="411005"/>
    <x v="0"/>
    <s v="Proexc"/>
    <n v="1601.21"/>
    <n v="3438.83"/>
    <s v="06 – ENSINO MÉDIO COMPLETO"/>
    <x v="0"/>
    <x v="0"/>
    <d v="1999-01-12T00:00:00"/>
    <x v="2"/>
    <x v="2"/>
    <d v="2022-03-21T00:00:00"/>
  </r>
  <r>
    <n v="154043"/>
    <s v="UNIVERSIDADE FEDERAL DE UBERLÂNDIA"/>
    <s v="008/2022"/>
    <n v="69207850000161"/>
    <s v="Rca Produtos E Serviços Ltda"/>
    <n v="12633683606"/>
    <s v="Nathalia Silva Floriano"/>
    <n v="516220"/>
    <x v="5"/>
    <s v="Eseba"/>
    <n v="1438.4"/>
    <n v="3151.54"/>
    <s v="06 – ENSINO MÉDIO COMPLETO"/>
    <x v="0"/>
    <x v="0"/>
    <d v="1999-09-15T00:00:00"/>
    <x v="1"/>
    <x v="6"/>
    <d v="2022-08-16T00:00:00"/>
  </r>
  <r>
    <n v="154043"/>
    <s v="UNIVERSIDADE FEDERAL DE UBERLÂNDIA"/>
    <s v="008/2022"/>
    <n v="69207850000161"/>
    <s v="Rca Produtos E Serviços Ltda"/>
    <n v="14079312610"/>
    <s v="Nathalya Moraes Cassiano"/>
    <n v="411005"/>
    <x v="0"/>
    <s v="Dicel"/>
    <n v="1601.21"/>
    <n v="3438.83"/>
    <s v="06 – ENSINO MÉDIO COMPLETO"/>
    <x v="0"/>
    <x v="0"/>
    <d v="1997-07-20T00:00:00"/>
    <x v="2"/>
    <x v="2"/>
    <d v="2022-08-01T00:00:00"/>
  </r>
  <r>
    <n v="154043"/>
    <s v="UNIVERSIDADE FEDERAL DE UBERLÂNDIA"/>
    <s v="008/2022"/>
    <n v="69207850000161"/>
    <s v="Rca Produtos E Serviços Ltda"/>
    <n v="12332222600"/>
    <s v="Nayanne Pereira Campos Costa"/>
    <n v="516220"/>
    <x v="5"/>
    <s v="Eseba"/>
    <n v="1438.4"/>
    <n v="3151.54"/>
    <s v="06 – ENSINO MÉDIO COMPLETO"/>
    <x v="0"/>
    <x v="0"/>
    <d v="1998-08-01T00:00:00"/>
    <x v="0"/>
    <x v="6"/>
    <d v="2022-08-16T00:00:00"/>
  </r>
  <r>
    <n v="154043"/>
    <s v="UNIVERSIDADE FEDERAL DE UBERLÂNDIA"/>
    <s v="008/2022"/>
    <n v="69207850000161"/>
    <s v="Rca Produtos E Serviços Ltda"/>
    <n v="9189538633"/>
    <s v="Nhadilla Gomes De Caldas Silva"/>
    <n v="411005"/>
    <x v="0"/>
    <s v="Diped"/>
    <n v="1601.21"/>
    <n v="3438.83"/>
    <s v="06 – ENSINO MÉDIO COMPLETO"/>
    <x v="0"/>
    <x v="0"/>
    <d v="1998-04-07T00:00:00"/>
    <x v="0"/>
    <x v="2"/>
    <d v="2022-06-13T00:00:00"/>
  </r>
  <r>
    <n v="154043"/>
    <s v="UNIVERSIDADE FEDERAL DE UBERLÂNDIA"/>
    <s v="008/2022"/>
    <n v="69207850000161"/>
    <s v="Rca Produtos E Serviços Ltda"/>
    <n v="70537795138"/>
    <s v="Palloma Natalia Agostinho De Jesus"/>
    <n v="516220"/>
    <x v="5"/>
    <s v="Eseba"/>
    <n v="1438.4"/>
    <n v="3151.54"/>
    <s v="06 – ENSINO MÉDIO COMPLETO"/>
    <x v="0"/>
    <x v="0"/>
    <d v="1998-03-24T00:00:00"/>
    <x v="1"/>
    <x v="6"/>
    <d v="2022-08-16T00:00:00"/>
  </r>
  <r>
    <n v="154043"/>
    <s v="UNIVERSIDADE FEDERAL DE UBERLÂNDIA"/>
    <s v="008/2022"/>
    <n v="69207850000161"/>
    <s v="Rca Produtos E Serviços Ltda"/>
    <n v="70138348669"/>
    <s v="Patrick Rayoni Gil De Medeiros"/>
    <n v="783220"/>
    <x v="0"/>
    <s v="Proplad/Diram"/>
    <n v="1212"/>
    <n v="3091.53"/>
    <s v="04 – Ensino Fundamental Completo "/>
    <x v="0"/>
    <x v="1"/>
    <d v="2001-07-15T00:00:00"/>
    <x v="0"/>
    <x v="9"/>
    <d v="2022-08-05T00:00:00"/>
  </r>
  <r>
    <n v="154043"/>
    <s v="UNIVERSIDADE FEDERAL DE UBERLÂNDIA"/>
    <s v="008/2022"/>
    <n v="69207850000161"/>
    <s v="Rca Produtos E Serviços Ltda"/>
    <s v="079.054.196-30"/>
    <s v="Paula Dayanne Guimaraes"/>
    <n v="411005"/>
    <x v="0"/>
    <s v="Hovet"/>
    <n v="1601.21"/>
    <n v="3438.83"/>
    <s v="06 – ENSINO MÉDIO COMPLETO"/>
    <x v="1"/>
    <x v="0"/>
    <d v="1985-08-31T00:00:00"/>
    <x v="2"/>
    <x v="2"/>
    <d v="2022-05-10T00:00:00"/>
  </r>
  <r>
    <n v="154043"/>
    <s v="UNIVERSIDADE FEDERAL DE UBERLÂNDIA"/>
    <s v="008/2022"/>
    <n v="69207850000161"/>
    <s v="Rca Produtos E Serviços Ltda"/>
    <s v="092.034.076-85"/>
    <s v="Paula Sicilia Silva Leandro "/>
    <n v="354205"/>
    <x v="0"/>
    <s v="Proplad/Dilic"/>
    <n v="3532.59"/>
    <n v="6846.84"/>
    <s v="06 – ENSINO MÉDIO COMPLETO"/>
    <x v="1"/>
    <x v="0"/>
    <d v="1990-12-20T00:00:00"/>
    <x v="2"/>
    <x v="8"/>
    <d v="2022-04-04T00:00:00"/>
  </r>
  <r>
    <n v="154043"/>
    <s v="UNIVERSIDADE FEDERAL DE UBERLÂNDIA"/>
    <s v="008/2022"/>
    <n v="69207850000161"/>
    <s v="Rca Produtos E Serviços Ltda"/>
    <n v="2736404297"/>
    <s v="Rangel Magno Feitosa Parente"/>
    <n v="261425"/>
    <x v="2"/>
    <s v="Depae "/>
    <n v="1682.4"/>
    <n v="3582.1"/>
    <s v="06 – ENSINO MÉDIO COMPLETO"/>
    <x v="1"/>
    <x v="1"/>
    <d v="2001-06-19T00:00:00"/>
    <x v="2"/>
    <x v="4"/>
    <d v="2022-11-08T00:00:00"/>
  </r>
  <r>
    <n v="154043"/>
    <s v="UNIVERSIDADE FEDERAL DE UBERLÂNDIA"/>
    <s v="008/2022"/>
    <n v="69207850000161"/>
    <s v="Rca Produtos E Serviços Ltda"/>
    <n v="14007748454"/>
    <s v="Reginara Barbosa Da Silva"/>
    <n v="516220"/>
    <x v="5"/>
    <s v="Eseba"/>
    <n v="1438.4"/>
    <n v="3151.54"/>
    <s v="06 – ENSINO MÉDIO COMPLETO"/>
    <x v="0"/>
    <x v="0"/>
    <d v="2002-05-26T00:00:00"/>
    <x v="0"/>
    <x v="6"/>
    <d v="2022-08-16T00:00:00"/>
  </r>
  <r>
    <n v="154043"/>
    <s v="UNIVERSIDADE FEDERAL DE UBERLÂNDIA"/>
    <s v="008/2022"/>
    <n v="69207850000161"/>
    <s v="Rca Produtos E Serviços Ltda"/>
    <s v="951.294.136-87"/>
    <s v="Rejane De Moura "/>
    <n v="516220"/>
    <x v="5"/>
    <s v="Eseba "/>
    <n v="1438.4"/>
    <n v="3151.54"/>
    <s v="06 – ENSINO MÉDIO COMPLETO"/>
    <x v="0"/>
    <x v="0"/>
    <d v="1974-09-15T00:00:00"/>
    <x v="2"/>
    <x v="6"/>
    <d v="2022-04-04T00:00:00"/>
  </r>
  <r>
    <n v="154043"/>
    <s v="UNIVERSIDADE FEDERAL DE UBERLÂNDIA"/>
    <s v="008/2022"/>
    <n v="69207850000161"/>
    <s v="Rca Produtos E Serviços Ltda"/>
    <s v="167.469.216-11"/>
    <s v="Rhayssa Pereira Guedes"/>
    <n v="411005"/>
    <x v="0"/>
    <s v="Prefe/Dirpo"/>
    <n v="1601.21"/>
    <n v="3438.83"/>
    <s v="06 – ENSINO MÉDIO COMPLETO"/>
    <x v="0"/>
    <x v="0"/>
    <d v="2004-06-08T00:00:00"/>
    <x v="2"/>
    <x v="2"/>
    <d v="2022-04-04T00:00:00"/>
  </r>
  <r>
    <n v="154043"/>
    <s v="UNIVERSIDADE FEDERAL DE UBERLÂNDIA"/>
    <s v="008/2022"/>
    <n v="69207850000161"/>
    <s v="Rca Produtos E Serviços Ltda"/>
    <s v="154.384.486-39"/>
    <s v="Richard Oliveira Bezerra"/>
    <n v="411005"/>
    <x v="0"/>
    <s v="Eseba "/>
    <n v="1601.21"/>
    <n v="3438.83"/>
    <s v="06 – ENSINO MÉDIO COMPLETO"/>
    <x v="0"/>
    <x v="1"/>
    <d v="2002-11-13T00:00:00"/>
    <x v="2"/>
    <x v="2"/>
    <d v="2022-03-21T00:00:00"/>
  </r>
  <r>
    <n v="154043"/>
    <s v="UNIVERSIDADE FEDERAL DE UBERLÂNDIA"/>
    <s v="008/2022"/>
    <n v="69207850000161"/>
    <s v="Rca Produtos E Serviços Ltda"/>
    <n v="659373254"/>
    <s v="Ronivon Da Costa Brito"/>
    <n v="622020"/>
    <x v="0"/>
    <s v="Dirpv/Gloria"/>
    <n v="1719.85"/>
    <n v="3757.11"/>
    <s v="04 – Ensino Fundamental Completo "/>
    <x v="2"/>
    <x v="1"/>
    <d v="1986-01-20T00:00:00"/>
    <x v="2"/>
    <x v="7"/>
    <d v="2022-08-02T00:00:00"/>
  </r>
  <r>
    <n v="154043"/>
    <s v="UNIVERSIDADE FEDERAL DE UBERLÂNDIA"/>
    <s v="008/2022"/>
    <n v="69207850000161"/>
    <s v="Rca Produtos E Serviços Ltda"/>
    <n v="11842935623"/>
    <s v="Sabrina Emanuele Ferreira Oliveira"/>
    <n v="411005"/>
    <x v="0"/>
    <s v="Proex"/>
    <n v="1679.49"/>
    <n v="3533.18"/>
    <s v="06 – ENSINO MÉDIO COMPLETO"/>
    <x v="0"/>
    <x v="0"/>
    <d v="1999-02-19T00:00:00"/>
    <x v="0"/>
    <x v="2"/>
    <d v="2022-06-01T00:00:00"/>
  </r>
  <r>
    <n v="154043"/>
    <s v="UNIVERSIDADE FEDERAL DE UBERLÂNDIA"/>
    <s v="008/2022"/>
    <n v="69207850000161"/>
    <s v="Rca Produtos E Serviços Ltda"/>
    <s v="014.865.666-85"/>
    <s v="Samuel Barbosa De Souza"/>
    <n v="414105"/>
    <x v="0"/>
    <s v="Proplad/Diram"/>
    <n v="1530.76"/>
    <n v="3314.51"/>
    <s v="06 – ENSINO MÉDIO COMPLETO"/>
    <x v="0"/>
    <x v="1"/>
    <d v="1983-12-23T00:00:00"/>
    <x v="2"/>
    <x v="11"/>
    <s v="12/052022"/>
  </r>
  <r>
    <n v="154043"/>
    <s v="UNIVERSIDADE FEDERAL DE UBERLÂNDIA"/>
    <s v="008/2022"/>
    <n v="69207850000161"/>
    <s v="Rca Produtos E Serviços Ltda"/>
    <s v="419.361.988-51"/>
    <s v="Sayuri Karoline Inouve Nogueria "/>
    <n v="261425"/>
    <x v="2"/>
    <s v="Depae "/>
    <n v="1682.4"/>
    <n v="3582.1"/>
    <s v="06 – ENSINO MÉDIO COMPLETO"/>
    <x v="1"/>
    <x v="0"/>
    <d v="1992-08-30T00:00:00"/>
    <x v="1"/>
    <x v="4"/>
    <d v="2022-03-21T00:00:00"/>
  </r>
  <r>
    <n v="154043"/>
    <s v="UNIVERSIDADE FEDERAL DE UBERLÂNDIA"/>
    <s v="008/2022"/>
    <n v="69207850000161"/>
    <s v="Rca Produtos E Serviços Ltda"/>
    <n v="50076590615"/>
    <s v="Sebastiao Benedito Olimpio"/>
    <n v="622020"/>
    <x v="0"/>
    <s v="Cadem"/>
    <n v="1430.57"/>
    <n v="3149.32"/>
    <s v="04 – Ensino Fundamental Completo "/>
    <x v="2"/>
    <x v="1"/>
    <d v="1964-10-26T00:00:00"/>
    <x v="2"/>
    <x v="7"/>
    <d v="2022-05-25T00:00:00"/>
  </r>
  <r>
    <n v="154043"/>
    <s v="UNIVERSIDADE FEDERAL DE UBERLÂNDIA"/>
    <s v="008/2022"/>
    <n v="69207850000161"/>
    <s v="Rca Produtos E Serviços Ltda"/>
    <s v="060.373.968-76"/>
    <s v="Sueli Camilo Bueno "/>
    <n v="411005"/>
    <x v="0"/>
    <s v="Icenp-Ituiutaba"/>
    <n v="1679.49"/>
    <n v="3596.11"/>
    <s v="06 – ENSINO MÉDIO COMPLETO"/>
    <x v="0"/>
    <x v="0"/>
    <d v="1959-03-15T00:00:00"/>
    <x v="2"/>
    <x v="2"/>
    <d v="2022-04-04T00:00:00"/>
  </r>
  <r>
    <n v="154043"/>
    <s v="UNIVERSIDADE FEDERAL DE UBERLÂNDIA"/>
    <s v="008/2022"/>
    <n v="69207850000161"/>
    <s v="Rca Produtos E Serviços Ltda"/>
    <s v="075.754.706-03"/>
    <s v="Suellen Silva Santos Teixeira"/>
    <n v="411005"/>
    <x v="0"/>
    <s v="Ifilo"/>
    <n v="1601.21"/>
    <n v="3438.83"/>
    <s v="06 – ENSINO MÉDIO COMPLETO"/>
    <x v="0"/>
    <x v="0"/>
    <d v="1986-10-20T00:00:00"/>
    <x v="0"/>
    <x v="2"/>
    <d v="2022-05-12T00:00:00"/>
  </r>
  <r>
    <n v="154043"/>
    <s v="UNIVERSIDADE FEDERAL DE UBERLÂNDIA"/>
    <s v="008/2022"/>
    <n v="69207850000161"/>
    <s v="Rca Produtos E Serviços Ltda"/>
    <s v="110.029.986-62"/>
    <s v="Tatiane Dias Alves "/>
    <n v="818110"/>
    <x v="0"/>
    <s v="Ichpo"/>
    <n v="1712.33"/>
    <n v="3722.67"/>
    <s v="06 – ENSINO MÉDIO COMPLETO"/>
    <x v="1"/>
    <x v="0"/>
    <d v="1995-10-25T00:00:00"/>
    <x v="2"/>
    <x v="3"/>
    <d v="2022-04-04T00:00:00"/>
  </r>
  <r>
    <n v="154043"/>
    <s v="UNIVERSIDADE FEDERAL DE UBERLÂNDIA"/>
    <s v="008/2022"/>
    <n v="69207850000161"/>
    <s v="Rca Produtos E Serviços Ltda"/>
    <s v="119.126.436-00"/>
    <s v="Tayna Batista Cabral "/>
    <n v="261425"/>
    <x v="2"/>
    <s v="Depae "/>
    <n v="1682.4"/>
    <n v="3582.1"/>
    <s v="06 – ENSINO MÉDIO COMPLETO"/>
    <x v="1"/>
    <x v="0"/>
    <d v="1995-11-07T00:00:00"/>
    <x v="2"/>
    <x v="4"/>
    <d v="2022-03-21T00:00:00"/>
  </r>
  <r>
    <n v="154043"/>
    <s v="UNIVERSIDADE FEDERAL DE UBERLÂNDIA"/>
    <s v="008/2022"/>
    <n v="69207850000161"/>
    <s v="Rca Produtos E Serviços Ltda"/>
    <s v="110.287.616-00"/>
    <s v="Thafilla Luzia Felipe Da Silva"/>
    <n v="818110"/>
    <x v="0"/>
    <s v="Iciag/Coord. Eng. Florestal-Monte Carmelo"/>
    <n v="1675.95"/>
    <n v="3556.14"/>
    <s v="06 – ENSINO MÉDIO COMPLETO"/>
    <x v="1"/>
    <x v="0"/>
    <d v="1991-12-13T00:00:00"/>
    <x v="2"/>
    <x v="3"/>
    <d v="2022-04-06T00:00:00"/>
  </r>
  <r>
    <n v="154043"/>
    <s v="UNIVERSIDADE FEDERAL DE UBERLÂNDIA"/>
    <s v="008/2022"/>
    <n v="69207850000161"/>
    <s v="Rca Produtos E Serviços Ltda"/>
    <n v="13369969602"/>
    <s v="Thais Gabrielly Oliveira Silva"/>
    <n v="516220"/>
    <x v="5"/>
    <s v="Eseba"/>
    <n v="1438.4"/>
    <n v="3151.54"/>
    <s v="06 – ENSINO MÉDIO COMPLETO"/>
    <x v="0"/>
    <x v="0"/>
    <d v="2002-07-31T00:00:00"/>
    <x v="1"/>
    <x v="6"/>
    <d v="2022-08-16T00:00:00"/>
  </r>
  <r>
    <n v="154043"/>
    <s v="UNIVERSIDADE FEDERAL DE UBERLÂNDIA"/>
    <s v="008/2022"/>
    <n v="69207850000161"/>
    <s v="Rca Produtos E Serviços Ltda"/>
    <n v="14980225616"/>
    <s v="Thais Queiroz Santos"/>
    <n v="516220"/>
    <x v="5"/>
    <s v="Eseba"/>
    <n v="1438.4"/>
    <n v="3151.54"/>
    <s v="06 – ENSINO MÉDIO COMPLETO"/>
    <x v="0"/>
    <x v="0"/>
    <d v="2001-09-19T00:00:00"/>
    <x v="3"/>
    <x v="6"/>
    <d v="2022-08-16T00:00:00"/>
  </r>
  <r>
    <n v="154043"/>
    <s v="UNIVERSIDADE FEDERAL DE UBERLÂNDIA"/>
    <s v="008/2022"/>
    <n v="69207850000161"/>
    <s v="Rca Produtos E Serviços Ltda"/>
    <s v="070.523.926-82"/>
    <s v="Thalita Muriel Fernandes "/>
    <n v="354205"/>
    <x v="0"/>
    <s v="Proplad/Dilic"/>
    <n v="3532.59"/>
    <n v="6846.84"/>
    <s v="07 – Superior Incompleto"/>
    <x v="0"/>
    <x v="0"/>
    <d v="1993-12-06T00:00:00"/>
    <x v="2"/>
    <x v="8"/>
    <d v="2022-04-04T00:00:00"/>
  </r>
  <r>
    <n v="154043"/>
    <s v="UNIVERSIDADE FEDERAL DE UBERLÂNDIA"/>
    <s v="008/2022"/>
    <n v="69207850000161"/>
    <s v="Rca Produtos E Serviços Ltda"/>
    <n v="11298476674"/>
    <s v="Tulio Daniel Dos Santos"/>
    <n v="411005"/>
    <x v="0"/>
    <s v="Dirpe"/>
    <n v="1601.21"/>
    <n v="3438.83"/>
    <s v="06 – ENSINO MÉDIO COMPLETO"/>
    <x v="0"/>
    <x v="1"/>
    <d v="2000-02-02T00:00:00"/>
    <x v="2"/>
    <x v="2"/>
    <d v="2022-07-11T00:00:00"/>
  </r>
  <r>
    <n v="154043"/>
    <s v="UNIVERSIDADE FEDERAL DE UBERLÂNDIA"/>
    <s v="008/2022"/>
    <n v="69207850000161"/>
    <s v="Rca Produtos E Serviços Ltda"/>
    <s v="702.043.426-60"/>
    <s v="Wenderson Felipe Valeriano Dias"/>
    <n v="783220"/>
    <x v="0"/>
    <s v="Proplad/Diram"/>
    <n v="1212"/>
    <n v="3091.53"/>
    <s v="04 – Ensino Fundamental Completo "/>
    <x v="0"/>
    <x v="1"/>
    <d v="2001-09-30T00:00:00"/>
    <x v="0"/>
    <x v="9"/>
    <d v="2022-05-12T00:00:00"/>
  </r>
  <r>
    <n v="154043"/>
    <s v="UNIVERSIDADE FEDERAL DE UBERLÂNDIA"/>
    <s v="008/2022"/>
    <n v="69207850000161"/>
    <s v="Rca Produtos E Serviços Ltda"/>
    <s v="703.520.376-10"/>
    <s v="Wilker Alexsander Jesus Loureto"/>
    <n v="783220"/>
    <x v="0"/>
    <s v="Proplad/Diram"/>
    <n v="1212"/>
    <n v="3091.53"/>
    <s v="04 – Ensino Fundamental Completo "/>
    <x v="0"/>
    <x v="1"/>
    <d v="2003-05-30T00:00:00"/>
    <x v="0"/>
    <x v="9"/>
    <d v="2022-05-12T00:00:00"/>
  </r>
  <r>
    <n v="154043"/>
    <s v="UNIVERSIDADE FEDERAL DE UBERLÂNDIA"/>
    <s v="008/2022"/>
    <n v="69207850000161"/>
    <s v="Rca Produtos E Serviços Ltda"/>
    <s v="104.974.916-21"/>
    <s v="William Da Silva"/>
    <n v="414105"/>
    <x v="0"/>
    <s v="Proplad/Diram"/>
    <n v="1530.76"/>
    <n v="3314.51"/>
    <s v="06 – ENSINO MÉDIO COMPLETO"/>
    <x v="0"/>
    <x v="1"/>
    <d v="1989-09-22T00:00:00"/>
    <x v="1"/>
    <x v="11"/>
    <s v="12/052022"/>
  </r>
  <r>
    <n v="154043"/>
    <s v="UNIVERSIDADE FEDERAL DE UBERLÂNDIA"/>
    <s v="008/2022"/>
    <n v="69207850000161"/>
    <s v="Rca Produtos E Serviços Ltda"/>
    <s v="163.759.426-75"/>
    <s v="Wilton Lima Dos Santos "/>
    <n v="414105"/>
    <x v="0"/>
    <s v="Eseba"/>
    <n v="1530.76"/>
    <n v="3314.51"/>
    <s v="06 – ENSINO MÉDIO COMPLETO"/>
    <x v="0"/>
    <x v="1"/>
    <d v="1986-02-09T00:00:00"/>
    <x v="0"/>
    <x v="11"/>
    <d v="2022-04-18T00:00:00"/>
  </r>
  <r>
    <n v="154043"/>
    <s v="UNIVERSIDADE FEDERAL DE UBERLÂNDIA"/>
    <s v="008/2022"/>
    <n v="69207850000161"/>
    <s v="Rca Produtos E Serviços Ltda"/>
    <s v="081.937.284-67"/>
    <s v="Yasmim Vitoria  Lopes Souza "/>
    <n v="411005"/>
    <x v="0"/>
    <s v="Houfu"/>
    <n v="1601.21"/>
    <n v="3438.83"/>
    <s v="06 – ENSINO MÉDIO COMPLETO"/>
    <x v="0"/>
    <x v="0"/>
    <d v="2004-02-18T00:00:00"/>
    <x v="2"/>
    <x v="2"/>
    <d v="2022-03-21T00:00:00"/>
  </r>
  <r>
    <n v="154043"/>
    <s v="UNIVERSIDADE FEDERAL DE UBERLÂNDIA"/>
    <s v="040/2019"/>
    <n v="14345806000126"/>
    <s v="SELECTA SERVIÇOS GLOBALIZADOS LTDA"/>
    <n v="7054553608"/>
    <s v="ADRIANA APARECIDA VIEIRA"/>
    <n v="513205"/>
    <x v="3"/>
    <s v="DIRPV"/>
    <n v="1235.45"/>
    <n v="3261.6"/>
    <s v="03 – ENSINO FUNDAMENTAL INCOMPLETO"/>
    <x v="2"/>
    <x v="0"/>
    <d v="1977-06-06T00:00:00"/>
    <x v="1"/>
    <x v="13"/>
    <d v="2022-04-11T00:00:00"/>
  </r>
  <r>
    <n v="154043"/>
    <s v="UNIVERSIDADE FEDERAL DE UBERLÂNDIA"/>
    <s v="040/2019"/>
    <n v="14345806000126"/>
    <s v="SELECTA SERVIÇOS GLOBALIZADOS LTDA"/>
    <n v="4867673617"/>
    <s v="ALICIENE SANTOS SILVA"/>
    <n v="513205"/>
    <x v="3"/>
    <s v="DIRPV"/>
    <n v="1235.45"/>
    <n v="3261.6"/>
    <s v="03 – ENSINO FUNDAMENTAL INCOMPLETO"/>
    <x v="3"/>
    <x v="0"/>
    <d v="1982-09-05T00:00:00"/>
    <x v="2"/>
    <x v="13"/>
    <d v="2021-09-28T00:00:00"/>
  </r>
  <r>
    <n v="154043"/>
    <s v="UNIVERSIDADE FEDERAL DE UBERLÂNDIA"/>
    <s v="040/2019"/>
    <n v="14345806000126"/>
    <s v="SELECTA SERVIÇOS GLOBALIZADOS LTDA"/>
    <n v="1545486425"/>
    <s v="FRANCISCA DOS SANTOS SILVA"/>
    <n v="514320"/>
    <x v="3"/>
    <s v="DIRPV"/>
    <n v="1229.54"/>
    <n v="3472.45"/>
    <s v="03 – ENSINO FUNDAMENTAL INCOMPLETO"/>
    <x v="3"/>
    <x v="0"/>
    <d v="1984-10-04T00:00:00"/>
    <x v="2"/>
    <x v="14"/>
    <d v="2020-03-16T00:00:00"/>
  </r>
  <r>
    <n v="154043"/>
    <s v="UNIVERSIDADE FEDERAL DE UBERLÂNDIA"/>
    <s v="040/2019"/>
    <n v="14345806000126"/>
    <s v="SELECTA SERVIÇOS GLOBALIZADOS LTDA"/>
    <n v="62996444604"/>
    <s v="GILDA MARTA TIRONE"/>
    <n v="513205"/>
    <x v="3"/>
    <s v="DIRPV"/>
    <n v="1235.45"/>
    <n v="3261.6"/>
    <s v="03 – ENSINO FUNDAMENTAL INCOMPLETO"/>
    <x v="0"/>
    <x v="0"/>
    <d v="1967-05-30T00:00:00"/>
    <x v="0"/>
    <x v="13"/>
    <d v="2022-03-28T00:00:00"/>
  </r>
  <r>
    <n v="154043"/>
    <s v="UNIVERSIDADE FEDERAL DE UBERLÂNDIA"/>
    <s v="040/2019"/>
    <n v="14345806000126"/>
    <s v="SELECTA SERVIÇOS GLOBALIZADOS LTDA"/>
    <n v="82844070604"/>
    <s v="IZABEL REGINA BORGES"/>
    <n v="514320"/>
    <x v="3"/>
    <s v="DIRPV"/>
    <n v="1229.54"/>
    <n v="3472.45"/>
    <s v="03 – ENSINO FUNDAMENTAL INCOMPLETO"/>
    <x v="3"/>
    <x v="0"/>
    <d v="1963-09-07T00:00:00"/>
    <x v="2"/>
    <x v="14"/>
    <d v="2020-05-08T00:00:00"/>
  </r>
  <r>
    <n v="154043"/>
    <s v="UNIVERSIDADE FEDERAL DE UBERLÂNDIA"/>
    <s v="040/2019"/>
    <n v="14345806000126"/>
    <s v="SELECTA SERVIÇOS GLOBALIZADOS LTDA"/>
    <n v="705087638"/>
    <s v="MIRIAN DE ALMEIDA PEREIRA"/>
    <n v="514320"/>
    <x v="3"/>
    <s v="DIRPV"/>
    <n v="1229.54"/>
    <n v="3472.45"/>
    <s v="03 – ENSINO FUNDAMENTAL INCOMPLETO"/>
    <x v="0"/>
    <x v="0"/>
    <d v="1973-08-26T00:00:00"/>
    <x v="2"/>
    <x v="14"/>
    <d v="2021-08-23T00:00:00"/>
  </r>
  <r>
    <n v="154043"/>
    <s v="UNIVERSIDADE FEDERAL DE UBERLÂNDIA"/>
    <s v="052/22"/>
    <n v="5397941000124"/>
    <s v="MASTHER SERVIÇOS E CONSTRUÇÕES LTDA"/>
    <n v="70103078657"/>
    <s v="ALLAN VICTOR MARTINS OLIVEIRA"/>
    <n v="621005"/>
    <x v="0"/>
    <s v="DIRPV"/>
    <n v="1352.49"/>
    <n v="3902.72"/>
    <s v="03 – ENSINO FUNDAMENTAL INCOMPLETO"/>
    <x v="3"/>
    <x v="1"/>
    <d v="2002-01-24T00:00:00"/>
    <x v="1"/>
    <x v="15"/>
    <d v="2022-11-21T00:00:00"/>
  </r>
  <r>
    <n v="154043"/>
    <s v="UNIVERSIDADE FEDERAL DE UBERLÂNDIA"/>
    <s v="052/22"/>
    <n v="5397941000124"/>
    <s v="MASTHER SERVIÇOS E CONSTRUÇÕES LTDA"/>
    <n v="39453561649"/>
    <s v="ANDRÉ LUIS DA SILVA"/>
    <n v="621005"/>
    <x v="0"/>
    <s v="DIRPV"/>
    <n v="1352.49"/>
    <n v="3902.72"/>
    <s v="03 – ENSINO FUNDAMENTAL INCOMPLETO"/>
    <x v="0"/>
    <x v="1"/>
    <d v="1959-10-28T00:00:00"/>
    <x v="2"/>
    <x v="15"/>
    <d v="2022-11-21T00:00:00"/>
  </r>
  <r>
    <n v="154043"/>
    <s v="UNIVERSIDADE FEDERAL DE UBERLÂNDIA"/>
    <s v="052/22"/>
    <n v="5397941000124"/>
    <s v="MASTHER SERVIÇOS E CONSTRUÇÕES LTDA"/>
    <n v="41511603534"/>
    <s v="ANTÔNIO GARCIA BARBOSA"/>
    <n v="621005"/>
    <x v="0"/>
    <s v="DIRPV"/>
    <n v="1352.49"/>
    <n v="3902.72"/>
    <s v="03 – ENSINO FUNDAMENTAL INCOMPLETO"/>
    <x v="2"/>
    <x v="1"/>
    <d v="1966-01-17T00:00:00"/>
    <x v="0"/>
    <x v="15"/>
    <d v="2022-11-20T00:00:00"/>
  </r>
  <r>
    <n v="154043"/>
    <s v="UNIVERSIDADE FEDERAL DE UBERLÂNDIA"/>
    <s v="052/22"/>
    <n v="5397941000124"/>
    <s v="MASTHER SERVIÇOS E CONSTRUÇÕES LTDA"/>
    <n v="32283210615"/>
    <s v="BOLIVAR MARCELINO RESENDE"/>
    <n v="621005"/>
    <x v="0"/>
    <s v="DIRPV"/>
    <n v="1352.49"/>
    <n v="3902.72"/>
    <s v="03 – ENSINO FUNDAMENTAL INCOMPLETO"/>
    <x v="2"/>
    <x v="1"/>
    <d v="1957-05-04T00:00:00"/>
    <x v="2"/>
    <x v="15"/>
    <d v="2022-11-21T00:00:00"/>
  </r>
  <r>
    <n v="154043"/>
    <s v="UNIVERSIDADE FEDERAL DE UBERLÂNDIA"/>
    <s v="052/22"/>
    <n v="5397941000124"/>
    <s v="MASTHER SERVIÇOS E CONSTRUÇÕES LTDA"/>
    <n v="7630895674"/>
    <s v="BRUNO FLAUZINO SILVA"/>
    <n v="621005"/>
    <x v="0"/>
    <s v="DIRPV"/>
    <n v="1352.49"/>
    <n v="3902.72"/>
    <s v="03 – ENSINO FUNDAMENTAL INCOMPLETO"/>
    <x v="2"/>
    <x v="1"/>
    <d v="1987-05-10T00:00:00"/>
    <x v="2"/>
    <x v="15"/>
    <d v="2022-11-21T00:00:00"/>
  </r>
  <r>
    <n v="154043"/>
    <s v="UNIVERSIDADE FEDERAL DE UBERLÂNDIA"/>
    <s v="052/22"/>
    <n v="5397941000124"/>
    <s v="MASTHER SERVIÇOS E CONSTRUÇÕES LTDA"/>
    <n v="3041154609"/>
    <s v="CARLOS HENRIQUE RODRIGUES"/>
    <n v="621005"/>
    <x v="0"/>
    <s v="DIRPV"/>
    <n v="1352.49"/>
    <n v="3902.72"/>
    <s v="03 – ENSINO FUNDAMENTAL INCOMPLETO"/>
    <x v="2"/>
    <x v="1"/>
    <d v="1970-07-05T00:00:00"/>
    <x v="2"/>
    <x v="15"/>
    <d v="2022-11-21T00:00:00"/>
  </r>
  <r>
    <n v="154043"/>
    <s v="UNIVERSIDADE FEDERAL DE UBERLÂNDIA"/>
    <s v="052/22"/>
    <n v="5397941000124"/>
    <s v="MASTHER SERVIÇOS E CONSTRUÇÕES LTDA"/>
    <n v="5400801609"/>
    <s v="CLEITON ALVES DA SILVA"/>
    <n v="621005"/>
    <x v="0"/>
    <s v="DIRPV"/>
    <n v="1352.49"/>
    <n v="3902.72"/>
    <s v="03 – ENSINO FUNDAMENTAL INCOMPLETO"/>
    <x v="0"/>
    <x v="1"/>
    <d v="1982-08-21T00:00:00"/>
    <x v="2"/>
    <x v="15"/>
    <d v="2022-11-21T00:00:00"/>
  </r>
  <r>
    <n v="154043"/>
    <s v="UNIVERSIDADE FEDERAL DE UBERLÂNDIA"/>
    <s v="052/22"/>
    <n v="5397941000124"/>
    <s v="MASTHER SERVIÇOS E CONSTRUÇÕES LTDA"/>
    <n v="99088169500"/>
    <s v="DERNIVAL MOREIRA DA SILVA"/>
    <n v="621005"/>
    <x v="0"/>
    <s v="DIRPV"/>
    <n v="1352.49"/>
    <n v="3832.46"/>
    <s v="03 – ENSINO FUNDAMENTAL INCOMPLETO"/>
    <x v="3"/>
    <x v="1"/>
    <d v="1967-03-05T00:00:00"/>
    <x v="0"/>
    <x v="15"/>
    <d v="2022-11-20T00:00:00"/>
  </r>
  <r>
    <n v="154043"/>
    <s v="UNIVERSIDADE FEDERAL DE UBERLÂNDIA"/>
    <s v="052/22"/>
    <n v="5397941000124"/>
    <s v="MASTHER SERVIÇOS E CONSTRUÇÕES LTDA"/>
    <n v="62851926691"/>
    <s v="GILBERTO BARBOSA DE SOUZA"/>
    <n v="621005"/>
    <x v="0"/>
    <s v="DIRPV"/>
    <n v="1352.49"/>
    <n v="3902.72"/>
    <s v="03 – ENSINO FUNDAMENTAL INCOMPLETO"/>
    <x v="2"/>
    <x v="1"/>
    <d v="1965-03-27T00:00:00"/>
    <x v="0"/>
    <x v="15"/>
    <d v="2022-11-21T00:00:00"/>
  </r>
  <r>
    <n v="154043"/>
    <s v="UNIVERSIDADE FEDERAL DE UBERLÂNDIA"/>
    <s v="052/22"/>
    <n v="5397941000124"/>
    <s v="MASTHER SERVIÇOS E CONSTRUÇÕES LTDA"/>
    <n v="11635654661"/>
    <s v="HUDSON THIAGO ALMEIDA LOPES"/>
    <n v="621005"/>
    <x v="0"/>
    <s v="DIRPV"/>
    <n v="1352.49"/>
    <n v="3902.72"/>
    <s v="03 – ENSINO FUNDAMENTAL INCOMPLETO"/>
    <x v="0"/>
    <x v="1"/>
    <d v="1992-01-17T00:00:00"/>
    <x v="2"/>
    <x v="15"/>
    <d v="2022-11-21T00:00:00"/>
  </r>
  <r>
    <n v="154043"/>
    <s v="UNIVERSIDADE FEDERAL DE UBERLÂNDIA"/>
    <s v="052/22"/>
    <n v="5397941000124"/>
    <s v="MASTHER SERVIÇOS E CONSTRUÇÕES LTDA"/>
    <n v="12872697616"/>
    <s v="ISAC LOPES DE FREITAS"/>
    <n v="621005"/>
    <x v="0"/>
    <s v="DIRPV"/>
    <n v="1352.49"/>
    <n v="3902.72"/>
    <s v="03 – ENSINO FUNDAMENTAL INCOMPLETO"/>
    <x v="3"/>
    <x v="1"/>
    <d v="1992-09-21T00:00:00"/>
    <x v="0"/>
    <x v="15"/>
    <d v="2022-11-21T00:00:00"/>
  </r>
  <r>
    <n v="154043"/>
    <s v="UNIVERSIDADE FEDERAL DE UBERLÂNDIA"/>
    <s v="052/22"/>
    <n v="5397941000124"/>
    <s v="MASTHER SERVIÇOS E CONSTRUÇÕES LTDA"/>
    <n v="27991288153"/>
    <s v="JOEL BORGES VIEIRA"/>
    <n v="621005"/>
    <x v="0"/>
    <s v="DIRPV"/>
    <n v="1352.49"/>
    <n v="3902.72"/>
    <s v="03 – ENSINO FUNDAMENTAL INCOMPLETO"/>
    <x v="2"/>
    <x v="1"/>
    <d v="1959-02-01T00:00:00"/>
    <x v="2"/>
    <x v="15"/>
    <d v="2022-11-21T00:00:00"/>
  </r>
  <r>
    <n v="154043"/>
    <s v="UNIVERSIDADE FEDERAL DE UBERLÂNDIA"/>
    <s v="052/22"/>
    <n v="5397941000124"/>
    <s v="MASTHER SERVIÇOS E CONSTRUÇÕES LTDA"/>
    <n v="4161451679"/>
    <s v="JOELMO LUIZ PIRES"/>
    <n v="621005"/>
    <x v="0"/>
    <s v="DIRPV"/>
    <n v="1352.49"/>
    <n v="3902.72"/>
    <s v="03 – ENSINO FUNDAMENTAL INCOMPLETO"/>
    <x v="0"/>
    <x v="1"/>
    <d v="1974-09-18T00:00:00"/>
    <x v="0"/>
    <x v="15"/>
    <d v="2022-11-21T00:00:00"/>
  </r>
  <r>
    <n v="154043"/>
    <s v="UNIVERSIDADE FEDERAL DE UBERLÂNDIA"/>
    <s v="052/22"/>
    <n v="5397941000124"/>
    <s v="MASTHER SERVIÇOS E CONSTRUÇÕES LTDA"/>
    <n v="3782293622"/>
    <s v="JOSÉ BORGES GUIMARÃES JUNIOR"/>
    <n v="621005"/>
    <x v="0"/>
    <s v="DIRPV"/>
    <n v="1352.49"/>
    <n v="3902.72"/>
    <s v="03 – ENSINO FUNDAMENTAL INCOMPLETO"/>
    <x v="2"/>
    <x v="1"/>
    <d v="1978-06-08T00:00:00"/>
    <x v="2"/>
    <x v="15"/>
    <d v="2022-11-21T00:00:00"/>
  </r>
  <r>
    <n v="154043"/>
    <s v="UNIVERSIDADE FEDERAL DE UBERLÂNDIA"/>
    <s v="052/22"/>
    <n v="5397941000124"/>
    <s v="MASTHER SERVIÇOS E CONSTRUÇÕES LTDA"/>
    <n v="15285846609"/>
    <s v="JOSÉ GABRIEL MONTEIRO DE BRITO"/>
    <n v="621005"/>
    <x v="0"/>
    <s v="DIRPV"/>
    <n v="1352.49"/>
    <n v="3902.72"/>
    <s v="03 – ENSINO FUNDAMENTAL INCOMPLETO"/>
    <x v="0"/>
    <x v="1"/>
    <d v="1999-12-10T00:00:00"/>
    <x v="0"/>
    <x v="15"/>
    <d v="2022-11-21T00:00:00"/>
  </r>
  <r>
    <n v="154043"/>
    <s v="UNIVERSIDADE FEDERAL DE UBERLÂNDIA"/>
    <s v="052/22"/>
    <n v="5397941000124"/>
    <s v="MASTHER SERVIÇOS E CONSTRUÇÕES LTDA"/>
    <n v="17696679899"/>
    <s v="JURANDIR DANTAS DE OLIVEIRA"/>
    <n v="621005"/>
    <x v="0"/>
    <s v="DIRPV"/>
    <n v="1352.49"/>
    <n v="3902.72"/>
    <s v="03 – ENSINO FUNDAMENTAL INCOMPLETO"/>
    <x v="3"/>
    <x v="1"/>
    <d v="1964-06-08T00:00:00"/>
    <x v="0"/>
    <x v="15"/>
    <d v="2022-11-21T00:00:00"/>
  </r>
  <r>
    <n v="154043"/>
    <s v="UNIVERSIDADE FEDERAL DE UBERLÂNDIA"/>
    <s v="052/22"/>
    <n v="5397941000124"/>
    <s v="MASTHER SERVIÇOS E CONSTRUÇÕES LTDA"/>
    <n v="61996203649"/>
    <s v="MÁRCIO FRANCO DE REZENDE"/>
    <n v="621005"/>
    <x v="0"/>
    <s v="DIRPV"/>
    <n v="1352.49"/>
    <n v="3902.72"/>
    <s v="03 – ENSINO FUNDAMENTAL INCOMPLETO"/>
    <x v="2"/>
    <x v="1"/>
    <d v="1967-10-14T00:00:00"/>
    <x v="2"/>
    <x v="15"/>
    <d v="2022-11-21T00:00:00"/>
  </r>
  <r>
    <n v="154043"/>
    <s v="UNIVERSIDADE FEDERAL DE UBERLÂNDIA"/>
    <s v="052/22"/>
    <n v="5397941000124"/>
    <s v="MASTHER SERVIÇOS E CONSTRUÇÕES LTDA"/>
    <n v="12518179631"/>
    <s v="MARCO AURÉLIO CARDOSO DE ARAÚJO PIRES"/>
    <n v="621005"/>
    <x v="0"/>
    <s v="DIRPV"/>
    <n v="1352.49"/>
    <n v="3902.72"/>
    <s v="03 – ENSINO FUNDAMENTAL INCOMPLETO"/>
    <x v="2"/>
    <x v="1"/>
    <d v="1995-04-07T00:00:00"/>
    <x v="2"/>
    <x v="15"/>
    <d v="2022-11-21T00:00:00"/>
  </r>
  <r>
    <n v="154043"/>
    <s v="UNIVERSIDADE FEDERAL DE UBERLÂNDIA"/>
    <s v="052/22"/>
    <n v="5397941000124"/>
    <s v="MASTHER SERVIÇOS E CONSTRUÇÕES LTDA"/>
    <n v="71088935176"/>
    <s v="RAFAEL VITOR ARAÚJO SALLES SILVA"/>
    <n v="621005"/>
    <x v="0"/>
    <s v="DIRPV"/>
    <n v="1352.49"/>
    <n v="3832.46"/>
    <s v="03 – ENSINO FUNDAMENTAL INCOMPLETO"/>
    <x v="2"/>
    <x v="1"/>
    <d v="2002-07-25T00:00:00"/>
    <x v="2"/>
    <x v="15"/>
    <d v="2022-11-21T00:00:00"/>
  </r>
  <r>
    <n v="154043"/>
    <s v="UNIVERSIDADE FEDERAL DE UBERLÂNDIA"/>
    <s v="052/22"/>
    <n v="5397941000124"/>
    <s v="MASTHER SERVIÇOS E CONSTRUÇÕES LTDA"/>
    <n v="64988902587"/>
    <s v="RAIMUNDO SILVA RIBEIRO"/>
    <n v="621005"/>
    <x v="0"/>
    <s v="DIRPV"/>
    <n v="1352.49"/>
    <n v="3902.72"/>
    <s v="03 – ENSINO FUNDAMENTAL INCOMPLETO"/>
    <x v="2"/>
    <x v="1"/>
    <d v="1973-05-28T00:00:00"/>
    <x v="1"/>
    <x v="15"/>
    <d v="2022-11-21T00:00:00"/>
  </r>
  <r>
    <n v="154043"/>
    <s v="UNIVERSIDADE FEDERAL DE UBERLÂNDIA"/>
    <s v="052/22"/>
    <n v="5397941000124"/>
    <s v="MASTHER SERVIÇOS E CONSTRUÇÕES LTDA"/>
    <n v="13377363688"/>
    <s v="THIAGO RIBEIRO DA SILVA"/>
    <n v="621005"/>
    <x v="0"/>
    <s v="DIRPV"/>
    <n v="1352.49"/>
    <n v="3832.46"/>
    <s v="03 – ENSINO FUNDAMENTAL INCOMPLETO"/>
    <x v="0"/>
    <x v="1"/>
    <d v="1994-03-19T00:00:00"/>
    <x v="0"/>
    <x v="15"/>
    <d v="2022-11-20T00:00:00"/>
  </r>
  <r>
    <n v="154043"/>
    <s v="UNIVERSIDADE FEDERAL DE UBERLÂNDIA"/>
    <s v="052/22"/>
    <n v="5397941000124"/>
    <s v="MASTHER SERVIÇOS E CONSTRUÇÕES LTDA"/>
    <n v="12856049621"/>
    <s v="RIAN BRUNO NASCIMENTO OLIVEIRA"/>
    <n v="621005"/>
    <x v="0"/>
    <s v="DIRPV"/>
    <n v="1352.49"/>
    <n v="3902.72"/>
    <s v="03 – ENSINO FUNDAMENTAL INCOMPLETO"/>
    <x v="0"/>
    <x v="1"/>
    <d v="1994-05-22T00:00:00"/>
    <x v="2"/>
    <x v="15"/>
    <d v="2022-11-21T00:00:00"/>
  </r>
  <r>
    <n v="154043"/>
    <s v="UNIVERSIDADE FEDERAL DE UBERLÂNDIA"/>
    <s v="052/22"/>
    <n v="5397941000124"/>
    <s v="MASTHER SERVIÇOS E CONSTRUÇÕES LTDA"/>
    <n v="13129215603"/>
    <s v="VINÍCIUS LÚCIO DAMASIO"/>
    <n v="621005"/>
    <x v="0"/>
    <s v="DIRPV"/>
    <n v="1352.49"/>
    <n v="3832.46"/>
    <s v="03 – ENSINO FUNDAMENTAL INCOMPLETO"/>
    <x v="0"/>
    <x v="1"/>
    <d v="1995-03-28T00:00:00"/>
    <x v="1"/>
    <x v="15"/>
    <d v="2022-11-21T00:00:00"/>
  </r>
  <r>
    <n v="154043"/>
    <s v="UNIVERSIDADE FEDERAL DE UBERLÂNDIA"/>
    <s v="036/2017"/>
    <s v="25.648387/0001-18"/>
    <s v="RCA SERVIÇOS DE LIMPEZA PREDIAL LTDA. EPPerviços de Limpeza Predial Ltda. EPP"/>
    <s v="090.009.706-01"/>
    <s v="GISELE CAETANO DA SILVA"/>
    <n v="514320"/>
    <x v="0"/>
    <s v="PREFE - PATOS DE MINAS"/>
    <n v="1309.1500000000001"/>
    <n v="4131.25"/>
    <s v="00 - SEM EXIGENCIA"/>
    <x v="0"/>
    <x v="0"/>
    <d v="1986-10-27T00:00:00"/>
    <x v="0"/>
    <x v="14"/>
    <d v="2022-01-31T00:00:00"/>
  </r>
  <r>
    <n v="154043"/>
    <s v="UNIVERSIDADE FEDERAL DE UBERLÂNDIA"/>
    <s v="036/2017"/>
    <s v="25.648387/0001-18"/>
    <s v="RCA SERVIÇOS DE LIMPEZA PREDIAL LTDA. EPPerviços de Limpeza Predial Ltda. EPP"/>
    <s v="038.081.466-80"/>
    <s v="LILIAN CRISTINA PEREIRA DE CARVALHO"/>
    <n v="514320"/>
    <x v="0"/>
    <s v="PREFE - PATOS DE MINAS"/>
    <n v="1793.95"/>
    <n v="5037.46"/>
    <s v="00 - SEM EXIGENCIA"/>
    <x v="0"/>
    <x v="0"/>
    <d v="1979-09-27T00:00:00"/>
    <x v="2"/>
    <x v="14"/>
    <d v="2021-09-01T00:00:00"/>
  </r>
  <r>
    <n v="154043"/>
    <s v="UNIVERSIDADE FEDERAL DE UBERLÂNDIA"/>
    <s v="036/2017"/>
    <s v="25.648387/0001-18"/>
    <s v="RCA SERVIÇOS DE LIMPEZA PREDIAL LTDA. EPPerviços de Limpeza Predial Ltda. EPP"/>
    <n v="8025554627"/>
    <s v="IONE MARIA DE CARVALHO ROCHA"/>
    <n v="514320"/>
    <x v="0"/>
    <s v="PREFE - PATOS DE MINAS"/>
    <n v="1858.16"/>
    <n v="5120.4399999999996"/>
    <s v="00 - SEM EXIGENCIA"/>
    <x v="0"/>
    <x v="0"/>
    <d v="1976-11-19T00:00:00"/>
    <x v="2"/>
    <x v="16"/>
    <d v="2018-03-12T00:00:00"/>
  </r>
  <r>
    <n v="154043"/>
    <s v="UNIVERSIDADE FEDERAL DE UBERLÂNDIA"/>
    <s v="036/2017"/>
    <s v="25.648387/0001-18"/>
    <s v="RCA SERVIÇOS DE LIMPEZA PREDIAL LTDA. EPPerviços de Limpeza Predial Ltda. EPP"/>
    <n v="74122886600"/>
    <s v="MAURA MARIA DE OLIVEIRA"/>
    <n v="514320"/>
    <x v="0"/>
    <s v="PREFE - PATOS DE MINAS"/>
    <n v="1793.95"/>
    <n v="5037.46"/>
    <s v="00 - SEM EXIGENCIA"/>
    <x v="2"/>
    <x v="0"/>
    <d v="1962-10-11T00:00:00"/>
    <x v="1"/>
    <x v="14"/>
    <d v="2018-03-12T00:00:00"/>
  </r>
  <r>
    <n v="154043"/>
    <s v="UNIVERSIDADE FEDERAL DE UBERLÂNDIA"/>
    <s v="036/2017"/>
    <s v="25.648387/0001-18"/>
    <s v="RCA SERVIÇOS DE LIMPEZA PREDIAL LTDA. EPPerviços de Limpeza Predial Ltda. EPP"/>
    <n v="423418688"/>
    <s v="ISABETE APARECIDA DA SILVA TEIXEIRA "/>
    <n v="514320"/>
    <x v="0"/>
    <s v="PREFE - PATOS DE MINAS"/>
    <n v="1309.1500000000001"/>
    <n v="4131.25"/>
    <s v="00 - SEM EXIGENCIA"/>
    <x v="0"/>
    <x v="0"/>
    <d v="1970-10-02T00:00:00"/>
    <x v="2"/>
    <x v="14"/>
    <d v="2020-01-08T00:00:00"/>
  </r>
  <r>
    <n v="154043"/>
    <s v="UNIVERSIDADE FEDERAL DE UBERLÂNDIA"/>
    <s v="034/2017"/>
    <n v="969841000101"/>
    <s v="ARQGRAPH SEVIÇOS LTDA"/>
    <n v="13601485664"/>
    <s v="ELIOENAI HENRIQUE SILVA PEREIRA"/>
    <n v="314115"/>
    <x v="0"/>
    <s v="DIMAN"/>
    <n v="1422.68"/>
    <n v="4948.53"/>
    <s v="00 - SEM EXIGENCIA"/>
    <x v="0"/>
    <x v="1"/>
    <d v="1994-10-21T00:00:00"/>
    <x v="2"/>
    <x v="17"/>
    <d v="2017-11-03T00:00:00"/>
  </r>
  <r>
    <n v="154043"/>
    <s v="UNIVERSIDADE FEDERAL DE UBERLÂNDIA"/>
    <s v="034/2017"/>
    <n v="969841000101"/>
    <s v="ARQGRAPH SEVIÇOS LTDA"/>
    <n v="40943127149"/>
    <s v="FRANCISCO FREITAS REGO"/>
    <n v="314115"/>
    <x v="0"/>
    <s v="DIMAN"/>
    <n v="1422.68"/>
    <n v="4948.53"/>
    <s v="00 - SEM EXIGENCIA"/>
    <x v="0"/>
    <x v="1"/>
    <d v="1965-11-18T00:00:00"/>
    <x v="2"/>
    <x v="17"/>
    <d v="2017-11-07T00:00:00"/>
  </r>
  <r>
    <n v="154043"/>
    <s v="UNIVERSIDADE FEDERAL DE UBERLÂNDIA"/>
    <s v="034/2017"/>
    <n v="969841000101"/>
    <s v="ARQGRAPH SEVIÇOS LTDA"/>
    <n v="16809537619"/>
    <s v="IGOR RAFAEL NOGUEIRA COSTA"/>
    <n v="314115"/>
    <x v="0"/>
    <s v="DIMAN"/>
    <n v="1422.68"/>
    <n v="4948.53"/>
    <s v="00 - SEM EXIGENCIA"/>
    <x v="0"/>
    <x v="1"/>
    <d v="2003-09-01T00:00:00"/>
    <x v="0"/>
    <x v="17"/>
    <s v="17/112022"/>
  </r>
  <r>
    <n v="154043"/>
    <s v="UNIVERSIDADE FEDERAL DE UBERLÂNDIA"/>
    <s v="034/2017"/>
    <n v="969841000101"/>
    <s v="ARQGRAPH SEVIÇOS LTDA"/>
    <n v="11804801631"/>
    <s v="JEAN VITOR DA SILVA MENDES"/>
    <n v="715210"/>
    <x v="0"/>
    <s v="DIMAN"/>
    <n v="1908.1"/>
    <n v="6319.33"/>
    <s v="10 – CURSO TÉCNICO COMPLETO"/>
    <x v="4"/>
    <x v="1"/>
    <d v="1997-04-14T00:00:00"/>
    <x v="1"/>
    <x v="18"/>
    <d v="2019-12-18T00:00:00"/>
  </r>
  <r>
    <n v="154043"/>
    <s v="UNIVERSIDADE FEDERAL DE UBERLÂNDIA"/>
    <s v="034/2017"/>
    <n v="969841000101"/>
    <s v="ARQGRAPH SEVIÇOS LTDA"/>
    <n v="10591985683"/>
    <s v="JOAO VICTOR RIBEIRO"/>
    <n v="715210"/>
    <x v="0"/>
    <s v="DIMAN"/>
    <n v="4483.16"/>
    <n v="6319.33"/>
    <s v="10 – CURSO TÉCNICO COMPLETO"/>
    <x v="4"/>
    <x v="1"/>
    <d v="1991-07-03T00:00:00"/>
    <x v="2"/>
    <x v="18"/>
    <d v="2018-06-11T00:00:00"/>
  </r>
  <r>
    <n v="154043"/>
    <s v="UNIVERSIDADE FEDERAL DE UBERLÂNDIA"/>
    <s v="034/2017"/>
    <n v="969841000101"/>
    <s v="ARQGRAPH SEVIÇOS LTDA"/>
    <n v="17795686737"/>
    <s v="LUIZ HENRIQUE ALVES PAIVA"/>
    <n v="715210"/>
    <x v="0"/>
    <s v="DIMAN"/>
    <n v="1908.1"/>
    <n v="6319.33"/>
    <s v="10 – CURSO TÉCNICO COMPLETO"/>
    <x v="4"/>
    <x v="1"/>
    <d v="1998-10-13T00:00:00"/>
    <x v="0"/>
    <x v="18"/>
    <d v="2019-07-15T00:00:00"/>
  </r>
  <r>
    <n v="154043"/>
    <s v="UNIVERSIDADE FEDERAL DE UBERLÂNDIA"/>
    <s v="034/2017"/>
    <n v="969841000101"/>
    <s v="ARQGRAPH SEVIÇOS LTDA"/>
    <n v="1537146629"/>
    <s v="MARCUS VINICIUS SILVA"/>
    <n v="715210"/>
    <x v="0"/>
    <s v="DIMAN"/>
    <n v="1908.1"/>
    <n v="6319.33"/>
    <s v="10 – CURSO TÉCNICO COMPLETO"/>
    <x v="4"/>
    <x v="1"/>
    <d v="1988-03-15T00:00:00"/>
    <x v="0"/>
    <x v="18"/>
    <d v="2019-07-01T00:00:00"/>
  </r>
  <r>
    <n v="154043"/>
    <s v="UNIVERSIDADE FEDERAL DE UBERLÂNDIA"/>
    <s v="034/2017"/>
    <n v="969841000101"/>
    <s v="ARQGRAPH SEVIÇOS LTDA"/>
    <n v="53926935634"/>
    <s v="PAULO QUIRINO DA SILVA JUNIOR"/>
    <n v="214405"/>
    <x v="8"/>
    <s v="DIMAN"/>
    <n v="678.83"/>
    <n v="1000.06"/>
    <s v="08 - Superior Completo"/>
    <x v="1"/>
    <x v="1"/>
    <d v="1966-03-03T00:00:00"/>
    <x v="2"/>
    <x v="19"/>
    <d v="2017-11-16T00:00:00"/>
  </r>
  <r>
    <n v="154043"/>
    <s v="UNIVERSIDADE FEDERAL DE UBERLÂNDIA"/>
    <s v="034/2017"/>
    <n v="969841000101"/>
    <s v="ARQGRAPH SEVIÇOS LTDA"/>
    <n v="11488507678"/>
    <s v="PEDRO FERNANDES RODRIGUES DA SILVA"/>
    <n v="314115"/>
    <x v="0"/>
    <s v="DIMAN"/>
    <n v="1422.68"/>
    <n v="4948.53"/>
    <s v="00 - SEM EXIGENCIA"/>
    <x v="0"/>
    <x v="1"/>
    <d v="1994-12-22T00:00:00"/>
    <x v="0"/>
    <x v="17"/>
    <d v="2021-02-18T00:00:00"/>
  </r>
  <r>
    <n v="154043"/>
    <s v="UNIVERSIDADE FEDERAL DE UBERLÂNDIA"/>
    <s v="052/2018"/>
    <n v="969841000101"/>
    <s v="ARQGRAPH SEVIÇOS LTDA"/>
    <n v="11865443689"/>
    <s v="ARTHUR QUEIROZ BOTELHO"/>
    <n v="954305"/>
    <x v="0"/>
    <s v="DIMAN"/>
    <n v="3458.44"/>
    <n v="11588.93"/>
    <s v="10 – CURSO TÉCNICO COMPLETO"/>
    <x v="4"/>
    <x v="1"/>
    <d v="1993-09-27T00:00:00"/>
    <x v="2"/>
    <x v="20"/>
    <d v="2022-01-31T00:00:00"/>
  </r>
  <r>
    <n v="154043"/>
    <s v="UNIVERSIDADE FEDERAL DE UBERLÂNDIA"/>
    <s v="052/2018"/>
    <n v="969841000101"/>
    <s v="ARQGRAPH SEVIÇOS LTDA"/>
    <n v="3618475640"/>
    <s v="BENEDITO LUCIANO DIAS JUNIOR"/>
    <n v="313220"/>
    <x v="0"/>
    <s v="DIMAN"/>
    <n v="4226.9799999999996"/>
    <n v="13054.06"/>
    <s v="10 – CURSO TÉCNICO COMPLETO"/>
    <x v="4"/>
    <x v="1"/>
    <d v="1976-07-26T00:00:00"/>
    <x v="2"/>
    <x v="21"/>
    <d v="2019-02-18T00:00:00"/>
  </r>
  <r>
    <n v="154043"/>
    <s v="UNIVERSIDADE FEDERAL DE UBERLÂNDIA"/>
    <s v="052/2018"/>
    <n v="969841000101"/>
    <s v="ARQGRAPH SEVIÇOS LTDA"/>
    <n v="7891932646"/>
    <s v="CINTIA ALVES LINO"/>
    <n v="354205"/>
    <x v="0"/>
    <s v="DIMAN"/>
    <n v="2843.61"/>
    <n v="8189.63"/>
    <s v="06 – ENSINO MÉDIO COMPLETO"/>
    <x v="1"/>
    <x v="0"/>
    <d v="1987-03-10T00:00:00"/>
    <x v="2"/>
    <x v="8"/>
    <d v="2019-12-02T00:00:00"/>
  </r>
  <r>
    <n v="154043"/>
    <s v="UNIVERSIDADE FEDERAL DE UBERLÂNDIA"/>
    <s v="052/2018"/>
    <n v="969841000101"/>
    <s v="ARQGRAPH SEVIÇOS LTDA"/>
    <n v="52001636920"/>
    <s v="CLETON REINALDO GOMES DE CALDAS "/>
    <n v="915305"/>
    <x v="0"/>
    <s v="DIMAN"/>
    <n v="4226.9799999999996"/>
    <n v="13054.06"/>
    <s v="10 – CURSO TÉCNICO COMPLETO"/>
    <x v="4"/>
    <x v="1"/>
    <d v="1965-01-06T00:00:00"/>
    <x v="1"/>
    <x v="22"/>
    <s v=" 19/11/2018"/>
  </r>
  <r>
    <n v="154043"/>
    <s v="UNIVERSIDADE FEDERAL DE UBERLÂNDIA"/>
    <s v="052/2018"/>
    <n v="969841000101"/>
    <s v="ARQGRAPH SEVIÇOS LTDA"/>
    <n v="10131238671"/>
    <s v="DIEGO HENRIQUEROCHA DEANDRADEBRAGA"/>
    <n v="915305"/>
    <x v="0"/>
    <s v="DIMAN"/>
    <n v="4226.9799999999996"/>
    <n v="13054.06"/>
    <s v="10 – CURSO TÉCNICO COMPLETO"/>
    <x v="4"/>
    <x v="1"/>
    <d v="1991-01-20T00:00:00"/>
    <x v="2"/>
    <x v="22"/>
    <d v="2021-03-22T00:00:00"/>
  </r>
  <r>
    <n v="154043"/>
    <s v="UNIVERSIDADE FEDERAL DE UBERLÂNDIA"/>
    <s v="052/2018"/>
    <s v="00.969.841/0001-01"/>
    <s v="ARQGRAPH SEVIÇOS LTDA"/>
    <n v="4311502656"/>
    <s v="JOSE NUNES DE SOUZA FILHO"/>
    <n v="313220"/>
    <x v="0"/>
    <s v="DIMAN"/>
    <n v="4226.9799999999996"/>
    <n v="13054.06"/>
    <s v="10 – CURSO TÉCNICO COMPLETO"/>
    <x v="4"/>
    <x v="1"/>
    <d v="1981-02-28T00:00:00"/>
    <x v="0"/>
    <x v="21"/>
    <d v="2021-11-03T00:00:00"/>
  </r>
  <r>
    <n v="154043"/>
    <s v="UNIVERSIDADE FEDERAL DE UBERLÂNDIA"/>
    <s v="052/2018"/>
    <s v="00.969.841/0001-01"/>
    <s v="ARQGRAPH SEVIÇOS LTDA"/>
    <s v="096.065.946-37"/>
    <s v="KARLA DORNELAS LEMES VIEIRA"/>
    <n v="354205"/>
    <x v="0"/>
    <s v="DIMAN"/>
    <n v="2843.61"/>
    <n v="8189.63"/>
    <s v="06 – ENSINO MÉDIO COMPLETO"/>
    <x v="0"/>
    <x v="0"/>
    <d v="2020-07-20T00:00:00"/>
    <x v="2"/>
    <x v="8"/>
    <d v="2020-09-16T00:00:00"/>
  </r>
  <r>
    <n v="154043"/>
    <s v="UNIVERSIDADE FEDERAL DE UBERLÂNDIA"/>
    <s v="052/2018"/>
    <n v="969841000101"/>
    <s v="ARQGRAPH SEVIÇOS LTDA"/>
    <n v="1854057626"/>
    <s v="KELSON WILLIAN DOS ANJOS DE ASSIS"/>
    <n v="954305"/>
    <x v="0"/>
    <s v="DIMAN"/>
    <n v="4226.9799999999996"/>
    <n v="13054.06"/>
    <s v="10 – CURSO TÉCNICO COMPLETO"/>
    <x v="4"/>
    <x v="1"/>
    <d v="1965-01-06T00:00:00"/>
    <x v="1"/>
    <x v="22"/>
    <d v="2021-05-12T00:00:00"/>
  </r>
  <r>
    <n v="154043"/>
    <s v="UNIVERSIDADE FEDERAL DE UBERLÂNDIA"/>
    <s v="052/2018"/>
    <n v="969841000101"/>
    <s v="ARQGRAPH SEVIÇOS LTDA"/>
    <n v="5446063619"/>
    <s v="MARCELO DE SOUZA FERREIRA"/>
    <n v="915105"/>
    <x v="0"/>
    <s v="DIMAN"/>
    <n v="4226.9799999999996"/>
    <n v="13054.06"/>
    <s v="10 – CURSO TÉCNICO COMPLETO"/>
    <x v="4"/>
    <x v="1"/>
    <d v="1980-08-31T00:00:00"/>
    <x v="2"/>
    <x v="23"/>
    <s v=" 23/11/2015"/>
  </r>
  <r>
    <n v="154043"/>
    <s v="UNIVERSIDADE FEDERAL DE UBERLÂNDIA"/>
    <s v="052/2018"/>
    <n v="969841000101"/>
    <s v="ARQGRAPH SEVIÇOS LTDA"/>
    <s v="052.545.611-22"/>
    <s v="RAPHAEL MAGALHAES DA SILVA"/>
    <n v="954305"/>
    <x v="0"/>
    <s v="DIMAN"/>
    <n v="3458.44"/>
    <n v="11588.93"/>
    <s v="10 – CURSO TÉCNICO COMPLETO"/>
    <x v="4"/>
    <x v="1"/>
    <d v="1996-07-08T00:00:00"/>
    <x v="0"/>
    <x v="20"/>
    <d v="2022-07-15T00:00:00"/>
  </r>
  <r>
    <n v="154043"/>
    <s v="UNIVERSIDADE FEDERAL DE UBERLÂNDIA"/>
    <s v="052/2018"/>
    <n v="969841000101"/>
    <s v="ARQGRAPH SEVIÇOS LTDA"/>
    <n v="1280318678"/>
    <s v="REJANE CRISTINA DOS SANTOS KARWOWSKI"/>
    <n v="142705"/>
    <x v="0"/>
    <s v="DIMAN"/>
    <n v="7685.4"/>
    <n v="17496.580000000002"/>
    <s v="08 - Superior Completo"/>
    <x v="1"/>
    <x v="0"/>
    <d v="1987-08-18T00:00:00"/>
    <x v="2"/>
    <x v="24"/>
    <d v="2020-12-04T00:00:00"/>
  </r>
  <r>
    <n v="154043"/>
    <s v="UNIVERSIDADE FEDERAL DE UBERLÂNDIA"/>
    <s v="052/2018"/>
    <n v="969841000101"/>
    <s v="ARQGRAPH SEVIÇOS LTDA"/>
    <s v="098.546.786-01"/>
    <s v="THIAGO MARTINS CAETANO"/>
    <n v="313220"/>
    <x v="0"/>
    <s v="DIMAN"/>
    <n v="4226.9799999999996"/>
    <n v="13054.06"/>
    <s v="10 – CURSO TÉCNICO COMPLETO"/>
    <x v="4"/>
    <x v="1"/>
    <d v="1991-06-14T00:00:00"/>
    <x v="2"/>
    <x v="21"/>
    <d v="2022-09-01T00:00:00"/>
  </r>
  <r>
    <n v="154043"/>
    <s v="UNIVERSIDADE FEDERAL DE UBERLÂNDIA"/>
    <s v="038/2018"/>
    <n v="9611589000139"/>
    <s v="Instituto Brasileiro de Politicas Públicas"/>
    <n v="5666616676"/>
    <s v="ADEON SOUZA AMARAL"/>
    <s v="Recepcionista"/>
    <x v="9"/>
    <s v="UFU"/>
    <n v="2110.6999999999998"/>
    <n v="4544.34"/>
    <s v="ENSINO MÉDIO COMPLETO"/>
    <x v="0"/>
    <x v="1"/>
    <d v="1982-03-07T00:00:00"/>
    <x v="2"/>
    <x v="25"/>
    <d v="2019-01-16T00:00:00"/>
  </r>
  <r>
    <n v="154043"/>
    <s v="UNIVERSIDADE FEDERAL DE UBERLÂNDIA"/>
    <s v="038/2018"/>
    <n v="9611589000139"/>
    <s v="Instituto Brasileiro de Politicas Públicas"/>
    <n v="125812167"/>
    <s v="ADRIANA DIONISIO DE SANTANA"/>
    <s v="Recepcionista"/>
    <x v="9"/>
    <s v="UFU"/>
    <n v="2110.6999999999998"/>
    <n v="4544.34"/>
    <s v="ENSINO MÉDIO COMPLETO"/>
    <x v="0"/>
    <x v="0"/>
    <d v="1982-10-30T00:00:00"/>
    <x v="1"/>
    <x v="25"/>
    <d v="2018-11-08T00:00:00"/>
  </r>
  <r>
    <n v="154043"/>
    <s v="UNIVERSIDADE FEDERAL DE UBERLÂNDIA"/>
    <s v="038/2018"/>
    <n v="9611589000139"/>
    <s v="Instituto Brasileiro de Politicas Públicas"/>
    <n v="8037214630"/>
    <s v="ADRIELLE TEIXEIRA ROSA"/>
    <s v="Recepcionista"/>
    <x v="9"/>
    <s v="UFU"/>
    <n v="2110.6999999999998"/>
    <n v="4544.34"/>
    <s v="ENSINO MÉDIO COMPLETO"/>
    <x v="1"/>
    <x v="0"/>
    <d v="1986-06-13T00:00:00"/>
    <x v="2"/>
    <x v="25"/>
    <d v="2018-11-08T00:00:00"/>
  </r>
  <r>
    <n v="154043"/>
    <s v="UNIVERSIDADE FEDERAL DE UBERLÂNDIA"/>
    <s v="038/2018"/>
    <n v="9611589000139"/>
    <s v="Instituto Brasileiro de Politicas Públicas"/>
    <n v="12067763660"/>
    <s v="ALEKYSSANE MENDES ALVES"/>
    <s v="Recepcionista"/>
    <x v="9"/>
    <s v="UFU"/>
    <n v="2110.6999999999998"/>
    <n v="4544.34"/>
    <s v="ENSINO MÉDIO COMPLETO"/>
    <x v="1"/>
    <x v="0"/>
    <d v="1995-10-02T00:00:00"/>
    <x v="0"/>
    <x v="25"/>
    <d v="2021-03-01T00:00:00"/>
  </r>
  <r>
    <n v="154043"/>
    <s v="UNIVERSIDADE FEDERAL DE UBERLÂNDIA"/>
    <s v="038/2018"/>
    <n v="9611589000139"/>
    <s v="Instituto Brasileiro de Politicas Públicas"/>
    <n v="9467107678"/>
    <s v="ALEX FERREIRA DOS SANTOS"/>
    <s v="Recepcionista"/>
    <x v="9"/>
    <s v="UFU"/>
    <n v="2110.6999999999998"/>
    <n v="4544.34"/>
    <s v="ENSINO MÉDIO COMPLETO"/>
    <x v="0"/>
    <x v="1"/>
    <d v="1987-11-28T00:00:00"/>
    <x v="2"/>
    <x v="25"/>
    <d v="2021-02-12T00:00:00"/>
  </r>
  <r>
    <n v="154043"/>
    <s v="UNIVERSIDADE FEDERAL DE UBERLÂNDIA"/>
    <s v="038/2018"/>
    <n v="9611589000139"/>
    <s v="Instituto Brasileiro de Politicas Públicas"/>
    <n v="5078451617"/>
    <s v="ALICE LENICLEIA SOUSA FERNANDES"/>
    <s v="Recepcionista"/>
    <x v="9"/>
    <s v="UFU"/>
    <n v="2110.6999999999998"/>
    <n v="4544.34"/>
    <s v="ENSINO MÉDIO COMPLETO"/>
    <x v="0"/>
    <x v="0"/>
    <d v="1981-05-14T00:00:00"/>
    <x v="0"/>
    <x v="25"/>
    <d v="2018-12-03T00:00:00"/>
  </r>
  <r>
    <n v="154043"/>
    <s v="UNIVERSIDADE FEDERAL DE UBERLÂNDIA"/>
    <s v="038/2018"/>
    <n v="9611589000139"/>
    <s v="Instituto Brasileiro de Politicas Públicas"/>
    <n v="8317589617"/>
    <s v="ALINE INACIO ALENCAR"/>
    <s v="Recepcionista"/>
    <x v="9"/>
    <s v="UFU"/>
    <n v="2110.6999999999998"/>
    <n v="4544.34"/>
    <s v="ENSINO MÉDIO COMPLETO"/>
    <x v="1"/>
    <x v="0"/>
    <d v="1989-01-29T00:00:00"/>
    <x v="0"/>
    <x v="25"/>
    <d v="2019-08-09T00:00:00"/>
  </r>
  <r>
    <n v="154043"/>
    <s v="UNIVERSIDADE FEDERAL DE UBERLÂNDIA"/>
    <s v="038/2018"/>
    <n v="9611589000139"/>
    <s v="Instituto Brasileiro de Politicas Públicas"/>
    <n v="3695871628"/>
    <s v="ALZIRA SILVA GALDINO"/>
    <s v="Recepcionista"/>
    <x v="9"/>
    <s v="UFU"/>
    <n v="2110.6999999999998"/>
    <n v="4544.34"/>
    <s v="ENSINO MÉDIO COMPLETO"/>
    <x v="0"/>
    <x v="0"/>
    <d v="1977-08-10T00:00:00"/>
    <x v="0"/>
    <x v="25"/>
    <d v="2018-11-08T00:00:00"/>
  </r>
  <r>
    <n v="154043"/>
    <s v="UNIVERSIDADE FEDERAL DE UBERLÂNDIA"/>
    <s v="038/2018"/>
    <n v="9611589000139"/>
    <s v="Instituto Brasileiro de Politicas Públicas"/>
    <s v="135.165.496-96"/>
    <s v="ANA CAROLINA MATOSINHOS PORTO"/>
    <s v="Recepcionista"/>
    <x v="9"/>
    <s v="UFU"/>
    <n v="2110.6999999999998"/>
    <n v="4544.34"/>
    <s v="ENSINO MÉDIO COMPLETO"/>
    <x v="0"/>
    <x v="0"/>
    <d v="1998-05-19T00:00:00"/>
    <x v="0"/>
    <x v="25"/>
    <d v="2022-05-02T00:00:00"/>
  </r>
  <r>
    <n v="154043"/>
    <s v="UNIVERSIDADE FEDERAL DE UBERLÂNDIA"/>
    <s v="038/2018"/>
    <n v="9611589000139"/>
    <s v="Instituto Brasileiro de Politicas Públicas"/>
    <n v="5631030608"/>
    <s v="ANA CAROLINA MENDES MORAIS CALISTO"/>
    <s v="Recepcionista"/>
    <x v="9"/>
    <s v="UFU"/>
    <n v="2110.6999999999998"/>
    <n v="4544.34"/>
    <s v="ENSINO MÉDIO COMPLETO"/>
    <x v="1"/>
    <x v="0"/>
    <d v="1982-03-16T00:00:00"/>
    <x v="2"/>
    <x v="25"/>
    <d v="2018-11-12T00:00:00"/>
  </r>
  <r>
    <n v="154043"/>
    <s v="UNIVERSIDADE FEDERAL DE UBERLÂNDIA"/>
    <s v="038/2018"/>
    <n v="9611589000139"/>
    <s v="Instituto Brasileiro de Politicas Públicas"/>
    <n v="97575925104"/>
    <s v="ANA CLEIDE MENDONÇA DA SILVA GARBIM"/>
    <s v="Recepcionista"/>
    <x v="9"/>
    <s v="UFU"/>
    <n v="2110.6999999999998"/>
    <n v="4544.34"/>
    <s v="ENSINO MÉDIO COMPLETO"/>
    <x v="1"/>
    <x v="0"/>
    <d v="1979-01-20T00:00:00"/>
    <x v="0"/>
    <x v="25"/>
    <d v="2018-11-12T00:00:00"/>
  </r>
  <r>
    <n v="154043"/>
    <s v="UNIVERSIDADE FEDERAL DE UBERLÂNDIA"/>
    <s v="038/2018"/>
    <n v="9611589000139"/>
    <s v="Instituto Brasileiro de Politicas Públicas"/>
    <n v="70445874104"/>
    <s v="ANA FLAVIA SENA BARBOSA"/>
    <s v="Recepcionista"/>
    <x v="9"/>
    <s v="UFU"/>
    <n v="2110.6999999999998"/>
    <n v="4544.34"/>
    <s v="ENSINO MÉDIO COMPLETO"/>
    <x v="1"/>
    <x v="0"/>
    <d v="1997-06-02T00:00:00"/>
    <x v="0"/>
    <x v="25"/>
    <d v="2019-08-01T00:00:00"/>
  </r>
  <r>
    <n v="154043"/>
    <s v="UNIVERSIDADE FEDERAL DE UBERLÂNDIA"/>
    <s v="038/2018"/>
    <n v="9611589000139"/>
    <s v="Instituto Brasileiro de Politicas Públicas"/>
    <n v="11441281614"/>
    <s v="ANA PAULA FERREIRA SILVA"/>
    <s v="Recepcionista"/>
    <x v="9"/>
    <s v="UFU"/>
    <n v="2110.6999999999998"/>
    <n v="4544.34"/>
    <s v="ENSINO MÉDIO COMPLETO"/>
    <x v="5"/>
    <x v="0"/>
    <d v="1994-07-21T00:00:00"/>
    <x v="0"/>
    <x v="25"/>
    <d v="2021-04-01T00:00:00"/>
  </r>
  <r>
    <n v="154043"/>
    <s v="UNIVERSIDADE FEDERAL DE UBERLÂNDIA"/>
    <s v="038/2018"/>
    <n v="9611589000139"/>
    <s v="Instituto Brasileiro de Politicas Públicas"/>
    <s v="092.500.756-00"/>
    <s v="ANA PAULA OLIVEIRA CARVALHO"/>
    <s v="Recepcionista"/>
    <x v="9"/>
    <s v="UFU"/>
    <n v="2110.6999999999998"/>
    <n v="4544.34"/>
    <s v="ENSINO MÉDIO COMPLETO"/>
    <x v="0"/>
    <x v="0"/>
    <d v="1989-03-01T00:00:00"/>
    <x v="0"/>
    <x v="25"/>
    <d v="2022-04-07T00:00:00"/>
  </r>
  <r>
    <n v="154043"/>
    <s v="UNIVERSIDADE FEDERAL DE UBERLÂNDIA"/>
    <s v="038/2018"/>
    <n v="9611589000139"/>
    <s v="Instituto Brasileiro de Politicas Públicas"/>
    <s v="117.194.736-41"/>
    <s v="ANA PAULA RODRIGUES FERREIRA"/>
    <s v="Recepcionista"/>
    <x v="9"/>
    <s v="UFU"/>
    <n v="2110.6999999999998"/>
    <n v="4544.34"/>
    <s v="ENSINO MÉDIO COMPLETO"/>
    <x v="0"/>
    <x v="0"/>
    <d v="1993-12-01T00:00:00"/>
    <x v="2"/>
    <x v="25"/>
    <d v="2019-05-20T00:00:00"/>
  </r>
  <r>
    <n v="154043"/>
    <s v="UNIVERSIDADE FEDERAL DE UBERLÂNDIA"/>
    <s v="038/2018"/>
    <n v="9611589000139"/>
    <s v="Instituto Brasileiro de Politicas Públicas"/>
    <s v="101.071.966-11"/>
    <s v="ANDERSON LEITE LADARIO"/>
    <s v="Recepcionista"/>
    <x v="9"/>
    <s v="UFU"/>
    <n v="2110.6999999999998"/>
    <n v="4544.34"/>
    <s v="ENSINO MÉDIO COMPLETO"/>
    <x v="0"/>
    <x v="1"/>
    <d v="1992-01-26T00:00:00"/>
    <x v="2"/>
    <x v="25"/>
    <d v="2020-10-01T00:00:00"/>
  </r>
  <r>
    <n v="154043"/>
    <s v="UNIVERSIDADE FEDERAL DE UBERLÂNDIA"/>
    <s v="038/2018"/>
    <n v="9611589000139"/>
    <s v="Instituto Brasileiro de Politicas Públicas"/>
    <s v="096.091.356-41"/>
    <s v="ANGELICA PEREIRA ALVES DA SILVA"/>
    <s v="Recepcionista"/>
    <x v="9"/>
    <s v="UFU"/>
    <n v="2110.6999999999998"/>
    <n v="4544.34"/>
    <s v="ENSINO MÉDIO COMPLETO"/>
    <x v="1"/>
    <x v="0"/>
    <d v="1990-11-16T00:00:00"/>
    <x v="0"/>
    <x v="25"/>
    <d v="2022-04-18T00:00:00"/>
  </r>
  <r>
    <n v="154043"/>
    <s v="UNIVERSIDADE FEDERAL DE UBERLÂNDIA"/>
    <s v="038/2018"/>
    <n v="9611589000139"/>
    <s v="Instituto Brasileiro de Politicas Públicas"/>
    <n v="1130631133"/>
    <s v="ANNA BEATRIZ GIMENEZ DA SILVA"/>
    <s v="Recepcionista"/>
    <x v="10"/>
    <s v="UFU"/>
    <n v="2321.77"/>
    <n v="4974.22"/>
    <s v="ENSINO MÉDIO COMPLETO"/>
    <x v="0"/>
    <x v="0"/>
    <d v="1997-01-26T00:00:00"/>
    <x v="2"/>
    <x v="25"/>
    <d v="2021-05-24T00:00:00"/>
  </r>
  <r>
    <n v="154043"/>
    <s v="UNIVERSIDADE FEDERAL DE UBERLÂNDIA"/>
    <s v="038/2018"/>
    <n v="9611589000139"/>
    <s v="Instituto Brasileiro de Politicas Públicas"/>
    <s v="060.355.146-77"/>
    <s v="ANUSQUIA CAROLINA OHHIRA KAWAMOTO"/>
    <s v="Recepcionista"/>
    <x v="9"/>
    <s v="UFU"/>
    <n v="2110.6999999999998"/>
    <n v="4544.34"/>
    <s v="ENSINO MÉDIO COMPLETO"/>
    <x v="1"/>
    <x v="0"/>
    <d v="1982-12-29T00:00:00"/>
    <x v="2"/>
    <x v="25"/>
    <d v="2018-11-08T00:00:00"/>
  </r>
  <r>
    <n v="154043"/>
    <s v="UNIVERSIDADE FEDERAL DE UBERLÂNDIA"/>
    <s v="038/2018"/>
    <n v="9611589000139"/>
    <s v="Instituto Brasileiro de Politicas Públicas"/>
    <n v="12614544647"/>
    <s v="ARTHUR FREITAS SAMPAIO"/>
    <s v="Recepcionista"/>
    <x v="9"/>
    <s v="UFU"/>
    <n v="2110.6999999999998"/>
    <n v="4544.34"/>
    <s v="ENSINO MÉDIO COMPLETO"/>
    <x v="0"/>
    <x v="1"/>
    <d v="2000-08-07T00:00:00"/>
    <x v="2"/>
    <x v="25"/>
    <d v="2019-08-05T00:00:00"/>
  </r>
  <r>
    <n v="154043"/>
    <s v="UNIVERSIDADE FEDERAL DE UBERLÂNDIA"/>
    <s v="038/2018"/>
    <n v="9611589000139"/>
    <s v="Instituto Brasileiro de Politicas Públicas"/>
    <n v="11309361630"/>
    <s v="BARBARA DE OLIVEIRA SILVA"/>
    <s v="Recepcionista"/>
    <x v="9"/>
    <s v="UFU"/>
    <n v="2110.6999999999998"/>
    <n v="4544.34"/>
    <s v="ENSINO MÉDIO COMPLETO"/>
    <x v="1"/>
    <x v="0"/>
    <d v="1997-06-24T00:00:00"/>
    <x v="1"/>
    <x v="25"/>
    <d v="2021-03-19T00:00:00"/>
  </r>
  <r>
    <n v="154043"/>
    <s v="UNIVERSIDADE FEDERAL DE UBERLÂNDIA"/>
    <s v="038/2018"/>
    <n v="9611589000139"/>
    <s v="Instituto Brasileiro de Politicas Públicas"/>
    <n v="6429029689"/>
    <s v="BETHANIA FALCO DE LIMA"/>
    <s v="Recepcionista"/>
    <x v="9"/>
    <s v="UFU"/>
    <n v="2110.6999999999998"/>
    <n v="4544.34"/>
    <s v="ENSINO MÉDIO COMPLETO"/>
    <x v="1"/>
    <x v="0"/>
    <d v="1985-06-11T00:00:00"/>
    <x v="2"/>
    <x v="25"/>
    <d v="2018-11-08T00:00:00"/>
  </r>
  <r>
    <n v="154043"/>
    <s v="UNIVERSIDADE FEDERAL DE UBERLÂNDIA"/>
    <s v="038/2018"/>
    <n v="9611589000139"/>
    <s v="Instituto Brasileiro de Politicas Públicas"/>
    <s v="083.138.046-29"/>
    <s v="BRUNNA VASTAG FERREIRA SILVA"/>
    <s v="Recepcionista"/>
    <x v="11"/>
    <s v="UFU"/>
    <n v="2353.1"/>
    <n v="5007.8500000000004"/>
    <s v="ENSINO MÉDIO COMPLETO"/>
    <x v="1"/>
    <x v="0"/>
    <d v="1987-05-11T00:00:00"/>
    <x v="2"/>
    <x v="25"/>
    <d v="2018-11-08T00:00:00"/>
  </r>
  <r>
    <n v="154043"/>
    <s v="UNIVERSIDADE FEDERAL DE UBERLÂNDIA"/>
    <s v="038/2018"/>
    <n v="9611589000139"/>
    <s v="Instituto Brasileiro de Politicas Públicas"/>
    <n v="12518622683"/>
    <s v="BRUNO HENRIQUE SILVA"/>
    <s v="Recepcionista"/>
    <x v="9"/>
    <s v="UFU"/>
    <n v="2110.6999999999998"/>
    <n v="4544.34"/>
    <s v="ENSINO MÉDIO COMPLETO"/>
    <x v="1"/>
    <x v="1"/>
    <d v="1995-12-21T00:00:00"/>
    <x v="1"/>
    <x v="25"/>
    <d v="2018-11-08T00:00:00"/>
  </r>
  <r>
    <n v="154043"/>
    <s v="UNIVERSIDADE FEDERAL DE UBERLÂNDIA"/>
    <s v="038/2018"/>
    <n v="9611589000139"/>
    <s v="Instituto Brasileiro de Politicas Públicas"/>
    <s v="093.114.306-33"/>
    <s v="CAIO CESAR DE ALMEIDA GUIMARAES"/>
    <s v="Recepcionista"/>
    <x v="9"/>
    <s v="UFU"/>
    <n v="2110.6999999999998"/>
    <n v="4544.34"/>
    <s v="ENSINO MÉDIO COMPLETO"/>
    <x v="5"/>
    <x v="1"/>
    <d v="1992-03-27T00:00:00"/>
    <x v="2"/>
    <x v="25"/>
    <d v="2018-11-08T00:00:00"/>
  </r>
  <r>
    <n v="154043"/>
    <s v="UNIVERSIDADE FEDERAL DE UBERLÂNDIA"/>
    <s v="038/2018"/>
    <n v="9611589000139"/>
    <s v="Instituto Brasileiro de Politicas Públicas"/>
    <s v="100.174.896-44"/>
    <s v="CARLOS MAGNO DE OLIVEIRA MARTINS JR"/>
    <s v="Recepcionista"/>
    <x v="9"/>
    <s v="UFU"/>
    <n v="2110.6999999999998"/>
    <n v="4544.34"/>
    <s v="ENSINO MÉDIO COMPLETO"/>
    <x v="0"/>
    <x v="1"/>
    <d v="1981-11-08T00:00:00"/>
    <x v="2"/>
    <x v="25"/>
    <d v="2019-05-20T00:00:00"/>
  </r>
  <r>
    <n v="154043"/>
    <s v="UNIVERSIDADE FEDERAL DE UBERLÂNDIA"/>
    <s v="038/2018"/>
    <n v="9611589000139"/>
    <s v="Instituto Brasileiro de Politicas Públicas"/>
    <s v="807.677.456-04"/>
    <s v="CELIO DOS REIS PEREIRA"/>
    <s v="Recepcionista"/>
    <x v="9"/>
    <s v="UFU"/>
    <n v="2110.6999999999998"/>
    <n v="4544.34"/>
    <s v="ENSINO MÉDIO COMPLETO"/>
    <x v="0"/>
    <x v="1"/>
    <d v="1968-12-05T00:00:00"/>
    <x v="1"/>
    <x v="25"/>
    <d v="2018-11-08T00:00:00"/>
  </r>
  <r>
    <n v="154043"/>
    <s v="UNIVERSIDADE FEDERAL DE UBERLÂNDIA"/>
    <s v="038/2018"/>
    <n v="9611589000139"/>
    <s v="Instituto Brasileiro de Politicas Públicas"/>
    <s v="064.503.536-00"/>
    <s v="CORDELIA LOPES GARCIA"/>
    <s v="Recepcionista"/>
    <x v="9"/>
    <s v="UFU"/>
    <n v="2110.6999999999998"/>
    <n v="4544.34"/>
    <s v="ENSINO MÉDIO COMPLETO"/>
    <x v="1"/>
    <x v="0"/>
    <d v="1984-06-12T00:00:00"/>
    <x v="2"/>
    <x v="25"/>
    <d v="2019-04-12T00:00:00"/>
  </r>
  <r>
    <n v="154043"/>
    <s v="UNIVERSIDADE FEDERAL DE UBERLÂNDIA"/>
    <s v="038/2018"/>
    <n v="9611589000139"/>
    <s v="Instituto Brasileiro de Politicas Públicas"/>
    <s v="034.373.206-88"/>
    <s v="CRISTIAN VITORINO RODRIGUES DA CUNHA"/>
    <s v="Recepcionista"/>
    <x v="9"/>
    <s v="UFU"/>
    <n v="2110.6999999999998"/>
    <n v="4544.34"/>
    <s v="ENSINO MÉDIO COMPLETO"/>
    <x v="0"/>
    <x v="1"/>
    <d v="1976-08-25T00:00:00"/>
    <x v="0"/>
    <x v="25"/>
    <d v="2018-11-08T00:00:00"/>
  </r>
  <r>
    <n v="154043"/>
    <s v="UNIVERSIDADE FEDERAL DE UBERLÂNDIA"/>
    <s v="038/2018"/>
    <n v="9611589000139"/>
    <s v="Instituto Brasileiro de Politicas Públicas"/>
    <s v="932.346.786-34"/>
    <s v="CRISTINA FERREIRA RIBEIRO"/>
    <s v="Recepcionista"/>
    <x v="9"/>
    <s v="UFU"/>
    <n v="2110.6999999999998"/>
    <n v="4544.34"/>
    <s v="ENSINO MÉDIO COMPLETO"/>
    <x v="0"/>
    <x v="0"/>
    <d v="1973-04-22T00:00:00"/>
    <x v="0"/>
    <x v="25"/>
    <d v="2020-09-18T00:00:00"/>
  </r>
  <r>
    <n v="154043"/>
    <s v="UNIVERSIDADE FEDERAL DE UBERLÂNDIA"/>
    <s v="038/2018"/>
    <n v="9611589000139"/>
    <s v="Instituto Brasileiro de Politicas Públicas"/>
    <n v="9191048605"/>
    <s v="DAIANE ALVARES TEIXEIRA"/>
    <s v="Recepcionista"/>
    <x v="9"/>
    <s v="UFU"/>
    <n v="2110.6999999999998"/>
    <n v="4544.34"/>
    <s v="ENSINO MÉDIO COMPLETO"/>
    <x v="0"/>
    <x v="0"/>
    <d v="1989-11-13T00:00:00"/>
    <x v="2"/>
    <x v="25"/>
    <d v="2019-06-21T00:00:00"/>
  </r>
  <r>
    <n v="154043"/>
    <s v="UNIVERSIDADE FEDERAL DE UBERLÂNDIA"/>
    <s v="038/2018"/>
    <n v="9611589000139"/>
    <s v="Instituto Brasileiro de Politicas Públicas"/>
    <n v="8041050654"/>
    <s v="DANIEL ROBERTO OCHOA PINHEIRO"/>
    <s v="Recepcionista"/>
    <x v="9"/>
    <s v="UFU"/>
    <n v="2110.6999999999998"/>
    <n v="4544.34"/>
    <s v="ENSINO MÉDIO COMPLETO"/>
    <x v="1"/>
    <x v="1"/>
    <d v="1987-04-28T00:00:00"/>
    <x v="2"/>
    <x v="25"/>
    <d v="2021-03-05T00:00:00"/>
  </r>
  <r>
    <n v="154043"/>
    <s v="UNIVERSIDADE FEDERAL DE UBERLÂNDIA"/>
    <s v="038/2018"/>
    <n v="9611589000139"/>
    <s v="Instituto Brasileiro de Politicas Públicas"/>
    <n v="5087504663"/>
    <s v="DANIELA DOS SANTOS SILVA NASCIMENTO"/>
    <s v="Recepcionista"/>
    <x v="9"/>
    <s v="UFU"/>
    <n v="2110.6999999999998"/>
    <n v="4544.34"/>
    <s v="ENSINO MÉDIO COMPLETO"/>
    <x v="0"/>
    <x v="0"/>
    <d v="1982-09-08T00:00:00"/>
    <x v="1"/>
    <x v="25"/>
    <d v="2018-11-12T00:00:00"/>
  </r>
  <r>
    <n v="154043"/>
    <s v="UNIVERSIDADE FEDERAL DE UBERLÂNDIA"/>
    <s v="038/2018"/>
    <n v="9611589000139"/>
    <s v="Instituto Brasileiro de Politicas Públicas"/>
    <s v="055.524.586-13"/>
    <s v="DANIELA LUIZA SILVA"/>
    <s v="Recepcionista"/>
    <x v="9"/>
    <s v="UFU"/>
    <n v="2110.6999999999998"/>
    <n v="4544.34"/>
    <s v="ENSINO MÉDIO COMPLETO"/>
    <x v="0"/>
    <x v="0"/>
    <d v="1978-11-04T00:00:00"/>
    <x v="2"/>
    <x v="25"/>
    <d v="2018-11-19T00:00:00"/>
  </r>
  <r>
    <n v="154043"/>
    <s v="UNIVERSIDADE FEDERAL DE UBERLÂNDIA"/>
    <s v="038/2018"/>
    <n v="9611589000139"/>
    <s v="Instituto Brasileiro de Politicas Públicas"/>
    <s v="135.068.066-45"/>
    <s v="DANILO EDUARDO RIBEIRO"/>
    <s v="Recepcionista"/>
    <x v="9"/>
    <s v="UFU"/>
    <n v="2110.6999999999998"/>
    <n v="4544.34"/>
    <s v="ENSINO MÉDIO COMPLETO"/>
    <x v="5"/>
    <x v="1"/>
    <d v="1996-02-27T00:00:00"/>
    <x v="2"/>
    <x v="25"/>
    <d v="2018-11-08T00:00:00"/>
  </r>
  <r>
    <n v="154043"/>
    <s v="UNIVERSIDADE FEDERAL DE UBERLÂNDIA"/>
    <s v="038/2018"/>
    <n v="9611589000139"/>
    <s v="Instituto Brasileiro de Politicas Públicas"/>
    <n v="10522164633"/>
    <s v="DEBORA VIEIRA LOPES"/>
    <s v="Recepcionista"/>
    <x v="9"/>
    <s v="UFU"/>
    <n v="2110.6999999999998"/>
    <n v="4544.34"/>
    <s v="ENSINO MÉDIO COMPLETO"/>
    <x v="0"/>
    <x v="0"/>
    <d v="1993-06-08T00:00:00"/>
    <x v="2"/>
    <x v="25"/>
    <d v="2019-12-02T00:00:00"/>
  </r>
  <r>
    <n v="154043"/>
    <s v="UNIVERSIDADE FEDERAL DE UBERLÂNDIA"/>
    <s v="038/2018"/>
    <n v="9611589000139"/>
    <s v="Instituto Brasileiro de Politicas Públicas"/>
    <s v="434.130.056-34"/>
    <s v="DEILDE FERRAZ DE OLIVEIRA"/>
    <s v="Recepcionista"/>
    <x v="9"/>
    <s v="UFU"/>
    <n v="2110.6999999999998"/>
    <n v="4544.34"/>
    <s v="ENSINO MÉDIO COMPLETO"/>
    <x v="5"/>
    <x v="0"/>
    <d v="1957-01-02T00:00:00"/>
    <x v="2"/>
    <x v="25"/>
    <d v="2018-11-08T00:00:00"/>
  </r>
  <r>
    <n v="154043"/>
    <s v="UNIVERSIDADE FEDERAL DE UBERLÂNDIA"/>
    <s v="038/2018"/>
    <n v="9611589000139"/>
    <s v="Instituto Brasileiro de Politicas Públicas"/>
    <s v="745.514.776-72"/>
    <s v="DENERVAL JOSE BERNARDES"/>
    <s v="Recepcionista"/>
    <x v="9"/>
    <s v="UFU"/>
    <n v="2110.6999999999998"/>
    <n v="4544.34"/>
    <s v="ENSINO MÉDIO COMPLETO"/>
    <x v="0"/>
    <x v="1"/>
    <d v="1970-02-07T00:00:00"/>
    <x v="0"/>
    <x v="25"/>
    <d v="2018-11-08T00:00:00"/>
  </r>
  <r>
    <n v="154043"/>
    <s v="UNIVERSIDADE FEDERAL DE UBERLÂNDIA"/>
    <s v="038/2018"/>
    <n v="9611589000139"/>
    <s v="Instituto Brasileiro de Politicas Públicas"/>
    <s v="574.076.816-00"/>
    <s v="DENISE APARECIDA BORGES RESENDE"/>
    <s v="Recepcionista"/>
    <x v="9"/>
    <s v="UFU"/>
    <n v="2110.6999999999998"/>
    <n v="4544.34"/>
    <s v="ENSINO MÉDIO COMPLETO"/>
    <x v="1"/>
    <x v="0"/>
    <d v="1966-07-30T00:00:00"/>
    <x v="2"/>
    <x v="25"/>
    <d v="2018-11-08T00:00:00"/>
  </r>
  <r>
    <n v="154043"/>
    <s v="UNIVERSIDADE FEDERAL DE UBERLÂNDIA"/>
    <s v="038/2018"/>
    <n v="9611589000139"/>
    <s v="Instituto Brasileiro de Politicas Públicas"/>
    <s v="071.710.446-02"/>
    <s v="DIEGO CAMPOS GARCIA"/>
    <s v="Recepcionista"/>
    <x v="10"/>
    <s v="UFU"/>
    <n v="2321.77"/>
    <n v="4974.22"/>
    <s v="ENSINO MÉDIO COMPLETO"/>
    <x v="0"/>
    <x v="1"/>
    <d v="1986-06-25T00:00:00"/>
    <x v="2"/>
    <x v="25"/>
    <d v="2019-03-01T00:00:00"/>
  </r>
  <r>
    <n v="154043"/>
    <s v="UNIVERSIDADE FEDERAL DE UBERLÂNDIA"/>
    <s v="038/2018"/>
    <n v="9611589000139"/>
    <s v="Instituto Brasileiro de Politicas Públicas"/>
    <s v="118.230.566-01"/>
    <s v="DIOGO HENRIQUE DE SOUZA PERES"/>
    <s v="Recepcionista"/>
    <x v="9"/>
    <s v="UFU"/>
    <n v="2110.6999999999998"/>
    <n v="4544.34"/>
    <s v="ENSINO MÉDIO COMPLETO"/>
    <x v="0"/>
    <x v="1"/>
    <d v="1993-06-21T00:00:00"/>
    <x v="0"/>
    <x v="25"/>
    <d v="2018-11-09T00:00:00"/>
  </r>
  <r>
    <n v="154043"/>
    <s v="UNIVERSIDADE FEDERAL DE UBERLÂNDIA"/>
    <s v="038/2018"/>
    <n v="9611589000139"/>
    <s v="Instituto Brasileiro de Politicas Públicas"/>
    <s v="125.162.336-04"/>
    <s v="DOUGLAS FERREIRA DOS SANTOS"/>
    <s v="Recepcionista"/>
    <x v="9"/>
    <s v="UFU"/>
    <n v="2110.6999999999998"/>
    <n v="4544.34"/>
    <s v="ENSINO MÉDIO COMPLETO"/>
    <x v="1"/>
    <x v="1"/>
    <d v="1995-02-02T00:00:00"/>
    <x v="2"/>
    <x v="25"/>
    <d v="2018-11-13T00:00:00"/>
  </r>
  <r>
    <n v="154043"/>
    <s v="UNIVERSIDADE FEDERAL DE UBERLÂNDIA"/>
    <s v="038/2018"/>
    <n v="9611589000139"/>
    <s v="Instituto Brasileiro de Politicas Públicas"/>
    <s v="111.544.176-03"/>
    <s v="DOUGLAS JOSE SIQUEIRA "/>
    <s v="Recepcionista"/>
    <x v="9"/>
    <s v="UFU"/>
    <n v="2110.6999999999998"/>
    <n v="4544.34"/>
    <s v="ENSINO MÉDIO COMPLETO"/>
    <x v="0"/>
    <x v="1"/>
    <d v="1990-07-24T00:00:00"/>
    <x v="0"/>
    <x v="25"/>
    <d v="2021-02-04T00:00:00"/>
  </r>
  <r>
    <n v="154043"/>
    <s v="UNIVERSIDADE FEDERAL DE UBERLÂNDIA"/>
    <s v="038/2018"/>
    <n v="9611589000139"/>
    <s v="Instituto Brasileiro de Politicas Públicas"/>
    <s v="000.285.511-92"/>
    <s v="EDER MARQUES DE BRITO"/>
    <s v="Recepcionista"/>
    <x v="9"/>
    <s v="UFU"/>
    <n v="2110.6999999999998"/>
    <n v="4544.34"/>
    <s v="ENSINO MÉDIO COMPLETO"/>
    <x v="6"/>
    <x v="1"/>
    <d v="1982-07-25T00:00:00"/>
    <x v="0"/>
    <x v="25"/>
    <d v="2019-04-08T00:00:00"/>
  </r>
  <r>
    <n v="154043"/>
    <s v="UNIVERSIDADE FEDERAL DE UBERLÂNDIA"/>
    <s v="038/2018"/>
    <n v="9611589000139"/>
    <s v="Instituto Brasileiro de Politicas Públicas"/>
    <s v="522.626.186-15"/>
    <s v="EDERSON DE OLIVEIRA"/>
    <s v="Recepcionista"/>
    <x v="9"/>
    <s v="UFU"/>
    <n v="2110.6999999999998"/>
    <n v="4544.34"/>
    <s v="ENSINO MÉDIO COMPLETO"/>
    <x v="0"/>
    <x v="1"/>
    <d v="1966-01-12T00:00:00"/>
    <x v="0"/>
    <x v="25"/>
    <d v="2018-11-08T00:00:00"/>
  </r>
  <r>
    <n v="154043"/>
    <s v="UNIVERSIDADE FEDERAL DE UBERLÂNDIA"/>
    <s v="038/2018"/>
    <n v="9611589000139"/>
    <s v="Instituto Brasileiro de Politicas Públicas"/>
    <s v="050.743.706-39"/>
    <s v="EDSON GOMES MARTINS"/>
    <s v="Recepcionista"/>
    <x v="9"/>
    <s v="UFU"/>
    <n v="2110.6999999999998"/>
    <n v="4544.34"/>
    <s v="ENSINO MÉDIO COMPLETO"/>
    <x v="0"/>
    <x v="1"/>
    <d v="1979-01-02T00:00:00"/>
    <x v="1"/>
    <x v="25"/>
    <d v="2018-11-08T00:00:00"/>
  </r>
  <r>
    <n v="154043"/>
    <s v="UNIVERSIDADE FEDERAL DE UBERLÂNDIA"/>
    <s v="038/2018"/>
    <n v="9611589000139"/>
    <s v="Instituto Brasileiro de Politicas Públicas"/>
    <n v="9491056603"/>
    <s v="EDUARDO DOS SANTOS BARROSO"/>
    <s v="Recepcionista"/>
    <x v="9"/>
    <s v="UFU"/>
    <n v="2110.6999999999998"/>
    <n v="4544.34"/>
    <s v="ENSINO MÉDIO COMPLETO"/>
    <x v="1"/>
    <x v="1"/>
    <d v="1989-11-28T00:00:00"/>
    <x v="1"/>
    <x v="25"/>
    <d v="2020-07-01T00:00:00"/>
  </r>
  <r>
    <n v="154043"/>
    <s v="UNIVERSIDADE FEDERAL DE UBERLÂNDIA"/>
    <s v="038/2018"/>
    <n v="9611589000139"/>
    <s v="Instituto Brasileiro de Politicas Públicas"/>
    <s v="046.909.466-47"/>
    <s v="EGGLE JEANNE URZEDO QUEIROZ FERNANDES"/>
    <s v="Recepcionista"/>
    <x v="10"/>
    <s v="UFU"/>
    <n v="2321.77"/>
    <n v="4974.22"/>
    <s v="ENSINO MÉDIO COMPLETO"/>
    <x v="1"/>
    <x v="0"/>
    <d v="1980-02-16T00:00:00"/>
    <x v="2"/>
    <x v="25"/>
    <d v="2018-11-12T00:00:00"/>
  </r>
  <r>
    <n v="154043"/>
    <s v="UNIVERSIDADE FEDERAL DE UBERLÂNDIA"/>
    <s v="038/2018"/>
    <n v="9611589000139"/>
    <s v="Instituto Brasileiro de Politicas Públicas"/>
    <s v="848.917.856-91"/>
    <s v="ELENICE LUIZA ALVES RIBEIRO"/>
    <s v="Recepcionista"/>
    <x v="9"/>
    <s v="UFU"/>
    <n v="2110.6999999999998"/>
    <n v="4544.34"/>
    <s v="ENSINO MÉDIO COMPLETO"/>
    <x v="0"/>
    <x v="0"/>
    <d v="1966-09-27T00:00:00"/>
    <x v="2"/>
    <x v="25"/>
    <d v="2018-11-12T00:00:00"/>
  </r>
  <r>
    <n v="154043"/>
    <s v="UNIVERSIDADE FEDERAL DE UBERLÂNDIA"/>
    <s v="038/2018"/>
    <n v="9611589000139"/>
    <s v="Instituto Brasileiro de Politicas Públicas"/>
    <s v="053.734.356-35"/>
    <s v="ELIANE MENDONÇA FERREIRA"/>
    <s v="Recepcionista"/>
    <x v="9"/>
    <s v="UFU"/>
    <n v="2110.6999999999998"/>
    <n v="4544.34"/>
    <s v="ENSINO MÉDIO COMPLETO"/>
    <x v="0"/>
    <x v="0"/>
    <d v="1982-05-06T00:00:00"/>
    <x v="2"/>
    <x v="25"/>
    <d v="2022-01-27T00:00:00"/>
  </r>
  <r>
    <n v="154043"/>
    <s v="UNIVERSIDADE FEDERAL DE UBERLÂNDIA"/>
    <s v="038/2018"/>
    <n v="9611589000139"/>
    <s v="Instituto Brasileiro de Politicas Públicas"/>
    <s v="064.094.006-40"/>
    <s v="ELISANGELA PEREIRA MENDONÇA BRAGA"/>
    <s v="Recepcionista"/>
    <x v="9"/>
    <s v="UFU"/>
    <n v="2110.6999999999998"/>
    <n v="4544.34"/>
    <s v="ENSINO MÉDIO COMPLETO"/>
    <x v="1"/>
    <x v="0"/>
    <d v="1983-06-22T00:00:00"/>
    <x v="0"/>
    <x v="25"/>
    <d v="2018-11-08T00:00:00"/>
  </r>
  <r>
    <n v="154043"/>
    <s v="UNIVERSIDADE FEDERAL DE UBERLÂNDIA"/>
    <s v="038/2018"/>
    <n v="9611589000139"/>
    <s v="Instituto Brasileiro de Politicas Públicas"/>
    <n v="36556939668"/>
    <s v="ELIZABETH MARIA MACHADO SILVA CARATA MACEDO"/>
    <s v="Recepcionista"/>
    <x v="9"/>
    <s v="UFU"/>
    <n v="2110.6999999999998"/>
    <n v="4544.34"/>
    <s v="ENSINO MÉDIO COMPLETO"/>
    <x v="0"/>
    <x v="0"/>
    <d v="1959-11-07T00:00:00"/>
    <x v="0"/>
    <x v="25"/>
    <d v="2018-11-08T00:00:00"/>
  </r>
  <r>
    <n v="154043"/>
    <s v="UNIVERSIDADE FEDERAL DE UBERLÂNDIA"/>
    <s v="038/2018"/>
    <n v="9611589000139"/>
    <s v="Instituto Brasileiro de Politicas Públicas"/>
    <s v="986.432.076-91"/>
    <s v="ELY GETANE DE MEDEIROS"/>
    <s v="Recepcionista"/>
    <x v="9"/>
    <s v="UFU"/>
    <n v="2110.6999999999998"/>
    <n v="4544.34"/>
    <s v="ENSINO MÉDIO COMPLETO"/>
    <x v="0"/>
    <x v="0"/>
    <d v="1973-05-13T00:00:00"/>
    <x v="2"/>
    <x v="25"/>
    <d v="2021-08-04T00:00:00"/>
  </r>
  <r>
    <n v="154043"/>
    <s v="UNIVERSIDADE FEDERAL DE UBERLÂNDIA"/>
    <s v="038/2018"/>
    <n v="9611589000139"/>
    <s v="Instituto Brasileiro de Politicas Públicas"/>
    <n v="12596443678"/>
    <s v="EMILLY OLIVEIRA RIBEIRO"/>
    <s v="Recepcionista"/>
    <x v="9"/>
    <s v="UFU"/>
    <n v="2110.6999999999998"/>
    <n v="4544.34"/>
    <s v="ENSINO MÉDIO COMPLETO"/>
    <x v="0"/>
    <x v="0"/>
    <d v="1997-01-17T00:00:00"/>
    <x v="0"/>
    <x v="25"/>
    <d v="2020-11-18T00:00:00"/>
  </r>
  <r>
    <n v="154043"/>
    <s v="UNIVERSIDADE FEDERAL DE UBERLÂNDIA"/>
    <s v="038/2018"/>
    <n v="9611589000139"/>
    <s v="Instituto Brasileiro de Politicas Públicas"/>
    <s v="560.909.356-20"/>
    <s v="ENIO DE ALMEIDA"/>
    <s v="Recepcionista"/>
    <x v="9"/>
    <s v="UFU"/>
    <n v="2110.6999999999998"/>
    <n v="4544.34"/>
    <s v="ENSINO MÉDIO COMPLETO"/>
    <x v="0"/>
    <x v="1"/>
    <d v="1963-04-02T00:00:00"/>
    <x v="0"/>
    <x v="25"/>
    <d v="2018-11-12T00:00:00"/>
  </r>
  <r>
    <n v="154043"/>
    <s v="UNIVERSIDADE FEDERAL DE UBERLÂNDIA"/>
    <s v="038/2018"/>
    <n v="9611589000139"/>
    <s v="Instituto Brasileiro de Politicas Públicas"/>
    <s v="345.600.841-49"/>
    <s v="FABIANA BORGES MARINO"/>
    <s v="Recepcionista"/>
    <x v="9"/>
    <s v="UFU"/>
    <n v="2110.6999999999998"/>
    <n v="4544.34"/>
    <s v="ENSINO MÉDIO COMPLETO"/>
    <x v="1"/>
    <x v="0"/>
    <d v="1965-11-01T00:00:00"/>
    <x v="2"/>
    <x v="25"/>
    <d v="2018-11-08T00:00:00"/>
  </r>
  <r>
    <n v="154043"/>
    <s v="UNIVERSIDADE FEDERAL DE UBERLÂNDIA"/>
    <s v="038/2018"/>
    <n v="9611589000139"/>
    <s v="Instituto Brasileiro de Politicas Públicas"/>
    <s v="020.187.986-77"/>
    <s v="FABIO ALMEIDA DE LIMA"/>
    <s v="Recepcionista"/>
    <x v="9"/>
    <s v="UFU"/>
    <n v="2110.6999999999998"/>
    <n v="4544.34"/>
    <s v="ENSINO MÉDIO COMPLETO"/>
    <x v="1"/>
    <x v="1"/>
    <d v="1998-05-09T00:00:00"/>
    <x v="0"/>
    <x v="25"/>
    <d v="2022-06-20T00:00:00"/>
  </r>
  <r>
    <n v="154043"/>
    <s v="UNIVERSIDADE FEDERAL DE UBERLÂNDIA"/>
    <s v="038/2018"/>
    <n v="9611589000139"/>
    <s v="Instituto Brasileiro de Politicas Públicas"/>
    <n v="43706797615"/>
    <s v="FATIMA APARECIDA XAVIER PIRES"/>
    <s v="Recepcionista"/>
    <x v="9"/>
    <s v="UFU"/>
    <n v="2110.6999999999998"/>
    <n v="4544.34"/>
    <s v="ENSINO MÉDIO COMPLETO"/>
    <x v="0"/>
    <x v="0"/>
    <d v="1960-06-23T00:00:00"/>
    <x v="2"/>
    <x v="25"/>
    <d v="2018-12-06T00:00:00"/>
  </r>
  <r>
    <n v="154043"/>
    <s v="UNIVERSIDADE FEDERAL DE UBERLÂNDIA"/>
    <s v="038/2018"/>
    <n v="9611589000139"/>
    <s v="Instituto Brasileiro de Politicas Públicas"/>
    <n v="46535098672"/>
    <s v="FERNANDO FERREIRA REIS"/>
    <s v="Recepcionista"/>
    <x v="9"/>
    <s v="UFU"/>
    <n v="2110.6999999999998"/>
    <n v="4544.34"/>
    <s v="ENSINO MÉDIO COMPLETO"/>
    <x v="5"/>
    <x v="1"/>
    <d v="1963-08-18T00:00:00"/>
    <x v="2"/>
    <x v="25"/>
    <d v="2021-06-01T00:00:00"/>
  </r>
  <r>
    <n v="154043"/>
    <s v="UNIVERSIDADE FEDERAL DE UBERLÂNDIA"/>
    <s v="038/2018"/>
    <n v="9611589000139"/>
    <s v="Instituto Brasileiro de Politicas Públicas"/>
    <s v="075.500.456-66"/>
    <s v="FRANCIELE SANTOS DA SILVA "/>
    <s v="Recepcionista"/>
    <x v="9"/>
    <s v="UFU"/>
    <n v="2110.6999999999998"/>
    <n v="4544.34"/>
    <s v="ENSINO MÉDIO COMPLETO"/>
    <x v="0"/>
    <x v="0"/>
    <d v="1986-06-19T00:00:00"/>
    <x v="0"/>
    <x v="25"/>
    <d v="2022-09-01T00:00:00"/>
  </r>
  <r>
    <n v="154043"/>
    <s v="UNIVERSIDADE FEDERAL DE UBERLÂNDIA"/>
    <s v="038/2018"/>
    <n v="9611589000139"/>
    <s v="Instituto Brasileiro de Politicas Públicas"/>
    <s v="085.889.496-36"/>
    <s v="GABRIEL APARECIDO DE MOURA OLIVEIRA"/>
    <s v="Recepcionista"/>
    <x v="9"/>
    <s v="UFU"/>
    <n v="2110.6999999999998"/>
    <n v="4544.34"/>
    <s v="ENSINO MÉDIO COMPLETO"/>
    <x v="5"/>
    <x v="1"/>
    <d v="1988-08-26T00:00:00"/>
    <x v="0"/>
    <x v="25"/>
    <d v="2018-11-08T00:00:00"/>
  </r>
  <r>
    <n v="154043"/>
    <s v="UNIVERSIDADE FEDERAL DE UBERLÂNDIA"/>
    <s v="038/2018"/>
    <n v="9611589000139"/>
    <s v="Instituto Brasileiro de Politicas Públicas"/>
    <s v="092.007.846-07"/>
    <s v="GABRIEL HENRIQUE SILVA"/>
    <s v="Recepcionista"/>
    <x v="9"/>
    <s v="UFU"/>
    <n v="2110.6999999999998"/>
    <n v="4544.34"/>
    <s v="ENSINO MÉDIO COMPLETO"/>
    <x v="0"/>
    <x v="1"/>
    <d v="1987-12-07T00:00:00"/>
    <x v="2"/>
    <x v="25"/>
    <d v="2022-01-14T00:00:00"/>
  </r>
  <r>
    <n v="154043"/>
    <s v="UNIVERSIDADE FEDERAL DE UBERLÂNDIA"/>
    <s v="038/2018"/>
    <n v="9611589000139"/>
    <s v="Instituto Brasileiro de Politicas Públicas"/>
    <n v="10664287603"/>
    <s v="GABRIELA DO PRADO GUEDES"/>
    <s v="Recepcionista"/>
    <x v="9"/>
    <s v="UFU"/>
    <n v="2110.6999999999998"/>
    <n v="4544.34"/>
    <s v="ENSINO MÉDIO COMPLETO"/>
    <x v="0"/>
    <x v="0"/>
    <d v="1995-03-21T00:00:00"/>
    <x v="0"/>
    <x v="25"/>
    <d v="2019-12-02T00:00:00"/>
  </r>
  <r>
    <n v="154043"/>
    <s v="UNIVERSIDADE FEDERAL DE UBERLÂNDIA"/>
    <s v="038/2018"/>
    <n v="9611589000139"/>
    <s v="Instituto Brasileiro de Politicas Públicas"/>
    <s v="088.369.976-19"/>
    <s v="GEISON LUIZ ALVES VIEIRA"/>
    <s v="Recepcionista"/>
    <x v="9"/>
    <s v="UFU"/>
    <n v="2110.6999999999998"/>
    <n v="4544.34"/>
    <s v="ENSINO MÉDIO COMPLETO"/>
    <x v="0"/>
    <x v="1"/>
    <d v="1988-11-12T00:00:00"/>
    <x v="1"/>
    <x v="25"/>
    <d v="2018-11-08T00:00:00"/>
  </r>
  <r>
    <n v="154043"/>
    <s v="UNIVERSIDADE FEDERAL DE UBERLÂNDIA"/>
    <s v="038/2018"/>
    <n v="9611589000139"/>
    <s v="Instituto Brasileiro de Politicas Públicas"/>
    <s v="054.623.966-86"/>
    <s v="GENILSON DA SILVA ROSA"/>
    <s v="Recepcionista"/>
    <x v="9"/>
    <s v="UFU"/>
    <n v="2110.6999999999998"/>
    <n v="4544.34"/>
    <s v="ENSINO MÉDIO COMPLETO"/>
    <x v="0"/>
    <x v="1"/>
    <d v="1976-05-13T00:00:00"/>
    <x v="0"/>
    <x v="25"/>
    <d v="2018-11-08T00:00:00"/>
  </r>
  <r>
    <n v="154043"/>
    <s v="UNIVERSIDADE FEDERAL DE UBERLÂNDIA"/>
    <s v="038/2018"/>
    <n v="9611589000139"/>
    <s v="Instituto Brasileiro de Politicas Públicas"/>
    <s v="158.162.676-20"/>
    <s v="GIOVANNA CRISTINA BARROS"/>
    <s v="Recepcionista"/>
    <x v="9"/>
    <s v="UFU"/>
    <n v="2110.6999999999998"/>
    <n v="4544.34"/>
    <s v="ENSINO MÉDIO COMPLETO"/>
    <x v="0"/>
    <x v="0"/>
    <d v="2003-12-26T00:00:00"/>
    <x v="2"/>
    <x v="25"/>
    <d v="2022-03-10T00:00:00"/>
  </r>
  <r>
    <n v="154043"/>
    <s v="UNIVERSIDADE FEDERAL DE UBERLÂNDIA"/>
    <s v="038/2018"/>
    <n v="9611589000139"/>
    <s v="Instituto Brasileiro de Politicas Públicas"/>
    <n v="31770080864"/>
    <s v="GUILHERME DE OLIVEIRA TAKEUTI"/>
    <s v="Recepcionista"/>
    <x v="9"/>
    <s v="UFU"/>
    <n v="2110.6999999999998"/>
    <n v="4544.34"/>
    <s v="ENSINO MÉDIO COMPLETO"/>
    <x v="1"/>
    <x v="1"/>
    <d v="1984-03-23T00:00:00"/>
    <x v="4"/>
    <x v="25"/>
    <d v="2019-06-03T00:00:00"/>
  </r>
  <r>
    <n v="154043"/>
    <s v="UNIVERSIDADE FEDERAL DE UBERLÂNDIA"/>
    <s v="038/2018"/>
    <n v="9611589000139"/>
    <s v="Instituto Brasileiro de Politicas Públicas"/>
    <s v="726.638.716-72"/>
    <s v="GUILHERME GONÇALVES ROCHA"/>
    <s v="Recepcionista"/>
    <x v="9"/>
    <s v="UFU"/>
    <n v="2110.6999999999998"/>
    <n v="4544.34"/>
    <s v="ENSINO MÉDIO COMPLETO"/>
    <x v="5"/>
    <x v="1"/>
    <d v="1972-05-26T00:00:00"/>
    <x v="0"/>
    <x v="25"/>
    <d v="2022-11-07T00:00:00"/>
  </r>
  <r>
    <n v="154043"/>
    <s v="UNIVERSIDADE FEDERAL DE UBERLÂNDIA"/>
    <s v="038/2018"/>
    <n v="9611589000139"/>
    <s v="Instituto Brasileiro de Politicas Públicas"/>
    <n v="11467956619"/>
    <s v="GUSTAVO BATISTA SILVA"/>
    <s v="Recepcionista"/>
    <x v="9"/>
    <s v="UFU"/>
    <n v="2110.6999999999998"/>
    <n v="4544.34"/>
    <s v="ENSINO MÉDIO COMPLETO"/>
    <x v="1"/>
    <x v="1"/>
    <d v="1992-07-28T00:00:00"/>
    <x v="2"/>
    <x v="25"/>
    <d v="2020-02-17T00:00:00"/>
  </r>
  <r>
    <n v="154043"/>
    <s v="UNIVERSIDADE FEDERAL DE UBERLÂNDIA"/>
    <s v="038/2018"/>
    <n v="9611589000139"/>
    <s v="Instituto Brasileiro de Politicas Públicas"/>
    <s v="124.920.636-74"/>
    <s v="GUSTAVO SANTOS TEIXEIRA"/>
    <s v="Recepcionista"/>
    <x v="9"/>
    <s v="UFU"/>
    <n v="2110.6999999999998"/>
    <n v="4544.34"/>
    <s v="ENSINO MÉDIO COMPLETO"/>
    <x v="0"/>
    <x v="1"/>
    <d v="1996-03-20T00:00:00"/>
    <x v="2"/>
    <x v="25"/>
    <d v="2021-08-23T00:00:00"/>
  </r>
  <r>
    <n v="154043"/>
    <s v="UNIVERSIDADE FEDERAL DE UBERLÂNDIA"/>
    <s v="038/2018"/>
    <n v="9611589000139"/>
    <s v="Instituto Brasileiro de Politicas Públicas"/>
    <s v="135.590.516-81"/>
    <s v="HELLEN CRISTINA CAETANO"/>
    <s v="Recepcionista"/>
    <x v="10"/>
    <s v="UFU"/>
    <n v="2321.77"/>
    <n v="4974.22"/>
    <s v="ENSINO MÉDIO COMPLETO"/>
    <x v="0"/>
    <x v="0"/>
    <d v="2003-05-09T00:00:00"/>
    <x v="0"/>
    <x v="25"/>
    <d v="2022-04-07T00:00:00"/>
  </r>
  <r>
    <n v="154043"/>
    <s v="UNIVERSIDADE FEDERAL DE UBERLÂNDIA"/>
    <s v="038/2018"/>
    <n v="9611589000139"/>
    <s v="Instituto Brasileiro de Politicas Públicas"/>
    <s v="010.374.466-58"/>
    <s v="IDELMA CANDIDA ARAUJO ROSA"/>
    <s v="Recepcionista"/>
    <x v="9"/>
    <s v="UFU"/>
    <n v="2110.6999999999998"/>
    <n v="4544.34"/>
    <s v="ENSINO MÉDIO COMPLETO"/>
    <x v="0"/>
    <x v="0"/>
    <d v="1974-12-25T00:00:00"/>
    <x v="0"/>
    <x v="25"/>
    <d v="2018-11-08T00:00:00"/>
  </r>
  <r>
    <n v="154043"/>
    <s v="UNIVERSIDADE FEDERAL DE UBERLÂNDIA"/>
    <s v="038/2018"/>
    <n v="9611589000139"/>
    <s v="Instituto Brasileiro de Politicas Públicas"/>
    <s v="588.656.406-34"/>
    <s v="ILMA SOARES DE ARAUJO"/>
    <s v="Recepcionista"/>
    <x v="9"/>
    <s v="UFU"/>
    <n v="2110.6999999999998"/>
    <n v="4544.34"/>
    <s v="ENSINO MÉDIO COMPLETO"/>
    <x v="0"/>
    <x v="0"/>
    <d v="1967-05-06T00:00:00"/>
    <x v="2"/>
    <x v="25"/>
    <d v="2018-11-08T00:00:00"/>
  </r>
  <r>
    <n v="154043"/>
    <s v="UNIVERSIDADE FEDERAL DE UBERLÂNDIA"/>
    <s v="038/2018"/>
    <n v="9611589000139"/>
    <s v="Instituto Brasileiro de Politicas Públicas"/>
    <s v="111.261.946-11"/>
    <s v="INGLIDE SANTOS SILVA"/>
    <s v="Recepcionista"/>
    <x v="9"/>
    <s v="UFU"/>
    <n v="2110.6999999999998"/>
    <n v="4544.34"/>
    <s v="ENSINO MÉDIO COMPLETO"/>
    <x v="1"/>
    <x v="0"/>
    <d v="1992-12-21T00:00:00"/>
    <x v="2"/>
    <x v="25"/>
    <d v="2022-03-10T00:00:00"/>
  </r>
  <r>
    <n v="154043"/>
    <s v="UNIVERSIDADE FEDERAL DE UBERLÂNDIA"/>
    <s v="038/2018"/>
    <n v="9611589000139"/>
    <s v="Instituto Brasileiro de Politicas Públicas"/>
    <s v="439.629.711-49"/>
    <s v="IRENE DA COSTA SOLEDADE"/>
    <s v="Recepcionista"/>
    <x v="9"/>
    <s v="UFU"/>
    <n v="2110.6999999999998"/>
    <n v="4544.34"/>
    <s v="ENSINO MÉDIO COMPLETO"/>
    <x v="1"/>
    <x v="0"/>
    <d v="1968-02-06T00:00:00"/>
    <x v="0"/>
    <x v="25"/>
    <d v="2018-11-08T00:00:00"/>
  </r>
  <r>
    <n v="154043"/>
    <s v="UNIVERSIDADE FEDERAL DE UBERLÂNDIA"/>
    <s v="038/2018"/>
    <n v="9611589000139"/>
    <s v="Instituto Brasileiro de Politicas Públicas"/>
    <s v="704.880.886-15"/>
    <s v="ISABEL CRISTINA DA SILVA"/>
    <s v="Recepcionista"/>
    <x v="9"/>
    <s v="UFU"/>
    <n v="2110.6999999999998"/>
    <n v="4544.34"/>
    <s v="ENSINO MÉDIO COMPLETO"/>
    <x v="0"/>
    <x v="0"/>
    <d v="1968-05-11T00:00:00"/>
    <x v="0"/>
    <x v="25"/>
    <d v="2021-02-08T00:00:00"/>
  </r>
  <r>
    <n v="154043"/>
    <s v="UNIVERSIDADE FEDERAL DE UBERLÂNDIA"/>
    <s v="038/2018"/>
    <n v="9611589000139"/>
    <s v="Instituto Brasileiro de Politicas Públicas"/>
    <s v="092.388.556-09"/>
    <s v="ISIS MARIANA MATOS E BARROS"/>
    <s v="Recepcionista"/>
    <x v="9"/>
    <s v="UFU"/>
    <n v="2110.6999999999998"/>
    <n v="4544.34"/>
    <s v="ENSINO MÉDIO COMPLETO"/>
    <x v="1"/>
    <x v="0"/>
    <d v="1990-08-11T00:00:00"/>
    <x v="2"/>
    <x v="25"/>
    <d v="2022-04-18T00:00:00"/>
  </r>
  <r>
    <n v="154043"/>
    <s v="UNIVERSIDADE FEDERAL DE UBERLÂNDIA"/>
    <s v="038/2018"/>
    <n v="9611589000139"/>
    <s v="Instituto Brasileiro de Politicas Públicas"/>
    <s v="016.639.156-52"/>
    <s v="IVANA KENYA DE OLIVEIRA ITO"/>
    <s v="Recepcionista"/>
    <x v="9"/>
    <s v="UFU"/>
    <n v="2110.6999999999998"/>
    <n v="4544.34"/>
    <s v="ENSINO MÉDIO COMPLETO"/>
    <x v="0"/>
    <x v="0"/>
    <d v="1992-02-20T00:00:00"/>
    <x v="2"/>
    <x v="25"/>
    <d v="2018-11-08T00:00:00"/>
  </r>
  <r>
    <n v="154043"/>
    <s v="UNIVERSIDADE FEDERAL DE UBERLÂNDIA"/>
    <s v="038/2018"/>
    <n v="9611589000139"/>
    <s v="Instituto Brasileiro de Politicas Públicas"/>
    <s v="036.287.206-64"/>
    <s v="JANAINA BERNARDES"/>
    <s v="Recepcionista"/>
    <x v="9"/>
    <s v="UFU"/>
    <n v="2110.6999999999998"/>
    <n v="4544.34"/>
    <s v="ENSINO MÉDIO COMPLETO"/>
    <x v="0"/>
    <x v="0"/>
    <d v="1979-03-30T00:00:00"/>
    <x v="0"/>
    <x v="25"/>
    <d v="2018-11-12T00:00:00"/>
  </r>
  <r>
    <n v="154043"/>
    <s v="UNIVERSIDADE FEDERAL DE UBERLÂNDIA"/>
    <s v="038/2018"/>
    <n v="9611589000139"/>
    <s v="Instituto Brasileiro de Politicas Públicas"/>
    <n v="8177969676"/>
    <s v="JEOVANE DIAS FERNANDES"/>
    <s v="Recepcionista"/>
    <x v="9"/>
    <s v="UFU"/>
    <n v="2110.6999999999998"/>
    <n v="4544.34"/>
    <s v="ENSINO MÉDIO COMPLETO"/>
    <x v="0"/>
    <x v="1"/>
    <d v="1993-10-25T00:00:00"/>
    <x v="0"/>
    <x v="25"/>
    <d v="2021-10-13T00:00:00"/>
  </r>
  <r>
    <n v="154043"/>
    <s v="UNIVERSIDADE FEDERAL DE UBERLÂNDIA"/>
    <s v="038/2018"/>
    <n v="9611589000139"/>
    <s v="Instituto Brasileiro de Politicas Públicas"/>
    <n v="8555554675"/>
    <s v="JESSICA KAROLINE CORREA ARAUJO"/>
    <s v="Recepcionista"/>
    <x v="9"/>
    <s v="UFU"/>
    <n v="1941.45"/>
    <n v="4544.34"/>
    <s v="ENSINO MÉDIO COMPLETO"/>
    <x v="1"/>
    <x v="0"/>
    <d v="1993-06-14T00:00:00"/>
    <x v="0"/>
    <x v="25"/>
    <d v="2021-11-22T00:00:00"/>
  </r>
  <r>
    <n v="154043"/>
    <s v="UNIVERSIDADE FEDERAL DE UBERLÂNDIA"/>
    <s v="038/2018"/>
    <n v="9611589000139"/>
    <s v="Instituto Brasileiro de Politicas Públicas"/>
    <s v="015.443.646-10"/>
    <s v="JESSIKA ALVES"/>
    <s v="Recepcionista"/>
    <x v="9"/>
    <s v="UFU"/>
    <n v="2110.6999999999998"/>
    <n v="4544.34"/>
    <s v="ENSINO MÉDIO COMPLETO"/>
    <x v="5"/>
    <x v="0"/>
    <d v="1995-10-04T00:00:00"/>
    <x v="2"/>
    <x v="25"/>
    <d v="2018-12-04T00:00:00"/>
  </r>
  <r>
    <n v="154043"/>
    <s v="UNIVERSIDADE FEDERAL DE UBERLÂNDIA"/>
    <s v="038/2018"/>
    <n v="9611589000139"/>
    <s v="Instituto Brasileiro de Politicas Públicas"/>
    <s v="027.033.906.02"/>
    <s v="JOAO CAMIN JUNIOR"/>
    <s v="Recepcionista"/>
    <x v="9"/>
    <s v="UFU"/>
    <n v="2110.6999999999998"/>
    <n v="4544.34"/>
    <s v="ENSINO MÉDIO COMPLETO"/>
    <x v="0"/>
    <x v="1"/>
    <d v="1977-03-14T00:00:00"/>
    <x v="2"/>
    <x v="25"/>
    <d v="2018-11-08T00:00:00"/>
  </r>
  <r>
    <n v="154043"/>
    <s v="UNIVERSIDADE FEDERAL DE UBERLÂNDIA"/>
    <s v="038/2018"/>
    <n v="9611589000139"/>
    <s v="Instituto Brasileiro de Politicas Públicas"/>
    <s v="104.831.126-07"/>
    <s v="JOAO PAULO ALVES DA MOTTA"/>
    <s v="Recepcionista"/>
    <x v="9"/>
    <s v="UFU"/>
    <n v="2110.6999999999998"/>
    <n v="4544.34"/>
    <s v="ENSINO MÉDIO COMPLETO"/>
    <x v="0"/>
    <x v="1"/>
    <d v="1991-02-11T00:00:00"/>
    <x v="2"/>
    <x v="25"/>
    <d v="2018-11-08T00:00:00"/>
  </r>
  <r>
    <n v="154043"/>
    <s v="UNIVERSIDADE FEDERAL DE UBERLÂNDIA"/>
    <s v="038/2018"/>
    <n v="9611589000139"/>
    <s v="Instituto Brasileiro de Politicas Públicas"/>
    <s v="023.335.198-19"/>
    <s v="JOAO VICENTE DA SILVA NETO"/>
    <s v="Recepcionista"/>
    <x v="9"/>
    <s v="UFU"/>
    <n v="2110.6999999999998"/>
    <n v="4544.34"/>
    <s v="ENSINO MÉDIO COMPLETO"/>
    <x v="1"/>
    <x v="1"/>
    <d v="1964-05-27T00:00:00"/>
    <x v="1"/>
    <x v="25"/>
    <d v="2018-11-08T00:00:00"/>
  </r>
  <r>
    <n v="154043"/>
    <s v="UNIVERSIDADE FEDERAL DE UBERLÂNDIA"/>
    <s v="038/2018"/>
    <n v="9611589000139"/>
    <s v="Instituto Brasileiro de Politicas Públicas"/>
    <s v="018.630.836-18"/>
    <s v="JOAO VITOR FERREIRA DE SOUSA"/>
    <s v="Recepcionista"/>
    <x v="9"/>
    <s v="UFU"/>
    <n v="2110.6999999999998"/>
    <n v="4544.34"/>
    <s v="ENSINO MÉDIO COMPLETO"/>
    <x v="0"/>
    <x v="1"/>
    <d v="1998-01-12T00:00:00"/>
    <x v="0"/>
    <x v="25"/>
    <d v="2022-05-23T00:00:00"/>
  </r>
  <r>
    <n v="154043"/>
    <s v="UNIVERSIDADE FEDERAL DE UBERLÂNDIA"/>
    <s v="038/2018"/>
    <n v="9611589000139"/>
    <s v="Instituto Brasileiro de Politicas Públicas"/>
    <s v="089.761.856-41"/>
    <s v="JORDANA SOUZA PAULA"/>
    <s v="Recepcionista"/>
    <x v="9"/>
    <s v="UFU"/>
    <n v="2110.6999999999998"/>
    <n v="4544.34"/>
    <s v="ENSINO MÉDIO COMPLETO"/>
    <x v="1"/>
    <x v="0"/>
    <d v="1988-05-18T00:00:00"/>
    <x v="0"/>
    <x v="25"/>
    <d v="2022-06-14T00:00:00"/>
  </r>
  <r>
    <n v="154043"/>
    <s v="UNIVERSIDADE FEDERAL DE UBERLÂNDIA"/>
    <s v="038/2018"/>
    <n v="9611589000139"/>
    <s v="Instituto Brasileiro de Politicas Públicas"/>
    <s v="491.573.706-30"/>
    <s v="JOSE GARCIA CAMARGOS"/>
    <s v="Recepcionista"/>
    <x v="9"/>
    <s v="UFU"/>
    <n v="2110.6999999999998"/>
    <n v="4544.34"/>
    <s v="ENSINO MÉDIO COMPLETO"/>
    <x v="2"/>
    <x v="1"/>
    <d v="1961-09-05T00:00:00"/>
    <x v="2"/>
    <x v="25"/>
    <d v="2018-11-12T00:00:00"/>
  </r>
  <r>
    <n v="154043"/>
    <s v="UNIVERSIDADE FEDERAL DE UBERLÂNDIA"/>
    <s v="038/2018"/>
    <n v="9611589000139"/>
    <s v="Instituto Brasileiro de Politicas Públicas"/>
    <s v="089.881.166-07"/>
    <s v="JOSE REINALDO SILVA REZENDE"/>
    <s v="Recepcionista"/>
    <x v="9"/>
    <s v="UFU"/>
    <n v="2110.6999999999998"/>
    <n v="4544.34"/>
    <s v="ENSINO MÉDIO COMPLETO"/>
    <x v="1"/>
    <x v="1"/>
    <d v="1988-08-02T00:00:00"/>
    <x v="2"/>
    <x v="25"/>
    <d v="2018-11-08T00:00:00"/>
  </r>
  <r>
    <n v="154043"/>
    <s v="UNIVERSIDADE FEDERAL DE UBERLÂNDIA"/>
    <s v="038/2018"/>
    <n v="9611589000139"/>
    <s v="Instituto Brasileiro de Politicas Públicas"/>
    <s v="015.356.426-10"/>
    <s v="JOSE ROBERTO DO NASCIMENTO"/>
    <s v="Recepcionista"/>
    <x v="9"/>
    <s v="UFU"/>
    <n v="2110.6999999999998"/>
    <n v="4544.34"/>
    <s v="ENSINO MÉDIO COMPLETO"/>
    <x v="0"/>
    <x v="1"/>
    <d v="1986-05-30T00:00:00"/>
    <x v="1"/>
    <x v="25"/>
    <d v="2018-11-08T00:00:00"/>
  </r>
  <r>
    <n v="154043"/>
    <s v="UNIVERSIDADE FEDERAL DE UBERLÂNDIA"/>
    <s v="038/2018"/>
    <n v="9611589000139"/>
    <s v="Instituto Brasileiro de Politicas Públicas"/>
    <s v="009.324.946-25"/>
    <s v="JULIA DA SILVA BARBOSA"/>
    <s v="Recepcionista"/>
    <x v="9"/>
    <s v="UFU"/>
    <n v="2110.6999999999998"/>
    <n v="4544.34"/>
    <s v="ENSINO MÉDIO COMPLETO"/>
    <x v="1"/>
    <x v="0"/>
    <d v="1976-05-27T00:00:00"/>
    <x v="2"/>
    <x v="25"/>
    <d v="2018-11-08T00:00:00"/>
  </r>
  <r>
    <n v="154043"/>
    <s v="UNIVERSIDADE FEDERAL DE UBERLÂNDIA"/>
    <s v="038/2018"/>
    <n v="9611589000139"/>
    <s v="Instituto Brasileiro de Politicas Públicas"/>
    <s v="121.587.486-30"/>
    <s v="JULIA MITCHELLE MENDES DE SOUZA"/>
    <s v="Recepcionista"/>
    <x v="9"/>
    <s v="UFU"/>
    <n v="2110.6999999999998"/>
    <n v="4544.34"/>
    <s v="ENSINO MÉDIO COMPLETO"/>
    <x v="1"/>
    <x v="0"/>
    <d v="1995-12-27T00:00:00"/>
    <x v="2"/>
    <x v="25"/>
    <d v="2018-12-03T00:00:00"/>
  </r>
  <r>
    <n v="154043"/>
    <s v="UNIVERSIDADE FEDERAL DE UBERLÂNDIA"/>
    <s v="038/2018"/>
    <n v="9611589000139"/>
    <s v="Instituto Brasileiro de Politicas Públicas"/>
    <n v="7091705645"/>
    <s v="JULIANA DIEHL RAFFIN"/>
    <s v="Recepcionista"/>
    <x v="9"/>
    <s v="UFU"/>
    <n v="2110.6999999999998"/>
    <n v="4544.34"/>
    <s v="ENSINO MÉDIO COMPLETO"/>
    <x v="1"/>
    <x v="0"/>
    <d v="1984-08-21T00:00:00"/>
    <x v="2"/>
    <x v="25"/>
    <d v="2021-01-08T00:00:00"/>
  </r>
  <r>
    <n v="154043"/>
    <s v="UNIVERSIDADE FEDERAL DE UBERLÂNDIA"/>
    <s v="038/2018"/>
    <n v="9611589000139"/>
    <s v="Instituto Brasileiro de Politicas Públicas"/>
    <s v="127.308.616-37"/>
    <s v="JULIANA TRINDADE DOS SANTOS"/>
    <s v="Recepcionista"/>
    <x v="9"/>
    <s v="UFU"/>
    <n v="1941.45"/>
    <n v="4544.34"/>
    <s v="ENSINO MÉDIO COMPLETO"/>
    <x v="1"/>
    <x v="0"/>
    <d v="1995-06-19T00:00:00"/>
    <x v="2"/>
    <x v="25"/>
    <d v="2022-01-24T00:00:00"/>
  </r>
  <r>
    <n v="154043"/>
    <s v="UNIVERSIDADE FEDERAL DE UBERLÂNDIA"/>
    <s v="038/2018"/>
    <n v="9611589000139"/>
    <s v="Instituto Brasileiro de Politicas Públicas"/>
    <s v="015.685.006-02"/>
    <s v="KADERSON ROBSON OLIVEIRA SILVA"/>
    <s v="Recepcionista"/>
    <x v="9"/>
    <s v="UFU"/>
    <n v="2110.6999999999998"/>
    <n v="4544.34"/>
    <s v="ENSINO MÉDIO COMPLETO"/>
    <x v="0"/>
    <x v="1"/>
    <d v="1995-06-05T00:00:00"/>
    <x v="1"/>
    <x v="25"/>
    <d v="2018-11-08T00:00:00"/>
  </r>
  <r>
    <n v="154043"/>
    <s v="UNIVERSIDADE FEDERAL DE UBERLÂNDIA"/>
    <s v="038/2018"/>
    <n v="9611589000139"/>
    <s v="Instituto Brasileiro de Politicas Públicas"/>
    <n v="11579287654"/>
    <s v="KALITA DUARTE DE ARAUJO"/>
    <s v="Recepcionista"/>
    <x v="9"/>
    <s v="UFU"/>
    <n v="2110.6999999999998"/>
    <n v="4544.34"/>
    <s v="ENSINO MÉDIO COMPLETO"/>
    <x v="0"/>
    <x v="0"/>
    <d v="1993-06-21T00:00:00"/>
    <x v="2"/>
    <x v="25"/>
    <d v="2021-02-01T00:00:00"/>
  </r>
  <r>
    <n v="154043"/>
    <s v="UNIVERSIDADE FEDERAL DE UBERLÂNDIA"/>
    <s v="038/2018"/>
    <n v="9611589000139"/>
    <s v="Instituto Brasileiro de Politicas Públicas"/>
    <s v="107.422.906-11"/>
    <s v="KAMILLA SILVA ALVES "/>
    <s v="Recepcionista"/>
    <x v="9"/>
    <s v="UFU"/>
    <n v="2110.6999999999998"/>
    <n v="4544.34"/>
    <s v="ENSINO MÉDIO COMPLETO"/>
    <x v="0"/>
    <x v="0"/>
    <d v="1991-08-17T00:00:00"/>
    <x v="0"/>
    <x v="25"/>
    <d v="2022-08-22T00:00:00"/>
  </r>
  <r>
    <n v="154043"/>
    <s v="UNIVERSIDADE FEDERAL DE UBERLÂNDIA"/>
    <s v="038/2018"/>
    <n v="9611589000139"/>
    <s v="Instituto Brasileiro de Politicas Públicas"/>
    <s v="100.886.506-00"/>
    <s v="KARYTA BRENDA MARTINS BATISTA"/>
    <s v="Recepcionista"/>
    <x v="9"/>
    <s v="UFU"/>
    <n v="2110.6999999999998"/>
    <n v="4544.34"/>
    <s v="ENSINO MÉDIO COMPLETO"/>
    <x v="1"/>
    <x v="0"/>
    <d v="1991-05-27T00:00:00"/>
    <x v="2"/>
    <x v="25"/>
    <d v="2022-07-06T00:00:00"/>
  </r>
  <r>
    <n v="154043"/>
    <s v="UNIVERSIDADE FEDERAL DE UBERLÂNDIA"/>
    <s v="038/2018"/>
    <n v="9611589000139"/>
    <s v="Instituto Brasileiro de Politicas Públicas"/>
    <n v="9927600623"/>
    <s v="KENIA VENANCIO FARIA"/>
    <s v="Recepcionista"/>
    <x v="9"/>
    <s v="UFU"/>
    <n v="2110.6999999999998"/>
    <n v="4544.34"/>
    <s v="ENSINO MÉDIO COMPLETO"/>
    <x v="1"/>
    <x v="0"/>
    <d v="1990-02-20T00:00:00"/>
    <x v="0"/>
    <x v="25"/>
    <d v="2018-12-04T00:00:00"/>
  </r>
  <r>
    <n v="154043"/>
    <s v="UNIVERSIDADE FEDERAL DE UBERLÂNDIA"/>
    <s v="038/2018"/>
    <n v="9611589000139"/>
    <s v="Instituto Brasileiro de Politicas Públicas"/>
    <n v="1332717659"/>
    <s v="KISE DE NORONHA MATOS"/>
    <s v="Recepcionista"/>
    <x v="9"/>
    <s v="UFU"/>
    <n v="2110.6999999999998"/>
    <n v="4544.34"/>
    <s v="ENSINO MÉDIO COMPLETO"/>
    <x v="0"/>
    <x v="0"/>
    <d v="1979-11-22T00:00:00"/>
    <x v="2"/>
    <x v="25"/>
    <d v="2019-06-03T00:00:00"/>
  </r>
  <r>
    <n v="154043"/>
    <s v="UNIVERSIDADE FEDERAL DE UBERLÂNDIA"/>
    <s v="038/2018"/>
    <n v="9611589000139"/>
    <s v="Instituto Brasileiro de Politicas Públicas"/>
    <n v="12152483693"/>
    <s v="LAIANE CUNHA BUENO"/>
    <s v="Recepcionista"/>
    <x v="9"/>
    <s v="UFU"/>
    <n v="2110.6999999999998"/>
    <n v="4544.34"/>
    <s v="ENSINO MÉDIO COMPLETO"/>
    <x v="1"/>
    <x v="0"/>
    <d v="1995-04-04T00:00:00"/>
    <x v="2"/>
    <x v="25"/>
    <d v="2018-11-23T00:00:00"/>
  </r>
  <r>
    <n v="154043"/>
    <s v="UNIVERSIDADE FEDERAL DE UBERLÂNDIA"/>
    <s v="038/2018"/>
    <n v="9611589000139"/>
    <s v="Instituto Brasileiro de Politicas Públicas"/>
    <s v="070.633.316-04"/>
    <s v="LAIS BARBOSA DE SOUSA DIAS"/>
    <s v="Recepcionista"/>
    <x v="9"/>
    <s v="UFU"/>
    <n v="2110.6999999999998"/>
    <n v="4544.34"/>
    <s v="ENSINO MÉDIO COMPLETO"/>
    <x v="1"/>
    <x v="0"/>
    <d v="1987-03-09T00:00:00"/>
    <x v="2"/>
    <x v="25"/>
    <d v="2019-06-03T00:00:00"/>
  </r>
  <r>
    <n v="154043"/>
    <s v="UNIVERSIDADE FEDERAL DE UBERLÂNDIA"/>
    <s v="038/2018"/>
    <n v="9611589000139"/>
    <s v="Instituto Brasileiro de Politicas Públicas"/>
    <s v="091.290.716.90"/>
    <s v="LARISSA GUEDES TOLEDO"/>
    <s v="Recepcionista"/>
    <x v="10"/>
    <s v="UFU"/>
    <n v="2321.77"/>
    <n v="4974.22"/>
    <s v="ENSINO MÉDIO COMPLETO"/>
    <x v="1"/>
    <x v="0"/>
    <d v="1988-01-08T00:00:00"/>
    <x v="2"/>
    <x v="25"/>
    <d v="2018-11-08T00:00:00"/>
  </r>
  <r>
    <n v="154043"/>
    <s v="UNIVERSIDADE FEDERAL DE UBERLÂNDIA"/>
    <s v="038/2018"/>
    <n v="9611589000139"/>
    <s v="Instituto Brasileiro de Politicas Públicas"/>
    <n v="10664286623"/>
    <s v="LARISSA MAYARA DO PRADO GUEDES"/>
    <s v="Recepcionista"/>
    <x v="9"/>
    <s v="UFU"/>
    <n v="2110.6999999999998"/>
    <n v="4544.34"/>
    <s v="ENSINO MÉDIO COMPLETO"/>
    <x v="0"/>
    <x v="0"/>
    <d v="1992-10-22T00:00:00"/>
    <x v="0"/>
    <x v="25"/>
    <d v="2018-12-18T00:00:00"/>
  </r>
  <r>
    <n v="154043"/>
    <s v="UNIVERSIDADE FEDERAL DE UBERLÂNDIA"/>
    <s v="038/2018"/>
    <n v="9611589000139"/>
    <s v="Instituto Brasileiro de Politicas Públicas"/>
    <s v="015.839.786-07"/>
    <s v="LARISSA RODRIGUES DE LIMA"/>
    <s v="Recepcionista"/>
    <x v="9"/>
    <s v="UFU"/>
    <n v="2110.6999999999998"/>
    <n v="4544.34"/>
    <s v="ENSINO MÉDIO COMPLETO"/>
    <x v="0"/>
    <x v="0"/>
    <d v="1992-07-03T00:00:00"/>
    <x v="2"/>
    <x v="25"/>
    <d v="2018-11-08T00:00:00"/>
  </r>
  <r>
    <n v="154043"/>
    <s v="UNIVERSIDADE FEDERAL DE UBERLÂNDIA"/>
    <s v="038/2018"/>
    <n v="9611589000139"/>
    <s v="Instituto Brasileiro de Politicas Públicas"/>
    <s v="096.576.246-73"/>
    <s v="LAURA PEIXOTO DE ANDRADE PFEIFER"/>
    <s v="Recepcionista"/>
    <x v="10"/>
    <s v="UFU"/>
    <n v="2321.77"/>
    <n v="4974.22"/>
    <s v="ENSINO MÉDIO COMPLETO"/>
    <x v="1"/>
    <x v="0"/>
    <d v="1987-08-13T00:00:00"/>
    <x v="2"/>
    <x v="25"/>
    <d v="2018-11-08T00:00:00"/>
  </r>
  <r>
    <n v="154043"/>
    <s v="UNIVERSIDADE FEDERAL DE UBERLÂNDIA"/>
    <s v="038/2018"/>
    <n v="9611589000139"/>
    <s v="Instituto Brasileiro de Politicas Públicas"/>
    <s v="059.880.336-01"/>
    <s v="LEANDRA DA SILVA TEIXEIRA"/>
    <s v="Recepcionista"/>
    <x v="9"/>
    <s v="UFU"/>
    <n v="2110.6999999999998"/>
    <n v="4544.34"/>
    <s v="ENSINO MÉDIO COMPLETO"/>
    <x v="1"/>
    <x v="0"/>
    <d v="1985-01-16T00:00:00"/>
    <x v="0"/>
    <x v="25"/>
    <d v="2018-11-12T00:00:00"/>
  </r>
  <r>
    <n v="154043"/>
    <s v="UNIVERSIDADE FEDERAL DE UBERLÂNDIA"/>
    <s v="038/2018"/>
    <n v="9611589000139"/>
    <s v="Instituto Brasileiro de Politicas Públicas"/>
    <s v="032.067.356-10"/>
    <s v="LILIAN MATIAS DE ARAUJO"/>
    <s v="Recepcionista"/>
    <x v="9"/>
    <s v="UFU"/>
    <n v="2110.6999999999998"/>
    <n v="4544.34"/>
    <s v="ENSINO MÉDIO COMPLETO"/>
    <x v="0"/>
    <x v="0"/>
    <d v="1978-12-24T00:00:00"/>
    <x v="2"/>
    <x v="25"/>
    <d v="2018-11-08T00:00:00"/>
  </r>
  <r>
    <n v="154043"/>
    <s v="UNIVERSIDADE FEDERAL DE UBERLÂNDIA"/>
    <s v="038/2018"/>
    <n v="9611589000139"/>
    <s v="Instituto Brasileiro de Politicas Públicas"/>
    <n v="6863415623"/>
    <s v="LISNEIDE SANTOS COSTA"/>
    <s v="Recepcionista"/>
    <x v="9"/>
    <s v="UFU"/>
    <n v="2110.6999999999998"/>
    <n v="4544.34"/>
    <s v="ENSINO MÉDIO COMPLETO"/>
    <x v="0"/>
    <x v="0"/>
    <d v="1986-01-24T00:00:00"/>
    <x v="1"/>
    <x v="25"/>
    <d v="2020-09-10T00:00:00"/>
  </r>
  <r>
    <n v="154043"/>
    <s v="UNIVERSIDADE FEDERAL DE UBERLÂNDIA"/>
    <s v="038/2018"/>
    <n v="9611589000139"/>
    <s v="Instituto Brasileiro de Politicas Públicas"/>
    <s v="100.042.216-05"/>
    <s v="LUANA PAULA ALVES"/>
    <s v="Recepcionista"/>
    <x v="9"/>
    <s v="UFU"/>
    <n v="2110.6999999999998"/>
    <n v="4544.34"/>
    <s v="ENSINO MÉDIO COMPLETO"/>
    <x v="1"/>
    <x v="0"/>
    <d v="1992-04-16T00:00:00"/>
    <x v="2"/>
    <x v="25"/>
    <d v="2018-11-08T00:00:00"/>
  </r>
  <r>
    <n v="154043"/>
    <s v="UNIVERSIDADE FEDERAL DE UBERLÂNDIA"/>
    <s v="038/2018"/>
    <n v="9611589000139"/>
    <s v="Instituto Brasileiro de Politicas Públicas"/>
    <n v="11757036644"/>
    <s v="LUCAS ARTIAGA PFEIFER OLIVEIRA"/>
    <s v="Recepcionista"/>
    <x v="11"/>
    <s v="UFU"/>
    <n v="2353.1"/>
    <n v="5007.8500000000004"/>
    <s v="ENSINO MÉDIO COMPLETO"/>
    <x v="1"/>
    <x v="1"/>
    <d v="1996-01-08T00:00:00"/>
    <x v="2"/>
    <x v="25"/>
    <d v="2020-11-05T00:00:00"/>
  </r>
  <r>
    <n v="154043"/>
    <s v="UNIVERSIDADE FEDERAL DE UBERLÂNDIA"/>
    <s v="038/2018"/>
    <n v="9611589000139"/>
    <s v="Instituto Brasileiro de Politicas Públicas"/>
    <s v="113.399.106-83"/>
    <s v="LUCAS GERCINO NOGUEIRA ALVES"/>
    <s v="Recepcionista"/>
    <x v="10"/>
    <s v="UFU"/>
    <n v="2321.77"/>
    <n v="4974.22"/>
    <s v="ENSINO MÉDIO COMPLETO"/>
    <x v="5"/>
    <x v="1"/>
    <d v="1994-06-14T00:00:00"/>
    <x v="0"/>
    <x v="25"/>
    <d v="2022-01-04T00:00:00"/>
  </r>
  <r>
    <n v="154043"/>
    <s v="UNIVERSIDADE FEDERAL DE UBERLÂNDIA"/>
    <s v="038/2018"/>
    <n v="9611589000139"/>
    <s v="Instituto Brasileiro de Politicas Públicas"/>
    <n v="6584391620"/>
    <s v="LUCAS LEONARDO DE LIMA"/>
    <s v="Recepcionista"/>
    <x v="9"/>
    <s v="UFU"/>
    <n v="2110.6999999999998"/>
    <n v="4544.34"/>
    <s v="ENSINO MÉDIO COMPLETO"/>
    <x v="0"/>
    <x v="1"/>
    <d v="1984-08-06T00:00:00"/>
    <x v="2"/>
    <x v="25"/>
    <d v="2019-12-12T00:00:00"/>
  </r>
  <r>
    <n v="154043"/>
    <s v="UNIVERSIDADE FEDERAL DE UBERLÂNDIA"/>
    <s v="038/2018"/>
    <n v="9611589000139"/>
    <s v="Instituto Brasileiro de Politicas Públicas"/>
    <s v="094.917.716-47"/>
    <s v="LUCAS PEREIRA DOS SANTOS"/>
    <s v="Recepcionista"/>
    <x v="9"/>
    <s v="UFU"/>
    <n v="2110.6999999999998"/>
    <n v="4544.34"/>
    <s v="ENSINO MÉDIO COMPLETO"/>
    <x v="0"/>
    <x v="1"/>
    <d v="1986-09-24T00:00:00"/>
    <x v="1"/>
    <x v="25"/>
    <d v="2018-11-08T00:00:00"/>
  </r>
  <r>
    <n v="154043"/>
    <s v="UNIVERSIDADE FEDERAL DE UBERLÂNDIA"/>
    <s v="038/2018"/>
    <n v="9611589000139"/>
    <s v="Instituto Brasileiro de Politicas Públicas"/>
    <s v="052.921.376-18"/>
    <s v="LUCIANA COSTA CARVALHO"/>
    <s v="Recepcionista"/>
    <x v="9"/>
    <s v="UFU"/>
    <n v="2110.6999999999998"/>
    <n v="4544.34"/>
    <s v="ENSINO MÉDIO COMPLETO"/>
    <x v="0"/>
    <x v="0"/>
    <d v="1982-03-14T00:00:00"/>
    <x v="2"/>
    <x v="25"/>
    <d v="2022-04-07T00:00:00"/>
  </r>
  <r>
    <n v="154043"/>
    <s v="UNIVERSIDADE FEDERAL DE UBERLÂNDIA"/>
    <s v="038/2018"/>
    <n v="9611589000139"/>
    <s v="Instituto Brasileiro de Politicas Públicas"/>
    <s v="069.649.726-33"/>
    <s v="LUCIMARA ESTHER DE OLIVEIRA"/>
    <s v="Recepcionista"/>
    <x v="9"/>
    <s v="UFU"/>
    <n v="2110.6999999999998"/>
    <n v="4544.34"/>
    <s v="ENSINO MÉDIO COMPLETO"/>
    <x v="1"/>
    <x v="0"/>
    <d v="1984-12-21T00:00:00"/>
    <x v="2"/>
    <x v="25"/>
    <d v="2018-11-08T00:00:00"/>
  </r>
  <r>
    <n v="154043"/>
    <s v="UNIVERSIDADE FEDERAL DE UBERLÂNDIA"/>
    <s v="038/2018"/>
    <n v="9611589000139"/>
    <s v="Instituto Brasileiro de Politicas Públicas"/>
    <n v="9902879632"/>
    <s v="LUIZ FERNANDO RIBEIRO ARAUJO"/>
    <s v="Recepcionista"/>
    <x v="10"/>
    <s v="UFU"/>
    <n v="2321.77"/>
    <n v="4974.22"/>
    <s v="ENSINO MÉDIO COMPLETO"/>
    <x v="1"/>
    <x v="1"/>
    <d v="1991-10-19T00:00:00"/>
    <x v="2"/>
    <x v="25"/>
    <d v="2022-12-01T00:00:00"/>
  </r>
  <r>
    <n v="154043"/>
    <s v="UNIVERSIDADE FEDERAL DE UBERLÂNDIA"/>
    <s v="038/2018"/>
    <n v="9611589000139"/>
    <s v="Instituto Brasileiro de Politicas Públicas"/>
    <s v="931.749.426-91"/>
    <s v="LUIZ FERNANDO SABINO"/>
    <s v="Recepcionista"/>
    <x v="10"/>
    <s v="UFU"/>
    <n v="2321.77"/>
    <n v="4974.22"/>
    <s v="ENSINO MÉDIO COMPLETO"/>
    <x v="0"/>
    <x v="1"/>
    <d v="1972-12-31T00:00:00"/>
    <x v="0"/>
    <x v="25"/>
    <d v="2018-11-08T00:00:00"/>
  </r>
  <r>
    <n v="154043"/>
    <s v="UNIVERSIDADE FEDERAL DE UBERLÂNDIA"/>
    <s v="038/2018"/>
    <n v="9611589000139"/>
    <s v="Instituto Brasileiro de Politicas Públicas"/>
    <s v="105.128.146-60"/>
    <s v="LUIZ JUNIO VIANA BORGES"/>
    <s v="Recepcionista"/>
    <x v="9"/>
    <s v="UFU"/>
    <n v="2110.6999999999998"/>
    <n v="4544.34"/>
    <s v="ENSINO MÉDIO COMPLETO"/>
    <x v="0"/>
    <x v="1"/>
    <d v="1989-08-23T00:00:00"/>
    <x v="0"/>
    <x v="25"/>
    <d v="2018-11-08T00:00:00"/>
  </r>
  <r>
    <n v="154043"/>
    <s v="UNIVERSIDADE FEDERAL DE UBERLÂNDIA"/>
    <s v="038/2018"/>
    <n v="9611589000139"/>
    <s v="Instituto Brasileiro de Politicas Públicas"/>
    <n v="69449236100"/>
    <s v="MARCELA FREITAS VASCONCELOS"/>
    <s v="Recepcionista"/>
    <x v="9"/>
    <s v="UFU"/>
    <n v="2110.6999999999998"/>
    <n v="4544.34"/>
    <s v="ENSINO MÉDIO COMPLETO"/>
    <x v="0"/>
    <x v="0"/>
    <d v="1980-08-25T00:00:00"/>
    <x v="2"/>
    <x v="25"/>
    <d v="2021-01-08T00:00:00"/>
  </r>
  <r>
    <n v="154043"/>
    <s v="UNIVERSIDADE FEDERAL DE UBERLÂNDIA"/>
    <s v="038/2018"/>
    <n v="9611589000139"/>
    <s v="Instituto Brasileiro de Politicas Públicas"/>
    <s v="107.024.756-10"/>
    <s v="MARCELLA DE FREITAS BORGES"/>
    <s v="Recepcionista"/>
    <x v="9"/>
    <s v="UFU"/>
    <n v="1941.45"/>
    <n v="4544.34"/>
    <s v="ENSINO MÉDIO COMPLETO"/>
    <x v="1"/>
    <x v="0"/>
    <d v="1990-07-28T00:00:00"/>
    <x v="2"/>
    <x v="25"/>
    <d v="2018-11-08T00:00:00"/>
  </r>
  <r>
    <n v="154043"/>
    <s v="UNIVERSIDADE FEDERAL DE UBERLÂNDIA"/>
    <s v="038/2018"/>
    <n v="9611589000139"/>
    <s v="Instituto Brasileiro de Politicas Públicas"/>
    <s v="051.908.166-80"/>
    <s v="MARCIA BEATRIZ DA SILVA"/>
    <s v="Recepcionista"/>
    <x v="10"/>
    <s v="UFU"/>
    <n v="2321.77"/>
    <n v="4974.22"/>
    <s v="ENSINO MÉDIO COMPLETO"/>
    <x v="0"/>
    <x v="0"/>
    <d v="1977-11-28T00:00:00"/>
    <x v="2"/>
    <x v="25"/>
    <d v="2018-11-12T00:00:00"/>
  </r>
  <r>
    <n v="154043"/>
    <s v="UNIVERSIDADE FEDERAL DE UBERLÂNDIA"/>
    <s v="038/2018"/>
    <n v="9611589000139"/>
    <s v="Instituto Brasileiro de Politicas Públicas"/>
    <n v="57404445604"/>
    <s v="MARCIA CRISTINA DE SOUZA LIMA OLIVEIRA"/>
    <s v="Recepcionista"/>
    <x v="9"/>
    <s v="UFU"/>
    <n v="2110.6999999999998"/>
    <n v="4544.34"/>
    <s v="ENSINO MÉDIO COMPLETO"/>
    <x v="0"/>
    <x v="0"/>
    <d v="1964-03-16T00:00:00"/>
    <x v="1"/>
    <x v="25"/>
    <d v="2021-08-02T00:00:00"/>
  </r>
  <r>
    <n v="154043"/>
    <s v="UNIVERSIDADE FEDERAL DE UBERLÂNDIA"/>
    <s v="038/2018"/>
    <n v="9611589000139"/>
    <s v="Instituto Brasileiro de Politicas Públicas"/>
    <s v="604.626.396-49"/>
    <s v="MARCIA MARTINS DE OLIVEIRA"/>
    <s v="Recepcionista"/>
    <x v="9"/>
    <s v="UFU"/>
    <n v="2110.6999999999998"/>
    <n v="4544.34"/>
    <s v="ENSINO MÉDIO COMPLETO"/>
    <x v="1"/>
    <x v="0"/>
    <d v="1968-11-08T00:00:00"/>
    <x v="2"/>
    <x v="25"/>
    <d v="2018-11-12T00:00:00"/>
  </r>
  <r>
    <n v="154043"/>
    <s v="UNIVERSIDADE FEDERAL DE UBERLÂNDIA"/>
    <s v="038/2018"/>
    <n v="9611589000139"/>
    <s v="Instituto Brasileiro de Politicas Públicas"/>
    <s v="133.919.166-05"/>
    <s v="MARIA EUGENIA ALTINO CARVALHO GONCALVES"/>
    <s v="Recepcionista"/>
    <x v="9"/>
    <s v="UFU"/>
    <n v="1941.45"/>
    <n v="4544.34"/>
    <s v="ENSINO MÉDIO COMPLETO"/>
    <x v="1"/>
    <x v="0"/>
    <d v="1997-04-04T00:00:00"/>
    <x v="2"/>
    <x v="25"/>
    <d v="2018-11-08T00:00:00"/>
  </r>
  <r>
    <n v="154043"/>
    <s v="UNIVERSIDADE FEDERAL DE UBERLÂNDIA"/>
    <s v="038/2018"/>
    <n v="9611589000139"/>
    <s v="Instituto Brasileiro de Politicas Públicas"/>
    <s v="070.774.606-06"/>
    <s v="MARIA LUIZA LELIS SILVA"/>
    <s v="Recepcionista"/>
    <x v="9"/>
    <s v="UFU"/>
    <n v="2110.6999999999998"/>
    <n v="4544.34"/>
    <s v="ENSINO MÉDIO COMPLETO"/>
    <x v="1"/>
    <x v="0"/>
    <d v="1992-06-09T00:00:00"/>
    <x v="2"/>
    <x v="25"/>
    <d v="2022-03-10T00:00:00"/>
  </r>
  <r>
    <n v="154043"/>
    <s v="UNIVERSIDADE FEDERAL DE UBERLÂNDIA"/>
    <s v="038/2018"/>
    <n v="9611589000139"/>
    <s v="Instituto Brasileiro de Politicas Públicas"/>
    <s v="048.240.395-09"/>
    <s v="MARIANA DE JESUS SANTOS"/>
    <s v="Recepcionista"/>
    <x v="9"/>
    <s v="UFU"/>
    <n v="2110.6999999999998"/>
    <n v="4544.34"/>
    <s v="ENSINO MÉDIO COMPLETO"/>
    <x v="1"/>
    <x v="0"/>
    <d v="1989-06-06T00:00:00"/>
    <x v="1"/>
    <x v="25"/>
    <d v="2022-01-20T00:00:00"/>
  </r>
  <r>
    <n v="154043"/>
    <s v="UNIVERSIDADE FEDERAL DE UBERLÂNDIA"/>
    <s v="038/2018"/>
    <n v="9611589000139"/>
    <s v="Instituto Brasileiro de Politicas Públicas"/>
    <s v="012.827.326-76"/>
    <s v="MARIELLE RODRIGUES DO NASCIMENTO"/>
    <s v="Recepcionista"/>
    <x v="9"/>
    <s v="UFU"/>
    <n v="2110.6999999999998"/>
    <n v="4544.34"/>
    <s v="ENSINO MÉDIO COMPLETO"/>
    <x v="1"/>
    <x v="0"/>
    <d v="1982-01-06T00:00:00"/>
    <x v="2"/>
    <x v="25"/>
    <d v="2018-11-08T00:00:00"/>
  </r>
  <r>
    <n v="154043"/>
    <s v="UNIVERSIDADE FEDERAL DE UBERLÂNDIA"/>
    <s v="038/2018"/>
    <n v="9611589000139"/>
    <s v="Instituto Brasileiro de Politicas Públicas"/>
    <s v="020.438.046-42"/>
    <s v="MARYNA EDUARDA QUEIROZ SILVA"/>
    <s v="Recepcionista"/>
    <x v="9"/>
    <s v="UFU"/>
    <n v="2110.6999999999998"/>
    <n v="4544.34"/>
    <s v="ENSINO MÉDIO COMPLETO"/>
    <x v="0"/>
    <x v="0"/>
    <d v="1998-04-14T00:00:00"/>
    <x v="2"/>
    <x v="25"/>
    <d v="2022-01-27T00:00:00"/>
  </r>
  <r>
    <n v="154043"/>
    <s v="UNIVERSIDADE FEDERAL DE UBERLÂNDIA"/>
    <s v="038/2018"/>
    <n v="9611589000139"/>
    <s v="Instituto Brasileiro de Politicas Públicas"/>
    <n v="11785174622"/>
    <s v="MATHEUS APARECIDO DE MOURA OLIVEIRA"/>
    <s v="Recepcionista"/>
    <x v="10"/>
    <s v="UFU"/>
    <n v="2321.77"/>
    <n v="4974.22"/>
    <s v="ENSINO MÉDIO COMPLETO"/>
    <x v="6"/>
    <x v="1"/>
    <d v="1995-11-27T00:00:00"/>
    <x v="2"/>
    <x v="25"/>
    <d v="2021-07-15T00:00:00"/>
  </r>
  <r>
    <n v="154043"/>
    <s v="UNIVERSIDADE FEDERAL DE UBERLÂNDIA"/>
    <s v="038/2018"/>
    <n v="9611589000139"/>
    <s v="Instituto Brasileiro de Politicas Públicas"/>
    <s v="091.692.436-03"/>
    <s v="MAYAN DE CARVALHO SILVESTRE"/>
    <s v="Recepcionista"/>
    <x v="9"/>
    <s v="UFU"/>
    <n v="2110.6999999999998"/>
    <n v="4544.34"/>
    <s v="ENSINO MÉDIO COMPLETO"/>
    <x v="0"/>
    <x v="1"/>
    <d v="1990-06-06T00:00:00"/>
    <x v="2"/>
    <x v="25"/>
    <d v="2018-11-08T00:00:00"/>
  </r>
  <r>
    <n v="154043"/>
    <s v="UNIVERSIDADE FEDERAL DE UBERLÂNDIA"/>
    <s v="038/2018"/>
    <n v="9611589000139"/>
    <s v="Instituto Brasileiro de Politicas Públicas"/>
    <n v="10684975645"/>
    <s v="MICHELE CRISTINA FERREIRA SANTOS"/>
    <s v="Recepcionista"/>
    <x v="9"/>
    <s v="UFU"/>
    <n v="2110.6999999999998"/>
    <n v="4544.34"/>
    <s v="ENSINO MÉDIO COMPLETO"/>
    <x v="0"/>
    <x v="0"/>
    <d v="1990-05-06T00:00:00"/>
    <x v="2"/>
    <x v="25"/>
    <d v="2020-11-05T00:00:00"/>
  </r>
  <r>
    <n v="154043"/>
    <s v="UNIVERSIDADE FEDERAL DE UBERLÂNDIA"/>
    <s v="038/2018"/>
    <n v="9611589000139"/>
    <s v="Instituto Brasileiro de Politicas Públicas"/>
    <s v="044.367.796-45"/>
    <s v="MICHELLY ALVES DE ARAUJO MAGALHAES"/>
    <s v="Recepcionista"/>
    <x v="9"/>
    <s v="UFU"/>
    <n v="1941.45"/>
    <n v="4544.34"/>
    <s v="ENSINO MÉDIO COMPLETO"/>
    <x v="1"/>
    <x v="0"/>
    <d v="1981-02-13T00:00:00"/>
    <x v="2"/>
    <x v="25"/>
    <d v="2019-04-01T00:00:00"/>
  </r>
  <r>
    <n v="154043"/>
    <s v="UNIVERSIDADE FEDERAL DE UBERLÂNDIA"/>
    <s v="038/2018"/>
    <n v="9611589000139"/>
    <s v="Instituto Brasileiro de Politicas Públicas"/>
    <n v="7485585606"/>
    <s v="MONIQUE LARA GONCALVES REIS"/>
    <s v="Recepcionista"/>
    <x v="10"/>
    <s v="UFU"/>
    <n v="2321.77"/>
    <n v="4974.22"/>
    <s v="ENSINO MÉDIO COMPLETO"/>
    <x v="1"/>
    <x v="0"/>
    <d v="1988-06-01T00:00:00"/>
    <x v="2"/>
    <x v="25"/>
    <d v="2021-06-01T00:00:00"/>
  </r>
  <r>
    <n v="154043"/>
    <s v="UNIVERSIDADE FEDERAL DE UBERLÂNDIA"/>
    <s v="038/2018"/>
    <n v="9611589000139"/>
    <s v="Instituto Brasileiro de Politicas Públicas"/>
    <s v="652.333.446-53"/>
    <s v="NADIA MARIA BORGES"/>
    <s v="Recepcionista"/>
    <x v="9"/>
    <s v="UFU"/>
    <n v="2110.6999999999998"/>
    <n v="4544.34"/>
    <s v="ENSINO MÉDIO COMPLETO"/>
    <x v="0"/>
    <x v="0"/>
    <d v="1970-02-11T00:00:00"/>
    <x v="0"/>
    <x v="25"/>
    <d v="2018-11-12T00:00:00"/>
  </r>
  <r>
    <n v="154043"/>
    <s v="UNIVERSIDADE FEDERAL DE UBERLÂNDIA"/>
    <s v="038/2018"/>
    <n v="9611589000139"/>
    <s v="Instituto Brasileiro de Politicas Públicas"/>
    <n v="10011605685"/>
    <s v="NASSER DE FREITAS PENA"/>
    <s v="Recepcionista"/>
    <x v="9"/>
    <s v="UFU"/>
    <n v="2110.6999999999998"/>
    <n v="4544.34"/>
    <s v="ENSINO MÉDIO COMPLETO"/>
    <x v="0"/>
    <x v="1"/>
    <d v="1991-10-28T00:00:00"/>
    <x v="2"/>
    <x v="25"/>
    <d v="2021-11-23T00:00:00"/>
  </r>
  <r>
    <n v="154043"/>
    <s v="UNIVERSIDADE FEDERAL DE UBERLÂNDIA"/>
    <s v="038/2018"/>
    <n v="9611589000139"/>
    <s v="Instituto Brasileiro de Politicas Públicas"/>
    <n v="8288338690"/>
    <s v="NATHALIA BIZINOTO SILVA"/>
    <s v="Recepcionista"/>
    <x v="9"/>
    <s v="UFU"/>
    <n v="2110.6999999999998"/>
    <n v="4544.34"/>
    <s v="ENSINO MÉDIO COMPLETO"/>
    <x v="7"/>
    <x v="0"/>
    <d v="1987-02-25T00:00:00"/>
    <x v="2"/>
    <x v="25"/>
    <d v="2021-10-08T00:00:00"/>
  </r>
  <r>
    <n v="154043"/>
    <s v="UNIVERSIDADE FEDERAL DE UBERLÂNDIA"/>
    <s v="038/2018"/>
    <n v="9611589000139"/>
    <s v="Instituto Brasileiro de Politicas Públicas"/>
    <s v="069.114.486-97"/>
    <s v="NAYARA DIAS DA COSTA"/>
    <s v="Recepcionista"/>
    <x v="9"/>
    <s v="UFU"/>
    <n v="2110.6999999999998"/>
    <n v="4544.34"/>
    <s v="ENSINO MÉDIO COMPLETO"/>
    <x v="0"/>
    <x v="0"/>
    <d v="1983-07-20T00:00:00"/>
    <x v="2"/>
    <x v="25"/>
    <d v="2018-11-08T00:00:00"/>
  </r>
  <r>
    <n v="154043"/>
    <s v="UNIVERSIDADE FEDERAL DE UBERLÂNDIA"/>
    <s v="038/2018"/>
    <n v="9611589000139"/>
    <s v="Instituto Brasileiro de Politicas Públicas"/>
    <s v="125.218.896-01"/>
    <s v="NAYARA PEREIRA DO VALE"/>
    <s v="Recepcionista"/>
    <x v="9"/>
    <s v="UFU"/>
    <n v="2110.6999999999998"/>
    <n v="4544.34"/>
    <s v="ENSINO MÉDIO COMPLETO"/>
    <x v="0"/>
    <x v="0"/>
    <d v="1995-06-22T00:00:00"/>
    <x v="2"/>
    <x v="25"/>
    <d v="2018-11-08T00:00:00"/>
  </r>
  <r>
    <n v="154043"/>
    <s v="UNIVERSIDADE FEDERAL DE UBERLÂNDIA"/>
    <s v="038/2018"/>
    <n v="9611589000139"/>
    <s v="Instituto Brasileiro de Politicas Públicas"/>
    <s v="056.664.606-41"/>
    <s v="NELIDA APARECIDA DA FONSECA"/>
    <s v="Recepcionista"/>
    <x v="9"/>
    <s v="UFU"/>
    <n v="2110.6999999999998"/>
    <n v="4544.34"/>
    <s v="ENSINO MÉDIO COMPLETO"/>
    <x v="0"/>
    <x v="0"/>
    <d v="1974-03-24T00:00:00"/>
    <x v="2"/>
    <x v="25"/>
    <d v="2023-05-23T00:00:00"/>
  </r>
  <r>
    <n v="154043"/>
    <s v="UNIVERSIDADE FEDERAL DE UBERLÂNDIA"/>
    <s v="038/2018"/>
    <n v="9611589000139"/>
    <s v="Instituto Brasileiro de Politicas Públicas"/>
    <s v="064.508.006-31"/>
    <s v="NUBIA DE OLIVEIRA SILVA"/>
    <s v="Recepcionista"/>
    <x v="10"/>
    <s v="UFU"/>
    <n v="2321.77"/>
    <n v="4974.22"/>
    <s v="ENSINO MÉDIO COMPLETO"/>
    <x v="5"/>
    <x v="0"/>
    <d v="1985-05-14T00:00:00"/>
    <x v="0"/>
    <x v="25"/>
    <d v="2018-11-09T00:00:00"/>
  </r>
  <r>
    <n v="154043"/>
    <s v="UNIVERSIDADE FEDERAL DE UBERLÂNDIA"/>
    <s v="038/2018"/>
    <n v="9611589000139"/>
    <s v="Instituto Brasileiro de Politicas Públicas"/>
    <s v="746.892.316-72"/>
    <s v="NUBIA MARIA BORGES GONCALVES"/>
    <s v="Recepcionista"/>
    <x v="9"/>
    <s v="UFU"/>
    <n v="2110.6999999999998"/>
    <n v="4544.34"/>
    <s v="ENSINO MÉDIO COMPLETO"/>
    <x v="0"/>
    <x v="0"/>
    <d v="1972-02-24T00:00:00"/>
    <x v="0"/>
    <x v="25"/>
    <d v="2018-11-12T00:00:00"/>
  </r>
  <r>
    <n v="154043"/>
    <s v="UNIVERSIDADE FEDERAL DE UBERLÂNDIA"/>
    <s v="038/2018"/>
    <n v="9611589000139"/>
    <s v="Instituto Brasileiro de Politicas Públicas"/>
    <s v="755.195.181-49"/>
    <s v="PATRICIA DIAS PEREIRA DE ALMEIDA"/>
    <s v="Recepcionista"/>
    <x v="9"/>
    <s v="UFU"/>
    <n v="2110.6999999999998"/>
    <n v="4544.34"/>
    <s v="ENSINO MÉDIO COMPLETO"/>
    <x v="1"/>
    <x v="0"/>
    <d v="1989-03-28T00:00:00"/>
    <x v="2"/>
    <x v="25"/>
    <d v="2018-12-19T00:00:00"/>
  </r>
  <r>
    <n v="154043"/>
    <s v="UNIVERSIDADE FEDERAL DE UBERLÂNDIA"/>
    <s v="038/2018"/>
    <n v="9611589000139"/>
    <s v="Instituto Brasileiro de Politicas Públicas"/>
    <n v="9572471686"/>
    <s v="PATRICIA DOURADO DE AZEVEDO SANTOS"/>
    <s v="Recepcionista"/>
    <x v="9"/>
    <s v="UFU"/>
    <n v="2110.6999999999998"/>
    <n v="4544.34"/>
    <s v="ENSINO MÉDIO COMPLETO"/>
    <x v="1"/>
    <x v="0"/>
    <d v="1990-02-02T00:00:00"/>
    <x v="2"/>
    <x v="25"/>
    <d v="2020-12-08T00:00:00"/>
  </r>
  <r>
    <n v="154043"/>
    <s v="UNIVERSIDADE FEDERAL DE UBERLÂNDIA"/>
    <s v="038/2018"/>
    <n v="9611589000139"/>
    <s v="Instituto Brasileiro de Politicas Públicas"/>
    <n v="6665427676"/>
    <s v="PATRICIA HELENA MACIEL"/>
    <s v="Recepcionista"/>
    <x v="9"/>
    <s v="UFU"/>
    <n v="2110.6999999999998"/>
    <n v="4544.34"/>
    <s v="ENSINO MÉDIO COMPLETO"/>
    <x v="0"/>
    <x v="0"/>
    <d v="1984-09-12T00:00:00"/>
    <x v="1"/>
    <x v="25"/>
    <d v="2018-11-08T00:00:00"/>
  </r>
  <r>
    <n v="154043"/>
    <s v="UNIVERSIDADE FEDERAL DE UBERLÂNDIA"/>
    <s v="038/2018"/>
    <n v="9611589000139"/>
    <s v="Instituto Brasileiro de Politicas Públicas"/>
    <s v="045.712.241-25"/>
    <s v="PAULA FERNANDA GONCALVES DE OLIVEIRA"/>
    <s v="Recepcionista"/>
    <x v="9"/>
    <s v="UFU"/>
    <n v="2110.6999999999998"/>
    <n v="4544.34"/>
    <s v="ENSINO MÉDIO COMPLETO"/>
    <x v="1"/>
    <x v="0"/>
    <d v="1992-05-26T00:00:00"/>
    <x v="0"/>
    <x v="25"/>
    <d v="2022-01-11T00:00:00"/>
  </r>
  <r>
    <n v="154043"/>
    <s v="UNIVERSIDADE FEDERAL DE UBERLÂNDIA"/>
    <s v="038/2018"/>
    <n v="9611589000139"/>
    <s v="Instituto Brasileiro de Politicas Públicas"/>
    <n v="2286179107"/>
    <s v="PEDRO HENRIQUE PASCOIN GARGANTINI"/>
    <s v="Recepcionista"/>
    <x v="9"/>
    <s v="UFU"/>
    <n v="2110.6999999999998"/>
    <n v="4544.34"/>
    <s v="ENSINO MÉDIO COMPLETO"/>
    <x v="0"/>
    <x v="1"/>
    <d v="2000-09-28T00:00:00"/>
    <x v="2"/>
    <x v="25"/>
    <d v="2019-08-05T00:00:00"/>
  </r>
  <r>
    <n v="154043"/>
    <s v="UNIVERSIDADE FEDERAL DE UBERLÂNDIA"/>
    <s v="038/2018"/>
    <n v="9611589000139"/>
    <s v="Instituto Brasileiro de Politicas Públicas"/>
    <s v="111.307.956-83"/>
    <s v="RAIANE ERLEN PEREIRA GUEDES"/>
    <s v="Recepcionista"/>
    <x v="9"/>
    <s v="UFU"/>
    <n v="2110.6999999999998"/>
    <n v="4544.34"/>
    <s v="ENSINO MÉDIO COMPLETO"/>
    <x v="0"/>
    <x v="0"/>
    <d v="1992-04-18T00:00:00"/>
    <x v="0"/>
    <x v="25"/>
    <d v="2022-03-21T00:00:00"/>
  </r>
  <r>
    <n v="154043"/>
    <s v="UNIVERSIDADE FEDERAL DE UBERLÂNDIA"/>
    <s v="038/2018"/>
    <n v="9611589000139"/>
    <s v="Instituto Brasileiro de Politicas Públicas"/>
    <n v="11455718670"/>
    <s v="RAIANE LELES DE ABREU"/>
    <s v="Recepcionista"/>
    <x v="11"/>
    <s v="UFU"/>
    <n v="2353.1"/>
    <n v="5007.8500000000004"/>
    <s v="ENSINO MÉDIO COMPLETO"/>
    <x v="0"/>
    <x v="0"/>
    <d v="1992-10-21T00:00:00"/>
    <x v="1"/>
    <x v="25"/>
    <d v="2021-03-03T00:00:00"/>
  </r>
  <r>
    <n v="154043"/>
    <s v="UNIVERSIDADE FEDERAL DE UBERLÂNDIA"/>
    <s v="038/2018"/>
    <n v="9611589000139"/>
    <s v="Instituto Brasileiro de Politicas Públicas"/>
    <s v="054.080.236-05"/>
    <s v="RAMON DA SILVA ARANTES JUNIOR"/>
    <s v="Recepcionista"/>
    <x v="9"/>
    <s v="UFU"/>
    <n v="2110.6999999999998"/>
    <n v="4544.34"/>
    <s v="ENSINO MÉDIO COMPLETO"/>
    <x v="2"/>
    <x v="1"/>
    <d v="1981-12-14T00:00:00"/>
    <x v="0"/>
    <x v="25"/>
    <d v="2018-11-08T00:00:00"/>
  </r>
  <r>
    <n v="154043"/>
    <s v="UNIVERSIDADE FEDERAL DE UBERLÂNDIA"/>
    <s v="038/2018"/>
    <n v="9611589000139"/>
    <s v="Instituto Brasileiro de Politicas Públicas"/>
    <s v="012.507.916-85"/>
    <s v="RAQUEL SALES SILVEIRA"/>
    <s v="Recepcionista"/>
    <x v="11"/>
    <s v="UFU"/>
    <n v="2353.1"/>
    <n v="5007.8500000000004"/>
    <s v="ENSINO MÉDIO COMPLETO"/>
    <x v="0"/>
    <x v="0"/>
    <d v="1981-03-08T00:00:00"/>
    <x v="2"/>
    <x v="25"/>
    <d v="2018-11-12T00:00:00"/>
  </r>
  <r>
    <n v="154043"/>
    <s v="UNIVERSIDADE FEDERAL DE UBERLÂNDIA"/>
    <s v="038/2018"/>
    <n v="9611589000139"/>
    <s v="Instituto Brasileiro de Politicas Públicas"/>
    <s v="073.657.906-01"/>
    <s v="RENATA DE OLIVEIRA ANDRADE"/>
    <s v="Recepcionista"/>
    <x v="9"/>
    <s v="UFU"/>
    <n v="2110.6999999999998"/>
    <n v="4544.34"/>
    <s v="ENSINO MÉDIO COMPLETO"/>
    <x v="0"/>
    <x v="0"/>
    <d v="1985-01-07T00:00:00"/>
    <x v="2"/>
    <x v="25"/>
    <d v="2018-11-12T00:00:00"/>
  </r>
  <r>
    <n v="154043"/>
    <s v="UNIVERSIDADE FEDERAL DE UBERLÂNDIA"/>
    <s v="038/2018"/>
    <n v="9611589000139"/>
    <s v="Instituto Brasileiro de Politicas Públicas"/>
    <s v="054.516.826-07"/>
    <s v="RENATO DE ABREU SANTOS"/>
    <s v="Recepcionista"/>
    <x v="10"/>
    <s v="UFU"/>
    <n v="2321.77"/>
    <n v="4974.22"/>
    <s v="ENSINO MÉDIO COMPLETO"/>
    <x v="0"/>
    <x v="1"/>
    <d v="1982-08-20T00:00:00"/>
    <x v="2"/>
    <x v="25"/>
    <d v="2018-11-08T00:00:00"/>
  </r>
  <r>
    <n v="154043"/>
    <s v="UNIVERSIDADE FEDERAL DE UBERLÂNDIA"/>
    <s v="038/2018"/>
    <n v="9611589000139"/>
    <s v="Instituto Brasileiro de Politicas Públicas"/>
    <s v="088.303.976-10"/>
    <s v="ROBERTA RODRIGUES BORGES DE ARAUJO"/>
    <s v="Recepcionista"/>
    <x v="9"/>
    <s v="UFU"/>
    <n v="2110.6999999999998"/>
    <n v="4544.34"/>
    <s v="ENSINO MÉDIO COMPLETO"/>
    <x v="0"/>
    <x v="0"/>
    <d v="1989-01-28T00:00:00"/>
    <x v="1"/>
    <x v="25"/>
    <d v="2022-01-11T00:00:00"/>
  </r>
  <r>
    <n v="154043"/>
    <s v="UNIVERSIDADE FEDERAL DE UBERLÂNDIA"/>
    <s v="038/2018"/>
    <n v="9611589000139"/>
    <s v="Instituto Brasileiro de Politicas Públicas"/>
    <s v="020.555.138-69"/>
    <s v="ROBERTO MASAMICHI YAMASHITA"/>
    <s v="Recepcionista"/>
    <x v="9"/>
    <s v="UFU"/>
    <n v="2110.6999999999998"/>
    <n v="4544.34"/>
    <s v="ENSINO MÉDIO COMPLETO"/>
    <x v="1"/>
    <x v="1"/>
    <d v="1962-06-01T00:00:00"/>
    <x v="2"/>
    <x v="25"/>
    <d v="2022-07-01T00:00:00"/>
  </r>
  <r>
    <n v="154043"/>
    <s v="UNIVERSIDADE FEDERAL DE UBERLÂNDIA"/>
    <s v="038/2018"/>
    <n v="9611589000139"/>
    <s v="Instituto Brasileiro de Politicas Públicas"/>
    <s v="071.985.116-51"/>
    <s v="ROBSON JACOB SANTOS DI MONTESANTI"/>
    <s v="Recepcionista"/>
    <x v="10"/>
    <s v="UFU"/>
    <n v="2321.77"/>
    <n v="4974.22"/>
    <s v="ENSINO MÉDIO COMPLETO"/>
    <x v="1"/>
    <x v="1"/>
    <d v="1985-08-22T00:00:00"/>
    <x v="0"/>
    <x v="25"/>
    <d v="2022-04-18T00:00:00"/>
  </r>
  <r>
    <n v="154043"/>
    <s v="UNIVERSIDADE FEDERAL DE UBERLÂNDIA"/>
    <s v="038/2018"/>
    <n v="9611589000139"/>
    <s v="Instituto Brasileiro de Politicas Públicas"/>
    <n v="9840375601"/>
    <s v="RODRIGO SOUZA NEIVA"/>
    <s v="Recepcionista"/>
    <x v="9"/>
    <s v="UFU"/>
    <n v="2110.6999999999998"/>
    <n v="4544.34"/>
    <s v="ENSINO MÉDIO COMPLETO"/>
    <x v="0"/>
    <x v="1"/>
    <d v="1990-12-03T00:00:00"/>
    <x v="0"/>
    <x v="25"/>
    <d v="2021-04-05T00:00:00"/>
  </r>
  <r>
    <n v="154043"/>
    <s v="UNIVERSIDADE FEDERAL DE UBERLÂNDIA"/>
    <s v="038/2018"/>
    <n v="9611589000139"/>
    <s v="Instituto Brasileiro de Politicas Públicas"/>
    <s v="195.030.748-43"/>
    <s v="RONALDO MARQUES DE BRITO"/>
    <s v="Recepcionista"/>
    <x v="9"/>
    <s v="UFU"/>
    <n v="2110.6999999999998"/>
    <n v="4544.34"/>
    <s v="ENSINO MÉDIO COMPLETO"/>
    <x v="0"/>
    <x v="1"/>
    <d v="1975-04-23T00:00:00"/>
    <x v="2"/>
    <x v="25"/>
    <d v="2022-01-17T00:00:00"/>
  </r>
  <r>
    <n v="154043"/>
    <s v="UNIVERSIDADE FEDERAL DE UBERLÂNDIA"/>
    <s v="038/2018"/>
    <n v="9611589000139"/>
    <s v="Instituto Brasileiro de Politicas Públicas"/>
    <n v="35213930620"/>
    <s v="RONALDO ROSA GARCIA"/>
    <s v="Recepcionista"/>
    <x v="9"/>
    <s v="UFU"/>
    <n v="2110.6999999999998"/>
    <n v="4544.34"/>
    <s v="ENSINO MÉDIO COMPLETO"/>
    <x v="1"/>
    <x v="1"/>
    <d v="1957-10-27T00:00:00"/>
    <x v="0"/>
    <x v="25"/>
    <d v="2021-02-08T00:00:00"/>
  </r>
  <r>
    <n v="154043"/>
    <s v="UNIVERSIDADE FEDERAL DE UBERLÂNDIA"/>
    <s v="038/2018"/>
    <n v="9611589000139"/>
    <s v="Instituto Brasileiro de Politicas Públicas"/>
    <s v="073.426.061-03"/>
    <s v="RONNY BORGES SANTOS"/>
    <s v="Recepcionista"/>
    <x v="12"/>
    <s v="UFU"/>
    <n v="2110.6999999999998"/>
    <n v="4544.34"/>
    <s v="ENSINO MÉDIO COMPLETO"/>
    <x v="0"/>
    <x v="1"/>
    <d v="1998-07-26T00:00:00"/>
    <x v="2"/>
    <x v="25"/>
    <d v="2022-04-13T00:00:00"/>
  </r>
  <r>
    <n v="154043"/>
    <s v="UNIVERSIDADE FEDERAL DE UBERLÂNDIA"/>
    <s v="038/2018"/>
    <n v="9611589000139"/>
    <s v="Instituto Brasileiro de Politicas Públicas"/>
    <s v="097.511.098-50"/>
    <s v="ROSANGELA TEIXEIRA RODRIGUES"/>
    <s v="Recepcionista"/>
    <x v="9"/>
    <s v="UFU"/>
    <n v="2110.6999999999998"/>
    <n v="4544.34"/>
    <s v="ENSINO MÉDIO COMPLETO"/>
    <x v="0"/>
    <x v="0"/>
    <d v="1967-05-08T00:00:00"/>
    <x v="0"/>
    <x v="25"/>
    <d v="2018-11-08T00:00:00"/>
  </r>
  <r>
    <n v="154043"/>
    <s v="UNIVERSIDADE FEDERAL DE UBERLÂNDIA"/>
    <s v="038/2018"/>
    <n v="9611589000139"/>
    <s v="Instituto Brasileiro de Politicas Públicas"/>
    <s v="828.171.626-68"/>
    <s v="ROSELUCIA APARECIDA BORGES GERALDO"/>
    <s v="Recepcionista"/>
    <x v="9"/>
    <s v="UFU"/>
    <n v="2110.6999999999998"/>
    <n v="4544.34"/>
    <s v="ENSINO MÉDIO COMPLETO"/>
    <x v="0"/>
    <x v="0"/>
    <d v="1970-05-02T00:00:00"/>
    <x v="0"/>
    <x v="25"/>
    <d v="2020-09-18T00:00:00"/>
  </r>
  <r>
    <n v="154043"/>
    <s v="UNIVERSIDADE FEDERAL DE UBERLÂNDIA"/>
    <s v="038/2018"/>
    <n v="9611589000139"/>
    <s v="Instituto Brasileiro de Politicas Públicas"/>
    <n v="12079364642"/>
    <s v="ROSIANNE MARIA CARVALHO FERREIRA"/>
    <s v="Recepcionista"/>
    <x v="9"/>
    <s v="UFU"/>
    <n v="2110.6999999999998"/>
    <n v="4544.34"/>
    <s v="ENSINO MÉDIO COMPLETO"/>
    <x v="1"/>
    <x v="0"/>
    <d v="1997-03-12T00:00:00"/>
    <x v="0"/>
    <x v="25"/>
    <d v="2020-01-06T00:00:00"/>
  </r>
  <r>
    <n v="154043"/>
    <s v="UNIVERSIDADE FEDERAL DE UBERLÂNDIA"/>
    <s v="038/2018"/>
    <n v="9611589000139"/>
    <s v="Instituto Brasileiro de Politicas Públicas"/>
    <n v="88896480663"/>
    <s v="SACHENKA DE FREITAS"/>
    <s v="Recepcionista"/>
    <x v="9"/>
    <s v="UFU"/>
    <n v="2110.6999999999998"/>
    <n v="4544.34"/>
    <s v="ENSINO MÉDIO COMPLETO"/>
    <x v="1"/>
    <x v="0"/>
    <d v="1972-08-18T00:00:00"/>
    <x v="2"/>
    <x v="25"/>
    <d v="2021-01-18T00:00:00"/>
  </r>
  <r>
    <n v="154043"/>
    <s v="UNIVERSIDADE FEDERAL DE UBERLÂNDIA"/>
    <s v="038/2018"/>
    <n v="9611589000139"/>
    <s v="Instituto Brasileiro de Politicas Públicas"/>
    <n v="8704982665"/>
    <s v="SAFIRE KASTRUP ASSIS"/>
    <s v="Recepcionista"/>
    <x v="10"/>
    <s v="UFU"/>
    <n v="2321.77"/>
    <n v="4974.22"/>
    <s v="ENSINO MÉDIO COMPLETO"/>
    <x v="0"/>
    <x v="0"/>
    <d v="1996-02-17T00:00:00"/>
    <x v="0"/>
    <x v="25"/>
    <d v="2018-12-13T00:00:00"/>
  </r>
  <r>
    <n v="154043"/>
    <s v="UNIVERSIDADE FEDERAL DE UBERLÂNDIA"/>
    <s v="038/2018"/>
    <n v="9611589000139"/>
    <s v="Instituto Brasileiro de Politicas Públicas"/>
    <s v="744.826.376-53"/>
    <s v="SANDRA RODRIGUES FARIA"/>
    <s v="Recepcionista"/>
    <x v="9"/>
    <s v="UFU"/>
    <n v="2110.6999999999998"/>
    <n v="4544.34"/>
    <s v="ENSINO MÉDIO COMPLETO"/>
    <x v="0"/>
    <x v="0"/>
    <d v="1969-10-29T00:00:00"/>
    <x v="2"/>
    <x v="25"/>
    <d v="2018-11-09T00:00:00"/>
  </r>
  <r>
    <n v="154043"/>
    <s v="UNIVERSIDADE FEDERAL DE UBERLÂNDIA"/>
    <s v="038/2018"/>
    <n v="9611589000139"/>
    <s v="Instituto Brasileiro de Politicas Públicas"/>
    <s v="446.336.886-34"/>
    <s v="SILDA ABADIA DE LUCENA"/>
    <s v="Recepcionista"/>
    <x v="9"/>
    <s v="UFU"/>
    <n v="2110.6999999999998"/>
    <n v="4544.34"/>
    <s v="ENSINO MÉDIO COMPLETO"/>
    <x v="1"/>
    <x v="0"/>
    <d v="1963-08-19T00:00:00"/>
    <x v="2"/>
    <x v="25"/>
    <d v="2019-02-01T00:00:00"/>
  </r>
  <r>
    <n v="154043"/>
    <s v="UNIVERSIDADE FEDERAL DE UBERLÂNDIA"/>
    <s v="038/2018"/>
    <n v="9611589000139"/>
    <s v="Instituto Brasileiro de Politicas Públicas"/>
    <s v="691.551.276-49"/>
    <s v="SILVANIA MARIA NASCIMENTO"/>
    <s v="Recepcionista"/>
    <x v="9"/>
    <s v="UFU"/>
    <n v="2110.6999999999998"/>
    <n v="4544.34"/>
    <s v="ENSINO MÉDIO COMPLETO"/>
    <x v="5"/>
    <x v="0"/>
    <d v="1969-07-16T00:00:00"/>
    <x v="2"/>
    <x v="25"/>
    <d v="2018-11-19T00:00:00"/>
  </r>
  <r>
    <n v="154043"/>
    <s v="UNIVERSIDADE FEDERAL DE UBERLÂNDIA"/>
    <s v="038/2018"/>
    <n v="9611589000139"/>
    <s v="Instituto Brasileiro de Politicas Públicas"/>
    <s v="037.722.486-32"/>
    <s v="SIRLEI PEREIRA CUSTODIO DE ALMEIDA"/>
    <s v="Recepcionista"/>
    <x v="9"/>
    <s v="UFU"/>
    <n v="2110.6999999999998"/>
    <n v="4544.34"/>
    <s v="ENSINO MÉDIO COMPLETO"/>
    <x v="0"/>
    <x v="0"/>
    <d v="1979-12-25T00:00:00"/>
    <x v="0"/>
    <x v="25"/>
    <d v="2018-11-08T00:00:00"/>
  </r>
  <r>
    <n v="154043"/>
    <s v="UNIVERSIDADE FEDERAL DE UBERLÂNDIA"/>
    <s v="038/2018"/>
    <n v="9611589000139"/>
    <s v="Instituto Brasileiro de Politicas Públicas"/>
    <s v="757.148.766-87"/>
    <s v="SONIA MARIA MIGUEL"/>
    <s v="Recepcionista"/>
    <x v="9"/>
    <s v="UFU"/>
    <n v="2110.6999999999998"/>
    <n v="4544.34"/>
    <s v="ENSINO MÉDIO COMPLETO"/>
    <x v="0"/>
    <x v="0"/>
    <d v="1969-04-06T00:00:00"/>
    <x v="0"/>
    <x v="25"/>
    <d v="2018-11-12T00:00:00"/>
  </r>
  <r>
    <n v="154043"/>
    <s v="UNIVERSIDADE FEDERAL DE UBERLÂNDIA"/>
    <s v="038/2018"/>
    <n v="9611589000139"/>
    <s v="Instituto Brasileiro de Politicas Públicas"/>
    <s v="103.708.166-84"/>
    <s v="TAISA DA SILVA SANTOS SIVAN"/>
    <s v="Recepcionista"/>
    <x v="9"/>
    <s v="UFU"/>
    <n v="2110.6999999999998"/>
    <n v="4544.34"/>
    <s v="ENSINO MÉDIO COMPLETO"/>
    <x v="0"/>
    <x v="0"/>
    <d v="1992-08-03T00:00:00"/>
    <x v="0"/>
    <x v="25"/>
    <d v="2019-03-01T00:00:00"/>
  </r>
  <r>
    <n v="154043"/>
    <s v="UNIVERSIDADE FEDERAL DE UBERLÂNDIA"/>
    <s v="038/2018"/>
    <n v="9611589000139"/>
    <s v="Instituto Brasileiro de Politicas Públicas"/>
    <s v="108.334.596-60"/>
    <s v="THAIS MARTINS DE SOUZA"/>
    <s v="Recepcionista"/>
    <x v="9"/>
    <s v="UFU"/>
    <n v="2110.6999999999998"/>
    <n v="4544.34"/>
    <s v="ENSINO MÉDIO COMPLETO"/>
    <x v="1"/>
    <x v="0"/>
    <d v="1992-12-03T00:00:00"/>
    <x v="0"/>
    <x v="25"/>
    <d v="2018-11-08T00:00:00"/>
  </r>
  <r>
    <n v="154043"/>
    <s v="UNIVERSIDADE FEDERAL DE UBERLÂNDIA"/>
    <s v="038/2018"/>
    <n v="9611589000139"/>
    <s v="Instituto Brasileiro de Politicas Públicas"/>
    <n v="4263195671"/>
    <s v="THAIS SILVA ARAUJO"/>
    <s v="Recepcionista"/>
    <x v="9"/>
    <s v="UFU"/>
    <n v="2110.6999999999998"/>
    <n v="4544.34"/>
    <s v="ENSINO MÉDIO COMPLETO"/>
    <x v="0"/>
    <x v="0"/>
    <d v="1979-02-08T00:00:00"/>
    <x v="2"/>
    <x v="25"/>
    <d v="2018-11-08T00:00:00"/>
  </r>
  <r>
    <n v="154043"/>
    <s v="UNIVERSIDADE FEDERAL DE UBERLÂNDIA"/>
    <s v="038/2018"/>
    <n v="9611589000139"/>
    <s v="Instituto Brasileiro de Politicas Públicas"/>
    <n v="12213760632"/>
    <s v="THALINE ALVES FERREIRA"/>
    <s v="Recepcionista"/>
    <x v="9"/>
    <s v="UFU"/>
    <n v="2110.6999999999998"/>
    <n v="4544.34"/>
    <s v="ENSINO MÉDIO COMPLETO"/>
    <x v="0"/>
    <x v="0"/>
    <d v="1994-02-18T00:00:00"/>
    <x v="0"/>
    <x v="25"/>
    <d v="2018-11-08T00:00:00"/>
  </r>
  <r>
    <n v="154043"/>
    <s v="UNIVERSIDADE FEDERAL DE UBERLÂNDIA"/>
    <s v="038/2018"/>
    <n v="9611589000139"/>
    <s v="Instituto Brasileiro de Politicas Públicas"/>
    <n v="1537194607"/>
    <s v="THAYNA OLICIO SILVA"/>
    <s v="Recepcionista"/>
    <x v="9"/>
    <s v="UFU"/>
    <n v="2110.6999999999998"/>
    <n v="4544.34"/>
    <s v="ENSINO MÉDIO COMPLETO"/>
    <x v="1"/>
    <x v="0"/>
    <d v="1995-08-25T00:00:00"/>
    <x v="1"/>
    <x v="25"/>
    <d v="2018-11-08T00:00:00"/>
  </r>
  <r>
    <n v="154043"/>
    <s v="UNIVERSIDADE FEDERAL DE UBERLÂNDIA"/>
    <s v="038/2018"/>
    <n v="9611589000139"/>
    <s v="Instituto Brasileiro de Politicas Públicas"/>
    <n v="11977699600"/>
    <s v="THAYNARA EMMANUELA COSTA GONCALVES"/>
    <s v="Recepcionista"/>
    <x v="10"/>
    <s v="UFU"/>
    <n v="2321.77"/>
    <n v="4974.22"/>
    <s v="ENSINO MÉDIO COMPLETO"/>
    <x v="1"/>
    <x v="0"/>
    <d v="1995-06-05T00:00:00"/>
    <x v="2"/>
    <x v="25"/>
    <d v="2018-11-08T00:00:00"/>
  </r>
  <r>
    <n v="154043"/>
    <s v="UNIVERSIDADE FEDERAL DE UBERLÂNDIA"/>
    <s v="038/2018"/>
    <n v="9611589000139"/>
    <s v="Instituto Brasileiro de Politicas Públicas"/>
    <s v="087.756.896-00"/>
    <s v="THAYS NATHANY GUIMARAES PENA FAGUNDES"/>
    <s v="Recepcionista"/>
    <x v="11"/>
    <s v="UFU"/>
    <n v="2353.1"/>
    <n v="5007.8500000000004"/>
    <s v="ENSINO MÉDIO COMPLETO"/>
    <x v="1"/>
    <x v="0"/>
    <d v="1989-06-23T00:00:00"/>
    <x v="2"/>
    <x v="25"/>
    <d v="2022-05-09T00:00:00"/>
  </r>
  <r>
    <n v="154043"/>
    <s v="UNIVERSIDADE FEDERAL DE UBERLÂNDIA"/>
    <s v="038/2018"/>
    <n v="9611589000139"/>
    <s v="Instituto Brasileiro de Politicas Públicas"/>
    <n v="1590787684"/>
    <s v="THIAGO DA SILVA MARTIR"/>
    <s v="Recepcionista"/>
    <x v="10"/>
    <s v="UFU"/>
    <n v="2321.77"/>
    <n v="4974.22"/>
    <s v="ENSINO MÉDIO COMPLETO"/>
    <x v="0"/>
    <x v="1"/>
    <d v="1988-07-26T00:00:00"/>
    <x v="1"/>
    <x v="25"/>
    <d v="2018-11-08T00:00:00"/>
  </r>
  <r>
    <n v="154043"/>
    <s v="UNIVERSIDADE FEDERAL DE UBERLÂNDIA"/>
    <s v="038/2018"/>
    <n v="9611589000139"/>
    <s v="Instituto Brasileiro de Politicas Públicas"/>
    <n v="8303535692"/>
    <s v="THIAGO MATOS ANDRADE"/>
    <s v="Recepcionista"/>
    <x v="9"/>
    <s v="UFU"/>
    <n v="2110.6999999999998"/>
    <n v="4544.34"/>
    <s v="ENSINO MÉDIO COMPLETO"/>
    <x v="0"/>
    <x v="1"/>
    <d v="1985-06-30T00:00:00"/>
    <x v="2"/>
    <x v="25"/>
    <d v="2021-08-02T00:00:00"/>
  </r>
  <r>
    <n v="154043"/>
    <s v="UNIVERSIDADE FEDERAL DE UBERLÂNDIA"/>
    <s v="038/2018"/>
    <n v="9611589000139"/>
    <s v="Instituto Brasileiro de Politicas Públicas"/>
    <s v="070.241.656-85"/>
    <s v="THIAGO NUNES DE FREITAS"/>
    <s v="Recepcionista"/>
    <x v="9"/>
    <s v="UFU"/>
    <n v="2110.6999999999998"/>
    <n v="4544.34"/>
    <s v="ENSINO MÉDIO COMPLETO"/>
    <x v="0"/>
    <x v="1"/>
    <d v="1986-04-25T00:00:00"/>
    <x v="2"/>
    <x v="25"/>
    <d v="2022-04-04T00:00:00"/>
  </r>
  <r>
    <n v="154043"/>
    <s v="UNIVERSIDADE FEDERAL DE UBERLÂNDIA"/>
    <s v="038/2018"/>
    <n v="9611589000139"/>
    <s v="Instituto Brasileiro de Politicas Públicas"/>
    <n v="4733503601"/>
    <s v="TIAGO APULCRO NUNES"/>
    <s v="Recepcionista"/>
    <x v="9"/>
    <s v="UFU"/>
    <n v="2110.6999999999998"/>
    <n v="4544.34"/>
    <s v="ENSINO MÉDIO COMPLETO"/>
    <x v="1"/>
    <x v="1"/>
    <d v="1980-04-29T00:00:00"/>
    <x v="1"/>
    <x v="25"/>
    <d v="2018-12-10T00:00:00"/>
  </r>
  <r>
    <n v="154043"/>
    <s v="UNIVERSIDADE FEDERAL DE UBERLÂNDIA"/>
    <s v="038/2018"/>
    <n v="9611589000139"/>
    <s v="Instituto Brasileiro de Politicas Públicas"/>
    <n v="4922927603"/>
    <s v="VANESSA ALVES SILVA"/>
    <s v="Recepcionista"/>
    <x v="9"/>
    <s v="UFU"/>
    <n v="2110.6999999999998"/>
    <n v="4544.34"/>
    <s v="ENSINO MÉDIO COMPLETO"/>
    <x v="0"/>
    <x v="0"/>
    <d v="1981-07-01T00:00:00"/>
    <x v="2"/>
    <x v="25"/>
    <d v="2019-06-03T00:00:00"/>
  </r>
  <r>
    <n v="154043"/>
    <s v="UNIVERSIDADE FEDERAL DE UBERLÂNDIA"/>
    <s v="038/2018"/>
    <n v="9611589000139"/>
    <s v="Instituto Brasileiro de Politicas Públicas"/>
    <n v="7283207627"/>
    <s v="VANESSA DE CASSIA SILVA"/>
    <s v="Recepcionista"/>
    <x v="9"/>
    <s v="UFU"/>
    <n v="2110.6999999999998"/>
    <n v="4544.34"/>
    <s v="ENSINO MÉDIO COMPLETO"/>
    <x v="1"/>
    <x v="0"/>
    <d v="1986-12-29T00:00:00"/>
    <x v="1"/>
    <x v="25"/>
    <d v="2021-03-01T00:00:00"/>
  </r>
  <r>
    <n v="154043"/>
    <s v="UNIVERSIDADE FEDERAL DE UBERLÂNDIA"/>
    <s v="038/2018"/>
    <n v="9611589000139"/>
    <s v="Instituto Brasileiro de Politicas Públicas"/>
    <s v="033.328.796-77"/>
    <s v="VANUSA AMELIA DOS SANTOS"/>
    <s v="Recepcionista"/>
    <x v="9"/>
    <s v="UFU"/>
    <n v="2110.6999999999998"/>
    <n v="4544.34"/>
    <s v="ENSINO MÉDIO COMPLETO"/>
    <x v="0"/>
    <x v="0"/>
    <d v="1976-01-01T00:00:00"/>
    <x v="0"/>
    <x v="25"/>
    <d v="2022-07-01T00:00:00"/>
  </r>
  <r>
    <n v="154043"/>
    <s v="UNIVERSIDADE FEDERAL DE UBERLÂNDIA"/>
    <s v="038/2018"/>
    <n v="9611589000139"/>
    <s v="Instituto Brasileiro de Politicas Públicas"/>
    <n v="10366798618"/>
    <s v="VINICIUS THADEU DE OLIVEIRA COSTA"/>
    <s v="Recepcionista"/>
    <x v="9"/>
    <s v="UFU"/>
    <n v="2110.6999999999998"/>
    <n v="4544.34"/>
    <s v="ENSINO MÉDIO COMPLETO"/>
    <x v="0"/>
    <x v="1"/>
    <d v="1990-08-10T00:00:00"/>
    <x v="2"/>
    <x v="25"/>
    <d v="2018-11-08T00:00:00"/>
  </r>
  <r>
    <n v="154043"/>
    <s v="UNIVERSIDADE FEDERAL DE UBERLÂNDIA"/>
    <s v="038/2018"/>
    <n v="9611589000139"/>
    <s v="Instituto Brasileiro de Politicas Públicas"/>
    <n v="65029984615"/>
    <s v="VIVIANE FERREIRA SERRALHA MEDEIROS"/>
    <s v="Recepcionista"/>
    <x v="9"/>
    <s v="UFU"/>
    <n v="2110.6999999999998"/>
    <n v="4544.34"/>
    <s v="ENSINO MÉDIO COMPLETO"/>
    <x v="0"/>
    <x v="0"/>
    <d v="1971-08-31T00:00:00"/>
    <x v="2"/>
    <x v="25"/>
    <d v="2018-11-08T00:00:00"/>
  </r>
  <r>
    <n v="154043"/>
    <s v="UNIVERSIDADE FEDERAL DE UBERLÂNDIA"/>
    <s v="038/2018"/>
    <n v="9611589000139"/>
    <s v="Instituto Brasileiro de Politicas Públicas"/>
    <n v="49143867634"/>
    <s v="WILSON SILVA JUNIOR"/>
    <s v="Recepcionista"/>
    <x v="9"/>
    <s v="UFU"/>
    <n v="2110.6999999999998"/>
    <n v="4544.34"/>
    <s v="ENSINO MÉDIO COMPLETO"/>
    <x v="0"/>
    <x v="1"/>
    <d v="1962-05-04T00:00:00"/>
    <x v="2"/>
    <x v="25"/>
    <d v="2018-11-08T00:00:00"/>
  </r>
  <r>
    <n v="154043"/>
    <s v="UNIVERSIDADE FEDERAL DE UBERLÂNDIA"/>
    <s v="038/2018"/>
    <n v="9611589000139"/>
    <s v="Instituto Brasileiro de Politicas Públicas"/>
    <s v="036.791.246-51"/>
    <s v="YEDA ALVES DOS SANTOS "/>
    <s v="Recepcionista"/>
    <x v="9"/>
    <s v="UFU"/>
    <n v="2110.6999999999998"/>
    <n v="4544.34"/>
    <s v="ENSINO MÉDIO COMPLETO"/>
    <x v="5"/>
    <x v="0"/>
    <d v="1970-05-03T00:00:00"/>
    <x v="2"/>
    <x v="25"/>
    <d v="2022-05-16T00:00:00"/>
  </r>
  <r>
    <n v="154043"/>
    <s v="UNIVERSIDADE FEDERAL DE UBERLÂNDIA"/>
    <s v="038/2018"/>
    <n v="9611589000139"/>
    <s v="Instituto Brasileiro de Politicas Públicas"/>
    <n v="13453501632"/>
    <s v="YOLANDA CORREA ROSA"/>
    <s v="Recepcionista"/>
    <x v="9"/>
    <s v="UFU"/>
    <n v="2110.6999999999998"/>
    <n v="4544.34"/>
    <s v="ENSINO MÉDIO COMPLETO"/>
    <x v="0"/>
    <x v="0"/>
    <d v="1998-06-01T00:00:00"/>
    <x v="0"/>
    <x v="25"/>
    <d v="2019-01-16T00:00:00"/>
  </r>
  <r>
    <n v="154043"/>
    <s v="UNIVERSIDADE FEDERAL DE UBERLÂNDIA"/>
    <s v="038/2018"/>
    <n v="9611589000139"/>
    <s v="Instituto Brasileiro de Politicas Públicas"/>
    <n v="49823086672"/>
    <s v="ZEILA ABDALA DE SA E SOUZA"/>
    <s v="Recepcionista"/>
    <x v="9"/>
    <s v="UFU"/>
    <n v="2110.6999999999998"/>
    <n v="4544.34"/>
    <s v="ENSINO MÉDIO COMPLETO"/>
    <x v="5"/>
    <x v="0"/>
    <d v="1963-10-20T00:00:00"/>
    <x v="2"/>
    <x v="25"/>
    <d v="2018-11-08T00:00:00"/>
  </r>
  <r>
    <n v="154043"/>
    <s v="UNIVERSIDADE FEDERAL DE UBERLÂNDIA"/>
    <s v="045/2017"/>
    <n v="969841000101"/>
    <s v="ARQGRAPH SERVIÇOS LTDA"/>
    <n v="37508709187"/>
    <s v="ABADIA GONCALVES DOS SANTOS"/>
    <n v="514320"/>
    <x v="0"/>
    <s v="UMUARAMA"/>
    <n v="1352.49"/>
    <n v="6046.99"/>
    <s v="00 - SEM EXIGENCIA"/>
    <x v="2"/>
    <x v="0"/>
    <d v="1965-08-12T00:00:00"/>
    <x v="2"/>
    <x v="26"/>
    <s v=" 13/11/2012"/>
  </r>
  <r>
    <n v="154043"/>
    <s v="UNIVERSIDADE FEDERAL DE UBERLÂNDIA"/>
    <s v="045/2017"/>
    <n v="969841000101"/>
    <s v="ARQGRAPH SERVIÇOS LTDA"/>
    <n v="78113016600"/>
    <s v="ADRIANE FERREIRA LOPES"/>
    <n v="514225"/>
    <x v="0"/>
    <s v="EDUCAÇÃO FISICA"/>
    <n v="1352.49"/>
    <n v="4785.22"/>
    <s v="00 - SEM EXIGENCIA"/>
    <x v="0"/>
    <x v="0"/>
    <d v="1970-12-26T00:00:00"/>
    <x v="0"/>
    <x v="26"/>
    <d v="2020-11-23T00:00:00"/>
  </r>
  <r>
    <n v="154043"/>
    <s v="UNIVERSIDADE FEDERAL DE UBERLÂNDIA"/>
    <s v="045/2017"/>
    <n v="969841000101"/>
    <s v="ARQGRAPH SERVIÇOS LTDA"/>
    <s v="073.163.656-25"/>
    <s v="ALINE ALVES MENDONÇA"/>
    <n v="514225"/>
    <x v="0"/>
    <s v="GLORIA"/>
    <n v="1352.49"/>
    <n v="4785.22"/>
    <s v="00 - SEM EXIGENCIA"/>
    <x v="0"/>
    <x v="0"/>
    <d v="1983-04-12T00:00:00"/>
    <x v="0"/>
    <x v="26"/>
    <d v="2022-05-30T00:00:00"/>
  </r>
  <r>
    <n v="154043"/>
    <s v="UNIVERSIDADE FEDERAL DE UBERLÂNDIA"/>
    <s v="045/2017"/>
    <n v="969841000101"/>
    <s v="ARQGRAPH SERVIÇOS LTDA"/>
    <n v="2153834600"/>
    <s v="CAMILA OLIVEIRA SANTOS"/>
    <n v="782305"/>
    <x v="0"/>
    <s v="TODOS"/>
    <n v="1459.62"/>
    <n v="5875.62"/>
    <s v="00 - SEM EXIGENCIA"/>
    <x v="0"/>
    <x v="0"/>
    <d v="1999-04-30T00:00:00"/>
    <x v="0"/>
    <x v="27"/>
    <d v="2021-12-16T00:00:00"/>
  </r>
  <r>
    <n v="154043"/>
    <s v="UNIVERSIDADE FEDERAL DE UBERLÂNDIA"/>
    <s v="045/2017"/>
    <n v="969841000101"/>
    <s v="ARQGRAPH SERVIÇOS LTDA"/>
    <n v="1533370605"/>
    <s v="DANIEL JOHNATA ROCHA SANTOS"/>
    <n v="514225"/>
    <x v="0"/>
    <s v="EDUCAÇÃO FISICA"/>
    <n v="1352.49"/>
    <n v="4785.22"/>
    <s v="00 - SEM EXIGENCIA"/>
    <x v="0"/>
    <x v="1"/>
    <d v="1986-10-05T00:00:00"/>
    <x v="0"/>
    <x v="26"/>
    <d v="2018-04-04T00:00:00"/>
  </r>
  <r>
    <n v="154043"/>
    <s v="UNIVERSIDADE FEDERAL DE UBERLÂNDIA"/>
    <s v="045/2017"/>
    <n v="969841000101"/>
    <s v="ARQGRAPH SERVIÇOS LTDA"/>
    <n v="16416133865"/>
    <s v="EDNA APARECIDA RODRIGUES PEREIRA"/>
    <n v="410105"/>
    <x v="0"/>
    <s v="TODOS"/>
    <n v="2020.21"/>
    <n v="6706.75"/>
    <s v="00 - SEM EXIGENCIA"/>
    <x v="2"/>
    <x v="0"/>
    <d v="1973-06-01T00:00:00"/>
    <x v="0"/>
    <x v="28"/>
    <d v="2015-09-08T00:00:00"/>
  </r>
  <r>
    <n v="154043"/>
    <s v="UNIVERSIDADE FEDERAL DE UBERLÂNDIA"/>
    <s v="045/2017"/>
    <n v="969841000101"/>
    <s v="ARQGRAPH SERVIÇOS LTDA"/>
    <s v="827.899.166-91"/>
    <s v="ELENICE ABADIA LAURIANO ELIAS"/>
    <n v="514320"/>
    <x v="0"/>
    <s v="UMUARAMA"/>
    <n v="1352.49"/>
    <n v="6046.99"/>
    <s v="00 - SEM EXIGENCIA"/>
    <x v="0"/>
    <x v="0"/>
    <d v="1969-12-16T00:00:00"/>
    <x v="0"/>
    <x v="26"/>
    <d v="2022-06-14T00:00:00"/>
  </r>
  <r>
    <n v="154043"/>
    <s v="UNIVERSIDADE FEDERAL DE UBERLÂNDIA"/>
    <s v="045/2017"/>
    <n v="969841000101"/>
    <s v="ARQGRAPH SERVIÇOS LTDA"/>
    <n v="305902644"/>
    <s v="FLAVIO GONÇALVES DA COSTA "/>
    <n v="514325"/>
    <x v="0"/>
    <s v="UMUARAMA"/>
    <n v="1352.49"/>
    <n v="7143.84"/>
    <s v="00 - SEM EXIGENCIA"/>
    <x v="3"/>
    <x v="1"/>
    <d v="1974-12-31T00:00:00"/>
    <x v="0"/>
    <x v="26"/>
    <d v="2019-01-30T00:00:00"/>
  </r>
  <r>
    <n v="154043"/>
    <s v="UNIVERSIDADE FEDERAL DE UBERLÂNDIA"/>
    <s v="045/2017"/>
    <n v="969841000101"/>
    <s v="ARQGRAPH SERVIÇOS LTDA"/>
    <s v="028.074.506-01"/>
    <s v="FLORIANO JOSÉ ALMEIDA"/>
    <n v="514320"/>
    <x v="0"/>
    <s v="UMUARAMA"/>
    <n v="1352.49"/>
    <n v="6046.99"/>
    <s v="00 - SEM EXIGENCIA"/>
    <x v="2"/>
    <x v="1"/>
    <d v="1973-07-05T00:00:00"/>
    <x v="0"/>
    <x v="26"/>
    <d v="2022-07-14T00:00:00"/>
  </r>
  <r>
    <n v="154043"/>
    <s v="UNIVERSIDADE FEDERAL DE UBERLÂNDIA"/>
    <s v="045/2017"/>
    <n v="969841000101"/>
    <s v="ARQGRAPH SERVIÇOS LTDA"/>
    <n v="10882147625"/>
    <s v="GILSONEI AUGUSTO SANTOS SILVA"/>
    <n v="514320"/>
    <x v="0"/>
    <s v="EDUCAÇÃO FISICA"/>
    <n v="1352.49"/>
    <n v="6046.99"/>
    <s v="00 - SEM EXIGENCIA"/>
    <x v="0"/>
    <x v="1"/>
    <d v="1993-07-16T00:00:00"/>
    <x v="0"/>
    <x v="26"/>
    <d v="2021-02-01T00:00:00"/>
  </r>
  <r>
    <n v="154043"/>
    <s v="UNIVERSIDADE FEDERAL DE UBERLÂNDIA"/>
    <s v="045/2017"/>
    <n v="969841000101"/>
    <s v="ARQGRAPH SERVIÇOS LTDA"/>
    <n v="6203713660"/>
    <s v="HAMILTON FLORES DE OLIVEIRA"/>
    <n v="514225"/>
    <x v="0"/>
    <s v="SANTA MONICA"/>
    <n v="1493.39"/>
    <n v="6347.13"/>
    <s v="00 - SEM EXIGENCIA"/>
    <x v="0"/>
    <x v="1"/>
    <d v="1985-04-16T00:00:00"/>
    <x v="0"/>
    <x v="29"/>
    <d v="2021-08-24T00:00:00"/>
  </r>
  <r>
    <n v="154043"/>
    <s v="UNIVERSIDADE FEDERAL DE UBERLÂNDIA"/>
    <s v="045/2017"/>
    <n v="969841000101"/>
    <s v="ARQGRAPH SERVIÇOS LTDA"/>
    <n v="59567287600"/>
    <s v="IRAN FARIAS NUNES"/>
    <n v="514325"/>
    <x v="0"/>
    <s v="SANTA MONICA"/>
    <n v="1352.49"/>
    <n v="7143.84"/>
    <s v="00 - SEM EXIGENCIA"/>
    <x v="3"/>
    <x v="1"/>
    <d v="1966-06-10T00:00:00"/>
    <x v="0"/>
    <x v="26"/>
    <d v="2018-11-19T00:00:00"/>
  </r>
  <r>
    <n v="154043"/>
    <s v="UNIVERSIDADE FEDERAL DE UBERLÂNDIA"/>
    <s v="045/2017"/>
    <n v="969841000101"/>
    <s v="ARQGRAPH SERVIÇOS LTDA"/>
    <n v="3092375645"/>
    <s v="IRONDINA RODRIGUES DA SILVA"/>
    <n v="514320"/>
    <x v="0"/>
    <s v="SANTA MONICA"/>
    <n v="1352.49"/>
    <n v="6046.99"/>
    <s v="00 - SEM EXIGENCIA"/>
    <x v="2"/>
    <x v="0"/>
    <d v="1976-01-24T00:00:00"/>
    <x v="2"/>
    <x v="26"/>
    <d v="2016-07-01T00:00:00"/>
  </r>
  <r>
    <n v="154043"/>
    <s v="UNIVERSIDADE FEDERAL DE UBERLÂNDIA"/>
    <s v="045/2017"/>
    <n v="969841000101"/>
    <s v="ARQGRAPH SERVIÇOS LTDA"/>
    <n v="38528410110"/>
    <s v="JACQUELINE FERREIRA DE LIMA"/>
    <n v="514320"/>
    <x v="0"/>
    <s v="EDUCAÇÃO FISICA"/>
    <n v="1352.49"/>
    <n v="6046.99"/>
    <s v="00 - SEM EXIGENCIA"/>
    <x v="2"/>
    <x v="0"/>
    <d v="1968-06-09T00:00:00"/>
    <x v="1"/>
    <x v="26"/>
    <d v="2013-03-11T00:00:00"/>
  </r>
  <r>
    <n v="154043"/>
    <s v="UNIVERSIDADE FEDERAL DE UBERLÂNDIA"/>
    <s v="045/2017"/>
    <n v="969841000101"/>
    <s v="ARQGRAPH SERVIÇOS LTDA"/>
    <n v="95162950610"/>
    <s v="JOÃO RICARDO DO AMARAL"/>
    <n v="514225"/>
    <x v="0"/>
    <s v="UMUARAMA"/>
    <n v="1352.49"/>
    <n v="4785.22"/>
    <s v="00 - SEM EXIGENCIA"/>
    <x v="3"/>
    <x v="1"/>
    <d v="1975-06-24T00:00:00"/>
    <x v="2"/>
    <x v="26"/>
    <d v="2022-11-16T00:00:00"/>
  </r>
  <r>
    <n v="154043"/>
    <s v="UNIVERSIDADE FEDERAL DE UBERLÂNDIA"/>
    <s v="045/2017"/>
    <n v="969841000101"/>
    <s v="ARQGRAPH SERVIÇOS LTDA"/>
    <n v="51126419672"/>
    <s v="LAZARA MARIA ALVES SILVA"/>
    <n v="514320"/>
    <x v="0"/>
    <s v="SANTA MONICA"/>
    <n v="1352.49"/>
    <n v="6046.99"/>
    <s v="00 - SEM EXIGENCIA"/>
    <x v="2"/>
    <x v="0"/>
    <d v="1962-01-17T00:00:00"/>
    <x v="2"/>
    <x v="26"/>
    <d v="2016-08-22T00:00:00"/>
  </r>
  <r>
    <n v="154043"/>
    <s v="UNIVERSIDADE FEDERAL DE UBERLÂNDIA"/>
    <s v="045/2017"/>
    <n v="969841000101"/>
    <s v="ARQGRAPH SERVIÇOS LTDA"/>
    <n v="9006207649"/>
    <s v="LEANE CRISTINA PEREIRA BARROS"/>
    <n v="514320"/>
    <x v="0"/>
    <s v="SANTA MONICA"/>
    <n v="1352.49"/>
    <n v="6046.99"/>
    <s v="00 - SEM EXIGENCIA"/>
    <x v="3"/>
    <x v="0"/>
    <d v="1983-09-28T00:00:00"/>
    <x v="1"/>
    <x v="26"/>
    <d v="2022-03-21T00:00:00"/>
  </r>
  <r>
    <n v="154043"/>
    <s v="UNIVERSIDADE FEDERAL DE UBERLÂNDIA"/>
    <s v="045/2017"/>
    <n v="969841000101"/>
    <s v="ARQGRAPH SERVIÇOS LTDA"/>
    <n v="4193316548"/>
    <s v="LUCAS SANTOS DE JESUS"/>
    <n v="514325"/>
    <x v="0"/>
    <s v="UMUARAMA"/>
    <n v="1352.49"/>
    <n v="7143.84"/>
    <s v="00 - SEM EXIGENCIA"/>
    <x v="3"/>
    <x v="1"/>
    <d v="1988-12-15T00:00:00"/>
    <x v="1"/>
    <x v="26"/>
    <d v="2017-03-21T00:00:00"/>
  </r>
  <r>
    <n v="154043"/>
    <s v="UNIVERSIDADE FEDERAL DE UBERLÂNDIA"/>
    <s v="045/2017"/>
    <n v="969841000101"/>
    <s v="ARQGRAPH SERVIÇOS LTDA"/>
    <s v="045.222.486-10"/>
    <s v="LUCIANA BALBINO FERNANDES"/>
    <n v="514320"/>
    <x v="0"/>
    <s v="EDUCAÇÃO FISICA"/>
    <n v="1352.49"/>
    <n v="6046.99"/>
    <s v="00 - SEM EXIGENCIA"/>
    <x v="3"/>
    <x v="0"/>
    <d v="1980-06-02T00:00:00"/>
    <x v="0"/>
    <x v="26"/>
    <d v="2022-03-21T00:00:00"/>
  </r>
  <r>
    <n v="154043"/>
    <s v="UNIVERSIDADE FEDERAL DE UBERLÂNDIA"/>
    <s v="045/2017"/>
    <n v="969841000101"/>
    <s v="ARQGRAPH SERVIÇOS LTDA"/>
    <n v="92199534049"/>
    <s v="MARCIO VIDAL DA SILVA"/>
    <n v="514225"/>
    <x v="0"/>
    <s v="SANTA MONICA"/>
    <n v="1352.49"/>
    <n v="4785.22"/>
    <s v="00 - SEM EXIGENCIA"/>
    <x v="2"/>
    <x v="1"/>
    <d v="1974-04-11T00:00:00"/>
    <x v="2"/>
    <x v="26"/>
    <d v="2022-11-16T00:00:00"/>
  </r>
  <r>
    <n v="154043"/>
    <s v="UNIVERSIDADE FEDERAL DE UBERLÂNDIA"/>
    <s v="045/2017"/>
    <n v="969841000101"/>
    <s v="ARQGRAPH SERVIÇOS LTDA"/>
    <s v="008.702.915-48"/>
    <s v="MARIA JOSE OLIVEIRA LIMA"/>
    <n v="514320"/>
    <x v="0"/>
    <s v="UMUARAMA"/>
    <n v="1352.49"/>
    <n v="6046.99"/>
    <s v="00 - SEM EXIGENCIA"/>
    <x v="3"/>
    <x v="0"/>
    <d v="1983-05-29T00:00:00"/>
    <x v="0"/>
    <x v="26"/>
    <d v="2022-05-06T00:00:00"/>
  </r>
  <r>
    <n v="154043"/>
    <s v="UNIVERSIDADE FEDERAL DE UBERLÂNDIA"/>
    <s v="045/2017"/>
    <n v="969841000101"/>
    <s v="ARQGRAPH SERVIÇOS LTDA"/>
    <n v="84257741449"/>
    <s v="MARIA OZITA DE LIMA "/>
    <n v="514320"/>
    <x v="0"/>
    <s v="SANTA MONICA"/>
    <n v="1352.49"/>
    <n v="6046.99"/>
    <s v="00 - SEM EXIGENCIA"/>
    <x v="3"/>
    <x v="0"/>
    <d v="1961-05-12T00:00:00"/>
    <x v="2"/>
    <x v="26"/>
    <d v="2022-10-19T00:00:00"/>
  </r>
  <r>
    <n v="154043"/>
    <s v="UNIVERSIDADE FEDERAL DE UBERLÂNDIA"/>
    <s v="045/2017"/>
    <n v="969841000101"/>
    <s v="ARQGRAPH SERVIÇOS LTDA"/>
    <n v="5687947531"/>
    <s v="MARIEUZA LIMA DESOUZA"/>
    <n v="514320"/>
    <x v="0"/>
    <s v="UMUARAMA"/>
    <n v="1352.49"/>
    <n v="6046.99"/>
    <s v="00 - SEM EXIGENCIA"/>
    <x v="3"/>
    <x v="0"/>
    <d v="1982-08-16T00:00:00"/>
    <x v="0"/>
    <x v="26"/>
    <d v="2021-01-13T00:00:00"/>
  </r>
  <r>
    <n v="154043"/>
    <s v="UNIVERSIDADE FEDERAL DE UBERLÂNDIA"/>
    <s v="045/2017"/>
    <n v="969841000101"/>
    <s v="ARQGRAPH SERVIÇOS LTDA"/>
    <n v="3716772623"/>
    <s v="PATRICIA MARTINS DA SILVA"/>
    <n v="514320"/>
    <x v="0"/>
    <s v="SANTA MONICA"/>
    <n v="1352.49"/>
    <n v="6046.99"/>
    <s v="00 - SEM EXIGENCIA"/>
    <x v="2"/>
    <x v="0"/>
    <d v="1978-12-31T00:00:00"/>
    <x v="2"/>
    <x v="26"/>
    <d v="2016-07-05T00:00:00"/>
  </r>
  <r>
    <n v="154043"/>
    <s v="UNIVERSIDADE FEDERAL DE UBERLÂNDIA"/>
    <s v="045/2017"/>
    <n v="969841000101"/>
    <s v="ARQGRAPH SERVIÇOS LTDA"/>
    <n v="933057610"/>
    <s v="ROGERIO AUGUSTO RODOLFO"/>
    <n v="410105"/>
    <x v="0"/>
    <s v="TODOS"/>
    <n v="2020.21"/>
    <n v="6706.75"/>
    <s v="00 - SEM EXIGENCIA"/>
    <x v="0"/>
    <x v="1"/>
    <d v="1976-09-17T00:00:00"/>
    <x v="0"/>
    <x v="28"/>
    <d v="2020-11-26T00:00:00"/>
  </r>
  <r>
    <n v="154043"/>
    <s v="UNIVERSIDADE FEDERAL DE UBERLÂNDIA"/>
    <s v="045/2017"/>
    <n v="969841000101"/>
    <s v="ARQGRAPH SERVIÇOS LTDA"/>
    <n v="78418968168"/>
    <s v="SEBASTIAO PAULINO DE LACERDA"/>
    <n v="514325"/>
    <x v="0"/>
    <s v="SANTA MONICA"/>
    <n v="1352.49"/>
    <n v="7143.84"/>
    <s v="00 - SEM EXIGENCIA"/>
    <x v="3"/>
    <x v="1"/>
    <d v="1974-12-20T00:00:00"/>
    <x v="2"/>
    <x v="26"/>
    <d v="2007-09-04T00:00:00"/>
  </r>
  <r>
    <n v="154043"/>
    <s v="UNIVERSIDADE FEDERAL DE UBERLÂNDIA"/>
    <s v="045/2017"/>
    <n v="969841000101"/>
    <s v="ARQGRAPH SERVIÇOS LTDA"/>
    <s v="009.022.656-95"/>
    <s v="SILVANO PEREIRA PACHECO"/>
    <n v="514320"/>
    <x v="0"/>
    <s v="UMUARAMA"/>
    <n v="1493.39"/>
    <n v="6347.13"/>
    <s v="00 - SEM EXIGENCIA"/>
    <x v="3"/>
    <x v="1"/>
    <d v="1970-12-24T00:00:00"/>
    <x v="0"/>
    <x v="29"/>
    <d v="2022-04-27T00:00:00"/>
  </r>
  <r>
    <n v="154043"/>
    <s v="UNIVERSIDADE FEDERAL DE UBERLÂNDIA"/>
    <s v="061/2018"/>
    <n v="13807712000169"/>
    <s v="JE E FILHOS LTDA"/>
    <n v="9351691640"/>
    <s v="ASSIL PEDRO CUSTODIO NETO"/>
    <n v="312105"/>
    <x v="3"/>
    <s v="DIRIE"/>
    <n v="1900"/>
    <n v="5016.68"/>
    <s v="06 – ENSINO MÉDIO COMPLETO"/>
    <x v="1"/>
    <x v="1"/>
    <d v="1989-10-28T00:00:00"/>
    <x v="2"/>
    <x v="30"/>
    <d v="2021-08-02T00:00:00"/>
  </r>
  <r>
    <n v="154043"/>
    <s v="UNIVERSIDADE FEDERAL DE UBERLÂNDIA"/>
    <s v="061/2018"/>
    <n v="13807712000169"/>
    <s v="JE E FILHOS LTDA"/>
    <n v="7625667600"/>
    <s v="BRUNA SALVINA FREITAS"/>
    <n v="312105"/>
    <x v="3"/>
    <s v="DIRIE"/>
    <n v="1900"/>
    <n v="5023.6099999999997"/>
    <s v="06 – ENSINO MÉDIO COMPLETO"/>
    <x v="1"/>
    <x v="0"/>
    <d v="1996-01-15T00:00:00"/>
    <x v="2"/>
    <x v="30"/>
    <d v="2021-10-18T00:00:00"/>
  </r>
  <r>
    <n v="154043"/>
    <s v="UNIVERSIDADE FEDERAL DE UBERLÂNDIA"/>
    <s v="061/2018"/>
    <n v="13807712000169"/>
    <s v="JE E FILHOS LTDA"/>
    <n v="10940763680"/>
    <s v="DAIANA SILVA MARQUES"/>
    <n v="312105"/>
    <x v="3"/>
    <s v="DIRIE"/>
    <n v="1900"/>
    <n v="5042.91"/>
    <s v="06 – ENSINO MÉDIO COMPLETO"/>
    <x v="1"/>
    <x v="0"/>
    <d v="1993-03-02T00:00:00"/>
    <x v="2"/>
    <x v="30"/>
    <d v="2022-01-20T00:00:00"/>
  </r>
  <r>
    <n v="154043"/>
    <s v="UNIVERSIDADE FEDERAL DE UBERLÂNDIA"/>
    <s v="061/2018"/>
    <n v="13807712000169"/>
    <s v="JE E FILHOS LTDA"/>
    <n v="78960207691"/>
    <s v="FABIANA MARQUES DE SOUSA"/>
    <n v="312105"/>
    <x v="3"/>
    <s v="DIRIE"/>
    <n v="1900"/>
    <n v="5042.91"/>
    <s v="06 – ENSINO MÉDIO COMPLETO"/>
    <x v="0"/>
    <x v="0"/>
    <d v="1974-11-21T00:00:00"/>
    <x v="2"/>
    <x v="30"/>
    <d v="2014-05-05T00:00:00"/>
  </r>
  <r>
    <n v="154043"/>
    <s v="UNIVERSIDADE FEDERAL DE UBERLÂNDIA"/>
    <s v="061/2018"/>
    <n v="13807712000169"/>
    <s v="JE E FILHOS LTDA"/>
    <n v="6974038666"/>
    <s v="GUILHERME DUARTE CUNHA"/>
    <n v="312105"/>
    <x v="3"/>
    <s v="DIRIE"/>
    <n v="1900"/>
    <n v="5042.91"/>
    <s v="06 – ENSINO MÉDIO COMPLETO"/>
    <x v="1"/>
    <x v="1"/>
    <d v="1996-09-01T00:00:00"/>
    <x v="0"/>
    <x v="30"/>
    <d v="2019-02-26T00:00:00"/>
  </r>
  <r>
    <n v="154043"/>
    <s v="UNIVERSIDADE FEDERAL DE UBERLÂNDIA"/>
    <s v="061/2018"/>
    <n v="13807712000169"/>
    <s v="JE E FILHOS LTDA"/>
    <n v="12920896601"/>
    <s v="HEBERTON EDER ALKIMIM FONSECA"/>
    <n v="312105"/>
    <x v="3"/>
    <s v="DIRIE"/>
    <n v="1900"/>
    <n v="5042.91"/>
    <s v="06 – ENSINO MÉDIO COMPLETO"/>
    <x v="1"/>
    <x v="1"/>
    <d v="1994-12-31T00:00:00"/>
    <x v="2"/>
    <x v="30"/>
    <d v="2022-03-07T00:00:00"/>
  </r>
  <r>
    <n v="154043"/>
    <s v="UNIVERSIDADE FEDERAL DE UBERLÂNDIA"/>
    <s v="061/2018"/>
    <n v="13807712000169"/>
    <s v="JE E FILHOS LTDA"/>
    <n v="10285917641"/>
    <s v="JESSICA CARINE SILVA GAZOLA"/>
    <n v="312105"/>
    <x v="3"/>
    <s v="DIRIE"/>
    <n v="2109"/>
    <n v="5499.02"/>
    <s v="06 – ENSINO MÉDIO COMPLETO"/>
    <x v="1"/>
    <x v="0"/>
    <d v="1992-08-28T00:00:00"/>
    <x v="2"/>
    <x v="30"/>
    <d v="2021-05-03T00:00:00"/>
  </r>
  <r>
    <n v="154043"/>
    <s v="UNIVERSIDADE FEDERAL DE UBERLÂNDIA"/>
    <s v="061/2018"/>
    <n v="13807712000169"/>
    <s v="JE E FILHOS LTDA"/>
    <n v="8323870616"/>
    <s v="JORDANO DA SILVA PINTO"/>
    <n v="312105"/>
    <x v="3"/>
    <s v="DIRIE"/>
    <n v="1900"/>
    <n v="5042.91"/>
    <s v="06 – ENSINO MÉDIO COMPLETO"/>
    <x v="1"/>
    <x v="1"/>
    <d v="1986-06-07T00:00:00"/>
    <x v="2"/>
    <x v="30"/>
    <d v="2021-12-09T00:00:00"/>
  </r>
  <r>
    <n v="154043"/>
    <s v="UNIVERSIDADE FEDERAL DE UBERLÂNDIA"/>
    <s v="061/2018"/>
    <n v="13807712000169"/>
    <s v="JE E FILHOS LTDA"/>
    <n v="56176252253"/>
    <s v="LUCILENE ROMARIO LIMA"/>
    <n v="312105"/>
    <x v="3"/>
    <s v="DIRIE"/>
    <n v="1900"/>
    <n v="5042.91"/>
    <s v="06 – ENSINO MÉDIO COMPLETO"/>
    <x v="1"/>
    <x v="0"/>
    <d v="1975-05-14T00:00:00"/>
    <x v="2"/>
    <x v="30"/>
    <d v="2013-08-13T00:00:00"/>
  </r>
  <r>
    <n v="154043"/>
    <s v="UNIVERSIDADE FEDERAL DE UBERLÂNDIA"/>
    <s v="061/2018"/>
    <n v="13807712000169"/>
    <s v="JE E FILHOS LTDA"/>
    <n v="11920893679"/>
    <s v="LUIZ FELIPE COELHO CASTRO"/>
    <n v="312105"/>
    <x v="3"/>
    <s v="DIRIE"/>
    <n v="1900"/>
    <n v="5042.91"/>
    <s v="06 – ENSINO MÉDIO COMPLETO"/>
    <x v="1"/>
    <x v="1"/>
    <d v="1975-05-28T00:00:00"/>
    <x v="2"/>
    <x v="30"/>
    <d v="2021-11-22T00:00:00"/>
  </r>
  <r>
    <n v="154043"/>
    <s v="UNIVERSIDADE FEDERAL DE UBERLÂNDIA"/>
    <s v="061/2018"/>
    <n v="13807712000169"/>
    <s v="JE E FILHOS LTDA"/>
    <n v="1376761661"/>
    <s v="MARCO AURELIO DE ALMEIDA SANTOS"/>
    <n v="312105"/>
    <x v="3"/>
    <s v="DIRIE"/>
    <n v="1900"/>
    <n v="5042.91"/>
    <s v="06 – ENSINO MÉDIO COMPLETO"/>
    <x v="0"/>
    <x v="1"/>
    <d v="1980-05-03T00:00:00"/>
    <x v="0"/>
    <x v="30"/>
    <d v="2013-08-30T00:00:00"/>
  </r>
  <r>
    <n v="154043"/>
    <s v="UNIVERSIDADE FEDERAL DE UBERLÂNDIA"/>
    <s v="061/2018"/>
    <n v="13807712000169"/>
    <s v="JE E FILHOS LTDA"/>
    <s v="111.395.676-32"/>
    <s v="Pollyanna Karla Marques Silva"/>
    <n v="312105"/>
    <x v="3"/>
    <s v="DIRIE"/>
    <n v="1900"/>
    <n v="5042.91"/>
    <s v="06 – ENSINO MÉDIO COMPLETO"/>
    <x v="1"/>
    <x v="0"/>
    <d v="1992-12-23T00:00:00"/>
    <x v="0"/>
    <x v="30"/>
    <d v="2022-06-02T00:00:00"/>
  </r>
  <r>
    <n v="154043"/>
    <s v="UNIVERSIDADE FEDERAL DE UBERLÂNDIA"/>
    <s v="061/2018"/>
    <n v="13807712000169"/>
    <s v="JE E FILHOS LTDA"/>
    <n v="40734687826"/>
    <s v="TIAGO ALVES SOARES"/>
    <n v="312105"/>
    <x v="3"/>
    <s v="DIRIE"/>
    <n v="1900"/>
    <n v="5042.91"/>
    <s v="06 – ENSINO MÉDIO COMPLETO"/>
    <x v="0"/>
    <x v="1"/>
    <d v="1998-01-26T00:00:00"/>
    <x v="0"/>
    <x v="30"/>
    <d v="2017-05-15T00:00:00"/>
  </r>
  <r>
    <n v="154043"/>
    <s v="UNIVERSIDADE FEDERAL DE UBERLÂNDIA"/>
    <s v="023/2020"/>
    <n v="7655416000197"/>
    <s v="ARTEBRILHO MULTSERVIÇOS LTDA"/>
    <n v="5199125605"/>
    <s v="CATIA DE SOUZA MARRAMA"/>
    <n v="422205"/>
    <x v="5"/>
    <s v="DISEG / SETEL - SETOR DE TELEFONIA"/>
    <n v="1915.62"/>
    <n v="4133.95"/>
    <s v="04 – ENSINO FUNDAMENTAL COMPLETO"/>
    <x v="0"/>
    <x v="0"/>
    <d v="1981-06-08T00:00:00"/>
    <x v="0"/>
    <x v="31"/>
    <d v="2022-06-07T00:00:00"/>
  </r>
  <r>
    <n v="154043"/>
    <s v="UNIVERSIDADE FEDERAL DE UBERLÂNDIA"/>
    <s v="023/2020"/>
    <n v="7655416000197"/>
    <s v="ARTEBRILHO MULTSERVIÇOS LTDA"/>
    <n v="5777129692"/>
    <s v="JUNE KELY SILVA DE OLIVEIRA"/>
    <n v="422205"/>
    <x v="5"/>
    <s v="DISEG / SETEL - SETOR DE TELEFONIA"/>
    <n v="1915.62"/>
    <n v="4133.95"/>
    <s v="04 – ENSINO FUNDAMENTAL COMPLETO"/>
    <x v="0"/>
    <x v="0"/>
    <d v="1981-07-21T00:00:00"/>
    <x v="0"/>
    <x v="31"/>
    <d v="2020-07-01T00:00:00"/>
  </r>
  <r>
    <n v="154043"/>
    <s v="UNIVERSIDADE FEDERAL DE UBERLÂNDIA"/>
    <s v="023/2020"/>
    <n v="7655416000197"/>
    <s v="ARTEBRILHO MULTSERVIÇOS LTDA"/>
    <n v="18221319600"/>
    <s v="MARIA DO CARMO ARAÚJO"/>
    <n v="422205"/>
    <x v="5"/>
    <s v="DISEG / SETEL - SETOR DE TELEFONIA"/>
    <n v="1915.62"/>
    <n v="4133.95"/>
    <s v="04 – ENSINO FUNDAMENTAL COMPLETO"/>
    <x v="4"/>
    <x v="0"/>
    <d v="1952-08-13T00:00:00"/>
    <x v="2"/>
    <x v="31"/>
    <d v="2020-07-01T00:00:00"/>
  </r>
  <r>
    <n v="154043"/>
    <s v="UNIVERSIDADE FEDERAL DE UBERLÂNDIA"/>
    <s v="023/2020"/>
    <n v="7655416000197"/>
    <s v="ARTEBRILHO MULTSERVIÇOS LTDA"/>
    <n v="43517471615"/>
    <s v="MARIA HELENA PEREIRA DA SILVA"/>
    <n v="422205"/>
    <x v="5"/>
    <s v="DISEG / SETEL - SETOR DE TELEFONIA"/>
    <n v="1915.62"/>
    <n v="4133.95"/>
    <s v="04 – ENSINO FUNDAMENTAL COMPLETO"/>
    <x v="5"/>
    <x v="0"/>
    <d v="1962-02-15T00:00:00"/>
    <x v="0"/>
    <x v="31"/>
    <d v="2020-07-01T00:00:00"/>
  </r>
  <r>
    <n v="154043"/>
    <s v="UNIVERSIDADE FEDERAL DE UBERLÂNDIA"/>
    <s v="023/2020"/>
    <n v="7655416000197"/>
    <s v="ARTEBRILHO MULTSERVIÇOS LTDA"/>
    <n v="9065146652"/>
    <s v="QUENIA ANDRELINA DOS SANTOS BERNARDES"/>
    <n v="422205"/>
    <x v="5"/>
    <s v="DISEG / SETEL - SETOR DE TELEFONIA"/>
    <n v="1915.62"/>
    <n v="4133.95"/>
    <s v="04 – ENSINO FUNDAMENTAL COMPLETO"/>
    <x v="0"/>
    <x v="0"/>
    <d v="1987-04-10T00:00:00"/>
    <x v="0"/>
    <x v="31"/>
    <d v="2020-07-01T00:00:00"/>
  </r>
  <r>
    <n v="154043"/>
    <s v="UNIVERSIDADE FEDERAL DE UBERLÂNDIA"/>
    <s v="023/2020"/>
    <n v="7655416000197"/>
    <s v="ARTEBRILHO MULTSERVIÇOS LTDA"/>
    <n v="5823526652"/>
    <s v="WANESSA ROBERTA SILVA"/>
    <n v="422205"/>
    <x v="5"/>
    <s v="DISEG / SETEL - SETOR DE TELEFONIA"/>
    <n v="1915.62"/>
    <n v="4133.95"/>
    <s v="04 – ENSINO FUNDAMENTAL COMPLETO"/>
    <x v="0"/>
    <x v="0"/>
    <d v="1976-11-21T00:00:00"/>
    <x v="0"/>
    <x v="31"/>
    <d v="2022-06-07T00:00:00"/>
  </r>
  <r>
    <n v="154043"/>
    <s v="UNIVERSIDADE FEDERAL DE UBERLÂNDIA"/>
    <s v="034/2018"/>
    <n v="8312139000182"/>
    <s v="ELO ADMINISTRAÇÃO &amp; TERCEIRIZAÇÃO EIRELI"/>
    <n v="10237467607"/>
    <s v="ANGELICA CRISTINA SANTOS MORAES"/>
    <n v="766410"/>
    <x v="0"/>
    <s v="DISEG / SEREP"/>
    <n v="1212"/>
    <n v="2720.14"/>
    <s v="00 - SEM EXIGENCIA"/>
    <x v="0"/>
    <x v="0"/>
    <d v="1990-12-03T00:00:00"/>
    <x v="2"/>
    <x v="32"/>
    <d v="2018-11-06T00:00:00"/>
  </r>
  <r>
    <n v="154043"/>
    <s v="UNIVERSIDADE FEDERAL DE UBERLÂNDIA"/>
    <s v="034/2018"/>
    <n v="8312139000182"/>
    <s v="ELO ADMINISTRAÇÃO &amp; TERCEIRIZAÇÃO EIRELI"/>
    <n v="12819469663"/>
    <s v="MARIANA CRISTINA OLIVEIRA MARTINS"/>
    <n v="766410"/>
    <x v="0"/>
    <s v="DISEG / SEREP"/>
    <n v="1212"/>
    <n v="2695.11"/>
    <s v="00 - SEM EXIGENCIA"/>
    <x v="5"/>
    <x v="0"/>
    <d v="1997-09-26T00:00:00"/>
    <x v="2"/>
    <x v="32"/>
    <d v="2018-11-06T00:00:00"/>
  </r>
  <r>
    <n v="154043"/>
    <s v="UNIVERSIDADE FEDERAL DE UBERLÂNDIA"/>
    <s v="034/2018"/>
    <n v="8312139000182"/>
    <s v="ELO ADMINISTRAÇÃO &amp; TERCEIRIZAÇÃO EIRELI"/>
    <n v="3973032629"/>
    <s v="ROSILENE BALBINO DA SILVA NOGUEIRA"/>
    <n v="766410"/>
    <x v="0"/>
    <s v="DISEG / SEREP"/>
    <n v="1212"/>
    <n v="2760.09"/>
    <s v="00 - SEM EXIGENCIA"/>
    <x v="0"/>
    <x v="0"/>
    <d v="1980-04-05T00:00:00"/>
    <x v="1"/>
    <x v="32"/>
    <d v="2018-11-06T00:00:00"/>
  </r>
  <r>
    <n v="154043"/>
    <s v="UNIVERSIDADE FEDERAL DE UBERLÂNDIA"/>
    <s v="044/2021"/>
    <s v="07.534.224/0001-22"/>
    <s v="TBI SEGURANÇA EIRELI"/>
    <s v="391.120.648-82"/>
    <s v="ADAO LACERDA DE FREITAS NETO"/>
    <s v="5173-30"/>
    <x v="0"/>
    <s v="CAMPUS PONTAL"/>
    <n v="2062.39"/>
    <n v="6263.76"/>
    <s v="06 – ENSINO MÉDIO COMPLETO"/>
    <x v="0"/>
    <x v="1"/>
    <d v="1989-09-16T00:00:00"/>
    <x v="0"/>
    <x v="33"/>
    <d v="2021-10-04T00:00:00"/>
  </r>
  <r>
    <n v="154043"/>
    <s v="UNIVERSIDADE FEDERAL DE UBERLÂNDIA"/>
    <s v="044/2021"/>
    <s v="07.534.224/0001-22"/>
    <s v="TBI SEGURANÇA EIRELI"/>
    <s v="691.364.086-20"/>
    <s v="ADELOR JOSE RODRIGUES"/>
    <s v="5173-30"/>
    <x v="0"/>
    <s v="CAMPUS UMUARAMA "/>
    <n v="2062.39"/>
    <n v="6692.01"/>
    <s v="06 – ENSINO MÉDIO COMPLETO"/>
    <x v="0"/>
    <x v="1"/>
    <d v="1990-01-01T00:00:00"/>
    <x v="0"/>
    <x v="33"/>
    <d v="2020-01-01T00:00:00"/>
  </r>
  <r>
    <n v="154043"/>
    <s v="UNIVERSIDADE FEDERAL DE UBERLÂNDIA"/>
    <s v="044/2021"/>
    <s v="07.534.224/0001-22"/>
    <s v="TBI SEGURANÇA EIRELI"/>
    <s v="031.813.546-94"/>
    <s v="ALEXANDRE MAGNO DE MIRANDA"/>
    <s v="5173-30"/>
    <x v="0"/>
    <s v="PANGA"/>
    <n v="2062.39"/>
    <n v="7332.29"/>
    <s v="06 – ENSINO MÉDIO COMPLETO"/>
    <x v="0"/>
    <x v="1"/>
    <d v="1975-02-18T00:00:00"/>
    <x v="0"/>
    <x v="33"/>
    <d v="2020-01-21T00:00:00"/>
  </r>
  <r>
    <n v="154043"/>
    <s v="UNIVERSIDADE FEDERAL DE UBERLÂNDIA"/>
    <s v="044/2021"/>
    <s v="07.534.224/0001-22"/>
    <s v="TBI SEGURANÇA EIRELI"/>
    <s v="034.352.606-96"/>
    <s v="ALEXANDRE SOARES DE FARIA"/>
    <s v="5173-30"/>
    <x v="0"/>
    <s v="CAPIM BRANCO"/>
    <n v="2062.39"/>
    <n v="6939.58"/>
    <s v="06 – ENSINO MÉDIO COMPLETO"/>
    <x v="0"/>
    <x v="1"/>
    <d v="1975-08-28T00:00:00"/>
    <x v="2"/>
    <x v="33"/>
    <d v="2015-10-13T00:00:00"/>
  </r>
  <r>
    <n v="154043"/>
    <s v="UNIVERSIDADE FEDERAL DE UBERLÂNDIA"/>
    <s v="044/2021"/>
    <s v="07.534.224/0001-22"/>
    <s v="TBI SEGURANÇA EIRELI"/>
    <s v="080.144.436-59"/>
    <s v="ANA PAULA DIAS SILVA"/>
    <s v="5173-30"/>
    <x v="0"/>
    <s v="CAMPUS EDUCAÇÃO FÍSICA"/>
    <n v="2062.39"/>
    <n v="6203.82"/>
    <s v="06 – ENSINO MÉDIO COMPLETO"/>
    <x v="0"/>
    <x v="0"/>
    <d v="1988-06-30T00:00:00"/>
    <x v="2"/>
    <x v="33"/>
    <d v="2018-09-12T00:00:00"/>
  </r>
  <r>
    <n v="154043"/>
    <s v="UNIVERSIDADE FEDERAL DE UBERLÂNDIA"/>
    <s v="044/2021"/>
    <s v="07.534.224/0001-22"/>
    <s v="TBI SEGURANÇA EIRELI"/>
    <s v="001.116.416-67"/>
    <s v="ANDRE LUIZ MIRANDA DE OLIVEIRA"/>
    <s v="5173-30"/>
    <x v="0"/>
    <s v="CAMPUS GLORIA"/>
    <n v="2062.39"/>
    <n v="5978.96"/>
    <s v="06 – ENSINO MÉDIO COMPLETO"/>
    <x v="0"/>
    <x v="1"/>
    <d v="1976-04-02T00:00:00"/>
    <x v="0"/>
    <x v="33"/>
    <d v="2017-07-25T00:00:00"/>
  </r>
  <r>
    <n v="154043"/>
    <s v="UNIVERSIDADE FEDERAL DE UBERLÂNDIA"/>
    <s v="044/2021"/>
    <s v="07.534.224/0001-22"/>
    <s v="TBI SEGURANÇA EIRELI"/>
    <s v="082.496.216-89"/>
    <s v="BRUNO PEREIRA DOS SANTOS"/>
    <s v="5173-30"/>
    <x v="0"/>
    <s v="CAMPUS SANTA MÔNICA"/>
    <n v="2062.39"/>
    <n v="6113.15"/>
    <s v="06 – ENSINO MÉDIO COMPLETO"/>
    <x v="0"/>
    <x v="1"/>
    <d v="1989-02-04T00:00:00"/>
    <x v="0"/>
    <x v="34"/>
    <d v="2014-04-01T00:00:00"/>
  </r>
  <r>
    <n v="154043"/>
    <s v="UNIVERSIDADE FEDERAL DE UBERLÂNDIA"/>
    <s v="044/2021"/>
    <s v="07.534.224/0001-22"/>
    <s v="TBI SEGURANÇA EIRELI"/>
    <s v="097.716.236-21"/>
    <s v="BRUNO RIBEIRO BATISTA"/>
    <s v="5173-30"/>
    <x v="0"/>
    <s v="CAMPUS UMUARAMA "/>
    <n v="2062.39"/>
    <n v="7348.31"/>
    <s v="06 – ENSINO MÉDIO COMPLETO"/>
    <x v="0"/>
    <x v="1"/>
    <d v="1992-07-04T00:00:00"/>
    <x v="0"/>
    <x v="35"/>
    <d v="2021-07-19T00:00:00"/>
  </r>
  <r>
    <n v="154043"/>
    <s v="UNIVERSIDADE FEDERAL DE UBERLÂNDIA"/>
    <s v="044/2021"/>
    <s v="07.534.224/0001-22"/>
    <s v="TBI SEGURANÇA EIRELI"/>
    <s v="114.449.566-04"/>
    <s v="BRUNO SANTOS SOUZA"/>
    <s v="5173-30"/>
    <x v="0"/>
    <s v="CAPIM BRANCO"/>
    <n v="2062.39"/>
    <n v="6939.58"/>
    <s v="06 – ENSINO MÉDIO COMPLETO"/>
    <x v="0"/>
    <x v="1"/>
    <d v="1994-09-30T00:00:00"/>
    <x v="0"/>
    <x v="33"/>
    <d v="2017-10-04T00:00:00"/>
  </r>
  <r>
    <n v="154043"/>
    <s v="UNIVERSIDADE FEDERAL DE UBERLÂNDIA"/>
    <s v="044/2021"/>
    <s v="07.534.224/0001-22"/>
    <s v="TBI SEGURANÇA EIRELI"/>
    <s v="111.479.016-86"/>
    <s v="CAIO VITOR GONCALVES DA SILVA"/>
    <s v="5173-30"/>
    <x v="0"/>
    <s v="CAMPUS EDUCAÇÃO FÍSICA"/>
    <n v="2062.39"/>
    <n v="6692.01"/>
    <s v="06 – ENSINO MÉDIO COMPLETO"/>
    <x v="0"/>
    <x v="1"/>
    <d v="1993-06-30T00:00:00"/>
    <x v="1"/>
    <x v="33"/>
    <d v="2021-12-16T00:00:00"/>
  </r>
  <r>
    <n v="154043"/>
    <s v="UNIVERSIDADE FEDERAL DE UBERLÂNDIA"/>
    <s v="044/2021"/>
    <s v="07.534.224/0001-22"/>
    <s v="TBI SEGURANÇA EIRELI"/>
    <s v="726.594.326-00"/>
    <s v="CARLOS HENRIQUE DE OLIVEIRA"/>
    <s v="5173-30"/>
    <x v="0"/>
    <s v="CAMPUS SANTA MÔNICA"/>
    <n v="2062.39"/>
    <n v="5978.96"/>
    <s v="06 – ENSINO MÉDIO COMPLETO"/>
    <x v="0"/>
    <x v="1"/>
    <d v="1969-02-15T00:00:00"/>
    <x v="1"/>
    <x v="33"/>
    <d v="2014-04-01T00:00:00"/>
  </r>
  <r>
    <n v="154043"/>
    <s v="UNIVERSIDADE FEDERAL DE UBERLÂNDIA"/>
    <s v="044/2021"/>
    <s v="07.534.224/0001-22"/>
    <s v="TBI SEGURANÇA EIRELI"/>
    <s v="080.158.086-26"/>
    <s v="CASSIA FERNANDES COSTA"/>
    <s v="5173-30"/>
    <x v="0"/>
    <s v="CAMPUS SANTA MÔNICA"/>
    <n v="2062.39"/>
    <n v="6203.82"/>
    <s v="06 – ENSINO MÉDIO COMPLETO"/>
    <x v="0"/>
    <x v="0"/>
    <d v="1997-12-12T00:00:00"/>
    <x v="0"/>
    <x v="33"/>
    <d v="2022-10-10T00:00:00"/>
  </r>
  <r>
    <n v="154043"/>
    <s v="UNIVERSIDADE FEDERAL DE UBERLÂNDIA"/>
    <s v="044/2021"/>
    <s v="07.534.224/0001-22"/>
    <s v="TBI SEGURANÇA EIRELI"/>
    <s v="587.835.631-72"/>
    <s v="CELIO FERREIRA MOURA"/>
    <s v="5173-30"/>
    <x v="0"/>
    <s v="CAMPUS UMUARAMA "/>
    <n v="2062.39"/>
    <n v="5978.96"/>
    <s v="06 – ENSINO MÉDIO COMPLETO"/>
    <x v="2"/>
    <x v="1"/>
    <d v="1974-12-30T00:00:00"/>
    <x v="0"/>
    <x v="33"/>
    <d v="2010-08-13T00:00:00"/>
  </r>
  <r>
    <n v="154043"/>
    <s v="UNIVERSIDADE FEDERAL DE UBERLÂNDIA"/>
    <s v="044/2021"/>
    <s v="07.534.224/0001-22"/>
    <s v="TBI SEGURANÇA EIRELI"/>
    <s v="265.918.778-94"/>
    <s v="CELIO JUNIOR SOARES DE MOURA"/>
    <s v="5173-30"/>
    <x v="0"/>
    <s v="CAMPUS UMUARAMA "/>
    <n v="2062.39"/>
    <n v="6203.82"/>
    <s v="06 – ENSINO MÉDIO COMPLETO"/>
    <x v="0"/>
    <x v="1"/>
    <d v="1979-07-25T00:00:00"/>
    <x v="2"/>
    <x v="33"/>
    <d v="2022-02-02T00:00:00"/>
  </r>
  <r>
    <n v="154043"/>
    <s v="UNIVERSIDADE FEDERAL DE UBERLÂNDIA"/>
    <s v="044/2021"/>
    <s v="07.534.224/0001-22"/>
    <s v="TBI SEGURANÇA EIRELI"/>
    <s v="001.120.776-09"/>
    <s v="CELIO OMAR DE JESUS"/>
    <s v="5173-30"/>
    <x v="0"/>
    <s v="CAMPUS EDUCAÇÃO FÍSICA"/>
    <n v="2062.39"/>
    <n v="7147.67"/>
    <s v="06 – ENSINO MÉDIO COMPLETO"/>
    <x v="0"/>
    <x v="1"/>
    <d v="1974-05-05T00:00:00"/>
    <x v="0"/>
    <x v="34"/>
    <d v="2010-08-13T00:00:00"/>
  </r>
  <r>
    <n v="154043"/>
    <s v="UNIVERSIDADE FEDERAL DE UBERLÂNDIA"/>
    <s v="044/2021"/>
    <s v="07.534.224/0001-22"/>
    <s v="TBI SEGURANÇA EIRELI"/>
    <s v="120.889.806-01"/>
    <s v="CHARLLES SILVA SANTOS"/>
    <s v="5173-30"/>
    <x v="0"/>
    <s v="CAMPUS PONTAL"/>
    <n v="2062.39"/>
    <n v="6263.76"/>
    <s v="06 – ENSINO MÉDIO COMPLETO"/>
    <x v="0"/>
    <x v="1"/>
    <d v="1995-04-18T00:00:00"/>
    <x v="2"/>
    <x v="35"/>
    <d v="2021-10-04T00:00:00"/>
  </r>
  <r>
    <n v="154043"/>
    <s v="UNIVERSIDADE FEDERAL DE UBERLÂNDIA"/>
    <s v="044/2021"/>
    <s v="07.534.224/0001-22"/>
    <s v="TBI SEGURANÇA EIRELI"/>
    <s v="054.653.536-43"/>
    <s v="CIBELE OLIVEIRA QUEIROZ"/>
    <s v="5173-30"/>
    <x v="0"/>
    <s v="CAMPUS UMUARAMA "/>
    <n v="2062.39"/>
    <n v="6287.21"/>
    <s v="06 – ENSINO MÉDIO COMPLETO"/>
    <x v="0"/>
    <x v="0"/>
    <d v="1983-06-28T00:00:00"/>
    <x v="2"/>
    <x v="33"/>
    <d v="2021-07-19T00:00:00"/>
  </r>
  <r>
    <n v="154043"/>
    <s v="UNIVERSIDADE FEDERAL DE UBERLÂNDIA"/>
    <s v="044/2021"/>
    <s v="07.534.224/0001-22"/>
    <s v="TBI SEGURANÇA EIRELI"/>
    <s v="077.131.916-90"/>
    <s v="CRISTIANO DE ALMEIDA RODRIGUES"/>
    <s v="5173-30"/>
    <x v="0"/>
    <s v="AGUA LIMPA"/>
    <n v="2062.39"/>
    <n v="7332.29"/>
    <s v="06 – ENSINO MÉDIO COMPLETO"/>
    <x v="0"/>
    <x v="1"/>
    <d v="1986-12-11T00:00:00"/>
    <x v="0"/>
    <x v="35"/>
    <d v="2017-11-25T00:00:00"/>
  </r>
  <r>
    <n v="154043"/>
    <s v="UNIVERSIDADE FEDERAL DE UBERLÂNDIA"/>
    <s v="044/2021"/>
    <s v="07.534.224/0001-22"/>
    <s v="TBI SEGURANÇA EIRELI"/>
    <s v="881.080.586-00"/>
    <s v="CRISTIANO MARQUES MARTINS"/>
    <s v="5173-30"/>
    <x v="0"/>
    <s v="CAMPUS EDUCAÇÃO FÍSICA"/>
    <n v="2062.39"/>
    <n v="6113.15"/>
    <s v="06 – ENSINO MÉDIO COMPLETO"/>
    <x v="0"/>
    <x v="1"/>
    <d v="1976-02-25T00:00:00"/>
    <x v="2"/>
    <x v="34"/>
    <d v="2014-04-01T00:00:00"/>
  </r>
  <r>
    <n v="154043"/>
    <s v="UNIVERSIDADE FEDERAL DE UBERLÂNDIA"/>
    <s v="044/2021"/>
    <s v="07.534.224/0001-22"/>
    <s v="TBI SEGURANÇA EIRELI"/>
    <s v="055.180.954-06"/>
    <s v="DANIEL ALVES DA SILVA"/>
    <s v="5173-30"/>
    <x v="0"/>
    <s v="CAMPUS SANTA MÔNICA"/>
    <n v="2062.39"/>
    <n v="6939.58"/>
    <s v="06 – ENSINO MÉDIO COMPLETO"/>
    <x v="0"/>
    <x v="1"/>
    <d v="1981-08-14T00:00:00"/>
    <x v="2"/>
    <x v="33"/>
    <d v="2020-01-25T00:00:00"/>
  </r>
  <r>
    <n v="154043"/>
    <s v="UNIVERSIDADE FEDERAL DE UBERLÂNDIA"/>
    <s v="044/2021"/>
    <s v="07.534.224/0001-22"/>
    <s v="TBI SEGURANÇA EIRELI"/>
    <s v="079.142.276-33"/>
    <s v="DANIEL DOS REIS SILVA"/>
    <s v="5173-30"/>
    <x v="0"/>
    <s v="CAMPUS UMUARAMA "/>
    <n v="2062.39"/>
    <n v="5731.39"/>
    <s v="06 – ENSINO MÉDIO COMPLETO"/>
    <x v="0"/>
    <x v="1"/>
    <d v="1986-12-16T00:00:00"/>
    <x v="1"/>
    <x v="33"/>
    <d v="2014-04-01T00:00:00"/>
  </r>
  <r>
    <n v="154043"/>
    <s v="UNIVERSIDADE FEDERAL DE UBERLÂNDIA"/>
    <s v="044/2021"/>
    <s v="07.534.224/0001-22"/>
    <s v="TBI SEGURANÇA EIRELI"/>
    <s v="082.062.986-30"/>
    <s v="DANILLO REIS REZENDE"/>
    <s v="5173-30"/>
    <x v="0"/>
    <s v="MONTE CARMELO"/>
    <n v="2062.39"/>
    <n v="7210.85"/>
    <s v="06 – ENSINO MÉDIO COMPLETO"/>
    <x v="0"/>
    <x v="1"/>
    <d v="1987-02-12T00:00:00"/>
    <x v="1"/>
    <x v="34"/>
    <d v="2020-01-05T00:00:00"/>
  </r>
  <r>
    <n v="154043"/>
    <s v="UNIVERSIDADE FEDERAL DE UBERLÂNDIA"/>
    <s v="044/2021"/>
    <s v="07.534.224/0001-22"/>
    <s v="TBI SEGURANÇA EIRELI"/>
    <s v="132.407.346-21"/>
    <s v="DANILO OLIVEIRA SILVA"/>
    <s v="5173-30"/>
    <x v="0"/>
    <s v="CAMPUS SANTA MÔNICA"/>
    <n v="2062.39"/>
    <n v="5978.96"/>
    <s v="06 – ENSINO MÉDIO COMPLETO"/>
    <x v="0"/>
    <x v="1"/>
    <d v="1994-05-29T00:00:00"/>
    <x v="0"/>
    <x v="33"/>
    <d v="2015-10-13T00:00:00"/>
  </r>
  <r>
    <n v="154043"/>
    <s v="UNIVERSIDADE FEDERAL DE UBERLÂNDIA"/>
    <s v="044/2021"/>
    <s v="07.534.224/0001-22"/>
    <s v="TBI SEGURANÇA EIRELI"/>
    <s v="042.834.846-79"/>
    <s v="DEIVID DENNER DE MOURA DIAS"/>
    <s v="5173-30"/>
    <x v="0"/>
    <s v="CAMPUS SANTA MÔNICA"/>
    <n v="2062.39"/>
    <n v="6939.58"/>
    <s v="06 – ENSINO MÉDIO COMPLETO"/>
    <x v="0"/>
    <x v="1"/>
    <d v="1980-04-15T00:00:00"/>
    <x v="2"/>
    <x v="33"/>
    <d v="2014-04-01T00:00:00"/>
  </r>
  <r>
    <n v="154043"/>
    <s v="UNIVERSIDADE FEDERAL DE UBERLÂNDIA"/>
    <s v="044/2021"/>
    <s v="07.534.224/0001-22"/>
    <s v="TBI SEGURANÇA EIRELI"/>
    <s v="096.466.666-98"/>
    <s v="DHIEGO DAMIAO REIS RESENDE"/>
    <s v="5173-30"/>
    <x v="0"/>
    <s v="MONTE CARMELO"/>
    <n v="2062.39"/>
    <n v="7210.85"/>
    <s v="06 – ENSINO MÉDIO COMPLETO"/>
    <x v="0"/>
    <x v="1"/>
    <d v="1990-05-24T00:00:00"/>
    <x v="1"/>
    <x v="34"/>
    <d v="2021-07-19T00:00:00"/>
  </r>
  <r>
    <n v="154043"/>
    <s v="UNIVERSIDADE FEDERAL DE UBERLÂNDIA"/>
    <s v="044/2021"/>
    <s v="07.534.224/0001-22"/>
    <s v="TBI SEGURANÇA EIRELI"/>
    <s v="091.374.256-25"/>
    <s v="DIEGO FERREIRA SANTIAGO"/>
    <s v="5173-30"/>
    <x v="0"/>
    <s v="CAMPUS EDUCAÇÃO FÍSICA"/>
    <n v="2062.39"/>
    <n v="6113.15"/>
    <s v="06 – ENSINO MÉDIO COMPLETO"/>
    <x v="0"/>
    <x v="1"/>
    <d v="1989-04-13T00:00:00"/>
    <x v="0"/>
    <x v="34"/>
    <d v="2014-04-01T00:00:00"/>
  </r>
  <r>
    <n v="154043"/>
    <s v="UNIVERSIDADE FEDERAL DE UBERLÂNDIA"/>
    <s v="044/2021"/>
    <s v="07.534.224/0001-22"/>
    <s v="TBI SEGURANÇA EIRELI"/>
    <s v="025.142.751-05"/>
    <s v="DIEGO LACERDA SALES SOUZA"/>
    <s v="5173-30"/>
    <x v="0"/>
    <s v="CAMPUS SANTA MÔNICA"/>
    <n v="2062.39"/>
    <n v="6113.15"/>
    <s v="06 – ENSINO MÉDIO COMPLETO"/>
    <x v="0"/>
    <x v="1"/>
    <d v="1990-08-15T00:00:00"/>
    <x v="2"/>
    <x v="34"/>
    <d v="2018-09-02T00:00:00"/>
  </r>
  <r>
    <n v="154043"/>
    <s v="UNIVERSIDADE FEDERAL DE UBERLÂNDIA"/>
    <s v="044/2021"/>
    <s v="07.534.224/0001-22"/>
    <s v="TBI SEGURANÇA EIRELI"/>
    <s v="088.933.206-14"/>
    <s v="DIEGO RODRIGO DE SOUZA"/>
    <s v="5173-30"/>
    <x v="0"/>
    <s v="CAMPUS PONTAL"/>
    <n v="2062.39"/>
    <n v="7288.24"/>
    <s v="06 – ENSINO MÉDIO COMPLETO"/>
    <x v="0"/>
    <x v="1"/>
    <d v="1988-01-06T00:00:00"/>
    <x v="0"/>
    <x v="34"/>
    <d v="2011-09-01T00:00:00"/>
  </r>
  <r>
    <n v="154043"/>
    <s v="UNIVERSIDADE FEDERAL DE UBERLÂNDIA"/>
    <s v="044/2021"/>
    <s v="07.534.224/0001-22"/>
    <s v="TBI SEGURANÇA EIRELI"/>
    <s v="074.110.695-74"/>
    <s v="DORIVAN CRUZ DIAS"/>
    <s v="5173-30"/>
    <x v="0"/>
    <s v="CAMPUS EDUCAÇÃO FÍSICA"/>
    <n v="2062.39"/>
    <n v="6692.01"/>
    <s v="06 – ENSINO MÉDIO COMPLETO"/>
    <x v="0"/>
    <x v="1"/>
    <d v="1988-12-26T00:00:00"/>
    <x v="0"/>
    <x v="33"/>
    <d v="2022-08-15T00:00:00"/>
  </r>
  <r>
    <n v="154043"/>
    <s v="UNIVERSIDADE FEDERAL DE UBERLÂNDIA"/>
    <s v="044/2021"/>
    <s v="07.534.224/0001-22"/>
    <s v="TBI SEGURANÇA EIRELI"/>
    <s v="082.673.146-52"/>
    <s v="DOUGLAS SOARES DE BRITO"/>
    <s v="5173-30"/>
    <x v="0"/>
    <s v="CAMPUS SANTA MÔNICA"/>
    <n v="2062.39"/>
    <n v="5978.96"/>
    <s v="06 – ENSINO MÉDIO COMPLETO"/>
    <x v="0"/>
    <x v="1"/>
    <d v="1986-11-15T00:00:00"/>
    <x v="0"/>
    <x v="33"/>
    <d v="2017-09-28T00:00:00"/>
  </r>
  <r>
    <n v="154043"/>
    <s v="UNIVERSIDADE FEDERAL DE UBERLÂNDIA"/>
    <s v="044/2021"/>
    <s v="07.534.224/0001-22"/>
    <s v="TBI SEGURANÇA EIRELI"/>
    <s v="077.203.936-43"/>
    <s v="DOUGLAS SOARES DOS REIS"/>
    <s v="5173-30"/>
    <x v="0"/>
    <s v="PANGA"/>
    <n v="2062.39"/>
    <n v="7332.29"/>
    <s v="06 – ENSINO MÉDIO COMPLETO"/>
    <x v="1"/>
    <x v="1"/>
    <d v="1989-07-25T00:00:00"/>
    <x v="2"/>
    <x v="33"/>
    <d v="2011-06-01T00:00:00"/>
  </r>
  <r>
    <n v="154043"/>
    <s v="UNIVERSIDADE FEDERAL DE UBERLÂNDIA"/>
    <s v="044/2021"/>
    <s v="07.534.224/0001-22"/>
    <s v="TBI SEGURANÇA EIRELI"/>
    <s v="370.867.581-91"/>
    <s v="EDIDON NAVES DE ALMEIDA"/>
    <s v="5173-30"/>
    <x v="0"/>
    <s v="AGUA LIMPA"/>
    <n v="2062.39"/>
    <n v="6371.67"/>
    <s v="06 – ENSINO MÉDIO COMPLETO"/>
    <x v="0"/>
    <x v="1"/>
    <d v="1966-01-23T00:00:00"/>
    <x v="0"/>
    <x v="33"/>
    <d v="2012-12-01T00:00:00"/>
  </r>
  <r>
    <n v="154043"/>
    <s v="UNIVERSIDADE FEDERAL DE UBERLÂNDIA"/>
    <s v="044/2021"/>
    <s v="07.534.224/0001-22"/>
    <s v="TBI SEGURANÇA EIRELI"/>
    <s v="052.633.966-78"/>
    <s v="EDUARDO BEZERRA DA COSTA"/>
    <s v="5173-30"/>
    <x v="0"/>
    <s v="CAMPUS UMUARAMA "/>
    <n v="2062.39"/>
    <n v="6113.15"/>
    <s v="06 – ENSINO MÉDIO COMPLETO"/>
    <x v="0"/>
    <x v="1"/>
    <d v="1980-10-14T00:00:00"/>
    <x v="1"/>
    <x v="34"/>
    <d v="2014-04-01T00:00:00"/>
  </r>
  <r>
    <n v="154043"/>
    <s v="UNIVERSIDADE FEDERAL DE UBERLÂNDIA"/>
    <s v="044/2021"/>
    <s v="07.534.224/0001-22"/>
    <s v="TBI SEGURANÇA EIRELI"/>
    <s v="104.071.476-59"/>
    <s v="ELCIO DE OLIVEIRA JUNIOR"/>
    <s v="5173-30"/>
    <x v="0"/>
    <s v="CAMPUS SANTA MÔNICA"/>
    <n v="2062.39"/>
    <n v="6939.58"/>
    <s v="06 – ENSINO MÉDIO COMPLETO"/>
    <x v="0"/>
    <x v="1"/>
    <d v="1982-08-11T00:00:00"/>
    <x v="0"/>
    <x v="33"/>
    <d v="2014-04-01T00:00:00"/>
  </r>
  <r>
    <n v="154043"/>
    <s v="UNIVERSIDADE FEDERAL DE UBERLÂNDIA"/>
    <s v="044/2021"/>
    <s v="07.534.224/0001-22"/>
    <s v="TBI SEGURANÇA EIRELI"/>
    <s v="118.115.976-88"/>
    <s v="ELIAS PEREIRA DE SOUZA BORGES"/>
    <s v="5173-30"/>
    <x v="0"/>
    <s v="CAMPUS UMUARAMA "/>
    <n v="2062.39"/>
    <n v="6372.42"/>
    <s v="06 – ENSINO MÉDIO COMPLETO"/>
    <x v="0"/>
    <x v="1"/>
    <d v="1994-04-23T00:00:00"/>
    <x v="0"/>
    <x v="33"/>
    <d v="2022-10-10T00:00:00"/>
  </r>
  <r>
    <n v="154043"/>
    <s v="UNIVERSIDADE FEDERAL DE UBERLÂNDIA"/>
    <s v="044/2021"/>
    <s v="07.534.224/0001-22"/>
    <s v="TBI SEGURANÇA EIRELI"/>
    <s v="067.655.656-63"/>
    <s v="ELSON BORGES FERREIRA"/>
    <s v="5173-30"/>
    <x v="0"/>
    <s v="CAMPUS PONTAL"/>
    <n v="2062.39"/>
    <n v="6231.33"/>
    <s v="06 – ENSINO MÉDIO COMPLETO"/>
    <x v="0"/>
    <x v="1"/>
    <d v="1984-09-02T00:00:00"/>
    <x v="1"/>
    <x v="34"/>
    <d v="2014-05-19T00:00:00"/>
  </r>
  <r>
    <n v="154043"/>
    <s v="UNIVERSIDADE FEDERAL DE UBERLÂNDIA"/>
    <s v="044/2021"/>
    <s v="07.534.224/0001-22"/>
    <s v="TBI SEGURANÇA EIRELI"/>
    <s v="042.207.016-56"/>
    <s v="ELTON CAMBRONE DA SILVA"/>
    <s v="5173-30"/>
    <x v="0"/>
    <s v="CAMPUS PATOS DE MINAS"/>
    <n v="2062.39"/>
    <n v="7007.24"/>
    <s v="06 – ENSINO MÉDIO COMPLETO"/>
    <x v="0"/>
    <x v="1"/>
    <d v="1978-11-02T00:00:00"/>
    <x v="0"/>
    <x v="33"/>
    <d v="2012-03-01T00:00:00"/>
  </r>
  <r>
    <n v="154043"/>
    <s v="UNIVERSIDADE FEDERAL DE UBERLÂNDIA"/>
    <s v="044/2021"/>
    <s v="07.534.224/0001-22"/>
    <s v="TBI SEGURANÇA EIRELI"/>
    <s v="831.813.506-72"/>
    <s v="ELZEDIR CAMBRONE DA SILVA"/>
    <s v="5173-30"/>
    <x v="0"/>
    <s v="CAMPUS PATOS DE MINAS"/>
    <n v="2062.39"/>
    <n v="7007.24"/>
    <s v="06 – ENSINO MÉDIO COMPLETO"/>
    <x v="0"/>
    <x v="1"/>
    <d v="1969-04-08T00:00:00"/>
    <x v="0"/>
    <x v="33"/>
    <d v="2011-09-01T00:00:00"/>
  </r>
  <r>
    <n v="154043"/>
    <s v="UNIVERSIDADE FEDERAL DE UBERLÂNDIA"/>
    <s v="044/2021"/>
    <s v="07.534.224/0001-22"/>
    <s v="TBI SEGURANÇA EIRELI"/>
    <s v="092.898.376-59"/>
    <s v="ENIO ALENCAR ASSIS MARQUES"/>
    <s v="5173-30"/>
    <x v="0"/>
    <s v="MONTE CARMELO"/>
    <n v="2062.39"/>
    <n v="6165.25"/>
    <s v="06 – ENSINO MÉDIO COMPLETO"/>
    <x v="0"/>
    <x v="1"/>
    <d v="1990-04-05T00:00:00"/>
    <x v="1"/>
    <x v="34"/>
    <d v="2016-07-12T00:00:00"/>
  </r>
  <r>
    <n v="154043"/>
    <s v="UNIVERSIDADE FEDERAL DE UBERLÂNDIA"/>
    <s v="044/2021"/>
    <s v="07.534.224/0001-22"/>
    <s v="TBI SEGURANÇA EIRELI"/>
    <s v="848.942.106-49"/>
    <s v="ERNANE PANIAGO MUNIZ"/>
    <s v="5173-30"/>
    <x v="0"/>
    <s v="CAMPUS UMUARAMA "/>
    <n v="2062.39"/>
    <n v="6692.01"/>
    <s v="06 – ENSINO MÉDIO COMPLETO"/>
    <x v="0"/>
    <x v="1"/>
    <d v="1974-09-20T00:00:00"/>
    <x v="0"/>
    <x v="33"/>
    <d v="2011-09-01T00:00:00"/>
  </r>
  <r>
    <n v="154043"/>
    <s v="UNIVERSIDADE FEDERAL DE UBERLÂNDIA"/>
    <s v="044/2021"/>
    <s v="07.534.224/0001-22"/>
    <s v="TBI SEGURANÇA EIRELI"/>
    <s v="933.992.786-91"/>
    <s v="EURES JOSE DA SILVA"/>
    <s v="5173-30"/>
    <x v="0"/>
    <s v="CAMPUS EDUCAÇÃO FÍSICA"/>
    <n v="2062.39"/>
    <n v="5731.39"/>
    <s v="06 – ENSINO MÉDIO COMPLETO"/>
    <x v="0"/>
    <x v="1"/>
    <d v="1974-05-11T00:00:00"/>
    <x v="2"/>
    <x v="33"/>
    <d v="2019-08-20T00:00:00"/>
  </r>
  <r>
    <n v="154043"/>
    <s v="UNIVERSIDADE FEDERAL DE UBERLÂNDIA"/>
    <s v="044/2021"/>
    <s v="07.534.224/0001-22"/>
    <s v="TBI SEGURANÇA EIRELI"/>
    <s v="070.268.746-40"/>
    <s v="FABIANO MARCIO DA SILVA"/>
    <s v="5173-30"/>
    <x v="0"/>
    <s v="CAMPUS SANTA MÔNICA"/>
    <n v="2062.39"/>
    <n v="5978.96"/>
    <s v="06 – ENSINO MÉDIO COMPLETO"/>
    <x v="0"/>
    <x v="1"/>
    <d v="1985-10-06T00:00:00"/>
    <x v="0"/>
    <x v="33"/>
    <d v="2021-07-19T00:00:00"/>
  </r>
  <r>
    <n v="154043"/>
    <s v="UNIVERSIDADE FEDERAL DE UBERLÂNDIA"/>
    <s v="044/2021"/>
    <s v="07.534.224/0001-22"/>
    <s v="TBI SEGURANÇA EIRELI"/>
    <s v="015.147.736-19"/>
    <s v="FABIO SABINO DA ROCHA"/>
    <s v="5173-30"/>
    <x v="0"/>
    <s v="CAMPUS PATOS DE MINAS"/>
    <n v="2062.39"/>
    <n v="6046.61"/>
    <s v="06 – ENSINO MÉDIO COMPLETO"/>
    <x v="0"/>
    <x v="1"/>
    <d v="1986-09-05T00:00:00"/>
    <x v="2"/>
    <x v="33"/>
    <d v="2013-04-01T00:00:00"/>
  </r>
  <r>
    <n v="154043"/>
    <s v="UNIVERSIDADE FEDERAL DE UBERLÂNDIA"/>
    <s v="044/2021"/>
    <s v="07.534.224/0001-22"/>
    <s v="TBI SEGURANÇA EIRELI"/>
    <s v="080.496.486-64"/>
    <s v="FABRICIO DA SILVA SANTOS"/>
    <s v="5173-30"/>
    <x v="0"/>
    <s v="CAMPUS SANTA MÔNICA"/>
    <n v="2062.39"/>
    <n v="5978.96"/>
    <s v="06 – ENSINO MÉDIO COMPLETO"/>
    <x v="0"/>
    <x v="1"/>
    <d v="1986-12-29T00:00:00"/>
    <x v="0"/>
    <x v="33"/>
    <d v="2021-05-27T00:00:00"/>
  </r>
  <r>
    <n v="154043"/>
    <s v="UNIVERSIDADE FEDERAL DE UBERLÂNDIA"/>
    <s v="044/2021"/>
    <s v="07.534.224/0001-22"/>
    <s v="TBI SEGURANÇA EIRELI"/>
    <s v="041.608.566-08"/>
    <s v="FERNANDO APARECIDO CRUZ"/>
    <s v="5173-30"/>
    <x v="0"/>
    <s v="CAMPUS SANTA MÔNICA"/>
    <n v="2062.39"/>
    <n v="6939.58"/>
    <s v="06 – ENSINO MÉDIO COMPLETO"/>
    <x v="0"/>
    <x v="1"/>
    <d v="1978-03-29T00:00:00"/>
    <x v="0"/>
    <x v="33"/>
    <d v="2020-03-01T00:00:00"/>
  </r>
  <r>
    <n v="154043"/>
    <s v="UNIVERSIDADE FEDERAL DE UBERLÂNDIA"/>
    <s v="044/2021"/>
    <s v="07.534.224/0001-22"/>
    <s v="TBI SEGURANÇA EIRELI"/>
    <s v="049.976.236-36"/>
    <s v="FERNANDO OLIVEIRA CAMPOS"/>
    <s v="5173-30"/>
    <x v="0"/>
    <s v="CAMPUS GLORIA"/>
    <n v="2062.39"/>
    <n v="6113.15"/>
    <s v="06 – ENSINO MÉDIO COMPLETO"/>
    <x v="0"/>
    <x v="1"/>
    <d v="1980-10-30T00:00:00"/>
    <x v="0"/>
    <x v="34"/>
    <d v="2014-04-01T00:00:00"/>
  </r>
  <r>
    <n v="154043"/>
    <s v="UNIVERSIDADE FEDERAL DE UBERLÂNDIA"/>
    <s v="044/2021"/>
    <s v="07.534.224/0001-22"/>
    <s v="TBI SEGURANÇA EIRELI"/>
    <s v="981.226.574-00"/>
    <s v="FRANCISCO SUELITON TORRES"/>
    <s v="5173-30"/>
    <x v="0"/>
    <s v="CAMPUS GLORIA"/>
    <n v="2062.39"/>
    <n v="6692.01"/>
    <s v="06 – ENSINO MÉDIO COMPLETO"/>
    <x v="0"/>
    <x v="1"/>
    <d v="1975-02-13T00:00:00"/>
    <x v="0"/>
    <x v="33"/>
    <d v="2021-12-18T00:00:00"/>
  </r>
  <r>
    <n v="154043"/>
    <s v="UNIVERSIDADE FEDERAL DE UBERLÂNDIA"/>
    <s v="044/2021"/>
    <s v="07.534.224/0001-22"/>
    <s v="TBI SEGURANÇA EIRELI"/>
    <s v="068.075.096-77"/>
    <s v="GEOVANI CORREA DE JESUS"/>
    <s v="5173-30"/>
    <x v="0"/>
    <s v="AGUA LIMPA"/>
    <n v="2062.39"/>
    <n v="7332.29"/>
    <s v="06 – ENSINO MÉDIO COMPLETO"/>
    <x v="0"/>
    <x v="1"/>
    <d v="1998-03-20T00:00:00"/>
    <x v="2"/>
    <x v="33"/>
    <d v="2021-01-27T00:00:00"/>
  </r>
  <r>
    <n v="154043"/>
    <s v="UNIVERSIDADE FEDERAL DE UBERLÂNDIA"/>
    <s v="044/2021"/>
    <s v="07.534.224/0001-22"/>
    <s v="TBI SEGURANÇA EIRELI"/>
    <s v="740.802.296-15"/>
    <s v="GERSON CABRAL DA SILVA"/>
    <s v="5173-30"/>
    <x v="0"/>
    <s v="GLORIA"/>
    <n v="2062.39"/>
    <n v="7147.67"/>
    <s v="06 – ENSINO MÉDIO COMPLETO"/>
    <x v="0"/>
    <x v="1"/>
    <d v="1969-12-02T00:00:00"/>
    <x v="2"/>
    <x v="34"/>
    <d v="2014-04-01T00:00:00"/>
  </r>
  <r>
    <n v="154043"/>
    <s v="UNIVERSIDADE FEDERAL DE UBERLÂNDIA"/>
    <s v="044/2021"/>
    <s v="07.534.224/0001-22"/>
    <s v="TBI SEGURANÇA EIRELI"/>
    <s v="987.108.696-20"/>
    <s v="GILBERTO ELIAS DE PAULA"/>
    <s v="5173-30"/>
    <x v="0"/>
    <s v="GLORIA"/>
    <n v="2062.39"/>
    <n v="6939.58"/>
    <s v="06 – ENSINO MÉDIO COMPLETO"/>
    <x v="0"/>
    <x v="1"/>
    <d v="1973-02-15T00:00:00"/>
    <x v="2"/>
    <x v="33"/>
    <d v="2019-11-02T00:00:00"/>
  </r>
  <r>
    <n v="154043"/>
    <s v="UNIVERSIDADE FEDERAL DE UBERLÂNDIA"/>
    <s v="044/2021"/>
    <s v="07.534.224/0001-22"/>
    <s v="TBI SEGURANÇA EIRELI"/>
    <s v="085.385.646-09"/>
    <s v="GILBERTO FREITAS MARTINS"/>
    <s v="5173-30"/>
    <x v="0"/>
    <s v="BARRACÃO FLORIANO DIPAT"/>
    <n v="2062.39"/>
    <n v="6372.42"/>
    <s v="06 – ENSINO MÉDIO COMPLETO"/>
    <x v="0"/>
    <x v="1"/>
    <d v="1986-02-16T00:00:00"/>
    <x v="0"/>
    <x v="33"/>
    <d v="2019-05-20T00:00:00"/>
  </r>
  <r>
    <n v="154043"/>
    <s v="UNIVERSIDADE FEDERAL DE UBERLÂNDIA"/>
    <s v="044/2021"/>
    <s v="07.534.224/0001-22"/>
    <s v="TBI SEGURANÇA EIRELI"/>
    <s v="884.545.096-15"/>
    <s v="GILDO BATISTA PEREIRA"/>
    <s v="5173-30"/>
    <x v="0"/>
    <s v="CAMPUS PONTAL"/>
    <n v="2062.39"/>
    <n v="6094.23"/>
    <s v="06 – ENSINO MÉDIO COMPLETO"/>
    <x v="0"/>
    <x v="1"/>
    <d v="1972-08-14T00:00:00"/>
    <x v="2"/>
    <x v="33"/>
    <d v="2020-12-24T00:00:00"/>
  </r>
  <r>
    <n v="154043"/>
    <s v="UNIVERSIDADE FEDERAL DE UBERLÂNDIA"/>
    <s v="044/2021"/>
    <s v="07.534.224/0001-22"/>
    <s v="TBI SEGURANÇA EIRELI"/>
    <s v="072.121.076-70"/>
    <s v="GILVAN GUILHERME DA SILVA"/>
    <s v="5173-30"/>
    <x v="0"/>
    <s v="CAMPUS PONTAL"/>
    <n v="2062.39"/>
    <n v="7075.65"/>
    <s v="06 – ENSINO MÉDIO COMPLETO"/>
    <x v="0"/>
    <x v="1"/>
    <d v="1984-07-05T00:00:00"/>
    <x v="2"/>
    <x v="33"/>
    <d v="2010-08-13T00:00:00"/>
  </r>
  <r>
    <n v="154043"/>
    <s v="UNIVERSIDADE FEDERAL DE UBERLÂNDIA"/>
    <s v="044/2021"/>
    <s v="07.534.224/0001-22"/>
    <s v="TBI SEGURANÇA EIRELI"/>
    <s v="867.325.286-53"/>
    <s v="GLEIDMAR FERNANDES SANTOS"/>
    <s v="5173-30"/>
    <x v="0"/>
    <s v="CAMPUS UMUARAMA "/>
    <n v="2062.39"/>
    <n v="7147.67"/>
    <s v="06 – ENSINO MÉDIO COMPLETO"/>
    <x v="0"/>
    <x v="1"/>
    <d v="1976-02-20T00:00:00"/>
    <x v="0"/>
    <x v="34"/>
    <d v="2011-03-01T00:00:00"/>
  </r>
  <r>
    <n v="154043"/>
    <s v="UNIVERSIDADE FEDERAL DE UBERLÂNDIA"/>
    <s v="044/2021"/>
    <s v="07.534.224/0001-22"/>
    <s v="TBI SEGURANÇA EIRELI"/>
    <s v="067.875.016-50"/>
    <s v="GUILHONE ALVES DA SILVA"/>
    <s v="5173-30"/>
    <x v="0"/>
    <s v="CAMPUS SANTA MÔNICA"/>
    <n v="2062.39"/>
    <n v="7147.67"/>
    <s v="06 – ENSINO MÉDIO COMPLETO"/>
    <x v="0"/>
    <x v="1"/>
    <d v="1983-10-18T00:00:00"/>
    <x v="1"/>
    <x v="34"/>
    <d v="2014-04-01T00:00:00"/>
  </r>
  <r>
    <n v="154043"/>
    <s v="UNIVERSIDADE FEDERAL DE UBERLÂNDIA"/>
    <s v="044/2021"/>
    <s v="07.534.224/0001-22"/>
    <s v="TBI SEGURANÇA EIRELI"/>
    <s v="125.825.756-40"/>
    <s v="GUSTAVO DE PAULA PEREIRA"/>
    <s v="5173-30"/>
    <x v="0"/>
    <s v="CAMPUS SANTA MÔNICA"/>
    <n v="2062.39"/>
    <n v="6480.31"/>
    <s v="06 – ENSINO MÉDIO COMPLETO"/>
    <x v="0"/>
    <x v="1"/>
    <d v="1987-05-18T00:00:00"/>
    <x v="1"/>
    <x v="35"/>
    <d v="2022-10-10T00:00:00"/>
  </r>
  <r>
    <n v="154043"/>
    <s v="UNIVERSIDADE FEDERAL DE UBERLÂNDIA"/>
    <s v="044/2021"/>
    <s v="07.534.224/0001-22"/>
    <s v="TBI SEGURANÇA EIRELI"/>
    <s v="129.791.886-03"/>
    <s v="GUSTAVO HENRIQUE VICENTE A CUNHA"/>
    <s v="5173-30"/>
    <x v="0"/>
    <s v="CAMPUS UMUARAMA "/>
    <n v="2062.39"/>
    <n v="6568.15"/>
    <s v="06 – ENSINO MÉDIO COMPLETO"/>
    <x v="0"/>
    <x v="1"/>
    <d v="1995-05-29T00:00:00"/>
    <x v="2"/>
    <x v="35"/>
    <d v="2022-11-14T00:00:00"/>
  </r>
  <r>
    <n v="154043"/>
    <s v="UNIVERSIDADE FEDERAL DE UBERLÂNDIA"/>
    <s v="044/2021"/>
    <s v="07.534.224/0001-22"/>
    <s v="TBI SEGURANÇA EIRELI"/>
    <s v="054.179.406-07"/>
    <s v="HUMBERTO CESAR LINO DE OLIVEIRA"/>
    <s v="5173-30"/>
    <x v="0"/>
    <s v="CAMPUS SANTA MÔNICA"/>
    <n v="2062.39"/>
    <n v="6939.58"/>
    <s v="06 – ENSINO MÉDIO COMPLETO"/>
    <x v="0"/>
    <x v="1"/>
    <d v="1980-06-01T00:00:00"/>
    <x v="1"/>
    <x v="33"/>
    <d v="2014-04-01T00:00:00"/>
  </r>
  <r>
    <n v="154043"/>
    <s v="UNIVERSIDADE FEDERAL DE UBERLÂNDIA"/>
    <s v="044/2021"/>
    <s v="07.534.224/0001-22"/>
    <s v="TBI SEGURANÇA EIRELI"/>
    <s v="910.930.156-91"/>
    <s v="ISMAEL FERNANDES SOBRINHO"/>
    <s v="5173-30"/>
    <x v="0"/>
    <s v="CAPIM BRANCO"/>
    <n v="2062.39"/>
    <n v="5978.96"/>
    <s v="06 – ENSINO MÉDIO COMPLETO"/>
    <x v="0"/>
    <x v="1"/>
    <d v="1973-02-23T00:00:00"/>
    <x v="2"/>
    <x v="33"/>
    <d v="2017-12-28T00:00:00"/>
  </r>
  <r>
    <n v="154043"/>
    <s v="UNIVERSIDADE FEDERAL DE UBERLÂNDIA"/>
    <s v="044/2021"/>
    <s v="07.534.224/0001-22"/>
    <s v="TBI SEGURANÇA EIRELI"/>
    <s v="037.819.286-83"/>
    <s v="ISMAEL RIBEIRO"/>
    <s v="5173-30"/>
    <x v="0"/>
    <s v="GLORIA"/>
    <n v="2062.39"/>
    <n v="6203.82"/>
    <s v="06 – ENSINO MÉDIO COMPLETO"/>
    <x v="0"/>
    <x v="1"/>
    <d v="1979-09-05T00:00:00"/>
    <x v="1"/>
    <x v="33"/>
    <d v="2020-05-12T00:00:00"/>
  </r>
  <r>
    <n v="154043"/>
    <s v="UNIVERSIDADE FEDERAL DE UBERLÂNDIA"/>
    <s v="044/2021"/>
    <s v="07.534.224/0001-22"/>
    <s v="TBI SEGURANÇA EIRELI"/>
    <s v="011.856.066-29"/>
    <s v="IVAN GOMES"/>
    <s v="5173-30"/>
    <x v="0"/>
    <s v="CAPIM BRANCO"/>
    <n v="2062.39"/>
    <n v="6939.58"/>
    <s v="06 – ENSINO MÉDIO COMPLETO"/>
    <x v="0"/>
    <x v="1"/>
    <d v="1979-04-13T00:00:00"/>
    <x v="0"/>
    <x v="33"/>
    <d v="2014-04-01T00:00:00"/>
  </r>
  <r>
    <n v="154043"/>
    <s v="UNIVERSIDADE FEDERAL DE UBERLÂNDIA"/>
    <s v="044/2021"/>
    <s v="07.534.224/0001-22"/>
    <s v="TBI SEGURANÇA EIRELI"/>
    <s v="494.400.801-59"/>
    <s v="JAIME FRANCA JUNIOR"/>
    <s v="5173-30"/>
    <x v="0"/>
    <s v="CAMPUS UMUARAMA "/>
    <n v="2062.39"/>
    <n v="6939.58"/>
    <s v="06 – ENSINO MÉDIO COMPLETO"/>
    <x v="0"/>
    <x v="1"/>
    <d v="1971-05-23T00:00:00"/>
    <x v="2"/>
    <x v="33"/>
    <d v="2015-10-13T00:00:00"/>
  </r>
  <r>
    <n v="154043"/>
    <s v="UNIVERSIDADE FEDERAL DE UBERLÂNDIA"/>
    <s v="044/2021"/>
    <s v="07.534.224/0001-22"/>
    <s v="TBI SEGURANÇA EIRELI"/>
    <s v="756.251.722-34"/>
    <s v="JANIO ABREU DE OLIVEIRA"/>
    <s v="5173-30"/>
    <x v="0"/>
    <s v="CAMPUS SANTA MÔNICA"/>
    <n v="2062.39"/>
    <n v="5978.96"/>
    <s v="06 – ENSINO MÉDIO COMPLETO"/>
    <x v="0"/>
    <x v="1"/>
    <d v="1981-03-15T00:00:00"/>
    <x v="2"/>
    <x v="33"/>
    <d v="2017-10-05T00:00:00"/>
  </r>
  <r>
    <n v="154043"/>
    <s v="UNIVERSIDADE FEDERAL DE UBERLÂNDIA"/>
    <s v="044/2021"/>
    <s v="07.534.224/0001-22"/>
    <s v="TBI SEGURANÇA EIRELI"/>
    <s v="861.169.865-79"/>
    <s v="JEFERSSON DE ALMEIDA ABREU"/>
    <s v="5173-30"/>
    <x v="0"/>
    <s v="CAMPUS UMUARAMA "/>
    <n v="2062.39"/>
    <n v="5731.39"/>
    <s v="06 – ENSINO MÉDIO COMPLETO"/>
    <x v="0"/>
    <x v="1"/>
    <d v="1996-10-17T00:00:00"/>
    <x v="1"/>
    <x v="33"/>
    <d v="2020-04-02T00:00:00"/>
  </r>
  <r>
    <n v="154043"/>
    <s v="UNIVERSIDADE FEDERAL DE UBERLÂNDIA"/>
    <s v="044/2021"/>
    <s v="07.534.224/0001-22"/>
    <s v="TBI SEGURANÇA EIRELI"/>
    <s v="121.729.816-99"/>
    <s v="JEFFERSON BRUNO O DE SOUZA"/>
    <s v="5173-30"/>
    <x v="0"/>
    <s v="CAMPUS UMUARAMA "/>
    <n v="2062.39"/>
    <n v="6568.15"/>
    <s v="06 – ENSINO MÉDIO COMPLETO"/>
    <x v="0"/>
    <x v="1"/>
    <d v="1992-03-11T00:00:00"/>
    <x v="1"/>
    <x v="33"/>
    <d v="2022-08-07T00:00:00"/>
  </r>
  <r>
    <n v="154043"/>
    <s v="UNIVERSIDADE FEDERAL DE UBERLÂNDIA"/>
    <s v="044/2021"/>
    <s v="07.534.224/0001-22"/>
    <s v="TBI SEGURANÇA EIRELI"/>
    <s v="013.396.276-80"/>
    <s v="JEFFERSON DIAS QUIRINO"/>
    <s v="5173-30"/>
    <x v="0"/>
    <s v="GLORIA"/>
    <n v="2062.39"/>
    <n v="6113.15"/>
    <s v="06 – ENSINO MÉDIO COMPLETO"/>
    <x v="0"/>
    <x v="1"/>
    <d v="1980-01-05T00:00:00"/>
    <x v="0"/>
    <x v="34"/>
    <d v="2021-07-19T00:00:00"/>
  </r>
  <r>
    <n v="154043"/>
    <s v="UNIVERSIDADE FEDERAL DE UBERLÂNDIA"/>
    <s v="044/2021"/>
    <s v="07.534.224/0001-22"/>
    <s v="TBI SEGURANÇA EIRELI"/>
    <s v="090.068.396-12"/>
    <s v="JHONNY RONI DE LIMA RIBEIRO"/>
    <s v="5173-30"/>
    <x v="0"/>
    <s v="CAMPUS UMUARAMA "/>
    <n v="2062.39"/>
    <n v="6568.15"/>
    <s v="06 – ENSINO MÉDIO COMPLETO"/>
    <x v="0"/>
    <x v="1"/>
    <d v="1988-01-31T00:00:00"/>
    <x v="0"/>
    <x v="33"/>
    <d v="2011-10-01T00:00:00"/>
  </r>
  <r>
    <n v="154043"/>
    <s v="UNIVERSIDADE FEDERAL DE UBERLÂNDIA"/>
    <s v="044/2021"/>
    <s v="07.534.224/0001-22"/>
    <s v="TBI SEGURANÇA EIRELI"/>
    <s v="463.990.206-97"/>
    <s v="JOAO BATISTA DA SILVA"/>
    <s v="5173-30"/>
    <x v="0"/>
    <s v="PANGA"/>
    <n v="2062.39"/>
    <n v="6371.67"/>
    <s v="06 – ENSINO MÉDIO COMPLETO"/>
    <x v="0"/>
    <x v="1"/>
    <d v="1964-02-11T00:00:00"/>
    <x v="1"/>
    <x v="33"/>
    <d v="2017-11-28T00:00:00"/>
  </r>
  <r>
    <n v="154043"/>
    <s v="UNIVERSIDADE FEDERAL DE UBERLÂNDIA"/>
    <s v="044/2021"/>
    <s v="07.534.224/0001-22"/>
    <s v="TBI SEGURANÇA EIRELI"/>
    <s v="791.882.814-34"/>
    <s v="JOAO ERINALDO TARGINO"/>
    <s v="5173-30"/>
    <x v="0"/>
    <s v="CAMPUS EDUCAÇÃO FÍSICA"/>
    <n v="2062.39"/>
    <n v="6692.01"/>
    <s v="06 – ENSINO MÉDIO COMPLETO"/>
    <x v="0"/>
    <x v="1"/>
    <d v="1970-06-21T00:00:00"/>
    <x v="0"/>
    <x v="33"/>
    <d v="2014-06-11T00:00:00"/>
  </r>
  <r>
    <n v="154043"/>
    <s v="UNIVERSIDADE FEDERAL DE UBERLÂNDIA"/>
    <s v="044/2021"/>
    <s v="07.534.224/0001-22"/>
    <s v="TBI SEGURANÇA EIRELI"/>
    <s v="783.805.456-72"/>
    <s v="JOAO JOSE MARTINS NETO"/>
    <s v="5173-30"/>
    <x v="0"/>
    <s v="CAMPUS UMUARAMA "/>
    <n v="2062.39"/>
    <n v="5978.96"/>
    <s v="06 – ENSINO MÉDIO COMPLETO"/>
    <x v="0"/>
    <x v="1"/>
    <d v="1975-10-03T00:00:00"/>
    <x v="2"/>
    <x v="33"/>
    <d v="2021-02-04T00:00:00"/>
  </r>
  <r>
    <n v="154043"/>
    <s v="UNIVERSIDADE FEDERAL DE UBERLÂNDIA"/>
    <s v="044/2021"/>
    <s v="07.534.224/0001-22"/>
    <s v="TBI SEGURANÇA EIRELI"/>
    <s v="031.458.726-80"/>
    <s v="JOÃO RANGEL DE M FILHO"/>
    <s v="5173-30"/>
    <x v="0"/>
    <s v="CAMPUS SANTA MÔNICA"/>
    <n v="2062.39"/>
    <n v="6480.31"/>
    <s v="06 – ENSINO MÉDIO COMPLETO"/>
    <x v="0"/>
    <x v="1"/>
    <d v="1978-01-02T00:00:00"/>
    <x v="0"/>
    <x v="33"/>
    <d v="2022-10-10T00:00:00"/>
  </r>
  <r>
    <n v="154043"/>
    <s v="UNIVERSIDADE FEDERAL DE UBERLÂNDIA"/>
    <s v="044/2021"/>
    <s v="07.534.224/0001-22"/>
    <s v="TBI SEGURANÇA EIRELI"/>
    <s v="036.356.343-10"/>
    <s v="JONES ALVES SOARES SILVA"/>
    <s v="5173-30"/>
    <x v="0"/>
    <s v="AGUA LIMPA"/>
    <n v="2062.39"/>
    <n v="6371.67"/>
    <s v="06 – ENSINO MÉDIO COMPLETO"/>
    <x v="0"/>
    <x v="1"/>
    <d v="1987-12-12T00:00:00"/>
    <x v="0"/>
    <x v="33"/>
    <d v="2017-11-24T00:00:00"/>
  </r>
  <r>
    <n v="154043"/>
    <s v="UNIVERSIDADE FEDERAL DE UBERLÂNDIA"/>
    <s v="044/2021"/>
    <s v="07.534.224/0001-22"/>
    <s v="TBI SEGURANÇA EIRELI"/>
    <s v="802.855.626-49"/>
    <s v="JOSE LUIZ DE BRITO"/>
    <s v="5173-30"/>
    <x v="0"/>
    <s v="CAPIM BRANCO"/>
    <n v="2062.39"/>
    <n v="6939.58"/>
    <s v="06 – ENSINO MÉDIO COMPLETO"/>
    <x v="0"/>
    <x v="1"/>
    <d v="1972-06-16T00:00:00"/>
    <x v="1"/>
    <x v="35"/>
    <d v="2014-04-01T00:00:00"/>
  </r>
  <r>
    <n v="154043"/>
    <s v="UNIVERSIDADE FEDERAL DE UBERLÂNDIA"/>
    <s v="044/2021"/>
    <s v="07.534.224/0001-22"/>
    <s v="TBI SEGURANÇA EIRELI"/>
    <s v="001.151.486-80"/>
    <s v="JOSE ROBERTO DOS SANTOS"/>
    <s v="5173-30"/>
    <x v="0"/>
    <s v="CAMPUS SANTA MÔNICA"/>
    <n v="2062.39"/>
    <n v="6480.31"/>
    <s v="06 – ENSINO MÉDIO COMPLETO"/>
    <x v="0"/>
    <x v="1"/>
    <d v="1974-07-30T00:00:00"/>
    <x v="0"/>
    <x v="33"/>
    <d v="2020-01-25T00:00:00"/>
  </r>
  <r>
    <n v="154043"/>
    <s v="UNIVERSIDADE FEDERAL DE UBERLÂNDIA"/>
    <s v="044/2021"/>
    <s v="07.534.224/0001-22"/>
    <s v="TBI SEGURANÇA EIRELI"/>
    <s v="425.601.601-53"/>
    <s v="JOSE SANTOS RODRIGUES ALVES"/>
    <s v="5173-30"/>
    <x v="0"/>
    <s v="GLORIA"/>
    <n v="2062.39"/>
    <n v="5978.96"/>
    <s v="06 – ENSINO MÉDIO COMPLETO"/>
    <x v="0"/>
    <x v="1"/>
    <d v="1968-09-18T00:00:00"/>
    <x v="2"/>
    <x v="33"/>
    <d v="2014-04-01T00:00:00"/>
  </r>
  <r>
    <n v="154043"/>
    <s v="UNIVERSIDADE FEDERAL DE UBERLÂNDIA"/>
    <s v="044/2021"/>
    <s v="07.534.224/0001-22"/>
    <s v="TBI SEGURANÇA EIRELI"/>
    <s v="507.753.836-00"/>
    <s v="LANDO FERREIRA"/>
    <s v="5173-30"/>
    <x v="0"/>
    <s v="GLORIA"/>
    <n v="2062.39"/>
    <n v="6692.01"/>
    <s v="06 – ENSINO MÉDIO COMPLETO"/>
    <x v="0"/>
    <x v="1"/>
    <d v="1976-05-28T00:00:00"/>
    <x v="2"/>
    <x v="33"/>
    <d v="2021-12-17T00:00:00"/>
  </r>
  <r>
    <n v="154043"/>
    <s v="UNIVERSIDADE FEDERAL DE UBERLÂNDIA"/>
    <s v="044/2021"/>
    <s v="07.534.224/0001-22"/>
    <s v="TBI SEGURANÇA EIRELI"/>
    <s v="044.752.826-24"/>
    <s v="LEANDRO FERNANDES DA SILVA"/>
    <s v="5173-30"/>
    <x v="0"/>
    <s v="CAPIM BRANCO"/>
    <n v="2062.39"/>
    <n v="6939.58"/>
    <s v="06 – ENSINO MÉDIO COMPLETO"/>
    <x v="1"/>
    <x v="1"/>
    <d v="1979-05-02T00:00:00"/>
    <x v="1"/>
    <x v="35"/>
    <d v="2014-04-01T00:00:00"/>
  </r>
  <r>
    <n v="154043"/>
    <s v="UNIVERSIDADE FEDERAL DE UBERLÂNDIA"/>
    <s v="044/2021"/>
    <s v="07.534.224/0001-22"/>
    <s v="TBI SEGURANÇA EIRELI"/>
    <s v="015.449.866-10"/>
    <s v="LEANDRO MOTA SILVA"/>
    <s v="5173-30"/>
    <x v="0"/>
    <s v="CAMPUS UMUARAMA "/>
    <n v="2062.39"/>
    <n v="6939.58"/>
    <s v="06 – ENSINO MÉDIO COMPLETO"/>
    <x v="0"/>
    <x v="1"/>
    <d v="1986-09-12T00:00:00"/>
    <x v="2"/>
    <x v="33"/>
    <d v="2021-03-17T00:00:00"/>
  </r>
  <r>
    <n v="154043"/>
    <s v="UNIVERSIDADE FEDERAL DE UBERLÂNDIA"/>
    <s v="044/2021"/>
    <s v="07.534.224/0001-22"/>
    <s v="TBI SEGURANÇA EIRELI"/>
    <s v="123.762.866-03"/>
    <s v="LEIDISON BRUNO FERNANDES DA SILVA"/>
    <s v="5173-30"/>
    <x v="0"/>
    <s v="GLORIA"/>
    <n v="2062.39"/>
    <n v="5978.96"/>
    <s v="06 – ENSINO MÉDIO COMPLETO"/>
    <x v="0"/>
    <x v="1"/>
    <d v="1994-12-13T00:00:00"/>
    <x v="0"/>
    <x v="33"/>
    <d v="2021-07-23T00:00:00"/>
  </r>
  <r>
    <n v="154043"/>
    <s v="UNIVERSIDADE FEDERAL DE UBERLÂNDIA"/>
    <s v="044/2021"/>
    <s v="07.534.224/0001-22"/>
    <s v="TBI SEGURANÇA EIRELI"/>
    <s v="931.897.536-87"/>
    <s v="LEONARDO NASCIMENTO DE OLIVEIRA"/>
    <s v="5173-30"/>
    <x v="0"/>
    <s v="PANGA"/>
    <n v="2062.39"/>
    <n v="6371.67"/>
    <s v="06 – ENSINO MÉDIO COMPLETO"/>
    <x v="0"/>
    <x v="1"/>
    <d v="1976-07-31T00:00:00"/>
    <x v="0"/>
    <x v="33"/>
    <d v="2015-10-13T00:00:00"/>
  </r>
  <r>
    <n v="154043"/>
    <s v="UNIVERSIDADE FEDERAL DE UBERLÂNDIA"/>
    <s v="044/2021"/>
    <s v="07.534.224/0001-22"/>
    <s v="TBI SEGURANÇA EIRELI"/>
    <s v="067.218.316-19"/>
    <s v="LEONARDO REZENDE DA SILVA"/>
    <s v="5173-30"/>
    <x v="0"/>
    <s v="CAMPUS EDUCAÇÃO FÍSICA"/>
    <n v="2062.39"/>
    <n v="6203.82"/>
    <s v="06 – ENSINO MÉDIO COMPLETO"/>
    <x v="1"/>
    <x v="1"/>
    <d v="1983-10-29T00:00:00"/>
    <x v="2"/>
    <x v="33"/>
    <d v="2019-02-18T00:00:00"/>
  </r>
  <r>
    <n v="154043"/>
    <s v="UNIVERSIDADE FEDERAL DE UBERLÂNDIA"/>
    <s v="044/2021"/>
    <s v="07.534.224/0001-22"/>
    <s v="TBI SEGURANÇA EIRELI"/>
    <s v="078.261.586-48"/>
    <s v="LEONCIO SALUSTIANO DA SILVA"/>
    <s v="5173-30"/>
    <x v="0"/>
    <s v="CAMPUS PONTAL"/>
    <n v="2062.39"/>
    <n v="6094.23"/>
    <s v="06 – ENSINO MÉDIO COMPLETO"/>
    <x v="0"/>
    <x v="1"/>
    <d v="1987-01-13T00:00:00"/>
    <x v="0"/>
    <x v="33"/>
    <d v="2014-04-01T00:00:00"/>
  </r>
  <r>
    <n v="154043"/>
    <s v="UNIVERSIDADE FEDERAL DE UBERLÂNDIA"/>
    <s v="044/2021"/>
    <s v="07.534.224/0001-22"/>
    <s v="TBI SEGURANÇA EIRELI"/>
    <s v="084.218.556-97"/>
    <s v="LUCAS RODRIGUES PERES"/>
    <s v="5173-30"/>
    <x v="0"/>
    <s v="MONTE CARMELO"/>
    <n v="2062.39"/>
    <n v="5779.19"/>
    <s v="06 – ENSINO MÉDIO COMPLETO"/>
    <x v="0"/>
    <x v="1"/>
    <d v="1986-12-29T00:00:00"/>
    <x v="2"/>
    <x v="33"/>
    <d v="2022-02-19T00:00:00"/>
  </r>
  <r>
    <n v="154043"/>
    <s v="UNIVERSIDADE FEDERAL DE UBERLÂNDIA"/>
    <s v="044/2021"/>
    <s v="07.534.224/0001-22"/>
    <s v="TBI SEGURANÇA EIRELI"/>
    <s v="098.171.916-30"/>
    <s v="LUCIANO RODRIGUES PERES"/>
    <s v="5173-30"/>
    <x v="0"/>
    <s v="MONTE CARMELO"/>
    <n v="2062.39"/>
    <n v="7000.54"/>
    <s v="06 – ENSINO MÉDIO COMPLETO"/>
    <x v="0"/>
    <x v="1"/>
    <d v="1989-05-16T00:00:00"/>
    <x v="0"/>
    <x v="33"/>
    <d v="2020-04-16T00:00:00"/>
  </r>
  <r>
    <n v="154043"/>
    <s v="UNIVERSIDADE FEDERAL DE UBERLÂNDIA"/>
    <s v="044/2021"/>
    <s v="07.534.224/0001-22"/>
    <s v="TBI SEGURANÇA EIRELI"/>
    <s v="677.198.996-87"/>
    <s v="LUIZ CLAUDIO RAMOS DA SILVA"/>
    <s v="5173-30"/>
    <x v="0"/>
    <s v="BARRACÃO FLORIANO DIPAT"/>
    <n v="2062.39"/>
    <n v="7348.31"/>
    <s v="06 – ENSINO MÉDIO COMPLETO"/>
    <x v="0"/>
    <x v="1"/>
    <d v="1971-03-08T00:00:00"/>
    <x v="2"/>
    <x v="35"/>
    <d v="2022-10-11T00:00:00"/>
  </r>
  <r>
    <n v="154043"/>
    <s v="UNIVERSIDADE FEDERAL DE UBERLÂNDIA"/>
    <s v="044/2021"/>
    <s v="07.534.224/0001-22"/>
    <s v="TBI SEGURANÇA EIRELI"/>
    <s v="010.379.596-04"/>
    <s v="LUIZ GONZAGA DE ANDRADE FILHO"/>
    <s v="5173-30"/>
    <x v="0"/>
    <s v="CAMPUS SANTA MÔNICA"/>
    <n v="2062.39"/>
    <n v="6692.01"/>
    <s v="06 – ENSINO MÉDIO COMPLETO"/>
    <x v="0"/>
    <x v="1"/>
    <d v="1977-02-07T00:00:00"/>
    <x v="2"/>
    <x v="33"/>
    <d v="2017-11-26T00:00:00"/>
  </r>
  <r>
    <n v="154043"/>
    <s v="UNIVERSIDADE FEDERAL DE UBERLÂNDIA"/>
    <s v="044/2021"/>
    <s v="07.534.224/0001-22"/>
    <s v="TBI SEGURANÇA EIRELI"/>
    <s v="063.210.216-01"/>
    <s v="MAGNO MARCIO MARQUES"/>
    <s v="5173-30"/>
    <x v="0"/>
    <s v="MONTE CARMELO"/>
    <n v="2062.39"/>
    <n v="6029.63"/>
    <s v="06 – ENSINO MÉDIO COMPLETO"/>
    <x v="0"/>
    <x v="1"/>
    <d v="1985-03-25T00:00:00"/>
    <x v="2"/>
    <x v="33"/>
    <d v="2020-01-06T00:00:00"/>
  </r>
  <r>
    <n v="154043"/>
    <s v="UNIVERSIDADE FEDERAL DE UBERLÂNDIA"/>
    <s v="044/2021"/>
    <s v="07.534.224/0001-22"/>
    <s v="TBI SEGURANÇA EIRELI"/>
    <s v="065.113.346-78"/>
    <s v="MARCELO FERREIRA CARDOSO"/>
    <s v="5173-30"/>
    <x v="0"/>
    <s v="CAMPUS PONTAL"/>
    <n v="2062.39"/>
    <n v="7288.24"/>
    <s v="06 – ENSINO MÉDIO COMPLETO"/>
    <x v="0"/>
    <x v="1"/>
    <d v="1983-07-22T00:00:00"/>
    <x v="0"/>
    <x v="34"/>
    <d v="2013-06-20T00:00:00"/>
  </r>
  <r>
    <n v="154043"/>
    <s v="UNIVERSIDADE FEDERAL DE UBERLÂNDIA"/>
    <s v="044/2021"/>
    <s v="07.534.224/0001-22"/>
    <s v="TBI SEGURANÇA EIRELI"/>
    <s v="024.240.155-46"/>
    <s v="MARCELO GONÇALVES SAMPAIO"/>
    <s v="5173-30"/>
    <x v="0"/>
    <s v="CAMPUS UMUARAMA "/>
    <n v="2062.39"/>
    <n v="6692.01"/>
    <s v="06 – ENSINO MÉDIO COMPLETO"/>
    <x v="0"/>
    <x v="1"/>
    <d v="1984-05-20T00:00:00"/>
    <x v="0"/>
    <x v="35"/>
    <d v="2020-05-19T00:00:00"/>
  </r>
  <r>
    <n v="154043"/>
    <s v="UNIVERSIDADE FEDERAL DE UBERLÂNDIA"/>
    <s v="044/2021"/>
    <s v="07.534.224/0001-22"/>
    <s v="TBI SEGURANÇA EIRELI"/>
    <s v="062.319.216-03"/>
    <s v="MARCELO LOPES GALVAO"/>
    <s v="5173-30"/>
    <x v="0"/>
    <s v="CAPIM BRANCO"/>
    <n v="2062.39"/>
    <n v="5978.96"/>
    <s v="06 – ENSINO MÉDIO COMPLETO"/>
    <x v="0"/>
    <x v="1"/>
    <d v="1983-01-10T00:00:00"/>
    <x v="2"/>
    <x v="33"/>
    <d v="2018-12-14T00:00:00"/>
  </r>
  <r>
    <n v="154043"/>
    <s v="UNIVERSIDADE FEDERAL DE UBERLÂNDIA"/>
    <s v="044/2021"/>
    <s v="07.534.224/0001-22"/>
    <s v="TBI SEGURANÇA EIRELI"/>
    <s v="007.053.016-56"/>
    <s v="MARCIO ABRAO FELIPE"/>
    <s v="5173-30"/>
    <x v="0"/>
    <s v="CAMPUS SANTA MÔNICA"/>
    <n v="2062.39"/>
    <n v="6939.58"/>
    <s v="06 – ENSINO MÉDIO COMPLETO"/>
    <x v="0"/>
    <x v="1"/>
    <d v="1979-08-30T00:00:00"/>
    <x v="1"/>
    <x v="33"/>
    <d v="2019-11-15T00:00:00"/>
  </r>
  <r>
    <n v="154043"/>
    <s v="UNIVERSIDADE FEDERAL DE UBERLÂNDIA"/>
    <s v="044/2021"/>
    <s v="07.534.224/0001-22"/>
    <s v="TBI SEGURANÇA EIRELI"/>
    <s v="942.965.616-34"/>
    <s v="MARCIO PEDRO DE SOUSA"/>
    <s v="5173-30"/>
    <x v="0"/>
    <s v="MONTE CARMELO"/>
    <n v="2062.39"/>
    <n v="6029.63"/>
    <s v="06 – ENSINO MÉDIO COMPLETO"/>
    <x v="2"/>
    <x v="1"/>
    <d v="1976-02-10T00:00:00"/>
    <x v="2"/>
    <x v="33"/>
    <d v="2014-02-12T00:00:00"/>
  </r>
  <r>
    <n v="154043"/>
    <s v="UNIVERSIDADE FEDERAL DE UBERLÂNDIA"/>
    <s v="044/2021"/>
    <s v="07.534.224/0001-22"/>
    <s v="TBI SEGURANÇA EIRELI"/>
    <s v="071.456.556-32"/>
    <s v="MARCO TULIO VALIM"/>
    <s v="5173-30"/>
    <x v="0"/>
    <s v="CAMPUS EDUCAÇÃO FÍSICA"/>
    <n v="2062.39"/>
    <n v="6480.31"/>
    <s v="06 – ENSINO MÉDIO COMPLETO"/>
    <x v="0"/>
    <x v="1"/>
    <d v="1986-09-01T00:00:00"/>
    <x v="2"/>
    <x v="33"/>
    <d v="2022-03-15T00:00:00"/>
  </r>
  <r>
    <n v="154043"/>
    <s v="UNIVERSIDADE FEDERAL DE UBERLÂNDIA"/>
    <s v="044/2021"/>
    <s v="07.534.224/0001-22"/>
    <s v="TBI SEGURANÇA EIRELI"/>
    <s v="098.361.866-62"/>
    <s v="MARCOS ANTONIO RAMALHO DE SOUZA"/>
    <s v="5173-30"/>
    <x v="0"/>
    <s v="CAMPUS SANTA MÔNICA"/>
    <n v="2062.39"/>
    <n v="6939.58"/>
    <s v="06 – ENSINO MÉDIO COMPLETO"/>
    <x v="0"/>
    <x v="1"/>
    <d v="1992-01-12T00:00:00"/>
    <x v="0"/>
    <x v="33"/>
    <d v="2019-11-09T00:00:00"/>
  </r>
  <r>
    <n v="154043"/>
    <s v="UNIVERSIDADE FEDERAL DE UBERLÂNDIA"/>
    <s v="044/2021"/>
    <s v="07.534.224/0001-22"/>
    <s v="TBI SEGURANÇA EIRELI"/>
    <s v="079.485.426-55"/>
    <s v="MARCOS DA SILVA MORAES JUNIOR"/>
    <s v="5173-30"/>
    <x v="0"/>
    <s v="CAMPUS SANTA MÔNICA"/>
    <n v="2062.39"/>
    <n v="7147.67"/>
    <s v="06 – ENSINO MÉDIO COMPLETO"/>
    <x v="0"/>
    <x v="1"/>
    <d v="1988-08-29T00:00:00"/>
    <x v="2"/>
    <x v="34"/>
    <d v="2013-06-25T00:00:00"/>
  </r>
  <r>
    <n v="154043"/>
    <s v="UNIVERSIDADE FEDERAL DE UBERLÂNDIA"/>
    <s v="044/2021"/>
    <s v="07.534.224/0001-22"/>
    <s v="TBI SEGURANÇA EIRELI"/>
    <s v="094.490.986-89"/>
    <s v="MARCOS MENDES PEREIRA"/>
    <s v="5173-30"/>
    <x v="0"/>
    <s v="CAMPUS UMUARAMA "/>
    <n v="2062.39"/>
    <n v="7348.31"/>
    <s v="06 – ENSINO MÉDIO COMPLETO"/>
    <x v="0"/>
    <x v="1"/>
    <d v="1988-01-10T00:00:00"/>
    <x v="2"/>
    <x v="35"/>
    <d v="2021-07-18T00:00:00"/>
  </r>
  <r>
    <n v="154043"/>
    <s v="UNIVERSIDADE FEDERAL DE UBERLÂNDIA"/>
    <s v="044/2021"/>
    <s v="07.534.224/0001-22"/>
    <s v="TBI SEGURANÇA EIRELI"/>
    <s v="551.713.201-44"/>
    <s v="MARIO SERGIO BORGES DE ALMEIDA"/>
    <s v="5173-30"/>
    <x v="0"/>
    <s v="CAMPUS UMUARAMA "/>
    <n v="2062.39"/>
    <n v="6692.01"/>
    <s v="06 – ENSINO MÉDIO COMPLETO"/>
    <x v="0"/>
    <x v="1"/>
    <d v="1977-10-06T00:00:00"/>
    <x v="2"/>
    <x v="35"/>
    <d v="2018-02-08T00:00:00"/>
  </r>
  <r>
    <n v="154043"/>
    <s v="UNIVERSIDADE FEDERAL DE UBERLÂNDIA"/>
    <s v="044/2021"/>
    <s v="07.534.224/0001-22"/>
    <s v="TBI SEGURANÇA EIRELI"/>
    <s v="077.360.756-03"/>
    <s v="MAURO JUNIO MARTINS CORREIA"/>
    <s v="5173-30"/>
    <x v="0"/>
    <s v="MONTE CARMELO"/>
    <n v="2062.39"/>
    <n v="5779.19"/>
    <s v="06 – ENSINO MÉDIO COMPLETO"/>
    <x v="0"/>
    <x v="1"/>
    <d v="1985-11-15T00:00:00"/>
    <x v="2"/>
    <x v="33"/>
    <d v="2022-08-05T00:00:00"/>
  </r>
  <r>
    <n v="154043"/>
    <s v="UNIVERSIDADE FEDERAL DE UBERLÂNDIA"/>
    <s v="044/2021"/>
    <s v="07.534.224/0001-22"/>
    <s v="TBI SEGURANÇA EIRELI"/>
    <s v="069.310.556-90"/>
    <s v="MOISES SOARES DA SILVA"/>
    <s v="5173-30"/>
    <x v="0"/>
    <s v="CAMPUS SANTA MÔNICA"/>
    <n v="2062.39"/>
    <n v="5978.96"/>
    <s v="06 – ENSINO MÉDIO COMPLETO"/>
    <x v="0"/>
    <x v="1"/>
    <d v="1983-02-05T00:00:00"/>
    <x v="0"/>
    <x v="33"/>
    <d v="2014-04-01T00:00:00"/>
  </r>
  <r>
    <n v="154043"/>
    <s v="UNIVERSIDADE FEDERAL DE UBERLÂNDIA"/>
    <s v="044/2021"/>
    <s v="07.534.224/0001-22"/>
    <s v="TBI SEGURANÇA EIRELI"/>
    <s v="001.122.736-29"/>
    <s v="NEILOR SOARES RIBEIRO"/>
    <s v="5173-30"/>
    <x v="0"/>
    <s v="GLORIA"/>
    <n v="2062.39"/>
    <n v="6939.58"/>
    <s v="06 – ENSINO MÉDIO COMPLETO"/>
    <x v="0"/>
    <x v="1"/>
    <d v="1973-09-20T00:00:00"/>
    <x v="2"/>
    <x v="33"/>
    <d v="2020-01-24T00:00:00"/>
  </r>
  <r>
    <n v="154043"/>
    <s v="UNIVERSIDADE FEDERAL DE UBERLÂNDIA"/>
    <s v="044/2021"/>
    <s v="07.534.224/0001-22"/>
    <s v="TBI SEGURANÇA EIRELI"/>
    <s v="107.131.696-64"/>
    <s v="PABLO HENRIQUE BORGES DA SILVA"/>
    <s v="5173-30"/>
    <x v="0"/>
    <s v="CAMPUS EDUCAÇÃO FÍSICA"/>
    <n v="2062.39"/>
    <n v="6692.01"/>
    <s v="06 – ENSINO MÉDIO COMPLETO"/>
    <x v="1"/>
    <x v="1"/>
    <d v="1995-01-01T00:00:00"/>
    <x v="1"/>
    <x v="33"/>
    <d v="2017-10-05T00:00:00"/>
  </r>
  <r>
    <n v="154043"/>
    <s v="UNIVERSIDADE FEDERAL DE UBERLÂNDIA"/>
    <s v="044/2021"/>
    <s v="07.534.224/0001-22"/>
    <s v="TBI SEGURANÇA EIRELI"/>
    <s v="076.464.486-64"/>
    <s v="PEDRO GASPAR DE ANDRADE JUNIOR"/>
    <s v="5173-30"/>
    <x v="0"/>
    <s v="CAMPUS SANTA MÔNICA"/>
    <n v="2062.39"/>
    <n v="6692.01"/>
    <s v="06 – ENSINO MÉDIO COMPLETO"/>
    <x v="0"/>
    <x v="1"/>
    <d v="1989-03-27T00:00:00"/>
    <x v="0"/>
    <x v="33"/>
    <d v="2022-02-09T00:00:00"/>
  </r>
  <r>
    <n v="154043"/>
    <s v="UNIVERSIDADE FEDERAL DE UBERLÂNDIA"/>
    <s v="044/2021"/>
    <s v="07.534.224/0001-22"/>
    <s v="TBI SEGURANÇA EIRELI"/>
    <s v="847.350.746-00"/>
    <s v="QUERUBINO RODRIGUES MACHADO"/>
    <s v="5173-30"/>
    <x v="0"/>
    <s v="GLORIA"/>
    <n v="2062.39"/>
    <n v="5978.96"/>
    <s v="06 – ENSINO MÉDIO COMPLETO"/>
    <x v="0"/>
    <x v="1"/>
    <d v="1971-12-13T00:00:00"/>
    <x v="0"/>
    <x v="33"/>
    <d v="2014-04-01T00:00:00"/>
  </r>
  <r>
    <n v="154043"/>
    <s v="UNIVERSIDADE FEDERAL DE UBERLÂNDIA"/>
    <s v="044/2021"/>
    <s v="07.534.224/0001-22"/>
    <s v="TBI SEGURANÇA EIRELI"/>
    <s v="085.367.466-37"/>
    <s v="RAFAEL PEREIRA SILVA"/>
    <s v="5173-30"/>
    <x v="0"/>
    <s v="CAMPUS UMUARAMA "/>
    <n v="2062.39"/>
    <n v="6372.42"/>
    <s v="06 – ENSINO MÉDIO COMPLETO"/>
    <x v="0"/>
    <x v="1"/>
    <d v="1988-05-19T00:00:00"/>
    <x v="0"/>
    <x v="33"/>
    <d v="2022-10-11T00:00:00"/>
  </r>
  <r>
    <n v="154043"/>
    <s v="UNIVERSIDADE FEDERAL DE UBERLÂNDIA"/>
    <s v="044/2021"/>
    <s v="07.534.224/0001-22"/>
    <s v="TBI SEGURANÇA EIRELI"/>
    <s v="046.454.336-36"/>
    <s v="RAMON FERREIRA DE ANDRADE"/>
    <s v="5173-30"/>
    <x v="0"/>
    <s v="CAMPUS PONTAL"/>
    <n v="1503.9"/>
    <n v="6094.23"/>
    <s v="06 – ENSINO MÉDIO COMPLETO"/>
    <x v="0"/>
    <x v="1"/>
    <d v="1979-06-08T00:00:00"/>
    <x v="0"/>
    <x v="33"/>
    <d v="2017-10-04T00:00:00"/>
  </r>
  <r>
    <n v="154043"/>
    <s v="UNIVERSIDADE FEDERAL DE UBERLÂNDIA"/>
    <s v="044/2021"/>
    <s v="07.534.224/0001-22"/>
    <s v="TBI SEGURANÇA EIRELI"/>
    <s v="046.307.176-09"/>
    <s v="RANGEL ROOSEVELT VILELA"/>
    <s v="5173-30"/>
    <x v="0"/>
    <s v="CAPIM BRANCO"/>
    <n v="2062.39"/>
    <n v="5978.96"/>
    <s v="06 – ENSINO MÉDIO COMPLETO"/>
    <x v="0"/>
    <x v="1"/>
    <d v="1980-03-26T00:00:00"/>
    <x v="2"/>
    <x v="33"/>
    <d v="2014-04-01T00:00:00"/>
  </r>
  <r>
    <n v="154043"/>
    <s v="UNIVERSIDADE FEDERAL DE UBERLÂNDIA"/>
    <s v="044/2021"/>
    <s v="07.534.224/0001-22"/>
    <s v="TBI SEGURANÇA EIRELI"/>
    <s v="015.366.276-07"/>
    <s v="RAY HUMBERTO DE OLIVEIRA"/>
    <s v="5173-30"/>
    <x v="0"/>
    <s v="CAMPUS SANTA MÔNICA"/>
    <n v="2062.39"/>
    <n v="5978.96"/>
    <s v="06 – ENSINO MÉDIO COMPLETO"/>
    <x v="0"/>
    <x v="1"/>
    <d v="1986-11-08T00:00:00"/>
    <x v="0"/>
    <x v="33"/>
    <d v="2015-10-13T00:00:00"/>
  </r>
  <r>
    <n v="154043"/>
    <s v="UNIVERSIDADE FEDERAL DE UBERLÂNDIA"/>
    <s v="044/2021"/>
    <s v="07.534.224/0001-22"/>
    <s v="TBI SEGURANÇA EIRELI"/>
    <s v="931.749.776-49"/>
    <s v="REGINALDO NERI DE OLIVEIRA"/>
    <s v="5173-30"/>
    <x v="0"/>
    <s v="GLORIA"/>
    <n v="2062.39"/>
    <n v="5978.96"/>
    <s v="06 – ENSINO MÉDIO COMPLETO"/>
    <x v="0"/>
    <x v="1"/>
    <d v="1975-03-20T00:00:00"/>
    <x v="0"/>
    <x v="33"/>
    <d v="2021-06-07T00:00:00"/>
  </r>
  <r>
    <n v="154043"/>
    <s v="UNIVERSIDADE FEDERAL DE UBERLÂNDIA"/>
    <s v="044/2021"/>
    <s v="07.534.224/0001-22"/>
    <s v="TBI SEGURANÇA EIRELI"/>
    <s v="919.904.596-68"/>
    <s v="REGINALDO PEREIRA DE SANTANA"/>
    <s v="5173-30"/>
    <x v="0"/>
    <s v="CAPIM BRANCO"/>
    <n v="2062.39"/>
    <n v="5978.96"/>
    <s v="06 – ENSINO MÉDIO COMPLETO"/>
    <x v="0"/>
    <x v="1"/>
    <d v="1973-07-17T00:00:00"/>
    <x v="0"/>
    <x v="33"/>
    <d v="2014-04-01T00:00:00"/>
  </r>
  <r>
    <n v="154043"/>
    <s v="UNIVERSIDADE FEDERAL DE UBERLÂNDIA"/>
    <s v="044/2021"/>
    <s v="07.534.224/0001-22"/>
    <s v="TBI SEGURANÇA EIRELI"/>
    <s v="158.422.778-83"/>
    <s v="RENATO ADAO SILVA"/>
    <s v="5173-30"/>
    <x v="0"/>
    <s v="CAMPUS PONTAL"/>
    <n v="2062.39"/>
    <n v="7075.65"/>
    <s v="06 – ENSINO MÉDIO COMPLETO"/>
    <x v="0"/>
    <x v="1"/>
    <d v="1971-03-20T00:00:00"/>
    <x v="0"/>
    <x v="33"/>
    <d v="2011-09-01T00:00:00"/>
  </r>
  <r>
    <n v="154043"/>
    <s v="UNIVERSIDADE FEDERAL DE UBERLÂNDIA"/>
    <s v="044/2021"/>
    <s v="07.534.224/0001-22"/>
    <s v="TBI SEGURANÇA EIRELI"/>
    <s v="055.500.616-60"/>
    <s v="RENATO DOS SANTOS SOUZA"/>
    <s v="5173-30"/>
    <x v="0"/>
    <s v="GLORIA"/>
    <n v="2062.39"/>
    <n v="5978.96"/>
    <s v="06 – ENSINO MÉDIO COMPLETO"/>
    <x v="0"/>
    <x v="1"/>
    <d v="1981-05-28T00:00:00"/>
    <x v="2"/>
    <x v="33"/>
    <d v="2022-11-08T00:00:00"/>
  </r>
  <r>
    <n v="154043"/>
    <s v="UNIVERSIDADE FEDERAL DE UBERLÂNDIA"/>
    <s v="044/2021"/>
    <s v="07.534.224/0001-22"/>
    <s v="TBI SEGURANÇA EIRELI"/>
    <s v="049.108.576-13"/>
    <s v="ROBERTA MORESCHI DE AZEVEDO"/>
    <s v="5173-30"/>
    <x v="0"/>
    <s v="CAMPUS SANTA MÔNICA"/>
    <n v="2062.39"/>
    <n v="6287.21"/>
    <s v="06 – ENSINO MÉDIO COMPLETO"/>
    <x v="0"/>
    <x v="0"/>
    <d v="1981-08-15T00:00:00"/>
    <x v="2"/>
    <x v="33"/>
    <d v="2022-10-10T00:00:00"/>
  </r>
  <r>
    <n v="154043"/>
    <s v="UNIVERSIDADE FEDERAL DE UBERLÂNDIA"/>
    <s v="044/2021"/>
    <s v="07.534.224/0001-22"/>
    <s v="TBI SEGURANÇA EIRELI"/>
    <s v="492.356.641-87"/>
    <s v="ROBSON RODOVALHO ZUQUETT"/>
    <s v="5173-30"/>
    <x v="0"/>
    <s v="GLORIA"/>
    <n v="2062.39"/>
    <n v="6939.58"/>
    <s v="06 – ENSINO MÉDIO COMPLETO"/>
    <x v="0"/>
    <x v="1"/>
    <d v="1969-09-22T00:00:00"/>
    <x v="2"/>
    <x v="33"/>
    <d v="2020-03-02T00:00:00"/>
  </r>
  <r>
    <n v="154043"/>
    <s v="UNIVERSIDADE FEDERAL DE UBERLÂNDIA"/>
    <s v="044/2021"/>
    <s v="07.534.224/0001-22"/>
    <s v="TBI SEGURANÇA EIRELI"/>
    <s v="100.649.776-50"/>
    <s v="RODRIGO PEREIRA ARANTES"/>
    <s v="5173-30"/>
    <x v="0"/>
    <s v="CAMPUS SANTA MÔNICA"/>
    <n v="2062.39"/>
    <n v="6939.58"/>
    <s v="06 – ENSINO MÉDIO COMPLETO"/>
    <x v="0"/>
    <x v="1"/>
    <d v="1990-04-23T00:00:00"/>
    <x v="0"/>
    <x v="35"/>
    <d v="2021-12-17T00:00:00"/>
  </r>
  <r>
    <n v="154043"/>
    <s v="UNIVERSIDADE FEDERAL DE UBERLÂNDIA"/>
    <s v="044/2021"/>
    <s v="07.534.224/0001-22"/>
    <s v="TBI SEGURANÇA EIRELI"/>
    <s v="002.992.476-60"/>
    <s v="ROGERIO AUGUSTO DOMINGUES"/>
    <s v="5173-30"/>
    <x v="0"/>
    <s v="GLORIA"/>
    <n v="2062.39"/>
    <n v="7147.67"/>
    <s v="06 – ENSINO MÉDIO COMPLETO"/>
    <x v="1"/>
    <x v="1"/>
    <d v="1976-12-26T00:00:00"/>
    <x v="0"/>
    <x v="34"/>
    <d v="2014-04-01T00:00:00"/>
  </r>
  <r>
    <n v="154043"/>
    <s v="UNIVERSIDADE FEDERAL DE UBERLÂNDIA"/>
    <s v="044/2021"/>
    <s v="07.534.224/0001-22"/>
    <s v="TBI SEGURANÇA EIRELI"/>
    <s v="039.246.956-10"/>
    <s v="ROMILDO DE JESUS CASTRO"/>
    <s v="5173-30"/>
    <x v="0"/>
    <s v="CAMPUS PONTAL"/>
    <n v="2062.39"/>
    <n v="7075.65"/>
    <s v="06 – ENSINO MÉDIO COMPLETO"/>
    <x v="0"/>
    <x v="1"/>
    <d v="1976-08-06T00:00:00"/>
    <x v="1"/>
    <x v="33"/>
    <d v="2014-04-01T00:00:00"/>
  </r>
  <r>
    <n v="154043"/>
    <s v="UNIVERSIDADE FEDERAL DE UBERLÂNDIA"/>
    <s v="044/2021"/>
    <s v="07.534.224/0001-22"/>
    <s v="TBI SEGURANÇA EIRELI"/>
    <s v="987.048.006-30"/>
    <s v="ROSILENE CRISTINA DA SILVA SANTOS"/>
    <s v="5173-30"/>
    <x v="0"/>
    <s v="CAMPUS UMUARAMA "/>
    <n v="2062.39"/>
    <n v="6287.21"/>
    <s v="06 – ENSINO MÉDIO COMPLETO"/>
    <x v="0"/>
    <x v="0"/>
    <d v="1976-10-27T00:00:00"/>
    <x v="0"/>
    <x v="33"/>
    <d v="2014-04-01T00:00:00"/>
  </r>
  <r>
    <n v="154043"/>
    <s v="UNIVERSIDADE FEDERAL DE UBERLÂNDIA"/>
    <s v="044/2021"/>
    <s v="07.534.224/0001-22"/>
    <s v="TBI SEGURANÇA EIRELI"/>
    <s v="056.681.056-52"/>
    <s v="ROSIMAR ALVES DA SILVA"/>
    <s v="5173-30"/>
    <x v="0"/>
    <s v="CAMPUS PONTAL"/>
    <n v="2062.39"/>
    <n v="7075.65"/>
    <s v="06 – ENSINO MÉDIO COMPLETO"/>
    <x v="0"/>
    <x v="1"/>
    <d v="1980-07-20T00:00:00"/>
    <x v="2"/>
    <x v="33"/>
    <d v="2014-04-01T00:00:00"/>
  </r>
  <r>
    <n v="154043"/>
    <s v="UNIVERSIDADE FEDERAL DE UBERLÂNDIA"/>
    <s v="044/2021"/>
    <s v="07.534.224/0001-22"/>
    <s v="TBI SEGURANÇA EIRELI"/>
    <s v="085.875.346-45"/>
    <s v="ROSINEIDE GOMES DA SILVA"/>
    <s v="5173-30"/>
    <x v="0"/>
    <s v="CAMPUS EDUCAÇÃO FÍSICA"/>
    <n v="2062.39"/>
    <n v="5731.39"/>
    <s v="06 – ENSINO MÉDIO COMPLETO"/>
    <x v="0"/>
    <x v="0"/>
    <d v="1988-07-22T00:00:00"/>
    <x v="0"/>
    <x v="33"/>
    <d v="2014-04-01T00:00:00"/>
  </r>
  <r>
    <n v="154043"/>
    <s v="UNIVERSIDADE FEDERAL DE UBERLÂNDIA"/>
    <s v="044/2021"/>
    <s v="07.534.224/0001-22"/>
    <s v="TBI SEGURANÇA EIRELI"/>
    <s v="055.586.296-81"/>
    <s v="SAMUEL ANTONIO MARINHO"/>
    <s v="5173-30"/>
    <x v="0"/>
    <s v="MONTE CARMELO"/>
    <n v="2062.39"/>
    <n v="6165.25"/>
    <s v="06 – ENSINO MÉDIO COMPLETO"/>
    <x v="0"/>
    <x v="1"/>
    <d v="1981-10-19T00:00:00"/>
    <x v="1"/>
    <x v="34"/>
    <d v="2017-10-05T00:00:00"/>
  </r>
  <r>
    <n v="154043"/>
    <s v="UNIVERSIDADE FEDERAL DE UBERLÂNDIA"/>
    <s v="044/2021"/>
    <s v="07.534.224/0001-22"/>
    <s v="TBI SEGURANÇA EIRELI"/>
    <s v="866.309.626-72"/>
    <s v="SEBASTIAO LUIZ DE ALMEIDA"/>
    <s v="5173-30"/>
    <x v="0"/>
    <s v="CAMPUS PONTAL"/>
    <n v="2062.39"/>
    <n v="6231.33"/>
    <s v="06 – ENSINO MÉDIO COMPLETO"/>
    <x v="0"/>
    <x v="1"/>
    <d v="1967-01-21T00:00:00"/>
    <x v="0"/>
    <x v="34"/>
    <d v="2011-09-19T00:00:00"/>
  </r>
  <r>
    <n v="154043"/>
    <s v="UNIVERSIDADE FEDERAL DE UBERLÂNDIA"/>
    <s v="044/2021"/>
    <s v="07.534.224/0001-22"/>
    <s v="TBI SEGURANÇA EIRELI"/>
    <s v="051.307.486-46"/>
    <s v="SHIELA CRISTINA DOS SANTOS"/>
    <s v="5173-30"/>
    <x v="0"/>
    <s v="CAMPUS SANTA MÔNICA"/>
    <n v="2062.39"/>
    <n v="6203.82"/>
    <s v="06 – ENSINO MÉDIO COMPLETO"/>
    <x v="0"/>
    <x v="0"/>
    <d v="1978-08-26T00:00:00"/>
    <x v="0"/>
    <x v="33"/>
    <d v="2022-11-01T00:00:00"/>
  </r>
  <r>
    <n v="154043"/>
    <s v="UNIVERSIDADE FEDERAL DE UBERLÂNDIA"/>
    <s v="044/2021"/>
    <s v="07.534.224/0001-22"/>
    <s v="TBI SEGURANÇA EIRELI"/>
    <s v="162.040.798-16"/>
    <s v="SUELI PESSOA DOS SANTOS"/>
    <s v="5173-30"/>
    <x v="0"/>
    <s v="CAMPUS UMUARAMA "/>
    <n v="2062.39"/>
    <n v="6287.21"/>
    <s v="06 – ENSINO MÉDIO COMPLETO"/>
    <x v="0"/>
    <x v="0"/>
    <d v="1970-10-01T00:00:00"/>
    <x v="0"/>
    <x v="33"/>
    <d v="2017-10-04T00:00:00"/>
  </r>
  <r>
    <n v="154043"/>
    <s v="UNIVERSIDADE FEDERAL DE UBERLÂNDIA"/>
    <s v="044/2021"/>
    <s v="07.534.224/0001-22"/>
    <s v="TBI SEGURANÇA EIRELI"/>
    <s v="060.485.296-78"/>
    <s v="THIAGO ALVES DOS SANTOS"/>
    <s v="5173-30"/>
    <x v="0"/>
    <s v="CAMPUS UMUARAMA "/>
    <n v="2062.39"/>
    <n v="6480.31"/>
    <s v="06 – ENSINO MÉDIO COMPLETO"/>
    <x v="0"/>
    <x v="1"/>
    <d v="1982-05-24T00:00:00"/>
    <x v="0"/>
    <x v="33"/>
    <d v="2022-10-10T00:00:00"/>
  </r>
  <r>
    <n v="154043"/>
    <s v="UNIVERSIDADE FEDERAL DE UBERLÂNDIA"/>
    <s v="044/2021"/>
    <s v="07.534.224/0001-22"/>
    <s v="TBI SEGURANÇA EIRELI"/>
    <s v="068.288.456-17"/>
    <s v="UELITON CRISTIAN DA SILVA"/>
    <s v="5173-30"/>
    <x v="0"/>
    <s v="CAMPUS UMUARAMA "/>
    <n v="2062.39"/>
    <n v="6113.15"/>
    <s v="06 – ENSINO MÉDIO COMPLETO"/>
    <x v="0"/>
    <x v="1"/>
    <d v="1985-03-07T00:00:00"/>
    <x v="0"/>
    <x v="34"/>
    <d v="2018-10-18T00:00:00"/>
  </r>
  <r>
    <n v="154043"/>
    <s v="UNIVERSIDADE FEDERAL DE UBERLÂNDIA"/>
    <s v="044/2021"/>
    <s v="07.534.224/0001-22"/>
    <s v="TBI SEGURANÇA EIRELI"/>
    <s v="035.759.246-86"/>
    <s v="VALDENI FERREIRA DOS SANTOS"/>
    <s v="5173-30"/>
    <x v="0"/>
    <s v="GLORIA"/>
    <n v="2062.39"/>
    <n v="6939.58"/>
    <s v="06 – ENSINO MÉDIO COMPLETO"/>
    <x v="0"/>
    <x v="1"/>
    <d v="1979-11-17T00:00:00"/>
    <x v="0"/>
    <x v="33"/>
    <d v="2014-04-01T00:00:00"/>
  </r>
  <r>
    <n v="154043"/>
    <s v="UNIVERSIDADE FEDERAL DE UBERLÂNDIA"/>
    <s v="044/2021"/>
    <s v="07.534.224/0001-22"/>
    <s v="TBI SEGURANÇA EIRELI"/>
    <s v="080.411.626-14"/>
    <s v="VANDERLAN ELIAS JUNIOR"/>
    <s v="5173-30"/>
    <x v="0"/>
    <s v="CAMPUS UMUARAMA "/>
    <n v="2062.39"/>
    <n v="7147.67"/>
    <s v="06 – ENSINO MÉDIO COMPLETO"/>
    <x v="0"/>
    <x v="1"/>
    <d v="1987-03-15T00:00:00"/>
    <x v="0"/>
    <x v="34"/>
    <d v="2011-10-07T00:00:00"/>
  </r>
  <r>
    <n v="154043"/>
    <s v="UNIVERSIDADE FEDERAL DE UBERLÂNDIA"/>
    <s v="044/2021"/>
    <s v="07.534.224/0001-22"/>
    <s v="TBI SEGURANÇA EIRELI"/>
    <s v="642.352.546-34"/>
    <s v="VANDERLEI FERNANDES PEREIRA"/>
    <s v="5173-30"/>
    <x v="0"/>
    <s v="CAPIM BRANCO"/>
    <n v="2062.39"/>
    <n v="6939.58"/>
    <s v="06 – ENSINO MÉDIO COMPLETO"/>
    <x v="0"/>
    <x v="1"/>
    <d v="1967-05-05T00:00:00"/>
    <x v="2"/>
    <x v="33"/>
    <d v="2008-08-14T00:00:00"/>
  </r>
  <r>
    <n v="154043"/>
    <s v="UNIVERSIDADE FEDERAL DE UBERLÂNDIA"/>
    <s v="044/2021"/>
    <s v="07.534.224/0001-22"/>
    <s v="TBI SEGURANÇA EIRELI"/>
    <s v="652.367.856-34"/>
    <s v="VASCO LOURENCO DOS SANTOS FILHO"/>
    <s v="5173-30"/>
    <x v="0"/>
    <s v="GLORIA"/>
    <n v="2062.39"/>
    <n v="6939.58"/>
    <s v="06 – ENSINO MÉDIO COMPLETO"/>
    <x v="0"/>
    <x v="1"/>
    <d v="1971-05-17T00:00:00"/>
    <x v="2"/>
    <x v="33"/>
    <d v="2017-10-05T00:00:00"/>
  </r>
  <r>
    <n v="154043"/>
    <s v="UNIVERSIDADE FEDERAL DE UBERLÂNDIA"/>
    <s v="044/2021"/>
    <s v="07.534.224/0001-22"/>
    <s v="TBI SEGURANÇA EIRELI"/>
    <s v="046.381.724-90"/>
    <s v="WADSON JONATHAN F DE OLIVEIRA"/>
    <s v="5173-30"/>
    <x v="0"/>
    <s v="CAMPUS SANTA MÔNICA"/>
    <n v="2062.39"/>
    <n v="6203.82"/>
    <s v="06 – ENSINO MÉDIO COMPLETO"/>
    <x v="0"/>
    <x v="1"/>
    <d v="1982-06-30T00:00:00"/>
    <x v="0"/>
    <x v="33"/>
    <d v="2022-10-10T00:00:00"/>
  </r>
  <r>
    <n v="154043"/>
    <s v="UNIVERSIDADE FEDERAL DE UBERLÂNDIA"/>
    <s v="044/2021"/>
    <s v="07.534.224/0001-22"/>
    <s v="TBI SEGURANÇA EIRELI"/>
    <s v="290.161.678-03"/>
    <s v="WANDERSON CRISTIE DE OLIVEIRA"/>
    <s v="5173-30"/>
    <x v="0"/>
    <s v="BARRACÃO FLORIANO DIPAT"/>
    <n v="2062.39"/>
    <n v="6372.42"/>
    <s v="06 – ENSINO MÉDIO COMPLETO"/>
    <x v="0"/>
    <x v="1"/>
    <d v="1982-02-03T00:00:00"/>
    <x v="1"/>
    <x v="33"/>
    <d v="2017-09-05T00:00:00"/>
  </r>
  <r>
    <n v="154043"/>
    <s v="UNIVERSIDADE FEDERAL DE UBERLÂNDIA"/>
    <s v="044/2021"/>
    <s v="07.534.224/0001-22"/>
    <s v="TBI SEGURANÇA EIRELI"/>
    <s v="067.983.966-66"/>
    <s v="WELINTON ROSA COELHO"/>
    <s v="5173-30"/>
    <x v="0"/>
    <s v="MONTE CARMELO"/>
    <n v="2062.39"/>
    <n v="7000.54"/>
    <s v="06 – ENSINO MÉDIO COMPLETO"/>
    <x v="0"/>
    <x v="1"/>
    <d v="1981-10-30T00:00:00"/>
    <x v="1"/>
    <x v="33"/>
    <d v="2014-10-24T00:00:00"/>
  </r>
  <r>
    <n v="154043"/>
    <s v="UNIVERSIDADE FEDERAL DE UBERLÂNDIA"/>
    <s v="044/2021"/>
    <s v="07.534.224/0001-22"/>
    <s v="TBI SEGURANÇA EIRELI"/>
    <s v="007.083.396-62"/>
    <s v="WELLINGTON ROCHA MUNDIM"/>
    <s v="5173-30"/>
    <x v="0"/>
    <s v="CAMPUS EDUCAÇÃO FÍSICA"/>
    <n v="2062.39"/>
    <n v="7147.67"/>
    <s v="06 – ENSINO MÉDIO COMPLETO"/>
    <x v="0"/>
    <x v="1"/>
    <d v="1975-07-19T00:00:00"/>
    <x v="2"/>
    <x v="34"/>
    <d v="2014-04-01T00:00:00"/>
  </r>
  <r>
    <n v="154043"/>
    <s v="UNIVERSIDADE FEDERAL DE UBERLÂNDIA"/>
    <s v="044/2021"/>
    <s v="07.534.224/0001-22"/>
    <s v="TBI SEGURANÇA EIRELI"/>
    <s v="046.101.206-58"/>
    <s v="WESLEY FERREIRA DO AMARAL"/>
    <s v="5173-30"/>
    <x v="0"/>
    <s v="CAPIM BRANCO"/>
    <n v="2062.39"/>
    <n v="5978.96"/>
    <s v="06 – ENSINO MÉDIO COMPLETO"/>
    <x v="0"/>
    <x v="1"/>
    <d v="1980-07-28T00:00:00"/>
    <x v="1"/>
    <x v="33"/>
    <d v="2014-04-01T00:00:00"/>
  </r>
  <r>
    <n v="154043"/>
    <s v="UNIVERSIDADE FEDERAL DE UBERLÂNDIA"/>
    <s v="044/2021"/>
    <s v="07.534.224/0001-22"/>
    <s v="TBI SEGURANÇA EIRELI"/>
    <s v="079.778.036-07"/>
    <s v="WESLEY JOSE DA SILVA"/>
    <s v="5173-30"/>
    <x v="0"/>
    <s v="CAMPUS PATOS DE MINAS"/>
    <n v="2062.39"/>
    <n v="6046.61"/>
    <s v="06 – ENSINO MÉDIO COMPLETO"/>
    <x v="0"/>
    <x v="1"/>
    <d v="1987-01-28T00:00:00"/>
    <x v="2"/>
    <x v="35"/>
    <d v="2021-10-01T00:00:00"/>
  </r>
  <r>
    <n v="154043"/>
    <s v="UNIVERSIDADE FEDERAL DE UBERLÂNDIA"/>
    <s v="044/2021"/>
    <s v="07.534.224/0001-22"/>
    <s v="TBI SEGURANÇA EIRELI"/>
    <s v="068.108.656-40"/>
    <s v="WESLEY RODRIGUES DA SILVA"/>
    <s v="5173-30"/>
    <x v="0"/>
    <s v="GLORIA"/>
    <n v="2062.39"/>
    <n v="6480.31"/>
    <s v="06 – ENSINO MÉDIO COMPLETO"/>
    <x v="0"/>
    <x v="1"/>
    <d v="1985-02-27T00:00:00"/>
    <x v="0"/>
    <x v="33"/>
    <d v="2014-04-01T00:00:00"/>
  </r>
  <r>
    <n v="154043"/>
    <s v="UNIVERSIDADE FEDERAL DE UBERLÂNDIA"/>
    <s v="044/2021"/>
    <s v="07.534.224/0001-22"/>
    <s v="TBI SEGURANÇA EIRELI"/>
    <s v="033.063.746-01"/>
    <s v="WEVERTON ALVES DE JESUS"/>
    <s v="5173-30"/>
    <x v="0"/>
    <s v="GLORIA"/>
    <n v="2062.39"/>
    <n v="6939.58"/>
    <s v="06 – ENSINO MÉDIO COMPLETO"/>
    <x v="0"/>
    <x v="1"/>
    <d v="1978-01-19T00:00:00"/>
    <x v="1"/>
    <x v="33"/>
    <d v="2022-08-08T00:00:00"/>
  </r>
  <r>
    <n v="154043"/>
    <s v="UNIVERSIDADE FEDERAL DE UBERLÂNDIA"/>
    <s v="044/2021"/>
    <s v="07.534.224/0001-22"/>
    <s v="TBI SEGURANÇA EIRELI"/>
    <s v="076.104.356-00"/>
    <s v="WEVERTON DA SILVA CARVALHO"/>
    <s v="5173-30"/>
    <x v="0"/>
    <s v="BARRACÃO FLORIANO DIPAT"/>
    <n v="2062.39"/>
    <n v="7348.31"/>
    <s v="06 – ENSINO MÉDIO COMPLETO"/>
    <x v="0"/>
    <x v="1"/>
    <d v="1987-02-10T00:00:00"/>
    <x v="1"/>
    <x v="33"/>
    <d v="2017-10-04T00:00:00"/>
  </r>
  <r>
    <n v="154043"/>
    <s v="UNIVERSIDADE FEDERAL DE UBERLÂNDIA"/>
    <s v="044/2021"/>
    <s v="07.534.224/0001-22"/>
    <s v="TBI SEGURANÇA EIRELI"/>
    <s v="069.533.986-98"/>
    <s v="WILLIAM CURY ANNA JUNIOR"/>
    <s v="5173-30"/>
    <x v="0"/>
    <s v="CAMPUS PONTAL"/>
    <n v="2062.39"/>
    <n v="6094.23"/>
    <s v="06 – ENSINO MÉDIO COMPLETO"/>
    <x v="0"/>
    <x v="1"/>
    <d v="1983-05-05T00:00:00"/>
    <x v="2"/>
    <x v="33"/>
    <d v="2008-02-01T00:00:00"/>
  </r>
  <r>
    <n v="154043"/>
    <s v="UNIVERSIDADE FEDERAL DE UBERLÂNDIA"/>
    <s v="044/2021"/>
    <s v="07.534.224/0001-22"/>
    <s v="TBI SEGURANÇA EIRELI"/>
    <s v="061.349.936-03"/>
    <s v="WILLIAN TACON DA MOTTA"/>
    <s v="5173-30"/>
    <x v="0"/>
    <s v="CAPIM BRANCO"/>
    <n v="2062.39"/>
    <n v="5978.96"/>
    <s v="06 – ENSINO MÉDIO COMPLETO"/>
    <x v="0"/>
    <x v="1"/>
    <d v="1984-03-01T00:00:00"/>
    <x v="2"/>
    <x v="33"/>
    <d v="2017-11-28T00:00:00"/>
  </r>
  <r>
    <n v="154043"/>
    <s v="UNIVERSIDADE FEDERAL DE UBERLÂNDIA"/>
    <s v="009/2021"/>
    <s v="01.999.079/0001-79"/>
    <s v="VILLAGE ADMINISTRACAO E SERVICOS EIRELI"/>
    <n v="1495230686"/>
    <s v="ADRIANA MARTINS MESQUITA"/>
    <n v="422105"/>
    <x v="0"/>
    <s v="CAMPUS UMUARAMA "/>
    <n v="1665.21"/>
    <n v="4377.12"/>
    <s v="06 – ENSINO MÉDIO COMPLETO"/>
    <x v="1"/>
    <x v="0"/>
    <d v="1982-07-23T00:00:00"/>
    <x v="2"/>
    <x v="25"/>
    <d v="2022-10-19T00:00:00"/>
  </r>
  <r>
    <n v="154043"/>
    <s v="UNIVERSIDADE FEDERAL DE UBERLÂNDIA"/>
    <s v="009/2021"/>
    <s v="01.999.079/0001-79"/>
    <s v="VILLAGE ADMINISTRACAO E SERVICOS EIRELI"/>
    <n v="2840084198"/>
    <s v="ADRIANO SOARES DE LIMA "/>
    <n v="517410"/>
    <x v="0"/>
    <s v="CAPIM BRANCO"/>
    <n v="1400"/>
    <n v="4374.2"/>
    <s v="06 – ENSINO MÉDIO COMPLETO"/>
    <x v="0"/>
    <x v="1"/>
    <d v="1990-06-29T00:00:00"/>
    <x v="2"/>
    <x v="36"/>
    <d v="2021-05-11T00:00:00"/>
  </r>
  <r>
    <n v="154043"/>
    <s v="UNIVERSIDADE FEDERAL DE UBERLÂNDIA"/>
    <s v="009/2021"/>
    <s v="01.999.079/0001-79"/>
    <s v="VILLAGE ADMINISTRACAO E SERVICOS EIRELI"/>
    <n v="1436720966"/>
    <s v="ALBERTO WOLFART"/>
    <n v="422105"/>
    <x v="0"/>
    <s v="CAMPUS EDUCAÇÃO FÍSICA"/>
    <n v="1665.21"/>
    <n v="4481.87"/>
    <s v="06 – ENSINO MÉDIO COMPLETO"/>
    <x v="0"/>
    <x v="1"/>
    <d v="1974-04-10T00:00:00"/>
    <x v="2"/>
    <x v="25"/>
    <d v="2021-05-11T00:00:00"/>
  </r>
  <r>
    <n v="154043"/>
    <s v="UNIVERSIDADE FEDERAL DE UBERLÂNDIA"/>
    <s v="009/2021"/>
    <s v="01.999.079/0001-79"/>
    <s v="VILLAGE ADMINISTRACAO E SERVICOS EIRELI"/>
    <n v="7886037600"/>
    <s v="ALESSANDRA APARECIDA ANDRADE LIMA "/>
    <n v="422105"/>
    <x v="0"/>
    <s v="CAMPUS SANTA MÔNICA"/>
    <n v="1665.21"/>
    <n v="4377.12"/>
    <s v="06 – ENSINO MÉDIO COMPLETO"/>
    <x v="1"/>
    <x v="0"/>
    <d v="1984-09-28T00:00:00"/>
    <x v="2"/>
    <x v="25"/>
    <d v="2021-05-11T00:00:00"/>
  </r>
  <r>
    <n v="154043"/>
    <s v="UNIVERSIDADE FEDERAL DE UBERLÂNDIA"/>
    <s v="009/2021"/>
    <s v="01.999.079/0001-79"/>
    <s v="VILLAGE ADMINISTRACAO E SERVICOS EIRELI"/>
    <n v="2879345359"/>
    <s v="ALINE SUELLEN SANTANA DOS SANTOS "/>
    <n v="517410"/>
    <x v="0"/>
    <s v="FAFISIO"/>
    <n v="1400"/>
    <n v="3817.35"/>
    <s v="06 – ENSINO MÉDIO COMPLETO"/>
    <x v="0"/>
    <x v="0"/>
    <d v="1989-07-03T00:00:00"/>
    <x v="0"/>
    <x v="36"/>
    <d v="2021-05-11T00:00:00"/>
  </r>
  <r>
    <n v="154043"/>
    <s v="UNIVERSIDADE FEDERAL DE UBERLÂNDIA"/>
    <s v="009/2021"/>
    <s v="01.999.079/0001-79"/>
    <s v="VILLAGE ADMINISTRACAO E SERVICOS EIRELI"/>
    <n v="3742098128"/>
    <s v="ALLANA THAYS RIBEIRO DOS SANTOS"/>
    <n v="422105"/>
    <x v="0"/>
    <s v="CAMPUS SANTA MÔNICA"/>
    <n v="1665.21"/>
    <n v="4377.12"/>
    <s v="06 – ENSINO MÉDIO COMPLETO"/>
    <x v="0"/>
    <x v="0"/>
    <d v="1996-08-22T00:00:00"/>
    <x v="0"/>
    <x v="25"/>
    <d v="2021-12-01T00:00:00"/>
  </r>
  <r>
    <n v="154043"/>
    <s v="UNIVERSIDADE FEDERAL DE UBERLÂNDIA"/>
    <s v="009/2021"/>
    <s v="01.999.079/0001-79"/>
    <s v="VILLAGE ADMINISTRACAO E SERVICOS EIRELI"/>
    <n v="8137194614"/>
    <s v="ANA LAURA TEIXEIRA BORGES"/>
    <n v="422105"/>
    <x v="0"/>
    <s v="CAMPUS SANTA MÔNICA"/>
    <n v="1665.21"/>
    <n v="4377.12"/>
    <s v="06 – ENSINO MÉDIO COMPLETO"/>
    <x v="0"/>
    <x v="0"/>
    <d v="1998-12-20T00:00:00"/>
    <x v="2"/>
    <x v="25"/>
    <d v="2022-06-02T00:00:00"/>
  </r>
  <r>
    <n v="154043"/>
    <s v="UNIVERSIDADE FEDERAL DE UBERLÂNDIA"/>
    <s v="009/2021"/>
    <s v="01.999.079/0001-79"/>
    <s v="VILLAGE ADMINISTRACAO E SERVICOS EIRELI"/>
    <n v="13515890670"/>
    <s v="ANA LIVIA DA CONCEIÇÃO SOUZA SANTOS"/>
    <n v="422105"/>
    <x v="0"/>
    <s v="CAMPUS UMUARAMA "/>
    <n v="1665.21"/>
    <n v="4377.12"/>
    <s v="06 – ENSINO MÉDIO COMPLETO"/>
    <x v="1"/>
    <x v="0"/>
    <d v="1998-04-07T00:00:00"/>
    <x v="2"/>
    <x v="25"/>
    <d v="2021-08-03T00:00:00"/>
  </r>
  <r>
    <n v="154043"/>
    <s v="UNIVERSIDADE FEDERAL DE UBERLÂNDIA"/>
    <s v="009/2021"/>
    <s v="01.999.079/0001-79"/>
    <s v="VILLAGE ADMINISTRACAO E SERVICOS EIRELI"/>
    <n v="2974507603"/>
    <s v="ANA PAULA DE OLIVEIRA "/>
    <n v="422105"/>
    <x v="0"/>
    <s v="CAMPUS UMUARAMA "/>
    <n v="1665.21"/>
    <n v="4377.12"/>
    <s v="06 – ENSINO MÉDIO COMPLETO"/>
    <x v="0"/>
    <x v="0"/>
    <d v="1973-04-06T00:00:00"/>
    <x v="1"/>
    <x v="25"/>
    <d v="2021-05-11T00:00:00"/>
  </r>
  <r>
    <n v="154043"/>
    <s v="UNIVERSIDADE FEDERAL DE UBERLÂNDIA"/>
    <s v="009/2021"/>
    <s v="01.999.079/0001-79"/>
    <s v="VILLAGE ADMINISTRACAO E SERVICOS EIRELI"/>
    <n v="7541737631"/>
    <s v="ANA PAULA DE OLIVEIRA REALINO FERREIRA "/>
    <n v="422105"/>
    <x v="0"/>
    <s v="CAMPUS SANTA MÔNICA"/>
    <n v="1665.21"/>
    <n v="4377.12"/>
    <s v="06 – ENSINO MÉDIO COMPLETO"/>
    <x v="1"/>
    <x v="0"/>
    <d v="1986-06-28T00:00:00"/>
    <x v="2"/>
    <x v="25"/>
    <d v="2021-05-11T00:00:00"/>
  </r>
  <r>
    <n v="154043"/>
    <s v="UNIVERSIDADE FEDERAL DE UBERLÂNDIA"/>
    <s v="009/2021"/>
    <s v="01.999.079/0001-79"/>
    <s v="VILLAGE ADMINISTRACAO E SERVICOS EIRELI"/>
    <n v="9654726637"/>
    <s v="ANDRESSA ETHEFANNY CALDEIRA DE NOVAIS"/>
    <n v="422105"/>
    <x v="0"/>
    <s v="CAMPUS SANTA MÔNICA"/>
    <n v="1665.21"/>
    <n v="4377.12"/>
    <s v="06 – ENSINO MÉDIO COMPLETO"/>
    <x v="0"/>
    <x v="0"/>
    <d v="2002-06-18T00:00:00"/>
    <x v="2"/>
    <x v="25"/>
    <d v="2021-05-13T00:00:00"/>
  </r>
  <r>
    <n v="154043"/>
    <s v="UNIVERSIDADE FEDERAL DE UBERLÂNDIA"/>
    <s v="009/2021"/>
    <s v="01.999.079/0001-79"/>
    <s v="VILLAGE ADMINISTRACAO E SERVICOS EIRELI"/>
    <n v="11429846640"/>
    <s v="ANDRESSA MARTINS RIBEIRO"/>
    <n v="422105"/>
    <x v="0"/>
    <s v="CAMPUS SANTA MÔNICA"/>
    <n v="1665.21"/>
    <n v="4377.12"/>
    <s v="06 – ENSINO MÉDIO COMPLETO"/>
    <x v="0"/>
    <x v="0"/>
    <d v="1994-09-30T00:00:00"/>
    <x v="2"/>
    <x v="25"/>
    <d v="2021-05-11T00:00:00"/>
  </r>
  <r>
    <n v="154043"/>
    <s v="UNIVERSIDADE FEDERAL DE UBERLÂNDIA"/>
    <s v="009/2021"/>
    <s v="01.999.079/0001-79"/>
    <s v="VILLAGE ADMINISTRACAO E SERVICOS EIRELI"/>
    <n v="8077971628"/>
    <s v="ANICELLI ARANTES COSTA"/>
    <n v="422105"/>
    <x v="0"/>
    <s v="CAMPUS UMUARAMA "/>
    <n v="1665.21"/>
    <n v="4377.12"/>
    <s v="06 – ENSINO MÉDIO COMPLETO"/>
    <x v="0"/>
    <x v="0"/>
    <d v="1985-01-11T00:00:00"/>
    <x v="0"/>
    <x v="25"/>
    <d v="2021-09-22T00:00:00"/>
  </r>
  <r>
    <n v="154043"/>
    <s v="UNIVERSIDADE FEDERAL DE UBERLÂNDIA"/>
    <s v="009/2021"/>
    <s v="01.999.079/0001-79"/>
    <s v="VILLAGE ADMINISTRACAO E SERVICOS EIRELI"/>
    <n v="79606709604"/>
    <s v="ANTÔNIO ALVES DE SOUZA"/>
    <n v="517410"/>
    <x v="0"/>
    <s v="CAMPUS UMUARAMA "/>
    <n v="1400"/>
    <n v="4374.2"/>
    <s v="06 – ENSINO MÉDIO COMPLETO"/>
    <x v="0"/>
    <x v="1"/>
    <d v="1971-07-15T00:00:00"/>
    <x v="2"/>
    <x v="36"/>
    <d v="2021-05-12T00:00:00"/>
  </r>
  <r>
    <n v="154043"/>
    <s v="UNIVERSIDADE FEDERAL DE UBERLÂNDIA"/>
    <s v="009/2021"/>
    <s v="01.999.079/0001-79"/>
    <s v="VILLAGE ADMINISTRACAO E SERVICOS EIRELI"/>
    <n v="98705580625"/>
    <s v="ANTÔNIO LUIZ RODRIGUES "/>
    <n v="517410"/>
    <x v="0"/>
    <s v="JARDIM BRASILIA"/>
    <n v="1400"/>
    <n v="4374.2"/>
    <s v="06 – ENSINO MÉDIO COMPLETO"/>
    <x v="0"/>
    <x v="1"/>
    <d v="1974-04-12T00:00:00"/>
    <x v="1"/>
    <x v="36"/>
    <d v="2021-05-12T00:00:00"/>
  </r>
  <r>
    <n v="154043"/>
    <s v="UNIVERSIDADE FEDERAL DE UBERLÂNDIA"/>
    <s v="009/2021"/>
    <s v="01.999.079/0001-79"/>
    <s v="VILLAGE ADMINISTRACAO E SERVICOS EIRELI"/>
    <n v="305690604"/>
    <s v="ARLETE MENDES DIAS"/>
    <n v="951315"/>
    <x v="0"/>
    <s v="CAMPUS SANTA MÔNICA"/>
    <n v="1400"/>
    <n v="4374.2"/>
    <s v="06 – ENSINO MÉDIO COMPLETO"/>
    <x v="0"/>
    <x v="0"/>
    <d v="1974-04-19T00:00:00"/>
    <x v="2"/>
    <x v="37"/>
    <d v="2022-08-26T00:00:00"/>
  </r>
  <r>
    <n v="154043"/>
    <s v="UNIVERSIDADE FEDERAL DE UBERLÂNDIA"/>
    <s v="009/2021"/>
    <s v="01.999.079/0001-79"/>
    <s v="VILLAGE ADMINISTRACAO E SERVICOS EIRELI"/>
    <n v="12965970673"/>
    <s v="BARBARA ROSA BONIFACIO"/>
    <n v="422105"/>
    <x v="0"/>
    <s v="CAMPUS UMUARAMA "/>
    <n v="1665.21"/>
    <n v="4377.12"/>
    <s v="06 – ENSINO MÉDIO COMPLETO"/>
    <x v="0"/>
    <x v="0"/>
    <d v="2000-03-29T00:00:00"/>
    <x v="1"/>
    <x v="25"/>
    <d v="2022-08-19T00:00:00"/>
  </r>
  <r>
    <n v="154043"/>
    <s v="UNIVERSIDADE FEDERAL DE UBERLÂNDIA"/>
    <s v="009/2021"/>
    <s v="01.999.079/0001-79"/>
    <s v="VILLAGE ADMINISTRACAO E SERVICOS EIRELI"/>
    <n v="10865501610"/>
    <s v="BEATRIZ VASCONCELOS SOUZA "/>
    <n v="517410"/>
    <x v="0"/>
    <s v="JARDIM BRASILIA"/>
    <n v="1400"/>
    <n v="3862.71"/>
    <s v="06 – ENSINO MÉDIO COMPLETO"/>
    <x v="0"/>
    <x v="0"/>
    <d v="1992-09-19T00:00:00"/>
    <x v="2"/>
    <x v="36"/>
    <d v="2021-05-11T00:00:00"/>
  </r>
  <r>
    <n v="154043"/>
    <s v="UNIVERSIDADE FEDERAL DE UBERLÂNDIA"/>
    <s v="009/2021"/>
    <s v="01.999.079/0001-79"/>
    <s v="VILLAGE ADMINISTRACAO E SERVICOS EIRELI"/>
    <n v="13489398696"/>
    <s v="BRUNA ALVES RODRIGUES "/>
    <n v="422105"/>
    <x v="0"/>
    <s v="CAMPUS EDUCAÇÃO FÍSICA"/>
    <n v="1665.21"/>
    <n v="4377.12"/>
    <s v="06 – ENSINO MÉDIO COMPLETO"/>
    <x v="0"/>
    <x v="0"/>
    <d v="1995-02-05T00:00:00"/>
    <x v="2"/>
    <x v="25"/>
    <d v="2021-05-11T00:00:00"/>
  </r>
  <r>
    <n v="154043"/>
    <s v="UNIVERSIDADE FEDERAL DE UBERLÂNDIA"/>
    <s v="009/2021"/>
    <s v="01.999.079/0001-79"/>
    <s v="VILLAGE ADMINISTRACAO E SERVICOS EIRELI"/>
    <n v="4148950616"/>
    <s v="CALISTENES DOS SANTOS RIBEIRO"/>
    <n v="422105"/>
    <x v="0"/>
    <s v="CAMPUS SANTA MÔNICA"/>
    <n v="1665.21"/>
    <n v="4377.12"/>
    <s v="06 – ENSINO MÉDIO COMPLETO"/>
    <x v="0"/>
    <x v="1"/>
    <d v="1979-02-06T00:00:00"/>
    <x v="2"/>
    <x v="25"/>
    <d v="2021-05-13T00:00:00"/>
  </r>
  <r>
    <n v="154043"/>
    <s v="UNIVERSIDADE FEDERAL DE UBERLÂNDIA"/>
    <s v="009/2021"/>
    <s v="01.999.079/0001-79"/>
    <s v="VILLAGE ADMINISTRACAO E SERVICOS EIRELI"/>
    <n v="35014814620"/>
    <s v="CARLOS ROBERTO CARDOSO"/>
    <n v="517410"/>
    <x v="0"/>
    <s v="GRAÇA DO ACHÉ"/>
    <n v="1400"/>
    <n v="4374.2"/>
    <s v="06 – ENSINO MÉDIO COMPLETO"/>
    <x v="0"/>
    <x v="1"/>
    <d v="1957-12-28T00:00:00"/>
    <x v="0"/>
    <x v="36"/>
    <d v="2021-05-11T00:00:00"/>
  </r>
  <r>
    <n v="154043"/>
    <s v="UNIVERSIDADE FEDERAL DE UBERLÂNDIA"/>
    <s v="009/2021"/>
    <s v="01.999.079/0001-79"/>
    <s v="VILLAGE ADMINISTRACAO E SERVICOS EIRELI"/>
    <n v="11335760601"/>
    <s v="CAROLINA CARDOSO  DE MELO  "/>
    <n v="422105"/>
    <x v="0"/>
    <s v="CAMPUS UMUARAMA "/>
    <n v="1665.21"/>
    <n v="4377.12"/>
    <s v="06 – ENSINO MÉDIO COMPLETO"/>
    <x v="0"/>
    <x v="0"/>
    <d v="1997-07-16T00:00:00"/>
    <x v="2"/>
    <x v="25"/>
    <d v="2021-08-24T00:00:00"/>
  </r>
  <r>
    <n v="154043"/>
    <s v="UNIVERSIDADE FEDERAL DE UBERLÂNDIA"/>
    <s v="009/2021"/>
    <s v="01.999.079/0001-79"/>
    <s v="VILLAGE ADMINISTRACAO E SERVICOS EIRELI"/>
    <s v="O2025468610"/>
    <s v="CAROLINE MACHADO MENDONCA"/>
    <n v="422105"/>
    <x v="0"/>
    <s v="CAMPUS SANTA MÔNICA"/>
    <n v="1665.21"/>
    <n v="4377.12"/>
    <s v="06 – ENSINO MÉDIO COMPLETO"/>
    <x v="0"/>
    <x v="0"/>
    <d v="2001-05-03T00:00:00"/>
    <x v="2"/>
    <x v="25"/>
    <d v="2022-08-01T00:00:00"/>
  </r>
  <r>
    <n v="154043"/>
    <s v="UNIVERSIDADE FEDERAL DE UBERLÂNDIA"/>
    <s v="009/2021"/>
    <s v="01.999.079/0001-79"/>
    <s v="VILLAGE ADMINISTRACAO E SERVICOS EIRELI"/>
    <n v="3915442682"/>
    <s v="CELINA LOIOLA FERREIRA"/>
    <n v="422105"/>
    <x v="0"/>
    <s v="CAMPUS SANTA MÔNICA"/>
    <n v="1665.21"/>
    <n v="4377.12"/>
    <s v="06 – ENSINO MÉDIO COMPLETO"/>
    <x v="1"/>
    <x v="0"/>
    <d v="1979-03-03T00:00:00"/>
    <x v="2"/>
    <x v="25"/>
    <d v="2021-08-23T00:00:00"/>
  </r>
  <r>
    <n v="154043"/>
    <s v="UNIVERSIDADE FEDERAL DE UBERLÂNDIA"/>
    <s v="009/2021"/>
    <s v="01.999.079/0001-79"/>
    <s v="VILLAGE ADMINISTRACAO E SERVICOS EIRELI"/>
    <n v="300405669"/>
    <s v="CESAR DE PAULA NOGUEIRA "/>
    <n v="517410"/>
    <x v="0"/>
    <s v="GLORIA"/>
    <n v="1400"/>
    <n v="3878.58"/>
    <s v="06 – ENSINO MÉDIO COMPLETO"/>
    <x v="0"/>
    <x v="1"/>
    <d v="1974-11-05T00:00:00"/>
    <x v="2"/>
    <x v="36"/>
    <d v="2021-05-12T00:00:00"/>
  </r>
  <r>
    <n v="154043"/>
    <s v="UNIVERSIDADE FEDERAL DE UBERLÂNDIA"/>
    <s v="009/2021"/>
    <s v="01.999.079/0001-79"/>
    <s v="VILLAGE ADMINISTRACAO E SERVICOS EIRELI"/>
    <n v="75607611604"/>
    <s v="CLAUDINEI JOSÉ DE MORAES"/>
    <n v="517410"/>
    <x v="0"/>
    <s v="CAMPUS UMUARAMA "/>
    <n v="1400"/>
    <n v="4374.2"/>
    <s v="06 – ENSINO MÉDIO COMPLETO"/>
    <x v="0"/>
    <x v="1"/>
    <d v="1967-10-15T00:00:00"/>
    <x v="0"/>
    <x v="36"/>
    <d v="2021-05-12T00:00:00"/>
  </r>
  <r>
    <n v="154043"/>
    <s v="UNIVERSIDADE FEDERAL DE UBERLÂNDIA"/>
    <s v="009/2021"/>
    <s v="01.999.079/0001-79"/>
    <s v="VILLAGE ADMINISTRACAO E SERVICOS EIRELI"/>
    <n v="5669167627"/>
    <s v="DANIEL MACHADO"/>
    <n v="517410"/>
    <x v="0"/>
    <s v="DUQUE DE CAXIAS"/>
    <n v="1400"/>
    <n v="4374.2"/>
    <s v="06 – ENSINO MÉDIO COMPLETO"/>
    <x v="0"/>
    <x v="1"/>
    <d v="1982-11-11T00:00:00"/>
    <x v="2"/>
    <x v="36"/>
    <d v="2021-05-12T00:00:00"/>
  </r>
  <r>
    <n v="154043"/>
    <s v="UNIVERSIDADE FEDERAL DE UBERLÂNDIA"/>
    <s v="009/2021"/>
    <s v="01.999.079/0001-79"/>
    <s v="VILLAGE ADMINISTRACAO E SERVICOS EIRELI"/>
    <n v="71378340191"/>
    <s v="DANIELLA PEREIRA DE ANDRADE"/>
    <n v="422105"/>
    <x v="0"/>
    <s v="CAMPUS SANTA MÔNICA"/>
    <n v="1665.21"/>
    <n v="4377.12"/>
    <s v="06 – ENSINO MÉDIO COMPLETO"/>
    <x v="1"/>
    <x v="0"/>
    <d v="1977-02-07T00:00:00"/>
    <x v="2"/>
    <x v="25"/>
    <d v="2021-10-01T00:00:00"/>
  </r>
  <r>
    <n v="154043"/>
    <s v="UNIVERSIDADE FEDERAL DE UBERLÂNDIA"/>
    <s v="009/2021"/>
    <s v="01.999.079/0001-79"/>
    <s v="VILLAGE ADMINISTRACAO E SERVICOS EIRELI"/>
    <n v="5066011617"/>
    <s v="DAYANE ALVES RIBEIRO"/>
    <n v="422105"/>
    <x v="0"/>
    <s v="CAMPUS UMUARAMA "/>
    <n v="1665.21"/>
    <n v="4377.12"/>
    <s v="06 – ENSINO MÉDIO COMPLETO"/>
    <x v="1"/>
    <x v="0"/>
    <d v="1981-09-02T00:00:00"/>
    <x v="2"/>
    <x v="25"/>
    <d v="2021-05-11T00:00:00"/>
  </r>
  <r>
    <n v="154043"/>
    <s v="UNIVERSIDADE FEDERAL DE UBERLÂNDIA"/>
    <s v="009/2021"/>
    <s v="01.999.079/0001-79"/>
    <s v="VILLAGE ADMINISTRACAO E SERVICOS EIRELI"/>
    <n v="50209647604"/>
    <s v="DENISE MARIA FARIA ARANTES AMARAL"/>
    <n v="422105"/>
    <x v="0"/>
    <s v="CAMPUS SANTA MÔNICA"/>
    <n v="1665.21"/>
    <n v="4377.12"/>
    <s v="06 – ENSINO MÉDIO COMPLETO"/>
    <x v="0"/>
    <x v="0"/>
    <d v="1965-02-01T00:00:00"/>
    <x v="2"/>
    <x v="25"/>
    <d v="2021-05-11T00:00:00"/>
  </r>
  <r>
    <n v="154043"/>
    <s v="UNIVERSIDADE FEDERAL DE UBERLÂNDIA"/>
    <s v="009/2021"/>
    <s v="01.999.079/0001-79"/>
    <s v="VILLAGE ADMINISTRACAO E SERVICOS EIRELI"/>
    <n v="96634863687"/>
    <s v="DIENE MARIANO RIBEIRO"/>
    <n v="517410"/>
    <x v="0"/>
    <s v="INSTITUTO DE QUÍMICA"/>
    <n v="1400"/>
    <n v="3862.71"/>
    <s v="06 – ENSINO MÉDIO COMPLETO"/>
    <x v="0"/>
    <x v="0"/>
    <d v="1976-03-11T00:00:00"/>
    <x v="2"/>
    <x v="36"/>
    <d v="2021-05-11T00:00:00"/>
  </r>
  <r>
    <n v="154043"/>
    <s v="UNIVERSIDADE FEDERAL DE UBERLÂNDIA"/>
    <s v="009/2021"/>
    <s v="01.999.079/0001-79"/>
    <s v="VILLAGE ADMINISTRACAO E SERVICOS EIRELI"/>
    <n v="8493619663"/>
    <s v="DIOGO LINHARES BARBOSA "/>
    <n v="517410"/>
    <x v="0"/>
    <s v="GLORIA"/>
    <n v="1400"/>
    <n v="4390.07"/>
    <s v="06 – ENSINO MÉDIO COMPLETO"/>
    <x v="0"/>
    <x v="1"/>
    <d v="1988-06-12T00:00:00"/>
    <x v="0"/>
    <x v="36"/>
    <d v="2021-05-12T00:00:00"/>
  </r>
  <r>
    <n v="154043"/>
    <s v="UNIVERSIDADE FEDERAL DE UBERLÂNDIA"/>
    <s v="009/2021"/>
    <s v="01.999.079/0001-79"/>
    <s v="VILLAGE ADMINISTRACAO E SERVICOS EIRELI"/>
    <n v="89146972587"/>
    <s v="DOUGLAS MAURO KAZUKO DO NASCIMENTO"/>
    <n v="517410"/>
    <x v="0"/>
    <s v="GLORIA"/>
    <n v="1400"/>
    <n v="3878.58"/>
    <s v="06 – ENSINO MÉDIO COMPLETO"/>
    <x v="0"/>
    <x v="1"/>
    <d v="1974-01-02T00:00:00"/>
    <x v="2"/>
    <x v="36"/>
    <d v="2021-11-03T00:00:00"/>
  </r>
  <r>
    <n v="154043"/>
    <s v="UNIVERSIDADE FEDERAL DE UBERLÂNDIA"/>
    <s v="009/2021"/>
    <s v="01.999.079/0001-79"/>
    <s v="VILLAGE ADMINISTRACAO E SERVICOS EIRELI"/>
    <n v="10969426666"/>
    <s v="DYEFFERSON LEANDRO DE FARIA "/>
    <n v="517410"/>
    <x v="0"/>
    <s v="CAMPUS UMUARAMA "/>
    <n v="1400"/>
    <n v="3862.71"/>
    <s v="06 – ENSINO MÉDIO COMPLETO"/>
    <x v="0"/>
    <x v="1"/>
    <d v="1994-10-20T00:00:00"/>
    <x v="2"/>
    <x v="36"/>
    <d v="2021-05-11T00:00:00"/>
  </r>
  <r>
    <n v="154043"/>
    <s v="UNIVERSIDADE FEDERAL DE UBERLÂNDIA"/>
    <s v="009/2021"/>
    <s v="01.999.079/0001-79"/>
    <s v="VILLAGE ADMINISTRACAO E SERVICOS EIRELI"/>
    <n v="72658606672"/>
    <s v="EDSON VICENTE DA SILVA "/>
    <n v="517410"/>
    <x v="0"/>
    <s v="MUSEU MUNA"/>
    <n v="1400"/>
    <n v="4374.2"/>
    <s v="06 – ENSINO MÉDIO COMPLETO"/>
    <x v="0"/>
    <x v="1"/>
    <d v="1969-12-01T00:00:00"/>
    <x v="1"/>
    <x v="36"/>
    <d v="2021-05-12T00:00:00"/>
  </r>
  <r>
    <n v="154043"/>
    <s v="UNIVERSIDADE FEDERAL DE UBERLÂNDIA"/>
    <s v="009/2021"/>
    <s v="01.999.079/0001-79"/>
    <s v="VILLAGE ADMINISTRACAO E SERVICOS EIRELI"/>
    <n v="53658140615"/>
    <s v="EDVALDO PEREIRA "/>
    <n v="517410"/>
    <x v="0"/>
    <s v="CAPIM BRANCO"/>
    <n v="1400"/>
    <n v="4481.87"/>
    <s v="06 – ENSINO MÉDIO COMPLETO"/>
    <x v="0"/>
    <x v="1"/>
    <d v="1965-05-26T00:00:00"/>
    <x v="1"/>
    <x v="36"/>
    <d v="2021-05-12T00:00:00"/>
  </r>
  <r>
    <n v="154043"/>
    <s v="UNIVERSIDADE FEDERAL DE UBERLÂNDIA"/>
    <s v="009/2021"/>
    <s v="01.999.079/0001-79"/>
    <s v="VILLAGE ADMINISTRACAO E SERVICOS EIRELI"/>
    <n v="9836003681"/>
    <s v="EGLAI PEREIRA MOTA SANTOS QUEIROZ"/>
    <n v="422105"/>
    <x v="0"/>
    <s v="CAMPUS SANTA MÔNICA"/>
    <n v="1665.21"/>
    <n v="4377.12"/>
    <s v="06 – ENSINO MÉDIO COMPLETO"/>
    <x v="0"/>
    <x v="0"/>
    <d v="1990-04-30T00:00:00"/>
    <x v="2"/>
    <x v="25"/>
    <d v="2022-06-15T00:00:00"/>
  </r>
  <r>
    <n v="154043"/>
    <s v="UNIVERSIDADE FEDERAL DE UBERLÂNDIA"/>
    <s v="009/2021"/>
    <s v="01.999.079/0001-79"/>
    <s v="VILLAGE ADMINISTRACAO E SERVICOS EIRELI"/>
    <n v="9143501613"/>
    <s v="ELAINE PLACIDO FERNANDES "/>
    <n v="951315"/>
    <x v="0"/>
    <s v="CAMPUS SANTA MÔNICA"/>
    <n v="1400"/>
    <n v="4374.2"/>
    <s v="06 – ENSINO MÉDIO COMPLETO"/>
    <x v="0"/>
    <x v="0"/>
    <d v="1988-12-11T00:00:00"/>
    <x v="2"/>
    <x v="37"/>
    <d v="2022-10-07T00:00:00"/>
  </r>
  <r>
    <n v="154043"/>
    <s v="UNIVERSIDADE FEDERAL DE UBERLÂNDIA"/>
    <s v="009/2021"/>
    <s v="01.999.079/0001-79"/>
    <s v="VILLAGE ADMINISTRACAO E SERVICOS EIRELI"/>
    <n v="55379010644"/>
    <s v="ELEOMAR MARQUES DA SILVA"/>
    <n v="517410"/>
    <x v="0"/>
    <s v="MORADIA ESTUDANTIL"/>
    <n v="1400"/>
    <n v="4374.2"/>
    <s v="06 – ENSINO MÉDIO COMPLETO"/>
    <x v="0"/>
    <x v="1"/>
    <d v="1965-08-12T00:00:00"/>
    <x v="2"/>
    <x v="36"/>
    <d v="2021-05-12T00:00:00"/>
  </r>
  <r>
    <n v="154043"/>
    <s v="UNIVERSIDADE FEDERAL DE UBERLÂNDIA"/>
    <s v="009/2021"/>
    <s v="01.999.079/0001-79"/>
    <s v="VILLAGE ADMINISTRACAO E SERVICOS EIRELI"/>
    <n v="6119685685"/>
    <s v="ELIANE GOMIDE MACEDO"/>
    <n v="517410"/>
    <x v="0"/>
    <s v="CAMPUS SANTA MÔNICA"/>
    <n v="1400"/>
    <n v="3862.71"/>
    <s v="06 – ENSINO MÉDIO COMPLETO"/>
    <x v="0"/>
    <x v="0"/>
    <d v="1979-12-31T00:00:00"/>
    <x v="2"/>
    <x v="36"/>
    <d v="2021-05-11T00:00:00"/>
  </r>
  <r>
    <n v="154043"/>
    <s v="UNIVERSIDADE FEDERAL DE UBERLÂNDIA"/>
    <s v="009/2021"/>
    <s v="01.999.079/0001-79"/>
    <s v="VILLAGE ADMINISTRACAO E SERVICOS EIRELI"/>
    <n v="55889468634"/>
    <s v="ELOISA CRISTINA SILVA OLIVEIRA"/>
    <n v="951315"/>
    <x v="0"/>
    <s v="MUSEU DO ÍNDIO"/>
    <n v="1400"/>
    <n v="3862.71"/>
    <s v="06 – ENSINO MÉDIO COMPLETO"/>
    <x v="0"/>
    <x v="0"/>
    <d v="1959-03-06T00:00:00"/>
    <x v="1"/>
    <x v="36"/>
    <d v="2022-06-20T00:00:00"/>
  </r>
  <r>
    <n v="154043"/>
    <s v="UNIVERSIDADE FEDERAL DE UBERLÂNDIA"/>
    <s v="009/2021"/>
    <s v="01.999.079/0001-79"/>
    <s v="VILLAGE ADMINISTRACAO E SERVICOS EIRELI"/>
    <s v="O1038231663"/>
    <s v="ELZA MARIA DE OLIVEIRA CAMPOS"/>
    <n v="517410"/>
    <x v="0"/>
    <s v="GLORIA"/>
    <n v="1400"/>
    <n v="3878.58"/>
    <s v="06 – ENSINO MÉDIO COMPLETO"/>
    <x v="0"/>
    <x v="0"/>
    <d v="1973-07-20T00:00:00"/>
    <x v="2"/>
    <x v="36"/>
    <d v="2021-05-11T00:00:00"/>
  </r>
  <r>
    <n v="154043"/>
    <s v="UNIVERSIDADE FEDERAL DE UBERLÂNDIA"/>
    <s v="009/2021"/>
    <s v="01.999.079/0001-79"/>
    <s v="VILLAGE ADMINISTRACAO E SERVICOS EIRELI"/>
    <n v="35103302691"/>
    <s v="EMMANUEL BORGES PINTO"/>
    <n v="422105"/>
    <x v="0"/>
    <s v="CAMPUS EDUCAÇÃO FÍSICA"/>
    <n v="1665.21"/>
    <n v="4481.87"/>
    <s v="06 – ENSINO MÉDIO COMPLETO"/>
    <x v="1"/>
    <x v="1"/>
    <d v="1962-12-14T00:00:00"/>
    <x v="2"/>
    <x v="25"/>
    <d v="2021-05-11T00:00:00"/>
  </r>
  <r>
    <n v="154043"/>
    <s v="UNIVERSIDADE FEDERAL DE UBERLÂNDIA"/>
    <s v="009/2021"/>
    <s v="01.999.079/0001-79"/>
    <s v="VILLAGE ADMINISTRACAO E SERVICOS EIRELI"/>
    <n v="61955736120"/>
    <s v="ERNANE PEREIRA DE OLIVEIRA "/>
    <n v="517410"/>
    <x v="0"/>
    <s v="GLORIA"/>
    <n v="1400"/>
    <n v="4390.07"/>
    <s v="06 – ENSINO MÉDIO COMPLETO"/>
    <x v="0"/>
    <x v="1"/>
    <d v="1968-03-17T00:00:00"/>
    <x v="2"/>
    <x v="36"/>
    <d v="2021-05-12T00:00:00"/>
  </r>
  <r>
    <n v="154043"/>
    <s v="UNIVERSIDADE FEDERAL DE UBERLÂNDIA"/>
    <s v="009/2021"/>
    <s v="01.999.079/0001-79"/>
    <s v="VILLAGE ADMINISTRACAO E SERVICOS EIRELI"/>
    <n v="1383955190"/>
    <s v="ESTEFANI PAULA DE ARAUJO SOARES "/>
    <n v="422105"/>
    <x v="0"/>
    <s v="CAMPUS SANTA MÔNICA"/>
    <n v="1665.21"/>
    <n v="4481.87"/>
    <s v="06 – ENSINO MÉDIO COMPLETO"/>
    <x v="0"/>
    <x v="0"/>
    <d v="1984-04-13T00:00:00"/>
    <x v="2"/>
    <x v="25"/>
    <d v="2022-05-30T00:00:00"/>
  </r>
  <r>
    <n v="154043"/>
    <s v="UNIVERSIDADE FEDERAL DE UBERLÂNDIA"/>
    <s v="009/2021"/>
    <s v="01.999.079/0001-79"/>
    <s v="VILLAGE ADMINISTRACAO E SERVICOS EIRELI"/>
    <n v="10387151648"/>
    <s v="ESTEFANY VIEIRA CAMPOS DE ASSIS"/>
    <n v="422105"/>
    <x v="0"/>
    <s v="CAMPUS SANTA MÔNICA"/>
    <n v="1665.21"/>
    <n v="4377.12"/>
    <s v="06 – ENSINO MÉDIO COMPLETO"/>
    <x v="0"/>
    <x v="0"/>
    <d v="1991-04-07T00:00:00"/>
    <x v="0"/>
    <x v="25"/>
    <d v="2022-09-21T00:00:00"/>
  </r>
  <r>
    <n v="154043"/>
    <s v="UNIVERSIDADE FEDERAL DE UBERLÂNDIA"/>
    <s v="009/2021"/>
    <s v="01.999.079/0001-79"/>
    <s v="VILLAGE ADMINISTRACAO E SERVICOS EIRELI"/>
    <n v="11512500666"/>
    <s v="EULLER PIO FIRMIANO"/>
    <n v="517410"/>
    <x v="0"/>
    <s v="CAMPUS UMUARAMA "/>
    <n v="1400"/>
    <n v="3862.71"/>
    <s v="06 – ENSINO MÉDIO COMPLETO"/>
    <x v="1"/>
    <x v="1"/>
    <d v="1993-02-04T00:00:00"/>
    <x v="1"/>
    <x v="36"/>
    <d v="2021-05-12T00:00:00"/>
  </r>
  <r>
    <n v="154043"/>
    <s v="UNIVERSIDADE FEDERAL DE UBERLÂNDIA"/>
    <s v="009/2021"/>
    <s v="01.999.079/0001-79"/>
    <s v="VILLAGE ADMINISTRACAO E SERVICOS EIRELI"/>
    <n v="26222230644"/>
    <s v="EVANGELISTA JOSE DE MESQUITA"/>
    <n v="517410"/>
    <x v="0"/>
    <s v="CAPIM BRANCO"/>
    <n v="1400"/>
    <n v="3862.71"/>
    <s v="06 – ENSINO MÉDIO COMPLETO"/>
    <x v="0"/>
    <x v="1"/>
    <d v="1957-04-25T00:00:00"/>
    <x v="2"/>
    <x v="36"/>
    <d v="2021-05-11T00:00:00"/>
  </r>
  <r>
    <n v="154043"/>
    <s v="UNIVERSIDADE FEDERAL DE UBERLÂNDIA"/>
    <s v="009/2021"/>
    <s v="01.999.079/0001-79"/>
    <s v="VILLAGE ADMINISTRACAO E SERVICOS EIRELI"/>
    <n v="13059028664"/>
    <s v="FELIPE GIROTO GUIMARAES DE FREITAS"/>
    <n v="422105"/>
    <x v="0"/>
    <s v="CAMPUS SANTA MÔNICA"/>
    <n v="1665.21"/>
    <n v="4377.12"/>
    <s v="06 – ENSINO MÉDIO COMPLETO"/>
    <x v="0"/>
    <x v="1"/>
    <d v="2001-08-19T00:00:00"/>
    <x v="2"/>
    <x v="25"/>
    <d v="2022-08-23T00:00:00"/>
  </r>
  <r>
    <n v="154043"/>
    <s v="UNIVERSIDADE FEDERAL DE UBERLÂNDIA"/>
    <s v="009/2021"/>
    <s v="01.999.079/0001-79"/>
    <s v="VILLAGE ADMINISTRACAO E SERVICOS EIRELI"/>
    <n v="7083442673"/>
    <s v="FELIPE MARQUES "/>
    <n v="517410"/>
    <x v="0"/>
    <s v="CAMPUS SANTA MÔNICA"/>
    <n v="1400"/>
    <n v="3817.35"/>
    <s v="06 – ENSINO MÉDIO COMPLETO"/>
    <x v="0"/>
    <x v="1"/>
    <d v="1988-08-25T00:00:00"/>
    <x v="2"/>
    <x v="36"/>
    <d v="2021-05-11T00:00:00"/>
  </r>
  <r>
    <n v="154043"/>
    <s v="UNIVERSIDADE FEDERAL DE UBERLÂNDIA"/>
    <s v="009/2021"/>
    <s v="01.999.079/0001-79"/>
    <s v="VILLAGE ADMINISTRACAO E SERVICOS EIRELI"/>
    <n v="5111253645"/>
    <s v="FERNANDO MIZAEL DE OLIVEIRA "/>
    <n v="517410"/>
    <x v="0"/>
    <s v="CAMPUS UMUARAMA "/>
    <n v="1400"/>
    <n v="4374.2"/>
    <s v="06 – ENSINO MÉDIO COMPLETO"/>
    <x v="0"/>
    <x v="1"/>
    <d v="1982-07-10T00:00:00"/>
    <x v="0"/>
    <x v="36"/>
    <d v="2021-05-11T00:00:00"/>
  </r>
  <r>
    <n v="154043"/>
    <s v="UNIVERSIDADE FEDERAL DE UBERLÂNDIA"/>
    <s v="009/2021"/>
    <s v="01.999.079/0001-79"/>
    <s v="VILLAGE ADMINISTRACAO E SERVICOS EIRELI"/>
    <n v="2842317114"/>
    <s v="FERNANDO SOARES DE LIMA SILVA "/>
    <n v="422105"/>
    <x v="0"/>
    <s v="CAMPUS SANTA MÔNICA"/>
    <n v="1665.21"/>
    <n v="4377.12"/>
    <s v="06 – ENSINO MÉDIO COMPLETO"/>
    <x v="0"/>
    <x v="1"/>
    <d v="1988-03-27T00:00:00"/>
    <x v="2"/>
    <x v="25"/>
    <d v="2021-05-11T00:00:00"/>
  </r>
  <r>
    <n v="154043"/>
    <s v="UNIVERSIDADE FEDERAL DE UBERLÂNDIA"/>
    <s v="009/2021"/>
    <s v="01.999.079/0001-79"/>
    <s v="VILLAGE ADMINISTRACAO E SERVICOS EIRELI"/>
    <n v="18113387803"/>
    <s v="FLAVIA LUCIA DA SILVA"/>
    <n v="422105"/>
    <x v="0"/>
    <s v="CAMPUS SANTA MÔNICA"/>
    <n v="1665.21"/>
    <n v="4377.12"/>
    <s v="06 – ENSINO MÉDIO COMPLETO"/>
    <x v="1"/>
    <x v="0"/>
    <d v="1973-12-21T00:00:00"/>
    <x v="2"/>
    <x v="25"/>
    <d v="2022-03-16T00:00:00"/>
  </r>
  <r>
    <n v="154043"/>
    <s v="UNIVERSIDADE FEDERAL DE UBERLÂNDIA"/>
    <s v="009/2021"/>
    <s v="01.999.079/0001-79"/>
    <s v="VILLAGE ADMINISTRACAO E SERVICOS EIRELI"/>
    <n v="4483532618"/>
    <s v="FLAVIO FRANCISCO DOS SANTOS "/>
    <n v="517410"/>
    <x v="0"/>
    <s v="DUQUE DE CAXIAS"/>
    <n v="1400"/>
    <n v="4374.2"/>
    <s v="06 – ENSINO MÉDIO COMPLETO"/>
    <x v="0"/>
    <x v="1"/>
    <d v="1979-12-11T00:00:00"/>
    <x v="2"/>
    <x v="36"/>
    <d v="2021-05-11T00:00:00"/>
  </r>
  <r>
    <n v="154043"/>
    <s v="UNIVERSIDADE FEDERAL DE UBERLÂNDIA"/>
    <s v="009/2021"/>
    <s v="01.999.079/0001-79"/>
    <s v="VILLAGE ADMINISTRACAO E SERVICOS EIRELI"/>
    <n v="3539019626"/>
    <s v="FLAVIO PALMENZONE"/>
    <n v="517410"/>
    <x v="0"/>
    <s v="CAMPUS UMUARAMA "/>
    <n v="1400"/>
    <n v="4374.2"/>
    <s v="06 – ENSINO MÉDIO COMPLETO"/>
    <x v="0"/>
    <x v="1"/>
    <d v="1976-07-26T00:00:00"/>
    <x v="2"/>
    <x v="36"/>
    <d v="2021-10-07T00:00:00"/>
  </r>
  <r>
    <n v="154043"/>
    <s v="UNIVERSIDADE FEDERAL DE UBERLÂNDIA"/>
    <s v="009/2021"/>
    <s v="01.999.079/0001-79"/>
    <s v="VILLAGE ADMINISTRACAO E SERVICOS EIRELI"/>
    <n v="9508828609"/>
    <s v="FRANCIELLE TEIXEIRA MENEZES"/>
    <n v="422105"/>
    <x v="0"/>
    <s v="CAMPUS SANTA MÔNICA"/>
    <n v="1665.21"/>
    <n v="4377.12"/>
    <s v="06 – ENSINO MÉDIO COMPLETO"/>
    <x v="0"/>
    <x v="0"/>
    <d v="1989-06-02T00:00:00"/>
    <x v="0"/>
    <x v="25"/>
    <d v="2021-08-03T00:00:00"/>
  </r>
  <r>
    <n v="154043"/>
    <s v="UNIVERSIDADE FEDERAL DE UBERLÂNDIA"/>
    <s v="009/2021"/>
    <s v="01.999.079/0001-79"/>
    <s v="VILLAGE ADMINISTRACAO E SERVICOS EIRELI"/>
    <n v="5500851659"/>
    <s v="FRANCISLAIDE OLICIO DE OLIVEIRA "/>
    <n v="517410"/>
    <x v="0"/>
    <s v="CAMPUS SANTA MÔNICA"/>
    <n v="1400"/>
    <n v="3833.22"/>
    <s v="06 – ENSINO MÉDIO COMPLETO"/>
    <x v="0"/>
    <x v="0"/>
    <d v="1982-12-27T00:00:00"/>
    <x v="1"/>
    <x v="36"/>
    <d v="2021-05-11T00:00:00"/>
  </r>
  <r>
    <n v="154043"/>
    <s v="UNIVERSIDADE FEDERAL DE UBERLÂNDIA"/>
    <s v="009/2021"/>
    <s v="01.999.079/0001-79"/>
    <s v="VILLAGE ADMINISTRACAO E SERVICOS EIRELI"/>
    <n v="70575838183"/>
    <s v="GABRIELLE LORRAN NUNES XAVIER"/>
    <n v="951315"/>
    <x v="0"/>
    <s v="CAMPUS SANTA MÔNICA"/>
    <n v="1400"/>
    <n v="3862.71"/>
    <s v="06 – ENSINO MÉDIO COMPLETO"/>
    <x v="0"/>
    <x v="0"/>
    <d v="2000-10-04T00:00:00"/>
    <x v="2"/>
    <x v="37"/>
    <d v="2022-06-21T00:00:00"/>
  </r>
  <r>
    <n v="154043"/>
    <s v="UNIVERSIDADE FEDERAL DE UBERLÂNDIA"/>
    <s v="009/2021"/>
    <s v="01.999.079/0001-79"/>
    <s v="VILLAGE ADMINISTRACAO E SERVICOS EIRELI"/>
    <n v="6357869660"/>
    <s v="GILLANE LIMA SILVA "/>
    <n v="422105"/>
    <x v="0"/>
    <s v="CAMPUS SANTA MÔNICA"/>
    <n v="1665.21"/>
    <n v="4377.12"/>
    <s v="06 – ENSINO MÉDIO COMPLETO"/>
    <x v="0"/>
    <x v="0"/>
    <d v="1981-01-04T00:00:00"/>
    <x v="2"/>
    <x v="25"/>
    <d v="2021-05-11T00:00:00"/>
  </r>
  <r>
    <n v="154043"/>
    <s v="UNIVERSIDADE FEDERAL DE UBERLÂNDIA"/>
    <s v="009/2021"/>
    <s v="01.999.079/0001-79"/>
    <s v="VILLAGE ADMINISTRACAO E SERVICOS EIRELI"/>
    <n v="5904800657"/>
    <s v="GISELE DA SILVA FARIA DIAS"/>
    <n v="422105"/>
    <x v="0"/>
    <s v="CAMPUS UMUARAMA "/>
    <n v="1665.21"/>
    <n v="4377.12"/>
    <s v="06 – ENSINO MÉDIO COMPLETO"/>
    <x v="0"/>
    <x v="0"/>
    <d v="1981-07-29T00:00:00"/>
    <x v="2"/>
    <x v="25"/>
    <d v="2022-07-25T00:00:00"/>
  </r>
  <r>
    <n v="154043"/>
    <s v="UNIVERSIDADE FEDERAL DE UBERLÂNDIA"/>
    <s v="009/2021"/>
    <s v="01.999.079/0001-79"/>
    <s v="VILLAGE ADMINISTRACAO E SERVICOS EIRELI"/>
    <n v="12929717629"/>
    <s v="GISELE OLIVEIRA DE FREITAS"/>
    <n v="422105"/>
    <x v="0"/>
    <s v="CAMPUS SANTA MÔNICA"/>
    <n v="1665.21"/>
    <n v="4377.12"/>
    <s v="06 – ENSINO MÉDIO COMPLETO"/>
    <x v="0"/>
    <x v="0"/>
    <d v="1997-02-13T00:00:00"/>
    <x v="2"/>
    <x v="25"/>
    <d v="2022-02-21T00:00:00"/>
  </r>
  <r>
    <n v="154043"/>
    <s v="UNIVERSIDADE FEDERAL DE UBERLÂNDIA"/>
    <s v="009/2021"/>
    <s v="01.999.079/0001-79"/>
    <s v="VILLAGE ADMINISTRACAO E SERVICOS EIRELI"/>
    <n v="2254340670"/>
    <s v="GUILHERME OLIVEIRA BORGES"/>
    <n v="422105"/>
    <x v="0"/>
    <s v="CAMPUS UMUARAMA "/>
    <n v="1665.21"/>
    <n v="4377.12"/>
    <s v="06 – ENSINO MÉDIO COMPLETO"/>
    <x v="0"/>
    <x v="1"/>
    <d v="1999-07-23T00:00:00"/>
    <x v="2"/>
    <x v="25"/>
    <d v="2022-04-04T00:00:00"/>
  </r>
  <r>
    <n v="154043"/>
    <s v="UNIVERSIDADE FEDERAL DE UBERLÂNDIA"/>
    <s v="009/2021"/>
    <s v="01.999.079/0001-79"/>
    <s v="VILLAGE ADMINISTRACAO E SERVICOS EIRELI"/>
    <n v="14453443609"/>
    <s v="GUSTAVO DA SILVA FREITAS "/>
    <n v="517410"/>
    <x v="0"/>
    <s v="CAMPUS SANTA MÔNICA"/>
    <n v="1400"/>
    <n v="4374.2"/>
    <s v="06 – ENSINO MÉDIO COMPLETO"/>
    <x v="0"/>
    <x v="1"/>
    <d v="1996-12-14T00:00:00"/>
    <x v="2"/>
    <x v="36"/>
    <d v="2021-05-12T00:00:00"/>
  </r>
  <r>
    <n v="154043"/>
    <s v="UNIVERSIDADE FEDERAL DE UBERLÂNDIA"/>
    <s v="009/2021"/>
    <s v="01.999.079/0001-79"/>
    <s v="VILLAGE ADMINISTRACAO E SERVICOS EIRELI"/>
    <n v="12521888621"/>
    <s v="GUSTAVO PEREIRA DO VALE "/>
    <n v="422105"/>
    <x v="0"/>
    <s v="CAMPUS SANTA MÔNICA"/>
    <n v="1665.21"/>
    <n v="4377.12"/>
    <s v="06 – ENSINO MÉDIO COMPLETO"/>
    <x v="0"/>
    <x v="1"/>
    <d v="1998-12-25T00:00:00"/>
    <x v="2"/>
    <x v="25"/>
    <d v="2021-05-11T00:00:00"/>
  </r>
  <r>
    <n v="154043"/>
    <s v="UNIVERSIDADE FEDERAL DE UBERLÂNDIA"/>
    <s v="009/2021"/>
    <s v="01.999.079/0001-79"/>
    <s v="VILLAGE ADMINISTRACAO E SERVICOS EIRELI"/>
    <n v="8237949625"/>
    <s v="GUSTAVO PINHEIRO DIAS "/>
    <n v="422105"/>
    <x v="0"/>
    <s v="CAMPUS SANTA MÔNICA"/>
    <n v="1665.21"/>
    <n v="4377.12"/>
    <s v="06 – ENSINO MÉDIO COMPLETO"/>
    <x v="0"/>
    <x v="1"/>
    <d v="1991-05-03T00:00:00"/>
    <x v="2"/>
    <x v="25"/>
    <d v="2021-05-11T00:00:00"/>
  </r>
  <r>
    <n v="154043"/>
    <s v="UNIVERSIDADE FEDERAL DE UBERLÂNDIA"/>
    <s v="009/2021"/>
    <s v="01.999.079/0001-79"/>
    <s v="VILLAGE ADMINISTRACAO E SERVICOS EIRELI"/>
    <n v="98874730144"/>
    <s v="IORRANES CAETANO DA SILVA"/>
    <n v="517410"/>
    <x v="0"/>
    <s v="CAMPUS SANTA MÔNICA"/>
    <n v="1400"/>
    <n v="4374.2"/>
    <s v="06 – ENSINO MÉDIO COMPLETO"/>
    <x v="0"/>
    <x v="1"/>
    <d v="1981-10-12T00:00:00"/>
    <x v="1"/>
    <x v="36"/>
    <d v="2022-12-02T00:00:00"/>
  </r>
  <r>
    <n v="154043"/>
    <s v="UNIVERSIDADE FEDERAL DE UBERLÂNDIA"/>
    <s v="009/2021"/>
    <s v="01.999.079/0001-79"/>
    <s v="VILLAGE ADMINISTRACAO E SERVICOS EIRELI"/>
    <n v="48073458691"/>
    <s v="IVANICY JERONIMO DA SILVA "/>
    <n v="517410"/>
    <x v="0"/>
    <s v="MUSEU MUNA"/>
    <n v="1400"/>
    <n v="3862.71"/>
    <s v="06 – ENSINO MÉDIO COMPLETO"/>
    <x v="1"/>
    <x v="0"/>
    <d v="1964-01-23T00:00:00"/>
    <x v="2"/>
    <x v="36"/>
    <d v="2021-05-11T00:00:00"/>
  </r>
  <r>
    <n v="154043"/>
    <s v="UNIVERSIDADE FEDERAL DE UBERLÂNDIA"/>
    <s v="009/2021"/>
    <s v="01.999.079/0001-79"/>
    <s v="VILLAGE ADMINISTRACAO E SERVICOS EIRELI"/>
    <n v="1663918678"/>
    <s v="IVANIELLY APARECIDA DE OLIVEIRA ITO GOMES "/>
    <n v="422105"/>
    <x v="0"/>
    <s v="CAMPUS SANTA MÔNICA"/>
    <n v="1665.21"/>
    <n v="4377.12"/>
    <s v="06 – ENSINO MÉDIO COMPLETO"/>
    <x v="0"/>
    <x v="0"/>
    <d v="1988-06-24T00:00:00"/>
    <x v="2"/>
    <x v="25"/>
    <d v="2021-05-11T00:00:00"/>
  </r>
  <r>
    <n v="154043"/>
    <s v="UNIVERSIDADE FEDERAL DE UBERLÂNDIA"/>
    <s v="009/2021"/>
    <s v="01.999.079/0001-79"/>
    <s v="VILLAGE ADMINISTRACAO E SERVICOS EIRELI"/>
    <n v="9413864659"/>
    <s v="IZADORA APARECIDA DOS SANTOS SILVA"/>
    <n v="517410"/>
    <x v="0"/>
    <s v="MUSEU MUNA"/>
    <n v="1400"/>
    <n v="3862.71"/>
    <s v="06 – ENSINO MÉDIO COMPLETO"/>
    <x v="0"/>
    <x v="0"/>
    <d v="1987-09-18T00:00:00"/>
    <x v="1"/>
    <x v="36"/>
    <d v="2021-05-12T00:00:00"/>
  </r>
  <r>
    <n v="154043"/>
    <s v="UNIVERSIDADE FEDERAL DE UBERLÂNDIA"/>
    <s v="009/2021"/>
    <s v="01.999.079/0001-79"/>
    <s v="VILLAGE ADMINISTRACAO E SERVICOS EIRELI"/>
    <n v="4602614604"/>
    <s v="JEFERSON HENRIQUE ALVES VIEIRA"/>
    <n v="517410"/>
    <x v="0"/>
    <s v="MORADIA ESTUDANTIL"/>
    <n v="1400"/>
    <n v="3833.22"/>
    <s v="06 – ENSINO MÉDIO COMPLETO"/>
    <x v="0"/>
    <x v="1"/>
    <d v="1980-03-29T00:00:00"/>
    <x v="0"/>
    <x v="36"/>
    <d v="2021-12-30T00:00:00"/>
  </r>
  <r>
    <n v="154043"/>
    <s v="UNIVERSIDADE FEDERAL DE UBERLÂNDIA"/>
    <s v="009/2021"/>
    <s v="01.999.079/0001-79"/>
    <s v="VILLAGE ADMINISTRACAO E SERVICOS EIRELI"/>
    <n v="15917600708"/>
    <s v="JEFITER APARECIDO DA SILVA RODRIGUES"/>
    <n v="517410"/>
    <x v="0"/>
    <s v="CAMPUS GLORIA"/>
    <n v="1400"/>
    <n v="3878.58"/>
    <s v="06 – ENSINO MÉDIO COMPLETO"/>
    <x v="0"/>
    <x v="1"/>
    <d v="1991-05-07T00:00:00"/>
    <x v="2"/>
    <x v="36"/>
    <d v="2022-07-26T00:00:00"/>
  </r>
  <r>
    <n v="154043"/>
    <s v="UNIVERSIDADE FEDERAL DE UBERLÂNDIA"/>
    <s v="009/2021"/>
    <s v="01.999.079/0001-79"/>
    <s v="VILLAGE ADMINISTRACAO E SERVICOS EIRELI"/>
    <n v="57407215634"/>
    <s v="JOÃO CARLOS DE OLIVEIRA "/>
    <n v="517410"/>
    <x v="0"/>
    <s v="CAMPUS SANTA MÔNICA"/>
    <n v="1400"/>
    <n v="3817.35"/>
    <s v="06 – ENSINO MÉDIO COMPLETO"/>
    <x v="0"/>
    <x v="1"/>
    <d v="1964-04-29T00:00:00"/>
    <x v="0"/>
    <x v="36"/>
    <d v="2021-05-11T00:00:00"/>
  </r>
  <r>
    <n v="154043"/>
    <s v="UNIVERSIDADE FEDERAL DE UBERLÂNDIA"/>
    <s v="009/2021"/>
    <s v="01.999.079/0001-79"/>
    <s v="VILLAGE ADMINISTRACAO E SERVICOS EIRELI"/>
    <n v="415759625"/>
    <s v="JOEL CANDIDO BERNARDES"/>
    <n v="517410"/>
    <x v="0"/>
    <s v="JARAGUÁ"/>
    <n v="1400"/>
    <n v="4374.2"/>
    <s v="06 – ENSINO MÉDIO COMPLETO"/>
    <x v="0"/>
    <x v="1"/>
    <d v="1978-04-04T00:00:00"/>
    <x v="1"/>
    <x v="36"/>
    <d v="2022-05-01T00:00:00"/>
  </r>
  <r>
    <n v="154043"/>
    <s v="UNIVERSIDADE FEDERAL DE UBERLÂNDIA"/>
    <s v="009/2021"/>
    <s v="01.999.079/0001-79"/>
    <s v="VILLAGE ADMINISTRACAO E SERVICOS EIRELI"/>
    <n v="15641922889"/>
    <s v="JOSE ANTONIO FRANCISCO DOS SANTOS"/>
    <n v="517410"/>
    <x v="0"/>
    <s v="MUSEU MUNA"/>
    <n v="1400"/>
    <n v="4374.2"/>
    <s v="06 – ENSINO MÉDIO COMPLETO"/>
    <x v="0"/>
    <x v="1"/>
    <d v="1968-02-15T00:00:00"/>
    <x v="0"/>
    <x v="36"/>
    <d v="2021-05-11T00:00:00"/>
  </r>
  <r>
    <n v="154043"/>
    <s v="UNIVERSIDADE FEDERAL DE UBERLÂNDIA"/>
    <s v="009/2021"/>
    <s v="01.999.079/0001-79"/>
    <s v="VILLAGE ADMINISTRACAO E SERVICOS EIRELI"/>
    <n v="10140411631"/>
    <s v="JOSIANE MARQUES DIAS"/>
    <n v="422105"/>
    <x v="0"/>
    <s v="CAMPUS SANTA MÔNICA"/>
    <n v="1665.21"/>
    <n v="4377.12"/>
    <s v="06 – ENSINO MÉDIO COMPLETO"/>
    <x v="0"/>
    <x v="0"/>
    <d v="1991-08-12T00:00:00"/>
    <x v="0"/>
    <x v="25"/>
    <d v="2021-09-01T00:00:00"/>
  </r>
  <r>
    <n v="154043"/>
    <s v="UNIVERSIDADE FEDERAL DE UBERLÂNDIA"/>
    <s v="009/2021"/>
    <s v="01.999.079/0001-79"/>
    <s v="VILLAGE ADMINISTRACAO E SERVICOS EIRELI"/>
    <n v="8151333677"/>
    <s v="JOYCIMARA DA SILVEIRA RAMOS"/>
    <n v="951315"/>
    <x v="0"/>
    <s v="CAMPUS SANTA MÔNICA"/>
    <n v="1400"/>
    <n v="3862.71"/>
    <s v="06 – ENSINO MÉDIO COMPLETO"/>
    <x v="0"/>
    <x v="0"/>
    <d v="1988-03-25T00:00:00"/>
    <x v="0"/>
    <x v="37"/>
    <d v="2022-08-26T00:00:00"/>
  </r>
  <r>
    <n v="154043"/>
    <s v="UNIVERSIDADE FEDERAL DE UBERLÂNDIA"/>
    <s v="009/2021"/>
    <s v="01.999.079/0001-79"/>
    <s v="VILLAGE ADMINISTRACAO E SERVICOS EIRELI"/>
    <n v="7546082633"/>
    <s v="JUCIENE CLEMENTE"/>
    <n v="422110"/>
    <x v="0"/>
    <s v="CAMPUS SANTA MÔNICA"/>
    <n v="1665.21"/>
    <n v="4377.12"/>
    <s v="06 – ENSINO MÉDIO COMPLETO"/>
    <x v="0"/>
    <x v="0"/>
    <d v="1985-01-20T00:00:00"/>
    <x v="2"/>
    <x v="38"/>
    <d v="2021-07-22T00:00:00"/>
  </r>
  <r>
    <n v="154043"/>
    <s v="UNIVERSIDADE FEDERAL DE UBERLÂNDIA"/>
    <s v="009/2021"/>
    <s v="01.999.079/0001-79"/>
    <s v="VILLAGE ADMINISTRACAO E SERVICOS EIRELI"/>
    <n v="15375027607"/>
    <s v="JULIA NATALINE ROCHA ANDRADE"/>
    <n v="517410"/>
    <x v="0"/>
    <s v="MORADIA ESTUDANTIL"/>
    <n v="1400"/>
    <n v="3862.71"/>
    <s v="06 – ENSINO MÉDIO COMPLETO"/>
    <x v="0"/>
    <x v="0"/>
    <d v="1999-06-30T00:00:00"/>
    <x v="2"/>
    <x v="36"/>
    <d v="2021-11-01T00:00:00"/>
  </r>
  <r>
    <n v="154043"/>
    <s v="UNIVERSIDADE FEDERAL DE UBERLÂNDIA"/>
    <s v="009/2021"/>
    <s v="01.999.079/0001-79"/>
    <s v="VILLAGE ADMINISTRACAO E SERVICOS EIRELI"/>
    <n v="11629190608"/>
    <s v="JULIANE BRAGA SILVA "/>
    <n v="517410"/>
    <x v="0"/>
    <s v="GRAÇA DO ACHÉ"/>
    <n v="1400"/>
    <n v="3862.71"/>
    <s v="06 – ENSINO MÉDIO COMPLETO"/>
    <x v="0"/>
    <x v="0"/>
    <d v="1994-12-01T00:00:00"/>
    <x v="2"/>
    <x v="36"/>
    <d v="2021-05-11T00:00:00"/>
  </r>
  <r>
    <n v="154043"/>
    <s v="UNIVERSIDADE FEDERAL DE UBERLÂNDIA"/>
    <s v="009/2021"/>
    <s v="01.999.079/0001-79"/>
    <s v="VILLAGE ADMINISTRACAO E SERVICOS EIRELI"/>
    <n v="1479418145"/>
    <s v="JULIANE DOS SANTOS SOARES NASCIMENTO"/>
    <n v="517410"/>
    <x v="0"/>
    <s v="CAMPUS EDUCAÇÃO FÍSICA"/>
    <n v="1400"/>
    <n v="3862.71"/>
    <s v="06 – ENSINO MÉDIO COMPLETO"/>
    <x v="0"/>
    <x v="0"/>
    <d v="1983-09-26T00:00:00"/>
    <x v="2"/>
    <x v="36"/>
    <d v="2022-05-24T00:00:00"/>
  </r>
  <r>
    <n v="154043"/>
    <s v="UNIVERSIDADE FEDERAL DE UBERLÂNDIA"/>
    <s v="009/2021"/>
    <s v="01.999.079/0001-79"/>
    <s v="VILLAGE ADMINISTRACAO E SERVICOS EIRELI"/>
    <n v="7006751675"/>
    <s v="KAMILA CARLA DE OLIVEIRA "/>
    <n v="422105"/>
    <x v="0"/>
    <s v="CAMPUS UMUARAMA "/>
    <n v="1665.21"/>
    <n v="4377.12"/>
    <s v="06 – ENSINO MÉDIO COMPLETO"/>
    <x v="0"/>
    <x v="0"/>
    <d v="1986-09-24T00:00:00"/>
    <x v="2"/>
    <x v="25"/>
    <d v="2021-05-11T00:00:00"/>
  </r>
  <r>
    <n v="154043"/>
    <s v="UNIVERSIDADE FEDERAL DE UBERLÂNDIA"/>
    <s v="009/2021"/>
    <s v="01.999.079/0001-79"/>
    <s v="VILLAGE ADMINISTRACAO E SERVICOS EIRELI"/>
    <n v="8412376625"/>
    <s v="KATIA RAMOS PEREIRA"/>
    <n v="517410"/>
    <x v="0"/>
    <s v="CAMPUS EDUCAÇÃO FÍSICA"/>
    <n v="1400"/>
    <n v="3862.71"/>
    <s v="06 – ENSINO MÉDIO COMPLETO"/>
    <x v="0"/>
    <x v="0"/>
    <d v="1987-04-10T00:00:00"/>
    <x v="2"/>
    <x v="36"/>
    <d v="2022-03-30T00:00:00"/>
  </r>
  <r>
    <n v="154043"/>
    <s v="UNIVERSIDADE FEDERAL DE UBERLÂNDIA"/>
    <s v="009/2021"/>
    <s v="01.999.079/0001-79"/>
    <s v="VILLAGE ADMINISTRACAO E SERVICOS EIRELI"/>
    <n v="609154630"/>
    <s v="LIDIA MARA GOMES SILVA"/>
    <n v="517410"/>
    <x v="0"/>
    <s v="CAMPUS SANTA MÔNICA"/>
    <n v="1400"/>
    <n v="3862.71"/>
    <s v="06 – ENSINO MÉDIO COMPLETO"/>
    <x v="0"/>
    <x v="0"/>
    <d v="1975-05-30T00:00:00"/>
    <x v="2"/>
    <x v="36"/>
    <d v="2021-05-12T00:00:00"/>
  </r>
  <r>
    <n v="154043"/>
    <s v="UNIVERSIDADE FEDERAL DE UBERLÂNDIA"/>
    <s v="009/2021"/>
    <s v="01.999.079/0001-79"/>
    <s v="VILLAGE ADMINISTRACAO E SERVICOS EIRELI"/>
    <n v="10679803696"/>
    <s v="LUAN SILVA NASCIMENTO "/>
    <n v="517410"/>
    <x v="0"/>
    <s v="JARAGUÁ"/>
    <n v="1400"/>
    <n v="4374.2"/>
    <s v="06 – ENSINO MÉDIO COMPLETO"/>
    <x v="0"/>
    <x v="1"/>
    <d v="1997-04-26T00:00:00"/>
    <x v="2"/>
    <x v="36"/>
    <d v="2022-12-03T00:00:00"/>
  </r>
  <r>
    <n v="154043"/>
    <s v="UNIVERSIDADE FEDERAL DE UBERLÂNDIA"/>
    <s v="009/2021"/>
    <s v="01.999.079/0001-79"/>
    <s v="VILLAGE ADMINISTRACAO E SERVICOS EIRELI"/>
    <n v="15103675609"/>
    <s v="LUANA NOMURA RIZOTO PADOVANI"/>
    <n v="422105"/>
    <x v="0"/>
    <s v="CAMPUS SANTA MÔNICA"/>
    <n v="1665.21"/>
    <n v="4377.12"/>
    <s v="06 – ENSINO MÉDIO COMPLETO"/>
    <x v="0"/>
    <x v="0"/>
    <d v="2003-11-26T00:00:00"/>
    <x v="2"/>
    <x v="25"/>
    <d v="2022-12-01T00:00:00"/>
  </r>
  <r>
    <n v="154043"/>
    <s v="UNIVERSIDADE FEDERAL DE UBERLÂNDIA"/>
    <s v="009/2021"/>
    <s v="01.999.079/0001-79"/>
    <s v="VILLAGE ADMINISTRACAO E SERVICOS EIRELI"/>
    <n v="15125789674"/>
    <s v="LUDMILA ANDRADE SILVA PIMENTA"/>
    <n v="951315"/>
    <x v="0"/>
    <s v="CAMPUS SANTA MÔNICA"/>
    <n v="1400"/>
    <n v="4374.2"/>
    <s v="06 – ENSINO MÉDIO COMPLETO"/>
    <x v="0"/>
    <x v="1"/>
    <d v="1997-12-18T00:00:00"/>
    <x v="2"/>
    <x v="37"/>
    <d v="2022-11-09T00:00:00"/>
  </r>
  <r>
    <n v="154043"/>
    <s v="UNIVERSIDADE FEDERAL DE UBERLÂNDIA"/>
    <s v="009/2021"/>
    <s v="01.999.079/0001-79"/>
    <s v="VILLAGE ADMINISTRACAO E SERVICOS EIRELI"/>
    <n v="65205340649"/>
    <s v="LUIRSON EDSON PACHECO"/>
    <n v="517410"/>
    <x v="0"/>
    <s v="CAMPUS GLORIA"/>
    <n v="1400"/>
    <n v="4390.07"/>
    <s v="06 – ENSINO MÉDIO COMPLETO"/>
    <x v="0"/>
    <x v="1"/>
    <d v="1971-07-03T00:00:00"/>
    <x v="2"/>
    <x v="36"/>
    <d v="2021-05-11T00:00:00"/>
  </r>
  <r>
    <n v="154043"/>
    <s v="UNIVERSIDADE FEDERAL DE UBERLÂNDIA"/>
    <s v="009/2021"/>
    <s v="01.999.079/0001-79"/>
    <s v="VILLAGE ADMINISTRACAO E SERVICOS EIRELI"/>
    <n v="4732201644"/>
    <s v="MARCELO LOURENÇO AMANCIO"/>
    <n v="517410"/>
    <x v="0"/>
    <s v="CAMPUS UMUARAMA "/>
    <n v="1400"/>
    <n v="4374.2"/>
    <s v="06 – ENSINO MÉDIO COMPLETO"/>
    <x v="0"/>
    <x v="1"/>
    <d v="1980-11-20T00:00:00"/>
    <x v="0"/>
    <x v="36"/>
    <d v="2021-05-11T00:00:00"/>
  </r>
  <r>
    <n v="154043"/>
    <s v="UNIVERSIDADE FEDERAL DE UBERLÂNDIA"/>
    <s v="009/2021"/>
    <s v="01.999.079/0001-79"/>
    <s v="VILLAGE ADMINISTRACAO E SERVICOS EIRELI"/>
    <n v="70239401620"/>
    <s v="MARCIO AURELIO LIMA"/>
    <n v="517410"/>
    <x v="0"/>
    <s v="JARDIM BRASILIA"/>
    <n v="1400"/>
    <n v="4374.2"/>
    <s v="06 – ENSINO MÉDIO COMPLETO"/>
    <x v="0"/>
    <x v="1"/>
    <d v="1973-02-08T00:00:00"/>
    <x v="2"/>
    <x v="36"/>
    <d v="2021-05-11T00:00:00"/>
  </r>
  <r>
    <n v="154043"/>
    <s v="UNIVERSIDADE FEDERAL DE UBERLÂNDIA"/>
    <s v="009/2021"/>
    <s v="01.999.079/0001-79"/>
    <s v="VILLAGE ADMINISTRACAO E SERVICOS EIRELI"/>
    <n v="14990655826"/>
    <s v="MARCOS DE SOUZA FERREIRA"/>
    <n v="517410"/>
    <x v="0"/>
    <s v="JARAGUÁ"/>
    <n v="1400"/>
    <n v="3862.71"/>
    <s v="06 – ENSINO MÉDIO COMPLETO"/>
    <x v="0"/>
    <x v="1"/>
    <d v="1970-08-08T00:00:00"/>
    <x v="2"/>
    <x v="36"/>
    <d v="2022-03-17T00:00:00"/>
  </r>
  <r>
    <n v="154043"/>
    <s v="UNIVERSIDADE FEDERAL DE UBERLÂNDIA"/>
    <s v="009/2021"/>
    <s v="01.999.079/0001-79"/>
    <s v="VILLAGE ADMINISTRACAO E SERVICOS EIRELI"/>
    <n v="49838814687"/>
    <s v="MARCUS VINICIUS SANTOS"/>
    <n v="422105"/>
    <x v="0"/>
    <s v="CAMPUS SANTA MÔNICA"/>
    <n v="1665.21"/>
    <n v="4377.12"/>
    <s v="06 – ENSINO MÉDIO COMPLETO"/>
    <x v="0"/>
    <x v="1"/>
    <d v="1963-06-23T00:00:00"/>
    <x v="2"/>
    <x v="25"/>
    <d v="2021-08-03T00:00:00"/>
  </r>
  <r>
    <n v="154043"/>
    <s v="UNIVERSIDADE FEDERAL DE UBERLÂNDIA"/>
    <s v="009/2021"/>
    <s v="01.999.079/0001-79"/>
    <s v="VILLAGE ADMINISTRACAO E SERVICOS EIRELI"/>
    <n v="14721654626"/>
    <s v="MARIA ANTONIA MARIANO CARVALHO"/>
    <n v="422105"/>
    <x v="0"/>
    <s v="CAMPUS SANTA MÔNICA"/>
    <n v="1665.21"/>
    <n v="4377.12"/>
    <s v="06 – ENSINO MÉDIO COMPLETO"/>
    <x v="0"/>
    <x v="0"/>
    <d v="1999-08-25T00:00:00"/>
    <x v="2"/>
    <x v="25"/>
    <d v="2022-02-08T00:00:00"/>
  </r>
  <r>
    <n v="154043"/>
    <s v="UNIVERSIDADE FEDERAL DE UBERLÂNDIA"/>
    <s v="009/2021"/>
    <s v="01.999.079/0001-79"/>
    <s v="VILLAGE ADMINISTRACAO E SERVICOS EIRELI"/>
    <n v="5536619659"/>
    <s v="MARIA CRISTINA DE BARCELOS"/>
    <n v="951315"/>
    <x v="0"/>
    <s v="CAMPUS SANTA MÔNICA"/>
    <n v="1400"/>
    <n v="3862.71"/>
    <s v="06 – ENSINO MÉDIO COMPLETO"/>
    <x v="0"/>
    <x v="0"/>
    <d v="1981-02-28T00:00:00"/>
    <x v="2"/>
    <x v="37"/>
    <d v="2022-08-25T00:00:00"/>
  </r>
  <r>
    <n v="154043"/>
    <s v="UNIVERSIDADE FEDERAL DE UBERLÂNDIA"/>
    <s v="009/2021"/>
    <s v="01.999.079/0001-79"/>
    <s v="VILLAGE ADMINISTRACAO E SERVICOS EIRELI"/>
    <n v="93137214653"/>
    <s v="MARIA ELISABETE VICENTE "/>
    <n v="517410"/>
    <x v="0"/>
    <s v="CAMPUS UMUARAMA "/>
    <n v="1400"/>
    <n v="3833.22"/>
    <s v="06 – ENSINO MÉDIO COMPLETO"/>
    <x v="0"/>
    <x v="0"/>
    <d v="1974-06-18T00:00:00"/>
    <x v="2"/>
    <x v="36"/>
    <d v="2022-10-19T00:00:00"/>
  </r>
  <r>
    <n v="154043"/>
    <s v="UNIVERSIDADE FEDERAL DE UBERLÂNDIA"/>
    <s v="009/2021"/>
    <s v="01.999.079/0001-79"/>
    <s v="VILLAGE ADMINISTRACAO E SERVICOS EIRELI"/>
    <n v="93188498691"/>
    <s v="MARIA JOSÉ OLICIO"/>
    <n v="517410"/>
    <x v="0"/>
    <s v="CAMPUS EDUCAÇÃO FÍSICA"/>
    <n v="1400"/>
    <n v="3817.35"/>
    <s v="06 – ENSINO MÉDIO COMPLETO"/>
    <x v="0"/>
    <x v="0"/>
    <d v="1970-10-03T00:00:00"/>
    <x v="1"/>
    <x v="36"/>
    <d v="2021-05-11T00:00:00"/>
  </r>
  <r>
    <n v="154043"/>
    <s v="UNIVERSIDADE FEDERAL DE UBERLÂNDIA"/>
    <s v="009/2021"/>
    <s v="01.999.079/0001-79"/>
    <s v="VILLAGE ADMINISTRACAO E SERVICOS EIRELI"/>
    <n v="111728606"/>
    <s v="MARILIA PINHEIRO MESQUITA"/>
    <n v="951315"/>
    <x v="0"/>
    <s v="CAMPUS SANTA MÔNICA"/>
    <n v="1400"/>
    <n v="3862.71"/>
    <s v="06 – ENSINO MÉDIO COMPLETO"/>
    <x v="0"/>
    <x v="0"/>
    <d v="1976-03-15T00:00:00"/>
    <x v="2"/>
    <x v="37"/>
    <d v="2022-10-04T00:00:00"/>
  </r>
  <r>
    <n v="154043"/>
    <s v="UNIVERSIDADE FEDERAL DE UBERLÂNDIA"/>
    <s v="009/2021"/>
    <s v="01.999.079/0001-79"/>
    <s v="VILLAGE ADMINISTRACAO E SERVICOS EIRELI"/>
    <n v="70134212606"/>
    <s v="MARINA PEREIRA DE SOUZA E SILVA"/>
    <n v="422105"/>
    <x v="0"/>
    <s v="CAMPUS UMUARAMA "/>
    <n v="1665.21"/>
    <n v="4377.12"/>
    <s v="06 – ENSINO MÉDIO COMPLETO"/>
    <x v="0"/>
    <x v="0"/>
    <d v="2001-02-12T00:00:00"/>
    <x v="2"/>
    <x v="25"/>
    <d v="2022-04-11T00:00:00"/>
  </r>
  <r>
    <n v="154043"/>
    <s v="UNIVERSIDADE FEDERAL DE UBERLÂNDIA"/>
    <s v="009/2021"/>
    <s v="01.999.079/0001-79"/>
    <s v="VILLAGE ADMINISTRACAO E SERVICOS EIRELI"/>
    <n v="12662293616"/>
    <s v="MATHEUS RODRIGUES FALCO"/>
    <n v="517410"/>
    <x v="0"/>
    <s v="CAMPUS GLORIA"/>
    <n v="1400"/>
    <n v="3878.58"/>
    <s v="06 – ENSINO MÉDIO COMPLETO"/>
    <x v="0"/>
    <x v="1"/>
    <d v="1998-04-30T00:00:00"/>
    <x v="2"/>
    <x v="36"/>
    <d v="2021-10-14T00:00:00"/>
  </r>
  <r>
    <n v="154043"/>
    <s v="UNIVERSIDADE FEDERAL DE UBERLÂNDIA"/>
    <s v="009/2021"/>
    <s v="01.999.079/0001-79"/>
    <s v="VILLAGE ADMINISTRACAO E SERVICOS EIRELI"/>
    <n v="12052977660"/>
    <s v="MAXIMILA DE JESUS SANTOS OLIVEIRA"/>
    <n v="422105"/>
    <x v="0"/>
    <s v="FAFISIO"/>
    <n v="1665.21"/>
    <n v="4377.12"/>
    <s v="06 – ENSINO MÉDIO COMPLETO"/>
    <x v="1"/>
    <x v="0"/>
    <d v="1994-06-14T00:00:00"/>
    <x v="2"/>
    <x v="25"/>
    <d v="2021-09-17T00:00:00"/>
  </r>
  <r>
    <n v="154043"/>
    <s v="UNIVERSIDADE FEDERAL DE UBERLÂNDIA"/>
    <s v="009/2021"/>
    <s v="01.999.079/0001-79"/>
    <s v="VILLAGE ADMINISTRACAO E SERVICOS EIRELI"/>
    <n v="6098305625"/>
    <s v="MÔNICA HELENA DOS SANTOS "/>
    <n v="517410"/>
    <x v="0"/>
    <s v="GRAÇA DO ACHÉ"/>
    <n v="1400"/>
    <n v="3862.71"/>
    <s v="06 – ENSINO MÉDIO COMPLETO"/>
    <x v="0"/>
    <x v="0"/>
    <d v="1974-10-01T00:00:00"/>
    <x v="1"/>
    <x v="36"/>
    <d v="2021-05-12T00:00:00"/>
  </r>
  <r>
    <n v="154043"/>
    <s v="UNIVERSIDADE FEDERAL DE UBERLÂNDIA"/>
    <s v="009/2021"/>
    <s v="01.999.079/0001-79"/>
    <s v="VILLAGE ADMINISTRACAO E SERVICOS EIRELI"/>
    <n v="11404776680"/>
    <s v="NAIANE PEREIRA DA SILVA "/>
    <n v="422105"/>
    <x v="0"/>
    <s v="CAMPUS UMUARAMA "/>
    <n v="1665.21"/>
    <n v="4377.12"/>
    <s v="06 – ENSINO MÉDIO COMPLETO"/>
    <x v="0"/>
    <x v="0"/>
    <d v="1993-07-11T00:00:00"/>
    <x v="2"/>
    <x v="25"/>
    <d v="2021-05-11T00:00:00"/>
  </r>
  <r>
    <n v="154043"/>
    <s v="UNIVERSIDADE FEDERAL DE UBERLÂNDIA"/>
    <s v="009/2021"/>
    <s v="01.999.079/0001-79"/>
    <s v="VILLAGE ADMINISTRACAO E SERVICOS EIRELI"/>
    <n v="52720330604"/>
    <s v="NELSON CORNELIO BARBOSA "/>
    <n v="422105"/>
    <x v="0"/>
    <s v="CAMPUS SANTA MÔNICA"/>
    <n v="1665.21"/>
    <n v="4377.12"/>
    <s v="06 – ENSINO MÉDIO COMPLETO"/>
    <x v="0"/>
    <x v="1"/>
    <d v="1961-11-23T00:00:00"/>
    <x v="2"/>
    <x v="25"/>
    <d v="2021-05-11T00:00:00"/>
  </r>
  <r>
    <n v="154043"/>
    <s v="UNIVERSIDADE FEDERAL DE UBERLÂNDIA"/>
    <s v="009/2021"/>
    <s v="01.999.079/0001-79"/>
    <s v="VILLAGE ADMINISTRACAO E SERVICOS EIRELI"/>
    <n v="66563275672"/>
    <s v="NELSON TROMBETA"/>
    <n v="517410"/>
    <x v="0"/>
    <s v="CAMPUS EDUCAÇÃO FÍSICA"/>
    <n v="1400"/>
    <n v="3862.71"/>
    <s v="06 – ENSINO MÉDIO COMPLETO"/>
    <x v="0"/>
    <x v="1"/>
    <d v="1969-02-04T00:00:00"/>
    <x v="2"/>
    <x v="36"/>
    <d v="2022-06-16T00:00:00"/>
  </r>
  <r>
    <n v="154043"/>
    <s v="UNIVERSIDADE FEDERAL DE UBERLÂNDIA"/>
    <s v="009/2021"/>
    <s v="01.999.079/0001-79"/>
    <s v="VILLAGE ADMINISTRACAO E SERVICOS EIRELI"/>
    <n v="12003092609"/>
    <s v="NICOLY FERNANDES CORNELIO"/>
    <n v="422105"/>
    <x v="0"/>
    <s v="CAMPUS SANTA MÔNICA"/>
    <n v="1665.21"/>
    <n v="4377.12"/>
    <s v="06 – ENSINO MÉDIO COMPLETO"/>
    <x v="0"/>
    <x v="0"/>
    <d v="1995-12-05T00:00:00"/>
    <x v="2"/>
    <x v="25"/>
    <d v="2022-05-24T00:00:00"/>
  </r>
  <r>
    <n v="154043"/>
    <s v="UNIVERSIDADE FEDERAL DE UBERLÂNDIA"/>
    <s v="009/2021"/>
    <s v="01.999.079/0001-79"/>
    <s v="VILLAGE ADMINISTRACAO E SERVICOS EIRELI"/>
    <n v="75558912634"/>
    <s v="NILVA MARTINS DE SENI SILVA "/>
    <n v="422105"/>
    <x v="0"/>
    <s v="CAMPUS UMUARAMA "/>
    <n v="1665.21"/>
    <n v="4907.28"/>
    <s v="06 – ENSINO MÉDIO COMPLETO"/>
    <x v="0"/>
    <x v="0"/>
    <d v="1969-10-26T00:00:00"/>
    <x v="2"/>
    <x v="25"/>
    <d v="2021-05-11T00:00:00"/>
  </r>
  <r>
    <n v="154043"/>
    <s v="UNIVERSIDADE FEDERAL DE UBERLÂNDIA"/>
    <s v="009/2021"/>
    <s v="01.999.079/0001-79"/>
    <s v="VILLAGE ADMINISTRACAO E SERVICOS EIRELI"/>
    <n v="113231679"/>
    <s v="ORCALINA GERVASIO DA SILVA"/>
    <n v="517410"/>
    <x v="0"/>
    <s v="CAMPUS UMUARAMA "/>
    <n v="1400"/>
    <n v="3817.35"/>
    <s v="06 – ENSINO MÉDIO COMPLETO"/>
    <x v="0"/>
    <x v="0"/>
    <d v="1970-05-05T00:00:00"/>
    <x v="2"/>
    <x v="36"/>
    <d v="2022-05-05T00:00:00"/>
  </r>
  <r>
    <n v="154043"/>
    <s v="UNIVERSIDADE FEDERAL DE UBERLÂNDIA"/>
    <s v="009/2021"/>
    <s v="01.999.079/0001-79"/>
    <s v="VILLAGE ADMINISTRACAO E SERVICOS EIRELI"/>
    <n v="14289315623"/>
    <s v="PEDRO GABRIEL PEREIRA LEAL"/>
    <n v="422105"/>
    <x v="0"/>
    <s v="CAMPUS SANTA MÔNICA"/>
    <n v="1665.21"/>
    <n v="4377.12"/>
    <s v="06 – ENSINO MÉDIO COMPLETO"/>
    <x v="0"/>
    <x v="1"/>
    <d v="1999-04-07T00:00:00"/>
    <x v="2"/>
    <x v="25"/>
    <d v="2021-05-11T00:00:00"/>
  </r>
  <r>
    <n v="154043"/>
    <s v="UNIVERSIDADE FEDERAL DE UBERLÂNDIA"/>
    <s v="009/2021"/>
    <s v="01.999.079/0001-79"/>
    <s v="VILLAGE ADMINISTRACAO E SERVICOS EIRELI"/>
    <n v="12281976602"/>
    <s v="PEDRO HENRIQUE DE ANDRADE "/>
    <n v="517410"/>
    <x v="0"/>
    <s v="GRAÇA DO ACHÉ"/>
    <n v="1400"/>
    <n v="4374.2"/>
    <s v="06 – ENSINO MÉDIO COMPLETO"/>
    <x v="0"/>
    <x v="1"/>
    <d v="1992-11-05T00:00:00"/>
    <x v="2"/>
    <x v="36"/>
    <d v="2021-05-11T00:00:00"/>
  </r>
  <r>
    <n v="154043"/>
    <s v="UNIVERSIDADE FEDERAL DE UBERLÂNDIA"/>
    <s v="009/2021"/>
    <s v="01.999.079/0001-79"/>
    <s v="VILLAGE ADMINISTRACAO E SERVICOS EIRELI"/>
    <n v="7569778600"/>
    <s v="RAFAEL SILVA VICENTE DA CRUZ"/>
    <n v="517410"/>
    <x v="0"/>
    <s v="INSTITUTO DE QUÍMICA"/>
    <n v="1400"/>
    <n v="3862.71"/>
    <s v="06 – ENSINO MÉDIO COMPLETO"/>
    <x v="0"/>
    <x v="1"/>
    <d v="1986-03-27T00:00:00"/>
    <x v="1"/>
    <x v="36"/>
    <d v="2021-05-12T00:00:00"/>
  </r>
  <r>
    <n v="154043"/>
    <s v="UNIVERSIDADE FEDERAL DE UBERLÂNDIA"/>
    <s v="009/2021"/>
    <s v="01.999.079/0001-79"/>
    <s v="VILLAGE ADMINISTRACAO E SERVICOS EIRELI"/>
    <n v="2280769603"/>
    <s v="RAYLANNE NOGUEIRA XAVIER"/>
    <n v="517410"/>
    <x v="0"/>
    <s v="CAMPUS EDUCAÇÃO FÍSICA"/>
    <n v="1400"/>
    <n v="3862.71"/>
    <s v="06 – ENSINO MÉDIO COMPLETO"/>
    <x v="0"/>
    <x v="0"/>
    <d v="2003-01-28T00:00:00"/>
    <x v="0"/>
    <x v="36"/>
    <d v="2022-07-18T00:00:00"/>
  </r>
  <r>
    <n v="154043"/>
    <s v="UNIVERSIDADE FEDERAL DE UBERLÂNDIA"/>
    <s v="009/2021"/>
    <s v="01.999.079/0001-79"/>
    <s v="VILLAGE ADMINISTRACAO E SERVICOS EIRELI"/>
    <n v="11791959652"/>
    <s v="RENATA VIEIRA TEODORO"/>
    <n v="422105"/>
    <x v="0"/>
    <s v="CAMPUS SANTA MÔNICA"/>
    <n v="1665.21"/>
    <n v="4377.12"/>
    <s v="06 – ENSINO MÉDIO COMPLETO"/>
    <x v="0"/>
    <x v="0"/>
    <d v="1998-02-17T00:00:00"/>
    <x v="2"/>
    <x v="25"/>
    <d v="2022-08-01T00:00:00"/>
  </r>
  <r>
    <n v="154043"/>
    <s v="UNIVERSIDADE FEDERAL DE UBERLÂNDIA"/>
    <s v="009/2021"/>
    <s v="01.999.079/0001-79"/>
    <s v="VILLAGE ADMINISTRACAO E SERVICOS EIRELI"/>
    <n v="7881560630"/>
    <s v="RENATO CORREIA ALVARENGA"/>
    <n v="951315"/>
    <x v="0"/>
    <s v="CAMPUS SANTA MÔNICA"/>
    <n v="1400"/>
    <n v="4374.2"/>
    <s v="06 – ENSINO MÉDIO COMPLETO"/>
    <x v="0"/>
    <x v="1"/>
    <d v="1987-08-05T00:00:00"/>
    <x v="2"/>
    <x v="37"/>
    <d v="2022-10-08T00:00:00"/>
  </r>
  <r>
    <n v="154043"/>
    <s v="UNIVERSIDADE FEDERAL DE UBERLÂNDIA"/>
    <s v="009/2021"/>
    <s v="01.999.079/0001-79"/>
    <s v="VILLAGE ADMINISTRACAO E SERVICOS EIRELI"/>
    <n v="58655239615"/>
    <s v="RENATO MARTINELLI COSTA"/>
    <n v="517410"/>
    <x v="0"/>
    <s v="CAMPUS UMUARAMA "/>
    <n v="1400"/>
    <n v="4374.2"/>
    <s v="06 – ENSINO MÉDIO COMPLETO"/>
    <x v="0"/>
    <x v="1"/>
    <d v="1969-03-11T00:00:00"/>
    <x v="2"/>
    <x v="36"/>
    <d v="2021-11-20T00:00:00"/>
  </r>
  <r>
    <n v="154043"/>
    <s v="UNIVERSIDADE FEDERAL DE UBERLÂNDIA"/>
    <s v="009/2021"/>
    <s v="01.999.079/0001-79"/>
    <s v="VILLAGE ADMINISTRACAO E SERVICOS EIRELI"/>
    <n v="3331258601"/>
    <s v="RODRIGO PEREIRA DA SILVA "/>
    <n v="517410"/>
    <x v="0"/>
    <s v="GLORIA"/>
    <n v="1400"/>
    <n v="4390.07"/>
    <s v="06 – ENSINO MÉDIO COMPLETO"/>
    <x v="1"/>
    <x v="1"/>
    <d v="1977-07-11T00:00:00"/>
    <x v="2"/>
    <x v="36"/>
    <d v="2021-05-11T00:00:00"/>
  </r>
  <r>
    <n v="154043"/>
    <s v="UNIVERSIDADE FEDERAL DE UBERLÂNDIA"/>
    <s v="009/2021"/>
    <s v="01.999.079/0001-79"/>
    <s v="VILLAGE ADMINISTRACAO E SERVICOS EIRELI"/>
    <n v="93494416672"/>
    <s v="RONALDO PEREIRA SANTANA"/>
    <n v="517410"/>
    <x v="0"/>
    <s v="CAMPUS UMUARAMA "/>
    <n v="1400"/>
    <n v="3862.71"/>
    <s v="06 – ENSINO MÉDIO COMPLETO"/>
    <x v="0"/>
    <x v="1"/>
    <d v="1978-03-26T00:00:00"/>
    <x v="0"/>
    <x v="36"/>
    <d v="2021-05-11T00:00:00"/>
  </r>
  <r>
    <n v="154043"/>
    <s v="UNIVERSIDADE FEDERAL DE UBERLÂNDIA"/>
    <s v="009/2021"/>
    <s v="01.999.079/0001-79"/>
    <s v="VILLAGE ADMINISTRACAO E SERVICOS EIRELI"/>
    <n v="32298978620"/>
    <s v="ROSALVO VICENTE DE OLIVEIRA "/>
    <n v="422105"/>
    <x v="0"/>
    <s v="CAMPUS SANTA MÔNICA"/>
    <n v="1665.21"/>
    <n v="4377.12"/>
    <s v="06 – ENSINO MÉDIO COMPLETO"/>
    <x v="0"/>
    <x v="1"/>
    <d v="1959-08-05T00:00:00"/>
    <x v="2"/>
    <x v="25"/>
    <d v="2021-05-11T00:00:00"/>
  </r>
  <r>
    <n v="154043"/>
    <s v="UNIVERSIDADE FEDERAL DE UBERLÂNDIA"/>
    <s v="009/2021"/>
    <s v="01.999.079/0001-79"/>
    <s v="VILLAGE ADMINISTRACAO E SERVICOS EIRELI"/>
    <n v="76635759620"/>
    <s v="ROSANA APARECIDA DE OLIVEIRA LIMA "/>
    <n v="422105"/>
    <x v="0"/>
    <s v="CAMPUS UMUARAMA "/>
    <n v="1665.21"/>
    <n v="4907.28"/>
    <s v="06 – ENSINO MÉDIO COMPLETO"/>
    <x v="0"/>
    <x v="0"/>
    <d v="1971-01-14T00:00:00"/>
    <x v="2"/>
    <x v="25"/>
    <d v="2021-05-11T00:00:00"/>
  </r>
  <r>
    <n v="154043"/>
    <s v="UNIVERSIDADE FEDERAL DE UBERLÂNDIA"/>
    <s v="009/2021"/>
    <s v="01.999.079/0001-79"/>
    <s v="VILLAGE ADMINISTRACAO E SERVICOS EIRELI"/>
    <n v="67228410653"/>
    <s v="ROSIDELMA SILVA SARAIVA "/>
    <n v="422105"/>
    <x v="0"/>
    <s v="CAMPUS EDUCAÇÃO FÍSICA"/>
    <n v="1665.21"/>
    <n v="4377.12"/>
    <s v="06 – ENSINO MÉDIO COMPLETO"/>
    <x v="0"/>
    <x v="0"/>
    <d v="1966-03-04T00:00:00"/>
    <x v="2"/>
    <x v="25"/>
    <d v="2021-05-11T00:00:00"/>
  </r>
  <r>
    <n v="154043"/>
    <s v="UNIVERSIDADE FEDERAL DE UBERLÂNDIA"/>
    <s v="009/2021"/>
    <s v="01.999.079/0001-79"/>
    <s v="VILLAGE ADMINISTRACAO E SERVICOS EIRELI"/>
    <n v="57792704653"/>
    <s v="SILVANIA FATIMA DA SILVEIRA "/>
    <n v="517410"/>
    <x v="0"/>
    <s v="JARAGUÁ"/>
    <n v="1400"/>
    <n v="3862.71"/>
    <s v="06 – ENSINO MÉDIO COMPLETO"/>
    <x v="0"/>
    <x v="0"/>
    <d v="1968-09-25T00:00:00"/>
    <x v="2"/>
    <x v="36"/>
    <d v="2021-05-12T00:00:00"/>
  </r>
  <r>
    <n v="154043"/>
    <s v="UNIVERSIDADE FEDERAL DE UBERLÂNDIA"/>
    <s v="009/2021"/>
    <s v="01.999.079/0001-79"/>
    <s v="VILLAGE ADMINISTRACAO E SERVICOS EIRELI"/>
    <n v="3054610608"/>
    <s v="SOLANGE DOS ANJOS FERREIRA SANTOS "/>
    <n v="517410"/>
    <x v="0"/>
    <s v="DUQUE DE CAXIAS"/>
    <n v="1400"/>
    <n v="3862.71"/>
    <s v="06 – ENSINO MÉDIO COMPLETO"/>
    <x v="0"/>
    <x v="0"/>
    <d v="1974-08-30T00:00:00"/>
    <x v="2"/>
    <x v="36"/>
    <d v="2021-05-11T00:00:00"/>
  </r>
  <r>
    <n v="154043"/>
    <s v="UNIVERSIDADE FEDERAL DE UBERLÂNDIA"/>
    <s v="009/2021"/>
    <s v="01.999.079/0001-79"/>
    <s v="VILLAGE ADMINISTRACAO E SERVICOS EIRELI"/>
    <n v="99913909600"/>
    <s v="SONIA MARIA DA SILVA "/>
    <n v="517410"/>
    <x v="0"/>
    <s v="CAMPUS UMUARAMA "/>
    <n v="1400"/>
    <n v="3817.35"/>
    <s v="06 – ENSINO MÉDIO COMPLETO"/>
    <x v="0"/>
    <x v="0"/>
    <d v="1973-02-15T00:00:00"/>
    <x v="0"/>
    <x v="36"/>
    <d v="2021-05-11T00:00:00"/>
  </r>
  <r>
    <n v="154043"/>
    <s v="UNIVERSIDADE FEDERAL DE UBERLÂNDIA"/>
    <s v="009/2021"/>
    <s v="01.999.079/0001-79"/>
    <s v="VILLAGE ADMINISTRACAO E SERVICOS EIRELI"/>
    <n v="7866794685"/>
    <s v="SUELEN FERREIRA DA SILVA"/>
    <n v="422105"/>
    <x v="0"/>
    <s v="CAMPUS UMUARAMA "/>
    <n v="1665.21"/>
    <n v="4377.12"/>
    <s v="06 – ENSINO MÉDIO COMPLETO"/>
    <x v="0"/>
    <x v="0"/>
    <d v="1987-08-21T00:00:00"/>
    <x v="0"/>
    <x v="25"/>
    <d v="2021-05-11T00:00:00"/>
  </r>
  <r>
    <n v="154043"/>
    <s v="UNIVERSIDADE FEDERAL DE UBERLÂNDIA"/>
    <s v="009/2021"/>
    <s v="01.999.079/0001-79"/>
    <s v="VILLAGE ADMINISTRACAO E SERVICOS EIRELI"/>
    <n v="70423643258"/>
    <s v="SUZANA CALINECASTRO MATOS"/>
    <n v="422105"/>
    <x v="0"/>
    <s v="CAMPUS UMUARAMA "/>
    <n v="1665.21"/>
    <n v="4377.12"/>
    <s v="06 – ENSINO MÉDIO COMPLETO"/>
    <x v="0"/>
    <x v="0"/>
    <d v="2002-09-20T00:00:00"/>
    <x v="0"/>
    <x v="25"/>
    <d v="2022-11-14T00:00:00"/>
  </r>
  <r>
    <n v="154043"/>
    <s v="UNIVERSIDADE FEDERAL DE UBERLÂNDIA"/>
    <s v="009/2021"/>
    <s v="01.999.079/0001-79"/>
    <s v="VILLAGE ADMINISTRACAO E SERVICOS EIRELI"/>
    <n v="6189943608"/>
    <s v="TAMARA TALITA DOS SANTOS LEMOS "/>
    <n v="517410"/>
    <x v="0"/>
    <s v="JARAGUÁ"/>
    <n v="1400"/>
    <n v="3862.71"/>
    <s v="06 – ENSINO MÉDIO COMPLETO"/>
    <x v="0"/>
    <x v="0"/>
    <d v="1985-06-16T00:00:00"/>
    <x v="2"/>
    <x v="36"/>
    <d v="2022-10-02T00:00:00"/>
  </r>
  <r>
    <n v="154043"/>
    <s v="UNIVERSIDADE FEDERAL DE UBERLÂNDIA"/>
    <s v="009/2021"/>
    <s v="01.999.079/0001-79"/>
    <s v="VILLAGE ADMINISTRACAO E SERVICOS EIRELI"/>
    <n v="2720626694"/>
    <s v="TATIANA CABRAL DO VALE ALVES "/>
    <n v="517410"/>
    <x v="0"/>
    <s v="MORADIA ESTUDANTIL"/>
    <n v="1400"/>
    <n v="3862.71"/>
    <s v="06 – ENSINO MÉDIO COMPLETO"/>
    <x v="0"/>
    <x v="0"/>
    <d v="1973-08-14T00:00:00"/>
    <x v="2"/>
    <x v="36"/>
    <d v="2021-05-12T00:00:00"/>
  </r>
  <r>
    <n v="154043"/>
    <s v="UNIVERSIDADE FEDERAL DE UBERLÂNDIA"/>
    <s v="009/2021"/>
    <s v="01.999.079/0001-79"/>
    <s v="VILLAGE ADMINISTRACAO E SERVICOS EIRELI"/>
    <n v="11548718602"/>
    <s v="THAIS ALVES DA SILVEIRA"/>
    <n v="422105"/>
    <x v="0"/>
    <s v="CAMPUS SANTA MÔNICA"/>
    <n v="1665.21"/>
    <n v="4377.12"/>
    <s v="06 – ENSINO MÉDIO COMPLETO"/>
    <x v="0"/>
    <x v="0"/>
    <d v="1991-09-07T00:00:00"/>
    <x v="2"/>
    <x v="25"/>
    <d v="2022-08-03T00:00:00"/>
  </r>
  <r>
    <n v="154043"/>
    <s v="UNIVERSIDADE FEDERAL DE UBERLÂNDIA"/>
    <s v="009/2021"/>
    <s v="01.999.079/0001-79"/>
    <s v="VILLAGE ADMINISTRACAO E SERVICOS EIRELI"/>
    <n v="5970673684"/>
    <s v="URSULA MATOS LIMA"/>
    <n v="517410"/>
    <x v="0"/>
    <s v="JARDIM BRASILIA"/>
    <n v="1400"/>
    <n v="3862.71"/>
    <s v="06 – ENSINO MÉDIO COMPLETO"/>
    <x v="0"/>
    <x v="0"/>
    <d v="1984-04-15T00:00:00"/>
    <x v="2"/>
    <x v="36"/>
    <d v="2021-10-07T00:00:00"/>
  </r>
  <r>
    <n v="154043"/>
    <s v="UNIVERSIDADE FEDERAL DE UBERLÂNDIA"/>
    <s v="009/2021"/>
    <s v="01.999.079/0001-79"/>
    <s v="VILLAGE ADMINISTRACAO E SERVICOS EIRELI"/>
    <n v="2067169661"/>
    <s v="VANESSA PEREIRA DA SILVA "/>
    <n v="517410"/>
    <x v="0"/>
    <s v="CAMPUS UMUARAMA "/>
    <n v="1400"/>
    <n v="3817.35"/>
    <s v="06 – ENSINO MÉDIO COMPLETO"/>
    <x v="0"/>
    <x v="0"/>
    <d v="1997-02-12T00:00:00"/>
    <x v="2"/>
    <x v="36"/>
    <d v="2021-10-22T00:00:00"/>
  </r>
  <r>
    <n v="154043"/>
    <s v="UNIVERSIDADE FEDERAL DE UBERLÂNDIA"/>
    <s v="009/2021"/>
    <s v="01.999.079/0001-79"/>
    <s v="VILLAGE ADMINISTRACAO E SERVICOS EIRELI"/>
    <n v="64262758168"/>
    <s v="VERA LUCIA DA SILVA"/>
    <n v="422105"/>
    <x v="0"/>
    <s v="CAMPUS SANTA MÔNICA"/>
    <n v="1665.21"/>
    <n v="4481.87"/>
    <s v="06 – ENSINO MÉDIO COMPLETO"/>
    <x v="0"/>
    <x v="0"/>
    <d v="1974-03-28T00:00:00"/>
    <x v="2"/>
    <x v="25"/>
    <d v="2021-08-20T00:00:00"/>
  </r>
  <r>
    <n v="154043"/>
    <s v="UNIVERSIDADE FEDERAL DE UBERLÂNDIA"/>
    <s v="009/2021"/>
    <s v="01.999.079/0001-79"/>
    <s v="VILLAGE ADMINISTRACAO E SERVICOS EIRELI"/>
    <n v="78374464615"/>
    <s v="VERA LUCIA FERREIRA DA SILVA "/>
    <n v="517410"/>
    <x v="0"/>
    <s v="MUSEU DO ÍNDIO"/>
    <n v="1400"/>
    <n v="3862.71"/>
    <s v="06 – ENSINO MÉDIO COMPLETO"/>
    <x v="0"/>
    <x v="0"/>
    <d v="1968-05-31T00:00:00"/>
    <x v="2"/>
    <x v="36"/>
    <d v="2021-05-11T00:00:00"/>
  </r>
  <r>
    <n v="154043"/>
    <s v="UNIVERSIDADE FEDERAL DE UBERLÂNDIA"/>
    <s v="009/2021"/>
    <s v="01.999.079/0001-79"/>
    <s v="VILLAGE ADMINISTRACAO E SERVICOS EIRELI"/>
    <n v="8334990685"/>
    <s v="VINICIUS SILVA DE ULHOA ROCHA "/>
    <n v="422105"/>
    <x v="0"/>
    <s v="CAMPUS SANTA MÔNICA"/>
    <n v="1665.21"/>
    <n v="4377.12"/>
    <s v="06 – ENSINO MÉDIO COMPLETO"/>
    <x v="1"/>
    <x v="1"/>
    <d v="1985-11-23T00:00:00"/>
    <x v="2"/>
    <x v="25"/>
    <d v="2021-05-11T00:00:00"/>
  </r>
  <r>
    <n v="154043"/>
    <s v="UNIVERSIDADE FEDERAL DE UBERLÂNDIA"/>
    <s v="009/2021"/>
    <s v="01.999.079/0001-79"/>
    <s v="VILLAGE ADMINISTRACAO E SERVICOS EIRELI"/>
    <n v="2261309678"/>
    <s v="VITOR DA SILVA GOMES "/>
    <n v="422105"/>
    <x v="0"/>
    <s v="CAMPUS SANTA MÔNICA"/>
    <n v="1665.21"/>
    <n v="4377.12"/>
    <s v="06 – ENSINO MÉDIO COMPLETO"/>
    <x v="0"/>
    <x v="1"/>
    <d v="2000-03-15T00:00:00"/>
    <x v="2"/>
    <x v="25"/>
    <d v="2021-05-11T00:00:00"/>
  </r>
  <r>
    <n v="154043"/>
    <s v="UNIVERSIDADE FEDERAL DE UBERLÂNDIA"/>
    <s v="009/2021"/>
    <s v="01.999.079/0001-79"/>
    <s v="VILLAGE ADMINISTRACAO E SERVICOS EIRELI"/>
    <n v="6480286669"/>
    <s v="VIVIANE FERREIRA MALAQUIAS "/>
    <n v="422105"/>
    <x v="0"/>
    <s v="CAMPUS UMUARAMA "/>
    <n v="1665.21"/>
    <n v="4377.12"/>
    <s v="06 – ENSINO MÉDIO COMPLETO"/>
    <x v="0"/>
    <x v="0"/>
    <d v="1990-07-16T00:00:00"/>
    <x v="1"/>
    <x v="25"/>
    <d v="2021-05-11T00:00:00"/>
  </r>
  <r>
    <n v="154043"/>
    <s v="UNIVERSIDADE FEDERAL DE UBERLÂNDIA"/>
    <s v="009/2021"/>
    <s v="01.999.079/0001-79"/>
    <s v="VILLAGE ADMINISTRACAO E SERVICOS EIRELI"/>
    <n v="6690995623"/>
    <s v="WESLEY ROBERTO RODRIGUES"/>
    <n v="517410"/>
    <x v="0"/>
    <s v="GLORIA"/>
    <n v="1400"/>
    <n v="3878.58"/>
    <s v="06 – ENSINO MÉDIO COMPLETO"/>
    <x v="0"/>
    <x v="1"/>
    <d v="1983-02-04T00:00:00"/>
    <x v="2"/>
    <x v="36"/>
    <d v="2022-03-11T00:00:00"/>
  </r>
  <r>
    <n v="154043"/>
    <s v="UNIVERSIDADE FEDERAL DE UBERLÂNDIA"/>
    <s v="009/2021"/>
    <s v="01.999.079/0001-79"/>
    <s v="VILLAGE ADMINISTRACAO E SERVICOS EIRELI"/>
    <n v="11636447651"/>
    <s v="WHELINGTON CABRAL GOMES"/>
    <n v="422105"/>
    <x v="0"/>
    <s v="CAMPUS SANTA MÔNICA"/>
    <n v="1665.21"/>
    <n v="4377.12"/>
    <s v="06 – ENSINO MÉDIO COMPLETO"/>
    <x v="0"/>
    <x v="1"/>
    <d v="1995-04-11T00:00:00"/>
    <x v="2"/>
    <x v="25"/>
    <d v="2022-03-17T00:00:00"/>
  </r>
  <r>
    <n v="154043"/>
    <s v="UNIVERSIDADE FEDERAL DE UBERLÂNDIA"/>
    <s v="009/2021"/>
    <s v="01.999.079/0001-79"/>
    <s v="VILLAGE ADMINISTRACAO E SERVICOS EIRELI"/>
    <n v="14009990651"/>
    <s v="ZAIRA RIBEIRO ARRUDA"/>
    <n v="422105"/>
    <x v="0"/>
    <s v="CAMPUS SANTA MÔNICA"/>
    <n v="1665.21"/>
    <n v="4377.12"/>
    <s v="06 – ENSINO MÉDIO COMPLETO"/>
    <x v="0"/>
    <x v="0"/>
    <d v="2000-03-15T00:00:00"/>
    <x v="1"/>
    <x v="25"/>
    <d v="2022-05-11T00:00:00"/>
  </r>
  <r>
    <n v="154043"/>
    <s v="UNIVERSIDADE FEDERAL DE UBERLÂNDIA"/>
    <s v="012/2021"/>
    <s v="05.670.079/0001-81"/>
    <s v="SANTA FÉ SERVIÇOS EIRELI"/>
    <n v="3041103613"/>
    <s v="CARLA SIRLEI FERREIRA DE MORAIS"/>
    <n v="517410"/>
    <x v="0"/>
    <s v="CAMPUS PATOS DE MINAS"/>
    <n v="1684.96"/>
    <n v="3963.85"/>
    <s v="06 – ENSINO MÉDIO COMPLETO"/>
    <x v="0"/>
    <x v="0"/>
    <d v="1974-05-03T00:00:00"/>
    <x v="0"/>
    <x v="39"/>
    <d v="2021-05-11T00:00:00"/>
  </r>
  <r>
    <n v="154043"/>
    <s v="UNIVERSIDADE FEDERAL DE UBERLÂNDIA"/>
    <s v="012/2021"/>
    <s v="05.670.079/0001-81"/>
    <s v="SANTA FÉ SERVIÇOS EIRELI"/>
    <n v="3996193645"/>
    <s v="CRISTIANO ARLINDO DA SILVA"/>
    <n v="517410"/>
    <x v="0"/>
    <s v="CAMPUS PATOS DE MINAS"/>
    <n v="1684.96"/>
    <n v="4039.5"/>
    <s v="06 – ENSINO MÉDIO COMPLETO"/>
    <x v="1"/>
    <x v="1"/>
    <d v="1978-02-19T00:00:00"/>
    <x v="0"/>
    <x v="39"/>
    <d v="2021-11-02T00:00:00"/>
  </r>
  <r>
    <n v="154043"/>
    <s v="UNIVERSIDADE FEDERAL DE UBERLÂNDIA"/>
    <s v="012/2021"/>
    <s v="05.670.079/0001-81"/>
    <s v="SANTA FÉ SERVIÇOS EIRELI"/>
    <n v="11473634636"/>
    <s v="DIOGO OLIVEIRA LIMA"/>
    <n v="422105"/>
    <x v="0"/>
    <s v="CAMPUS PATOS DE MINAS"/>
    <n v="1679.49"/>
    <n v="3953.25"/>
    <s v="06 – ENSINO MÉDIO COMPLETO"/>
    <x v="0"/>
    <x v="1"/>
    <d v="1998-07-07T00:00:00"/>
    <x v="2"/>
    <x v="25"/>
    <d v="2022-08-02T00:00:00"/>
  </r>
  <r>
    <n v="154043"/>
    <s v="UNIVERSIDADE FEDERAL DE UBERLÂNDIA"/>
    <s v="012/2021"/>
    <s v="05.670.079/0001-81"/>
    <s v="SANTA FÉ SERVIÇOS EIRELI"/>
    <n v="3998205667"/>
    <s v="FLÁVIO JOSÉ ALVES "/>
    <n v="517410"/>
    <x v="0"/>
    <s v="CAMPUS PATOS DE MINAS"/>
    <n v="1684.96"/>
    <n v="4413.6000000000004"/>
    <s v="06 – ENSINO MÉDIO COMPLETO"/>
    <x v="0"/>
    <x v="1"/>
    <d v="1979-02-10T00:00:00"/>
    <x v="2"/>
    <x v="39"/>
    <d v="2021-05-12T00:00:00"/>
  </r>
  <r>
    <n v="154043"/>
    <s v="UNIVERSIDADE FEDERAL DE UBERLÂNDIA"/>
    <s v="012/2021"/>
    <s v="05.670.079/0001-81"/>
    <s v="SANTA FÉ SERVIÇOS EIRELI"/>
    <n v="3017918645"/>
    <s v="JOÃO CLÁUDIO LOPES"/>
    <n v="517410"/>
    <x v="0"/>
    <s v="CAMPUS PATOS DE MINAS"/>
    <n v="1684.96"/>
    <n v="4413.6000000000004"/>
    <s v="06 – ENSINO MÉDIO COMPLETO"/>
    <x v="0"/>
    <x v="1"/>
    <d v="1978-05-16T00:00:00"/>
    <x v="1"/>
    <x v="39"/>
    <d v="2021-05-11T00:00:00"/>
  </r>
  <r>
    <n v="154043"/>
    <s v="UNIVERSIDADE FEDERAL DE UBERLÂNDIA"/>
    <s v="012/2021"/>
    <s v="05.670.079/0001-81"/>
    <s v="SANTA FÉ SERVIÇOS EIRELI"/>
    <n v="43511015634"/>
    <s v="JOSÉ BATISTA DE SOUSA"/>
    <n v="517410"/>
    <x v="0"/>
    <s v="CAMPUS PATOS DE MINAS"/>
    <n v="1684.96"/>
    <n v="4039.5"/>
    <s v="06 – ENSINO MÉDIO COMPLETO"/>
    <x v="0"/>
    <x v="1"/>
    <d v="1960-09-10T00:00:00"/>
    <x v="0"/>
    <x v="39"/>
    <d v="2021-05-12T00:00:00"/>
  </r>
  <r>
    <n v="154043"/>
    <s v="UNIVERSIDADE FEDERAL DE UBERLÂNDIA"/>
    <s v="012/2021"/>
    <s v="05.670.079/0001-81"/>
    <s v="SANTA FÉ SERVIÇOS EIRELI"/>
    <n v="90205413668"/>
    <s v="MARCELO MARQUES CAIXETA"/>
    <n v="517410"/>
    <x v="0"/>
    <s v="CAMPUS PATOS DE MINAS"/>
    <n v="1684.96"/>
    <n v="4039.5"/>
    <s v="06 – ENSINO MÉDIO COMPLETO"/>
    <x v="0"/>
    <x v="1"/>
    <d v="1973-04-02T00:00:00"/>
    <x v="0"/>
    <x v="39"/>
    <d v="2021-08-09T00:00:00"/>
  </r>
  <r>
    <n v="154043"/>
    <s v="UNIVERSIDADE FEDERAL DE UBERLÂNDIA"/>
    <s v="012/2021"/>
    <s v="05.670.079/0001-81"/>
    <s v="SANTA FÉ SERVIÇOS EIRELI"/>
    <n v="9106352693"/>
    <s v="MARLON APARECIDO SILVA "/>
    <n v="517410"/>
    <x v="0"/>
    <s v="CAMPUS PATOS DE MINAS"/>
    <n v="1684.96"/>
    <n v="4413.6000000000004"/>
    <s v="06 – ENSINO MÉDIO COMPLETO"/>
    <x v="0"/>
    <x v="1"/>
    <d v="1993-10-12T00:00:00"/>
    <x v="2"/>
    <x v="39"/>
    <d v="2021-05-11T00:00:00"/>
  </r>
  <r>
    <n v="154043"/>
    <s v="UNIVERSIDADE FEDERAL DE UBERLÂNDIA"/>
    <s v="012/2021"/>
    <s v="05.670.079/0001-81"/>
    <s v="SANTA FÉ SERVIÇOS EIRELI"/>
    <n v="9789547692"/>
    <s v="MICHELLY CAROLINE MOREIRA SILVA"/>
    <n v="422105"/>
    <x v="0"/>
    <s v="CAMPUS PATOS DE MINAS"/>
    <n v="1679.49"/>
    <n v="3953.25"/>
    <s v="06 – ENSINO MÉDIO COMPLETO"/>
    <x v="1"/>
    <x v="0"/>
    <d v="1988-09-12T00:00:00"/>
    <x v="1"/>
    <x v="25"/>
    <d v="2021-05-11T00:00:00"/>
  </r>
  <r>
    <n v="154043"/>
    <s v="UNIVERSIDADE FEDERAL DE UBERLÂNDIA"/>
    <s v="012/2021"/>
    <s v="05.670.079/0001-81"/>
    <s v="SANTA FÉ SERVIÇOS EIRELI"/>
    <n v="11236131681"/>
    <s v="RAPHAELA PRADO TAVARES "/>
    <n v="422105"/>
    <x v="0"/>
    <s v="CAMPUS PATOS DE MINAS"/>
    <n v="1679.49"/>
    <n v="3953.25"/>
    <s v="06 – ENSINO MÉDIO COMPLETO"/>
    <x v="0"/>
    <x v="0"/>
    <d v="2004-01-06T00:00:00"/>
    <x v="1"/>
    <x v="25"/>
    <d v="2022-08-18T00:00:00"/>
  </r>
  <r>
    <n v="154043"/>
    <s v="UNIVERSIDADE FEDERAL DE UBERLÂNDIA"/>
    <s v="012/2021"/>
    <s v="05.670.079/0001-81"/>
    <s v="SANTA FÉ SERVIÇOS EIRELI"/>
    <n v="4096591696"/>
    <s v="SÍLVIA REGINA MARTINS"/>
    <n v="517410"/>
    <x v="0"/>
    <s v="CAMPUS PATOS DE MINAS"/>
    <n v="1684.96"/>
    <n v="3963.85"/>
    <s v="06 – ENSINO MÉDIO COMPLETO"/>
    <x v="0"/>
    <x v="0"/>
    <s v="05/111976"/>
    <x v="1"/>
    <x v="39"/>
    <d v="2021-05-11T00:00:00"/>
  </r>
  <r>
    <n v="154043"/>
    <s v="UNIVERSIDADE FEDERAL DE UBERLÂNDIA"/>
    <s v="012/2021"/>
    <s v="05.670.079/0001-81"/>
    <s v="SANTA FÉ SERVIÇOS EIRELI"/>
    <n v="70605218102"/>
    <s v="THAWANE PEREIRA NUNES DA CRUZ "/>
    <n v="422105"/>
    <x v="0"/>
    <s v="CAMPUS PATOS DE MINAS"/>
    <n v="1679.49"/>
    <n v="3953.25"/>
    <s v="06 – ENSINO MÉDIO COMPLETO"/>
    <x v="0"/>
    <x v="0"/>
    <d v="1998-12-13T00:00:00"/>
    <x v="0"/>
    <x v="25"/>
    <d v="2021-05-11T00:00:00"/>
  </r>
  <r>
    <n v="154043"/>
    <s v="UNIVERSIDADE FEDERAL DE UBERLÂNDIA"/>
    <s v="012/2021"/>
    <s v="05.670.079/0001-81"/>
    <s v="SANTA FÉ SERVIÇOS EIRELI"/>
    <n v="78366895653"/>
    <s v="WELLINGTON LUCAS DE SOUSA NUNES"/>
    <n v="517410"/>
    <x v="0"/>
    <s v="CAMPUS PATOS DE MINAS"/>
    <n v="1684.96"/>
    <n v="4039.5"/>
    <s v="06 – ENSINO MÉDIO COMPLETO"/>
    <x v="0"/>
    <x v="1"/>
    <d v="1974-02-17T00:00:00"/>
    <x v="0"/>
    <x v="39"/>
    <d v="2022-04-14T00:00:00"/>
  </r>
  <r>
    <n v="154043"/>
    <s v="UNIVERSIDADE FEDERAL DE UBERLÂNDIA"/>
    <s v="012/2021"/>
    <s v="05.670.079/0001-81"/>
    <s v="SANTA FÉ SERVIÇOS EIRELI"/>
    <n v="8384403635"/>
    <s v="WILSON JOSÉ DE SOUZA JUNIOR"/>
    <n v="517410"/>
    <x v="0"/>
    <s v="CAMPUS PATOS DE MINAS"/>
    <n v="1684.96"/>
    <n v="4413.6000000000004"/>
    <s v="06 – ENSINO MÉDIO COMPLETO"/>
    <x v="1"/>
    <x v="1"/>
    <d v="1993-07-09T00:00:00"/>
    <x v="2"/>
    <x v="39"/>
    <d v="2022-02-01T00:00:00"/>
  </r>
  <r>
    <n v="154043"/>
    <s v="UNIVERSIDADE FEDERAL DE UBERLÂNDIA"/>
    <s v="012/2021"/>
    <s v="05.670.079/0001-81"/>
    <s v="SANTA FÉ SERVIÇOS EIRELI"/>
    <s v="058.506.686-83"/>
    <s v="ADELIA CRISTINA RESENDE BUENO"/>
    <n v="517415"/>
    <x v="0"/>
    <s v="CAMPUS MONTE CARMELO"/>
    <n v="1684.96"/>
    <n v="4152.3999999999996"/>
    <s v="06 – ENSINO MÉDIO COMPLETO"/>
    <x v="0"/>
    <x v="0"/>
    <d v="1981-06-11T00:00:00"/>
    <x v="2"/>
    <x v="40"/>
    <d v="2021-06-10T00:00:00"/>
  </r>
  <r>
    <n v="154043"/>
    <s v="UNIVERSIDADE FEDERAL DE UBERLÂNDIA"/>
    <s v="012/2021"/>
    <s v="05.670.079/0001-81"/>
    <s v="SANTA FÉ SERVIÇOS EIRELI"/>
    <s v="108.985.596-69"/>
    <s v="ALVANDO RODRIGUES DE LIMA NETO"/>
    <n v="517415"/>
    <x v="0"/>
    <s v="CAMPUS MONTE CARMELO"/>
    <n v="1684.96"/>
    <n v="4152.3999999999996"/>
    <s v="06 – ENSINO MÉDIO COMPLETO"/>
    <x v="0"/>
    <x v="1"/>
    <d v="1994-10-08T00:00:00"/>
    <x v="2"/>
    <x v="40"/>
    <d v="2021-05-11T00:00:00"/>
  </r>
  <r>
    <n v="154043"/>
    <s v="UNIVERSIDADE FEDERAL DE UBERLÂNDIA"/>
    <s v="012/2021"/>
    <s v="05.670.079/0001-81"/>
    <s v="SANTA FÉ SERVIÇOS EIRELI"/>
    <s v="051.108.786-17"/>
    <s v="ANDRÉIA ABADIA RODRIGUES"/>
    <n v="517415"/>
    <x v="0"/>
    <s v="CAMPUS MONTE CARMELO"/>
    <n v="1684.96"/>
    <n v="4013.45"/>
    <s v="06 – ENSINO MÉDIO COMPLETO"/>
    <x v="0"/>
    <x v="0"/>
    <d v="1979-07-25T00:00:00"/>
    <x v="1"/>
    <x v="40"/>
    <d v="2021-05-11T00:00:00"/>
  </r>
  <r>
    <n v="154043"/>
    <s v="UNIVERSIDADE FEDERAL DE UBERLÂNDIA"/>
    <s v="012/2021"/>
    <s v="05.670.079/0001-81"/>
    <s v="SANTA FÉ SERVIÇOS EIRELI"/>
    <s v="037.200.106-86"/>
    <s v="CLAUDINEI TEODORO DA SILVA"/>
    <n v="517415"/>
    <x v="0"/>
    <s v="CAMPUS MONTE CARMELO"/>
    <n v="1684.96"/>
    <n v="4539.28"/>
    <s v="06 – ENSINO MÉDIO COMPLETO"/>
    <x v="0"/>
    <x v="1"/>
    <d v="1977-05-01T00:00:00"/>
    <x v="2"/>
    <x v="40"/>
    <d v="2021-05-12T00:00:00"/>
  </r>
  <r>
    <n v="154043"/>
    <s v="UNIVERSIDADE FEDERAL DE UBERLÂNDIA"/>
    <s v="012/2021"/>
    <s v="05.670.079/0001-81"/>
    <s v="SANTA FÉ SERVIÇOS EIRELI"/>
    <s v="116.856.446-86"/>
    <s v="CLÁUDIO CORREA SILVA"/>
    <n v="517415"/>
    <x v="0"/>
    <s v="CAMPUS MONTE CARMELO"/>
    <n v="1684.96"/>
    <n v="4539.28"/>
    <s v="06 – ENSINO MÉDIO COMPLETO"/>
    <x v="0"/>
    <x v="1"/>
    <d v="1995-05-20T00:00:00"/>
    <x v="0"/>
    <x v="40"/>
    <d v="2021-05-11T00:00:00"/>
  </r>
  <r>
    <n v="154043"/>
    <s v="UNIVERSIDADE FEDERAL DE UBERLÂNDIA"/>
    <s v="012/2021"/>
    <s v="05.670.079/0001-81"/>
    <s v="SANTA FÉ SERVIÇOS EIRELI"/>
    <s v="643.900.986-91"/>
    <s v="CRISTIANO MARQUES FELIPE"/>
    <n v="517415"/>
    <x v="0"/>
    <s v="CAMPUS MONTE CARMELO"/>
    <n v="1684.96"/>
    <n v="4539.28"/>
    <s v="06 – ENSINO MÉDIO COMPLETO"/>
    <x v="0"/>
    <x v="1"/>
    <d v="1985-05-15T00:00:00"/>
    <x v="0"/>
    <x v="40"/>
    <d v="2021-05-12T00:00:00"/>
  </r>
  <r>
    <n v="154043"/>
    <s v="UNIVERSIDADE FEDERAL DE UBERLÂNDIA"/>
    <s v="012/2021"/>
    <s v="05.670.079/0001-81"/>
    <s v="SANTA FÉ SERVIÇOS EIRELI"/>
    <s v="725.111.506-97"/>
    <s v="DÁBILA DUARTE E SILVA TAVEIRA"/>
    <n v="517415"/>
    <x v="0"/>
    <s v="CAMPUS MONTE CARMELO"/>
    <n v="1684.96"/>
    <n v="4152.3999999999996"/>
    <s v="06 – ENSINO MÉDIO COMPLETO"/>
    <x v="0"/>
    <x v="0"/>
    <d v="1991-05-08T00:00:00"/>
    <x v="0"/>
    <x v="40"/>
    <d v="2021-06-11T00:00:00"/>
  </r>
  <r>
    <n v="154043"/>
    <s v="UNIVERSIDADE FEDERAL DE UBERLÂNDIA"/>
    <s v="012/2021"/>
    <s v="05.670.079/0001-81"/>
    <s v="SANTA FÉ SERVIÇOS EIRELI"/>
    <s v="680.734.706-59"/>
    <s v="EDER DA SILVA ROSA"/>
    <n v="517415"/>
    <x v="0"/>
    <s v="CAMPUS MONTE CARMELO"/>
    <n v="1684.96"/>
    <n v="4152.3999999999996"/>
    <s v="06 – ENSINO MÉDIO COMPLETO"/>
    <x v="0"/>
    <x v="1"/>
    <d v="1970-08-28T00:00:00"/>
    <x v="1"/>
    <x v="40"/>
    <d v="2022-06-14T00:00:00"/>
  </r>
  <r>
    <n v="154043"/>
    <s v="UNIVERSIDADE FEDERAL DE UBERLÂNDIA"/>
    <s v="012/2021"/>
    <s v="05.670.079/0001-81"/>
    <s v="SANTA FÉ SERVIÇOS EIRELI"/>
    <s v="052.700.476-67"/>
    <s v="EDVAN VIEIRA DOS SANTOS"/>
    <n v="517415"/>
    <x v="0"/>
    <s v="CAMPUS MONTE CARMELO"/>
    <n v="1684.96"/>
    <n v="4539.28"/>
    <s v="06 – ENSINO MÉDIO COMPLETO"/>
    <x v="0"/>
    <x v="1"/>
    <d v="1983-05-01T00:00:00"/>
    <x v="1"/>
    <x v="40"/>
    <d v="2021-06-10T00:00:00"/>
  </r>
  <r>
    <n v="154043"/>
    <s v="UNIVERSIDADE FEDERAL DE UBERLÂNDIA"/>
    <s v="012/2021"/>
    <s v="05.670.079/0001-81"/>
    <s v="SANTA FÉ SERVIÇOS EIRELI"/>
    <s v="528.337.806-30"/>
    <s v="FLÁVIO DOS REIS MENDES"/>
    <n v="517415"/>
    <x v="0"/>
    <s v="CAMPUS MONTE CARMELO"/>
    <n v="1684.96"/>
    <n v="4539.28"/>
    <s v="06 – ENSINO MÉDIO COMPLETO"/>
    <x v="0"/>
    <x v="1"/>
    <d v="1992-07-20T00:00:00"/>
    <x v="0"/>
    <x v="40"/>
    <d v="2021-05-12T00:00:00"/>
  </r>
  <r>
    <n v="154043"/>
    <s v="UNIVERSIDADE FEDERAL DE UBERLÂNDIA"/>
    <s v="012/2021"/>
    <s v="05.670.079/0001-81"/>
    <s v="SANTA FÉ SERVIÇOS EIRELI"/>
    <s v="117.292.926-23"/>
    <s v="ISAMARA CRISTINA DE SOUZA CUNHA"/>
    <n v="517415"/>
    <x v="0"/>
    <s v="CAMPUS MONTE CARMELO"/>
    <n v="1684.96"/>
    <n v="4013.45"/>
    <s v="06 – ENSINO MÉDIO COMPLETO"/>
    <x v="0"/>
    <x v="0"/>
    <d v="1991-12-12T00:00:00"/>
    <x v="0"/>
    <x v="40"/>
    <d v="2022-03-07T00:00:00"/>
  </r>
  <r>
    <n v="154043"/>
    <s v="UNIVERSIDADE FEDERAL DE UBERLÂNDIA"/>
    <s v="012/2021"/>
    <s v="05.670.079/0001-81"/>
    <s v="SANTA FÉ SERVIÇOS EIRELI"/>
    <s v="083.033.186-75"/>
    <s v="LUCAS DE SOUZA BORGES "/>
    <n v="517415"/>
    <x v="0"/>
    <s v="CAMPUS MONTE CARMELO"/>
    <n v="1684.96"/>
    <n v="4539.28"/>
    <s v="06 – ENSINO MÉDIO COMPLETO"/>
    <x v="0"/>
    <x v="1"/>
    <d v="1993-05-10T00:00:00"/>
    <x v="0"/>
    <x v="40"/>
    <d v="2021-06-11T00:00:00"/>
  </r>
  <r>
    <n v="154043"/>
    <s v="UNIVERSIDADE FEDERAL DE UBERLÂNDIA"/>
    <s v="012/2021"/>
    <s v="05.670.079/0001-81"/>
    <s v="SANTA FÉ SERVIÇOS EIRELI"/>
    <s v="118.914.976-18"/>
    <s v="LUCAS GABRIEL QUEDES PEREIRA"/>
    <n v="517415"/>
    <x v="0"/>
    <s v="CAMPUS MONTE CARMELO"/>
    <n v="1684.96"/>
    <n v="4152.3999999999996"/>
    <s v="06 – ENSINO MÉDIO COMPLETO"/>
    <x v="0"/>
    <x v="1"/>
    <d v="2002-12-20T00:00:00"/>
    <x v="0"/>
    <x v="40"/>
    <d v="2021-06-11T00:00:00"/>
  </r>
  <r>
    <n v="154043"/>
    <s v="UNIVERSIDADE FEDERAL DE UBERLÂNDIA"/>
    <s v="012/2021"/>
    <s v="05.670.079/0001-81"/>
    <s v="SANTA FÉ SERVIÇOS EIRELI"/>
    <s v="115.061.346-70"/>
    <s v="MANOEL CAETANO VILELA NETO"/>
    <n v="517415"/>
    <x v="0"/>
    <s v="CAMPUS MONTE CARMELO"/>
    <n v="1684.96"/>
    <n v="4152.3999999999996"/>
    <s v="06 – ENSINO MÉDIO COMPLETO"/>
    <x v="0"/>
    <x v="1"/>
    <d v="1994-02-15T00:00:00"/>
    <x v="0"/>
    <x v="40"/>
    <d v="2021-05-11T00:00:00"/>
  </r>
  <r>
    <n v="154043"/>
    <s v="UNIVERSIDADE FEDERAL DE UBERLÂNDIA"/>
    <s v="012/2021"/>
    <s v="05.670.079/0001-81"/>
    <s v="SANTA FÉ SERVIÇOS EIRELI"/>
    <s v="080.877.276-73"/>
    <s v="MARCOS FERNANDO DA SILVA MELO"/>
    <n v="517415"/>
    <x v="0"/>
    <s v="CAMPUS MONTE CARMELO"/>
    <n v="1684.96"/>
    <n v="4539.28"/>
    <s v="06 – ENSINO MÉDIO COMPLETO"/>
    <x v="0"/>
    <x v="1"/>
    <d v="1980-03-21T00:00:00"/>
    <x v="0"/>
    <x v="40"/>
    <d v="2021-06-10T00:00:00"/>
  </r>
  <r>
    <n v="154043"/>
    <s v="UNIVERSIDADE FEDERAL DE UBERLÂNDIA"/>
    <s v="012/2021"/>
    <s v="05.670.079/0001-81"/>
    <s v="SANTA FÉ SERVIÇOS EIRELI"/>
    <s v="087.003.796-03"/>
    <s v="NEUMARA SANTOS FERNANDES"/>
    <n v="422105"/>
    <x v="0"/>
    <s v="CAMPUS MONTE CARMELO"/>
    <n v="1679.49"/>
    <n v="4002.1"/>
    <s v="06 – ENSINO MÉDIO COMPLETO"/>
    <x v="1"/>
    <x v="0"/>
    <d v="1985-08-20T00:00:00"/>
    <x v="0"/>
    <x v="25"/>
    <d v="2022-06-01T00:00:00"/>
  </r>
  <r>
    <n v="154043"/>
    <s v="UNIVERSIDADE FEDERAL DE UBERLÂNDIA"/>
    <s v="012/2021"/>
    <s v="05.670.079/0001-81"/>
    <s v="SANTA FÉ SERVIÇOS EIRELI"/>
    <s v="067.057.516-06"/>
    <s v="OLAIR FERNANDES BARBOSA"/>
    <n v="517415"/>
    <x v="0"/>
    <s v="CAMPUS MONTE CARMELO"/>
    <n v="1684.96"/>
    <n v="4539.28"/>
    <s v="06 – ENSINO MÉDIO COMPLETO"/>
    <x v="0"/>
    <x v="1"/>
    <d v="1983-10-07T00:00:00"/>
    <x v="2"/>
    <x v="40"/>
    <d v="2021-05-11T00:00:00"/>
  </r>
  <r>
    <n v="154043"/>
    <s v="UNIVERSIDADE FEDERAL DE UBERLÂNDIA"/>
    <s v="012/2021"/>
    <s v="05.670.079/0001-81"/>
    <s v="SANTA FÉ SERVIÇOS EIRELI"/>
    <s v="141.715.136-69"/>
    <s v="RONLADY JULIO SANTOS SOARES"/>
    <n v="517415"/>
    <x v="0"/>
    <s v="CAMPUS MONTE CARMELO"/>
    <n v="1684.96"/>
    <n v="4152.3999999999996"/>
    <s v="06 – ENSINO MÉDIO COMPLETO"/>
    <x v="0"/>
    <x v="1"/>
    <d v="2001-09-01T00:00:00"/>
    <x v="0"/>
    <x v="40"/>
    <d v="2022-09-07T00:00:00"/>
  </r>
  <r>
    <n v="154043"/>
    <s v="UNIVERSIDADE FEDERAL DE UBERLÂNDIA"/>
    <s v="012/2021"/>
    <s v="05.670.079/0001-81"/>
    <s v="SANTA FÉ SERVIÇOS EIRELI"/>
    <s v="044.521.996-31"/>
    <s v="SIMONE DE OLIVEIRA"/>
    <n v="422105"/>
    <x v="0"/>
    <s v="CAMPUS MONTE CARMELO"/>
    <n v="1679.49"/>
    <n v="4002.1"/>
    <s v="06 – ENSINO MÉDIO COMPLETO"/>
    <x v="1"/>
    <x v="0"/>
    <d v="1977-12-07T00:00:00"/>
    <x v="2"/>
    <x v="25"/>
    <d v="2021-05-11T00:00:00"/>
  </r>
  <r>
    <n v="154043"/>
    <s v="UNIVERSIDADE FEDERAL DE UBERLÂNDIA"/>
    <s v="012/2021"/>
    <s v="05.670.079/0001-81"/>
    <s v="SANTA FÉ SERVIÇOS EIRELI"/>
    <s v="776.631.286-72"/>
    <s v="TEREZA ALVES TOLEDO"/>
    <n v="517415"/>
    <x v="0"/>
    <s v="CAMPUS MONTE CARMELO"/>
    <n v="1684.96"/>
    <n v="4152.3999999999996"/>
    <s v="06 – ENSINO MÉDIO COMPLETO"/>
    <x v="0"/>
    <x v="0"/>
    <d v="1971-06-03T00:00:00"/>
    <x v="0"/>
    <x v="40"/>
    <d v="2021-05-10T00:00:00"/>
  </r>
  <r>
    <n v="154043"/>
    <s v="UNIVERSIDADE FEDERAL DE UBERLÂNDIA"/>
    <s v="012/2021"/>
    <s v="05.670.079/0001-81"/>
    <s v="SANTA FÉ SERVIÇOS EIRELI"/>
    <s v="103.410.826-35"/>
    <s v="ALAN TALLES LACERDA"/>
    <n v="422105"/>
    <x v="0"/>
    <s v="CAMPUS PONTAL"/>
    <n v="1679.49"/>
    <n v="4131.0200000000004"/>
    <s v="06 – ENSINO MÉDIO COMPLETO"/>
    <x v="0"/>
    <x v="1"/>
    <d v="1990-02-26T00:00:00"/>
    <x v="2"/>
    <x v="38"/>
    <d v="2021-05-11T00:00:00"/>
  </r>
  <r>
    <n v="154043"/>
    <s v="UNIVERSIDADE FEDERAL DE UBERLÂNDIA"/>
    <s v="012/2021"/>
    <s v="05.670.079/0001-81"/>
    <s v="SANTA FÉ SERVIÇOS EIRELI"/>
    <s v="051.366.196-43"/>
    <s v="SILVIA MARIA CINTRA"/>
    <n v="422105"/>
    <x v="0"/>
    <s v="CAMPUS PONTAL"/>
    <n v="1679.49"/>
    <n v="4039.29"/>
    <s v="06 – ENSINO MÉDIO COMPLETO"/>
    <x v="0"/>
    <x v="0"/>
    <d v="1976-07-10T00:00:00"/>
    <x v="2"/>
    <x v="38"/>
    <d v="2021-05-11T00:00:00"/>
  </r>
  <r>
    <n v="154043"/>
    <s v="UNIVERSIDADE FEDERAL DE UBERLÂNDIA"/>
    <s v="012/2021"/>
    <s v="05.670.079/0001-81"/>
    <s v="SANTA FÉ SERVIÇOS EIRELI"/>
    <s v="400.741.455-68"/>
    <s v="LUCILIA RODRIGUES DA CONCEICAO"/>
    <n v="517415"/>
    <x v="0"/>
    <s v="CAMPUS PONTAL"/>
    <n v="1684.96"/>
    <n v="4180.3500000000004"/>
    <s v="06 – ENSINO MÉDIO COMPLETO"/>
    <x v="0"/>
    <x v="0"/>
    <d v="1964-10-28T00:00:00"/>
    <x v="2"/>
    <x v="41"/>
    <d v="2021-05-11T00:00:00"/>
  </r>
  <r>
    <n v="154043"/>
    <s v="UNIVERSIDADE FEDERAL DE UBERLÂNDIA"/>
    <s v="012/2021"/>
    <s v="05.670.079/0001-81"/>
    <s v="SANTA FÉ SERVIÇOS EIRELI"/>
    <s v="075.759.246-55"/>
    <s v="RITA PERES DE OLIVEIRA CARDOSO"/>
    <n v="517415"/>
    <x v="0"/>
    <s v="CAMPUS PONTAL"/>
    <n v="1684.96"/>
    <n v="4141.8500000000004"/>
    <s v="06 – ENSINO MÉDIO COMPLETO"/>
    <x v="0"/>
    <x v="0"/>
    <d v="1980-12-15T00:00:00"/>
    <x v="2"/>
    <x v="41"/>
    <d v="2021-05-11T00:00:00"/>
  </r>
  <r>
    <n v="154043"/>
    <s v="UNIVERSIDADE FEDERAL DE UBERLÂNDIA"/>
    <s v="012/2021"/>
    <s v="05.670.079/0001-81"/>
    <s v="SANTA FÉ SERVIÇOS EIRELI"/>
    <s v="108.446.636-89"/>
    <s v="LORRAINE MENDES BARRADA"/>
    <n v="422105"/>
    <x v="0"/>
    <s v="CAMPUS PONTAL"/>
    <n v="1679.49"/>
    <n v="4000.92"/>
    <s v="06 – ENSINO MÉDIO COMPLETO"/>
    <x v="0"/>
    <x v="0"/>
    <d v="1993-11-14T00:00:00"/>
    <x v="1"/>
    <x v="38"/>
    <d v="2022-01-13T00:00:00"/>
  </r>
  <r>
    <n v="154043"/>
    <s v="UNIVERSIDADE FEDERAL DE UBERLÂNDIA"/>
    <s v="012/2021"/>
    <s v="05.670.079/0001-81"/>
    <s v="SANTA FÉ SERVIÇOS EIRELI"/>
    <s v="037.242.386-81"/>
    <s v="JOANA DIVINA DOS SANTOS SILVA"/>
    <n v="422105"/>
    <x v="0"/>
    <s v="CAMPUS PONTAL"/>
    <n v="1679.49"/>
    <n v="4000.92"/>
    <s v="06 – ENSINO MÉDIO COMPLETO"/>
    <x v="0"/>
    <x v="0"/>
    <d v="1971-02-24T00:00:00"/>
    <x v="0"/>
    <x v="38"/>
    <d v="2021-05-11T00:00:00"/>
  </r>
  <r>
    <n v="154043"/>
    <s v="UNIVERSIDADE FEDERAL DE UBERLÂNDIA"/>
    <s v="012/2021"/>
    <s v="05.670.079/0001-81"/>
    <s v="SANTA FÉ SERVIÇOS EIRELI"/>
    <s v="849.181.106-06"/>
    <s v="CARLOS DONIZETE DA SILVA"/>
    <n v="517415"/>
    <x v="0"/>
    <s v="CAMPUS PONTAL"/>
    <n v="1684.96"/>
    <n v="4105.6400000000003"/>
    <s v="06 – ENSINO MÉDIO COMPLETO"/>
    <x v="0"/>
    <x v="1"/>
    <d v="1971-04-14T00:00:00"/>
    <x v="2"/>
    <x v="41"/>
    <d v="2021-12-17T00:00:00"/>
  </r>
  <r>
    <n v="154043"/>
    <s v="UNIVERSIDADE FEDERAL DE UBERLÂNDIA"/>
    <s v="012/2021"/>
    <s v="05.670.079/0001-81"/>
    <s v="SANTA FÉ SERVIÇOS EIRELI"/>
    <s v="053.909.516-89"/>
    <s v="DOUGLAS MARCAL SANTOS"/>
    <n v="517415"/>
    <x v="0"/>
    <s v="CAMPUS PONTAL"/>
    <n v="1684.96"/>
    <n v="4488.17"/>
    <s v="06 – ENSINO MÉDIO COMPLETO"/>
    <x v="0"/>
    <x v="1"/>
    <d v="1983-08-09T00:00:00"/>
    <x v="0"/>
    <x v="41"/>
    <d v="2021-05-11T00:00:00"/>
  </r>
  <r>
    <n v="154043"/>
    <s v="UNIVERSIDADE FEDERAL DE UBERLÂNDIA"/>
    <s v="012/2021"/>
    <s v="05.670.079/0001-81"/>
    <s v="SANTA FÉ SERVIÇOS EIRELI"/>
    <s v="102.176.866-99"/>
    <s v="JOAO PAULO DE SOUSA TROMBELLA"/>
    <n v="517415"/>
    <x v="0"/>
    <s v="CAMPUS PONTAL"/>
    <n v="1684.96"/>
    <n v="4105.6400000000003"/>
    <s v="06 – ENSINO MÉDIO COMPLETO"/>
    <x v="0"/>
    <x v="1"/>
    <d v="1994-08-16T00:00:00"/>
    <x v="0"/>
    <x v="41"/>
    <d v="2021-05-11T00:00:00"/>
  </r>
  <r>
    <n v="154043"/>
    <s v="UNIVERSIDADE FEDERAL DE UBERLÂNDIA"/>
    <s v="012/2021"/>
    <s v="05.670.079/0001-81"/>
    <s v="SANTA FÉ SERVIÇOS EIRELI"/>
    <s v="069.341.996-26"/>
    <s v="UEDER ALBERTO DA CRUZ"/>
    <n v="517415"/>
    <x v="0"/>
    <s v="CAMPUS PONTAL"/>
    <n v="1684.96"/>
    <n v="4488.17"/>
    <s v="06 – ENSINO MÉDIO COMPLETO"/>
    <x v="0"/>
    <x v="1"/>
    <d v="1984-07-09T00:00:00"/>
    <x v="0"/>
    <x v="41"/>
    <d v="2021-05-12T00:00:00"/>
  </r>
  <r>
    <n v="154043"/>
    <s v="UNIVERSIDADE FEDERAL DE UBERLÂNDIA"/>
    <s v="012/2021"/>
    <s v="05.670.079/0001-81"/>
    <s v="SANTA FÉ SERVIÇOS EIRELI"/>
    <s v="652.437.306-53"/>
    <s v="HELIANA FRANCO DE OLIVEIRA"/>
    <n v="517415"/>
    <x v="0"/>
    <s v="CAMPUS PONTAL"/>
    <n v="1684.96"/>
    <n v="4105.6400000000003"/>
    <s v="06 – ENSINO MÉDIO COMPLETO"/>
    <x v="0"/>
    <x v="0"/>
    <d v="1966-03-13T00:00:00"/>
    <x v="0"/>
    <x v="41"/>
    <d v="2021-05-11T00:00:00"/>
  </r>
  <r>
    <n v="154043"/>
    <s v="UNIVERSIDADE FEDERAL DE UBERLÂNDIA"/>
    <s v="012/2021"/>
    <s v="05.670.079/0001-81"/>
    <s v="SANTA FÉ SERVIÇOS EIRELI"/>
    <s v="068.148.046-70"/>
    <s v="LIDIANE OLIVEIRA REIS"/>
    <n v="517415"/>
    <x v="0"/>
    <s v="CAMPUS PONTAL"/>
    <n v="1684.96"/>
    <n v="4105.6400000000003"/>
    <s v="06 – ENSINO MÉDIO COMPLETO"/>
    <x v="0"/>
    <x v="0"/>
    <d v="1984-03-22T00:00:00"/>
    <x v="0"/>
    <x v="41"/>
    <d v="2021-05-12T00:00:00"/>
  </r>
  <r>
    <n v="154043"/>
    <s v="UNIVERSIDADE FEDERAL DE UBERLÂNDIA"/>
    <s v="012/2021"/>
    <s v="05.670.079/0001-81"/>
    <s v="SANTA FÉ SERVIÇOS EIRELI"/>
    <s v="135.412.786-25"/>
    <s v="RAMON HENRIQUE SOUZA DE CASTRO"/>
    <n v="517415"/>
    <x v="0"/>
    <s v="CAMPUS PONTAL"/>
    <n v="1684.96"/>
    <n v="4488.17"/>
    <s v="06 – ENSINO MÉDIO COMPLETO"/>
    <x v="0"/>
    <x v="1"/>
    <d v="1998-01-28T00:00:00"/>
    <x v="0"/>
    <x v="41"/>
    <d v="2021-05-11T00:00:00"/>
  </r>
  <r>
    <n v="154043"/>
    <s v="UNIVERSIDADE FEDERAL DE UBERLÂNDIA"/>
    <s v="012/2021"/>
    <s v="05.670.079/0001-81"/>
    <s v="SANTA FÉ SERVIÇOS EIRELI"/>
    <s v="007.070.816-96"/>
    <s v="VALDECI HONORATO CARDOSO"/>
    <n v="517415"/>
    <x v="0"/>
    <s v="CAMPUS PONTAL"/>
    <n v="1684.96"/>
    <n v="4488.17"/>
    <s v="06 – ENSINO MÉDIO COMPLETO"/>
    <x v="0"/>
    <x v="1"/>
    <d v="1974-01-22T00:00:00"/>
    <x v="0"/>
    <x v="41"/>
    <d v="2021-05-12T00:00:00"/>
  </r>
  <r>
    <n v="154043"/>
    <s v="UNIVERSIDADE FEDERAL DE UBERLÂNDIA"/>
    <s v="012/2021"/>
    <s v="05.670.079/0001-81"/>
    <s v="SANTA FÉ SERVIÇOS EIRELI"/>
    <s v="064.742.806-70"/>
    <s v="MONALISA ARACELE ALVES ARAUJO"/>
    <n v="422105"/>
    <x v="0"/>
    <s v="CAMPUS PONTAL"/>
    <n v="1679.49"/>
    <n v="4000.92"/>
    <s v="06 – ENSINO MÉDIO COMPLETO"/>
    <x v="0"/>
    <x v="0"/>
    <d v="1989-07-31T00:00:00"/>
    <x v="0"/>
    <x v="38"/>
    <d v="2021-05-11T00:00:00"/>
  </r>
  <r>
    <n v="154043"/>
    <s v="UNIVERSIDADE FEDERAL DE UBERLÂNDIA"/>
    <s v="012/2021"/>
    <s v="05.670.079/0001-81"/>
    <s v="SANTA FÉ SERVIÇOS EIRELI"/>
    <s v="134.758.086-76"/>
    <s v="BRUNO ANTONIO SILVA"/>
    <n v="422105"/>
    <x v="0"/>
    <s v="CAMPUS PONTAL"/>
    <n v="1679.49"/>
    <n v="4000.92"/>
    <s v="06 – ENSINO MÉDIO COMPLETO"/>
    <x v="0"/>
    <x v="1"/>
    <d v="1996-08-08T00:00:00"/>
    <x v="0"/>
    <x v="38"/>
    <d v="2021-05-11T00:00:00"/>
  </r>
  <r>
    <n v="154043"/>
    <s v="UNIVERSIDADE FEDERAL DE UBERLÂNDIA"/>
    <s v="012/2021"/>
    <s v="05.670.079/0001-81"/>
    <s v="SANTA FÉ SERVIÇOS EIRELI"/>
    <s v="105.888.056-02"/>
    <s v="HOZANA CARLOS BATISTA GOMES"/>
    <n v="422105"/>
    <x v="0"/>
    <s v="CAMPUS PONTAL"/>
    <n v="1679.49"/>
    <n v="4000.92"/>
    <s v="06 – ENSINO MÉDIO COMPLETO"/>
    <x v="1"/>
    <x v="0"/>
    <d v="1990-05-30T00:00:00"/>
    <x v="2"/>
    <x v="38"/>
    <d v="2021-05-11T00:00:00"/>
  </r>
  <r>
    <n v="154043"/>
    <s v="UNIVERSIDADE FEDERAL DE UBERLÂNDIA"/>
    <s v="012/2021"/>
    <s v="05.670.079/0001-81"/>
    <s v="SANTA FÉ SERVIÇOS EIRELI"/>
    <s v="119.502.546-74"/>
    <s v="JESSIE DIVINA SILVA REZENDE"/>
    <n v="422105"/>
    <x v="0"/>
    <s v="CAMPUS PONTAL"/>
    <n v="1679.49"/>
    <n v="4000.92"/>
    <s v="06 – ENSINO MÉDIO COMPLETO"/>
    <x v="1"/>
    <x v="0"/>
    <d v="1995-05-08T00:00:00"/>
    <x v="2"/>
    <x v="38"/>
    <d v="2021-08-09T00:00:00"/>
  </r>
  <r>
    <n v="154043"/>
    <s v="UNIVERSIDADE FEDERAL DE UBERLÂNDIA"/>
    <s v="047/2017"/>
    <s v="14.345.806/0001-26"/>
    <s v="SELECTA SERVIÇOS GLOBALIZADOS LTDA"/>
    <s v="114.820.756-28"/>
    <s v="ANA CRISTINA VALADAO DE OLIVEIRA"/>
    <n v="514225"/>
    <x v="0"/>
    <s v="SECPREFE"/>
    <n v="1309.1500000000001"/>
    <n v="3859.75"/>
    <s v="00 - SEM EXIGENCIA"/>
    <x v="0"/>
    <x v="0"/>
    <d v="1993-11-07T00:00:00"/>
    <x v="0"/>
    <x v="14"/>
    <d v="2022-11-21T00:00:00"/>
  </r>
  <r>
    <n v="154043"/>
    <s v="UNIVERSIDADE FEDERAL DE UBERLÂNDIA"/>
    <s v="047/2017"/>
    <s v="14.345.806/0001-26"/>
    <s v="SELECTA SERVIÇOS GLOBALIZADOS LTDA"/>
    <s v="074.037.136-30"/>
    <s v="ADENILZA CARDOSO DE OLIVEIRA"/>
    <n v="514225"/>
    <x v="0"/>
    <s v="SECPREFE"/>
    <n v="1309.1500000000001"/>
    <n v="3859.75"/>
    <s v="00 - SEM EXIGENCIA"/>
    <x v="0"/>
    <x v="0"/>
    <d v="1982-05-29T00:00:00"/>
    <x v="0"/>
    <x v="14"/>
    <d v="2022-04-13T00:00:00"/>
  </r>
  <r>
    <n v="154043"/>
    <s v="UNIVERSIDADE FEDERAL DE UBERLÂNDIA"/>
    <s v="047/2017"/>
    <s v="14.345.806/0001-26"/>
    <s v="SELECTA SERVIÇOS GLOBALIZADOS LTDA"/>
    <s v="071.263.556-45"/>
    <s v="ANDREA CAROLINA DE OLIVEIRA"/>
    <n v="514225"/>
    <x v="0"/>
    <s v="SECPREFE"/>
    <n v="1309.1500000000001"/>
    <n v="6326.31"/>
    <s v="00 - SEM EXIGENCIA"/>
    <x v="2"/>
    <x v="0"/>
    <d v="1984-01-31T00:00:00"/>
    <x v="0"/>
    <x v="14"/>
    <d v="2020-01-10T00:00:00"/>
  </r>
  <r>
    <n v="154043"/>
    <s v="UNIVERSIDADE FEDERAL DE UBERLÂNDIA"/>
    <s v="047/2017"/>
    <s v="14.345.806/0001-26"/>
    <s v="SELECTA SERVIÇOS GLOBALIZADOS LTDA"/>
    <s v="056.476.876-60"/>
    <s v="CLEA ROSA DE FARIA"/>
    <n v="514225"/>
    <x v="0"/>
    <s v="SECPREFE"/>
    <n v="1309.1500000000001"/>
    <n v="5156.38"/>
    <s v="00 - SEM EXIGENCIA"/>
    <x v="2"/>
    <x v="0"/>
    <d v="1966-09-04T00:00:00"/>
    <x v="0"/>
    <x v="14"/>
    <d v="2018-10-02T00:00:00"/>
  </r>
  <r>
    <n v="154043"/>
    <s v="UNIVERSIDADE FEDERAL DE UBERLÂNDIA"/>
    <s v="047/2017"/>
    <s v="14.345.806/0001-26"/>
    <s v="SELECTA SERVIÇOS GLOBALIZADOS LTDA"/>
    <s v="064.772.186-40"/>
    <s v="CLEUSA FERREIRA DA S NASCIMENTO"/>
    <n v="514225"/>
    <x v="0"/>
    <s v="SECPREFE"/>
    <n v="1309.1500000000001"/>
    <n v="6326.31"/>
    <s v="00 - SEM EXIGENCIA"/>
    <x v="2"/>
    <x v="0"/>
    <d v="1972-07-19T00:00:00"/>
    <x v="0"/>
    <x v="14"/>
    <d v="2020-01-15T00:00:00"/>
  </r>
  <r>
    <n v="154043"/>
    <s v="UNIVERSIDADE FEDERAL DE UBERLÂNDIA"/>
    <s v="047/2017"/>
    <s v="14.345.806/0001-26"/>
    <s v="SELECTA SERVIÇOS GLOBALIZADOS LTDA"/>
    <s v="126.646.336/43"/>
    <s v="DAYANE MARTINS DE ARAUJO"/>
    <n v="514225"/>
    <x v="0"/>
    <s v="SECPREFE"/>
    <n v="1309.1500000000001"/>
    <n v="3859.75"/>
    <s v="00 - SEM EXIGENCIA"/>
    <x v="3"/>
    <x v="0"/>
    <d v="1993-05-09T00:00:00"/>
    <x v="0"/>
    <x v="14"/>
    <d v="2022-09-29T00:00:00"/>
  </r>
  <r>
    <n v="154043"/>
    <s v="UNIVERSIDADE FEDERAL DE UBERLÂNDIA"/>
    <s v="047/2017"/>
    <s v="14.345.806/0001-26"/>
    <s v="SELECTA SERVIÇOS GLOBALIZADOS LTDA"/>
    <s v="542.976.726-34"/>
    <s v="ELCI DOS REIS"/>
    <n v="514225"/>
    <x v="0"/>
    <s v="SECPREFE"/>
    <n v="1309.1500000000001"/>
    <n v="6326.31"/>
    <s v="00 - SEM EXIGENCIA"/>
    <x v="2"/>
    <x v="0"/>
    <d v="1964-01-13T00:00:00"/>
    <x v="1"/>
    <x v="14"/>
    <d v="2018-02-22T00:00:00"/>
  </r>
  <r>
    <n v="154043"/>
    <s v="UNIVERSIDADE FEDERAL DE UBERLÂNDIA"/>
    <s v="047/2017"/>
    <s v="14.345.806/0001-26"/>
    <s v="SELECTA SERVIÇOS GLOBALIZADOS LTDA"/>
    <s v="687.013.906-78"/>
    <s v="ELISA RIBEIRO DA SILVA"/>
    <n v="514225"/>
    <x v="0"/>
    <s v="SECPREFE"/>
    <n v="1309.1500000000001"/>
    <n v="5156.38"/>
    <s v="00 - SEM EXIGENCIA"/>
    <x v="2"/>
    <x v="0"/>
    <d v="1964-07-28T00:00:00"/>
    <x v="1"/>
    <x v="14"/>
    <d v="2018-02-22T00:00:00"/>
  </r>
  <r>
    <n v="154043"/>
    <s v="UNIVERSIDADE FEDERAL DE UBERLÂNDIA"/>
    <s v="047/2017"/>
    <s v="14.345.806/0001-26"/>
    <s v="SELECTA SERVIÇOS GLOBALIZADOS LTDA"/>
    <s v="138.741.036-92"/>
    <s v="FRANCISCA JANIELLE CUSTODE DE SOUSA"/>
    <n v="514225"/>
    <x v="0"/>
    <s v="SECPREFE"/>
    <n v="1309.1500000000001"/>
    <n v="3859.75"/>
    <s v="00 - SEM EXIGENCIA"/>
    <x v="2"/>
    <x v="0"/>
    <d v="1998-03-18T00:00:00"/>
    <x v="0"/>
    <x v="14"/>
    <d v="2022-09-06T00:00:00"/>
  </r>
  <r>
    <n v="154043"/>
    <s v="UNIVERSIDADE FEDERAL DE UBERLÂNDIA"/>
    <s v="047/2017"/>
    <s v="14.345.806/0001-26"/>
    <s v="SELECTA SERVIÇOS GLOBALIZADOS LTDA"/>
    <s v="001.120.346-32"/>
    <s v="LUCI CARDOSO DOS SANTOS"/>
    <n v="411010"/>
    <x v="0"/>
    <s v="SECPREFE"/>
    <n v="1858.15"/>
    <n v="5581.23"/>
    <s v="00 - SEM EXIGENCIA"/>
    <x v="2"/>
    <x v="0"/>
    <d v="1974-11-01T00:00:00"/>
    <x v="0"/>
    <x v="42"/>
    <d v="2018-02-22T00:00:00"/>
  </r>
  <r>
    <n v="154043"/>
    <s v="UNIVERSIDADE FEDERAL DE UBERLÂNDIA"/>
    <s v="047/2017"/>
    <s v="14.345.806/0001-26"/>
    <s v="SELECTA SERVIÇOS GLOBALIZADOS LTDA"/>
    <s v="912.227.106-68"/>
    <s v="LUCIA MARIA DA SILVA ESPANHOL"/>
    <n v="514225"/>
    <x v="0"/>
    <s v="SECPREFE"/>
    <n v="1309.1500000000001"/>
    <n v="5156.38"/>
    <s v="00 - SEM EXIGENCIA"/>
    <x v="2"/>
    <x v="0"/>
    <d v="1967-11-14T00:00:00"/>
    <x v="1"/>
    <x v="14"/>
    <d v="2021-07-14T00:00:00"/>
  </r>
  <r>
    <n v="154043"/>
    <s v="UNIVERSIDADE FEDERAL DE UBERLÂNDIA"/>
    <s v="047/2017"/>
    <s v="14.345.806/0001-26"/>
    <s v="SELECTA SERVIÇOS GLOBALIZADOS LTDA"/>
    <s v="394.088.176-72"/>
    <s v="MARIA ABADIA DOMINGOS PEREIRA"/>
    <n v="514225"/>
    <x v="0"/>
    <s v="SECPREFE"/>
    <n v="1309.1500000000001"/>
    <n v="6326.31"/>
    <s v="00 - SEM EXIGENCIA"/>
    <x v="2"/>
    <x v="0"/>
    <d v="1962-08-21T00:00:00"/>
    <x v="1"/>
    <x v="14"/>
    <d v="2018-02-22T00:00:00"/>
  </r>
  <r>
    <n v="154043"/>
    <s v="UNIVERSIDADE FEDERAL DE UBERLÂNDIA"/>
    <s v="047/2017"/>
    <s v="14.345.806/0001-26"/>
    <s v="SELECTA SERVIÇOS GLOBALIZADOS LTDA"/>
    <s v="026.894.966-23"/>
    <s v="MARIA MADALENA GONÇALVES"/>
    <n v="514225"/>
    <x v="0"/>
    <s v="SECPREFE"/>
    <n v="1309.1500000000001"/>
    <n v="3859.75"/>
    <s v="00 - SEM EXIGENCIA"/>
    <x v="2"/>
    <x v="0"/>
    <d v="1975-02-25T00:00:00"/>
    <x v="0"/>
    <x v="14"/>
    <d v="2021-05-10T00:00:00"/>
  </r>
  <r>
    <n v="154043"/>
    <s v="UNIVERSIDADE FEDERAL DE UBERLÂNDIA"/>
    <s v="047/2017"/>
    <s v="14.345.806/0001-26"/>
    <s v="SELECTA SERVIÇOS GLOBALIZADOS LTDA"/>
    <s v="054.070.586-18"/>
    <s v="MARIUZA MARTINS DA SILVA"/>
    <n v="514225"/>
    <x v="0"/>
    <s v="SECPREFE"/>
    <n v="1309.1500000000001"/>
    <n v="3859.75"/>
    <s v="00 - SEM EXIGENCIA"/>
    <x v="2"/>
    <x v="0"/>
    <d v="1976-07-26T00:00:00"/>
    <x v="0"/>
    <x v="14"/>
    <d v="2022-10-19T00:00:00"/>
  </r>
  <r>
    <n v="154043"/>
    <s v="UNIVERSIDADE FEDERAL DE UBERLÂNDIA"/>
    <s v="047/2017"/>
    <s v="14.345.806/0001-26"/>
    <s v="SELECTA SERVIÇOS GLOBALIZADOS LTDA"/>
    <s v="106.512.126-18"/>
    <s v="MICHELE CRISTINE GOMIDAS"/>
    <n v="514225"/>
    <x v="0"/>
    <s v="SECPREFE"/>
    <n v="1309.1500000000001"/>
    <n v="3859.75"/>
    <s v="00 - SEM EXIGENCIA"/>
    <x v="2"/>
    <x v="0"/>
    <d v="1989-04-06T00:00:00"/>
    <x v="0"/>
    <x v="14"/>
    <d v="2020-01-15T00:00:00"/>
  </r>
  <r>
    <n v="154043"/>
    <s v="UNIVERSIDADE FEDERAL DE UBERLÂNDIA"/>
    <s v="047/2017"/>
    <s v="14.345.806/0001-26"/>
    <s v="SELECTA SERVIÇOS GLOBALIZADOS LTDA"/>
    <s v="900.273.026-87"/>
    <s v="ONEIDA PEREIRA DA SILVA"/>
    <n v="514225"/>
    <x v="0"/>
    <s v="SECPREFE"/>
    <n v="1309.1500000000001"/>
    <n v="6326.31"/>
    <s v="00 - SEM EXIGENCIA"/>
    <x v="2"/>
    <x v="0"/>
    <d v="1960-10-04T00:00:00"/>
    <x v="2"/>
    <x v="14"/>
    <d v="2018-02-22T00:00:00"/>
  </r>
  <r>
    <n v="154043"/>
    <s v="UNIVERSIDADE FEDERAL DE UBERLÂNDIA"/>
    <s v="047/2017"/>
    <s v="14.345.806/0001-26"/>
    <s v="SELECTA SERVIÇOS GLOBALIZADOS LTDA"/>
    <s v="913.984.446-34"/>
    <s v="ROSANGELA RODRIGUES DE LACERDA"/>
    <n v="514225"/>
    <x v="0"/>
    <s v="SECPREFE"/>
    <n v="1309.1500000000001"/>
    <n v="5156.38"/>
    <s v="00 - SEM EXIGENCIA"/>
    <x v="2"/>
    <x v="0"/>
    <d v="1975-02-01T00:00:00"/>
    <x v="1"/>
    <x v="14"/>
    <d v="2018-02-22T00:00:00"/>
  </r>
  <r>
    <n v="154043"/>
    <s v="UNIVERSIDADE FEDERAL DE UBERLÂNDIA"/>
    <s v="047/2017"/>
    <s v="14.345.806/0001-26"/>
    <s v="SELECTA SERVIÇOS GLOBALIZADOS LTDA"/>
    <s v="091.992.616-93"/>
    <s v="ROZIANA VIEIRA CROXELA "/>
    <n v="514225"/>
    <x v="0"/>
    <s v="SECPREFE"/>
    <n v="1309.1500000000001"/>
    <n v="3859.75"/>
    <s v="00 - SEM EXIGENCIA"/>
    <x v="2"/>
    <x v="0"/>
    <d v="1988-11-21T00:00:00"/>
    <x v="2"/>
    <x v="14"/>
    <d v="2021-10-29T00:00:00"/>
  </r>
  <r>
    <n v="154043"/>
    <s v="UNIVERSIDADE FEDERAL DE UBERLÂNDIA"/>
    <s v="047/2017"/>
    <s v="14.345.806/0001-26"/>
    <s v="SELECTA SERVIÇOS GLOBALIZADOS LTDA"/>
    <s v="743.836.391-00"/>
    <s v="STEFFANY CRISTINA DE OLIVEIRA"/>
    <n v="514225"/>
    <x v="0"/>
    <s v="SECPREFE"/>
    <n v="1309.1500000000001"/>
    <n v="6326.31"/>
    <s v="00 - SEM EXIGENCIA"/>
    <x v="2"/>
    <x v="0"/>
    <d v="1988-10-19T00:00:00"/>
    <x v="2"/>
    <x v="14"/>
    <d v="2018-06-12T00:00:00"/>
  </r>
  <r>
    <n v="154043"/>
    <s v="UNIVERSIDADE FEDERAL DE UBERLÂNDIA"/>
    <s v="047/2017"/>
    <s v="14.345.806/0001-26"/>
    <s v="SELECTA SERVIÇOS GLOBALIZADOS LTDA"/>
    <s v="883.489.976-87"/>
    <s v="SUELY GAMA DA SILVA"/>
    <n v="514225"/>
    <x v="0"/>
    <s v="SECPREFE"/>
    <n v="1309.1500000000001"/>
    <n v="3859.75"/>
    <s v="00 - SEM EXIGENCIA"/>
    <x v="2"/>
    <x v="0"/>
    <d v="1969-01-20T00:00:00"/>
    <x v="2"/>
    <x v="14"/>
    <d v="2018-02-22T00:00:00"/>
  </r>
  <r>
    <n v="154043"/>
    <s v="UNIVERSIDADE FEDERAL DE UBERLÂNDIA"/>
    <s v="047/2017"/>
    <s v="14.345.806/0001-26"/>
    <s v="SELECTA SERVIÇOS GLOBALIZADOS LTDA"/>
    <s v="072.225.046-05"/>
    <s v="TANIA ABADIA RIBEIRO OLIVEIRA"/>
    <n v="514225"/>
    <x v="0"/>
    <s v="SECPREFE"/>
    <n v="1309.1500000000001"/>
    <n v="3859.75"/>
    <s v="00 - SEM EXIGENCIA"/>
    <x v="2"/>
    <x v="0"/>
    <d v="1986-07-08T00:00:00"/>
    <x v="0"/>
    <x v="14"/>
    <d v="2021-03-01T00:00:00"/>
  </r>
  <r>
    <n v="154043"/>
    <s v="UNIVERSIDADE FEDERAL DE UBERLÂNDIA"/>
    <s v="047/2017"/>
    <s v="14.345.806/0001-26"/>
    <s v="SELECTA SERVIÇOS GLOBALIZADOS LTDA"/>
    <s v="912.255.826-87"/>
    <s v="TELMA DORNELAS ROCHA SOARES"/>
    <n v="514225"/>
    <x v="0"/>
    <s v="SECPREFE"/>
    <n v="1309.1500000000001"/>
    <n v="6326.31"/>
    <s v="00 - SEM EXIGENCIA"/>
    <x v="2"/>
    <x v="0"/>
    <d v="1976-05-01T00:00:00"/>
    <x v="2"/>
    <x v="14"/>
    <d v="2018-02-22T00:00:00"/>
  </r>
  <r>
    <n v="154043"/>
    <s v="UNIVERSIDADE FEDERAL DE UBERLÂNDIA"/>
    <s v="047/2017"/>
    <s v="14.345.806/0001-26"/>
    <s v="SELECTA SERVIÇOS GLOBALIZADOS LTDA"/>
    <s v="096.937.256-62"/>
    <s v="THIAGO PIRES MARQUES"/>
    <n v="514305"/>
    <x v="0"/>
    <s v="SECPREFE"/>
    <n v="1362.27"/>
    <n v="3220.21"/>
    <s v="00 - SEM EXIGENCIA"/>
    <x v="2"/>
    <x v="1"/>
    <d v="1990-02-22T00:00:00"/>
    <x v="2"/>
    <x v="43"/>
    <d v="2019-03-18T00:00:00"/>
  </r>
  <r>
    <n v="154043"/>
    <s v="UNIVERSIDADE FEDERAL DE UBERLÂNDIA"/>
    <s v="047/2017"/>
    <s v="14.345.806/0001-26"/>
    <s v="SELECTA SERVIÇOS GLOBALIZADOS LTDA"/>
    <s v="046.760.216-66"/>
    <s v="VALDA CONCEIÇÃO SILVA COELHO"/>
    <n v="514305"/>
    <x v="0"/>
    <s v="SECPREFE"/>
    <n v="1362.27"/>
    <n v="3859.75"/>
    <s v="00 - SEM EXIGENCIA"/>
    <x v="2"/>
    <x v="0"/>
    <d v="1974-11-29T00:00:00"/>
    <x v="1"/>
    <x v="14"/>
    <d v="2022-11-01T00:00:00"/>
  </r>
  <r>
    <n v="154043"/>
    <s v="UNIVERSIDADE FEDERAL DE UBERLÂNDIA"/>
    <s v="047/2017"/>
    <s v="14.345.806/0001-26"/>
    <s v="SELECTA SERVIÇOS GLOBALIZADOS LTDA"/>
    <s v="093.403.066-94"/>
    <s v="VIVIANE FARIA DE FREITAS"/>
    <n v="514225"/>
    <x v="0"/>
    <s v="SECPREFE"/>
    <n v="1309.1500000000001"/>
    <n v="3859.75"/>
    <s v="00 - SEM EXIGENCIA"/>
    <x v="2"/>
    <x v="0"/>
    <d v="1989-09-23T00:00:00"/>
    <x v="0"/>
    <x v="14"/>
    <d v="2022-06-01T00:00:00"/>
  </r>
  <r>
    <n v="154043"/>
    <s v="UNIVERSIDADE FEDERAL DE UBERLÂNDIA"/>
    <s v="048/2018"/>
    <n v="14345806000126"/>
    <s v="SELECTA SERVIÇOS GLOBALIZADOS LTDA"/>
    <n v="3132990132"/>
    <s v="ANDRE L. LEMOS DOS SANTOS"/>
    <n v="622010"/>
    <x v="0"/>
    <s v="SEJAD"/>
    <n v="1750.82"/>
    <n v="4712.1400000000003"/>
    <s v="00 - SEM EXIGENCIA"/>
    <x v="3"/>
    <x v="1"/>
    <d v="1987-12-13T00:00:00"/>
    <x v="2"/>
    <x v="44"/>
    <d v="2018-12-03T00:00:00"/>
  </r>
  <r>
    <n v="154043"/>
    <s v="UNIVERSIDADE FEDERAL DE UBERLÂNDIA"/>
    <s v="048/2018"/>
    <n v="14345806000126"/>
    <s v="SELECTA SERVIÇOS GLOBALIZADOS LTDA"/>
    <n v="84744081649"/>
    <s v="CARLOS ESTALIM ROQUE"/>
    <n v="622010"/>
    <x v="0"/>
    <s v="SEJAD"/>
    <n v="1883.15"/>
    <n v="4963.57"/>
    <s v="00 - SEM EXIGENCIA"/>
    <x v="2"/>
    <x v="1"/>
    <d v="1955-11-19T00:00:00"/>
    <x v="1"/>
    <x v="45"/>
    <d v="2018-12-03T00:00:00"/>
  </r>
  <r>
    <n v="154043"/>
    <s v="UNIVERSIDADE FEDERAL DE UBERLÂNDIA"/>
    <s v="048/2018"/>
    <n v="14345806000126"/>
    <s v="SELECTA SERVIÇOS GLOBALIZADOS LTDA"/>
    <n v="27895506897"/>
    <s v="CELIO MARTINS DOS SANTOS"/>
    <n v="622010"/>
    <x v="0"/>
    <s v="SEJAD"/>
    <n v="1883.15"/>
    <n v="4963.57"/>
    <s v="00 - SEM EXIGENCIA"/>
    <x v="2"/>
    <x v="1"/>
    <d v="1977-12-22T00:00:00"/>
    <x v="1"/>
    <x v="45"/>
    <d v="2018-12-03T00:00:00"/>
  </r>
  <r>
    <n v="154043"/>
    <s v="UNIVERSIDADE FEDERAL DE UBERLÂNDIA"/>
    <s v="048/2018"/>
    <n v="14345806000126"/>
    <s v="SELECTA SERVIÇOS GLOBALIZADOS LTDA"/>
    <s v="611.788.701-97"/>
    <s v="CLEYBER JOSE BORGES"/>
    <n v="622010"/>
    <x v="0"/>
    <s v="SEJAD"/>
    <n v="1750.82"/>
    <n v="4712.1400000000003"/>
    <s v="00 - SEM EXIGENCIA"/>
    <x v="2"/>
    <x v="1"/>
    <m/>
    <x v="0"/>
    <x v="44"/>
    <d v="2022-08-24T00:00:00"/>
  </r>
  <r>
    <n v="154043"/>
    <s v="UNIVERSIDADE FEDERAL DE UBERLÂNDIA"/>
    <s v="048/2018"/>
    <n v="14345806000126"/>
    <s v="SELECTA SERVIÇOS GLOBALIZADOS LTDA"/>
    <s v="094.844.916-00"/>
    <s v="DEUSDETE G. RODRIGUES"/>
    <n v="622010"/>
    <x v="0"/>
    <s v="SEJAD"/>
    <n v="1750.82"/>
    <n v="4712.1400000000003"/>
    <s v="00 - SEM EXIGENCIA"/>
    <x v="0"/>
    <x v="1"/>
    <d v="1988-03-31T00:00:00"/>
    <x v="0"/>
    <x v="44"/>
    <d v="2019-04-01T00:00:00"/>
  </r>
  <r>
    <n v="154043"/>
    <s v="UNIVERSIDADE FEDERAL DE UBERLÂNDIA"/>
    <s v="048/2018"/>
    <n v="14345806000126"/>
    <s v="SELECTA SERVIÇOS GLOBALIZADOS LTDA"/>
    <s v="511.210.506-20"/>
    <s v="DELMO GOMES MACHADO"/>
    <n v="622010"/>
    <x v="0"/>
    <s v="SEJAD"/>
    <n v="1883.15"/>
    <n v="4963.57"/>
    <s v="00 - SEM EXIGENCIA"/>
    <x v="2"/>
    <x v="1"/>
    <d v="1963-11-15T00:00:00"/>
    <x v="0"/>
    <x v="45"/>
    <d v="2021-08-02T00:00:00"/>
  </r>
  <r>
    <n v="154043"/>
    <s v="UNIVERSIDADE FEDERAL DE UBERLÂNDIA"/>
    <s v="048/2018"/>
    <n v="14345806000126"/>
    <s v="SELECTA SERVIÇOS GLOBALIZADOS LTDA"/>
    <s v="063.473.594-21"/>
    <s v="EDILSON SILVA DO NASCIMENTO"/>
    <n v="622010"/>
    <x v="0"/>
    <s v="SEJAD"/>
    <n v="1610.25"/>
    <n v="4384.12"/>
    <s v="00 - SEM EXIGENCIA"/>
    <x v="2"/>
    <x v="1"/>
    <d v="1979-04-01T00:00:00"/>
    <x v="1"/>
    <x v="44"/>
    <d v="2018-02-22T00:00:00"/>
  </r>
  <r>
    <n v="154043"/>
    <s v="UNIVERSIDADE FEDERAL DE UBERLÂNDIA"/>
    <s v="048/2018"/>
    <n v="14345806000126"/>
    <s v="SELECTA SERVIÇOS GLOBALIZADOS LTDA"/>
    <n v="9579306664"/>
    <s v="GASPAR PEREIRA DE OLIVEIRA"/>
    <n v="622010"/>
    <x v="0"/>
    <s v="SEJAD"/>
    <n v="1750.82"/>
    <n v="4712.1400000000003"/>
    <s v="00 - SEM EXIGENCIA"/>
    <x v="0"/>
    <x v="1"/>
    <d v="1991-03-16T00:00:00"/>
    <x v="2"/>
    <x v="44"/>
    <d v="2018-12-03T00:00:00"/>
  </r>
  <r>
    <n v="154043"/>
    <s v="UNIVERSIDADE FEDERAL DE UBERLÂNDIA"/>
    <s v="048/2018"/>
    <n v="14345806000126"/>
    <s v="SELECTA SERVIÇOS GLOBALIZADOS LTDA"/>
    <s v="105.197.986-27"/>
    <s v="ISAAC MURIEL N. BARROS"/>
    <n v="622010"/>
    <x v="0"/>
    <s v="SEJAD"/>
    <n v="1750.82"/>
    <n v="4712.1400000000003"/>
    <s v="00 - SEM EXIGENCIA"/>
    <x v="0"/>
    <x v="1"/>
    <d v="1992-06-19T00:00:00"/>
    <x v="2"/>
    <x v="44"/>
    <d v="2022-05-16T00:00:00"/>
  </r>
  <r>
    <n v="154043"/>
    <s v="UNIVERSIDADE FEDERAL DE UBERLÂNDIA"/>
    <s v="048/2018"/>
    <n v="14345806000126"/>
    <s v="SELECTA SERVIÇOS GLOBALIZADOS LTDA"/>
    <s v="951.983.346-34"/>
    <s v="IVANILDO CUNHA JUNIOR"/>
    <n v="782510"/>
    <x v="0"/>
    <s v="SEJAD"/>
    <n v="2125.4699999999998"/>
    <n v="5520.73"/>
    <s v="06 – ENSINO MÉDIO COMPLETO"/>
    <x v="0"/>
    <x v="1"/>
    <d v="1968-05-18T00:00:00"/>
    <x v="2"/>
    <x v="27"/>
    <d v="2022-03-17T00:00:00"/>
  </r>
  <r>
    <n v="154043"/>
    <s v="UNIVERSIDADE FEDERAL DE UBERLÂNDIA"/>
    <s v="048/2018"/>
    <n v="14345806000126"/>
    <s v="SELECTA SERVIÇOS GLOBALIZADOS LTDA"/>
    <n v="68330561615"/>
    <s v="JAIR TERNA"/>
    <n v="622010"/>
    <x v="0"/>
    <s v="SEJAD"/>
    <n v="1750.82"/>
    <n v="4712.1400000000003"/>
    <s v="00 - SEM EXIGENCIA"/>
    <x v="3"/>
    <x v="1"/>
    <d v="1954-02-08T00:00:00"/>
    <x v="0"/>
    <x v="44"/>
    <d v="2018-12-03T00:00:00"/>
  </r>
  <r>
    <n v="154043"/>
    <s v="UNIVERSIDADE FEDERAL DE UBERLÂNDIA"/>
    <s v="048/2018"/>
    <n v="14345806000126"/>
    <s v="SELECTA SERVIÇOS GLOBALIZADOS LTDA"/>
    <n v="86734431649"/>
    <s v="JOÃO DE OLIVEIRA LIMA"/>
    <n v="622010"/>
    <x v="0"/>
    <s v="SEJAD"/>
    <n v="1883.15"/>
    <n v="4963.57"/>
    <s v="00 - SEM EXIGENCIA"/>
    <x v="3"/>
    <x v="1"/>
    <d v="1966-07-09T00:00:00"/>
    <x v="1"/>
    <x v="45"/>
    <d v="2018-12-03T00:00:00"/>
  </r>
  <r>
    <n v="154043"/>
    <s v="UNIVERSIDADE FEDERAL DE UBERLÂNDIA"/>
    <s v="048/2018"/>
    <n v="14345806000126"/>
    <s v="SELECTA SERVIÇOS GLOBALIZADOS LTDA"/>
    <n v="5754707630"/>
    <s v="JOSÉ APARECIDO B. NEVES"/>
    <n v="622010"/>
    <x v="0"/>
    <s v="SEJAD"/>
    <n v="1883.15"/>
    <n v="4963.57"/>
    <s v="00 - SEM EXIGENCIA"/>
    <x v="3"/>
    <x v="1"/>
    <d v="1959-11-08T00:00:00"/>
    <x v="0"/>
    <x v="45"/>
    <d v="2018-12-03T00:00:00"/>
  </r>
  <r>
    <n v="154043"/>
    <s v="UNIVERSIDADE FEDERAL DE UBERLÂNDIA"/>
    <s v="048/2018"/>
    <n v="14345806000126"/>
    <s v="SELECTA SERVIÇOS GLOBALIZADOS LTDA"/>
    <n v="93236719672"/>
    <s v="JOSÉ DOMINGOS DA LUZ"/>
    <n v="622010"/>
    <x v="0"/>
    <s v="SEJAD"/>
    <n v="1732.01"/>
    <n v="4655.16"/>
    <s v="00 - SEM EXIGENCIA"/>
    <x v="3"/>
    <x v="1"/>
    <d v="1970-07-24T00:00:00"/>
    <x v="0"/>
    <x v="45"/>
    <d v="2018-12-04T00:00:00"/>
  </r>
  <r>
    <n v="154043"/>
    <s v="UNIVERSIDADE FEDERAL DE UBERLÂNDIA"/>
    <s v="048/2018"/>
    <n v="14345806000126"/>
    <s v="SELECTA SERVIÇOS GLOBALIZADOS LTDA"/>
    <n v="78490561672"/>
    <s v="JOSÉ WILSON G. NASCIMENTO"/>
    <n v="622010"/>
    <x v="0"/>
    <s v="SEJAD"/>
    <n v="1732.01"/>
    <n v="4626.58"/>
    <s v="00 - SEM EXIGENCIA"/>
    <x v="3"/>
    <x v="1"/>
    <d v="1970-10-07T00:00:00"/>
    <x v="0"/>
    <x v="45"/>
    <d v="2018-12-03T00:00:00"/>
  </r>
  <r>
    <n v="154043"/>
    <s v="UNIVERSIDADE FEDERAL DE UBERLÂNDIA"/>
    <s v="048/2018"/>
    <n v="14345806000126"/>
    <s v="SELECTA SERVIÇOS GLOBALIZADOS LTDA"/>
    <n v="2395281662"/>
    <s v="LUIZ CARLOS FERREIRA"/>
    <n v="622010"/>
    <x v="0"/>
    <s v="SEJAD"/>
    <n v="1732.01"/>
    <n v="4655.16"/>
    <s v="00 - SEM EXIGENCIA"/>
    <x v="3"/>
    <x v="1"/>
    <d v="1968-03-05T00:00:00"/>
    <x v="0"/>
    <x v="45"/>
    <d v="2018-12-04T00:00:00"/>
  </r>
  <r>
    <n v="154043"/>
    <s v="UNIVERSIDADE FEDERAL DE UBERLÂNDIA"/>
    <s v="048/2018"/>
    <n v="14345806000126"/>
    <s v="SELECTA SERVIÇOS GLOBALIZADOS LTDA"/>
    <s v="855.635.016-04"/>
    <s v="MARCOS SOARES RAMOS"/>
    <n v="622010"/>
    <x v="0"/>
    <s v="SEJAD"/>
    <n v="1610.25"/>
    <n v="4421.17"/>
    <s v="00 - SEM EXIGENCIA"/>
    <x v="3"/>
    <x v="1"/>
    <d v="1968-02-17T00:00:00"/>
    <x v="1"/>
    <x v="44"/>
    <d v="2022-06-01T00:00:00"/>
  </r>
  <r>
    <n v="154043"/>
    <s v="UNIVERSIDADE FEDERAL DE UBERLÂNDIA"/>
    <s v="048/2018"/>
    <n v="14345806000126"/>
    <s v="SELECTA SERVIÇOS GLOBALIZADOS LTDA"/>
    <s v="868.148.346-34"/>
    <s v="MARCOS ANTONIO SOARES DE OLIVEIRA"/>
    <n v="622010"/>
    <x v="0"/>
    <s v="SEJAD"/>
    <n v="1750.82"/>
    <n v="4712.1400000000003"/>
    <s v="00 - SEM EXIGENCIA"/>
    <x v="2"/>
    <x v="1"/>
    <d v="1972-01-13T00:00:00"/>
    <x v="0"/>
    <x v="44"/>
    <d v="2022-12-15T00:00:00"/>
  </r>
  <r>
    <n v="154043"/>
    <s v="UNIVERSIDADE FEDERAL DE UBERLÂNDIA"/>
    <s v="048/2018"/>
    <n v="14345806000126"/>
    <s v="SELECTA SERVIÇOS GLOBALIZADOS LTDA"/>
    <s v="047.585.785-24"/>
    <s v="NEMIAS DA SILVA ARAGAO"/>
    <n v="411010"/>
    <x v="0"/>
    <s v="SEJAD"/>
    <n v="2020.21"/>
    <n v="5223.99"/>
    <s v="06 – ENSINO MÉDIO COMPLETO"/>
    <x v="0"/>
    <x v="1"/>
    <d v="1990-08-27T00:00:00"/>
    <x v="0"/>
    <x v="16"/>
    <d v="2022-04-01T00:00:00"/>
  </r>
  <r>
    <n v="154043"/>
    <s v="UNIVERSIDADE FEDERAL DE UBERLÂNDIA"/>
    <s v="048/2018"/>
    <n v="14345806000126"/>
    <s v="SELECTA SERVIÇOS GLOBALIZADOS LTDA"/>
    <n v="46849360663"/>
    <s v="SERGIO JOSÉ AMORIM"/>
    <n v="622010"/>
    <x v="0"/>
    <s v="SEJAD"/>
    <n v="1883.15"/>
    <n v="4963.57"/>
    <s v="00 - SEM EXIGENCIA"/>
    <x v="3"/>
    <x v="1"/>
    <d v="1954-09-09T00:00:00"/>
    <x v="1"/>
    <x v="45"/>
    <d v="2018-12-03T00:00:00"/>
  </r>
  <r>
    <n v="154043"/>
    <s v="UNIVERSIDADE FEDERAL DE UBERLÂNDIA"/>
    <s v="048/2018"/>
    <n v="14345806000126"/>
    <s v="SELECTA SERVIÇOS GLOBALIZADOS LTDA"/>
    <s v="997.087.016-53"/>
    <s v="VALDETE ELIAS DE SOUZA"/>
    <n v="622010"/>
    <x v="0"/>
    <s v="SEJAD"/>
    <n v="1750.82"/>
    <n v="4712.1400000000003"/>
    <s v="00 - SEM EXIGENCIA"/>
    <x v="2"/>
    <x v="1"/>
    <d v="1970-07-24T00:00:00"/>
    <x v="0"/>
    <x v="44"/>
    <d v="2021-02-17T00:00:00"/>
  </r>
  <r>
    <n v="154043"/>
    <s v="UNIVERSIDADE FEDERAL DE UBERLÂNDIA"/>
    <s v="048/2018"/>
    <n v="14345806000126"/>
    <s v="SELECTA SERVIÇOS GLOBALIZADOS LTDA"/>
    <s v="038.049.141-95"/>
    <s v="WILSON MARCOS NOLETO DA ROCHA"/>
    <n v="622010"/>
    <x v="0"/>
    <s v="SEJAD"/>
    <n v="1750.82"/>
    <n v="4712.1400000000003"/>
    <s v="00 - SEM EXIGENCIA"/>
    <x v="2"/>
    <x v="1"/>
    <d v="1987-08-13T00:00:00"/>
    <x v="0"/>
    <x v="44"/>
    <d v="2022-10-18T00:00:00"/>
  </r>
  <r>
    <n v="154043"/>
    <s v="UNIVERSIDADE FEDERAL DE UBERLÂNDIA"/>
    <s v="030/2019"/>
    <n v="14345806000126"/>
    <s v="SELECTA SERVIÇOS GLOBALIZADOS LTDA"/>
    <s v="537.314.766-49"/>
    <s v="ADEVANO TIBURCIO DE ARAUJO"/>
    <s v=" 782405"/>
    <x v="0"/>
    <s v="DITRA"/>
    <n v="2453.66"/>
    <n v="5485.23"/>
    <s v="04 – ENSINO FUNDAMENTAL COMPLETO"/>
    <x v="2"/>
    <x v="1"/>
    <d v="1965-08-25T00:00:00"/>
    <x v="0"/>
    <x v="27"/>
    <d v="2019-12-02T00:00:00"/>
  </r>
  <r>
    <n v="154043"/>
    <s v="UNIVERSIDADE FEDERAL DE UBERLÂNDIA"/>
    <s v="030/2019"/>
    <n v="14345806000126"/>
    <s v="SELECTA SERVIÇOS GLOBALIZADOS LTDA"/>
    <n v="65914287634"/>
    <s v="COSME LUANDO ROCHA"/>
    <s v=" 782405"/>
    <x v="0"/>
    <s v="DITRA"/>
    <n v="2687.58"/>
    <n v="5579.82"/>
    <s v="04 – ENSINO FUNDAMENTAL COMPLETO"/>
    <x v="2"/>
    <x v="1"/>
    <d v="1971-10-27T00:00:00"/>
    <x v="1"/>
    <x v="27"/>
    <d v="2020-11-01T00:00:00"/>
  </r>
  <r>
    <n v="154043"/>
    <s v="UNIVERSIDADE FEDERAL DE UBERLÂNDIA"/>
    <s v="030/2019"/>
    <n v="14345806000126"/>
    <s v="SELECTA SERVIÇOS GLOBALIZADOS LTDA"/>
    <s v="059.608.726-84"/>
    <s v="DANIEL DA SILVA SOUZA"/>
    <s v=" 782405"/>
    <x v="0"/>
    <s v="DITRA"/>
    <n v="2687.58"/>
    <n v="5579.82"/>
    <s v="04 – ENSINO FUNDAMENTAL COMPLETO"/>
    <x v="2"/>
    <x v="1"/>
    <d v="1983-11-03T00:00:00"/>
    <x v="2"/>
    <x v="27"/>
    <d v="2019-05-08T00:00:00"/>
  </r>
  <r>
    <n v="154043"/>
    <s v="UNIVERSIDADE FEDERAL DE UBERLÂNDIA"/>
    <s v="030/2019"/>
    <n v="14345806000126"/>
    <s v="SELECTA SERVIÇOS GLOBALIZADOS LTDA"/>
    <s v="045.185.716-06"/>
    <s v="DANIEL DE OLIVEIRA GOMES"/>
    <s v=" 782405"/>
    <x v="0"/>
    <s v="DITRA"/>
    <n v="2687.58"/>
    <n v="5644.07"/>
    <s v="04 – ENSINO FUNDAMENTAL COMPLETO"/>
    <x v="2"/>
    <x v="1"/>
    <d v="1979-09-16T00:00:00"/>
    <x v="0"/>
    <x v="27"/>
    <d v="2018-05-16T00:00:00"/>
  </r>
  <r>
    <n v="154043"/>
    <s v="UNIVERSIDADE FEDERAL DE UBERLÂNDIA"/>
    <s v="030/2019"/>
    <n v="14345806000126"/>
    <s v="SELECTA SERVIÇOS GLOBALIZADOS LTDA"/>
    <s v="037.155.866-21"/>
    <s v="DANIEL RODRIGUES DA SILVA"/>
    <s v=" 782405"/>
    <x v="0"/>
    <s v="DITRA"/>
    <n v="2687.58"/>
    <n v="5579.82"/>
    <s v="04 – ENSINO FUNDAMENTAL COMPLETO"/>
    <x v="2"/>
    <x v="1"/>
    <d v="1977-06-28T00:00:00"/>
    <x v="0"/>
    <x v="27"/>
    <d v="2015-03-04T00:00:00"/>
  </r>
  <r>
    <n v="154043"/>
    <s v="UNIVERSIDADE FEDERAL DE UBERLÂNDIA"/>
    <s v="030/2019"/>
    <n v="14345806000126"/>
    <s v="SELECTA SERVIÇOS GLOBALIZADOS LTDA"/>
    <s v="032.397.536-42"/>
    <s v="DINA AUGUSTA SOUZA NOGUEIRA"/>
    <s v=" 782405"/>
    <x v="0"/>
    <s v="DITRA"/>
    <n v="2687.58"/>
    <n v="5579.82"/>
    <s v="04 – ENSINO FUNDAMENTAL COMPLETO"/>
    <x v="2"/>
    <x v="0"/>
    <d v="1978-11-16T00:00:00"/>
    <x v="0"/>
    <x v="27"/>
    <d v="2013-10-01T00:00:00"/>
  </r>
  <r>
    <n v="154043"/>
    <s v="UNIVERSIDADE FEDERAL DE UBERLÂNDIA"/>
    <s v="030/2019"/>
    <n v="14345806000126"/>
    <s v="SELECTA SERVIÇOS GLOBALIZADOS LTDA"/>
    <s v="463.825.001-78"/>
    <s v="EDIO PAULO DE MATOS"/>
    <s v=" 782405"/>
    <x v="0"/>
    <s v="DITRA"/>
    <n v="2687.58"/>
    <n v="5579.82"/>
    <s v="04 – ENSINO FUNDAMENTAL COMPLETO"/>
    <x v="2"/>
    <x v="1"/>
    <d v="1968-02-22T00:00:00"/>
    <x v="0"/>
    <x v="27"/>
    <d v="2013-10-01T00:00:00"/>
  </r>
  <r>
    <n v="154043"/>
    <s v="UNIVERSIDADE FEDERAL DE UBERLÂNDIA"/>
    <s v="030/2019"/>
    <n v="14345806000126"/>
    <s v="SELECTA SERVIÇOS GLOBALIZADOS LTDA"/>
    <s v="491.241.886-20"/>
    <s v="EDISON MARTINS GONÇALVES"/>
    <s v=" 782405"/>
    <x v="0"/>
    <s v="DITRA"/>
    <n v="2687.58"/>
    <n v="5579.82"/>
    <s v="04 – ENSINO FUNDAMENTAL COMPLETO"/>
    <x v="2"/>
    <x v="1"/>
    <d v="1963-05-03T00:00:00"/>
    <x v="0"/>
    <x v="27"/>
    <d v="2021-07-20T00:00:00"/>
  </r>
  <r>
    <n v="154043"/>
    <s v="UNIVERSIDADE FEDERAL DE UBERLÂNDIA"/>
    <s v="030/2019"/>
    <n v="14345806000126"/>
    <s v="SELECTA SERVIÇOS GLOBALIZADOS LTDA"/>
    <s v="097.495.038-64"/>
    <s v="ELIAS RODRIGUES"/>
    <s v=" 782405"/>
    <x v="0"/>
    <s v="DITRA"/>
    <n v="2687.58"/>
    <n v="5579.82"/>
    <s v="04 – ENSINO FUNDAMENTAL COMPLETO"/>
    <x v="2"/>
    <x v="1"/>
    <d v="1967-06-21T00:00:00"/>
    <x v="0"/>
    <x v="27"/>
    <d v="2013-10-01T00:00:00"/>
  </r>
  <r>
    <n v="154043"/>
    <s v="UNIVERSIDADE FEDERAL DE UBERLÂNDIA"/>
    <s v="030/2019"/>
    <n v="14345806000126"/>
    <s v="SELECTA SERVIÇOS GLOBALIZADOS LTDA"/>
    <s v="498.636.146-53"/>
    <s v="FAUSTO RIBEIRO DE MORAES"/>
    <s v=" 782405"/>
    <x v="0"/>
    <s v="DITRA"/>
    <n v="2687.58"/>
    <n v="5579.82"/>
    <s v="04 – ENSINO FUNDAMENTAL COMPLETO"/>
    <x v="2"/>
    <x v="1"/>
    <d v="1961-12-24T00:00:00"/>
    <x v="0"/>
    <x v="27"/>
    <d v="2013-10-01T00:00:00"/>
  </r>
  <r>
    <n v="154043"/>
    <s v="UNIVERSIDADE FEDERAL DE UBERLÂNDIA"/>
    <s v="030/2019"/>
    <n v="14345806000126"/>
    <s v="SELECTA SERVIÇOS GLOBALIZADOS LTDA"/>
    <s v="431.290.306-97"/>
    <s v="FRANCISCO JOAO DA SILVA"/>
    <s v=" 782405"/>
    <x v="0"/>
    <s v="DITRA"/>
    <n v="2453.66"/>
    <n v="5485.23"/>
    <s v="04 – ENSINO FUNDAMENTAL COMPLETO"/>
    <x v="2"/>
    <x v="1"/>
    <d v="1963-04-23T00:00:00"/>
    <x v="0"/>
    <x v="27"/>
    <d v="2019-12-02T00:00:00"/>
  </r>
  <r>
    <n v="154043"/>
    <s v="UNIVERSIDADE FEDERAL DE UBERLÂNDIA"/>
    <s v="030/2019"/>
    <n v="14345806000126"/>
    <s v="SELECTA SERVIÇOS GLOBALIZADOS LTDA"/>
    <s v="352.131.246-15"/>
    <s v="GILMAR JOSE FERNANDES"/>
    <s v=" 782405"/>
    <x v="0"/>
    <s v="DITRA"/>
    <n v="2687.58"/>
    <n v="5579.82"/>
    <s v="04 – ENSINO FUNDAMENTAL COMPLETO"/>
    <x v="2"/>
    <x v="1"/>
    <d v="1960-10-12T00:00:00"/>
    <x v="0"/>
    <x v="27"/>
    <d v="2013-10-01T00:00:00"/>
  </r>
  <r>
    <n v="154043"/>
    <s v="UNIVERSIDADE FEDERAL DE UBERLÂNDIA"/>
    <s v="030/2019"/>
    <n v="14345806000126"/>
    <s v="SELECTA SERVIÇOS GLOBALIZADOS LTDA"/>
    <s v="445.859.186-04"/>
    <s v="GILMAR LUIS FERREIRA"/>
    <s v=" 782405"/>
    <x v="13"/>
    <s v="DITRA"/>
    <n v="2453.66"/>
    <n v="5126.8900000000003"/>
    <s v="04 – ENSINO FUNDAMENTAL COMPLETO"/>
    <x v="2"/>
    <x v="1"/>
    <d v="1963-08-03T00:00:00"/>
    <x v="0"/>
    <x v="27"/>
    <d v="2022-07-01T00:00:00"/>
  </r>
  <r>
    <n v="154043"/>
    <s v="UNIVERSIDADE FEDERAL DE UBERLÂNDIA"/>
    <s v="030/2019"/>
    <n v="14345806000126"/>
    <s v="SELECTA SERVIÇOS GLOBALIZADOS LTDA"/>
    <s v="096.355.036-52"/>
    <s v="GILMAR SALVADOR SANTOS"/>
    <s v=" 782405"/>
    <x v="0"/>
    <s v="DITRA"/>
    <n v="2687.58"/>
    <n v="5644.07"/>
    <s v="04 – ENSINO FUNDAMENTAL COMPLETO"/>
    <x v="2"/>
    <x v="1"/>
    <d v="1986-08-17T00:00:00"/>
    <x v="0"/>
    <x v="27"/>
    <d v="2019-07-01T00:00:00"/>
  </r>
  <r>
    <n v="154043"/>
    <s v="UNIVERSIDADE FEDERAL DE UBERLÂNDIA"/>
    <s v="030/2019"/>
    <n v="14345806000126"/>
    <s v="SELECTA SERVIÇOS GLOBALIZADOS LTDA"/>
    <s v="360.468.926-00"/>
    <s v="JACY DE OLIVEIRA"/>
    <s v=" 782405"/>
    <x v="0"/>
    <s v="DITRA"/>
    <n v="2687.58"/>
    <n v="5579.82"/>
    <s v="04 – ENSINO FUNDAMENTAL COMPLETO"/>
    <x v="2"/>
    <x v="1"/>
    <d v="1960-10-01T00:00:00"/>
    <x v="0"/>
    <x v="27"/>
    <d v="2013-10-01T00:00:00"/>
  </r>
  <r>
    <n v="154043"/>
    <s v="UNIVERSIDADE FEDERAL DE UBERLÂNDIA"/>
    <s v="030/2019"/>
    <n v="14345806000126"/>
    <s v="SELECTA SERVIÇOS GLOBALIZADOS LTDA"/>
    <s v="012.208.836-03"/>
    <s v="JANAINA MARTINS SANTOS"/>
    <s v=" 782405"/>
    <x v="0"/>
    <s v="DITRA"/>
    <n v="2687.58"/>
    <n v="5579.82"/>
    <s v="04 – ENSINO FUNDAMENTAL COMPLETO"/>
    <x v="2"/>
    <x v="0"/>
    <d v="1982-09-28T00:00:00"/>
    <x v="0"/>
    <x v="27"/>
    <d v="2014-07-11T00:00:00"/>
  </r>
  <r>
    <n v="154043"/>
    <s v="UNIVERSIDADE FEDERAL DE UBERLÂNDIA"/>
    <s v="030/2019"/>
    <n v="14345806000126"/>
    <s v="SELECTA SERVIÇOS GLOBALIZADOS LTDA"/>
    <s v="497.858.006-44"/>
    <s v="JOSE PEREIRA DOS SANTOS"/>
    <s v=" 782405"/>
    <x v="0"/>
    <s v="DITRA"/>
    <n v="2687.58"/>
    <n v="5579.82"/>
    <s v="04 – ENSINO FUNDAMENTAL COMPLETO"/>
    <x v="2"/>
    <x v="1"/>
    <d v="1960-03-08T00:00:00"/>
    <x v="1"/>
    <x v="27"/>
    <d v="2017-07-21T00:00:00"/>
  </r>
  <r>
    <n v="154043"/>
    <s v="UNIVERSIDADE FEDERAL DE UBERLÂNDIA"/>
    <s v="030/2019"/>
    <n v="14345806000126"/>
    <s v="SELECTA SERVIÇOS GLOBALIZADOS LTDA"/>
    <s v="091.409.496-30"/>
    <s v="MAICON PEIXOTO DE SOUSA"/>
    <s v=" 782405"/>
    <x v="0"/>
    <s v="DITRA"/>
    <n v="2687.58"/>
    <n v="5579.82"/>
    <s v="04 – ENSINO FUNDAMENTAL COMPLETO"/>
    <x v="2"/>
    <x v="1"/>
    <d v="1989-03-09T00:00:00"/>
    <x v="0"/>
    <x v="27"/>
    <d v="2022-11-01T00:00:00"/>
  </r>
  <r>
    <n v="154043"/>
    <s v="UNIVERSIDADE FEDERAL DE UBERLÂNDIA"/>
    <s v="030/2019"/>
    <n v="14345806000126"/>
    <s v="SELECTA SERVIÇOS GLOBALIZADOS LTDA"/>
    <s v="539.530.886-53"/>
    <s v="MANOEL MESSIAS DE ALMEIDA"/>
    <s v=" 782405"/>
    <x v="0"/>
    <s v="DITRA"/>
    <n v="2687.58"/>
    <n v="5579.82"/>
    <s v="04 – ENSINO FUNDAMENTAL COMPLETO"/>
    <x v="2"/>
    <x v="1"/>
    <d v="1964-11-20T00:00:00"/>
    <x v="0"/>
    <x v="27"/>
    <d v="2013-10-01T00:00:00"/>
  </r>
  <r>
    <n v="154043"/>
    <s v="UNIVERSIDADE FEDERAL DE UBERLÂNDIA"/>
    <s v="030/2019"/>
    <n v="14345806000126"/>
    <s v="SELECTA SERVIÇOS GLOBALIZADOS LTDA"/>
    <s v="839.534.001-00"/>
    <s v="MARCELO RODRIGUES DA SILVA"/>
    <s v=" 782405"/>
    <x v="0"/>
    <s v="DITRA"/>
    <n v="2453.66"/>
    <n v="5485.23"/>
    <s v="04 – ENSINO FUNDAMENTAL COMPLETO"/>
    <x v="2"/>
    <x v="1"/>
    <d v="1975-09-29T00:00:00"/>
    <x v="1"/>
    <x v="27"/>
    <d v="2019-12-02T00:00:00"/>
  </r>
  <r>
    <n v="154043"/>
    <s v="UNIVERSIDADE FEDERAL DE UBERLÂNDIA"/>
    <s v="030/2019"/>
    <n v="14345806000126"/>
    <s v="SELECTA SERVIÇOS GLOBALIZADOS LTDA"/>
    <s v="671.754.906-82"/>
    <s v="MAURICIO DE SOUSA MARIA"/>
    <s v=" 782405"/>
    <x v="0"/>
    <s v="DITRA"/>
    <n v="2687.58"/>
    <n v="5579.82"/>
    <s v="04 – ENSINO FUNDAMENTAL COMPLETO"/>
    <x v="2"/>
    <x v="1"/>
    <d v="1967-08-04T00:00:00"/>
    <x v="1"/>
    <x v="27"/>
    <d v="2022-09-26T00:00:00"/>
  </r>
  <r>
    <n v="154043"/>
    <s v="UNIVERSIDADE FEDERAL DE UBERLÂNDIA"/>
    <s v="030/2019"/>
    <n v="14345806000126"/>
    <s v="SELECTA SERVIÇOS GLOBALIZADOS LTDA"/>
    <s v="053.646.176-70"/>
    <s v="NEWTON RODRIGUES FERREIRA"/>
    <s v=" 782405"/>
    <x v="0"/>
    <s v="DITRA"/>
    <n v="2453.66"/>
    <n v="5126.8900000000003"/>
    <s v="04 – ENSINO FUNDAMENTAL COMPLETO"/>
    <x v="2"/>
    <x v="1"/>
    <d v="1981-09-26T00:00:00"/>
    <x v="0"/>
    <x v="27"/>
    <d v="2022-04-12T00:00:00"/>
  </r>
  <r>
    <n v="154043"/>
    <s v="UNIVERSIDADE FEDERAL DE UBERLÂNDIA"/>
    <s v="030/2019"/>
    <n v="14345806000126"/>
    <s v="SELECTA SERVIÇOS GLOBALIZADOS LTDA"/>
    <s v="792.787.281-87"/>
    <s v="ODAIR DE SOUZA DUARTE"/>
    <s v=" 782405"/>
    <x v="0"/>
    <s v="DITRA"/>
    <n v="2687.58"/>
    <n v="5579.82"/>
    <s v="04 – ENSINO FUNDAMENTAL COMPLETO"/>
    <x v="2"/>
    <x v="1"/>
    <d v="1975-02-22T00:00:00"/>
    <x v="0"/>
    <x v="27"/>
    <d v="2014-04-01T00:00:00"/>
  </r>
  <r>
    <n v="154043"/>
    <s v="UNIVERSIDADE FEDERAL DE UBERLÂNDIA"/>
    <s v="030/2019"/>
    <n v="14345806000126"/>
    <s v="SELECTA SERVIÇOS GLOBALIZADOS LTDA"/>
    <s v="044.798.436-55"/>
    <s v="RODRIGO ALVES CARVALHO"/>
    <s v=" 782405"/>
    <x v="0"/>
    <s v="DITRA"/>
    <n v="2453.66"/>
    <n v="5485.23"/>
    <s v="04 – ENSINO FUNDAMENTAL COMPLETO"/>
    <x v="2"/>
    <x v="1"/>
    <d v="1979-09-28T00:00:00"/>
    <x v="0"/>
    <x v="27"/>
    <d v="2020-01-02T00:00:00"/>
  </r>
  <r>
    <n v="154043"/>
    <s v="UNIVERSIDADE FEDERAL DE UBERLÂNDIA"/>
    <s v="030/2019"/>
    <n v="14345806000126"/>
    <s v="SELECTA SERVIÇOS GLOBALIZADOS LTDA"/>
    <s v="672.088.436-00"/>
    <s v="ROBSON OTAVIO NUNES DA SILVA"/>
    <s v=" 782405"/>
    <x v="0"/>
    <s v="DITRA"/>
    <n v="2687.58"/>
    <n v="5579.82"/>
    <s v="04 – ENSINO FUNDAMENTAL COMPLETO"/>
    <x v="2"/>
    <x v="1"/>
    <d v="1969-03-17T00:00:00"/>
    <x v="0"/>
    <x v="27"/>
    <d v="2013-10-01T00:00:00"/>
  </r>
  <r>
    <n v="154043"/>
    <s v="UNIVERSIDADE FEDERAL DE UBERLÂNDIA"/>
    <s v="030/2019"/>
    <n v="14345806000126"/>
    <s v="SELECTA SERVIÇOS GLOBALIZADOS LTDA"/>
    <s v="473.165.866-72"/>
    <s v="SINOMAR ROSA DA SILVA"/>
    <n v="782320"/>
    <x v="0"/>
    <s v="DITRA"/>
    <n v="3098.36"/>
    <n v="6398.66"/>
    <s v="04 – ENSINO FUNDAMENTAL COMPLETO"/>
    <x v="2"/>
    <x v="1"/>
    <d v="1963-06-15T00:00:00"/>
    <x v="1"/>
    <x v="46"/>
    <d v="2019-06-20T00:00:00"/>
  </r>
  <r>
    <n v="154043"/>
    <s v="UNIVERSIDADE FEDERAL DE UBERLÂNDIA"/>
    <s v="030/2019"/>
    <n v="14345806000126"/>
    <s v="SELECTA SERVIÇOS GLOBALIZADOS LTDA"/>
    <s v="003.028.946-75"/>
    <s v="WESLEY MENDES STRINI"/>
    <s v=" 782405"/>
    <x v="0"/>
    <s v="DITRA"/>
    <n v="2687.58"/>
    <n v="5644.07"/>
    <s v="04 – ENSINO FUNDAMENTAL COMPLETO"/>
    <x v="2"/>
    <x v="1"/>
    <d v="1977-04-18T00:00:00"/>
    <x v="2"/>
    <x v="27"/>
    <d v="2022-07-01T00:00:00"/>
  </r>
  <r>
    <n v="154043"/>
    <s v="UNIVERSIDADE FEDERAL DE UBERLÂNDIA"/>
    <s v="030/2019"/>
    <n v="14345806000126"/>
    <s v="SELECTA SERVIÇOS GLOBALIZADOS LTDA"/>
    <s v="446.192.516-15"/>
    <s v="WILSON FERREIRA DA SILVA"/>
    <s v=" 782405"/>
    <x v="0"/>
    <s v="DITRA"/>
    <n v="2687.58"/>
    <n v="5579.82"/>
    <s v="04 – ENSINO FUNDAMENTAL COMPLETO"/>
    <x v="2"/>
    <x v="1"/>
    <d v="1959-09-11T00:00:00"/>
    <x v="1"/>
    <x v="27"/>
    <d v="2018-03-13T00:00:00"/>
  </r>
  <r>
    <n v="154043"/>
    <s v="UNIVERSIDADE FEDERAL DE UBERLÂNDIA"/>
    <s v="061/2020"/>
    <n v="14345806000126"/>
    <s v="SELECTA SERVIÇOS GLOBALIZADOS LTDA"/>
    <n v="2191299679"/>
    <s v="ANGELO GABRIEL MACHADO OLIVEIRA"/>
    <n v="771105"/>
    <x v="0"/>
    <s v="SECPREFE"/>
    <n v="1542.24"/>
    <n v="6636.62"/>
    <s v="06 – ENSINO MÉDIO COMPLETO"/>
    <x v="0"/>
    <x v="1"/>
    <d v="1998-01-24T00:00:00"/>
    <x v="2"/>
    <x v="47"/>
    <d v="2020-11-10T00:00:00"/>
  </r>
  <r>
    <n v="154043"/>
    <s v="UNIVERSIDADE FEDERAL DE UBERLÂNDIA"/>
    <s v="061/2020"/>
    <n v="14345806000126"/>
    <s v="SELECTA SERVIÇOS GLOBALIZADOS LTDA"/>
    <s v="115.463.146-01"/>
    <s v="FABRICIO AMARAL DOS SANTOS"/>
    <n v="724440"/>
    <x v="0"/>
    <s v="SECPREFE"/>
    <n v="1542.24"/>
    <n v="6657.67"/>
    <s v="06 – ENSINO MÉDIO COMPLETO"/>
    <x v="0"/>
    <x v="1"/>
    <d v="1990-09-30T00:00:00"/>
    <x v="1"/>
    <x v="48"/>
    <d v="2022-03-10T00:00:00"/>
  </r>
  <r>
    <n v="154043"/>
    <s v="UNIVERSIDADE FEDERAL DE UBERLÂNDIA"/>
    <s v="061/2020"/>
    <n v="14345806000126"/>
    <s v="SELECTA SERVIÇOS GLOBALIZADOS LTDA"/>
    <n v="53920732634"/>
    <s v="FRANCISCO DE ASSIS DA SILVA"/>
    <n v="724440"/>
    <x v="0"/>
    <s v="SECPREFE"/>
    <n v="1542.24"/>
    <n v="6657.67"/>
    <s v="06 – ENSINO MÉDIO COMPLETO"/>
    <x v="4"/>
    <x v="1"/>
    <d v="1965-10-23T00:00:00"/>
    <x v="1"/>
    <x v="48"/>
    <d v="2020-11-10T00:00:00"/>
  </r>
  <r>
    <n v="154043"/>
    <s v="UNIVERSIDADE FEDERAL DE UBERLÂNDIA"/>
    <s v="061/2020"/>
    <n v="14345806000126"/>
    <s v="SELECTA SERVIÇOS GLOBALIZADOS LTDA"/>
    <n v="1856753603"/>
    <s v="HIGOR HENRIQUE BALDUINO"/>
    <n v="771105"/>
    <x v="0"/>
    <s v="SECPREFE"/>
    <n v="1542.24"/>
    <n v="6636.62"/>
    <s v="06 – ENSINO MÉDIO COMPLETO"/>
    <x v="0"/>
    <x v="1"/>
    <d v="1996-09-21T00:00:00"/>
    <x v="2"/>
    <x v="47"/>
    <d v="2020-11-10T00:00:00"/>
  </r>
  <r>
    <n v="154043"/>
    <s v="UNIVERSIDADE FEDERAL DE UBERLÂNDIA"/>
    <s v="061/2020"/>
    <n v="14345806000126"/>
    <s v="SELECTA SERVIÇOS GLOBALIZADOS LTDA"/>
    <n v="4474412303"/>
    <s v="JAMES CONCEIÇÃO LEAL"/>
    <n v="724440"/>
    <x v="0"/>
    <s v="SECPREFE"/>
    <n v="1542.24"/>
    <n v="6657.67"/>
    <s v="06 – ENSINO MÉDIO COMPLETO"/>
    <x v="4"/>
    <x v="1"/>
    <d v="1990-09-27T00:00:00"/>
    <x v="0"/>
    <x v="48"/>
    <d v="2020-11-10T00:00:00"/>
  </r>
  <r>
    <n v="154043"/>
    <s v="UNIVERSIDADE FEDERAL DE UBERLÂNDIA"/>
    <s v="061/2020"/>
    <n v="14345806000126"/>
    <s v="SELECTA SERVIÇOS GLOBALIZADOS LTDA"/>
    <s v="061.730.146-88"/>
    <s v="JOSE ANTONIO SANTOS"/>
    <n v="724440"/>
    <x v="0"/>
    <s v="SECPREFE"/>
    <n v="1542.24"/>
    <n v="6941.17"/>
    <s v="06 – ENSINO MÉDIO COMPLETO"/>
    <x v="0"/>
    <x v="1"/>
    <d v="1982-05-24T00:00:00"/>
    <x v="0"/>
    <x v="48"/>
    <d v="2022-10-03T00:00:00"/>
  </r>
  <r>
    <n v="154043"/>
    <s v="UNIVERSIDADE FEDERAL DE UBERLÂNDIA"/>
    <s v="061/2020"/>
    <n v="14345806000126"/>
    <s v="SELECTA SERVIÇOS GLOBALIZADOS LTDA"/>
    <s v="013.890.396-41"/>
    <s v="MICHAEL WELLIGTON C. DA SILVA"/>
    <n v="142105"/>
    <x v="0"/>
    <s v="SECPREFE"/>
    <n v="3108.16"/>
    <n v="8302.3799999999992"/>
    <s v="08 - Superior Completo"/>
    <x v="5"/>
    <x v="1"/>
    <d v="1981-04-10T00:00:00"/>
    <x v="2"/>
    <x v="49"/>
    <d v="2021-02-08T00:00:00"/>
  </r>
  <r>
    <n v="154043"/>
    <s v="UNIVERSIDADE FEDERAL DE UBERLÂNDIA"/>
    <s v="061/2020"/>
    <n v="14345806000126"/>
    <s v="SELECTA SERVIÇOS GLOBALIZADOS LTDA"/>
    <n v="12854958616"/>
    <s v="OGENILDO MTEUS DOS SANTOS"/>
    <n v="523115"/>
    <x v="0"/>
    <s v="SECPREFE"/>
    <n v="1542.24"/>
    <n v="5701.79"/>
    <s v="06 – ENSINO MÉDIO COMPLETO"/>
    <x v="0"/>
    <x v="1"/>
    <d v="1994-11-04T00:00:00"/>
    <x v="1"/>
    <x v="50"/>
    <d v="2020-11-16T00:00:00"/>
  </r>
  <r>
    <n v="154043"/>
    <s v="UNIVERSIDADE FEDERAL DE UBERLÂNDIA"/>
    <s v="061/2020"/>
    <n v="14345806000126"/>
    <s v="SELECTA SERVIÇOS GLOBALIZADOS LTDA"/>
    <s v="043.412.216-55"/>
    <s v="OSVANIO DA SILVA BORGES"/>
    <n v="724440"/>
    <x v="0"/>
    <s v="SECPREFE"/>
    <n v="1542.24"/>
    <n v="6657.67"/>
    <s v="06 – ENSINO MÉDIO COMPLETO"/>
    <x v="0"/>
    <x v="1"/>
    <d v="1981-04-30T00:00:00"/>
    <x v="2"/>
    <x v="48"/>
    <d v="2022-05-09T00:00:00"/>
  </r>
  <r>
    <n v="154043"/>
    <s v="UNIVERSIDADE FEDERAL DE UBERLÂNDIA"/>
    <s v="061/2020"/>
    <n v="14345806000126"/>
    <s v="SELECTA SERVIÇOS GLOBALIZADOS LTDA"/>
    <n v="9985088611"/>
    <s v="SUELLEN FREITAS MARRA"/>
    <n v="354205"/>
    <x v="0"/>
    <s v="SECPREFE"/>
    <n v="2647.7"/>
    <n v="7439.29"/>
    <s v="06 – ENSINO MÉDIO COMPLETO"/>
    <x v="5"/>
    <x v="0"/>
    <d v="1991-09-12T00:00:00"/>
    <x v="2"/>
    <x v="8"/>
    <d v="2020-11-10T00:00:00"/>
  </r>
  <r>
    <n v="154043"/>
    <s v="UNIVERSIDADE FEDERAL DE UBERLÂNDIA"/>
    <s v="061/2020"/>
    <n v="14345806000126"/>
    <s v="SELECTA SERVIÇOS GLOBALIZADOS LTDA"/>
    <s v="701.020.554-08"/>
    <s v="VALDEMAR FAGNER P. DA SILVA"/>
    <n v="724440"/>
    <x v="0"/>
    <s v="SECPREFE"/>
    <n v="1542.24"/>
    <n v="6941.17"/>
    <s v="06 – ENSINO MÉDIO COMPLETO"/>
    <x v="0"/>
    <x v="1"/>
    <d v="1995-11-13T00:00:00"/>
    <x v="0"/>
    <x v="48"/>
    <d v="2022-07-18T00:00:00"/>
  </r>
  <r>
    <n v="154043"/>
    <s v="UNIVERSIDADE FEDERAL DE UBERLÂNDIA"/>
    <s v="061/2020"/>
    <n v="14345806000126"/>
    <s v="SELECTA SERVIÇOS GLOBALIZADOS LTDA"/>
    <s v="988.765.111-72"/>
    <s v="VAGNER ALVES DA SILVA"/>
    <n v="716305"/>
    <x v="0"/>
    <s v="SECPREFE"/>
    <n v="1542.24"/>
    <n v="6610.7"/>
    <s v="06 – ENSINO MÉDIO COMPLETO"/>
    <x v="0"/>
    <x v="1"/>
    <d v="1983-09-22T00:00:00"/>
    <x v="2"/>
    <x v="51"/>
    <d v="2022-06-27T00:00:00"/>
  </r>
  <r>
    <n v="154043"/>
    <s v="UNIVERSIDADE FEDERAL DE UBERLÂNDIA"/>
    <s v="061/2020"/>
    <n v="14345806000126"/>
    <s v="SELECTA SERVIÇOS GLOBALIZADOS LTDA"/>
    <n v="10912793651"/>
    <s v="WILLIAM CESAR DE OLIVEIRA"/>
    <n v="716305"/>
    <x v="0"/>
    <s v="SECPREFE"/>
    <n v="1542.24"/>
    <n v="6610.7"/>
    <s v="06 – ENSINO MÉDIO COMPLETO"/>
    <x v="0"/>
    <x v="1"/>
    <d v="1990-04-30T00:00:00"/>
    <x v="0"/>
    <x v="51"/>
    <d v="2020-11-10T00:00:00"/>
  </r>
  <r>
    <n v="154043"/>
    <s v="UNIVERSIDADE FEDERAL DE UBERLÂNDIA"/>
    <s v="017/2021"/>
    <n v="1017610000160"/>
    <s v="TEKNO SISTEMAS DE ENGENHARIA LTDA"/>
    <s v="130.416.844-11"/>
    <s v="LUCIO MARIO DA SILVA SANTOS"/>
    <n v="715505"/>
    <x v="0"/>
    <s v="CAMPUS UMUARAMA"/>
    <n v="1231.97"/>
    <n v="3745.01"/>
    <s v="03 – ENSINO FUNDAMENTAL INCOMPLETO"/>
    <x v="2"/>
    <x v="1"/>
    <d v="2004-04-11T00:00:00"/>
    <x v="0"/>
    <x v="52"/>
    <d v="2022-06-09T00:00:00"/>
  </r>
  <r>
    <n v="154043"/>
    <s v="UNIVERSIDADE FEDERAL DE UBERLÂNDIA"/>
    <s v="017/2021"/>
    <n v="1017610000160"/>
    <s v="TEKNO SISTEMAS DE ENGENHARIA LTDA"/>
    <s v="098.012.724-65"/>
    <s v="EDIVAN LAURENTINO DOS SANTOS"/>
    <n v="715505"/>
    <x v="0"/>
    <s v="CAMPUS UMUARAMA"/>
    <n v="1231.97"/>
    <n v="3745.01"/>
    <s v="03 – ENSINO FUNDAMENTAL INCOMPLETO"/>
    <x v="3"/>
    <x v="1"/>
    <d v="1989-08-07T00:00:00"/>
    <x v="0"/>
    <x v="52"/>
    <d v="2022-01-21T00:00:00"/>
  </r>
  <r>
    <n v="154043"/>
    <s v="UNIVERSIDADE FEDERAL DE UBERLÂNDIA"/>
    <s v="017/2021"/>
    <n v="1017610000160"/>
    <s v="TEKNO SISTEMAS DE ENGENHARIA LTDA"/>
    <s v="145.004.566-94"/>
    <s v="OTÁVIO HENRIQUE GARCIA ALVES"/>
    <n v="715505"/>
    <x v="0"/>
    <s v="CAMPUS SANTA MÔNICA"/>
    <n v="1231.97"/>
    <n v="3745.01"/>
    <s v="03 – ENSINO FUNDAMENTAL INCOMPLETO"/>
    <x v="2"/>
    <x v="1"/>
    <d v="2004-06-18T00:00:00"/>
    <x v="1"/>
    <x v="52"/>
    <d v="2022-10-18T00:00:00"/>
  </r>
  <r>
    <n v="154043"/>
    <s v="UNIVERSIDADE FEDERAL DE UBERLÂNDIA"/>
    <s v="017/2021"/>
    <n v="1017610000160"/>
    <s v="TEKNO SISTEMAS DE ENGENHARIA LTDA"/>
    <s v="104.414.674-58"/>
    <s v="JAELISSON LUIZ DA SILVA"/>
    <n v="715505"/>
    <x v="0"/>
    <s v="CAMPUS SANTA MÔNICA"/>
    <n v="1231.97"/>
    <n v="3745.01"/>
    <s v="03 – ENSINO FUNDAMENTAL INCOMPLETO"/>
    <x v="2"/>
    <x v="1"/>
    <d v="1993-03-20T00:00:00"/>
    <x v="2"/>
    <x v="52"/>
    <d v="2022-07-22T00:00:00"/>
  </r>
  <r>
    <n v="154043"/>
    <s v="UNIVERSIDADE FEDERAL DE UBERLÂNDIA"/>
    <s v="017/2021"/>
    <n v="1017610000160"/>
    <s v="TEKNO SISTEMAS DE ENGENHARIA LTDA"/>
    <s v="059.992.144-75"/>
    <s v="SILVANIO DOS SANTOS"/>
    <n v="715615"/>
    <x v="0"/>
    <s v="CAMPUS UMUARAMA"/>
    <n v="1601.56"/>
    <n v="4780.05"/>
    <s v="06 – ENSINO MÉDIO COMPLETO"/>
    <x v="3"/>
    <x v="1"/>
    <d v="1983-08-12T00:00:00"/>
    <x v="0"/>
    <x v="53"/>
    <d v="2021-12-20T00:00:00"/>
  </r>
  <r>
    <n v="154043"/>
    <s v="UNIVERSIDADE FEDERAL DE UBERLÂNDIA"/>
    <s v="017/2021"/>
    <n v="1017610000160"/>
    <s v="TEKNO SISTEMAS DE ENGENHARIA LTDA"/>
    <s v="182.686.156-48"/>
    <s v="BRUNO RAFAEL MONTEIRO DA SILVA"/>
    <n v="715615"/>
    <x v="0"/>
    <s v="CAMPUS UMUARAMA"/>
    <n v="1601.56"/>
    <n v="4780.05"/>
    <s v="06 – ENSINO MÉDIO COMPLETO"/>
    <x v="2"/>
    <x v="1"/>
    <d v="1999-05-08T00:00:00"/>
    <x v="1"/>
    <x v="53"/>
    <d v="2021-06-25T00:00:00"/>
  </r>
  <r>
    <n v="154043"/>
    <s v="UNIVERSIDADE FEDERAL DE UBERLÂNDIA"/>
    <s v="017/2021"/>
    <n v="1017610000160"/>
    <s v="TEKNO SISTEMAS DE ENGENHARIA LTDA"/>
    <s v="053.314.273-32"/>
    <s v="CARLOS GOMES DE SOUZA"/>
    <n v="715615"/>
    <x v="0"/>
    <s v="CAMPUS SANTA MÔNICA"/>
    <n v="1601.56"/>
    <n v="4780.05"/>
    <s v="06 – ENSINO MÉDIO COMPLETO"/>
    <x v="0"/>
    <x v="1"/>
    <d v="1991-03-16T00:00:00"/>
    <x v="0"/>
    <x v="53"/>
    <d v="2021-06-25T00:00:00"/>
  </r>
  <r>
    <n v="154043"/>
    <s v="UNIVERSIDADE FEDERAL DE UBERLÂNDIA"/>
    <s v="017/2021"/>
    <n v="1017610000160"/>
    <s v="TEKNO SISTEMAS DE ENGENHARIA LTDA"/>
    <s v="350.912.826-53"/>
    <s v="DIVINOIDES BORGES SANTANA"/>
    <n v="715615"/>
    <x v="0"/>
    <s v="CAMPUS UMUARAMA"/>
    <n v="1601.56"/>
    <n v="4780.05"/>
    <s v="06 – ENSINO MÉDIO COMPLETO"/>
    <x v="2"/>
    <x v="1"/>
    <d v="1958-09-09T00:00:00"/>
    <x v="2"/>
    <x v="53"/>
    <d v="2021-11-29T00:00:00"/>
  </r>
  <r>
    <n v="154043"/>
    <s v="UNIVERSIDADE FEDERAL DE UBERLÂNDIA"/>
    <s v="017/2021"/>
    <n v="1017610000160"/>
    <s v="TEKNO SISTEMAS DE ENGENHARIA LTDA"/>
    <s v="021.717.786-79"/>
    <s v="JOHN KEVIN SILVA GARCIA"/>
    <n v="715615"/>
    <x v="0"/>
    <s v="CAMPUS SANTA MÔNICA"/>
    <n v="1601.56"/>
    <n v="4780.05"/>
    <s v="06 – ENSINO MÉDIO COMPLETO"/>
    <x v="2"/>
    <x v="1"/>
    <d v="2001-10-30T00:00:00"/>
    <x v="1"/>
    <x v="53"/>
    <d v="2022-03-28T00:00:00"/>
  </r>
  <r>
    <n v="154043"/>
    <s v="UNIVERSIDADE FEDERAL DE UBERLÂNDIA"/>
    <s v="017/2021"/>
    <n v="1017610000160"/>
    <s v="TEKNO SISTEMAS DE ENGENHARIA LTDA"/>
    <s v="585.367.106-59"/>
    <s v="JOSÉ ALBERTO DE SOUZA MILITANI"/>
    <n v="715615"/>
    <x v="0"/>
    <s v="CAMPUS SANTA MÔNICA"/>
    <n v="1601.56"/>
    <n v="4780.05"/>
    <s v="06 – ENSINO MÉDIO COMPLETO"/>
    <x v="3"/>
    <x v="1"/>
    <d v="1966-11-10T00:00:00"/>
    <x v="2"/>
    <x v="53"/>
    <d v="2021-06-25T00:00:00"/>
  </r>
  <r>
    <n v="154043"/>
    <s v="UNIVERSIDADE FEDERAL DE UBERLÂNDIA"/>
    <s v="017/2021"/>
    <n v="1017610000160"/>
    <s v="TEKNO SISTEMAS DE ENGENHARIA LTDA"/>
    <s v="133.237.126-41"/>
    <s v="JAMILSON OLIVEIRA CAJAIBA"/>
    <n v="715615"/>
    <x v="0"/>
    <s v="CAMPUS SANTA MÔNICA"/>
    <n v="1601.56"/>
    <n v="4780.05"/>
    <s v="06 – ENSINO MÉDIO COMPLETO"/>
    <x v="2"/>
    <x v="1"/>
    <d v="1994-12-23T00:00:00"/>
    <x v="0"/>
    <x v="53"/>
    <d v="2022-06-23T00:00:00"/>
  </r>
  <r>
    <n v="154043"/>
    <s v="UNIVERSIDADE FEDERAL DE UBERLÂNDIA"/>
    <s v="017/2021"/>
    <n v="1017610000160"/>
    <s v="TEKNO SISTEMAS DE ENGENHARIA LTDA"/>
    <s v="028.998.226-08"/>
    <s v="OSDRAES NUNES DE OLIVEIRA"/>
    <n v="715615"/>
    <x v="0"/>
    <s v="CAMPUS UMUARAMA"/>
    <n v="1601.56"/>
    <n v="4780.05"/>
    <s v="06 – ENSINO MÉDIO COMPLETO"/>
    <x v="2"/>
    <x v="1"/>
    <d v="1975-02-09T00:00:00"/>
    <x v="1"/>
    <x v="53"/>
    <d v="2021-06-25T00:00:00"/>
  </r>
  <r>
    <n v="154043"/>
    <s v="UNIVERSIDADE FEDERAL DE UBERLÂNDIA"/>
    <s v="017/2021"/>
    <n v="1017610000160"/>
    <s v="TEKNO SISTEMAS DE ENGENHARIA LTDA"/>
    <s v="753.556.046-68"/>
    <s v="RONNIE VON RODRIGUES PEREIRA"/>
    <n v="715615"/>
    <x v="0"/>
    <s v="CAMPUS UMUARAMA"/>
    <n v="1601.56"/>
    <n v="4780.05"/>
    <s v="06 – ENSINO MÉDIO COMPLETO"/>
    <x v="2"/>
    <x v="1"/>
    <d v="1970-01-14T00:00:00"/>
    <x v="2"/>
    <x v="53"/>
    <d v="2021-06-25T00:00:00"/>
  </r>
  <r>
    <n v="154043"/>
    <s v="UNIVERSIDADE FEDERAL DE UBERLÂNDIA"/>
    <s v="017/2021"/>
    <n v="1017610000160"/>
    <s v="TEKNO SISTEMAS DE ENGENHARIA LTDA"/>
    <s v="135.080.056-23"/>
    <s v="GABRIEL CAMILO DA SILVA"/>
    <n v="715615"/>
    <x v="0"/>
    <s v="CAMPUS PATOS DE MINAS"/>
    <n v="1601.56"/>
    <n v="4707.3500000000004"/>
    <s v="06 – ENSINO MÉDIO COMPLETO"/>
    <x v="0"/>
    <x v="1"/>
    <d v="2001-08-26T00:00:00"/>
    <x v="2"/>
    <x v="53"/>
    <d v="2022-06-09T00:00:00"/>
  </r>
  <r>
    <n v="154043"/>
    <s v="UNIVERSIDADE FEDERAL DE UBERLÂNDIA"/>
    <s v="017/2021"/>
    <n v="1017610000160"/>
    <s v="TEKNO SISTEMAS DE ENGENHARIA LTDA"/>
    <s v="048.733.226-18"/>
    <s v="JOÃO BATISTA ALMEIDA DA COSTA"/>
    <n v="715615"/>
    <x v="0"/>
    <s v="CAMPUS MONTE CARMELO"/>
    <n v="1601.56"/>
    <n v="4622.3500000000004"/>
    <s v="06 – ENSINO MÉDIO COMPLETO"/>
    <x v="3"/>
    <x v="1"/>
    <d v="1977-06-23T00:00:00"/>
    <x v="2"/>
    <x v="53"/>
    <d v="2022-02-10T00:00:00"/>
  </r>
  <r>
    <n v="154043"/>
    <s v="UNIVERSIDADE FEDERAL DE UBERLÂNDIA"/>
    <s v="017/2021"/>
    <n v="1017610000160"/>
    <s v="TEKNO SISTEMAS DE ENGENHARIA LTDA"/>
    <s v="346.361.998-98"/>
    <s v="ELTON LUIZ SILVEIRO"/>
    <n v="715505"/>
    <x v="0"/>
    <s v="CAMPUS UMUARAMA"/>
    <n v="1613.16"/>
    <n v="4516.4399999999996"/>
    <s v="03 – ENSINO FUNDAMENTAL INCOMPLETO"/>
    <x v="3"/>
    <x v="1"/>
    <d v="1985-05-31T00:00:00"/>
    <x v="2"/>
    <x v="54"/>
    <d v="2021-11-25T00:00:00"/>
  </r>
  <r>
    <n v="154043"/>
    <s v="UNIVERSIDADE FEDERAL DE UBERLÂNDIA"/>
    <s v="017/2021"/>
    <n v="1017610000160"/>
    <s v="TEKNO SISTEMAS DE ENGENHARIA LTDA"/>
    <s v="019.058.766-02"/>
    <s v="JOSÉ MARCIO DOS SANTOS"/>
    <n v="715505"/>
    <x v="0"/>
    <s v="CAMPUS UMUARAMA"/>
    <n v="1613.16"/>
    <n v="4516.4399999999996"/>
    <s v="03 – ENSINO FUNDAMENTAL INCOMPLETO"/>
    <x v="2"/>
    <x v="1"/>
    <d v="1985-02-04T00:00:00"/>
    <x v="0"/>
    <x v="54"/>
    <d v="2021-06-25T00:00:00"/>
  </r>
  <r>
    <n v="154043"/>
    <s v="UNIVERSIDADE FEDERAL DE UBERLÂNDIA"/>
    <s v="017/2021"/>
    <n v="1017610000160"/>
    <s v="TEKNO SISTEMAS DE ENGENHARIA LTDA"/>
    <s v="027.373.426-19"/>
    <s v="SILVIO OMAR GARCIA"/>
    <n v="715505"/>
    <x v="0"/>
    <s v="CAMPUS SANTA MÔNICA"/>
    <n v="1613.16"/>
    <n v="4516.4399999999996"/>
    <s v="03 – ENSINO FUNDAMENTAL INCOMPLETO"/>
    <x v="2"/>
    <x v="1"/>
    <d v="1973-10-13T00:00:00"/>
    <x v="1"/>
    <x v="54"/>
    <d v="2021-10-22T00:00:00"/>
  </r>
  <r>
    <n v="154043"/>
    <s v="UNIVERSIDADE FEDERAL DE UBERLÂNDIA"/>
    <s v="017/2021"/>
    <n v="1017610000160"/>
    <s v="TEKNO SISTEMAS DE ENGENHARIA LTDA"/>
    <s v="016.106.815-41"/>
    <s v="ROBERTO CONCEIÇÃO DA SILVA"/>
    <n v="715505"/>
    <x v="0"/>
    <s v="CAMPUS SANTA MÔNICA"/>
    <n v="1613.16"/>
    <n v="4516.4399999999996"/>
    <s v="03 – ENSINO FUNDAMENTAL INCOMPLETO"/>
    <x v="2"/>
    <x v="1"/>
    <d v="1984-05-25T00:00:00"/>
    <x v="1"/>
    <x v="54"/>
    <d v="2022-05-18T00:00:00"/>
  </r>
  <r>
    <n v="154043"/>
    <s v="UNIVERSIDADE FEDERAL DE UBERLÂNDIA"/>
    <s v="017/2021"/>
    <n v="1017610000160"/>
    <s v="TEKNO SISTEMAS DE ENGENHARIA LTDA"/>
    <s v="888.756.796-49"/>
    <s v="WELLINGTON CASSEMIRO TELES"/>
    <n v="715505"/>
    <x v="0"/>
    <s v="CAMPUS SANTA MÔNICA"/>
    <n v="1613.16"/>
    <n v="4516.4399999999996"/>
    <s v="03 – ENSINO FUNDAMENTAL INCOMPLETO"/>
    <x v="2"/>
    <x v="1"/>
    <d v="1972-02-17T00:00:00"/>
    <x v="0"/>
    <x v="54"/>
    <d v="2021-06-25T00:00:00"/>
  </r>
  <r>
    <n v="154043"/>
    <s v="UNIVERSIDADE FEDERAL DE UBERLÂNDIA"/>
    <s v="017/2021"/>
    <n v="1017610000160"/>
    <s v="TEKNO SISTEMAS DE ENGENHARIA LTDA"/>
    <s v="026.497.061-63"/>
    <s v="VANILSON FERREIRA DE OLIVEIRA"/>
    <n v="715505"/>
    <x v="0"/>
    <s v="CAMPUS SANTA MÔNICA"/>
    <n v="1613.16"/>
    <n v="4516.4399999999996"/>
    <s v="03 – ENSINO FUNDAMENTAL INCOMPLETO"/>
    <x v="2"/>
    <x v="1"/>
    <d v="1987-04-03T00:00:00"/>
    <x v="2"/>
    <x v="54"/>
    <d v="2022-07-14T00:00:00"/>
  </r>
  <r>
    <n v="154043"/>
    <s v="UNIVERSIDADE FEDERAL DE UBERLÂNDIA"/>
    <s v="017/2021"/>
    <n v="1017610000160"/>
    <s v="TEKNO SISTEMAS DE ENGENHARIA LTDA"/>
    <s v="004.310.566-17"/>
    <s v="JEANDERSON TRINDADE BLADEZ"/>
    <n v="715505"/>
    <x v="0"/>
    <s v="CAMPUS UMUARAMA"/>
    <n v="1613.16"/>
    <n v="4516.4399999999996"/>
    <s v="03 – ENSINO FUNDAMENTAL INCOMPLETO"/>
    <x v="3"/>
    <x v="1"/>
    <d v="1976-04-03T00:00:00"/>
    <x v="0"/>
    <x v="54"/>
    <d v="2022-07-22T00:00:00"/>
  </r>
  <r>
    <n v="154043"/>
    <s v="UNIVERSIDADE FEDERAL DE UBERLÂNDIA"/>
    <s v="017/2021"/>
    <n v="1017610000160"/>
    <s v="TEKNO SISTEMAS DE ENGENHARIA LTDA"/>
    <s v="024.747.046-55"/>
    <s v="EDUARDO ANDRADE PEREIRA"/>
    <n v="354205"/>
    <x v="0"/>
    <s v="CAMPUS SANTA MÔNICA"/>
    <n v="1773.51"/>
    <n v="4781.67"/>
    <s v="06 – ENSINO MÉDIO COMPLETO"/>
    <x v="0"/>
    <x v="1"/>
    <d v="2021-09-04T00:00:00"/>
    <x v="2"/>
    <x v="8"/>
    <d v="2021-06-25T00:00:00"/>
  </r>
  <r>
    <n v="154043"/>
    <s v="UNIVERSIDADE FEDERAL DE UBERLÂNDIA"/>
    <s v="017/2021"/>
    <n v="1017610000160"/>
    <s v="TEKNO SISTEMAS DE ENGENHARIA LTDA"/>
    <s v="016.295.716-52"/>
    <s v="ADEMILSON ALBINO DOS SANTOS"/>
    <n v="715615"/>
    <x v="0"/>
    <s v="CAMPUS UMUARAMA"/>
    <n v="2097.11"/>
    <n v="5666.26"/>
    <s v="06 – ENSINO MÉDIO COMPLETO"/>
    <x v="0"/>
    <x v="1"/>
    <d v="1989-04-15T00:00:00"/>
    <x v="1"/>
    <x v="55"/>
    <d v="2021-06-25T00:00:00"/>
  </r>
  <r>
    <n v="154043"/>
    <s v="UNIVERSIDADE FEDERAL DE UBERLÂNDIA"/>
    <s v="017/2021"/>
    <n v="1017610000160"/>
    <s v="TEKNO SISTEMAS DE ENGENHARIA LTDA"/>
    <s v="080.631.386-27"/>
    <s v="CARLOS ADRIANO DE OLIVEIRA TELES"/>
    <n v="715615"/>
    <x v="0"/>
    <s v="CAMPUS SANTA MÔNICA"/>
    <n v="2097.11"/>
    <n v="5666.26"/>
    <s v="06 – ENSINO MÉDIO COMPLETO"/>
    <x v="0"/>
    <x v="1"/>
    <d v="1989-11-28T00:00:00"/>
    <x v="1"/>
    <x v="55"/>
    <d v="2021-06-25T00:00:00"/>
  </r>
  <r>
    <n v="154043"/>
    <s v="UNIVERSIDADE FEDERAL DE UBERLÂNDIA"/>
    <s v="017/2021"/>
    <n v="1017610000160"/>
    <s v="TEKNO SISTEMAS DE ENGENHARIA LTDA"/>
    <s v="018.610.716-12"/>
    <s v="DIEGO BENEDITO DE OLIVEIRA"/>
    <n v="715615"/>
    <x v="0"/>
    <s v="CAMPUS SANTA MÔNICA"/>
    <n v="2097.11"/>
    <n v="5666.26"/>
    <s v="06 – ENSINO MÉDIO COMPLETO"/>
    <x v="0"/>
    <x v="1"/>
    <d v="1994-03-16T00:00:00"/>
    <x v="0"/>
    <x v="55"/>
    <d v="2021-06-25T00:00:00"/>
  </r>
  <r>
    <n v="154043"/>
    <s v="UNIVERSIDADE FEDERAL DE UBERLÂNDIA"/>
    <s v="017/2021"/>
    <n v="1017610000160"/>
    <s v="TEKNO SISTEMAS DE ENGENHARIA LTDA"/>
    <s v="092.081.936-24"/>
    <s v="DOUGLAS DA SILVA CIPRIANO"/>
    <n v="715615"/>
    <x v="0"/>
    <s v="CAMPUS UMUARAMA"/>
    <n v="2097.11"/>
    <n v="5666.26"/>
    <s v="06 – ENSINO MÉDIO COMPLETO"/>
    <x v="0"/>
    <x v="1"/>
    <s v=" 03/06/1989"/>
    <x v="1"/>
    <x v="55"/>
    <d v="2021-06-25T00:00:00"/>
  </r>
  <r>
    <n v="154043"/>
    <s v="UNIVERSIDADE FEDERAL DE UBERLÂNDIA"/>
    <s v="017/2021"/>
    <n v="1017610000160"/>
    <s v="TEKNO SISTEMAS DE ENGENHARIA LTDA"/>
    <s v="077.262.074-18"/>
    <s v="FRANCIELIO DE ARAUJO GALVÃO"/>
    <n v="715615"/>
    <x v="0"/>
    <s v="CAMPUS SANTA MÔNICA"/>
    <n v="2097.11"/>
    <n v="5666.26"/>
    <s v="06 – ENSINO MÉDIO COMPLETO"/>
    <x v="0"/>
    <x v="1"/>
    <d v="1991-11-11T00:00:00"/>
    <x v="2"/>
    <x v="55"/>
    <d v="2021-06-25T00:00:00"/>
  </r>
  <r>
    <n v="154043"/>
    <s v="UNIVERSIDADE FEDERAL DE UBERLÂNDIA"/>
    <s v="017/2021"/>
    <n v="1017610000160"/>
    <s v="TEKNO SISTEMAS DE ENGENHARIA LTDA"/>
    <s v="108.391.246-19"/>
    <s v="GUSTAVO HENRIQUE DICENCIO SOARES"/>
    <n v="715615"/>
    <x v="0"/>
    <s v="CAMPUS SANTA MÔNICA"/>
    <n v="2097.11"/>
    <n v="5666.26"/>
    <s v="06 – ENSINO MÉDIO COMPLETO"/>
    <x v="0"/>
    <x v="1"/>
    <d v="1993-04-05T00:00:00"/>
    <x v="0"/>
    <x v="55"/>
    <d v="2021-06-25T00:00:00"/>
  </r>
  <r>
    <n v="154043"/>
    <s v="UNIVERSIDADE FEDERAL DE UBERLÂNDIA"/>
    <s v="017/2021"/>
    <n v="1017610000160"/>
    <s v="TEKNO SISTEMAS DE ENGENHARIA LTDA"/>
    <s v="064.861.316-08"/>
    <s v="LEANDRO ANDRADE RIBEIRO"/>
    <n v="715615"/>
    <x v="0"/>
    <s v="CAMPUS UMUARAMA"/>
    <n v="2097.11"/>
    <n v="5666.26"/>
    <s v="06 – ENSINO MÉDIO COMPLETO"/>
    <x v="0"/>
    <x v="1"/>
    <d v="1983-12-25T00:00:00"/>
    <x v="2"/>
    <x v="55"/>
    <d v="2022-07-27T00:00:00"/>
  </r>
  <r>
    <n v="154043"/>
    <s v="UNIVERSIDADE FEDERAL DE UBERLÂNDIA"/>
    <s v="017/2021"/>
    <n v="1017610000160"/>
    <s v="TEKNO SISTEMAS DE ENGENHARIA LTDA"/>
    <s v="683.567.816-04"/>
    <s v="MIGUEL ADÃO ROCHA"/>
    <n v="715615"/>
    <x v="0"/>
    <s v="CAMPUS UMUARAMA"/>
    <n v="2097.11"/>
    <n v="5666.26"/>
    <s v="06 – ENSINO MÉDIO COMPLETO"/>
    <x v="3"/>
    <x v="1"/>
    <d v="1978-10-05T00:00:00"/>
    <x v="0"/>
    <x v="55"/>
    <d v="2021-06-25T00:00:00"/>
  </r>
  <r>
    <n v="154043"/>
    <s v="UNIVERSIDADE FEDERAL DE UBERLÂNDIA"/>
    <s v="017/2021"/>
    <n v="1017610000160"/>
    <s v="TEKNO SISTEMAS DE ENGENHARIA LTDA"/>
    <s v="108.199.316-24"/>
    <s v="NIKSON ELIAS CARDOSO"/>
    <n v="715615"/>
    <x v="0"/>
    <s v="CAMPUS UMUARAMA"/>
    <n v="2097.11"/>
    <n v="5666.26"/>
    <s v="06 – ENSINO MÉDIO COMPLETO"/>
    <x v="0"/>
    <x v="1"/>
    <d v="1991-06-20T00:00:00"/>
    <x v="0"/>
    <x v="55"/>
    <d v="2021-12-13T00:00:00"/>
  </r>
  <r>
    <n v="154043"/>
    <s v="UNIVERSIDADE FEDERAL DE UBERLÂNDIA"/>
    <s v="017/2021"/>
    <n v="1017610000160"/>
    <s v="TEKNO SISTEMAS DE ENGENHARIA LTDA"/>
    <s v="100.777.756-78"/>
    <s v="RAFAEL LUCAS DE DEUS"/>
    <n v="715615"/>
    <x v="0"/>
    <s v="CAMPUS PATOS DE MINAS"/>
    <n v="2097.11"/>
    <n v="5594.56"/>
    <s v="06 – ENSINO MÉDIO COMPLETO"/>
    <x v="0"/>
    <x v="1"/>
    <d v="1990-07-10T00:00:00"/>
    <x v="2"/>
    <x v="55"/>
    <d v="2022-03-08T00:00:00"/>
  </r>
  <r>
    <n v="154043"/>
    <s v="UNIVERSIDADE FEDERAL DE UBERLÂNDIA"/>
    <s v="017/2021"/>
    <n v="1017610000160"/>
    <s v="TEKNO SISTEMAS DE ENGENHARIA LTDA"/>
    <s v="828.621.256-87"/>
    <s v="NILVON RODRIGUES DE SOUZA"/>
    <n v="715615"/>
    <x v="0"/>
    <s v="CAMPUS MONTE CARMELO"/>
    <n v="2097.11"/>
    <n v="5539.39"/>
    <s v="06 – ENSINO MÉDIO COMPLETO"/>
    <x v="2"/>
    <x v="1"/>
    <d v="1970-03-16T00:00:00"/>
    <x v="2"/>
    <x v="55"/>
    <d v="2022-02-03T00:00:00"/>
  </r>
  <r>
    <n v="154043"/>
    <s v="UNIVERSIDADE FEDERAL DE UBERLÂNDIA"/>
    <s v="017/2021"/>
    <n v="1017610000160"/>
    <s v="TEKNO SISTEMAS DE ENGENHARIA LTDA"/>
    <s v="038.386.698-78"/>
    <s v="ADÃO RIBEIRO GONÇALVES"/>
    <n v="724110"/>
    <x v="0"/>
    <s v="CAMPUS UMUARAMA"/>
    <n v="1613.16"/>
    <n v="5463.68"/>
    <s v="03 – ENSINO FUNDAMENTAL INCOMPLETO"/>
    <x v="3"/>
    <x v="1"/>
    <d v="1992-09-19T00:00:00"/>
    <x v="0"/>
    <x v="56"/>
    <d v="2021-06-25T00:00:00"/>
  </r>
  <r>
    <n v="154043"/>
    <s v="UNIVERSIDADE FEDERAL DE UBERLÂNDIA"/>
    <s v="017/2021"/>
    <n v="1017610000160"/>
    <s v="TEKNO SISTEMAS DE ENGENHARIA LTDA"/>
    <s v="038.490.705-90"/>
    <s v="ALAILTON DOS SANTOS BARAUNA"/>
    <n v="724110"/>
    <x v="0"/>
    <s v="CAMPUS MONTE CARMELO"/>
    <n v="1613.16"/>
    <n v="5336.62"/>
    <s v="03 – ENSINO FUNDAMENTAL INCOMPLETO"/>
    <x v="2"/>
    <x v="1"/>
    <d v="1986-07-06T00:00:00"/>
    <x v="0"/>
    <x v="56"/>
    <d v="2022-02-03T00:00:00"/>
  </r>
  <r>
    <n v="154043"/>
    <s v="UNIVERSIDADE FEDERAL DE UBERLÂNDIA"/>
    <s v="017/2021"/>
    <n v="1017610000160"/>
    <s v="TEKNO SISTEMAS DE ENGENHARIA LTDA"/>
    <s v="077.605.816-96"/>
    <s v="WARLEI LOPES DA SILVA"/>
    <n v="724110"/>
    <x v="0"/>
    <s v="CAMPUS PATOS DE MINAS"/>
    <n v="1613.16"/>
    <n v="5391.87"/>
    <s v="03 – ENSINO FUNDAMENTAL INCOMPLETO"/>
    <x v="2"/>
    <x v="1"/>
    <d v="1985-05-04T00:00:00"/>
    <x v="2"/>
    <x v="56"/>
    <d v="2022-02-09T00:00:00"/>
  </r>
  <r>
    <n v="154043"/>
    <s v="UNIVERSIDADE FEDERAL DE UBERLÂNDIA"/>
    <s v="017/2021"/>
    <n v="1017610000160"/>
    <s v="TEKNO SISTEMAS DE ENGENHARIA LTDA"/>
    <s v="702.217.384-28"/>
    <s v="ALLYF ARIOSTOR DOS SANTOS BEZERRA"/>
    <n v="724110"/>
    <x v="0"/>
    <s v="CAMPUS SANTA MÔNICA"/>
    <n v="1613.16"/>
    <n v="5463.68"/>
    <s v="03 – ENSINO FUNDAMENTAL INCOMPLETO"/>
    <x v="2"/>
    <x v="1"/>
    <d v="1993-12-11T00:00:00"/>
    <x v="2"/>
    <x v="56"/>
    <d v="2021-06-25T00:00:00"/>
  </r>
  <r>
    <n v="154043"/>
    <s v="UNIVERSIDADE FEDERAL DE UBERLÂNDIA"/>
    <s v="017/2021"/>
    <n v="1017610000160"/>
    <s v="TEKNO SISTEMAS DE ENGENHARIA LTDA"/>
    <s v="888.945.846-15"/>
    <s v="JOÃO ABADIA ALMEIDA"/>
    <n v="724110"/>
    <x v="0"/>
    <s v="CAMPUS SANTA MÔNICA"/>
    <n v="1613.16"/>
    <n v="5463.68"/>
    <s v="03 – ENSINO FUNDAMENTAL INCOMPLETO"/>
    <x v="3"/>
    <x v="1"/>
    <d v="1955-12-07T00:00:00"/>
    <x v="2"/>
    <x v="56"/>
    <d v="2022-01-21T00:00:00"/>
  </r>
  <r>
    <n v="154043"/>
    <s v="UNIVERSIDADE FEDERAL DE UBERLÂNDIA"/>
    <s v="017/2021"/>
    <n v="1017610000160"/>
    <s v="TEKNO SISTEMAS DE ENGENHARIA LTDA"/>
    <s v="992.307.985-68"/>
    <s v="JOSÉ BERIVAN FERREIRA DOS SANTOS"/>
    <n v="724110"/>
    <x v="0"/>
    <s v="CAMPUS UMUARAMA"/>
    <n v="1613.16"/>
    <n v="5463.68"/>
    <s v="03 – ENSINO FUNDAMENTAL INCOMPLETO"/>
    <x v="2"/>
    <x v="1"/>
    <d v="1979-11-01T00:00:00"/>
    <x v="0"/>
    <x v="56"/>
    <d v="2021-06-25T00:00:00"/>
  </r>
  <r>
    <n v="154043"/>
    <s v="UNIVERSIDADE FEDERAL DE UBERLÂNDIA"/>
    <s v="017/2021"/>
    <n v="1017610000160"/>
    <s v="TEKNO SISTEMAS DE ENGENHARIA LTDA"/>
    <s v="435.097.896-87"/>
    <s v="NIVALDIR JOSÉ DA SILVA"/>
    <n v="724110"/>
    <x v="0"/>
    <s v="CAMPUS SANTA MÔNICA"/>
    <n v="1613.16"/>
    <n v="5463.68"/>
    <s v="03 – ENSINO FUNDAMENTAL INCOMPLETO"/>
    <x v="2"/>
    <x v="1"/>
    <d v="1961-10-12T00:00:00"/>
    <x v="0"/>
    <x v="56"/>
    <d v="2021-06-25T00:00:00"/>
  </r>
  <r>
    <n v="154043"/>
    <s v="UNIVERSIDADE FEDERAL DE UBERLÂNDIA"/>
    <s v="017/2021"/>
    <n v="1017610000160"/>
    <s v="TEKNO SISTEMAS DE ENGENHARIA LTDA"/>
    <s v="045.264.016-41"/>
    <s v="WALDSON CRESCENCIO DA SILVA"/>
    <n v="710205"/>
    <x v="0"/>
    <s v="CAMPUS SANTA MÔNICA"/>
    <n v="2763.85"/>
    <n v="6450.1"/>
    <s v="06 – ENSINO MÉDIO COMPLETO"/>
    <x v="0"/>
    <x v="1"/>
    <d v="1979-01-11T00:00:00"/>
    <x v="2"/>
    <x v="57"/>
    <d v="2021-06-25T00:00:00"/>
  </r>
  <r>
    <n v="154043"/>
    <s v="UNIVERSIDADE FEDERAL DE UBERLÂNDIA"/>
    <s v="017/2021"/>
    <n v="1017610000160"/>
    <s v="TEKNO SISTEMAS DE ENGENHARIA LTDA"/>
    <s v="042.641.786-06"/>
    <s v="WESLEY JOSE BENTO LEOPOLDINO"/>
    <n v="710205"/>
    <x v="0"/>
    <s v="CAMPUS UMUARAMA"/>
    <n v="2763.85"/>
    <n v="6450.1"/>
    <s v="06 – ENSINO MÉDIO COMPLETO"/>
    <x v="0"/>
    <x v="1"/>
    <d v="1979-07-31T00:00:00"/>
    <x v="0"/>
    <x v="57"/>
    <d v="2021-08-23T00:00:00"/>
  </r>
  <r>
    <n v="154043"/>
    <s v="UNIVERSIDADE FEDERAL DE UBERLÂNDIA"/>
    <s v="017/2021"/>
    <n v="1017610000160"/>
    <s v="TEKNO SISTEMAS DE ENGENHARIA LTDA"/>
    <s v="315.599.948-94"/>
    <s v="EVERTON VITOR DE MELO COSTA"/>
    <n v="710205"/>
    <x v="0"/>
    <s v="CAMPUS UMUARAMA"/>
    <n v="2763.85"/>
    <n v="6450.1"/>
    <s v="06 – ENSINO MÉDIO COMPLETO"/>
    <x v="0"/>
    <x v="1"/>
    <d v="1984-11-29T00:00:00"/>
    <x v="2"/>
    <x v="57"/>
    <d v="2022-07-04T00:00:00"/>
  </r>
  <r>
    <n v="154043"/>
    <s v="UNIVERSIDADE FEDERAL DE UBERLÂNDIA"/>
    <s v="017/2021"/>
    <n v="1017610000160"/>
    <s v="TEKNO SISTEMAS DE ENGENHARIA LTDA"/>
    <s v="007.504.326-24"/>
    <s v="RICARDO DE OLIVEIRA"/>
    <n v="710205"/>
    <x v="0"/>
    <s v="CAMPUS SANTA MÔNICA"/>
    <n v="2763.85"/>
    <n v="6450.1"/>
    <s v="06 – ENSINO MÉDIO COMPLETO"/>
    <x v="0"/>
    <x v="1"/>
    <d v="1980-10-10T00:00:00"/>
    <x v="2"/>
    <x v="57"/>
    <d v="2022-07-15T00:00:00"/>
  </r>
  <r>
    <n v="154043"/>
    <s v="UNIVERSIDADE FEDERAL DE UBERLÂNDIA"/>
    <s v="017/2021"/>
    <n v="1017610000160"/>
    <s v="TEKNO SISTEMAS DE ENGENHARIA LTDA"/>
    <s v="038.672.146-70"/>
    <s v="WOLNEY PAULINO DE ASSIS"/>
    <n v="950105"/>
    <x v="0"/>
    <s v="CAMPUS SANTA MÔNICA"/>
    <n v="3321.1"/>
    <n v="7701.05"/>
    <s v="06 – ENSINO MÉDIO COMPLETO"/>
    <x v="3"/>
    <x v="1"/>
    <d v="1977-08-21T00:00:00"/>
    <x v="0"/>
    <x v="58"/>
    <d v="2021-06-25T00:00:00"/>
  </r>
  <r>
    <n v="154043"/>
    <s v="UNIVERSIDADE FEDERAL DE UBERLÂNDIA"/>
    <s v="017/2021"/>
    <n v="1017610000160"/>
    <s v="TEKNO SISTEMAS DE ENGENHARIA LTDA"/>
    <s v="828.600.846-49"/>
    <s v="MARCELO ALEX SILVANO"/>
    <n v="950105"/>
    <x v="0"/>
    <s v="CAMPUS UMUARAMA"/>
    <n v="3321.1"/>
    <n v="7701.05"/>
    <s v="06 – ENSINO MÉDIO COMPLETO"/>
    <x v="2"/>
    <x v="1"/>
    <d v="1972-01-20T00:00:00"/>
    <x v="2"/>
    <x v="58"/>
    <d v="2021-06-25T00:00:00"/>
  </r>
  <r>
    <n v="154043"/>
    <s v="UNIVERSIDADE FEDERAL DE UBERLÂNDIA"/>
    <s v="017/2021"/>
    <n v="1017610000160"/>
    <s v="TEKNO SISTEMAS DE ENGENHARIA LTDA"/>
    <s v="947.188.146-34"/>
    <s v="MILDSON JANIO MARREGA"/>
    <n v="142705"/>
    <x v="0"/>
    <s v="CAMPUS SANTA MÔNICA"/>
    <n v="7347.43"/>
    <n v="15483.86"/>
    <s v="08 - Superior Completo"/>
    <x v="1"/>
    <x v="1"/>
    <d v="1977-06-03T00:00:00"/>
    <x v="2"/>
    <x v="24"/>
    <d v="2021-10-04T00:00:00"/>
  </r>
  <r>
    <n v="154043"/>
    <s v="UNIVERSIDADE FEDERAL DE UBERLÂNDIA"/>
    <s v="017/2021"/>
    <n v="1017610000160"/>
    <s v="TEKNO SISTEMAS DE ENGENHARIA LTDA"/>
    <s v="635.474.146-87"/>
    <s v="JOBES MENDES ALBINO"/>
    <n v="710205"/>
    <x v="0"/>
    <s v="CAMPUS SANTA MÔNICA"/>
    <n v="4185.6000000000004"/>
    <n v="9310.1200000000008"/>
    <s v="04 – ENSINO FUNDAMENTAL COMPLETO"/>
    <x v="2"/>
    <x v="1"/>
    <d v="1967-02-15T00:00:00"/>
    <x v="2"/>
    <x v="59"/>
    <d v="2022-07-11T00:00:00"/>
  </r>
  <r>
    <n v="154043"/>
    <s v="UNIVERSIDADE FEDERAL DE UBERLÂNDIA"/>
    <s v="017/2021"/>
    <n v="1017610000160"/>
    <s v="TEKNO SISTEMAS DE ENGENHARIA LTDA"/>
    <s v="144.768.194-00"/>
    <s v="JOSÉ ROBERTO DA SILVA"/>
    <n v="715210"/>
    <x v="0"/>
    <s v="CAMPUS UMUARAMA"/>
    <n v="1613.16"/>
    <n v="4583.2700000000004"/>
    <s v="04 – ENSINO FUNDAMENTAL COMPLETO"/>
    <x v="2"/>
    <x v="1"/>
    <d v="1957-09-25T00:00:00"/>
    <x v="2"/>
    <x v="60"/>
    <d v="2022-12-13T00:00:00"/>
  </r>
  <r>
    <n v="154043"/>
    <s v="UNIVERSIDADE FEDERAL DE UBERLÂNDIA"/>
    <s v="017/2021"/>
    <n v="1017610000160"/>
    <s v="TEKNO SISTEMAS DE ENGENHARIA LTDA"/>
    <s v="705.830.846-21"/>
    <s v="JOSEPH JONY MONDESIR"/>
    <n v="715210"/>
    <x v="0"/>
    <s v="CAMPUS SANTA MÔNICA"/>
    <n v="1613.16"/>
    <n v="4583.2700000000004"/>
    <s v="04 – ENSINO FUNDAMENTAL COMPLETO"/>
    <x v="2"/>
    <x v="1"/>
    <d v="1976-11-12T00:00:00"/>
    <x v="1"/>
    <x v="60"/>
    <d v="2022-10-06T00:00:00"/>
  </r>
  <r>
    <n v="154043"/>
    <s v="UNIVERSIDADE FEDERAL DE UBERLÂNDIA"/>
    <s v="017/2021"/>
    <n v="1017610000160"/>
    <s v="TEKNO SISTEMAS DE ENGENHARIA LTDA"/>
    <s v="747.619.942-15"/>
    <s v="HELBER LEAL MEIRELES"/>
    <n v="715210"/>
    <x v="0"/>
    <s v="CAMPUS SANTA MÔNICA"/>
    <n v="1613.16"/>
    <n v="4583.2700000000004"/>
    <s v="04 – ENSINO FUNDAMENTAL COMPLETO"/>
    <x v="0"/>
    <x v="1"/>
    <d v="1984-10-08T00:00:00"/>
    <x v="0"/>
    <x v="60"/>
    <d v="2022-07-14T00:00:00"/>
  </r>
  <r>
    <n v="154043"/>
    <s v="UNIVERSIDADE FEDERAL DE UBERLÂNDIA"/>
    <s v="017/2021"/>
    <n v="1017610000160"/>
    <s v="TEKNO SISTEMAS DE ENGENHARIA LTDA"/>
    <s v="437.508.855-91"/>
    <s v="MANOEL PEREIRA LIMA"/>
    <n v="715210"/>
    <x v="0"/>
    <s v="CAMPUS UMUARAMA"/>
    <n v="1613.16"/>
    <n v="4583.2700000000004"/>
    <s v="04 – ENSINO FUNDAMENTAL COMPLETO"/>
    <x v="3"/>
    <x v="1"/>
    <d v="1965-01-11T00:00:00"/>
    <x v="1"/>
    <x v="60"/>
    <d v="2022-02-01T00:00:00"/>
  </r>
  <r>
    <n v="154043"/>
    <s v="UNIVERSIDADE FEDERAL DE UBERLÂNDIA"/>
    <s v="017/2021"/>
    <n v="1017610000160"/>
    <s v="TEKNO SISTEMAS DE ENGENHARIA LTDA"/>
    <s v="823.187.196-91"/>
    <s v="FRANCISCO SOARES ROSA"/>
    <n v="715210"/>
    <x v="0"/>
    <s v="CAMPUS UMUARAMA"/>
    <n v="1613.16"/>
    <n v="4583.2700000000004"/>
    <s v="04 – ENSINO FUNDAMENTAL COMPLETO"/>
    <x v="2"/>
    <x v="1"/>
    <d v="1957-10-04T00:00:00"/>
    <x v="0"/>
    <x v="60"/>
    <d v="2022-06-13T00:00:00"/>
  </r>
  <r>
    <n v="154043"/>
    <s v="UNIVERSIDADE FEDERAL DE UBERLÂNDIA"/>
    <s v="017/2021"/>
    <n v="1017610000160"/>
    <s v="TEKNO SISTEMAS DE ENGENHARIA LTDA"/>
    <s v="063.963.235-16"/>
    <s v="JOSÉ ADRIANO BEZERRA"/>
    <n v="715210"/>
    <x v="0"/>
    <s v="CAMPUS SANTA MÔNICA"/>
    <n v="1613.16"/>
    <n v="4583.2700000000004"/>
    <s v="04 – ENSINO FUNDAMENTAL COMPLETO"/>
    <x v="3"/>
    <x v="1"/>
    <d v="1995-05-16T00:00:00"/>
    <x v="0"/>
    <x v="60"/>
    <d v="2021-06-25T00:00:00"/>
  </r>
  <r>
    <n v="154043"/>
    <s v="UNIVERSIDADE FEDERAL DE UBERLÂNDIA"/>
    <s v="017/2021"/>
    <n v="1017610000160"/>
    <s v="TEKNO SISTEMAS DE ENGENHARIA LTDA"/>
    <s v="226.431.558-07"/>
    <s v="MARIO MARCOS PEREIRA SOUZA"/>
    <n v="715210"/>
    <x v="0"/>
    <s v="CAMPUS SANTA MÔNICA"/>
    <n v="1613.16"/>
    <n v="4583.2700000000004"/>
    <s v="04 – ENSINO FUNDAMENTAL COMPLETO"/>
    <x v="2"/>
    <x v="1"/>
    <d v="1967-12-25T00:00:00"/>
    <x v="2"/>
    <x v="60"/>
    <d v="2022-04-26T00:00:00"/>
  </r>
  <r>
    <n v="154043"/>
    <s v="UNIVERSIDADE FEDERAL DE UBERLÂNDIA"/>
    <s v="017/2021"/>
    <n v="1017610000160"/>
    <s v="TEKNO SISTEMAS DE ENGENHARIA LTDA"/>
    <s v="044.563.126-02"/>
    <s v="DIONÍSIO MENDES FERREIRA"/>
    <n v="716610"/>
    <x v="0"/>
    <s v="CAMPUS UMUARAMA"/>
    <n v="1613.16"/>
    <n v="4612.53"/>
    <s v="04 – ENSINO FUNDAMENTAL COMPLETO"/>
    <x v="2"/>
    <x v="1"/>
    <d v="2022-03-18T00:00:00"/>
    <x v="2"/>
    <x v="61"/>
    <d v="2022-10-03T00:00:00"/>
  </r>
  <r>
    <n v="154043"/>
    <s v="UNIVERSIDADE FEDERAL DE UBERLÂNDIA"/>
    <s v="017/2021"/>
    <n v="1017610000160"/>
    <s v="TEKNO SISTEMAS DE ENGENHARIA LTDA"/>
    <s v="037.502.886-23"/>
    <s v="RUDSON MARCIO TAVARES"/>
    <n v="716610"/>
    <x v="0"/>
    <s v="CAMPUS UMUARAMA"/>
    <n v="1613.16"/>
    <n v="4612.53"/>
    <s v="04 – ENSINO FUNDAMENTAL COMPLETO"/>
    <x v="2"/>
    <x v="1"/>
    <d v="1974-02-05T00:00:00"/>
    <x v="1"/>
    <x v="61"/>
    <d v="2022-05-02T00:00:00"/>
  </r>
  <r>
    <n v="154043"/>
    <s v="UNIVERSIDADE FEDERAL DE UBERLÂNDIA"/>
    <s v="017/2021"/>
    <n v="1017610000160"/>
    <s v="TEKNO SISTEMAS DE ENGENHARIA LTDA"/>
    <s v="090.587.895-78"/>
    <s v="HENRIQUE DO AMOR DIVINO FRANÇA"/>
    <n v="716610"/>
    <x v="0"/>
    <s v="CAMPUS SANTA MÔNICA"/>
    <n v="1613.16"/>
    <n v="4612.53"/>
    <s v="04 – ENSINO FUNDAMENTAL COMPLETO"/>
    <x v="0"/>
    <x v="1"/>
    <d v="2000-08-30T00:00:00"/>
    <x v="0"/>
    <x v="61"/>
    <d v="2022-06-22T00:00:00"/>
  </r>
  <r>
    <n v="154043"/>
    <s v="UNIVERSIDADE FEDERAL DE UBERLÂNDIA"/>
    <s v="017/2021"/>
    <n v="1017610000160"/>
    <s v="TEKNO SISTEMAS DE ENGENHARIA LTDA"/>
    <s v="750.497.757-87"/>
    <s v="JOSÉ CARLOS DA SILVA"/>
    <n v="716610"/>
    <x v="0"/>
    <s v="CAMPUS UMUARAMA"/>
    <n v="1613.16"/>
    <n v="4612.53"/>
    <s v="04 – ENSINO FUNDAMENTAL COMPLETO"/>
    <x v="2"/>
    <x v="1"/>
    <d v="1962-10-24T00:00:00"/>
    <x v="2"/>
    <x v="61"/>
    <d v="2021-08-23T00:00:00"/>
  </r>
  <r>
    <n v="154043"/>
    <s v="UNIVERSIDADE FEDERAL DE UBERLÂNDIA"/>
    <s v="017/2021"/>
    <n v="1017610000160"/>
    <s v="TEKNO SISTEMAS DE ENGENHARIA LTDA"/>
    <s v="036.330.666-83"/>
    <s v="CARLOS DE MORAIS CAIXETA"/>
    <n v="716610"/>
    <x v="0"/>
    <s v="CAMPUS SANTA MÔNICA"/>
    <n v="1613.16"/>
    <n v="4612.53"/>
    <s v="04 – ENSINO FUNDAMENTAL COMPLETO"/>
    <x v="2"/>
    <x v="1"/>
    <d v="1977-10-13T00:00:00"/>
    <x v="2"/>
    <x v="61"/>
    <d v="2022-08-25T00:00:00"/>
  </r>
  <r>
    <n v="154043"/>
    <s v="UNIVERSIDADE FEDERAL DE UBERLÂNDIA"/>
    <s v="017/2021"/>
    <n v="1017610000160"/>
    <s v="TEKNO SISTEMAS DE ENGENHARIA LTDA"/>
    <s v="753.611.596-20"/>
    <s v="NELIO ALVES CARRIJO"/>
    <n v="716610"/>
    <x v="0"/>
    <s v="CAMPUS SANTA MÔNICA"/>
    <n v="1613.16"/>
    <n v="4612.53"/>
    <s v="04 – ENSINO FUNDAMENTAL COMPLETO"/>
    <x v="2"/>
    <x v="1"/>
    <d v="1968-03-08T00:00:00"/>
    <x v="0"/>
    <x v="61"/>
    <d v="2021-11-03T00:00:00"/>
  </r>
  <r>
    <n v="154043"/>
    <s v="UNIVERSIDADE FEDERAL DE UBERLÂNDIA"/>
    <s v="017/2021"/>
    <n v="1017610000160"/>
    <s v="TEKNO SISTEMAS DE ENGENHARIA LTDA"/>
    <s v="088.571.586-16"/>
    <s v="LEONARDO GUIMARÃES PACHECO"/>
    <n v="716610"/>
    <x v="0"/>
    <s v="CAMPUS SANTA MÔNICA"/>
    <n v="1613.16"/>
    <n v="4612.53"/>
    <s v="04 – ENSINO FUNDAMENTAL COMPLETO"/>
    <x v="2"/>
    <x v="1"/>
    <d v="1980-07-11T00:00:00"/>
    <x v="2"/>
    <x v="61"/>
    <d v="2022-04-01T00:00:00"/>
  </r>
  <r>
    <n v="154043"/>
    <s v="UNIVERSIDADE FEDERAL DE UBERLÂNDIA"/>
    <s v="017/2021"/>
    <n v="1017610000160"/>
    <s v="TEKNO SISTEMAS DE ENGENHARIA LTDA"/>
    <s v="269.395.208-56"/>
    <s v="TUBAL CAIM SILVA LIRA"/>
    <n v="716610"/>
    <x v="0"/>
    <s v="CAMPUS SANTA MÔNICA"/>
    <n v="1613.16"/>
    <n v="4612.53"/>
    <s v="04 – ENSINO FUNDAMENTAL COMPLETO"/>
    <x v="2"/>
    <x v="1"/>
    <d v="1975-08-24T00:00:00"/>
    <x v="1"/>
    <x v="61"/>
    <d v="2022-08-03T00:00:00"/>
  </r>
  <r>
    <n v="154043"/>
    <s v="UNIVERSIDADE FEDERAL DE UBERLÂNDIA"/>
    <s v="017/2021"/>
    <n v="1017610000160"/>
    <s v="TEKNO SISTEMAS DE ENGENHARIA LTDA"/>
    <s v="131.353.966-06"/>
    <s v="CARLOS HENRIQUE VIEIRA "/>
    <n v="716610"/>
    <x v="0"/>
    <s v="CAMPUS SANTA MÔNICA"/>
    <n v="1613.16"/>
    <n v="4612.53"/>
    <s v="04 – ENSINO FUNDAMENTAL COMPLETO"/>
    <x v="2"/>
    <x v="1"/>
    <d v="1997-06-12T00:00:00"/>
    <x v="1"/>
    <x v="61"/>
    <d v="1997-09-03T00:00:00"/>
  </r>
  <r>
    <n v="154043"/>
    <s v="UNIVERSIDADE FEDERAL DE UBERLÂNDIA"/>
    <s v="017/2021"/>
    <n v="1017610000160"/>
    <s v="TEKNO SISTEMAS DE ENGENHARIA LTDA"/>
    <s v="989.121.511-34"/>
    <s v="CARLOS ALVES DOS SANTOS"/>
    <n v="716610"/>
    <x v="0"/>
    <s v="CAMPUS SANTA MÔNICA"/>
    <n v="1613.16"/>
    <n v="4612.53"/>
    <s v="04 – ENSINO FUNDAMENTAL COMPLETO"/>
    <x v="2"/>
    <x v="1"/>
    <d v="1984-03-22T00:00:00"/>
    <x v="2"/>
    <x v="61"/>
    <d v="2022-08-04T00:00:00"/>
  </r>
  <r>
    <n v="154043"/>
    <s v="UNIVERSIDADE FEDERAL DE UBERLÂNDIA"/>
    <s v="017/2021"/>
    <n v="1017610000160"/>
    <s v="TEKNO SISTEMAS DE ENGENHARIA LTDA"/>
    <s v="077.047.366-04"/>
    <s v="JORGE LUIZ CAMPOS CONCEIÇÃO"/>
    <n v="716610"/>
    <x v="0"/>
    <s v="CAMPUS UMUARAMA"/>
    <n v="1613.16"/>
    <n v="4612.53"/>
    <s v="04 – ENSINO FUNDAMENTAL COMPLETO"/>
    <x v="2"/>
    <x v="1"/>
    <d v="1985-08-25T00:00:00"/>
    <x v="2"/>
    <x v="61"/>
    <d v="2022-09-05T00:00:00"/>
  </r>
  <r>
    <n v="154043"/>
    <s v="UNIVERSIDADE FEDERAL DE UBERLÂNDIA"/>
    <s v="017/2021"/>
    <n v="1017610000160"/>
    <s v="TEKNO SISTEMAS DE ENGENHARIA LTDA"/>
    <s v="046.168.676-74"/>
    <s v="MARCOS ALBERTO DE FIGUEIREDO PELEGE"/>
    <n v="716610"/>
    <x v="0"/>
    <s v="CAMPUS SANTA MÔNICA"/>
    <n v="1613.16"/>
    <n v="4612.53"/>
    <s v="04 – ENSINO FUNDAMENTAL COMPLETO"/>
    <x v="0"/>
    <x v="1"/>
    <d v="1979-07-11T00:00:00"/>
    <x v="2"/>
    <x v="61"/>
    <d v="2022-06-23T00:00:00"/>
  </r>
  <r>
    <n v="154043"/>
    <s v="UNIVERSIDADE FEDERAL DE UBERLÂNDIA"/>
    <s v="017/2021"/>
    <n v="1017610000160"/>
    <s v="TEKNO SISTEMAS DE ENGENHARIA LTDA"/>
    <s v="031.935.736-80"/>
    <s v="ANTONIO CUNHA DE SOUZA"/>
    <n v="724110"/>
    <x v="0"/>
    <s v="CAMPUS UMUARAMA"/>
    <n v="1671.97"/>
    <n v="4636.7299999999996"/>
    <s v="03 – ENSINO FUNDAMENTAL INCOMPLETO"/>
    <x v="3"/>
    <x v="1"/>
    <d v="1969-01-04T00:00:00"/>
    <x v="1"/>
    <x v="62"/>
    <d v="2021-06-25T00:00:00"/>
  </r>
  <r>
    <n v="154043"/>
    <s v="UNIVERSIDADE FEDERAL DE UBERLÂNDIA"/>
    <s v="017/2021"/>
    <n v="1017610000160"/>
    <s v="TEKNO SISTEMAS DE ENGENHARIA LTDA"/>
    <s v="700.393.516-37"/>
    <s v="ELIÉZIO DO NASCIMENTO FERREIRA "/>
    <n v="717020"/>
    <x v="0"/>
    <s v="CAMPUS UMUARAMA"/>
    <n v="1231.97"/>
    <n v="3781.76"/>
    <s v="03 – ENSINO FUNDAMENTAL INCOMPLETO"/>
    <x v="3"/>
    <x v="1"/>
    <d v="1986-08-10T00:00:00"/>
    <x v="0"/>
    <x v="63"/>
    <d v="2022-04-12T00:00:00"/>
  </r>
  <r>
    <n v="154043"/>
    <s v="UNIVERSIDADE FEDERAL DE UBERLÂNDIA"/>
    <s v="017/2021"/>
    <n v="1017610000160"/>
    <s v="TEKNO SISTEMAS DE ENGENHARIA LTDA"/>
    <s v="018.277.524-08"/>
    <s v="JUVENILDO CUNHA DOS SANTOS"/>
    <n v="717020"/>
    <x v="0"/>
    <s v="CAMPUS SANTA MÔNICA"/>
    <n v="1231.97"/>
    <n v="3781.76"/>
    <s v="03 – ENSINO FUNDAMENTAL INCOMPLETO"/>
    <x v="3"/>
    <x v="1"/>
    <d v="1989-07-21T00:00:00"/>
    <x v="2"/>
    <x v="63"/>
    <d v="2022-12-20T00:00:00"/>
  </r>
  <r>
    <n v="154043"/>
    <s v="UNIVERSIDADE FEDERAL DE UBERLÂNDIA"/>
    <s v="017/2021"/>
    <n v="1017610000160"/>
    <s v="TEKNO SISTEMAS DE ENGENHARIA LTDA"/>
    <s v="703.556.446-22"/>
    <s v="ISAC JHUSBLENO ALCANTARA DA SILVA"/>
    <n v="717020"/>
    <x v="0"/>
    <s v="CAMPUS SANTA MÔNICA"/>
    <n v="1231.97"/>
    <n v="3781.76"/>
    <s v="03 – ENSINO FUNDAMENTAL INCOMPLETO"/>
    <x v="0"/>
    <x v="1"/>
    <d v="2000-10-17T00:00:00"/>
    <x v="2"/>
    <x v="63"/>
    <d v="2021-06-25T00:00:00"/>
  </r>
  <r>
    <n v="154043"/>
    <s v="UNIVERSIDADE FEDERAL DE UBERLÂNDIA"/>
    <s v="017/2021"/>
    <n v="1017610000160"/>
    <s v="TEKNO SISTEMAS DE ENGENHARIA LTDA"/>
    <s v="106.651.216-79"/>
    <s v="JOSÉ CARLOS DE OLIVEIRA FRANÇA"/>
    <n v="717020"/>
    <x v="0"/>
    <s v="CAMPUS UMUARAMA"/>
    <n v="1231.97"/>
    <n v="3781.76"/>
    <s v="03 – ENSINO FUNDAMENTAL INCOMPLETO"/>
    <x v="3"/>
    <x v="1"/>
    <d v="2021-12-17T00:00:00"/>
    <x v="0"/>
    <x v="63"/>
    <d v="2021-12-06T00:00:00"/>
  </r>
  <r>
    <n v="154043"/>
    <s v="UNIVERSIDADE FEDERAL DE UBERLÂNDIA"/>
    <s v="017/2021"/>
    <n v="1017610000160"/>
    <s v="TEKNO SISTEMAS DE ENGENHARIA LTDA"/>
    <s v="149.186.516-40"/>
    <s v="RAFAEL FERREIRA BONIFÁCIO"/>
    <n v="717020"/>
    <x v="0"/>
    <s v="CAMPUS UMUARAMA"/>
    <n v="1231.97"/>
    <n v="3781.76"/>
    <s v="03 – ENSINO FUNDAMENTAL INCOMPLETO"/>
    <x v="0"/>
    <x v="1"/>
    <d v="2002-03-13T00:00:00"/>
    <x v="2"/>
    <x v="63"/>
    <d v="2022-09-28T00:00:00"/>
  </r>
  <r>
    <n v="154043"/>
    <s v="UNIVERSIDADE FEDERAL DE UBERLÂNDIA"/>
    <s v="017/2021"/>
    <n v="1017610000160"/>
    <s v="TEKNO SISTEMAS DE ENGENHARIA LTDA"/>
    <s v="838.790.484-87"/>
    <s v="JOSEFA DOS SANTOS LIMA"/>
    <n v="717020"/>
    <x v="0"/>
    <s v="CAMPUS SANTA MÔNICA"/>
    <n v="1231.97"/>
    <n v="3781.76"/>
    <s v="03 – ENSINO FUNDAMENTAL INCOMPLETO"/>
    <x v="3"/>
    <x v="1"/>
    <d v="1972-07-14T00:00:00"/>
    <x v="0"/>
    <x v="63"/>
    <d v="2022-07-01T00:00:00"/>
  </r>
  <r>
    <n v="154043"/>
    <s v="UNIVERSIDADE FEDERAL DE UBERLÂNDIA"/>
    <s v="017/2021"/>
    <n v="1017610000160"/>
    <s v="TEKNO SISTEMAS DE ENGENHARIA LTDA"/>
    <s v="881.047.026-53"/>
    <s v="LINDOMAR TELES DE JESUS"/>
    <n v="717020"/>
    <x v="0"/>
    <s v="CAMPUS SANTA MÔNICA"/>
    <n v="1231.97"/>
    <n v="3781.76"/>
    <s v="03 – ENSINO FUNDAMENTAL INCOMPLETO"/>
    <x v="3"/>
    <x v="1"/>
    <d v="1973-05-23T00:00:00"/>
    <x v="0"/>
    <x v="63"/>
    <d v="2022-11-03T00:00:00"/>
  </r>
  <r>
    <n v="154043"/>
    <s v="UNIVERSIDADE FEDERAL DE UBERLÂNDIA"/>
    <s v="017/2021"/>
    <n v="1017610000160"/>
    <s v="TEKNO SISTEMAS DE ENGENHARIA LTDA"/>
    <s v="062.765.706-05"/>
    <s v="FERNANDO DE SOUZA"/>
    <n v="717020"/>
    <x v="0"/>
    <s v="CAMPUS SANTA MÔNICA"/>
    <n v="1231.97"/>
    <n v="3781.76"/>
    <s v="03 – ENSINO FUNDAMENTAL INCOMPLETO"/>
    <x v="3"/>
    <x v="1"/>
    <d v="1983-11-18T00:00:00"/>
    <x v="2"/>
    <x v="63"/>
    <d v="2022-09-09T00:00:00"/>
  </r>
  <r>
    <n v="154043"/>
    <s v="UNIVERSIDADE FEDERAL DE UBERLÂNDIA"/>
    <s v="017/2021"/>
    <n v="1017610000160"/>
    <s v="TEKNO SISTEMAS DE ENGENHARIA LTDA"/>
    <s v="084.175.294-03"/>
    <s v="JOSÉ ALEXANDRE DOS SANTOS"/>
    <n v="717020"/>
    <x v="0"/>
    <s v="CAMPUS UMUARAMA"/>
    <n v="1231.97"/>
    <n v="3781.76"/>
    <s v="03 – ENSINO FUNDAMENTAL INCOMPLETO"/>
    <x v="3"/>
    <x v="1"/>
    <d v="1983-07-25T00:00:00"/>
    <x v="0"/>
    <x v="63"/>
    <d v="2022-04-28T00:00:00"/>
  </r>
  <r>
    <n v="154043"/>
    <s v="UNIVERSIDADE FEDERAL DE UBERLÂNDIA"/>
    <s v="042/2021"/>
    <s v="25.648.387/0001-18"/>
    <s v="WORLD SERVICE"/>
    <s v="068.068.796-32"/>
    <s v="ELIENE NASCIMENTO CARDOSO LIMA"/>
    <n v="862205"/>
    <x v="0"/>
    <s v="DIRSU/UFU - SANTA MONICA"/>
    <n v="1352.49"/>
    <n v="1352.49"/>
    <s v="06 – ENSINO MÉDIO COMPLETO"/>
    <x v="0"/>
    <x v="0"/>
    <d v="1984-02-06T00:00:00"/>
    <x v="0"/>
    <x v="64"/>
    <d v="2022-10-21T00:00:00"/>
  </r>
  <r>
    <n v="154043"/>
    <s v="UNIVERSIDADE FEDERAL DE UBERLÂNDIA"/>
    <s v="042/2021"/>
    <s v="25.648.387/0001-18"/>
    <s v="WORLD SERVICE"/>
    <s v="034.626.826-52"/>
    <s v="FRANCILENE LAURENTINA DE SOUZA"/>
    <n v="862205"/>
    <x v="0"/>
    <s v="DIRSU/UFU - SANTA MONICA"/>
    <n v="1352.49"/>
    <n v="1352.49"/>
    <s v="06 – ENSINO MÉDIO COMPLETO"/>
    <x v="0"/>
    <x v="0"/>
    <d v="1977-07-22T00:00:00"/>
    <x v="0"/>
    <x v="64"/>
    <d v="2022-01-24T00:00:00"/>
  </r>
  <r>
    <n v="154043"/>
    <s v="UNIVERSIDADE FEDERAL DE UBERLÂNDIA"/>
    <s v="042/2021"/>
    <s v="25.648.387/0001-18"/>
    <s v="WORLD SERVICE"/>
    <s v="020.016.496-14"/>
    <s v="EMILY STEFANY FERREIRA ARAUJO"/>
    <n v="862205"/>
    <x v="0"/>
    <s v="DIRSU/UFU - PATOS DE MINAS"/>
    <n v="1352.49"/>
    <n v="1352.49"/>
    <s v="06 – ENSINO MÉDIO COMPLETO"/>
    <x v="0"/>
    <x v="0"/>
    <d v="2003-02-18T00:00:00"/>
    <x v="0"/>
    <x v="64"/>
    <d v="2022-10-10T00:00:00"/>
  </r>
  <r>
    <n v="154043"/>
    <s v="UNIVERSIDADE FEDERAL DE UBERLÂNDIA"/>
    <s v="042/2021"/>
    <s v="25.648.387/0001-18"/>
    <s v="WORLD SERVICE"/>
    <s v="117.890.226-90"/>
    <s v="IARA DIAS DE SOUSA ARAUJO"/>
    <n v="862205"/>
    <x v="0"/>
    <s v="DIRSU/UFU - MONTE CARMELO"/>
    <n v="1309.1500000000001"/>
    <n v="1309.1500000000001"/>
    <s v="06 – ENSINO MÉDIO COMPLETO"/>
    <x v="0"/>
    <x v="0"/>
    <d v="1995-05-12T00:00:00"/>
    <x v="0"/>
    <x v="64"/>
    <d v="2022-01-24T00:00:00"/>
  </r>
  <r>
    <n v="154043"/>
    <s v="UNIVERSIDADE FEDERAL DE UBERLÂNDIA"/>
    <s v="042/2021"/>
    <s v="25.648.387/0001-18"/>
    <s v="WORLD SERVICE"/>
    <s v="107.770.874-21"/>
    <s v="AFRANIO JACINTO DA SILVA"/>
    <n v="862205"/>
    <x v="0"/>
    <s v="DIRSU/UFU - ITUITABA"/>
    <n v="1309.1500000000001"/>
    <n v="1309.1500000000001"/>
    <s v="06 – ENSINO MÉDIO COMPLETO"/>
    <x v="0"/>
    <x v="1"/>
    <d v="1994-02-12T00:00:00"/>
    <x v="0"/>
    <x v="64"/>
    <d v="2022-07-01T00:00:00"/>
  </r>
  <r>
    <n v="154043"/>
    <s v="UNIVERSIDADE FEDERAL DE UBERLÂNDIA"/>
    <s v="042/2021"/>
    <s v="25.648.387/0001-18"/>
    <s v="WORLD SERVICE"/>
    <s v="853.430.646-04"/>
    <s v="AMARA CRISTINA SILVA"/>
    <n v="862205"/>
    <x v="0"/>
    <s v="DIRSU/UFU - UMUARAMA"/>
    <n v="1352.49"/>
    <n v="1352.49"/>
    <s v="06 – ENSINO MÉDIO COMPLETO"/>
    <x v="0"/>
    <x v="0"/>
    <d v="1966-08-05T00:00:00"/>
    <x v="0"/>
    <x v="64"/>
    <d v="2022-11-22T00:00:00"/>
  </r>
  <r>
    <n v="154043"/>
    <s v="UNIVERSIDADE FEDERAL DE UBERLÂNDIA"/>
    <s v="001/2020"/>
    <s v="00.482.840/0001-38"/>
    <s v="LIDERANÇA LIMPEZA E CONSERVAÇÃO LTDA"/>
    <s v="094.085.696-44"/>
    <s v="ELAINE APARECIDA DE JESUS"/>
    <n v="513205"/>
    <x v="0"/>
    <s v="ESEBA"/>
    <n v="1359"/>
    <n v="3859.13"/>
    <s v="Ensino Fundamental Completo"/>
    <x v="0"/>
    <x v="0"/>
    <d v="1987-09-16T00:00:00"/>
    <x v="0"/>
    <x v="65"/>
    <d v="2022-06-06T00:00:00"/>
  </r>
  <r>
    <n v="154043"/>
    <s v="UNIVERSIDADE FEDERAL DE UBERLÂNDIA"/>
    <s v="001/2020"/>
    <s v="00.482.840/0001-38"/>
    <s v="LIDERANÇA LIMPEZA E CONSERVAÇÃO LTDA"/>
    <s v="010.462.894-46"/>
    <s v="FRANCISCA DE ASSIS CARVALHO"/>
    <n v="513505"/>
    <x v="0"/>
    <s v="ESEBA "/>
    <n v="1359"/>
    <n v="3706.39"/>
    <s v="Ensino Fundamental Completo"/>
    <x v="0"/>
    <x v="0"/>
    <d v="1977-05-03T00:00:00"/>
    <x v="1"/>
    <x v="66"/>
    <d v="2022-12-12T00:00:00"/>
  </r>
  <r>
    <n v="154043"/>
    <s v="UNIVERSIDADE FEDERAL DE UBERLÂNDIA"/>
    <s v="001/2020"/>
    <s v="00.482.840/0001-38"/>
    <s v="LIDERANÇA LIMPEZA E CONSERVAÇÃO LTDA"/>
    <s v="061.993.016-09"/>
    <s v="JOELMA FERNANDES DO NASCIMENTO"/>
    <n v="513205"/>
    <x v="0"/>
    <s v="ESEBA"/>
    <n v="1359"/>
    <n v="3859.13"/>
    <s v="Ensino Fundamental Completo"/>
    <x v="0"/>
    <x v="0"/>
    <d v="1983-09-09T00:00:00"/>
    <x v="2"/>
    <x v="65"/>
    <d v="2022-06-10T00:00:00"/>
  </r>
  <r>
    <n v="154043"/>
    <s v="UNIVERSIDADE FEDERAL DE UBERLÂNDIA"/>
    <s v="004/2017"/>
    <n v="12607740000170"/>
    <s v="SERVICORP-SERVIÇOS E CORPORAÇÕES LTDA"/>
    <s v="035497056- 97 "/>
    <s v="ADENISIA PEREIRA DOS S. SILVA (INSALUBRE)"/>
    <n v="514320"/>
    <x v="0"/>
    <s v="UFU SANTA MONICA / BLOCO 5S"/>
    <n v="1352.49"/>
    <n v="3568.84"/>
    <s v="00 - SEM EXIGENCIA"/>
    <x v="0"/>
    <x v="0"/>
    <d v="1978-02-05T00:00:00"/>
    <x v="2"/>
    <x v="67"/>
    <d v="2020-12-07T00:00:00"/>
  </r>
  <r>
    <n v="154043"/>
    <s v="UNIVERSIDADE FEDERAL DE UBERLÂNDIA"/>
    <s v="004/2017"/>
    <n v="12607740000170"/>
    <s v="SERVICORP-SERVIÇOS E CORPORAÇÕES LTDA"/>
    <s v="132864166-06 "/>
    <s v="ALINE CRISTINA DE OLIVERIA(Limp. Vidro)"/>
    <n v="514320"/>
    <x v="0"/>
    <s v="UFU STA MONICA/ BLOCO3P"/>
    <n v="1481.1"/>
    <n v="3568.84"/>
    <s v="00 - SEM EXIGENCIA"/>
    <x v="0"/>
    <x v="0"/>
    <d v="1994-01-24T00:00:00"/>
    <x v="2"/>
    <x v="67"/>
    <d v="2021-05-03T00:00:00"/>
  </r>
  <r>
    <n v="154043"/>
    <s v="UNIVERSIDADE FEDERAL DE UBERLÂNDIA"/>
    <s v="004/2017"/>
    <n v="12607740000170"/>
    <s v="SERVICORP-SERVIÇOS E CORPORAÇÕES LTDA"/>
    <s v="501962606-63"/>
    <s v="ANA MARIA BERDARDINO"/>
    <n v="514320"/>
    <x v="0"/>
    <s v="UFU UMUARAMA/ BLOCO 8C"/>
    <n v="1352.49"/>
    <n v="3161.99"/>
    <s v="00 - SEM EXIGENCIA"/>
    <x v="0"/>
    <x v="0"/>
    <d v="1963-07-21T00:00:00"/>
    <x v="0"/>
    <x v="67"/>
    <d v="2017-06-20T00:00:00"/>
  </r>
  <r>
    <n v="154043"/>
    <s v="UNIVERSIDADE FEDERAL DE UBERLÂNDIA"/>
    <s v="004/2017"/>
    <n v="12607740000170"/>
    <s v="SERVICORP-SERVIÇOS E CORPORAÇÕES LTDA"/>
    <s v="015991396-93"/>
    <s v="ANA PAULA DA SILVA"/>
    <n v="514320"/>
    <x v="0"/>
    <s v="UFU STA MONICA/ BLOCO 1 U"/>
    <n v="1352.49"/>
    <n v="3161.99"/>
    <s v="00 - SEM EXIGENCIA"/>
    <x v="0"/>
    <x v="0"/>
    <d v="1982-06-30T00:00:00"/>
    <x v="2"/>
    <x v="67"/>
    <d v="2022-02-22T00:00:00"/>
  </r>
  <r>
    <n v="154043"/>
    <s v="UNIVERSIDADE FEDERAL DE UBERLÂNDIA"/>
    <s v="004/2017"/>
    <n v="12607740000170"/>
    <s v="SERVICORP-SERVIÇOS E CORPORAÇÕES LTDA"/>
    <s v="025484647- 50"/>
    <s v="ANTONIA DEUZA DIONIZIO"/>
    <n v="514320"/>
    <x v="0"/>
    <s v="UFU STA MONICA/ BLOCO3P"/>
    <n v="1352.49"/>
    <n v="3161.99"/>
    <s v="00 - SEM EXIGENCIA"/>
    <x v="0"/>
    <x v="0"/>
    <d v="1968-06-13T00:00:00"/>
    <x v="2"/>
    <x v="67"/>
    <d v="2020-12-07T00:00:00"/>
  </r>
  <r>
    <n v="154043"/>
    <s v="UNIVERSIDADE FEDERAL DE UBERLÂNDIA"/>
    <s v="004/2017"/>
    <n v="12607740000170"/>
    <s v="SERVICORP-SERVIÇOS E CORPORAÇÕES LTDA"/>
    <s v="035382942-08 "/>
    <s v="ANTONIO CARLOS SANTOS DOS SANTOS( Limp. Vidro)"/>
    <n v="514320"/>
    <x v="0"/>
    <s v="UFU STA MONICA/ BLOCO3P"/>
    <n v="1481.1"/>
    <n v="3057.83"/>
    <s v="00 - SEM EXIGENCIA"/>
    <x v="0"/>
    <x v="0"/>
    <d v="1963-07-21T00:00:00"/>
    <x v="0"/>
    <x v="67"/>
    <d v="2019-09-09T00:00:00"/>
  </r>
  <r>
    <n v="154043"/>
    <s v="UNIVERSIDADE FEDERAL DE UBERLÂNDIA"/>
    <s v="004/2017"/>
    <n v="12607740000170"/>
    <s v="SERVICORP-SERVIÇOS E CORPORAÇÕES LTDA"/>
    <s v="121197306-95"/>
    <s v="CARLA TATIANE FRANCA BICALHO"/>
    <n v="514305"/>
    <x v="0"/>
    <s v="UFU SANTA MONICA / BLOCO3P"/>
    <n v="1352.49"/>
    <n v="3161.99"/>
    <s v="00 - SEM EXIGENCIA"/>
    <x v="0"/>
    <x v="0"/>
    <d v="1993-12-12T00:00:00"/>
    <x v="0"/>
    <x v="67"/>
    <d v="2021-08-16T00:00:00"/>
  </r>
  <r>
    <n v="154043"/>
    <s v="UNIVERSIDADE FEDERAL DE UBERLÂNDIA"/>
    <s v="004/2017"/>
    <n v="12607740000170"/>
    <s v="SERVICORP-SERVIÇOS E CORPORAÇÕES LTDA"/>
    <s v="113969606-86"/>
    <s v="CAMILA APDA S DE ANDRADE"/>
    <n v="514305"/>
    <x v="0"/>
    <s v="UFU SANTA MONICA / BLOCO3P"/>
    <n v="1352.49"/>
    <n v="3161.99"/>
    <s v="00 - SEM EXIGENCIA"/>
    <x v="0"/>
    <x v="0"/>
    <d v="1991-09-08T00:00:00"/>
    <x v="0"/>
    <x v="67"/>
    <d v="2021-11-03T00:00:00"/>
  </r>
  <r>
    <n v="154043"/>
    <s v="UNIVERSIDADE FEDERAL DE UBERLÂNDIA"/>
    <s v="004/2017"/>
    <n v="12607740000170"/>
    <s v="SERVICORP-SERVIÇOS E CORPORAÇÕES LTDA"/>
    <s v="010410855-08"/>
    <s v="CHIRLE FERREIRA DOS SANTOS"/>
    <n v="514305"/>
    <x v="0"/>
    <s v="UFU SANTA MONICA / BLOCO1C"/>
    <n v="1352.49"/>
    <n v="3161.99"/>
    <s v="00 - SEM EXIGENCIA"/>
    <x v="0"/>
    <x v="0"/>
    <d v="1981-12-23T00:00:00"/>
    <x v="1"/>
    <x v="67"/>
    <d v="2021-08-02T00:00:00"/>
  </r>
  <r>
    <n v="154043"/>
    <s v="UNIVERSIDADE FEDERAL DE UBERLÂNDIA"/>
    <s v="004/2017"/>
    <n v="12607740000170"/>
    <s v="SERVICORP-SERVIÇOS E CORPORAÇÕES LTDA"/>
    <s v="102894126-92 "/>
    <s v="CLAUDIA MARIA F. DOS SANTOS"/>
    <n v="514305"/>
    <x v="0"/>
    <s v="UFU SANTA MONICA / BLOCO3P"/>
    <n v="1352.49"/>
    <n v="3161.99"/>
    <s v="00 - SEM EXIGENCIA"/>
    <x v="0"/>
    <x v="0"/>
    <d v="1987-12-03T00:00:00"/>
    <x v="2"/>
    <x v="67"/>
    <d v="2018-11-05T00:00:00"/>
  </r>
  <r>
    <n v="154043"/>
    <s v="UNIVERSIDADE FEDERAL DE UBERLÂNDIA"/>
    <s v="004/2017"/>
    <n v="12607740000170"/>
    <s v="SERVICORP-SERVIÇOS E CORPORAÇÕES LTDA"/>
    <s v="682550556-49"/>
    <s v="ELIANA DE FÁTIMA SILVA"/>
    <n v="514320"/>
    <x v="0"/>
    <s v="UFU STA MONICA/ BLOCO 5S"/>
    <n v="1352.49"/>
    <n v="3161.99"/>
    <s v="00 - SEM EXIGENCIA"/>
    <x v="0"/>
    <x v="0"/>
    <d v="1969-03-14T00:00:00"/>
    <x v="0"/>
    <x v="67"/>
    <d v="2020-12-02T00:00:00"/>
  </r>
  <r>
    <n v="154043"/>
    <s v="UNIVERSIDADE FEDERAL DE UBERLÂNDIA"/>
    <s v="004/2017"/>
    <n v="12607740000170"/>
    <s v="SERVICORP-SERVIÇOS E CORPORAÇÕES LTDA"/>
    <s v="053910955-06 "/>
    <s v="ELIDELMA RODRIGUES DE SOUZA (ENCARREGADA)"/>
    <n v="514320"/>
    <x v="0"/>
    <s v="UFU STA MONICA/ BLOCO3P"/>
    <n v="2020.21"/>
    <n v="3902.15"/>
    <s v="00 - SEM EXIGENCIA"/>
    <x v="0"/>
    <x v="0"/>
    <d v="1981-09-08T00:00:00"/>
    <x v="0"/>
    <x v="42"/>
    <d v="2014-11-19T00:00:00"/>
  </r>
  <r>
    <n v="154043"/>
    <s v="UNIVERSIDADE FEDERAL DE UBERLÂNDIA"/>
    <s v="004/2017"/>
    <n v="12607740000170"/>
    <s v="SERVICORP-SERVIÇOS E CORPORAÇÕES LTDA"/>
    <s v="065594426-59  "/>
    <s v="ILDENIR GONÇALVES DE ANDRADE"/>
    <n v="514320"/>
    <x v="0"/>
    <s v="UFU STA MONICA/ BLOCO 3P"/>
    <n v="1352.49"/>
    <n v="3161.99"/>
    <s v="00 - SEM EXIGENCIA"/>
    <x v="0"/>
    <x v="0"/>
    <d v="1974-06-18T00:00:00"/>
    <x v="2"/>
    <x v="67"/>
    <d v="2021-01-20T00:00:00"/>
  </r>
  <r>
    <n v="154043"/>
    <s v="UNIVERSIDADE FEDERAL DE UBERLÂNDIA"/>
    <s v="004/2017"/>
    <n v="12607740000170"/>
    <s v="SERVICORP-SERVIÇOS E CORPORAÇÕES LTDA"/>
    <s v="061233636-03  "/>
    <s v="IVONETE RODRIGUES DA SILVA( INSALUBRE)"/>
    <n v="514320"/>
    <x v="0"/>
    <s v="UFU SANTA MONICA/3M"/>
    <n v="1352.49"/>
    <n v="3161.99"/>
    <s v="00 - SEM EXIGENCIA"/>
    <x v="0"/>
    <x v="0"/>
    <d v="1979-06-10T00:00:00"/>
    <x v="0"/>
    <x v="67"/>
    <d v="2020-09-04T00:00:00"/>
  </r>
  <r>
    <n v="154043"/>
    <s v="UNIVERSIDADE FEDERAL DE UBERLÂNDIA"/>
    <s v="004/2017"/>
    <n v="12607740000170"/>
    <s v="SERVICORP-SERVIÇOS E CORPORAÇÕES LTDA"/>
    <s v="101679614-54"/>
    <s v="JACKELLINE DA SILVA RODRIGUES"/>
    <n v="514320"/>
    <x v="0"/>
    <s v="UFU SANTA MONICA / BLOCO 3M"/>
    <n v="1352.49"/>
    <n v="3161.99"/>
    <s v="00 - SEM EXIGENCIA"/>
    <x v="0"/>
    <x v="0"/>
    <d v="1990-09-24T00:00:00"/>
    <x v="2"/>
    <x v="67"/>
    <d v="2021-09-13T00:00:00"/>
  </r>
  <r>
    <n v="154043"/>
    <s v="UNIVERSIDADE FEDERAL DE UBERLÂNDIA"/>
    <s v="004/2017"/>
    <n v="12607740000170"/>
    <s v="SERVICORP-SERVIÇOS E CORPORAÇÕES LTDA"/>
    <s v="320 989 106-06"/>
    <s v="JANE APARECIDA DA SILVA"/>
    <n v="514320"/>
    <x v="0"/>
    <s v="ÁREA ISOLADA/DUQUE DE CAXIAS E MUNA"/>
    <n v="1352.49"/>
    <n v="3161.99"/>
    <s v="00 - SEM EXIGENCIA"/>
    <x v="0"/>
    <x v="0"/>
    <d v="1958-08-28T00:00:00"/>
    <x v="2"/>
    <x v="67"/>
    <d v="2022-02-07T00:00:00"/>
  </r>
  <r>
    <n v="154043"/>
    <s v="UNIVERSIDADE FEDERAL DE UBERLÂNDIA"/>
    <s v="004/2017"/>
    <n v="12607740000170"/>
    <s v="SERVICORP-SERVIÇOS E CORPORAÇÕES LTDA"/>
    <s v="106400926- 32"/>
    <s v="JENIFFER MEIRIANE DE FREITAS"/>
    <n v="514320"/>
    <x v="0"/>
    <s v="UFU SANTA MONICA / BLOCO 3P"/>
    <n v="1352.49"/>
    <n v="3161.99"/>
    <s v="00 - SEM EXIGENCIA"/>
    <x v="0"/>
    <x v="0"/>
    <d v="1995-11-09T00:00:00"/>
    <x v="1"/>
    <x v="67"/>
    <d v="2021-11-25T00:00:00"/>
  </r>
  <r>
    <n v="154043"/>
    <s v="UNIVERSIDADE FEDERAL DE UBERLÂNDIA"/>
    <s v="004/2017"/>
    <n v="12607740000170"/>
    <s v="SERVICORP-SERVIÇOS E CORPORAÇÕES LTDA"/>
    <n v="13832512667"/>
    <s v="JESSICA ALVES DOS SANTOS"/>
    <n v="514320"/>
    <x v="0"/>
    <s v="UFU SANTA MONICA / BLOCO3P"/>
    <n v="1352.49"/>
    <n v="3161.99"/>
    <s v="00 - SEM EXIGENCIA"/>
    <x v="0"/>
    <x v="0"/>
    <d v="1994-06-04T00:00:00"/>
    <x v="0"/>
    <x v="67"/>
    <d v="2022-04-25T00:00:00"/>
  </r>
  <r>
    <n v="154043"/>
    <s v="UNIVERSIDADE FEDERAL DE UBERLÂNDIA"/>
    <s v="004/2017"/>
    <n v="12607740000170"/>
    <s v="SERVICORP-SERVIÇOS E CORPORAÇÕES LTDA"/>
    <s v="067933436-02"/>
    <s v="JULIANA DE ASSIS ALVES"/>
    <n v="514320"/>
    <x v="0"/>
    <s v="UFU SANTA MONICA / BLOCO 3P"/>
    <n v="1352.49"/>
    <n v="3161.99"/>
    <s v="00 - SEM EXIGENCIA"/>
    <x v="0"/>
    <x v="0"/>
    <d v="1983-04-11T00:00:00"/>
    <x v="2"/>
    <x v="67"/>
    <d v="2021-11-03T00:00:00"/>
  </r>
  <r>
    <n v="154043"/>
    <s v="UNIVERSIDADE FEDERAL DE UBERLÂNDIA"/>
    <s v="004/2017"/>
    <n v="12607740000170"/>
    <s v="SERVICORP-SERVIÇOS E CORPORAÇÕES LTDA"/>
    <s v="094085676-09   "/>
    <s v="KARINA DA SILVA PAULA (INSALUBRE)"/>
    <n v="514320"/>
    <x v="0"/>
    <s v="ÀREA ISOLADA / LABORATÓRIO"/>
    <n v="1352.49"/>
    <n v="3568.84"/>
    <s v="00 - SEM EXIGENCIA"/>
    <x v="0"/>
    <x v="0"/>
    <d v="1981-04-13T00:00:00"/>
    <x v="1"/>
    <x v="67"/>
    <d v="2020-12-14T00:00:00"/>
  </r>
  <r>
    <n v="154043"/>
    <s v="UNIVERSIDADE FEDERAL DE UBERLÂNDIA"/>
    <s v="004/2017"/>
    <n v="12607740000170"/>
    <s v="SERVICORP-SERVIÇOS E CORPORAÇÕES LTDA"/>
    <s v="821043522-15"/>
    <s v="KELIANE SANTANA SILVA"/>
    <n v="514320"/>
    <x v="0"/>
    <s v="UFU SANTA MONICA / BLOCO 3P"/>
    <n v="1352.49"/>
    <n v="3568.84"/>
    <s v="00 - SEM EXIGENCIA"/>
    <x v="0"/>
    <x v="0"/>
    <d v="1985-12-09T00:00:00"/>
    <x v="2"/>
    <x v="67"/>
    <d v="2022-10-24T00:00:00"/>
  </r>
  <r>
    <n v="154043"/>
    <s v="UNIVERSIDADE FEDERAL DE UBERLÂNDIA"/>
    <s v="004/2017"/>
    <n v="12607740000170"/>
    <s v="SERVICORP-SERVIÇOS E CORPORAÇÕES LTDA"/>
    <s v="703310956-37  "/>
    <s v="LAURA JULIA CASSIMIRO DE OLIVEIRA    "/>
    <n v="514320"/>
    <x v="0"/>
    <s v="UFU STA MONICA/ BLOCO 3P"/>
    <n v="1352.49"/>
    <n v="3161.99"/>
    <s v="00 - SEM EXIGENCIA"/>
    <x v="0"/>
    <x v="0"/>
    <d v="2000-04-13T00:00:00"/>
    <x v="1"/>
    <x v="67"/>
    <d v="2020-09-04T00:00:00"/>
  </r>
  <r>
    <n v="154043"/>
    <s v="UNIVERSIDADE FEDERAL DE UBERLÂNDIA"/>
    <s v="004/2017"/>
    <n v="12607740000170"/>
    <s v="SERVICORP-SERVIÇOS E CORPORAÇÕES LTDA"/>
    <s v="179 718 406-75"/>
    <s v="LAUANNY VITORIA LEONARDO MARTINS"/>
    <n v="514320"/>
    <x v="0"/>
    <s v="UFU SANTA MONICA / BLOCO 3P"/>
    <n v="1352.49"/>
    <n v="3161.99"/>
    <s v="00 - SEM EXIGENCIA"/>
    <x v="0"/>
    <x v="0"/>
    <d v="2003-12-24T00:00:00"/>
    <x v="2"/>
    <x v="67"/>
    <d v="2022-02-01T00:00:00"/>
  </r>
  <r>
    <n v="154043"/>
    <s v="UNIVERSIDADE FEDERAL DE UBERLÂNDIA"/>
    <s v="004/2017"/>
    <n v="12607740000170"/>
    <s v="SERVICORP-SERVIÇOS E CORPORAÇÕES LTDA"/>
    <s v="022722696-80"/>
    <s v="LORRAYNE GABRIELA P. GONÇALVES"/>
    <n v="514320"/>
    <x v="0"/>
    <s v="UFU SANTA MONICA / BLOCO 3P"/>
    <n v="1352.49"/>
    <n v="3161.99"/>
    <s v="00 - SEM EXIGENCIA"/>
    <x v="0"/>
    <x v="0"/>
    <d v="1998-01-18T00:00:00"/>
    <x v="2"/>
    <x v="67"/>
    <d v="2021-11-04T00:00:00"/>
  </r>
  <r>
    <n v="154043"/>
    <s v="UNIVERSIDADE FEDERAL DE UBERLÂNDIA"/>
    <s v="004/2017"/>
    <n v="12607740000170"/>
    <s v="SERVICORP-SERVIÇOS E CORPORAÇÕES LTDA"/>
    <s v="061203496-85  "/>
    <s v="LUZINETE MARIA DE BRITO (INSALUBRE)"/>
    <n v="514320"/>
    <x v="0"/>
    <s v="UFU UMUARAMA/ BLOCO 8C"/>
    <n v="1352.49"/>
    <n v="3568.84"/>
    <s v="00 - SEM EXIGENCIA"/>
    <x v="0"/>
    <x v="0"/>
    <d v="1984-12-11T00:00:00"/>
    <x v="0"/>
    <x v="67"/>
    <d v="2020-11-09T00:00:00"/>
  </r>
  <r>
    <n v="154043"/>
    <s v="UNIVERSIDADE FEDERAL DE UBERLÂNDIA"/>
    <s v="004/2017"/>
    <n v="12607740000170"/>
    <s v="SERVICORP-SERVIÇOS E CORPORAÇÕES LTDA"/>
    <s v="121595326-73  "/>
    <s v="MANUELA  ARAUJO DE SOUZA"/>
    <n v="514320"/>
    <x v="0"/>
    <s v="UFU SANTA MONICA / BLOCO 5S"/>
    <n v="1352.49"/>
    <n v="3161.99"/>
    <s v="00 - SEM EXIGENCIA"/>
    <x v="0"/>
    <x v="0"/>
    <d v="1995-01-11T00:00:00"/>
    <x v="2"/>
    <x v="67"/>
    <d v="2016-09-13T00:00:00"/>
  </r>
  <r>
    <n v="154043"/>
    <s v="UNIVERSIDADE FEDERAL DE UBERLÂNDIA"/>
    <s v="004/2017"/>
    <n v="12607740000170"/>
    <s v="SERVICORP-SERVIÇOS E CORPORAÇÕES LTDA"/>
    <s v="066.609.126-90"/>
    <s v="MARIA JOSE DE AZEVEDO SIMAO(INSALUBRE)"/>
    <n v="514320"/>
    <x v="0"/>
    <s v="UFU SANTA MONICA / BLOCO 1 U"/>
    <n v="1352.49"/>
    <n v="3161.99"/>
    <s v="00 - SEM EXIGENCIA"/>
    <x v="0"/>
    <x v="0"/>
    <d v="1976-06-17T00:00:00"/>
    <x v="0"/>
    <x v="67"/>
    <d v="2020-12-07T00:00:00"/>
  </r>
  <r>
    <n v="154043"/>
    <s v="UNIVERSIDADE FEDERAL DE UBERLÂNDIA"/>
    <s v="004/2017"/>
    <n v="12607740000170"/>
    <s v="SERVICORP-SERVIÇOS E CORPORAÇÕES LTDA"/>
    <s v="766283102-72"/>
    <s v="MARCIA CRISTINA COSTA DE SOUZA"/>
    <n v="514320"/>
    <x v="0"/>
    <s v="UFU UMUARAMA/ BLOCO 8C"/>
    <n v="1352.49"/>
    <n v="3161.99"/>
    <s v="00 - SEM EXIGENCIA"/>
    <x v="0"/>
    <x v="0"/>
    <d v="1981-01-24T00:00:00"/>
    <x v="0"/>
    <x v="67"/>
    <d v="2022-07-06T00:00:00"/>
  </r>
  <r>
    <n v="154043"/>
    <s v="UNIVERSIDADE FEDERAL DE UBERLÂNDIA"/>
    <s v="004/2017"/>
    <n v="12607740000170"/>
    <s v="SERVICORP-SERVIÇOS E CORPORAÇÕES LTDA"/>
    <s v="124.362.814-67"/>
    <s v="QUITÉRIA TATIANE SILVA BARBOSA"/>
    <n v="514320"/>
    <x v="0"/>
    <s v="UFU SANTA MONICA / BLOCO 3P"/>
    <n v="1352.49"/>
    <n v="3161.99"/>
    <s v="00 - SEM EXIGENCIA"/>
    <x v="0"/>
    <x v="0"/>
    <d v="1993-09-21T00:00:00"/>
    <x v="0"/>
    <x v="67"/>
    <d v="2022-07-01T00:00:00"/>
  </r>
  <r>
    <n v="154043"/>
    <s v="UNIVERSIDADE FEDERAL DE UBERLÂNDIA"/>
    <s v="004/2017"/>
    <n v="12607740000170"/>
    <s v="SERVICORP-SERVIÇOS E CORPORAÇÕES LTDA"/>
    <s v="577975521-34  "/>
    <s v="ROZENY CARDOSO DOS SANTOS GUIMARAES"/>
    <n v="514320"/>
    <x v="0"/>
    <s v="AREA ISOLADA/ MORADA ESTUDANTIL"/>
    <n v="1352.49"/>
    <n v="3161.99"/>
    <s v="00 - SEM EXIGENCIA"/>
    <x v="0"/>
    <x v="0"/>
    <d v="1969-10-03T00:00:00"/>
    <x v="0"/>
    <x v="67"/>
    <d v="2014-01-20T00:00:00"/>
  </r>
  <r>
    <n v="154043"/>
    <s v="UNIVERSIDADE FEDERAL DE UBERLÂNDIA"/>
    <s v="004/2017"/>
    <n v="12607740000170"/>
    <s v="SERVICORP-SERVIÇOS E CORPORAÇÕES LTDA"/>
    <s v="118731706-37  "/>
    <s v="SIDALIA MARIA DE JESUS(INSALUBRE)"/>
    <n v="514320"/>
    <x v="0"/>
    <s v="UFU STA MONICA/ BLOCO Y"/>
    <n v="1352.49"/>
    <n v="3161.99"/>
    <s v="00 - SEM EXIGENCIA"/>
    <x v="0"/>
    <x v="0"/>
    <d v="1994-03-20T00:00:00"/>
    <x v="0"/>
    <x v="67"/>
    <d v="2020-09-11T00:00:00"/>
  </r>
  <r>
    <n v="154043"/>
    <s v="UNIVERSIDADE FEDERAL DE UBERLÂNDIA"/>
    <s v="004/2017"/>
    <n v="12607740000170"/>
    <s v="SERVICORP-SERVIÇOS E CORPORAÇÕES LTDA"/>
    <s v="012972898-54"/>
    <s v="SILVIO CHAVES DE JESUS (ENCARREGADO)"/>
    <n v="514320"/>
    <x v="0"/>
    <s v="UFU UMUARAMA / BLOCO 8 C "/>
    <n v="2020.21"/>
    <n v="3902.15"/>
    <s v="00 - SEM EXIGENCIA"/>
    <x v="0"/>
    <x v="1"/>
    <d v="1957-11-03T00:00:00"/>
    <x v="0"/>
    <x v="16"/>
    <d v="2018-12-03T00:00:00"/>
  </r>
  <r>
    <n v="154043"/>
    <s v="UNIVERSIDADE FEDERAL DE UBERLÂNDIA"/>
    <s v="004/2017"/>
    <n v="12607740000170"/>
    <s v="SERVICORP-SERVIÇOS E CORPORAÇÕES LTDA"/>
    <s v="072943814-70"/>
    <s v="SIMONY  THAISE SILVA DOS SANTOS"/>
    <n v="514320"/>
    <x v="0"/>
    <s v="UFU SANTA MONICA / BLOCO 3P"/>
    <n v="1352.49"/>
    <n v="3161.99"/>
    <s v="00 - SEM EXIGENCIA"/>
    <x v="0"/>
    <x v="0"/>
    <d v="1988-12-06T00:00:00"/>
    <x v="2"/>
    <x v="67"/>
    <d v="2022-06-06T00:00:00"/>
  </r>
  <r>
    <n v="154043"/>
    <s v="UNIVERSIDADE FEDERAL DE UBERLÂNDIA"/>
    <s v="004/2017"/>
    <n v="12607740000170"/>
    <s v="SERVICORP-SERVIÇOS E CORPORAÇÕES LTDA"/>
    <s v="106141044-75"/>
    <s v="STHEFANIA GONÇALVES DE ANDRADE SILVA"/>
    <n v="514320"/>
    <x v="0"/>
    <s v="UFU SANTA MONICA / BLOCO 3 P"/>
    <n v="1352.49"/>
    <n v="3161.99"/>
    <s v="00 - SEM EXIGENCIA"/>
    <x v="0"/>
    <x v="0"/>
    <d v="1993-04-20T00:00:00"/>
    <x v="2"/>
    <x v="67"/>
    <d v="2021-11-03T00:00:00"/>
  </r>
  <r>
    <n v="154043"/>
    <s v="UNIVERSIDADE FEDERAL DE UBERLÂNDIA"/>
    <s v="004/2017"/>
    <n v="12607740000170"/>
    <s v="SERVICORP-SERVIÇOS E CORPORAÇÕES LTDA"/>
    <s v="100133366-73"/>
    <s v="SUZIELE ALVES CUSTODIO"/>
    <n v="514320"/>
    <x v="0"/>
    <s v="UFU UMUARAMA / BLOCO 8 C "/>
    <n v="1352.49"/>
    <n v="3161.99"/>
    <s v="00 - SEM EXIGENCIA"/>
    <x v="0"/>
    <x v="0"/>
    <d v="1990-06-04T00:00:00"/>
    <x v="0"/>
    <x v="67"/>
    <d v="2022-05-02T00:00:00"/>
  </r>
  <r>
    <n v="154043"/>
    <s v="UNIVERSIDADE FEDERAL DE UBERLÂNDIA"/>
    <s v="004/2017"/>
    <n v="12607740000170"/>
    <s v="SERVICORP-SERVIÇOS E CORPORAÇÕES LTDA"/>
    <s v="804783106-25"/>
    <s v="VANUSA LUISA DE OLIVEIRA"/>
    <n v="514320"/>
    <x v="0"/>
    <s v="UFU UMUARAMA / BLOCO 8 C "/>
    <n v="1352.49"/>
    <n v="3161.99"/>
    <s v="00 - SEM EXIGENCIA"/>
    <x v="0"/>
    <x v="0"/>
    <d v="1968-04-04T00:00:00"/>
    <x v="2"/>
    <x v="67"/>
    <d v="2022-08-03T00:00:00"/>
  </r>
  <r>
    <n v="154043"/>
    <s v="UNIVERSIDADE FEDERAL DE UBERLÂNDIA"/>
    <s v="004/2017"/>
    <n v="12607740000170"/>
    <s v="SERVICORP-SERVIÇOS E CORPORAÇÕES LTDA"/>
    <s v="102.504.876-83"/>
    <s v="VALKIRIA DE ANDRADE(  INSALUBRE)"/>
    <n v="514320"/>
    <x v="0"/>
    <s v="UFU SANTA MONICA / BLOCO 3M"/>
    <n v="1352.49"/>
    <n v="3568.84"/>
    <s v="00 - SEM EXIGENCIA"/>
    <x v="0"/>
    <x v="0"/>
    <d v="1980-04-21T00:00:00"/>
    <x v="0"/>
    <x v="67"/>
    <d v="2020-12-07T00:00:00"/>
  </r>
  <r>
    <n v="154043"/>
    <s v="UNIVERSIDADE FEDERAL DE UBERLÂNDIA"/>
    <s v="004/2017"/>
    <n v="12607740000170"/>
    <s v="SERVICORP-SERVIÇOS E CORPORAÇÕES LTDA"/>
    <s v="146833196-59"/>
    <s v="VERONICA DOS SANTOS ALVES"/>
    <n v="514320"/>
    <x v="0"/>
    <s v="UFU SANTA MONICA / BLOCO 3 P"/>
    <n v="1352.49"/>
    <n v="3161.99"/>
    <s v="00 - SEM EXIGENCIA"/>
    <x v="0"/>
    <x v="0"/>
    <d v="1996-11-28T00:00:00"/>
    <x v="0"/>
    <x v="67"/>
    <d v="2020-09-08T00:00:00"/>
  </r>
  <r>
    <n v="154043"/>
    <s v="UNIVERSIDADE FEDERAL DE UBERLÂNDIA"/>
    <s v="004/2017"/>
    <n v="12607740000170"/>
    <s v="SERVICORP-SERVIÇOS E CORPORAÇÕES LTDA"/>
    <s v="068383864-45"/>
    <s v="ZEANNE MARCIELLE FERREIRA DOS SANTOS"/>
    <n v="514320"/>
    <x v="0"/>
    <s v="UFU UMUARAMA / BLOCO 8 C "/>
    <n v="1352.49"/>
    <n v="3161.99"/>
    <s v="00 - SEM EXIGENCIA"/>
    <x v="0"/>
    <x v="0"/>
    <d v="1989-09-18T00:00:00"/>
    <x v="1"/>
    <x v="67"/>
    <d v="2019-09-11T00:00:00"/>
  </r>
  <r>
    <n v="154043"/>
    <s v="UNIVERSIDADE FEDERAL DE UBERLÂNDIA"/>
    <s v="004/2017"/>
    <n v="12607740000170"/>
    <s v="SERVICORP-SERVIÇOS E CORPORAÇÕES LTDA"/>
    <n v="5675422625"/>
    <s v="CRISTIANE APARECIDA DA SILVA (INSALUBRE)"/>
    <n v="514320"/>
    <x v="0"/>
    <s v="UFU PONTAL"/>
    <n v="1551.55"/>
    <n v="3918.64"/>
    <s v="00 - SEM EXIGENCIA"/>
    <x v="0"/>
    <x v="0"/>
    <d v="1990-01-01T00:00:00"/>
    <x v="0"/>
    <x v="63"/>
    <d v="2021-08-02T00:00:00"/>
  </r>
  <r>
    <n v="154043"/>
    <s v="UNIVERSIDADE FEDERAL DE UBERLÂNDIA"/>
    <s v="004/2017"/>
    <n v="12607740000170"/>
    <s v="SERVICORP-SERVIÇOS E CORPORAÇÕES LTDA"/>
    <s v="051.374.684.60"/>
    <s v="DEMESIA ALEXANDRE DA SIILVA"/>
    <n v="514320"/>
    <x v="0"/>
    <s v="UFU PONTAL"/>
    <n v="1309.1500000000001"/>
    <n v="3438.49"/>
    <s v="00 - SEM EXIGENCIA"/>
    <x v="0"/>
    <x v="0"/>
    <d v="1975-02-07T00:00:00"/>
    <x v="2"/>
    <x v="63"/>
    <d v="2022-06-20T00:00:00"/>
  </r>
  <r>
    <n v="154043"/>
    <s v="UNIVERSIDADE FEDERAL DE UBERLÂNDIA"/>
    <s v="004/2017"/>
    <n v="12607740000170"/>
    <s v="SERVICORP-SERVIÇOS E CORPORAÇÕES LTDA"/>
    <n v="107774666"/>
    <s v="DIVINA MILANI SILVA"/>
    <n v="514320"/>
    <x v="0"/>
    <s v="UFU PONTAL"/>
    <n v="1309.1500000000001"/>
    <n v="3438.49"/>
    <s v="00 - SEM EXIGENCIA"/>
    <x v="0"/>
    <x v="0"/>
    <d v="1962-11-13T00:00:00"/>
    <x v="2"/>
    <x v="63"/>
    <d v="2022-01-04T00:00:00"/>
  </r>
  <r>
    <n v="154043"/>
    <s v="UNIVERSIDADE FEDERAL DE UBERLÂNDIA"/>
    <s v="004/2017"/>
    <n v="12607740000170"/>
    <s v="SERVICORP-SERVIÇOS E CORPORAÇÕES LTDA"/>
    <n v="47601760120"/>
    <s v="ELSON DIVINO BORGES ( LIMP. VIDRO)"/>
    <n v="514305"/>
    <x v="0"/>
    <s v="UFU PONTAL"/>
    <n v="1770.95"/>
    <n v="4353.2299999999996"/>
    <s v="00 - SEM EXIGENCIA"/>
    <x v="0"/>
    <x v="1"/>
    <d v="1963-02-06T00:00:00"/>
    <x v="2"/>
    <x v="68"/>
    <d v="2021-07-19T00:00:00"/>
  </r>
  <r>
    <n v="154043"/>
    <s v="UNIVERSIDADE FEDERAL DE UBERLÂNDIA"/>
    <s v="004/2017"/>
    <n v="12607740000170"/>
    <s v="SERVICORP-SERVIÇOS E CORPORAÇÕES LTDA"/>
    <n v="75351480697"/>
    <s v="ELTON CAMARGOS DUTRA"/>
    <n v="514320"/>
    <x v="0"/>
    <s v="UFU PONTAL"/>
    <n v="1309.1500000000001"/>
    <n v="3438.49"/>
    <s v="00 - SEM EXIGENCIA"/>
    <x v="0"/>
    <x v="1"/>
    <d v="1970-08-10T00:00:00"/>
    <x v="2"/>
    <x v="63"/>
    <d v="2017-12-18T00:00:00"/>
  </r>
  <r>
    <n v="154043"/>
    <s v="UNIVERSIDADE FEDERAL DE UBERLÂNDIA"/>
    <s v="004/2017"/>
    <n v="12607740000170"/>
    <s v="SERVICORP-SERVIÇOS E CORPORAÇÕES LTDA"/>
    <s v="139.500.686.51"/>
    <s v="JAQUELINE DE PAUA  (INSALUBRE)"/>
    <n v="514320"/>
    <x v="0"/>
    <s v="UFU PONTAL"/>
    <n v="1309.1500000000001"/>
    <n v="3918.64"/>
    <s v="00 - SEM EXIGENCIA"/>
    <x v="0"/>
    <x v="0"/>
    <d v="1997-03-06T00:00:00"/>
    <x v="2"/>
    <x v="63"/>
    <d v="2022-04-11T00:00:00"/>
  </r>
  <r>
    <n v="154043"/>
    <s v="UNIVERSIDADE FEDERAL DE UBERLÂNDIA"/>
    <s v="004/2017"/>
    <n v="12607740000170"/>
    <s v="SERVICORP-SERVIÇOS E CORPORAÇÕES LTDA"/>
    <n v="5076801629"/>
    <s v="LEANDRO GOMES RODRIGUES ( LIMP. VIDRO)"/>
    <n v="514305"/>
    <x v="0"/>
    <s v="UFU PONTAL"/>
    <n v="1770.95"/>
    <n v="4353.2299999999996"/>
    <s v="00 - SEM EXIGENCIA"/>
    <x v="0"/>
    <x v="1"/>
    <d v="1980-06-11T00:00:00"/>
    <x v="2"/>
    <x v="68"/>
    <d v="2019-08-07T00:00:00"/>
  </r>
  <r>
    <n v="154043"/>
    <s v="UNIVERSIDADE FEDERAL DE UBERLÂNDIA"/>
    <s v="004/2017"/>
    <n v="12607740000170"/>
    <s v="SERVICORP-SERVIÇOS E CORPORAÇÕES LTDA"/>
    <s v="105.853.861.266-97"/>
    <s v="LETÍCIA PIRES BAYLÃO"/>
    <n v="514320"/>
    <x v="0"/>
    <s v="UFU PONTAL"/>
    <n v="1309.1500000000001"/>
    <n v="3438.49"/>
    <s v="00 - SEM EXIGENCIA"/>
    <x v="0"/>
    <x v="0"/>
    <s v="26/091988"/>
    <x v="2"/>
    <x v="63"/>
    <d v="2020-11-09T00:00:00"/>
  </r>
  <r>
    <n v="154043"/>
    <s v="UNIVERSIDADE FEDERAL DE UBERLÂNDIA"/>
    <s v="004/2017"/>
    <n v="12607740000170"/>
    <s v="SERVICORP-SERVIÇOS E CORPORAÇÕES LTDA"/>
    <s v="037.465.861.78"/>
    <s v="LUCIA MARIA ESTEVÃO"/>
    <n v="514320"/>
    <x v="0"/>
    <s v="UFU PONTAL"/>
    <n v="1309.1500000000001"/>
    <n v="3438.49"/>
    <s v="00 - SEM EXIGENCIA"/>
    <x v="0"/>
    <x v="0"/>
    <d v="1979-08-23T00:00:00"/>
    <x v="2"/>
    <x v="63"/>
    <d v="2022-08-01T00:00:00"/>
  </r>
  <r>
    <n v="154043"/>
    <s v="UNIVERSIDADE FEDERAL DE UBERLÂNDIA"/>
    <s v="004/2017"/>
    <n v="12607740000170"/>
    <s v="SERVICORP-SERVIÇOS E CORPORAÇÕES LTDA"/>
    <n v="85386120697"/>
    <s v="MARCIA APARECIDA ALVES"/>
    <n v="514320"/>
    <x v="0"/>
    <s v="UFU PONTAL"/>
    <n v="1309.1500000000001"/>
    <n v="3162.28"/>
    <s v="00 - SEM EXIGENCIA"/>
    <x v="0"/>
    <x v="0"/>
    <d v="1967-05-06T00:00:00"/>
    <x v="2"/>
    <x v="63"/>
    <d v="2021-07-22T00:00:00"/>
  </r>
  <r>
    <n v="154043"/>
    <s v="UNIVERSIDADE FEDERAL DE UBERLÂNDIA"/>
    <s v="004/2017"/>
    <n v="12607740000170"/>
    <s v="SERVICORP-SERVIÇOS E CORPORAÇÕES LTDA"/>
    <n v="98831453653"/>
    <s v="MARIA ADELINA DOS REIS (ENCARREGADA)"/>
    <n v="410105"/>
    <x v="0"/>
    <s v="UFU PONTAL"/>
    <n v="1858.15"/>
    <n v="4119.3599999999997"/>
    <s v="00 - SEM EXIGENCIA"/>
    <x v="0"/>
    <x v="0"/>
    <d v="1960-08-04T00:00:00"/>
    <x v="1"/>
    <x v="42"/>
    <d v="2017-05-02T00:00:00"/>
  </r>
  <r>
    <n v="154043"/>
    <s v="UNIVERSIDADE FEDERAL DE UBERLÂNDIA"/>
    <s v="004/2017"/>
    <n v="12607740000170"/>
    <s v="SERVICORP-SERVIÇOS E CORPORAÇÕES LTDA"/>
    <s v="024.076.616.48"/>
    <s v="MARIA APARECIDA DE GOIS"/>
    <n v="410105"/>
    <x v="0"/>
    <s v="UFU PONTAL"/>
    <n v="1309.1500000000001"/>
    <n v="3438.49"/>
    <s v="00 - SEM EXIGENCIA"/>
    <x v="0"/>
    <x v="0"/>
    <d v="1972-03-20T00:00:00"/>
    <x v="2"/>
    <x v="63"/>
    <d v="2022-03-21T00:00:00"/>
  </r>
  <r>
    <n v="154043"/>
    <s v="UNIVERSIDADE FEDERAL DE UBERLÂNDIA"/>
    <s v="004/2017"/>
    <n v="12607740000170"/>
    <s v="SERVICORP-SERVIÇOS E CORPORAÇÕES LTDA"/>
    <s v="063.860.336-63"/>
    <s v="MARIA APARECIDA VIEIRA"/>
    <n v="514320"/>
    <x v="0"/>
    <s v="UFU PONTAL"/>
    <n v="1309.1500000000001"/>
    <n v="3438.49"/>
    <s v="00 - SEM EXIGENCIA"/>
    <x v="0"/>
    <x v="0"/>
    <d v="1975-05-13T00:00:00"/>
    <x v="2"/>
    <x v="63"/>
    <d v="2022-06-08T00:00:00"/>
  </r>
  <r>
    <n v="154043"/>
    <s v="UNIVERSIDADE FEDERAL DE UBERLÂNDIA"/>
    <s v="004/2017"/>
    <n v="12607740000170"/>
    <s v="SERVICORP-SERVIÇOS E CORPORAÇÕES LTDA"/>
    <s v="165.014.378-81"/>
    <s v="MARIA IVETE O.MAGALHÃES"/>
    <n v="514320"/>
    <x v="0"/>
    <s v="UFU PONTAL"/>
    <n v="1309.1500000000001"/>
    <n v="3438.49"/>
    <s v="00 - SEM EXIGENCIA"/>
    <x v="0"/>
    <x v="0"/>
    <d v="1973-04-04T00:00:00"/>
    <x v="2"/>
    <x v="63"/>
    <d v="2021-11-03T00:00:00"/>
  </r>
  <r>
    <n v="154043"/>
    <s v="UNIVERSIDADE FEDERAL DE UBERLÂNDIA"/>
    <s v="004/2017"/>
    <n v="12607740000170"/>
    <s v="SERVICORP-SERVIÇOS E CORPORAÇÕES LTDA"/>
    <s v="147.070.376-90"/>
    <s v="MARIA WELLITANIA DA SILVA"/>
    <n v="514320"/>
    <x v="0"/>
    <s v="UFU PONTAL"/>
    <n v="1309.1500000000001"/>
    <n v="3438.49"/>
    <s v="00 - SEM EXIGENCIA"/>
    <x v="0"/>
    <x v="0"/>
    <d v="1996-05-11T00:00:00"/>
    <x v="2"/>
    <x v="63"/>
    <d v="2021-11-17T00:00:00"/>
  </r>
  <r>
    <n v="154043"/>
    <s v="UNIVERSIDADE FEDERAL DE UBERLÂNDIA"/>
    <s v="004/2017"/>
    <n v="12607740000170"/>
    <s v="SERVICORP-SERVIÇOS E CORPORAÇÕES LTDA"/>
    <s v="114.214.046.64"/>
    <s v="NAESSA FERNANDA SILVA (INSALUBRE)"/>
    <n v="514320"/>
    <x v="0"/>
    <s v="UFU PONTAL"/>
    <n v="1551.55"/>
    <n v="3918.64"/>
    <s v="00 - SEM EXIGENCIA"/>
    <x v="0"/>
    <x v="0"/>
    <d v="1993-03-19T00:00:00"/>
    <x v="2"/>
    <x v="63"/>
    <d v="2022-04-25T00:00:00"/>
  </r>
  <r>
    <n v="154043"/>
    <s v="UNIVERSIDADE FEDERAL DE UBERLÂNDIA"/>
    <s v="004/2017"/>
    <n v="12607740000170"/>
    <s v="SERVICORP-SERVIÇOS E CORPORAÇÕES LTDA"/>
    <n v="8324942670"/>
    <s v="REJANE GRACIANO VILELA MAGALHÃES  (INSALUBRE)"/>
    <n v="514320"/>
    <x v="0"/>
    <s v="UFU PONTAL"/>
    <n v="1551.55"/>
    <n v="3918.64"/>
    <s v="00 - SEM EXIGENCIA"/>
    <x v="0"/>
    <x v="0"/>
    <d v="1976-01-20T00:00:00"/>
    <x v="2"/>
    <x v="63"/>
    <d v="2018-07-12T00:00:00"/>
  </r>
  <r>
    <n v="154043"/>
    <s v="UNIVERSIDADE FEDERAL DE UBERLÂNDIA"/>
    <s v="004/2017"/>
    <n v="12607740000170"/>
    <s v="SERVICORP-SERVIÇOS E CORPORAÇÕES LTDA"/>
    <s v="831.445.796.53"/>
    <s v="SIDNEI MATIAS DE SOUZA"/>
    <n v="514320"/>
    <x v="0"/>
    <s v="UFU PONTAL"/>
    <n v="1309.1500000000001"/>
    <n v="3438.49"/>
    <s v="00 - SEM EXIGENCIA"/>
    <x v="0"/>
    <x v="1"/>
    <d v="1970-05-01T00:00:00"/>
    <x v="2"/>
    <x v="63"/>
    <d v="2022-02-14T00:00:00"/>
  </r>
  <r>
    <m/>
    <m/>
    <m/>
    <m/>
    <m/>
    <m/>
    <m/>
    <m/>
    <x v="13"/>
    <m/>
    <m/>
    <m/>
    <m/>
    <x v="8"/>
    <x v="2"/>
    <m/>
    <x v="5"/>
    <x v="69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6">
  <r>
    <n v="154043"/>
    <s v="UNIVERSIDADE FEDERAL DE UBERLÂNDIA"/>
    <s v="079/2020"/>
    <n v="20621721000126"/>
    <s v="WORLD SERVICE TERCEIRIZAÇÃO EIRELI"/>
    <s v="112.556.836-43"/>
    <s v="ALESSANDRA MOREIRA DE OLIVEIRA"/>
    <n v="818105"/>
    <n v="44"/>
    <s v="REDE DE BIOTÉRIOS DE ROEDORES (REBIR) DA UFU"/>
    <n v="1651.36"/>
    <n v="5424.55"/>
    <s v="06 – ENSINO MÉDIO COMPLETO"/>
    <s v="Médio"/>
    <s v="Feminino"/>
    <d v="1991-12-30T00:00:00"/>
    <s v="Parda"/>
    <s v="AUXILIAR DE BIOTÉRIO"/>
    <d v="2021-10-22T00:00:00"/>
    <n v="31"/>
    <x v="0"/>
    <x v="0"/>
  </r>
  <r>
    <n v="154043"/>
    <s v="UNIVERSIDADE FEDERAL DE UBERLÂNDIA"/>
    <s v="079/2020"/>
    <n v="20621721000126"/>
    <s v="WORLD SERVICE TERCEIRIZAÇÃO EIRELI"/>
    <n v="7178853646"/>
    <s v="NATALIA CASTRO DOS SANTOS"/>
    <n v="818105"/>
    <n v="44"/>
    <s v="REDE DE BIOTÉRIOS DE ROEDORES (REBIR) DA UFU"/>
    <n v="1764.3"/>
    <n v="5424.55"/>
    <s v="06 – ENSINO MÉDIO COMPLETO"/>
    <s v="Médio"/>
    <s v="Feminino"/>
    <d v="1985-08-30T00:00:00"/>
    <s v="Parda"/>
    <s v="AUXILIAR DE BIOTÉRIO"/>
    <d v="2022-11-01T00:00:00"/>
    <n v="37"/>
    <x v="1"/>
    <x v="0"/>
  </r>
  <r>
    <n v="154043"/>
    <s v="UNIVERSIDADE FEDERAL DE UBERLÂNDIA"/>
    <s v="079/2020"/>
    <n v="20621721000126"/>
    <s v="WORLD SERVICE TERCEIRIZAÇÃO EIRELI"/>
    <n v="4627797699"/>
    <s v="JOÃO RIBEIRO RODRIGUES FILHO"/>
    <n v="818105"/>
    <n v="44"/>
    <s v="REDE DE BIOTÉRIOS DE ROEDORES (REBIR) DA UFU"/>
    <n v="1651.36"/>
    <n v="5424.55"/>
    <s v="06 – ENSINO MÉDIO COMPLETO"/>
    <s v="Médio"/>
    <s v="Masculino"/>
    <d v="1979-09-19T00:00:00"/>
    <s v="Preta"/>
    <s v="AUXILIAR DE BIOTÉRIO"/>
    <d v="2022-04-11T00:00:00"/>
    <n v="43"/>
    <x v="2"/>
    <x v="0"/>
  </r>
  <r>
    <n v="154043"/>
    <s v="UNIVERSIDADE FEDERAL DE UBERLÂNDIA"/>
    <s v="079/2020"/>
    <n v="20621721000126"/>
    <s v="WORLD SERVICE TERCEIRIZAÇÃO EIRELI"/>
    <n v="909397279"/>
    <s v="GABRIELA PAULA DE AVIZ"/>
    <n v="818105"/>
    <n v="44"/>
    <s v="REDE DE BIOTÉRIOS DE ROEDORES (REBIR) DA UFU"/>
    <n v="1594.89"/>
    <n v="5424.55"/>
    <s v="06 – ENSINO MÉDIO COMPLETO"/>
    <s v="Médio"/>
    <s v="Feminino"/>
    <d v="1986-02-12T00:00:00"/>
    <s v="Parda"/>
    <s v="AUXILIAR DE BIOTÉRIO"/>
    <d v="2022-11-21T00:00:00"/>
    <n v="36"/>
    <x v="1"/>
    <x v="0"/>
  </r>
  <r>
    <n v="154043"/>
    <s v="UNIVERSIDADE FEDERAL DE UBERLÂNDIA"/>
    <s v="008/2022"/>
    <n v="69207850000161"/>
    <s v="Rca Produtos E Serviços Ltda"/>
    <s v="117.851.156-18"/>
    <s v="Abrão Osorio Junior "/>
    <n v="262410"/>
    <n v="42"/>
    <s v="Dirco "/>
    <n v="4028.09"/>
    <n v="7745.16"/>
    <s v="08 - Superior Completo"/>
    <s v="Graduação"/>
    <s v="Masculino"/>
    <d v="1996-12-06T00:00:00"/>
    <s v="Branca"/>
    <s v="Desenhista "/>
    <d v="2022-03-21T00:00:00"/>
    <n v="26"/>
    <x v="3"/>
    <x v="1"/>
  </r>
  <r>
    <n v="154043"/>
    <s v="UNIVERSIDADE FEDERAL DE UBERLÂNDIA"/>
    <s v="008/2022"/>
    <n v="69207850000161"/>
    <s v="Rca Produtos E Serviços Ltda"/>
    <s v="987.075.076-15"/>
    <s v="Adriane Miranda Santos "/>
    <n v="411005"/>
    <n v="44"/>
    <s v="Houfu"/>
    <n v="1601.21"/>
    <n v="3438.83"/>
    <s v="06 – ENSINO MÉDIO COMPLETO"/>
    <s v="Médio"/>
    <s v="Feminino"/>
    <d v="1973-03-21T00:00:00"/>
    <s v="Branca"/>
    <s v="Aux.Administrativo "/>
    <d v="2022-03-21T00:00:00"/>
    <n v="49"/>
    <x v="4"/>
    <x v="0"/>
  </r>
  <r>
    <n v="154043"/>
    <s v="UNIVERSIDADE FEDERAL DE UBERLÂNDIA"/>
    <s v="008/2022"/>
    <n v="69207850000161"/>
    <s v="Rca Produtos E Serviços Ltda"/>
    <n v="8180289630"/>
    <s v="Alessandra Rezende Soares "/>
    <n v="818110"/>
    <n v="44"/>
    <s v="Igufu"/>
    <n v="1675.95"/>
    <n v="3556.14"/>
    <s v="06 – ENSINO MÉDIO COMPLETO"/>
    <s v="Médio"/>
    <s v="Feminino"/>
    <d v="1986-01-10T00:00:00"/>
    <s v="Branca"/>
    <s v="Aux. De Laboratório"/>
    <d v="2022-07-18T00:00:00"/>
    <n v="36"/>
    <x v="1"/>
    <x v="0"/>
  </r>
  <r>
    <n v="154043"/>
    <s v="UNIVERSIDADE FEDERAL DE UBERLÂNDIA"/>
    <s v="008/2022"/>
    <n v="69207850000161"/>
    <s v="Rca Produtos E Serviços Ltda"/>
    <s v="036.794.606-86"/>
    <s v="Aline Correa Do Couto Rezende"/>
    <n v="818110"/>
    <n v="44"/>
    <s v="Iarte-Lab, Cerâmica"/>
    <n v="1636.46"/>
    <n v="3567.38"/>
    <s v="06 – ENSINO MÉDIO COMPLETO"/>
    <s v="Médio"/>
    <s v="Feminino"/>
    <d v="1974-05-19T00:00:00"/>
    <s v="Branca"/>
    <s v="Aux. De Laboratório"/>
    <d v="2022-04-06T00:00:00"/>
    <n v="48"/>
    <x v="5"/>
    <x v="0"/>
  </r>
  <r>
    <n v="154043"/>
    <s v="UNIVERSIDADE FEDERAL DE UBERLÂNDIA"/>
    <s v="008/2022"/>
    <n v="69207850000161"/>
    <s v="Rca Produtos E Serviços Ltda"/>
    <s v="705.619.796-50"/>
    <s v="Amanda Marques Carlos "/>
    <n v="261425"/>
    <n v="22"/>
    <s v="Depae "/>
    <n v="1682.4"/>
    <n v="3582.1"/>
    <s v="06 – ENSINO MÉDIO COMPLETO"/>
    <s v="Médio"/>
    <s v="Feminino"/>
    <d v="2003-11-26T00:00:00"/>
    <s v="Parda"/>
    <s v="Tradutor E Interprete Libras "/>
    <d v="2022-03-21T00:00:00"/>
    <n v="19"/>
    <x v="6"/>
    <x v="0"/>
  </r>
  <r>
    <n v="154043"/>
    <s v="UNIVERSIDADE FEDERAL DE UBERLÂNDIA"/>
    <s v="008/2022"/>
    <n v="69207850000161"/>
    <s v="Rca Produtos E Serviços Ltda"/>
    <s v="125.863.386-85"/>
    <s v="Ana Beatriz Araujo Soares"/>
    <n v="371105"/>
    <n v="40"/>
    <s v="Sesel"/>
    <n v="1620.12"/>
    <n v="3472.2"/>
    <s v="06 – ENSINO MÉDIO COMPLETO"/>
    <s v="Médio"/>
    <s v="Feminino"/>
    <d v="1999-11-23T00:00:00"/>
    <s v="Branca"/>
    <s v="Aux. Biblioteca"/>
    <d v="2022-04-04T00:00:00"/>
    <n v="23"/>
    <x v="6"/>
    <x v="0"/>
  </r>
  <r>
    <n v="154043"/>
    <s v="UNIVERSIDADE FEDERAL DE UBERLÂNDIA"/>
    <s v="008/2022"/>
    <n v="69207850000161"/>
    <s v="Rca Produtos E Serviços Ltda"/>
    <n v="15644214656"/>
    <s v="Ana Clara Rodrigues de Medeiros"/>
    <n v="411005"/>
    <s v="44h "/>
    <s v="DIRAC"/>
    <n v="1601.21"/>
    <n v="3438.83"/>
    <s v="06 – ENSINO MÉDIO COMPLETO"/>
    <s v="Médio"/>
    <s v="Feminino"/>
    <d v="2004-04-07T00:00:00"/>
    <s v="Branca"/>
    <s v="Aux.Administrativo "/>
    <d v="2022-09-26T00:00:00"/>
    <n v="18"/>
    <x v="7"/>
    <x v="0"/>
  </r>
  <r>
    <n v="154043"/>
    <s v="UNIVERSIDADE FEDERAL DE UBERLÂNDIA"/>
    <s v="008/2022"/>
    <n v="69207850000161"/>
    <s v="Rca Produtos E Serviços Ltda"/>
    <n v="41630914835"/>
    <s v="Ana Cristina Santos Mariano De Sousa"/>
    <n v="516220"/>
    <n v="36"/>
    <s v="Eseba"/>
    <n v="1438.4"/>
    <n v="3151.54"/>
    <s v="06 – ENSINO MÉDIO COMPLETO"/>
    <s v="Médio"/>
    <s v="Feminino"/>
    <d v="1988-12-16T00:00:00"/>
    <s v="Preta"/>
    <s v="Cuidador Em Saúde "/>
    <d v="2022-08-16T00:00:00"/>
    <n v="34"/>
    <x v="1"/>
    <x v="0"/>
  </r>
  <r>
    <n v="154043"/>
    <s v="UNIVERSIDADE FEDERAL DE UBERLÂNDIA"/>
    <s v="008/2022"/>
    <n v="69207850000161"/>
    <s v="Rca Produtos E Serviços Ltda"/>
    <n v="1533624640"/>
    <s v="Ana Elisa Xavier"/>
    <n v="411005"/>
    <n v="44"/>
    <s v="Famev"/>
    <n v="1601.21"/>
    <n v="3438.83"/>
    <s v="06 – ENSINO MÉDIO COMPLETO"/>
    <s v="Médio"/>
    <s v="Feminino"/>
    <d v="1986-01-17T00:00:00"/>
    <s v="Parda"/>
    <s v="Aux.Administrativo "/>
    <d v="2022-08-03T00:00:00"/>
    <n v="36"/>
    <x v="1"/>
    <x v="0"/>
  </r>
  <r>
    <n v="154043"/>
    <s v="UNIVERSIDADE FEDERAL DE UBERLÂNDIA"/>
    <s v="008/2022"/>
    <n v="69207850000161"/>
    <s v="Rca Produtos E Serviços Ltda"/>
    <n v="8516548600"/>
    <s v="Ana Lucia Vaz"/>
    <n v="411005"/>
    <n v="44"/>
    <s v="Diren"/>
    <n v="1601.21"/>
    <n v="3438.83"/>
    <s v="06 – ENSINO MÉDIO COMPLETO"/>
    <s v="Médio"/>
    <s v="Feminino"/>
    <d v="1995-08-22T00:00:00"/>
    <s v="Branca"/>
    <s v="Aux.Administrativo "/>
    <d v="2022-08-22T00:00:00"/>
    <n v="27"/>
    <x v="3"/>
    <x v="0"/>
  </r>
  <r>
    <n v="154043"/>
    <s v="UNIVERSIDADE FEDERAL DE UBERLÂNDIA"/>
    <s v="008/2022"/>
    <n v="69207850000161"/>
    <s v="Rca Produtos E Serviços Ltda"/>
    <s v="114.649.816-04"/>
    <s v="Ana Luiza Rodrigues De Souza"/>
    <n v="371105"/>
    <n v="40"/>
    <s v="Sesac"/>
    <n v="1620.12"/>
    <n v="3472.2"/>
    <s v="06 – ENSINO MÉDIO COMPLETO"/>
    <s v="Médio"/>
    <s v="Feminino"/>
    <d v="1994-12-17T00:00:00"/>
    <s v="Branca"/>
    <s v="Aux. Biblioteca"/>
    <d v="2022-04-04T00:00:00"/>
    <n v="28"/>
    <x v="3"/>
    <x v="0"/>
  </r>
  <r>
    <n v="154043"/>
    <s v="UNIVERSIDADE FEDERAL DE UBERLÂNDIA"/>
    <s v="008/2022"/>
    <n v="69207850000161"/>
    <s v="Rca Produtos E Serviços Ltda"/>
    <n v="8688099693"/>
    <s v="Ana Paula Neves De Oliveira"/>
    <n v="411005"/>
    <n v="44"/>
    <s v="Ppgcs"/>
    <n v="1601.21"/>
    <n v="3438.83"/>
    <s v="06 – ENSINO MÉDIO COMPLETO"/>
    <s v="Médio"/>
    <s v="Feminino"/>
    <d v="1991-01-18T00:00:00"/>
    <s v="Branca"/>
    <s v="Aux.Administrativo "/>
    <d v="2022-07-18T00:00:00"/>
    <n v="31"/>
    <x v="0"/>
    <x v="0"/>
  </r>
  <r>
    <n v="154043"/>
    <s v="UNIVERSIDADE FEDERAL DE UBERLÂNDIA"/>
    <s v="008/2022"/>
    <n v="69207850000161"/>
    <s v="Rca Produtos E Serviços Ltda"/>
    <n v="12773660633"/>
    <s v="Ana Ysabella Arantes Santos"/>
    <n v="516220"/>
    <n v="36"/>
    <s v="Eseba"/>
    <n v="1438.4"/>
    <n v="3151.54"/>
    <s v="06 – ENSINO MÉDIO COMPLETO"/>
    <s v="Médio"/>
    <s v="Feminino"/>
    <d v="1996-02-28T00:00:00"/>
    <s v="Preta"/>
    <s v="Cuidador Em Saúde "/>
    <d v="2022-08-16T00:00:00"/>
    <n v="26"/>
    <x v="3"/>
    <x v="0"/>
  </r>
  <r>
    <n v="154043"/>
    <s v="UNIVERSIDADE FEDERAL DE UBERLÂNDIA"/>
    <s v="008/2022"/>
    <n v="69207850000161"/>
    <s v="Rca Produtos E Serviços Ltda"/>
    <s v="174.846.691-72"/>
    <s v="Ananias Jose Nonato"/>
    <n v="622020"/>
    <n v="44"/>
    <s v="Dirpv/Gloria"/>
    <n v="1719.85"/>
    <n v="3757.11"/>
    <s v="04 – Ensino Fundamental Completo "/>
    <s v="Fundamental Completo "/>
    <s v="Masculino"/>
    <d v="1960-01-13T00:00:00"/>
    <s v="Branca"/>
    <s v="Capineiro"/>
    <d v="2022-05-12T00:00:00"/>
    <n v="62"/>
    <x v="8"/>
    <x v="0"/>
  </r>
  <r>
    <n v="154043"/>
    <s v="UNIVERSIDADE FEDERAL DE UBERLÂNDIA"/>
    <s v="008/2022"/>
    <n v="69207850000161"/>
    <s v="Rca Produtos E Serviços Ltda"/>
    <s v="115.924.448-06"/>
    <s v="Anderson Marcos Bernardes"/>
    <n v="261425"/>
    <n v="22"/>
    <s v="Depae "/>
    <n v="1682.4"/>
    <n v="3582.1"/>
    <s v="06 – ENSINO MÉDIO COMPLETO"/>
    <s v="Graduação"/>
    <s v="Masculino"/>
    <d v="1971-12-29T00:00:00"/>
    <s v="Preta"/>
    <s v="Tradutor E Interprete Libras "/>
    <d v="2022-03-22T00:00:00"/>
    <n v="51"/>
    <x v="4"/>
    <x v="0"/>
  </r>
  <r>
    <n v="154043"/>
    <s v="UNIVERSIDADE FEDERAL DE UBERLÂNDIA"/>
    <s v="008/2022"/>
    <n v="69207850000161"/>
    <s v="Rca Produtos E Serviços Ltda"/>
    <s v="0,21' "/>
    <s v="Andressa Luiza Goncalves Amaral "/>
    <n v="411005"/>
    <n v="44"/>
    <s v="Ipufu"/>
    <n v="1601.21"/>
    <n v="3438.83"/>
    <s v="06 – ENSINO MÉDIO COMPLETO"/>
    <s v="Médio"/>
    <s v="Feminino"/>
    <d v="1990-01-06T00:00:00"/>
    <s v="Branca"/>
    <s v="Aux.Administrativo "/>
    <d v="2022-03-21T00:00:00"/>
    <n v="32"/>
    <x v="0"/>
    <x v="0"/>
  </r>
  <r>
    <n v="154043"/>
    <s v="UNIVERSIDADE FEDERAL DE UBERLÂNDIA"/>
    <s v="008/2022"/>
    <n v="69207850000161"/>
    <s v="Rca Produtos E Serviços Ltda"/>
    <s v="112.464.866-60"/>
    <s v="Anna Clara Felsner Dias Strack "/>
    <n v="354205"/>
    <n v="44"/>
    <s v="Proplad/Dilic"/>
    <n v="3532.59"/>
    <n v="6846.84"/>
    <s v="07 – Superior Incompleto"/>
    <s v="Médio"/>
    <s v="Feminino"/>
    <d v="1999-02-25T00:00:00"/>
    <s v="Branca"/>
    <s v="Comprador"/>
    <d v="2022-03-21T00:00:00"/>
    <n v="23"/>
    <x v="6"/>
    <x v="2"/>
  </r>
  <r>
    <n v="154043"/>
    <s v="UNIVERSIDADE FEDERAL DE UBERLÂNDIA"/>
    <s v="008/2022"/>
    <n v="69207850000161"/>
    <s v="Rca Produtos E Serviços Ltda"/>
    <n v="14584681600"/>
    <s v="Anna Luisa Pereira Fonseca"/>
    <n v="818110"/>
    <n v="44"/>
    <s v="Propp/Dirpe"/>
    <n v="1636.46"/>
    <n v="3567.38"/>
    <s v="06 – ENSINO MÉDIO COMPLETO"/>
    <s v="Médio"/>
    <s v="Feminino"/>
    <d v="2002-10-16T00:00:00"/>
    <s v="Branca"/>
    <s v="Aux. De Laboratório"/>
    <d v="2022-06-27T00:00:00"/>
    <n v="20"/>
    <x v="6"/>
    <x v="0"/>
  </r>
  <r>
    <n v="154043"/>
    <s v="UNIVERSIDADE FEDERAL DE UBERLÂNDIA"/>
    <s v="008/2022"/>
    <n v="69207850000161"/>
    <s v="Rca Produtos E Serviços Ltda"/>
    <n v="1861274645"/>
    <s v="Barbara Rodrigues Assis Bernardo"/>
    <n v="411005"/>
    <n v="44"/>
    <s v="Dirap"/>
    <n v="1601.21"/>
    <n v="3438.83"/>
    <s v="06 – ENSINO MÉDIO COMPLETO"/>
    <s v="Médio"/>
    <s v="Feminino"/>
    <d v="1996-12-25T00:00:00"/>
    <s v="Parda"/>
    <s v="Aux.Administrativo "/>
    <d v="2022-06-21T00:00:00"/>
    <n v="26"/>
    <x v="3"/>
    <x v="0"/>
  </r>
  <r>
    <n v="154043"/>
    <s v="UNIVERSIDADE FEDERAL DE UBERLÂNDIA"/>
    <s v="008/2022"/>
    <n v="69207850000161"/>
    <s v="Rca Produtos E Serviços Ltda"/>
    <n v="12113801655"/>
    <s v="Bruno Henrique Borges Silva"/>
    <n v="411005"/>
    <n v="44"/>
    <s v="Proplad/Dilic"/>
    <n v="1601.21"/>
    <n v="3438.83"/>
    <s v="06 – ENSINO MÉDIO COMPLETO"/>
    <s v="Médio"/>
    <s v="Masculino"/>
    <d v="2002-03-18T00:00:00"/>
    <s v="Branca"/>
    <s v="Aux.Administrativo "/>
    <d v="2022-07-07T00:00:00"/>
    <n v="20"/>
    <x v="6"/>
    <x v="0"/>
  </r>
  <r>
    <n v="154043"/>
    <s v="UNIVERSIDADE FEDERAL DE UBERLÂNDIA"/>
    <s v="008/2022"/>
    <n v="69207850000161"/>
    <s v="Rca Produtos E Serviços Ltda"/>
    <n v="10157260623"/>
    <s v="Bruno Pacheco Oliveira Sousa"/>
    <n v="411005"/>
    <n v="44"/>
    <s v="Diped"/>
    <n v="1601.21"/>
    <n v="3438.83"/>
    <s v="06 – ENSINO MÉDIO COMPLETO"/>
    <s v="Médio"/>
    <s v="Masculino"/>
    <d v="1995-08-22T00:00:00"/>
    <s v="Parda"/>
    <s v="Aux.Administrativo "/>
    <d v="2022-06-13T00:00:00"/>
    <n v="27"/>
    <x v="3"/>
    <x v="0"/>
  </r>
  <r>
    <n v="154043"/>
    <s v="UNIVERSIDADE FEDERAL DE UBERLÂNDIA"/>
    <s v="008/2022"/>
    <n v="69207850000161"/>
    <s v="Rca Produtos E Serviços Ltda"/>
    <s v="143.890.246-80"/>
    <s v="Camilla Santos Feitosa "/>
    <n v="516220"/>
    <n v="36"/>
    <s v="Eseba "/>
    <n v="1438.4"/>
    <n v="3151.54"/>
    <s v="06 – ENSINO MÉDIO COMPLETO"/>
    <s v="Médio"/>
    <s v="Feminino"/>
    <d v="1999-12-21T00:00:00"/>
    <s v="Branca"/>
    <s v="Cuidador Em Saúde "/>
    <d v="2022-04-04T00:00:00"/>
    <n v="23"/>
    <x v="6"/>
    <x v="0"/>
  </r>
  <r>
    <n v="154043"/>
    <s v="UNIVERSIDADE FEDERAL DE UBERLÂNDIA"/>
    <s v="008/2022"/>
    <n v="69207850000161"/>
    <s v="Rca Produtos E Serviços Ltda"/>
    <n v="72919710206"/>
    <s v="Carla Goncalves De Freitas"/>
    <n v="516220"/>
    <n v="36"/>
    <s v="Eseba"/>
    <n v="1438.4"/>
    <n v="3151.54"/>
    <s v="06 – ENSINO MÉDIO COMPLETO"/>
    <s v="Médio"/>
    <s v="Feminino"/>
    <d v="1979-06-04T00:00:00"/>
    <s v="Parda"/>
    <s v="Cuidador Em Saúde "/>
    <d v="2022-08-16T00:00:00"/>
    <n v="43"/>
    <x v="2"/>
    <x v="0"/>
  </r>
  <r>
    <n v="154043"/>
    <s v="UNIVERSIDADE FEDERAL DE UBERLÂNDIA"/>
    <s v="008/2022"/>
    <n v="69207850000161"/>
    <s v="Rca Produtos E Serviços Ltda"/>
    <s v="704.861.376-94"/>
    <s v="Carlos Eduardo Pinheiro Ribeiro"/>
    <n v="783220"/>
    <n v="44"/>
    <s v="Proplad/Diram"/>
    <n v="1212"/>
    <n v="3091.53"/>
    <s v="04 – Ensino Fundamental Completo "/>
    <s v="Fundamental Completo "/>
    <s v="Masculino"/>
    <d v="2003-07-15T00:00:00"/>
    <s v="Parda"/>
    <s v="Operador Carga E Descarga "/>
    <d v="2022-05-12T00:00:00"/>
    <n v="19"/>
    <x v="6"/>
    <x v="0"/>
  </r>
  <r>
    <n v="154043"/>
    <s v="UNIVERSIDADE FEDERAL DE UBERLÂNDIA"/>
    <s v="008/2022"/>
    <n v="69207850000161"/>
    <s v="Rca Produtos E Serviços Ltda"/>
    <n v="8924184601"/>
    <s v="Carolina Fabiano Silva"/>
    <n v="818110"/>
    <n v="44"/>
    <s v="Estes"/>
    <n v="1636.46"/>
    <n v="3567.38"/>
    <s v="06 – ENSINO MÉDIO COMPLETO"/>
    <s v="Médio"/>
    <s v="Feminino"/>
    <d v="1988-08-02T00:00:00"/>
    <s v="Preta"/>
    <s v="Aux. De Laboratório"/>
    <d v="2022-08-01T00:00:00"/>
    <n v="34"/>
    <x v="1"/>
    <x v="0"/>
  </r>
  <r>
    <n v="154043"/>
    <s v="UNIVERSIDADE FEDERAL DE UBERLÂNDIA"/>
    <s v="008/2022"/>
    <n v="69207850000161"/>
    <s v="Rca Produtos E Serviços Ltda"/>
    <n v="16630277732"/>
    <s v="Charlotte Antunes Coelho"/>
    <n v="411005"/>
    <n v="44"/>
    <s v="Hovet"/>
    <n v="1601.21"/>
    <n v="3438.83"/>
    <s v="06 – ENSINO MÉDIO COMPLETO"/>
    <s v="Médio"/>
    <s v="Feminino"/>
    <d v="1996-10-21T00:00:00"/>
    <s v="Branca"/>
    <s v="Aux.Administrativo "/>
    <d v="2022-08-01T00:00:00"/>
    <n v="26"/>
    <x v="3"/>
    <x v="0"/>
  </r>
  <r>
    <n v="154043"/>
    <s v="UNIVERSIDADE FEDERAL DE UBERLÂNDIA"/>
    <s v="008/2022"/>
    <n v="69207850000161"/>
    <s v="Rca Produtos E Serviços Ltda"/>
    <n v="81520050615"/>
    <s v="Cidia Cristina Do Nascimento"/>
    <n v="818110"/>
    <n v="44"/>
    <s v="Dirlo"/>
    <n v="1636.46"/>
    <n v="3567.38"/>
    <s v="06 – ENSINO MÉDIO COMPLETO"/>
    <s v="Médio"/>
    <s v="Feminino"/>
    <d v="1969-09-10T00:00:00"/>
    <s v="Preta"/>
    <s v="Aux. De Laboratório"/>
    <d v="2022-06-01T00:00:00"/>
    <n v="53"/>
    <x v="4"/>
    <x v="0"/>
  </r>
  <r>
    <n v="154043"/>
    <s v="UNIVERSIDADE FEDERAL DE UBERLÂNDIA"/>
    <s v="008/2022"/>
    <n v="69207850000161"/>
    <s v="Rca Produtos E Serviços Ltda"/>
    <s v="082.017.296-09"/>
    <s v="Cintia Aparecida De Sousa "/>
    <n v="261125"/>
    <n v="25"/>
    <s v="Dirco "/>
    <n v="2149.41"/>
    <n v="4406.1499999999996"/>
    <s v="08 - Superior Completo"/>
    <s v="Graduação"/>
    <s v="Feminino"/>
    <d v="1987-01-14T00:00:00"/>
    <s v="Branca"/>
    <s v="Jornalista "/>
    <d v="2022-03-21T00:00:00"/>
    <n v="35"/>
    <x v="1"/>
    <x v="2"/>
  </r>
  <r>
    <n v="154043"/>
    <s v="UNIVERSIDADE FEDERAL DE UBERLÂNDIA"/>
    <s v="008/2022"/>
    <n v="69207850000161"/>
    <s v="Rca Produtos E Serviços Ltda"/>
    <n v="13262330680"/>
    <s v="Clara Maria Faria Silva"/>
    <n v="818110"/>
    <n v="44"/>
    <s v="IBTEC"/>
    <n v="1636.4643160000001"/>
    <n v="3567.38"/>
    <s v="06 – ENSINO MÉDIO COMPLETO"/>
    <s v="Graduação"/>
    <s v="Feminino"/>
    <d v="1999-10-15T00:00:00"/>
    <s v="Branca"/>
    <s v="Aux. De Laboratório"/>
    <d v="2022-09-01T00:00:00"/>
    <n v="23"/>
    <x v="6"/>
    <x v="0"/>
  </r>
  <r>
    <n v="154043"/>
    <s v="UNIVERSIDADE FEDERAL DE UBERLÂNDIA"/>
    <s v="008/2022"/>
    <n v="69207850000161"/>
    <s v="Rca Produtos E Serviços Ltda"/>
    <n v="5901321642"/>
    <s v="Daizi de Freiras Alves"/>
    <n v="411005"/>
    <s v="44h "/>
    <s v="INFIS/DICA"/>
    <n v="1601.21"/>
    <n v="3438.83"/>
    <s v="06 – ENSINO MÉDIO COMPLETO"/>
    <s v="Graduação"/>
    <s v="Feminino"/>
    <d v="1984-09-22T00:00:00"/>
    <s v="Preta"/>
    <s v="Aux.Administrativo "/>
    <d v="2022-09-13T00:00:00"/>
    <n v="38"/>
    <x v="1"/>
    <x v="0"/>
  </r>
  <r>
    <n v="154043"/>
    <s v="UNIVERSIDADE FEDERAL DE UBERLÂNDIA"/>
    <s v="008/2022"/>
    <n v="69207850000161"/>
    <s v="Rca Produtos E Serviços Ltda"/>
    <n v="5997408680"/>
    <s v="Diego Donizete Ribeiro"/>
    <n v="411005"/>
    <n v="44"/>
    <s v="Iciag /Coordenacao Graduação "/>
    <n v="1679.49"/>
    <n v="3495.56"/>
    <s v="06 – ENSINO MÉDIO COMPLETO"/>
    <s v="Médio"/>
    <s v="Masculino"/>
    <d v="1984-12-31T00:00:00"/>
    <s v="Branca"/>
    <s v="Aux.Administrativo "/>
    <d v="2022-06-06T00:00:00"/>
    <n v="38"/>
    <x v="1"/>
    <x v="0"/>
  </r>
  <r>
    <n v="154043"/>
    <s v="UNIVERSIDADE FEDERAL DE UBERLÂNDIA"/>
    <s v="008/2022"/>
    <n v="69207850000161"/>
    <s v="Rca Produtos E Serviços Ltda"/>
    <s v="292.173.001-44"/>
    <s v="Divina Celia Pereira Da Mata "/>
    <n v="516220"/>
    <n v="36"/>
    <s v="Eseba "/>
    <n v="1438.4"/>
    <n v="3151.54"/>
    <s v="06 – ENSINO MÉDIO COMPLETO"/>
    <s v="Graduação"/>
    <s v="Feminino"/>
    <d v="1963-04-14T00:00:00"/>
    <s v="Preta"/>
    <s v="Cuidador Em Saúde "/>
    <d v="2022-04-04T00:00:00"/>
    <n v="59"/>
    <x v="8"/>
    <x v="0"/>
  </r>
  <r>
    <n v="154043"/>
    <s v="UNIVERSIDADE FEDERAL DE UBERLÂNDIA"/>
    <s v="008/2022"/>
    <n v="69207850000161"/>
    <s v="Rca Produtos E Serviços Ltda"/>
    <s v="149.341.446-17"/>
    <s v="Dyemily Alves Ferreira "/>
    <n v="411005"/>
    <n v="44"/>
    <s v="Houfu"/>
    <n v="1601.21"/>
    <n v="3438.83"/>
    <s v="06 – ENSINO MÉDIO COMPLETO"/>
    <s v="Médio"/>
    <s v="Feminino"/>
    <d v="2001-01-19T00:00:00"/>
    <s v="Parda"/>
    <s v="Aux.Administrativo "/>
    <d v="2022-03-21T00:00:00"/>
    <n v="21"/>
    <x v="6"/>
    <x v="0"/>
  </r>
  <r>
    <n v="154043"/>
    <s v="UNIVERSIDADE FEDERAL DE UBERLÂNDIA"/>
    <s v="008/2022"/>
    <n v="69207850000161"/>
    <s v="Rca Produtos E Serviços Ltda"/>
    <n v="1985707675"/>
    <s v="Dyovanna Campos Pires"/>
    <n v="516220"/>
    <n v="36"/>
    <s v="Eseba"/>
    <n v="1438.400754"/>
    <n v="3151.54"/>
    <s v="06 – ENSINO MÉDIO COMPLETO"/>
    <s v="Médio"/>
    <s v="Feminino"/>
    <d v="2000-04-30T00:00:00"/>
    <s v="Branca"/>
    <s v="Cuidador Em Saúde "/>
    <d v="2022-09-29T00:00:00"/>
    <n v="22"/>
    <x v="6"/>
    <x v="0"/>
  </r>
  <r>
    <n v="154043"/>
    <s v="UNIVERSIDADE FEDERAL DE UBERLÂNDIA"/>
    <s v="008/2022"/>
    <n v="69207850000161"/>
    <s v="Rca Produtos E Serviços Ltda"/>
    <n v="98121197287"/>
    <s v="Edineia Da Silva Coelho"/>
    <n v="516220"/>
    <n v="36"/>
    <s v="Eseba"/>
    <n v="1438.4"/>
    <n v="3151.54"/>
    <s v="06 – ENSINO MÉDIO COMPLETO"/>
    <s v="Médio"/>
    <s v="Feminino"/>
    <d v="1994-11-11T00:00:00"/>
    <s v="Parda"/>
    <s v="Cuidador Em Saúde "/>
    <d v="2022-08-16T00:00:00"/>
    <n v="28"/>
    <x v="3"/>
    <x v="0"/>
  </r>
  <r>
    <n v="154043"/>
    <s v="UNIVERSIDADE FEDERAL DE UBERLÂNDIA"/>
    <s v="008/2022"/>
    <n v="69207850000161"/>
    <s v="Rca Produtos E Serviços Ltda"/>
    <n v="11013687647"/>
    <s v="Eduardo Alves Caetano"/>
    <n v="783220"/>
    <s v="44h "/>
    <s v="Proplad/Diram"/>
    <n v="1212"/>
    <n v="3091.53"/>
    <s v="04 – Ensino Fundamental Completo "/>
    <s v="Médio"/>
    <s v="Masculino"/>
    <d v="2001-01-06T00:00:00"/>
    <s v="Preta"/>
    <s v="Operador Carga E Descarga "/>
    <d v="2022-09-12T00:00:00"/>
    <n v="21"/>
    <x v="6"/>
    <x v="0"/>
  </r>
  <r>
    <n v="154043"/>
    <s v="UNIVERSIDADE FEDERAL DE UBERLÂNDIA"/>
    <s v="008/2022"/>
    <n v="69207850000161"/>
    <s v="Rca Produtos E Serviços Ltda"/>
    <n v="2047104645"/>
    <s v="Emanuella Riva Gomes"/>
    <n v="516220"/>
    <n v="36"/>
    <s v="Eseba"/>
    <n v="1438.4"/>
    <n v="3151.54"/>
    <s v="06 – ENSINO MÉDIO COMPLETO"/>
    <s v="Médio"/>
    <s v="Feminino"/>
    <d v="1998-09-12T00:00:00"/>
    <s v="Branca"/>
    <s v="Cuidador Em Saúde "/>
    <d v="2022-08-16T00:00:00"/>
    <n v="24"/>
    <x v="3"/>
    <x v="0"/>
  </r>
  <r>
    <n v="154043"/>
    <s v="UNIVERSIDADE FEDERAL DE UBERLÂNDIA"/>
    <s v="008/2022"/>
    <n v="69207850000161"/>
    <s v="Rca Produtos E Serviços Ltda"/>
    <n v="6655352606"/>
    <s v="Emanuellen Leonardo Alves"/>
    <n v="516220"/>
    <n v="36"/>
    <s v="Eseba"/>
    <n v="1438.400754"/>
    <n v="3151.54"/>
    <s v="06 – ENSINO MÉDIO COMPLETO"/>
    <s v="Médio"/>
    <s v="Feminino"/>
    <d v="2001-05-24T00:00:00"/>
    <s v="Parda"/>
    <s v="Cuidador Em Saúde "/>
    <d v="2022-09-01T00:00:00"/>
    <n v="21"/>
    <x v="6"/>
    <x v="0"/>
  </r>
  <r>
    <n v="154043"/>
    <s v="UNIVERSIDADE FEDERAL DE UBERLÂNDIA"/>
    <s v="008/2022"/>
    <n v="69207850000161"/>
    <s v="Rca Produtos E Serviços Ltda"/>
    <n v="1661010601"/>
    <s v="Ester Silva Souza"/>
    <n v="411005"/>
    <n v="44"/>
    <s v="Fadir/Codir "/>
    <n v="1601.21"/>
    <n v="3438.83"/>
    <s v="06 – ENSINO MÉDIO COMPLETO"/>
    <s v="Médio"/>
    <s v="Feminino"/>
    <d v="2001-03-26T00:00:00"/>
    <s v="Parda"/>
    <s v="Aux.Administrativo "/>
    <d v="2022-08-25T00:00:00"/>
    <n v="21"/>
    <x v="6"/>
    <x v="0"/>
  </r>
  <r>
    <n v="154043"/>
    <s v="UNIVERSIDADE FEDERAL DE UBERLÂNDIA"/>
    <s v="008/2022"/>
    <n v="69207850000161"/>
    <s v="Rca Produtos E Serviços Ltda"/>
    <n v="8113109650"/>
    <s v="Exmeire Lopes Da Silva"/>
    <n v="411005"/>
    <n v="44"/>
    <s v="Femec/ Campos Glória "/>
    <n v="1601.21"/>
    <n v="3438.83"/>
    <s v="06 – ENSINO MÉDIO COMPLETO"/>
    <s v="Médio"/>
    <s v="Feminino"/>
    <d v="1986-08-08T00:00:00"/>
    <s v="Branca"/>
    <s v="Aux.Administrativo "/>
    <d v="2022-06-01T00:00:00"/>
    <n v="36"/>
    <x v="1"/>
    <x v="0"/>
  </r>
  <r>
    <n v="154043"/>
    <s v="UNIVERSIDADE FEDERAL DE UBERLÂNDIA"/>
    <s v="008/2022"/>
    <n v="69207850000161"/>
    <s v="Rca Produtos E Serviços Ltda"/>
    <s v="035.896.556-07"/>
    <s v="Fabiana Lucia Fonseca Santos"/>
    <n v="411005"/>
    <n v="44"/>
    <s v="Icbim "/>
    <n v="1601.21"/>
    <n v="3438.83"/>
    <s v="06 – ENSINO MÉDIO COMPLETO"/>
    <s v="Médio"/>
    <s v="Feminino"/>
    <d v="1979-02-15T00:00:00"/>
    <s v="Branca"/>
    <s v="Aux.Administrativo "/>
    <d v="2022-05-12T00:00:00"/>
    <n v="43"/>
    <x v="2"/>
    <x v="0"/>
  </r>
  <r>
    <n v="154043"/>
    <s v="UNIVERSIDADE FEDERAL DE UBERLÂNDIA"/>
    <s v="008/2022"/>
    <n v="69207850000161"/>
    <s v="Rca Produtos E Serviços Ltda"/>
    <s v="068.362.776-73"/>
    <s v="Fernanda Silva Medeiros Caetano "/>
    <n v="261425"/>
    <n v="22"/>
    <s v="Depae "/>
    <n v="1452.4"/>
    <n v="2733"/>
    <s v="06 – ENSINO MÉDIO COMPLETO"/>
    <s v="Graduação"/>
    <s v="Feminino"/>
    <d v="1984-01-28T00:00:00"/>
    <s v="Branca"/>
    <s v="Tradutor E Interprete Libras "/>
    <d v="2022-04-27T00:00:00"/>
    <n v="38"/>
    <x v="1"/>
    <x v="0"/>
  </r>
  <r>
    <n v="154043"/>
    <s v="UNIVERSIDADE FEDERAL DE UBERLÂNDIA"/>
    <s v="008/2022"/>
    <n v="69207850000161"/>
    <s v="Rca Produtos E Serviços Ltda"/>
    <n v="14258695645"/>
    <s v="Filipe Jose da Costa Carneiro"/>
    <n v="411005"/>
    <s v="44h "/>
    <s v="INHIS"/>
    <n v="1601.21"/>
    <n v="3438.83"/>
    <s v="06 – ENSINO MÉDIO COMPLETO"/>
    <s v="Médio"/>
    <s v="Feminino"/>
    <d v="2000-05-05T00:00:00"/>
    <s v="Branca"/>
    <s v="Aux.Administrativo "/>
    <d v="2022-09-05T00:00:00"/>
    <n v="22"/>
    <x v="6"/>
    <x v="0"/>
  </r>
  <r>
    <n v="154043"/>
    <s v="UNIVERSIDADE FEDERAL DE UBERLÂNDIA"/>
    <s v="008/2022"/>
    <n v="69207850000161"/>
    <s v="Rca Produtos E Serviços Ltda"/>
    <n v="11149460601"/>
    <s v="Fillipe Rodrigues Alvares"/>
    <n v="411005"/>
    <s v="44h "/>
    <s v="COLBI"/>
    <n v="1601.21"/>
    <n v="3438.83"/>
    <s v="06 – ENSINO MÉDIO COMPLETO"/>
    <s v="Graduação"/>
    <s v="Masculino"/>
    <d v="1994-05-19T00:00:00"/>
    <s v="Branca"/>
    <s v="Aux.Administrativo "/>
    <d v="2022-11-07T00:00:00"/>
    <n v="28"/>
    <x v="3"/>
    <x v="0"/>
  </r>
  <r>
    <n v="154043"/>
    <s v="UNIVERSIDADE FEDERAL DE UBERLÂNDIA"/>
    <s v="008/2022"/>
    <n v="69207850000161"/>
    <s v="Rca Produtos E Serviços Ltda"/>
    <s v="052.547.416-19"/>
    <s v="Franciele Aparecida Dos Santos Fernandes"/>
    <n v="411005"/>
    <n v="44"/>
    <s v="Femec"/>
    <n v="1601.21"/>
    <n v="3438.83"/>
    <s v="06 – ENSINO MÉDIO COMPLETO"/>
    <s v="Médio"/>
    <s v="Feminino"/>
    <d v="1981-04-07T00:00:00"/>
    <s v="Branca"/>
    <s v="Aux.Administrativo "/>
    <d v="2022-03-21T00:00:00"/>
    <n v="41"/>
    <x v="2"/>
    <x v="0"/>
  </r>
  <r>
    <n v="154043"/>
    <s v="UNIVERSIDADE FEDERAL DE UBERLÂNDIA"/>
    <s v="008/2022"/>
    <n v="69207850000161"/>
    <s v="Rca Produtos E Serviços Ltda"/>
    <s v="445.020.103-59"/>
    <s v="Francisco Azevedo Da Silva"/>
    <n v="783220"/>
    <n v="44"/>
    <s v="Houfu"/>
    <n v="1212"/>
    <n v="3091.53"/>
    <s v="04 – Ensino Fundamental Completo "/>
    <s v="Fundamental Completo "/>
    <s v="Masculino"/>
    <d v="1962-05-25T00:00:00"/>
    <s v="Parda"/>
    <s v="Operador Carga E Descarga "/>
    <d v="2022-05-02T00:00:00"/>
    <n v="60"/>
    <x v="8"/>
    <x v="0"/>
  </r>
  <r>
    <n v="154043"/>
    <s v="UNIVERSIDADE FEDERAL DE UBERLÂNDIA"/>
    <s v="008/2022"/>
    <n v="69207850000161"/>
    <s v="Rca Produtos E Serviços Ltda"/>
    <n v="16413448652"/>
    <s v="Gabriel Divino Eloi Da Cunha"/>
    <n v="783220"/>
    <n v="44"/>
    <s v="Prefe - Mt Carmelo"/>
    <n v="1534.52"/>
    <n v="3339.91"/>
    <s v="04 – Ensino Fundamental Completo "/>
    <s v="Fundamental Completo "/>
    <s v="Masculino"/>
    <d v="2003-12-22T00:00:00"/>
    <s v="Parda"/>
    <s v="Operador Carga E Descarga "/>
    <d v="2022-06-06T00:00:00"/>
    <n v="19"/>
    <x v="6"/>
    <x v="0"/>
  </r>
  <r>
    <n v="154043"/>
    <s v="UNIVERSIDADE FEDERAL DE UBERLÂNDIA"/>
    <s v="008/2022"/>
    <n v="69207850000161"/>
    <s v="Rca Produtos E Serviços Ltda"/>
    <s v="703.846.401-92"/>
    <s v="Gabrielle Fernandes Martins "/>
    <n v="516220"/>
    <n v="44"/>
    <s v="Eseba "/>
    <n v="1438.4"/>
    <n v="3151.54"/>
    <s v="06 – ENSINO MÉDIO COMPLETO"/>
    <s v="Médio"/>
    <s v="Feminino"/>
    <d v="1997-09-01T00:00:00"/>
    <s v="Branca"/>
    <s v="Cuidador Em Saúde "/>
    <d v="2022-04-04T00:00:00"/>
    <n v="25"/>
    <x v="3"/>
    <x v="0"/>
  </r>
  <r>
    <n v="154043"/>
    <s v="UNIVERSIDADE FEDERAL DE UBERLÂNDIA"/>
    <s v="008/2022"/>
    <n v="69207850000161"/>
    <s v="Rca Produtos E Serviços Ltda"/>
    <s v="101.635.156-97"/>
    <s v="Greiciara Queiros Dos Santos  "/>
    <n v="411005"/>
    <n v="44"/>
    <s v="Houfu"/>
    <n v="1601.21"/>
    <n v="3438.83"/>
    <s v="06 – ENSINO MÉDIO COMPLETO"/>
    <s v="Médio"/>
    <s v="Feminino"/>
    <d v="1992-09-09T00:00:00"/>
    <s v="Parda"/>
    <s v="Aux.Administrativo "/>
    <d v="2022-03-21T00:00:00"/>
    <n v="30"/>
    <x v="0"/>
    <x v="0"/>
  </r>
  <r>
    <n v="154043"/>
    <s v="UNIVERSIDADE FEDERAL DE UBERLÂNDIA"/>
    <s v="008/2022"/>
    <n v="69207850000161"/>
    <s v="Rca Produtos E Serviços Ltda"/>
    <n v="13984193629"/>
    <s v="Guilherme Mendonça Rodrigues"/>
    <n v="411005"/>
    <s v="44h "/>
    <s v="IQUFU"/>
    <n v="1601.21"/>
    <n v="3438.83"/>
    <s v="06 – ENSINO MÉDIO COMPLETO"/>
    <s v="Médio"/>
    <s v="Masculino"/>
    <d v="1999-03-05T00:00:00"/>
    <s v="Branca"/>
    <s v="Aux.Administrativo "/>
    <d v="2022-09-06T00:00:00"/>
    <n v="23"/>
    <x v="6"/>
    <x v="0"/>
  </r>
  <r>
    <n v="154043"/>
    <s v="UNIVERSIDADE FEDERAL DE UBERLÂNDIA"/>
    <s v="008/2022"/>
    <n v="69207850000161"/>
    <s v="Rca Produtos E Serviços Ltda"/>
    <s v="141.541.806-30"/>
    <s v="Hágata Simião De Paula "/>
    <n v="411005"/>
    <n v="44"/>
    <s v="Ichpo- Ituiutaba"/>
    <n v="1679.49"/>
    <n v="3596.11"/>
    <s v="06 – ENSINO MÉDIO COMPLETO"/>
    <s v="Médio"/>
    <s v="Feminino"/>
    <d v="2001-01-20T00:00:00"/>
    <s v="Branca"/>
    <s v="Aux.Administrativo "/>
    <d v="2022-03-28T00:00:00"/>
    <n v="21"/>
    <x v="6"/>
    <x v="0"/>
  </r>
  <r>
    <n v="154043"/>
    <s v="UNIVERSIDADE FEDERAL DE UBERLÂNDIA"/>
    <s v="008/2022"/>
    <n v="69207850000161"/>
    <s v="Rca Produtos E Serviços Ltda"/>
    <n v="11361199652"/>
    <s v="Hemily Pamela Agostinho Geraldo"/>
    <n v="516220"/>
    <n v="36"/>
    <s v="Eseba"/>
    <n v="1438.400754"/>
    <n v="3151.54"/>
    <s v="06 – ENSINO MÉDIO COMPLETO"/>
    <s v="Médio"/>
    <s v="Feminino"/>
    <d v="1993-11-09T00:00:00"/>
    <s v="Preta"/>
    <s v="Cuidador Em Saúde "/>
    <d v="2022-09-01T00:00:00"/>
    <n v="29"/>
    <x v="0"/>
    <x v="0"/>
  </r>
  <r>
    <n v="154043"/>
    <s v="UNIVERSIDADE FEDERAL DE UBERLÂNDIA"/>
    <s v="008/2022"/>
    <n v="69207850000161"/>
    <s v="Rca Produtos E Serviços Ltda"/>
    <s v="433.803.258-80"/>
    <s v="Isabela Sayuri Ambrosio"/>
    <n v="818110"/>
    <n v="44"/>
    <s v="Icenp"/>
    <n v="1712.33"/>
    <n v="3722.67"/>
    <s v="06 – ENSINO MÉDIO COMPLETO"/>
    <s v="Graduação"/>
    <s v="Feminino"/>
    <d v="1995-05-04T00:00:00"/>
    <s v="Parda"/>
    <s v="Aux. De Laboratório"/>
    <d v="2022-05-16T00:00:00"/>
    <n v="27"/>
    <x v="3"/>
    <x v="0"/>
  </r>
  <r>
    <n v="154043"/>
    <s v="UNIVERSIDADE FEDERAL DE UBERLÂNDIA"/>
    <s v="008/2022"/>
    <n v="69207850000161"/>
    <s v="Rca Produtos E Serviços Ltda"/>
    <s v="068.634.026-45"/>
    <s v="Isadora  Caixeta Ribeiro "/>
    <n v="411005"/>
    <n v="44"/>
    <s v="Faced"/>
    <n v="1601.21"/>
    <n v="3438.83"/>
    <s v="06 – ENSINO MÉDIO COMPLETO"/>
    <s v="Graduação"/>
    <s v="Feminino"/>
    <d v="1986-01-09T00:00:00"/>
    <s v="Branca"/>
    <s v="Aux.Administrativo "/>
    <d v="2022-05-24T00:00:00"/>
    <n v="36"/>
    <x v="1"/>
    <x v="0"/>
  </r>
  <r>
    <n v="154043"/>
    <s v="UNIVERSIDADE FEDERAL DE UBERLÂNDIA"/>
    <s v="008/2022"/>
    <n v="69207850000161"/>
    <s v="Rca Produtos E Serviços Ltda"/>
    <n v="46640701871"/>
    <s v="Itana Luzia Dos Santos"/>
    <n v="261125"/>
    <s v="25h "/>
    <s v="DIRCO "/>
    <n v="2149.40895"/>
    <n v="4406.1499999999996"/>
    <s v="08 - Superior Completo"/>
    <s v="Graduação"/>
    <s v="Feminino"/>
    <d v="1999-04-11T00:00:00"/>
    <s v="Branca"/>
    <s v="Jornalista "/>
    <d v="2022-09-05T00:00:00"/>
    <n v="23"/>
    <x v="6"/>
    <x v="2"/>
  </r>
  <r>
    <n v="154043"/>
    <s v="UNIVERSIDADE FEDERAL DE UBERLÂNDIA"/>
    <s v="008/2022"/>
    <n v="69207850000161"/>
    <s v="Rca Produtos E Serviços Ltda"/>
    <s v="138.901.956-01"/>
    <s v="Jennifer Stephane De Assis "/>
    <n v="411005"/>
    <n v="44"/>
    <s v="Proexc"/>
    <n v="1601.21"/>
    <n v="3438.83"/>
    <s v="06 – ENSINO MÉDIO COMPLETO"/>
    <s v="Graduação"/>
    <s v="Feminino"/>
    <d v="1996-04-29T00:00:00"/>
    <s v="Preta"/>
    <s v="Aux.Administrativo "/>
    <d v="2022-03-21T00:00:00"/>
    <n v="26"/>
    <x v="3"/>
    <x v="0"/>
  </r>
  <r>
    <n v="154043"/>
    <s v="UNIVERSIDADE FEDERAL DE UBERLÂNDIA"/>
    <s v="008/2022"/>
    <n v="69207850000161"/>
    <s v="Rca Produtos E Serviços Ltda"/>
    <n v="73663280659"/>
    <s v="Joao Sales Da Silva"/>
    <n v="622020"/>
    <n v="44"/>
    <s v="Iciag"/>
    <n v="1719.85"/>
    <n v="3757.11"/>
    <s v="04 – Ensino Fundamental Completo "/>
    <s v="Fundamental Completo "/>
    <s v="Masculino"/>
    <d v="1972-08-30T00:00:00"/>
    <s v="Branca"/>
    <s v="Capineiro"/>
    <d v="2022-06-06T00:00:00"/>
    <n v="50"/>
    <x v="4"/>
    <x v="0"/>
  </r>
  <r>
    <n v="154043"/>
    <s v="UNIVERSIDADE FEDERAL DE UBERLÂNDIA"/>
    <s v="008/2022"/>
    <n v="69207850000161"/>
    <s v="Rca Produtos E Serviços Ltda"/>
    <n v="10638461618"/>
    <s v="Joao Vilarinho Oliveira Neto"/>
    <n v="411005"/>
    <n v="44"/>
    <s v="Gabir"/>
    <n v="1601.21"/>
    <n v="3438.83"/>
    <s v="06 – ENSINO MÉDIO COMPLETO"/>
    <s v="Graduação"/>
    <s v="Masculino"/>
    <d v="1993-06-25T00:00:00"/>
    <s v="Branca"/>
    <s v="Aux.Administrativo "/>
    <d v="2022-06-21T00:00:00"/>
    <n v="29"/>
    <x v="0"/>
    <x v="0"/>
  </r>
  <r>
    <n v="154043"/>
    <s v="UNIVERSIDADE FEDERAL DE UBERLÂNDIA"/>
    <s v="008/2022"/>
    <n v="69207850000161"/>
    <s v="Rca Produtos E Serviços Ltda"/>
    <n v="1854184652"/>
    <s v="João Vitor Nascimento Dezotti"/>
    <n v="411005"/>
    <n v="44"/>
    <s v="Ifilo"/>
    <n v="1601.21"/>
    <n v="3438.83"/>
    <s v="06 – ENSINO MÉDIO COMPLETO"/>
    <s v="Médio"/>
    <s v="Masculino"/>
    <d v="2003-06-07T00:00:00"/>
    <s v="Branca"/>
    <s v="Aux.Administrativo "/>
    <d v="2022-07-11T00:00:00"/>
    <n v="19"/>
    <x v="6"/>
    <x v="0"/>
  </r>
  <r>
    <n v="154043"/>
    <s v="UNIVERSIDADE FEDERAL DE UBERLÂNDIA"/>
    <s v="008/2022"/>
    <n v="69207850000161"/>
    <s v="Rca Produtos E Serviços Ltda"/>
    <s v="130.472.916-83"/>
    <s v="Jonathan Euzebio Mello Silva "/>
    <n v="818110"/>
    <n v="44"/>
    <s v="Faces"/>
    <n v="1712.33"/>
    <n v="3722.67"/>
    <s v="06 – ENSINO MÉDIO COMPLETO"/>
    <s v="Graduação"/>
    <s v="Masculino"/>
    <d v="1996-03-20T00:00:00"/>
    <s v="Branca"/>
    <s v="Aux. De Laboratório"/>
    <d v="2022-04-08T00:00:00"/>
    <n v="26"/>
    <x v="3"/>
    <x v="0"/>
  </r>
  <r>
    <n v="154043"/>
    <s v="UNIVERSIDADE FEDERAL DE UBERLÂNDIA"/>
    <s v="008/2022"/>
    <n v="69207850000161"/>
    <s v="Rca Produtos E Serviços Ltda"/>
    <n v="59278412600"/>
    <s v="Jose Carlos Pereira Silveira"/>
    <n v="622020"/>
    <n v="44"/>
    <s v="Dirpv/Gloria"/>
    <n v="1719.85"/>
    <n v="3757.11"/>
    <s v="04 – Ensino Fundamental Completo "/>
    <s v="Fundamental Completo "/>
    <s v="Masculino"/>
    <d v="1967-02-25T00:00:00"/>
    <s v="Branca"/>
    <s v="Capineiro"/>
    <d v="2022-08-10T00:00:00"/>
    <n v="55"/>
    <x v="9"/>
    <x v="0"/>
  </r>
  <r>
    <n v="154043"/>
    <s v="UNIVERSIDADE FEDERAL DE UBERLÂNDIA"/>
    <s v="008/2022"/>
    <n v="69207850000161"/>
    <s v="Rca Produtos E Serviços Ltda"/>
    <n v="34918680178"/>
    <s v="Jose Eustaquio De Carvalho"/>
    <n v="818110"/>
    <n v="44"/>
    <s v="Inbio"/>
    <n v="1636.46"/>
    <n v="3567.38"/>
    <s v="06 – ENSINO MÉDIO COMPLETO"/>
    <s v="Médio"/>
    <s v="Masculino"/>
    <d v="1962-02-08T00:00:00"/>
    <s v="Branca"/>
    <s v="Aux. De Laboratório"/>
    <d v="2022-06-01T00:00:00"/>
    <n v="60"/>
    <x v="8"/>
    <x v="0"/>
  </r>
  <r>
    <n v="154043"/>
    <s v="UNIVERSIDADE FEDERAL DE UBERLÂNDIA"/>
    <s v="008/2022"/>
    <n v="69207850000161"/>
    <s v="Rca Produtos E Serviços Ltda"/>
    <n v="5913999118"/>
    <s v="Jose Luiz De Oliveira"/>
    <n v="411005"/>
    <n v="44"/>
    <s v="Fagem"/>
    <n v="1601.21"/>
    <n v="3438.83"/>
    <s v="06 – ENSINO MÉDIO COMPLETO"/>
    <s v="Médio"/>
    <s v="Masculino"/>
    <d v="1997-07-19T00:00:00"/>
    <s v="Parda"/>
    <s v="Aux.Administrativo "/>
    <d v="2022-07-11T00:00:00"/>
    <n v="25"/>
    <x v="3"/>
    <x v="0"/>
  </r>
  <r>
    <n v="154043"/>
    <s v="UNIVERSIDADE FEDERAL DE UBERLÂNDIA"/>
    <s v="008/2022"/>
    <n v="69207850000161"/>
    <s v="Rca Produtos E Serviços Ltda"/>
    <n v="3726693106"/>
    <s v="Josiane Abbadia Pessoa"/>
    <n v="818110"/>
    <n v="44"/>
    <s v="DIRPE"/>
    <n v="1636.4643160000001"/>
    <n v="3567.38"/>
    <s v="06 – ENSINO MÉDIO COMPLETO"/>
    <s v="Médio"/>
    <s v="Feminino"/>
    <d v="1992-05-13T00:00:00"/>
    <s v="Branca"/>
    <s v="Aux. De Laboratório"/>
    <d v="2022-11-18T00:00:00"/>
    <n v="30"/>
    <x v="0"/>
    <x v="0"/>
  </r>
  <r>
    <n v="154043"/>
    <s v="UNIVERSIDADE FEDERAL DE UBERLÂNDIA"/>
    <s v="008/2022"/>
    <n v="69207850000161"/>
    <s v="Rca Produtos E Serviços Ltda"/>
    <n v="5581795681"/>
    <s v="Josiel Ferreira Rezende"/>
    <n v="783220"/>
    <n v="44"/>
    <s v="Prefe - Pontal"/>
    <n v="1534.52"/>
    <n v="3448.18"/>
    <s v="04 – Ensino Fundamental Completo "/>
    <s v="Médio"/>
    <s v="Masculino"/>
    <d v="1983-01-27T00:00:00"/>
    <s v="Branca"/>
    <s v="Operador Carga E Descarga "/>
    <d v="2022-06-02T00:00:00"/>
    <n v="39"/>
    <x v="2"/>
    <x v="0"/>
  </r>
  <r>
    <n v="154043"/>
    <s v="UNIVERSIDADE FEDERAL DE UBERLÂNDIA"/>
    <s v="008/2022"/>
    <n v="69207850000161"/>
    <s v="Rca Produtos E Serviços Ltda"/>
    <n v="8576762617"/>
    <s v="Juliana Costa Carvalho"/>
    <n v="411005"/>
    <n v="44"/>
    <s v="Dirlo"/>
    <n v="1601.21"/>
    <n v="3438.83"/>
    <s v="06 – ENSINO MÉDIO COMPLETO"/>
    <s v="Graduação"/>
    <s v="Feminino"/>
    <d v="1989-03-23T00:00:00"/>
    <s v="Branca"/>
    <s v="Aux.Administrativo "/>
    <d v="2022-06-01T00:00:00"/>
    <n v="33"/>
    <x v="0"/>
    <x v="0"/>
  </r>
  <r>
    <n v="154043"/>
    <s v="UNIVERSIDADE FEDERAL DE UBERLÂNDIA"/>
    <s v="008/2022"/>
    <n v="69207850000161"/>
    <s v="Rca Produtos E Serviços Ltda"/>
    <n v="70458549606"/>
    <s v="Kailane De Jesus Silva"/>
    <n v="516220"/>
    <n v="36"/>
    <s v="Eseba"/>
    <n v="1438.4"/>
    <n v="3151.54"/>
    <s v="06 – ENSINO MÉDIO COMPLETO"/>
    <s v="Médio"/>
    <s v="Feminino"/>
    <d v="2003-01-20T00:00:00"/>
    <s v="Parda"/>
    <s v="Cuidador Em Saúde "/>
    <d v="2022-08-16T00:00:00"/>
    <n v="19"/>
    <x v="6"/>
    <x v="0"/>
  </r>
  <r>
    <n v="154043"/>
    <s v="UNIVERSIDADE FEDERAL DE UBERLÂNDIA"/>
    <s v="008/2022"/>
    <n v="69207850000161"/>
    <s v="Rca Produtos E Serviços Ltda"/>
    <s v="109.639.656-46"/>
    <s v="Karen Regina Silva Costa "/>
    <n v="411005"/>
    <n v="44"/>
    <s v="Proexc"/>
    <n v="1601.21"/>
    <n v="3438.83"/>
    <s v="06 – ENSINO MÉDIO COMPLETO"/>
    <s v="Médio"/>
    <s v="Feminino"/>
    <d v="1998-08-03T00:00:00"/>
    <s v="Branca"/>
    <s v="Aux.Administrativo "/>
    <d v="2022-03-21T00:00:00"/>
    <n v="24"/>
    <x v="3"/>
    <x v="0"/>
  </r>
  <r>
    <n v="154043"/>
    <s v="UNIVERSIDADE FEDERAL DE UBERLÂNDIA"/>
    <s v="008/2022"/>
    <n v="69207850000161"/>
    <s v="Rca Produtos E Serviços Ltda"/>
    <n v="12565692676"/>
    <s v="Karine De Miranda Alves"/>
    <n v="516220"/>
    <n v="36"/>
    <s v="Eseba"/>
    <n v="1438.4"/>
    <n v="3151.54"/>
    <s v="06 – ENSINO MÉDIO COMPLETO"/>
    <s v="Médio"/>
    <s v="Feminino"/>
    <d v="1998-11-07T00:00:00"/>
    <s v="Branca"/>
    <s v="Cuidador Em Saúde "/>
    <d v="2022-08-16T00:00:00"/>
    <n v="24"/>
    <x v="3"/>
    <x v="0"/>
  </r>
  <r>
    <n v="154043"/>
    <s v="UNIVERSIDADE FEDERAL DE UBERLÂNDIA"/>
    <s v="008/2022"/>
    <n v="69207850000161"/>
    <s v="Rca Produtos E Serviços Ltda"/>
    <n v="70342070622"/>
    <s v="Karine Rodrigues Silva"/>
    <n v="516220"/>
    <n v="36"/>
    <s v="Eseba"/>
    <n v="1438.4"/>
    <n v="3151.54"/>
    <s v="06 – ENSINO MÉDIO COMPLETO"/>
    <s v="Médio"/>
    <s v="Feminino"/>
    <d v="2001-11-24T00:00:00"/>
    <s v="Parda"/>
    <s v="Cuidador Em Saúde "/>
    <d v="2022-08-16T00:00:00"/>
    <n v="21"/>
    <x v="6"/>
    <x v="0"/>
  </r>
  <r>
    <n v="154043"/>
    <s v="UNIVERSIDADE FEDERAL DE UBERLÂNDIA"/>
    <s v="008/2022"/>
    <n v="69207850000161"/>
    <s v="Rca Produtos E Serviços Ltda"/>
    <s v="756.665.106-49"/>
    <s v="Katia Regina De Araujo Cerqueira"/>
    <n v="411005"/>
    <n v="44"/>
    <s v="Prograd"/>
    <n v="1601.21"/>
    <n v="3438.83"/>
    <s v="06 – ENSINO MÉDIO COMPLETO"/>
    <s v="Graduação"/>
    <s v="Feminino"/>
    <d v="1969-08-01T00:00:00"/>
    <s v="Parda"/>
    <s v="Aux.Administrativo "/>
    <d v="2022-05-12T00:00:00"/>
    <n v="53"/>
    <x v="4"/>
    <x v="0"/>
  </r>
  <r>
    <n v="154043"/>
    <s v="UNIVERSIDADE FEDERAL DE UBERLÂNDIA"/>
    <s v="008/2022"/>
    <n v="69207850000161"/>
    <s v="Rca Produtos E Serviços Ltda"/>
    <n v="8391562603"/>
    <s v="Laiz Resende Barbosa"/>
    <n v="411005"/>
    <s v="44h "/>
    <s v="HOUFU"/>
    <n v="1601.21"/>
    <n v="3438.83"/>
    <s v="06 – ENSINO MÉDIO COMPLETO"/>
    <s v="Médio"/>
    <s v="Feminino"/>
    <d v="1989-04-13T00:00:00"/>
    <s v="Branca"/>
    <s v="Aux.Administrativo "/>
    <d v="2022-11-22T00:00:00"/>
    <n v="33"/>
    <x v="0"/>
    <x v="0"/>
  </r>
  <r>
    <n v="154043"/>
    <s v="UNIVERSIDADE FEDERAL DE UBERLÂNDIA"/>
    <s v="008/2022"/>
    <n v="69207850000161"/>
    <s v="Rca Produtos E Serviços Ltda"/>
    <s v="114.583.666-69"/>
    <s v="Larissa De Freitas "/>
    <n v="818110"/>
    <n v="44"/>
    <s v="Lamic"/>
    <n v="1636.46"/>
    <n v="3567.38"/>
    <s v="06 – ENSINO MÉDIO COMPLETO"/>
    <s v="Médio"/>
    <s v="Feminino"/>
    <d v="1996-01-07T00:00:00"/>
    <s v="Parda"/>
    <s v="Aux. De Laboratório"/>
    <d v="2022-04-04T00:00:00"/>
    <n v="26"/>
    <x v="3"/>
    <x v="0"/>
  </r>
  <r>
    <n v="154043"/>
    <s v="UNIVERSIDADE FEDERAL DE UBERLÂNDIA"/>
    <s v="008/2022"/>
    <n v="69207850000161"/>
    <s v="Rca Produtos E Serviços Ltda"/>
    <s v="098.985.796-41"/>
    <s v="Larissa Pires Nunes  Alves "/>
    <n v="354205"/>
    <n v="44"/>
    <s v="Proplad/Dilic"/>
    <n v="3532.59"/>
    <n v="6846.84"/>
    <s v="07 – Superior Incompleto"/>
    <s v="Médio"/>
    <s v="Feminino"/>
    <d v="1990-10-29T00:00:00"/>
    <s v="Parda"/>
    <s v="Comprador"/>
    <d v="2022-03-21T00:00:00"/>
    <n v="32"/>
    <x v="0"/>
    <x v="2"/>
  </r>
  <r>
    <n v="154043"/>
    <s v="UNIVERSIDADE FEDERAL DE UBERLÂNDIA"/>
    <s v="008/2022"/>
    <n v="69207850000161"/>
    <s v="Rca Produtos E Serviços Ltda"/>
    <s v="032.370.276-77"/>
    <s v="Léia Moreira Naves"/>
    <n v="354205"/>
    <n v="44"/>
    <s v="Proplad/Dilic"/>
    <n v="3532.59"/>
    <n v="6846.84"/>
    <s v="07 – Superior Incompleto"/>
    <s v="Médio"/>
    <s v="Feminino"/>
    <d v="1979-02-02T00:00:00"/>
    <s v="Parda"/>
    <s v="Comprador"/>
    <d v="2022-03-21T00:00:00"/>
    <n v="43"/>
    <x v="2"/>
    <x v="2"/>
  </r>
  <r>
    <n v="154043"/>
    <s v="UNIVERSIDADE FEDERAL DE UBERLÂNDIA"/>
    <s v="008/2022"/>
    <n v="69207850000161"/>
    <s v="Rca Produtos E Serviços Ltda"/>
    <s v="138.376.516-22"/>
    <s v="Lincon Alves Guerra"/>
    <n v="371105"/>
    <n v="40"/>
    <s v="Sebid"/>
    <n v="1620.12"/>
    <n v="3472.2"/>
    <s v="06 – ENSINO MÉDIO COMPLETO"/>
    <s v="Médio"/>
    <s v="Masculino"/>
    <d v="1999-02-07T00:00:00"/>
    <s v="Branca"/>
    <s v="Aux. Biblioteca"/>
    <d v="2022-04-04T00:00:00"/>
    <n v="23"/>
    <x v="6"/>
    <x v="0"/>
  </r>
  <r>
    <n v="154043"/>
    <s v="UNIVERSIDADE FEDERAL DE UBERLÂNDIA"/>
    <s v="008/2022"/>
    <n v="69207850000161"/>
    <s v="Rca Produtos E Serviços Ltda"/>
    <n v="2206917629"/>
    <s v="Lorrainy Cristhiny Rodrigues Alves"/>
    <n v="411005"/>
    <s v="44h "/>
    <s v="FAMED"/>
    <n v="1601.21"/>
    <n v="3438.83"/>
    <s v="06 – ENSINO MÉDIO COMPLETO"/>
    <s v="Médio"/>
    <s v="Feminino"/>
    <d v="2000-05-03T00:00:00"/>
    <s v="Parda"/>
    <s v="Aux.Administrativo "/>
    <d v="2022-10-26T00:00:00"/>
    <n v="22"/>
    <x v="6"/>
    <x v="0"/>
  </r>
  <r>
    <n v="154043"/>
    <s v="UNIVERSIDADE FEDERAL DE UBERLÂNDIA"/>
    <s v="008/2022"/>
    <n v="69207850000161"/>
    <s v="Rca Produtos E Serviços Ltda"/>
    <s v="124.122.916-32"/>
    <s v="Lorrany Cardoso Dos Santos"/>
    <n v="818110"/>
    <n v="44"/>
    <s v="Feciv "/>
    <n v="1636.46"/>
    <n v="3556.14"/>
    <s v="06 – ENSINO MÉDIO COMPLETO"/>
    <s v="Médio"/>
    <s v="Feminino"/>
    <d v="1997-07-17T00:00:00"/>
    <s v="Branca"/>
    <s v="Aux. De Laboratório"/>
    <s v="12/052022"/>
    <n v="25"/>
    <x v="3"/>
    <x v="0"/>
  </r>
  <r>
    <n v="154043"/>
    <s v="UNIVERSIDADE FEDERAL DE UBERLÂNDIA"/>
    <s v="008/2022"/>
    <n v="69207850000161"/>
    <s v="Rca Produtos E Serviços Ltda"/>
    <n v="41661351808"/>
    <s v="Lucas Arthur Ricardo Ferreira"/>
    <n v="411005"/>
    <s v="44h "/>
    <s v="ICBIM "/>
    <n v="1601.21"/>
    <n v="3438.83"/>
    <s v="06 – ENSINO MÉDIO COMPLETO"/>
    <s v="Médio"/>
    <s v="Masculino"/>
    <d v="1995-01-29T00:00:00"/>
    <s v="Branca"/>
    <s v="Aux.Administrativo "/>
    <d v="2022-10-05T00:00:00"/>
    <n v="27"/>
    <x v="3"/>
    <x v="0"/>
  </r>
  <r>
    <n v="154043"/>
    <s v="UNIVERSIDADE FEDERAL DE UBERLÂNDIA"/>
    <s v="008/2022"/>
    <n v="69207850000161"/>
    <s v="Rca Produtos E Serviços Ltda"/>
    <s v="341.169.198-02"/>
    <s v="Lucas Da Silva Lopes"/>
    <n v="261425"/>
    <n v="22"/>
    <s v="Depae "/>
    <n v="1682.4"/>
    <n v="3582.1"/>
    <s v="06 – ENSINO MÉDIO COMPLETO"/>
    <s v="Graduação"/>
    <s v="Masculino"/>
    <d v="1997-06-10T00:00:00"/>
    <s v="Branca"/>
    <s v="Tradutor E Interprete Libras "/>
    <d v="2022-03-21T00:00:00"/>
    <n v="25"/>
    <x v="3"/>
    <x v="0"/>
  </r>
  <r>
    <n v="154043"/>
    <s v="UNIVERSIDADE FEDERAL DE UBERLÂNDIA"/>
    <s v="008/2022"/>
    <n v="69207850000161"/>
    <s v="Rca Produtos E Serviços Ltda"/>
    <s v="061.313.236-07"/>
    <s v="Luciana Bernardes Fernandes"/>
    <n v="411005"/>
    <n v="44"/>
    <s v="Igufu"/>
    <n v="1601.21"/>
    <n v="3438.83"/>
    <s v="06 – ENSINO MÉDIO COMPLETO"/>
    <s v="Graduação"/>
    <s v="Feminino"/>
    <d v="1984-01-28T00:00:00"/>
    <s v="Branca"/>
    <s v="Aux.Administrativo "/>
    <d v="2022-05-12T00:00:00"/>
    <n v="38"/>
    <x v="1"/>
    <x v="0"/>
  </r>
  <r>
    <n v="154043"/>
    <s v="UNIVERSIDADE FEDERAL DE UBERLÂNDIA"/>
    <s v="008/2022"/>
    <n v="69207850000161"/>
    <s v="Rca Produtos E Serviços Ltda"/>
    <s v="087.473.816-47"/>
    <s v="Luiz De Cassio Goncalves De Oliveira"/>
    <n v="414105"/>
    <n v="44"/>
    <s v="Proplad/Diram"/>
    <n v="1530.76"/>
    <n v="3314.51"/>
    <s v="06 – ENSINO MÉDIO COMPLETO"/>
    <s v="Médio"/>
    <s v="Masculino"/>
    <d v="1986-02-12T00:00:00"/>
    <s v="Parda"/>
    <s v="Almoxarife"/>
    <s v="12/052022"/>
    <n v="36"/>
    <x v="1"/>
    <x v="0"/>
  </r>
  <r>
    <n v="154043"/>
    <s v="UNIVERSIDADE FEDERAL DE UBERLÂNDIA"/>
    <s v="008/2022"/>
    <n v="69207850000161"/>
    <s v="Rca Produtos E Serviços Ltda"/>
    <s v="120.803.676-92"/>
    <s v="Luna Guarato Pinho "/>
    <n v="516220"/>
    <n v="36"/>
    <s v="Eseba "/>
    <n v="1438.4"/>
    <n v="3151.54"/>
    <s v="06 – ENSINO MÉDIO COMPLETO"/>
    <s v="Graduação"/>
    <s v="Feminino"/>
    <d v="1997-07-08T00:00:00"/>
    <s v="Branca"/>
    <s v="Cuidador Em Saúde "/>
    <d v="2022-04-04T00:00:00"/>
    <n v="25"/>
    <x v="3"/>
    <x v="0"/>
  </r>
  <r>
    <n v="154043"/>
    <s v="UNIVERSIDADE FEDERAL DE UBERLÂNDIA"/>
    <s v="008/2022"/>
    <n v="69207850000161"/>
    <s v="Rca Produtos E Serviços Ltda"/>
    <s v="018.916.086-14"/>
    <s v="Lyander Bezerra Camargo "/>
    <n v="411005"/>
    <n v="44"/>
    <s v="Dircl"/>
    <n v="1601.21"/>
    <n v="3438.83"/>
    <s v="06 – ENSINO MÉDIO COMPLETO"/>
    <s v="Médio"/>
    <s v="Masculino"/>
    <d v="2001-01-17T00:00:00"/>
    <s v="Branca"/>
    <s v="Aux.Administrativo "/>
    <d v="2022-04-04T00:00:00"/>
    <n v="21"/>
    <x v="6"/>
    <x v="0"/>
  </r>
  <r>
    <n v="154043"/>
    <s v="UNIVERSIDADE FEDERAL DE UBERLÂNDIA"/>
    <s v="008/2022"/>
    <n v="69207850000161"/>
    <s v="Rca Produtos E Serviços Ltda"/>
    <n v="1910005665"/>
    <s v="Lyvia Jesus Alves Santos"/>
    <n v="516220"/>
    <n v="36"/>
    <s v="Eseba"/>
    <n v="1438.4"/>
    <n v="3151.54"/>
    <s v="06 – ENSINO MÉDIO COMPLETO"/>
    <s v="Médio"/>
    <s v="Feminino"/>
    <d v="2002-10-09T00:00:00"/>
    <s v="Parda"/>
    <s v="Cuidador Em Saúde "/>
    <d v="2022-08-22T00:00:00"/>
    <n v="20"/>
    <x v="6"/>
    <x v="0"/>
  </r>
  <r>
    <n v="154043"/>
    <s v="UNIVERSIDADE FEDERAL DE UBERLÂNDIA"/>
    <s v="008/2022"/>
    <n v="69207850000161"/>
    <s v="Rca Produtos E Serviços Ltda"/>
    <s v="114.195.936-41"/>
    <s v="Magnum Vieira Barbosa"/>
    <n v="411005"/>
    <n v="44"/>
    <s v="Proexc"/>
    <n v="1601.21"/>
    <n v="3438.83"/>
    <s v="06 – ENSINO MÉDIO COMPLETO"/>
    <s v="Graduação"/>
    <s v="Masculino"/>
    <d v="1992-09-04T00:00:00"/>
    <s v="Branca"/>
    <s v="Aux.Administrativo "/>
    <d v="2022-03-21T00:00:00"/>
    <n v="30"/>
    <x v="0"/>
    <x v="0"/>
  </r>
  <r>
    <n v="154043"/>
    <s v="UNIVERSIDADE FEDERAL DE UBERLÂNDIA"/>
    <s v="008/2022"/>
    <n v="69207850000161"/>
    <s v="Rca Produtos E Serviços Ltda"/>
    <n v="84729643615"/>
    <s v="Marcos Cesar Dos Santos"/>
    <n v="414105"/>
    <s v="44h "/>
    <s v="DIRLO"/>
    <n v="1530.7580399999999"/>
    <n v="3314.51"/>
    <s v="06 – ENSINO MÉDIO COMPLETO"/>
    <s v="Médio"/>
    <s v="Masculino"/>
    <d v="1974-01-23T00:00:00"/>
    <s v="Branca"/>
    <s v="Almoxarife"/>
    <d v="2022-09-01T00:00:00"/>
    <n v="48"/>
    <x v="5"/>
    <x v="0"/>
  </r>
  <r>
    <n v="154043"/>
    <s v="UNIVERSIDADE FEDERAL DE UBERLÂNDIA"/>
    <s v="008/2022"/>
    <n v="69207850000161"/>
    <s v="Rca Produtos E Serviços Ltda"/>
    <n v="9498617660"/>
    <s v="Marcos Rodrigo Lopes Campos"/>
    <n v="818110"/>
    <n v="44"/>
    <s v="Diman"/>
    <n v="1636.46"/>
    <n v="3567.38"/>
    <s v="06 – ENSINO MÉDIO COMPLETO"/>
    <s v="Médio"/>
    <s v="Feminino"/>
    <d v="1996-12-07T00:00:00"/>
    <s v="Parda"/>
    <s v="Aux. De Laboratório"/>
    <d v="2022-08-16T00:00:00"/>
    <n v="26"/>
    <x v="3"/>
    <x v="0"/>
  </r>
  <r>
    <n v="154043"/>
    <s v="UNIVERSIDADE FEDERAL DE UBERLÂNDIA"/>
    <s v="008/2022"/>
    <n v="69207850000161"/>
    <s v="Rca Produtos E Serviços Ltda"/>
    <n v="12899601601"/>
    <s v="Marcos Vinicius Godoi Dos Santos"/>
    <n v="783220"/>
    <s v="44h "/>
    <s v="PROPLAD/DIRAM"/>
    <n v="1212"/>
    <n v="3091.53"/>
    <s v="04 – Ensino Fundamental Completo "/>
    <s v="Médio"/>
    <s v="Masculino"/>
    <d v="2003-06-10T00:00:00"/>
    <s v="Parda"/>
    <s v="Operador Carga E Descarga "/>
    <d v="2022-11-07T00:00:00"/>
    <n v="19"/>
    <x v="6"/>
    <x v="0"/>
  </r>
  <r>
    <n v="154043"/>
    <s v="UNIVERSIDADE FEDERAL DE UBERLÂNDIA"/>
    <s v="008/2022"/>
    <n v="69207850000161"/>
    <s v="Rca Produtos E Serviços Ltda"/>
    <n v="96712945291"/>
    <s v="Maria Edneide Silva Coelho"/>
    <n v="516220"/>
    <n v="36"/>
    <s v="Eseba"/>
    <n v="1438.4"/>
    <n v="3151.54"/>
    <s v="06 – ENSINO MÉDIO COMPLETO"/>
    <s v="Médio"/>
    <s v="Feminino"/>
    <d v="1987-03-27T00:00:00"/>
    <s v="Parda"/>
    <s v="Cuidador Em Saúde "/>
    <d v="2022-08-16T00:00:00"/>
    <n v="35"/>
    <x v="1"/>
    <x v="0"/>
  </r>
  <r>
    <n v="154043"/>
    <s v="UNIVERSIDADE FEDERAL DE UBERLÂNDIA"/>
    <s v="008/2022"/>
    <n v="69207850000161"/>
    <s v="Rca Produtos E Serviços Ltda"/>
    <s v="126.170.466-56"/>
    <s v="Maria Eduarda Muniz Pereira"/>
    <n v="371105"/>
    <n v="40"/>
    <s v="Dirbi/Bspon -Ituiutaba"/>
    <n v="1663.07"/>
    <n v="3566.73"/>
    <s v="06 – ENSINO MÉDIO COMPLETO"/>
    <s v="Médio"/>
    <s v="Feminino"/>
    <d v="2002-04-01T00:00:00"/>
    <s v="Branca"/>
    <s v="Aux. Biblioteca"/>
    <d v="2022-04-04T00:00:00"/>
    <n v="20"/>
    <x v="6"/>
    <x v="0"/>
  </r>
  <r>
    <n v="154043"/>
    <s v="UNIVERSIDADE FEDERAL DE UBERLÂNDIA"/>
    <s v="008/2022"/>
    <n v="69207850000161"/>
    <s v="Rca Produtos E Serviços Ltda"/>
    <s v="019.709.786-35"/>
    <s v="Maria Fernanda Oliveira Da Silva"/>
    <n v="411005"/>
    <n v="44"/>
    <s v="Propp/Dirpe"/>
    <n v="1601.21"/>
    <n v="3438.83"/>
    <s v="06 – ENSINO MÉDIO COMPLETO"/>
    <s v="Médio"/>
    <s v="Feminino"/>
    <d v="2000-09-05T00:00:00"/>
    <s v="Parda"/>
    <s v="Aux.Administrativo "/>
    <d v="2022-05-02T00:00:00"/>
    <n v="22"/>
    <x v="6"/>
    <x v="0"/>
  </r>
  <r>
    <n v="154043"/>
    <s v="UNIVERSIDADE FEDERAL DE UBERLÂNDIA"/>
    <s v="008/2022"/>
    <n v="69207850000161"/>
    <s v="Rca Produtos E Serviços Ltda"/>
    <s v="129.500.596-43"/>
    <s v="Maria Lorraine Barcelos Silva "/>
    <n v="411005"/>
    <n v="44"/>
    <s v="Faces-Ituiutaba"/>
    <n v="1679.49"/>
    <n v="3596.11"/>
    <s v="06 – ENSINO MÉDIO COMPLETO"/>
    <s v="Médio"/>
    <s v="Feminino"/>
    <d v="2000-10-19T00:00:00"/>
    <s v="Branca"/>
    <s v="Aux.Administrativo "/>
    <d v="2022-03-21T00:00:00"/>
    <n v="22"/>
    <x v="6"/>
    <x v="0"/>
  </r>
  <r>
    <n v="154043"/>
    <s v="UNIVERSIDADE FEDERAL DE UBERLÂNDIA"/>
    <s v="008/2022"/>
    <n v="69207850000161"/>
    <s v="Rca Produtos E Serviços Ltda"/>
    <s v="098.622.056-60"/>
    <s v="Maria Lucia Rodrigues Cury "/>
    <n v="411005"/>
    <n v="22"/>
    <s v="Facic"/>
    <n v="1601.21"/>
    <n v="3438.83"/>
    <s v="06 – ENSINO MÉDIO COMPLETO"/>
    <s v="Médio"/>
    <s v="Feminino"/>
    <d v="1987-10-01T00:00:00"/>
    <s v="Branca"/>
    <s v="Aux.Administrativo "/>
    <d v="2022-04-04T00:00:00"/>
    <n v="35"/>
    <x v="1"/>
    <x v="0"/>
  </r>
  <r>
    <n v="154043"/>
    <s v="UNIVERSIDADE FEDERAL DE UBERLÂNDIA"/>
    <s v="008/2022"/>
    <n v="69207850000161"/>
    <s v="Rca Produtos E Serviços Ltda"/>
    <n v="70603363113"/>
    <s v="Maria Tereza Campus Vidigal"/>
    <n v="411005"/>
    <n v="44"/>
    <s v="Foufu"/>
    <n v="1601.21"/>
    <n v="3438.83"/>
    <s v="06 – ENSINO MÉDIO COMPLETO"/>
    <s v="Graduação"/>
    <s v="Feminino"/>
    <d v="1999-06-03T00:00:00"/>
    <s v="Branca"/>
    <s v="Aux.Administrativo "/>
    <d v="2022-07-11T00:00:00"/>
    <n v="23"/>
    <x v="6"/>
    <x v="0"/>
  </r>
  <r>
    <n v="154043"/>
    <s v="UNIVERSIDADE FEDERAL DE UBERLÂNDIA"/>
    <s v="008/2022"/>
    <n v="69207850000161"/>
    <s v="Rca Produtos E Serviços Ltda"/>
    <s v="704.624.486-30"/>
    <s v="Marianna Paulio De Oliveira "/>
    <n v="253115"/>
    <n v="44"/>
    <s v="Dirco "/>
    <n v="1912.72"/>
    <n v="3988.5"/>
    <s v="08 - Superior Completo"/>
    <s v="Graduação"/>
    <s v="Feminino"/>
    <d v="1985-06-07T00:00:00"/>
    <s v="Preta"/>
    <s v="Agente Publicitario "/>
    <d v="2022-03-21T00:00:00"/>
    <n v="37"/>
    <x v="1"/>
    <x v="0"/>
  </r>
  <r>
    <n v="154043"/>
    <s v="UNIVERSIDADE FEDERAL DE UBERLÂNDIA"/>
    <s v="008/2022"/>
    <n v="69207850000161"/>
    <s v="Rca Produtos E Serviços Ltda"/>
    <n v="86711709691"/>
    <s v="Mariza Figueira De Menezes"/>
    <n v="516220"/>
    <n v="36"/>
    <s v="Eseba"/>
    <n v="1438.4"/>
    <n v="3151.54"/>
    <s v="06 – ENSINO MÉDIO COMPLETO"/>
    <s v="Médio"/>
    <s v="Feminino"/>
    <d v="1969-02-10T00:00:00"/>
    <s v="Branca"/>
    <s v="Cuidador Em Saúde "/>
    <d v="2022-08-16T00:00:00"/>
    <n v="53"/>
    <x v="4"/>
    <x v="0"/>
  </r>
  <r>
    <n v="154043"/>
    <s v="UNIVERSIDADE FEDERAL DE UBERLÂNDIA"/>
    <s v="008/2022"/>
    <n v="69207850000161"/>
    <s v="Rca Produtos E Serviços Ltda"/>
    <n v="12206744600"/>
    <s v="Marlon Fernandes Batista"/>
    <n v="622020"/>
    <n v="44"/>
    <s v="Dirpv/Gloria"/>
    <n v="1719.848422"/>
    <n v="3757.11"/>
    <s v="06 – ENSINO MÉDIO COMPLETO"/>
    <s v="Fundamental Completo "/>
    <s v="Masculino"/>
    <d v="1992-08-23T00:00:00"/>
    <s v="Branca"/>
    <s v="Capineiro"/>
    <d v="2022-11-21T00:00:00"/>
    <n v="30"/>
    <x v="0"/>
    <x v="0"/>
  </r>
  <r>
    <n v="154043"/>
    <s v="UNIVERSIDADE FEDERAL DE UBERLÂNDIA"/>
    <s v="008/2022"/>
    <n v="69207850000161"/>
    <s v="Rca Produtos E Serviços Ltda"/>
    <n v="10776801635"/>
    <s v="Maurilio Rodrigues Da Silva Junior"/>
    <n v="411005"/>
    <n v="44"/>
    <s v="Iqufu"/>
    <n v="1601.21"/>
    <n v="3438.83"/>
    <s v="06 – ENSINO MÉDIO COMPLETO"/>
    <s v="Médio"/>
    <s v="Masculino"/>
    <d v="1992-01-30T00:00:00"/>
    <s v="Parda"/>
    <s v="Aux.Administrativo "/>
    <d v="2022-06-13T00:00:00"/>
    <n v="30"/>
    <x v="0"/>
    <x v="0"/>
  </r>
  <r>
    <n v="154043"/>
    <s v="UNIVERSIDADE FEDERAL DE UBERLÂNDIA"/>
    <s v="008/2022"/>
    <n v="69207850000161"/>
    <s v="Rca Produtos E Serviços Ltda"/>
    <n v="4018473656"/>
    <s v="Meliza Arantes De Souza Bessa"/>
    <n v="818110"/>
    <n v="44"/>
    <s v="PROPP/DIRPE"/>
    <n v="1636.4643160000001"/>
    <n v="3567.38"/>
    <s v="06 – ENSINO MÉDIO COMPLETO"/>
    <s v="Graduação"/>
    <s v="Feminino"/>
    <d v="1979-03-12T00:00:00"/>
    <s v="Branca"/>
    <s v="Aux. De Laboratório"/>
    <d v="2022-10-03T00:00:00"/>
    <n v="43"/>
    <x v="2"/>
    <x v="0"/>
  </r>
  <r>
    <n v="154043"/>
    <s v="UNIVERSIDADE FEDERAL DE UBERLÂNDIA"/>
    <s v="008/2022"/>
    <n v="69207850000161"/>
    <s v="Rca Produtos E Serviços Ltda"/>
    <s v="119.477.206-43"/>
    <s v="Michelle Cássia Batista "/>
    <n v="411005"/>
    <n v="44"/>
    <s v="Iciag/Ppgaig-Monte Carmelo"/>
    <n v="1679.49"/>
    <n v="3495.56"/>
    <s v="06 – ENSINO MÉDIO COMPLETO"/>
    <s v="Médio"/>
    <s v="Feminino"/>
    <d v="1993-07-14T00:00:00"/>
    <s v="Branca"/>
    <s v="Aux.Administrativo "/>
    <d v="2022-04-04T00:00:00"/>
    <n v="29"/>
    <x v="0"/>
    <x v="0"/>
  </r>
  <r>
    <n v="154043"/>
    <s v="UNIVERSIDADE FEDERAL DE UBERLÂNDIA"/>
    <s v="008/2022"/>
    <n v="69207850000161"/>
    <s v="Rca Produtos E Serviços Ltda"/>
    <s v="126.823.456-70"/>
    <s v="Mikaella Fernandes Vieria Nascimento "/>
    <n v="411005"/>
    <n v="44"/>
    <s v="Progep/Sepsa"/>
    <n v="1601.21"/>
    <n v="3438.83"/>
    <s v="06 – ENSINO MÉDIO COMPLETO"/>
    <s v="Médio"/>
    <s v="Feminino"/>
    <d v="1995-08-01T00:00:00"/>
    <s v="Branca"/>
    <s v="Aux.Administrativo "/>
    <d v="2022-04-04T00:00:00"/>
    <n v="27"/>
    <x v="3"/>
    <x v="0"/>
  </r>
  <r>
    <n v="154043"/>
    <s v="UNIVERSIDADE FEDERAL DE UBERLÂNDIA"/>
    <s v="008/2022"/>
    <n v="69207850000161"/>
    <s v="Rca Produtos E Serviços Ltda"/>
    <n v="10712026690"/>
    <s v="Millena Daniela de Oliveira"/>
    <n v="411005"/>
    <s v="44h "/>
    <s v="DIRPS"/>
    <n v="1601.21"/>
    <n v="3438.83"/>
    <s v="06 – ENSINO MÉDIO COMPLETO"/>
    <s v="Médio"/>
    <s v="Feminino"/>
    <d v="1998-07-13T00:00:00"/>
    <s v="Branca"/>
    <s v="Aux.Administrativo "/>
    <d v="2022-09-06T00:00:00"/>
    <n v="24"/>
    <x v="3"/>
    <x v="0"/>
  </r>
  <r>
    <n v="154043"/>
    <s v="UNIVERSIDADE FEDERAL DE UBERLÂNDIA"/>
    <s v="008/2022"/>
    <n v="69207850000161"/>
    <s v="Rca Produtos E Serviços Ltda"/>
    <s v="386.739.768-63"/>
    <s v="Naiara Ashaia Rodrigues Dos Sandos"/>
    <n v="261125"/>
    <n v="25"/>
    <s v="Dirco"/>
    <n v="2149.41"/>
    <n v="4406.1499999999996"/>
    <s v="08 - Superior Completo"/>
    <s v="Graduação"/>
    <s v="Feminino"/>
    <d v="1997-01-09T00:00:00"/>
    <s v="Parda"/>
    <s v="Jornalista "/>
    <d v="2022-04-04T00:00:00"/>
    <n v="25"/>
    <x v="3"/>
    <x v="2"/>
  </r>
  <r>
    <n v="154043"/>
    <s v="UNIVERSIDADE FEDERAL DE UBERLÂNDIA"/>
    <s v="008/2022"/>
    <n v="69207850000161"/>
    <s v="Rca Produtos E Serviços Ltda"/>
    <s v="041.275.431-24"/>
    <s v="Nathalia Lima Pereria Brigatto "/>
    <n v="411005"/>
    <n v="44"/>
    <s v="Proexc"/>
    <n v="1601.21"/>
    <n v="3438.83"/>
    <s v="06 – ENSINO MÉDIO COMPLETO"/>
    <s v="Médio"/>
    <s v="Feminino"/>
    <d v="1999-01-12T00:00:00"/>
    <s v="Branca"/>
    <s v="Aux.Administrativo "/>
    <d v="2022-03-21T00:00:00"/>
    <n v="23"/>
    <x v="6"/>
    <x v="0"/>
  </r>
  <r>
    <n v="154043"/>
    <s v="UNIVERSIDADE FEDERAL DE UBERLÂNDIA"/>
    <s v="008/2022"/>
    <n v="69207850000161"/>
    <s v="Rca Produtos E Serviços Ltda"/>
    <n v="12633683606"/>
    <s v="Nathalia Silva Floriano"/>
    <n v="516220"/>
    <n v="36"/>
    <s v="Eseba"/>
    <n v="1438.4"/>
    <n v="3151.54"/>
    <s v="06 – ENSINO MÉDIO COMPLETO"/>
    <s v="Médio"/>
    <s v="Feminino"/>
    <d v="1999-09-15T00:00:00"/>
    <s v="Preta"/>
    <s v="Cuidador Em Saúde "/>
    <d v="2022-08-16T00:00:00"/>
    <n v="23"/>
    <x v="6"/>
    <x v="0"/>
  </r>
  <r>
    <n v="154043"/>
    <s v="UNIVERSIDADE FEDERAL DE UBERLÂNDIA"/>
    <s v="008/2022"/>
    <n v="69207850000161"/>
    <s v="Rca Produtos E Serviços Ltda"/>
    <n v="14079312610"/>
    <s v="Nathalya Moraes Cassiano"/>
    <n v="411005"/>
    <n v="44"/>
    <s v="Dicel"/>
    <n v="1601.21"/>
    <n v="3438.83"/>
    <s v="06 – ENSINO MÉDIO COMPLETO"/>
    <s v="Médio"/>
    <s v="Feminino"/>
    <d v="1997-07-20T00:00:00"/>
    <s v="Branca"/>
    <s v="Aux.Administrativo "/>
    <d v="2022-08-01T00:00:00"/>
    <n v="25"/>
    <x v="3"/>
    <x v="0"/>
  </r>
  <r>
    <n v="154043"/>
    <s v="UNIVERSIDADE FEDERAL DE UBERLÂNDIA"/>
    <s v="008/2022"/>
    <n v="69207850000161"/>
    <s v="Rca Produtos E Serviços Ltda"/>
    <n v="12332222600"/>
    <s v="Nayanne Pereira Campos Costa"/>
    <n v="516220"/>
    <n v="36"/>
    <s v="Eseba"/>
    <n v="1438.4"/>
    <n v="3151.54"/>
    <s v="06 – ENSINO MÉDIO COMPLETO"/>
    <s v="Médio"/>
    <s v="Feminino"/>
    <d v="1998-08-01T00:00:00"/>
    <s v="Parda"/>
    <s v="Cuidador Em Saúde "/>
    <d v="2022-08-16T00:00:00"/>
    <n v="24"/>
    <x v="3"/>
    <x v="0"/>
  </r>
  <r>
    <n v="154043"/>
    <s v="UNIVERSIDADE FEDERAL DE UBERLÂNDIA"/>
    <s v="008/2022"/>
    <n v="69207850000161"/>
    <s v="Rca Produtos E Serviços Ltda"/>
    <n v="9189538633"/>
    <s v="Nhadilla Gomes De Caldas Silva"/>
    <n v="411005"/>
    <n v="44"/>
    <s v="Diped"/>
    <n v="1601.21"/>
    <n v="3438.83"/>
    <s v="06 – ENSINO MÉDIO COMPLETO"/>
    <s v="Médio"/>
    <s v="Feminino"/>
    <d v="1998-04-07T00:00:00"/>
    <s v="Parda"/>
    <s v="Aux.Administrativo "/>
    <d v="2022-06-13T00:00:00"/>
    <n v="24"/>
    <x v="3"/>
    <x v="0"/>
  </r>
  <r>
    <n v="154043"/>
    <s v="UNIVERSIDADE FEDERAL DE UBERLÂNDIA"/>
    <s v="008/2022"/>
    <n v="69207850000161"/>
    <s v="Rca Produtos E Serviços Ltda"/>
    <n v="70537795138"/>
    <s v="Palloma Natalia Agostinho De Jesus"/>
    <n v="516220"/>
    <n v="36"/>
    <s v="Eseba"/>
    <n v="1438.4"/>
    <n v="3151.54"/>
    <s v="06 – ENSINO MÉDIO COMPLETO"/>
    <s v="Médio"/>
    <s v="Feminino"/>
    <d v="1998-03-24T00:00:00"/>
    <s v="Preta"/>
    <s v="Cuidador Em Saúde "/>
    <d v="2022-08-16T00:00:00"/>
    <n v="24"/>
    <x v="3"/>
    <x v="0"/>
  </r>
  <r>
    <n v="154043"/>
    <s v="UNIVERSIDADE FEDERAL DE UBERLÂNDIA"/>
    <s v="008/2022"/>
    <n v="69207850000161"/>
    <s v="Rca Produtos E Serviços Ltda"/>
    <n v="70138348669"/>
    <s v="Patrick Rayoni Gil De Medeiros"/>
    <n v="783220"/>
    <n v="44"/>
    <s v="Proplad/Diram"/>
    <n v="1212"/>
    <n v="3091.53"/>
    <s v="04 – Ensino Fundamental Completo "/>
    <s v="Médio"/>
    <s v="Masculino"/>
    <d v="2001-07-15T00:00:00"/>
    <s v="Parda"/>
    <s v="Operador Carga E Descarga "/>
    <d v="2022-08-05T00:00:00"/>
    <n v="21"/>
    <x v="6"/>
    <x v="0"/>
  </r>
  <r>
    <n v="154043"/>
    <s v="UNIVERSIDADE FEDERAL DE UBERLÂNDIA"/>
    <s v="008/2022"/>
    <n v="69207850000161"/>
    <s v="Rca Produtos E Serviços Ltda"/>
    <s v="079.054.196-30"/>
    <s v="Paula Dayanne Guimaraes"/>
    <n v="411005"/>
    <n v="44"/>
    <s v="Hovet"/>
    <n v="1601.21"/>
    <n v="3438.83"/>
    <s v="06 – ENSINO MÉDIO COMPLETO"/>
    <s v="Graduação"/>
    <s v="Feminino"/>
    <d v="1985-08-31T00:00:00"/>
    <s v="Branca"/>
    <s v="Aux.Administrativo "/>
    <d v="2022-05-10T00:00:00"/>
    <n v="37"/>
    <x v="1"/>
    <x v="0"/>
  </r>
  <r>
    <n v="154043"/>
    <s v="UNIVERSIDADE FEDERAL DE UBERLÂNDIA"/>
    <s v="008/2022"/>
    <n v="69207850000161"/>
    <s v="Rca Produtos E Serviços Ltda"/>
    <s v="092.034.076-85"/>
    <s v="Paula Sicilia Silva Leandro "/>
    <n v="354205"/>
    <n v="44"/>
    <s v="Proplad/Dilic"/>
    <n v="3532.59"/>
    <n v="6846.84"/>
    <s v="06 – ENSINO MÉDIO COMPLETO"/>
    <s v="Graduação"/>
    <s v="Feminino"/>
    <d v="1990-12-20T00:00:00"/>
    <s v="Branca"/>
    <s v="Comprador"/>
    <d v="2022-04-04T00:00:00"/>
    <n v="32"/>
    <x v="0"/>
    <x v="2"/>
  </r>
  <r>
    <n v="154043"/>
    <s v="UNIVERSIDADE FEDERAL DE UBERLÂNDIA"/>
    <s v="008/2022"/>
    <n v="69207850000161"/>
    <s v="Rca Produtos E Serviços Ltda"/>
    <n v="2736404297"/>
    <s v="Rangel Magno Feitosa Parente"/>
    <n v="261425"/>
    <n v="22"/>
    <s v="Depae "/>
    <n v="1682.4"/>
    <n v="3582.1"/>
    <s v="06 – ENSINO MÉDIO COMPLETO"/>
    <s v="Graduação"/>
    <s v="Masculino"/>
    <d v="2001-06-19T00:00:00"/>
    <s v="Branca"/>
    <s v="Tradutor E Interprete Libras "/>
    <d v="2022-11-08T00:00:00"/>
    <n v="21"/>
    <x v="6"/>
    <x v="0"/>
  </r>
  <r>
    <n v="154043"/>
    <s v="UNIVERSIDADE FEDERAL DE UBERLÂNDIA"/>
    <s v="008/2022"/>
    <n v="69207850000161"/>
    <s v="Rca Produtos E Serviços Ltda"/>
    <n v="14007748454"/>
    <s v="Reginara Barbosa Da Silva"/>
    <n v="516220"/>
    <n v="36"/>
    <s v="Eseba"/>
    <n v="1438.4"/>
    <n v="3151.54"/>
    <s v="06 – ENSINO MÉDIO COMPLETO"/>
    <s v="Médio"/>
    <s v="Feminino"/>
    <d v="2002-05-26T00:00:00"/>
    <s v="Parda"/>
    <s v="Cuidador Em Saúde "/>
    <d v="2022-08-16T00:00:00"/>
    <n v="20"/>
    <x v="6"/>
    <x v="0"/>
  </r>
  <r>
    <n v="154043"/>
    <s v="UNIVERSIDADE FEDERAL DE UBERLÂNDIA"/>
    <s v="008/2022"/>
    <n v="69207850000161"/>
    <s v="Rca Produtos E Serviços Ltda"/>
    <s v="951.294.136-87"/>
    <s v="Rejane De Moura "/>
    <n v="516220"/>
    <n v="36"/>
    <s v="Eseba "/>
    <n v="1438.4"/>
    <n v="3151.54"/>
    <s v="06 – ENSINO MÉDIO COMPLETO"/>
    <s v="Médio"/>
    <s v="Feminino"/>
    <d v="1974-09-15T00:00:00"/>
    <s v="Branca"/>
    <s v="Cuidador Em Saúde "/>
    <d v="2022-04-04T00:00:00"/>
    <n v="48"/>
    <x v="5"/>
    <x v="0"/>
  </r>
  <r>
    <n v="154043"/>
    <s v="UNIVERSIDADE FEDERAL DE UBERLÂNDIA"/>
    <s v="008/2022"/>
    <n v="69207850000161"/>
    <s v="Rca Produtos E Serviços Ltda"/>
    <s v="167.469.216-11"/>
    <s v="Rhayssa Pereira Guedes"/>
    <n v="411005"/>
    <n v="44"/>
    <s v="Prefe/Dirpo"/>
    <n v="1601.21"/>
    <n v="3438.83"/>
    <s v="06 – ENSINO MÉDIO COMPLETO"/>
    <s v="Médio"/>
    <s v="Feminino"/>
    <d v="2004-06-08T00:00:00"/>
    <s v="Branca"/>
    <s v="Aux.Administrativo "/>
    <d v="2022-04-04T00:00:00"/>
    <n v="18"/>
    <x v="7"/>
    <x v="0"/>
  </r>
  <r>
    <n v="154043"/>
    <s v="UNIVERSIDADE FEDERAL DE UBERLÂNDIA"/>
    <s v="008/2022"/>
    <n v="69207850000161"/>
    <s v="Rca Produtos E Serviços Ltda"/>
    <s v="154.384.486-39"/>
    <s v="Richard Oliveira Bezerra"/>
    <n v="411005"/>
    <n v="44"/>
    <s v="Eseba "/>
    <n v="1601.21"/>
    <n v="3438.83"/>
    <s v="06 – ENSINO MÉDIO COMPLETO"/>
    <s v="Médio"/>
    <s v="Masculino"/>
    <d v="2002-11-13T00:00:00"/>
    <s v="Branca"/>
    <s v="Aux.Administrativo "/>
    <d v="2022-03-21T00:00:00"/>
    <n v="20"/>
    <x v="6"/>
    <x v="0"/>
  </r>
  <r>
    <n v="154043"/>
    <s v="UNIVERSIDADE FEDERAL DE UBERLÂNDIA"/>
    <s v="008/2022"/>
    <n v="69207850000161"/>
    <s v="Rca Produtos E Serviços Ltda"/>
    <n v="659373254"/>
    <s v="Ronivon Da Costa Brito"/>
    <n v="622020"/>
    <n v="44"/>
    <s v="Dirpv/Gloria"/>
    <n v="1719.85"/>
    <n v="3757.11"/>
    <s v="04 – Ensino Fundamental Completo "/>
    <s v="Fundamental Completo "/>
    <s v="Masculino"/>
    <d v="1986-01-20T00:00:00"/>
    <s v="Branca"/>
    <s v="Capineiro"/>
    <d v="2022-08-02T00:00:00"/>
    <n v="36"/>
    <x v="1"/>
    <x v="0"/>
  </r>
  <r>
    <n v="154043"/>
    <s v="UNIVERSIDADE FEDERAL DE UBERLÂNDIA"/>
    <s v="008/2022"/>
    <n v="69207850000161"/>
    <s v="Rca Produtos E Serviços Ltda"/>
    <n v="11842935623"/>
    <s v="Sabrina Emanuele Ferreira Oliveira"/>
    <n v="411005"/>
    <n v="44"/>
    <s v="Proex"/>
    <n v="1679.49"/>
    <n v="3533.18"/>
    <s v="06 – ENSINO MÉDIO COMPLETO"/>
    <s v="Médio"/>
    <s v="Feminino"/>
    <d v="1999-02-19T00:00:00"/>
    <s v="Parda"/>
    <s v="Aux.Administrativo "/>
    <d v="2022-06-01T00:00:00"/>
    <n v="23"/>
    <x v="6"/>
    <x v="0"/>
  </r>
  <r>
    <n v="154043"/>
    <s v="UNIVERSIDADE FEDERAL DE UBERLÂNDIA"/>
    <s v="008/2022"/>
    <n v="69207850000161"/>
    <s v="Rca Produtos E Serviços Ltda"/>
    <s v="014.865.666-85"/>
    <s v="Samuel Barbosa De Souza"/>
    <n v="414105"/>
    <n v="44"/>
    <s v="Proplad/Diram"/>
    <n v="1530.76"/>
    <n v="3314.51"/>
    <s v="06 – ENSINO MÉDIO COMPLETO"/>
    <s v="Médio"/>
    <s v="Masculino"/>
    <d v="1983-12-23T00:00:00"/>
    <s v="Branca"/>
    <s v="Almoxarife"/>
    <s v="12/052022"/>
    <n v="39"/>
    <x v="2"/>
    <x v="0"/>
  </r>
  <r>
    <n v="154043"/>
    <s v="UNIVERSIDADE FEDERAL DE UBERLÂNDIA"/>
    <s v="008/2022"/>
    <n v="69207850000161"/>
    <s v="Rca Produtos E Serviços Ltda"/>
    <s v="419.361.988-51"/>
    <s v="Sayuri Karoline Inouve Nogueria "/>
    <n v="261425"/>
    <n v="22"/>
    <s v="Depae "/>
    <n v="1682.4"/>
    <n v="3582.1"/>
    <s v="06 – ENSINO MÉDIO COMPLETO"/>
    <s v="Graduação"/>
    <s v="Feminino"/>
    <d v="1992-08-30T00:00:00"/>
    <s v="Preta"/>
    <s v="Tradutor E Interprete Libras "/>
    <d v="2022-03-21T00:00:00"/>
    <n v="30"/>
    <x v="0"/>
    <x v="0"/>
  </r>
  <r>
    <n v="154043"/>
    <s v="UNIVERSIDADE FEDERAL DE UBERLÂNDIA"/>
    <s v="008/2022"/>
    <n v="69207850000161"/>
    <s v="Rca Produtos E Serviços Ltda"/>
    <n v="50076590615"/>
    <s v="Sebastiao Benedito Olimpio"/>
    <n v="622020"/>
    <n v="44"/>
    <s v="Cadem"/>
    <n v="1430.57"/>
    <n v="3149.32"/>
    <s v="04 – Ensino Fundamental Completo "/>
    <s v="Fundamental Completo "/>
    <s v="Masculino"/>
    <d v="1964-10-26T00:00:00"/>
    <s v="Branca"/>
    <s v="Capineiro"/>
    <d v="2022-05-25T00:00:00"/>
    <n v="58"/>
    <x v="9"/>
    <x v="0"/>
  </r>
  <r>
    <n v="154043"/>
    <s v="UNIVERSIDADE FEDERAL DE UBERLÂNDIA"/>
    <s v="008/2022"/>
    <n v="69207850000161"/>
    <s v="Rca Produtos E Serviços Ltda"/>
    <s v="060.373.968-76"/>
    <s v="Sueli Camilo Bueno "/>
    <n v="411005"/>
    <n v="44"/>
    <s v="Icenp-Ituiutaba"/>
    <n v="1679.49"/>
    <n v="3596.11"/>
    <s v="06 – ENSINO MÉDIO COMPLETO"/>
    <s v="Médio"/>
    <s v="Feminino"/>
    <d v="1959-03-15T00:00:00"/>
    <s v="Branca"/>
    <s v="Aux.Administrativo "/>
    <d v="2022-04-04T00:00:00"/>
    <n v="63"/>
    <x v="8"/>
    <x v="0"/>
  </r>
  <r>
    <n v="154043"/>
    <s v="UNIVERSIDADE FEDERAL DE UBERLÂNDIA"/>
    <s v="008/2022"/>
    <n v="69207850000161"/>
    <s v="Rca Produtos E Serviços Ltda"/>
    <s v="075.754.706-03"/>
    <s v="Suellen Silva Santos Teixeira"/>
    <n v="411005"/>
    <n v="44"/>
    <s v="Ifilo"/>
    <n v="1601.21"/>
    <n v="3438.83"/>
    <s v="06 – ENSINO MÉDIO COMPLETO"/>
    <s v="Médio"/>
    <s v="Feminino"/>
    <d v="1986-10-20T00:00:00"/>
    <s v="Parda"/>
    <s v="Aux.Administrativo "/>
    <d v="2022-05-12T00:00:00"/>
    <n v="36"/>
    <x v="1"/>
    <x v="0"/>
  </r>
  <r>
    <n v="154043"/>
    <s v="UNIVERSIDADE FEDERAL DE UBERLÂNDIA"/>
    <s v="008/2022"/>
    <n v="69207850000161"/>
    <s v="Rca Produtos E Serviços Ltda"/>
    <s v="110.029.986-62"/>
    <s v="Tatiane Dias Alves "/>
    <n v="818110"/>
    <n v="44"/>
    <s v="Ichpo"/>
    <n v="1712.33"/>
    <n v="3722.67"/>
    <s v="06 – ENSINO MÉDIO COMPLETO"/>
    <s v="Graduação"/>
    <s v="Feminino"/>
    <d v="1995-10-25T00:00:00"/>
    <s v="Branca"/>
    <s v="Aux. De Laboratório"/>
    <d v="2022-04-04T00:00:00"/>
    <n v="27"/>
    <x v="3"/>
    <x v="0"/>
  </r>
  <r>
    <n v="154043"/>
    <s v="UNIVERSIDADE FEDERAL DE UBERLÂNDIA"/>
    <s v="008/2022"/>
    <n v="69207850000161"/>
    <s v="Rca Produtos E Serviços Ltda"/>
    <s v="119.126.436-00"/>
    <s v="Tayna Batista Cabral "/>
    <n v="261425"/>
    <n v="22"/>
    <s v="Depae "/>
    <n v="1682.4"/>
    <n v="3582.1"/>
    <s v="06 – ENSINO MÉDIO COMPLETO"/>
    <s v="Graduação"/>
    <s v="Feminino"/>
    <d v="1995-11-07T00:00:00"/>
    <s v="Branca"/>
    <s v="Tradutor E Interprete Libras "/>
    <d v="2022-03-21T00:00:00"/>
    <n v="27"/>
    <x v="3"/>
    <x v="0"/>
  </r>
  <r>
    <n v="154043"/>
    <s v="UNIVERSIDADE FEDERAL DE UBERLÂNDIA"/>
    <s v="008/2022"/>
    <n v="69207850000161"/>
    <s v="Rca Produtos E Serviços Ltda"/>
    <s v="110.287.616-00"/>
    <s v="Thafilla Luzia Felipe Da Silva"/>
    <n v="818110"/>
    <n v="44"/>
    <s v="Iciag/Coord. Eng. Florestal-Monte Carmelo"/>
    <n v="1675.95"/>
    <n v="3556.14"/>
    <s v="06 – ENSINO MÉDIO COMPLETO"/>
    <s v="Graduação"/>
    <s v="Feminino"/>
    <d v="1991-12-13T00:00:00"/>
    <s v="Branca"/>
    <s v="Aux. De Laboratório"/>
    <d v="2022-04-06T00:00:00"/>
    <n v="31"/>
    <x v="0"/>
    <x v="0"/>
  </r>
  <r>
    <n v="154043"/>
    <s v="UNIVERSIDADE FEDERAL DE UBERLÂNDIA"/>
    <s v="008/2022"/>
    <n v="69207850000161"/>
    <s v="Rca Produtos E Serviços Ltda"/>
    <n v="13369969602"/>
    <s v="Thais Gabrielly Oliveira Silva"/>
    <n v="516220"/>
    <n v="36"/>
    <s v="Eseba"/>
    <n v="1438.4"/>
    <n v="3151.54"/>
    <s v="06 – ENSINO MÉDIO COMPLETO"/>
    <s v="Médio"/>
    <s v="Feminino"/>
    <d v="2002-07-31T00:00:00"/>
    <s v="Preta"/>
    <s v="Cuidador Em Saúde "/>
    <d v="2022-08-16T00:00:00"/>
    <n v="20"/>
    <x v="6"/>
    <x v="0"/>
  </r>
  <r>
    <n v="154043"/>
    <s v="UNIVERSIDADE FEDERAL DE UBERLÂNDIA"/>
    <s v="008/2022"/>
    <n v="69207850000161"/>
    <s v="Rca Produtos E Serviços Ltda"/>
    <n v="14980225616"/>
    <s v="Thais Queiroz Santos"/>
    <n v="516220"/>
    <n v="36"/>
    <s v="Eseba"/>
    <n v="1438.4"/>
    <n v="3151.54"/>
    <s v="06 – ENSINO MÉDIO COMPLETO"/>
    <s v="Médio"/>
    <s v="Feminino"/>
    <d v="2001-09-19T00:00:00"/>
    <s v="Amarela"/>
    <s v="Cuidador Em Saúde "/>
    <d v="2022-08-16T00:00:00"/>
    <n v="21"/>
    <x v="6"/>
    <x v="0"/>
  </r>
  <r>
    <n v="154043"/>
    <s v="UNIVERSIDADE FEDERAL DE UBERLÂNDIA"/>
    <s v="008/2022"/>
    <n v="69207850000161"/>
    <s v="Rca Produtos E Serviços Ltda"/>
    <s v="070.523.926-82"/>
    <s v="Thalita Muriel Fernandes "/>
    <n v="354205"/>
    <n v="44"/>
    <s v="Proplad/Dilic"/>
    <n v="3532.59"/>
    <n v="6846.84"/>
    <s v="07 – Superior Incompleto"/>
    <s v="Médio"/>
    <s v="Feminino"/>
    <d v="1993-12-06T00:00:00"/>
    <s v="Branca"/>
    <s v="Comprador"/>
    <d v="2022-04-04T00:00:00"/>
    <n v="29"/>
    <x v="0"/>
    <x v="2"/>
  </r>
  <r>
    <n v="154043"/>
    <s v="UNIVERSIDADE FEDERAL DE UBERLÂNDIA"/>
    <s v="008/2022"/>
    <n v="69207850000161"/>
    <s v="Rca Produtos E Serviços Ltda"/>
    <n v="11298476674"/>
    <s v="Tulio Daniel Dos Santos"/>
    <n v="411005"/>
    <n v="44"/>
    <s v="Dirpe"/>
    <n v="1601.21"/>
    <n v="3438.83"/>
    <s v="06 – ENSINO MÉDIO COMPLETO"/>
    <s v="Médio"/>
    <s v="Masculino"/>
    <d v="2000-02-02T00:00:00"/>
    <s v="Branca"/>
    <s v="Aux.Administrativo "/>
    <d v="2022-07-11T00:00:00"/>
    <n v="22"/>
    <x v="6"/>
    <x v="0"/>
  </r>
  <r>
    <n v="154043"/>
    <s v="UNIVERSIDADE FEDERAL DE UBERLÂNDIA"/>
    <s v="008/2022"/>
    <n v="69207850000161"/>
    <s v="Rca Produtos E Serviços Ltda"/>
    <s v="702.043.426-60"/>
    <s v="Wenderson Felipe Valeriano Dias"/>
    <n v="783220"/>
    <n v="44"/>
    <s v="Proplad/Diram"/>
    <n v="1212"/>
    <n v="3091.53"/>
    <s v="04 – Ensino Fundamental Completo "/>
    <s v="Médio"/>
    <s v="Masculino"/>
    <d v="2001-09-30T00:00:00"/>
    <s v="Parda"/>
    <s v="Operador Carga E Descarga "/>
    <d v="2022-05-12T00:00:00"/>
    <n v="21"/>
    <x v="6"/>
    <x v="0"/>
  </r>
  <r>
    <n v="154043"/>
    <s v="UNIVERSIDADE FEDERAL DE UBERLÂNDIA"/>
    <s v="008/2022"/>
    <n v="69207850000161"/>
    <s v="Rca Produtos E Serviços Ltda"/>
    <s v="703.520.376-10"/>
    <s v="Wilker Alexsander Jesus Loureto"/>
    <n v="783220"/>
    <n v="44"/>
    <s v="Proplad/Diram"/>
    <n v="1212"/>
    <n v="3091.53"/>
    <s v="04 – Ensino Fundamental Completo "/>
    <s v="Médio"/>
    <s v="Masculino"/>
    <d v="2003-05-30T00:00:00"/>
    <s v="Parda"/>
    <s v="Operador Carga E Descarga "/>
    <d v="2022-05-12T00:00:00"/>
    <n v="19"/>
    <x v="6"/>
    <x v="0"/>
  </r>
  <r>
    <n v="154043"/>
    <s v="UNIVERSIDADE FEDERAL DE UBERLÂNDIA"/>
    <s v="008/2022"/>
    <n v="69207850000161"/>
    <s v="Rca Produtos E Serviços Ltda"/>
    <s v="104.974.916-21"/>
    <s v="William Da Silva"/>
    <n v="414105"/>
    <n v="44"/>
    <s v="Proplad/Diram"/>
    <n v="1530.76"/>
    <n v="3314.51"/>
    <s v="06 – ENSINO MÉDIO COMPLETO"/>
    <s v="Médio"/>
    <s v="Masculino"/>
    <d v="1989-09-22T00:00:00"/>
    <s v="Preta"/>
    <s v="Almoxarife"/>
    <s v="12/052022"/>
    <n v="33"/>
    <x v="0"/>
    <x v="0"/>
  </r>
  <r>
    <n v="154043"/>
    <s v="UNIVERSIDADE FEDERAL DE UBERLÂNDIA"/>
    <s v="008/2022"/>
    <n v="69207850000161"/>
    <s v="Rca Produtos E Serviços Ltda"/>
    <s v="163.759.426-75"/>
    <s v="Wilton Lima Dos Santos "/>
    <n v="414105"/>
    <n v="44"/>
    <s v="Eseba"/>
    <n v="1530.76"/>
    <n v="3314.51"/>
    <s v="06 – ENSINO MÉDIO COMPLETO"/>
    <s v="Médio"/>
    <s v="Masculino"/>
    <d v="1986-02-09T00:00:00"/>
    <s v="Parda"/>
    <s v="Almoxarife"/>
    <d v="2022-04-18T00:00:00"/>
    <n v="36"/>
    <x v="1"/>
    <x v="0"/>
  </r>
  <r>
    <n v="154043"/>
    <s v="UNIVERSIDADE FEDERAL DE UBERLÂNDIA"/>
    <s v="008/2022"/>
    <n v="69207850000161"/>
    <s v="Rca Produtos E Serviços Ltda"/>
    <s v="081.937.284-67"/>
    <s v="Yasmim Vitoria  Lopes Souza "/>
    <n v="411005"/>
    <n v="44"/>
    <s v="Houfu"/>
    <n v="1601.21"/>
    <n v="3438.83"/>
    <s v="06 – ENSINO MÉDIO COMPLETO"/>
    <s v="Médio"/>
    <s v="Feminino"/>
    <d v="2004-02-18T00:00:00"/>
    <s v="Branca"/>
    <s v="Aux.Administrativo "/>
    <d v="2022-03-21T00:00:00"/>
    <n v="18"/>
    <x v="7"/>
    <x v="0"/>
  </r>
  <r>
    <n v="154043"/>
    <s v="UNIVERSIDADE FEDERAL DE UBERLÂNDIA"/>
    <s v="040/2019"/>
    <n v="14345806000126"/>
    <s v="SELECTA SERVIÇOS GLOBALIZADOS LTDA"/>
    <n v="7054553608"/>
    <s v="ADRIANA APARECIDA VIEIRA"/>
    <n v="513205"/>
    <n v="40"/>
    <s v="DIRPV"/>
    <n v="1235.45"/>
    <n v="3261.6"/>
    <s v="03 – ENSINO FUNDAMENTAL INCOMPLETO"/>
    <s v="Fundamental Completo "/>
    <s v="Feminino"/>
    <d v="1977-06-06T00:00:00"/>
    <s v="Preta"/>
    <s v="COZINHEIRO"/>
    <d v="2022-04-11T00:00:00"/>
    <n v="45"/>
    <x v="5"/>
    <x v="0"/>
  </r>
  <r>
    <n v="154043"/>
    <s v="UNIVERSIDADE FEDERAL DE UBERLÂNDIA"/>
    <s v="040/2019"/>
    <n v="14345806000126"/>
    <s v="SELECTA SERVIÇOS GLOBALIZADOS LTDA"/>
    <n v="4867673617"/>
    <s v="ALICIENE SANTOS SILVA"/>
    <n v="513205"/>
    <n v="40"/>
    <s v="DIRPV"/>
    <n v="1235.45"/>
    <n v="3261.6"/>
    <s v="03 – ENSINO FUNDAMENTAL INCOMPLETO"/>
    <s v="Fundamental incompleto"/>
    <s v="Feminino"/>
    <d v="1982-09-05T00:00:00"/>
    <s v="Branca"/>
    <s v="COZINHEIRO"/>
    <d v="2021-09-28T00:00:00"/>
    <n v="40"/>
    <x v="2"/>
    <x v="0"/>
  </r>
  <r>
    <n v="154043"/>
    <s v="UNIVERSIDADE FEDERAL DE UBERLÂNDIA"/>
    <s v="040/2019"/>
    <n v="14345806000126"/>
    <s v="SELECTA SERVIÇOS GLOBALIZADOS LTDA"/>
    <n v="1545486425"/>
    <s v="FRANCISCA DOS SANTOS SILVA"/>
    <n v="514320"/>
    <n v="40"/>
    <s v="DIRPV"/>
    <n v="1229.54"/>
    <n v="3472.45"/>
    <s v="03 – ENSINO FUNDAMENTAL INCOMPLETO"/>
    <s v="Fundamental incompleto"/>
    <s v="Feminino"/>
    <d v="1984-10-04T00:00:00"/>
    <s v="Branca"/>
    <s v="SERVENTE DE LIMPEZA"/>
    <d v="2020-03-16T00:00:00"/>
    <n v="38"/>
    <x v="1"/>
    <x v="0"/>
  </r>
  <r>
    <n v="154043"/>
    <s v="UNIVERSIDADE FEDERAL DE UBERLÂNDIA"/>
    <s v="040/2019"/>
    <n v="14345806000126"/>
    <s v="SELECTA SERVIÇOS GLOBALIZADOS LTDA"/>
    <n v="62996444604"/>
    <s v="GILDA MARTA TIRONE"/>
    <n v="513205"/>
    <n v="40"/>
    <s v="DIRPV"/>
    <n v="1235.45"/>
    <n v="3261.6"/>
    <s v="03 – ENSINO FUNDAMENTAL INCOMPLETO"/>
    <s v="Médio"/>
    <s v="Feminino"/>
    <d v="1967-05-30T00:00:00"/>
    <s v="Parda"/>
    <s v="COZINHEIRO"/>
    <d v="2022-03-28T00:00:00"/>
    <n v="55"/>
    <x v="9"/>
    <x v="0"/>
  </r>
  <r>
    <n v="154043"/>
    <s v="UNIVERSIDADE FEDERAL DE UBERLÂNDIA"/>
    <s v="040/2019"/>
    <n v="14345806000126"/>
    <s v="SELECTA SERVIÇOS GLOBALIZADOS LTDA"/>
    <n v="82844070604"/>
    <s v="IZABEL REGINA BORGES"/>
    <n v="514320"/>
    <n v="40"/>
    <s v="DIRPV"/>
    <n v="1229.54"/>
    <n v="3472.45"/>
    <s v="03 – ENSINO FUNDAMENTAL INCOMPLETO"/>
    <s v="Fundamental incompleto"/>
    <s v="Feminino"/>
    <d v="1963-09-07T00:00:00"/>
    <s v="Branca"/>
    <s v="SERVENTE DE LIMPEZA"/>
    <d v="2020-05-08T00:00:00"/>
    <n v="59"/>
    <x v="8"/>
    <x v="0"/>
  </r>
  <r>
    <n v="154043"/>
    <s v="UNIVERSIDADE FEDERAL DE UBERLÂNDIA"/>
    <s v="040/2019"/>
    <n v="14345806000126"/>
    <s v="SELECTA SERVIÇOS GLOBALIZADOS LTDA"/>
    <n v="705087638"/>
    <s v="MIRIAN DE ALMEIDA PEREIRA"/>
    <n v="514320"/>
    <n v="40"/>
    <s v="DIRPV"/>
    <n v="1229.54"/>
    <n v="3472.45"/>
    <s v="03 – ENSINO FUNDAMENTAL INCOMPLETO"/>
    <s v="Médio"/>
    <s v="Feminino"/>
    <d v="1973-08-26T00:00:00"/>
    <s v="Branca"/>
    <s v="SERVENTE DE LIMPEZA"/>
    <d v="2021-08-23T00:00:00"/>
    <n v="49"/>
    <x v="4"/>
    <x v="0"/>
  </r>
  <r>
    <n v="154043"/>
    <s v="UNIVERSIDADE FEDERAL DE UBERLÂNDIA"/>
    <s v="052/22"/>
    <n v="5397941000124"/>
    <s v="MASTHER SERVIÇOS E CONSTRUÇÕES LTDA"/>
    <n v="70103078657"/>
    <s v="ALLAN VICTOR MARTINS OLIVEIRA"/>
    <n v="621005"/>
    <n v="44"/>
    <s v="DIRPV"/>
    <n v="1352.49"/>
    <n v="3902.72"/>
    <s v="03 – ENSINO FUNDAMENTAL INCOMPLETO"/>
    <s v="Fundamental incompleto"/>
    <s v="Masculino"/>
    <d v="2002-01-24T00:00:00"/>
    <s v="Preta"/>
    <s v="TRABALHADOR BRAÇAL"/>
    <d v="2022-11-21T00:00:00"/>
    <n v="20"/>
    <x v="6"/>
    <x v="0"/>
  </r>
  <r>
    <n v="154043"/>
    <s v="UNIVERSIDADE FEDERAL DE UBERLÂNDIA"/>
    <s v="052/22"/>
    <n v="5397941000124"/>
    <s v="MASTHER SERVIÇOS E CONSTRUÇÕES LTDA"/>
    <n v="39453561649"/>
    <s v="ANDRÉ LUIS DA SILVA"/>
    <n v="621005"/>
    <n v="44"/>
    <s v="DIRPV"/>
    <n v="1352.49"/>
    <n v="3902.72"/>
    <s v="03 – ENSINO FUNDAMENTAL INCOMPLETO"/>
    <s v="Médio"/>
    <s v="Masculino"/>
    <d v="1959-10-28T00:00:00"/>
    <s v="Branca"/>
    <s v="TRABALHADOR BRAÇAL"/>
    <d v="2022-11-21T00:00:00"/>
    <n v="63"/>
    <x v="8"/>
    <x v="0"/>
  </r>
  <r>
    <n v="154043"/>
    <s v="UNIVERSIDADE FEDERAL DE UBERLÂNDIA"/>
    <s v="052/22"/>
    <n v="5397941000124"/>
    <s v="MASTHER SERVIÇOS E CONSTRUÇÕES LTDA"/>
    <n v="41511603534"/>
    <s v="ANTÔNIO GARCIA BARBOSA"/>
    <n v="621005"/>
    <n v="44"/>
    <s v="DIRPV"/>
    <n v="1352.49"/>
    <n v="3902.72"/>
    <s v="03 – ENSINO FUNDAMENTAL INCOMPLETO"/>
    <s v="Fundamental Completo "/>
    <s v="Masculino"/>
    <d v="1966-01-17T00:00:00"/>
    <s v="Parda"/>
    <s v="TRABALHADOR BRAÇAL"/>
    <d v="2022-11-20T00:00:00"/>
    <n v="56"/>
    <x v="9"/>
    <x v="0"/>
  </r>
  <r>
    <n v="154043"/>
    <s v="UNIVERSIDADE FEDERAL DE UBERLÂNDIA"/>
    <s v="052/22"/>
    <n v="5397941000124"/>
    <s v="MASTHER SERVIÇOS E CONSTRUÇÕES LTDA"/>
    <n v="32283210615"/>
    <s v="BOLIVAR MARCELINO RESENDE"/>
    <n v="621005"/>
    <n v="44"/>
    <s v="DIRPV"/>
    <n v="1352.49"/>
    <n v="3902.72"/>
    <s v="03 – ENSINO FUNDAMENTAL INCOMPLETO"/>
    <s v="Fundamental Completo "/>
    <s v="Masculino"/>
    <d v="1957-05-04T00:00:00"/>
    <s v="Branca"/>
    <s v="TRABALHADOR BRAÇAL"/>
    <d v="2022-11-21T00:00:00"/>
    <n v="65"/>
    <x v="10"/>
    <x v="0"/>
  </r>
  <r>
    <n v="154043"/>
    <s v="UNIVERSIDADE FEDERAL DE UBERLÂNDIA"/>
    <s v="052/22"/>
    <n v="5397941000124"/>
    <s v="MASTHER SERVIÇOS E CONSTRUÇÕES LTDA"/>
    <n v="7630895674"/>
    <s v="BRUNO FLAUZINO SILVA"/>
    <n v="621005"/>
    <n v="44"/>
    <s v="DIRPV"/>
    <n v="1352.49"/>
    <n v="3902.72"/>
    <s v="03 – ENSINO FUNDAMENTAL INCOMPLETO"/>
    <s v="Fundamental Completo "/>
    <s v="Masculino"/>
    <d v="1987-05-10T00:00:00"/>
    <s v="Branca"/>
    <s v="TRABALHADOR BRAÇAL"/>
    <d v="2022-11-21T00:00:00"/>
    <n v="35"/>
    <x v="1"/>
    <x v="0"/>
  </r>
  <r>
    <n v="154043"/>
    <s v="UNIVERSIDADE FEDERAL DE UBERLÂNDIA"/>
    <s v="052/22"/>
    <n v="5397941000124"/>
    <s v="MASTHER SERVIÇOS E CONSTRUÇÕES LTDA"/>
    <n v="3041154609"/>
    <s v="CARLOS HENRIQUE RODRIGUES"/>
    <n v="621005"/>
    <n v="44"/>
    <s v="DIRPV"/>
    <n v="1352.49"/>
    <n v="3902.72"/>
    <s v="03 – ENSINO FUNDAMENTAL INCOMPLETO"/>
    <s v="Fundamental Completo "/>
    <s v="Masculino"/>
    <d v="1970-07-05T00:00:00"/>
    <s v="Branca"/>
    <s v="TRABALHADOR BRAÇAL"/>
    <d v="2022-11-21T00:00:00"/>
    <n v="52"/>
    <x v="4"/>
    <x v="0"/>
  </r>
  <r>
    <n v="154043"/>
    <s v="UNIVERSIDADE FEDERAL DE UBERLÂNDIA"/>
    <s v="052/22"/>
    <n v="5397941000124"/>
    <s v="MASTHER SERVIÇOS E CONSTRUÇÕES LTDA"/>
    <n v="5400801609"/>
    <s v="CLEITON ALVES DA SILVA"/>
    <n v="621005"/>
    <n v="44"/>
    <s v="DIRPV"/>
    <n v="1352.49"/>
    <n v="3902.72"/>
    <s v="03 – ENSINO FUNDAMENTAL INCOMPLETO"/>
    <s v="Médio"/>
    <s v="Masculino"/>
    <d v="1982-08-21T00:00:00"/>
    <s v="Branca"/>
    <s v="TRABALHADOR BRAÇAL"/>
    <d v="2022-11-21T00:00:00"/>
    <n v="40"/>
    <x v="2"/>
    <x v="0"/>
  </r>
  <r>
    <n v="154043"/>
    <s v="UNIVERSIDADE FEDERAL DE UBERLÂNDIA"/>
    <s v="052/22"/>
    <n v="5397941000124"/>
    <s v="MASTHER SERVIÇOS E CONSTRUÇÕES LTDA"/>
    <n v="99088169500"/>
    <s v="DERNIVAL MOREIRA DA SILVA"/>
    <n v="621005"/>
    <n v="44"/>
    <s v="DIRPV"/>
    <n v="1352.49"/>
    <n v="3832.46"/>
    <s v="03 – ENSINO FUNDAMENTAL INCOMPLETO"/>
    <s v="Fundamental incompleto"/>
    <s v="Masculino"/>
    <d v="1967-03-05T00:00:00"/>
    <s v="Parda"/>
    <s v="TRABALHADOR BRAÇAL"/>
    <d v="2022-11-20T00:00:00"/>
    <n v="55"/>
    <x v="9"/>
    <x v="0"/>
  </r>
  <r>
    <n v="154043"/>
    <s v="UNIVERSIDADE FEDERAL DE UBERLÂNDIA"/>
    <s v="052/22"/>
    <n v="5397941000124"/>
    <s v="MASTHER SERVIÇOS E CONSTRUÇÕES LTDA"/>
    <n v="62851926691"/>
    <s v="GILBERTO BARBOSA DE SOUZA"/>
    <n v="621005"/>
    <n v="44"/>
    <s v="DIRPV"/>
    <n v="1352.49"/>
    <n v="3902.72"/>
    <s v="03 – ENSINO FUNDAMENTAL INCOMPLETO"/>
    <s v="Fundamental Completo "/>
    <s v="Masculino"/>
    <d v="1965-03-27T00:00:00"/>
    <s v="Parda"/>
    <s v="TRABALHADOR BRAÇAL"/>
    <d v="2022-11-21T00:00:00"/>
    <n v="57"/>
    <x v="9"/>
    <x v="0"/>
  </r>
  <r>
    <n v="154043"/>
    <s v="UNIVERSIDADE FEDERAL DE UBERLÂNDIA"/>
    <s v="052/22"/>
    <n v="5397941000124"/>
    <s v="MASTHER SERVIÇOS E CONSTRUÇÕES LTDA"/>
    <n v="11635654661"/>
    <s v="HUDSON THIAGO ALMEIDA LOPES"/>
    <n v="621005"/>
    <n v="44"/>
    <s v="DIRPV"/>
    <n v="1352.49"/>
    <n v="3902.72"/>
    <s v="03 – ENSINO FUNDAMENTAL INCOMPLETO"/>
    <s v="Médio"/>
    <s v="Masculino"/>
    <d v="1992-01-17T00:00:00"/>
    <s v="Branca"/>
    <s v="TRABALHADOR BRAÇAL"/>
    <d v="2022-11-21T00:00:00"/>
    <n v="30"/>
    <x v="0"/>
    <x v="0"/>
  </r>
  <r>
    <n v="154043"/>
    <s v="UNIVERSIDADE FEDERAL DE UBERLÂNDIA"/>
    <s v="052/22"/>
    <n v="5397941000124"/>
    <s v="MASTHER SERVIÇOS E CONSTRUÇÕES LTDA"/>
    <n v="12872697616"/>
    <s v="ISAC LOPES DE FREITAS"/>
    <n v="621005"/>
    <n v="44"/>
    <s v="DIRPV"/>
    <n v="1352.49"/>
    <n v="3902.72"/>
    <s v="03 – ENSINO FUNDAMENTAL INCOMPLETO"/>
    <s v="Fundamental incompleto"/>
    <s v="Masculino"/>
    <d v="1992-09-21T00:00:00"/>
    <s v="Parda"/>
    <s v="TRABALHADOR BRAÇAL"/>
    <d v="2022-11-21T00:00:00"/>
    <n v="30"/>
    <x v="0"/>
    <x v="0"/>
  </r>
  <r>
    <n v="154043"/>
    <s v="UNIVERSIDADE FEDERAL DE UBERLÂNDIA"/>
    <s v="052/22"/>
    <n v="5397941000124"/>
    <s v="MASTHER SERVIÇOS E CONSTRUÇÕES LTDA"/>
    <n v="27991288153"/>
    <s v="JOEL BORGES VIEIRA"/>
    <n v="621005"/>
    <n v="44"/>
    <s v="DIRPV"/>
    <n v="1352.49"/>
    <n v="3902.72"/>
    <s v="03 – ENSINO FUNDAMENTAL INCOMPLETO"/>
    <s v="Fundamental Completo "/>
    <s v="Masculino"/>
    <d v="1959-02-01T00:00:00"/>
    <s v="Branca"/>
    <s v="TRABALHADOR BRAÇAL"/>
    <d v="2022-11-21T00:00:00"/>
    <n v="63"/>
    <x v="8"/>
    <x v="0"/>
  </r>
  <r>
    <n v="154043"/>
    <s v="UNIVERSIDADE FEDERAL DE UBERLÂNDIA"/>
    <s v="052/22"/>
    <n v="5397941000124"/>
    <s v="MASTHER SERVIÇOS E CONSTRUÇÕES LTDA"/>
    <n v="4161451679"/>
    <s v="JOELMO LUIZ PIRES"/>
    <n v="621005"/>
    <n v="44"/>
    <s v="DIRPV"/>
    <n v="1352.49"/>
    <n v="3902.72"/>
    <s v="03 – ENSINO FUNDAMENTAL INCOMPLETO"/>
    <s v="Médio"/>
    <s v="Masculino"/>
    <d v="1974-09-18T00:00:00"/>
    <s v="Parda"/>
    <s v="TRABALHADOR BRAÇAL"/>
    <d v="2022-11-21T00:00:00"/>
    <n v="48"/>
    <x v="5"/>
    <x v="0"/>
  </r>
  <r>
    <n v="154043"/>
    <s v="UNIVERSIDADE FEDERAL DE UBERLÂNDIA"/>
    <s v="052/22"/>
    <n v="5397941000124"/>
    <s v="MASTHER SERVIÇOS E CONSTRUÇÕES LTDA"/>
    <n v="3782293622"/>
    <s v="JOSÉ BORGES GUIMARÃES JUNIOR"/>
    <n v="621005"/>
    <n v="44"/>
    <s v="DIRPV"/>
    <n v="1352.49"/>
    <n v="3902.72"/>
    <s v="03 – ENSINO FUNDAMENTAL INCOMPLETO"/>
    <s v="Fundamental Completo "/>
    <s v="Masculino"/>
    <d v="1978-06-08T00:00:00"/>
    <s v="Branca"/>
    <s v="TRABALHADOR BRAÇAL"/>
    <d v="2022-11-21T00:00:00"/>
    <n v="44"/>
    <x v="5"/>
    <x v="0"/>
  </r>
  <r>
    <n v="154043"/>
    <s v="UNIVERSIDADE FEDERAL DE UBERLÂNDIA"/>
    <s v="052/22"/>
    <n v="5397941000124"/>
    <s v="MASTHER SERVIÇOS E CONSTRUÇÕES LTDA"/>
    <n v="15285846609"/>
    <s v="JOSÉ GABRIEL MONTEIRO DE BRITO"/>
    <n v="621005"/>
    <n v="44"/>
    <s v="DIRPV"/>
    <n v="1352.49"/>
    <n v="3902.72"/>
    <s v="03 – ENSINO FUNDAMENTAL INCOMPLETO"/>
    <s v="Médio"/>
    <s v="Masculino"/>
    <d v="1999-12-10T00:00:00"/>
    <s v="Parda"/>
    <s v="TRABALHADOR BRAÇAL"/>
    <d v="2022-11-21T00:00:00"/>
    <n v="23"/>
    <x v="6"/>
    <x v="0"/>
  </r>
  <r>
    <n v="154043"/>
    <s v="UNIVERSIDADE FEDERAL DE UBERLÂNDIA"/>
    <s v="052/22"/>
    <n v="5397941000124"/>
    <s v="MASTHER SERVIÇOS E CONSTRUÇÕES LTDA"/>
    <n v="17696679899"/>
    <s v="JURANDIR DANTAS DE OLIVEIRA"/>
    <n v="621005"/>
    <n v="44"/>
    <s v="DIRPV"/>
    <n v="1352.49"/>
    <n v="3902.72"/>
    <s v="03 – ENSINO FUNDAMENTAL INCOMPLETO"/>
    <s v="Fundamental incompleto"/>
    <s v="Masculino"/>
    <d v="1964-06-08T00:00:00"/>
    <s v="Parda"/>
    <s v="TRABALHADOR BRAÇAL"/>
    <d v="2022-11-21T00:00:00"/>
    <n v="58"/>
    <x v="9"/>
    <x v="0"/>
  </r>
  <r>
    <n v="154043"/>
    <s v="UNIVERSIDADE FEDERAL DE UBERLÂNDIA"/>
    <s v="052/22"/>
    <n v="5397941000124"/>
    <s v="MASTHER SERVIÇOS E CONSTRUÇÕES LTDA"/>
    <n v="61996203649"/>
    <s v="MÁRCIO FRANCO DE REZENDE"/>
    <n v="621005"/>
    <n v="44"/>
    <s v="DIRPV"/>
    <n v="1352.49"/>
    <n v="3902.72"/>
    <s v="03 – ENSINO FUNDAMENTAL INCOMPLETO"/>
    <s v="Fundamental Completo "/>
    <s v="Masculino"/>
    <d v="1967-10-14T00:00:00"/>
    <s v="Branca"/>
    <s v="TRABALHADOR BRAÇAL"/>
    <d v="2022-11-21T00:00:00"/>
    <n v="55"/>
    <x v="9"/>
    <x v="0"/>
  </r>
  <r>
    <n v="154043"/>
    <s v="UNIVERSIDADE FEDERAL DE UBERLÂNDIA"/>
    <s v="052/22"/>
    <n v="5397941000124"/>
    <s v="MASTHER SERVIÇOS E CONSTRUÇÕES LTDA"/>
    <n v="12518179631"/>
    <s v="MARCO AURÉLIO CARDOSO DE ARAÚJO PIRES"/>
    <n v="621005"/>
    <n v="44"/>
    <s v="DIRPV"/>
    <n v="1352.49"/>
    <n v="3902.72"/>
    <s v="03 – ENSINO FUNDAMENTAL INCOMPLETO"/>
    <s v="Fundamental Completo "/>
    <s v="Masculino"/>
    <d v="1995-04-07T00:00:00"/>
    <s v="Branca"/>
    <s v="TRABALHADOR BRAÇAL"/>
    <d v="2022-11-21T00:00:00"/>
    <n v="27"/>
    <x v="3"/>
    <x v="0"/>
  </r>
  <r>
    <n v="154043"/>
    <s v="UNIVERSIDADE FEDERAL DE UBERLÂNDIA"/>
    <s v="052/22"/>
    <n v="5397941000124"/>
    <s v="MASTHER SERVIÇOS E CONSTRUÇÕES LTDA"/>
    <n v="71088935176"/>
    <s v="RAFAEL VITOR ARAÚJO SALLES SILVA"/>
    <n v="621005"/>
    <n v="44"/>
    <s v="DIRPV"/>
    <n v="1352.49"/>
    <n v="3832.46"/>
    <s v="03 – ENSINO FUNDAMENTAL INCOMPLETO"/>
    <s v="Fundamental Completo "/>
    <s v="Masculino"/>
    <d v="2002-07-25T00:00:00"/>
    <s v="Branca"/>
    <s v="TRABALHADOR BRAÇAL"/>
    <d v="2022-11-21T00:00:00"/>
    <n v="20"/>
    <x v="6"/>
    <x v="0"/>
  </r>
  <r>
    <n v="154043"/>
    <s v="UNIVERSIDADE FEDERAL DE UBERLÂNDIA"/>
    <s v="052/22"/>
    <n v="5397941000124"/>
    <s v="MASTHER SERVIÇOS E CONSTRUÇÕES LTDA"/>
    <n v="64988902587"/>
    <s v="RAIMUNDO SILVA RIBEIRO"/>
    <n v="621005"/>
    <n v="44"/>
    <s v="DIRPV"/>
    <n v="1352.49"/>
    <n v="3902.72"/>
    <s v="03 – ENSINO FUNDAMENTAL INCOMPLETO"/>
    <s v="Fundamental Completo "/>
    <s v="Masculino"/>
    <d v="1973-05-28T00:00:00"/>
    <s v="Preta"/>
    <s v="TRABALHADOR BRAÇAL"/>
    <d v="2022-11-21T00:00:00"/>
    <n v="49"/>
    <x v="4"/>
    <x v="0"/>
  </r>
  <r>
    <n v="154043"/>
    <s v="UNIVERSIDADE FEDERAL DE UBERLÂNDIA"/>
    <s v="052/22"/>
    <n v="5397941000124"/>
    <s v="MASTHER SERVIÇOS E CONSTRUÇÕES LTDA"/>
    <n v="13377363688"/>
    <s v="THIAGO RIBEIRO DA SILVA"/>
    <n v="621005"/>
    <n v="44"/>
    <s v="DIRPV"/>
    <n v="1352.49"/>
    <n v="3832.46"/>
    <s v="03 – ENSINO FUNDAMENTAL INCOMPLETO"/>
    <s v="Médio"/>
    <s v="Masculino"/>
    <d v="1994-03-19T00:00:00"/>
    <s v="Parda"/>
    <s v="TRABALHADOR BRAÇAL"/>
    <d v="2022-11-20T00:00:00"/>
    <n v="28"/>
    <x v="3"/>
    <x v="0"/>
  </r>
  <r>
    <n v="154043"/>
    <s v="UNIVERSIDADE FEDERAL DE UBERLÂNDIA"/>
    <s v="052/22"/>
    <n v="5397941000124"/>
    <s v="MASTHER SERVIÇOS E CONSTRUÇÕES LTDA"/>
    <n v="12856049621"/>
    <s v="RIAN BRUNO NASCIMENTO OLIVEIRA"/>
    <n v="621005"/>
    <n v="44"/>
    <s v="DIRPV"/>
    <n v="1352.49"/>
    <n v="3902.72"/>
    <s v="03 – ENSINO FUNDAMENTAL INCOMPLETO"/>
    <s v="Médio"/>
    <s v="Masculino"/>
    <d v="1994-05-22T00:00:00"/>
    <s v="Branca"/>
    <s v="TRABALHADOR BRAÇAL"/>
    <d v="2022-11-21T00:00:00"/>
    <n v="28"/>
    <x v="3"/>
    <x v="0"/>
  </r>
  <r>
    <n v="154043"/>
    <s v="UNIVERSIDADE FEDERAL DE UBERLÂNDIA"/>
    <s v="052/22"/>
    <n v="5397941000124"/>
    <s v="MASTHER SERVIÇOS E CONSTRUÇÕES LTDA"/>
    <n v="13129215603"/>
    <s v="VINÍCIUS LÚCIO DAMASIO"/>
    <n v="621005"/>
    <n v="44"/>
    <s v="DIRPV"/>
    <n v="1352.49"/>
    <n v="3832.46"/>
    <s v="03 – ENSINO FUNDAMENTAL INCOMPLETO"/>
    <s v="Médio"/>
    <s v="Masculino"/>
    <d v="1995-03-28T00:00:00"/>
    <s v="Preta"/>
    <s v="TRABALHADOR BRAÇAL"/>
    <d v="2022-11-21T00:00:00"/>
    <n v="27"/>
    <x v="3"/>
    <x v="0"/>
  </r>
  <r>
    <n v="154043"/>
    <s v="UNIVERSIDADE FEDERAL DE UBERLÂNDIA"/>
    <s v="036/2017"/>
    <s v="25.648387/0001-18"/>
    <s v="RCA SERVIÇOS DE LIMPEZA PREDIAL LTDA. EPPerviços de Limpeza Predial Ltda. EPP"/>
    <s v="090.009.706-01"/>
    <s v="GISELE CAETANO DA SILVA"/>
    <n v="514320"/>
    <n v="44"/>
    <s v="PREFE - PATOS DE MINAS"/>
    <n v="1309.1500000000001"/>
    <n v="4131.25"/>
    <s v="00 - SEM EXIGENCIA"/>
    <s v="Médio"/>
    <s v="Feminino"/>
    <d v="1986-10-27T00:00:00"/>
    <s v="Parda"/>
    <s v="SERVENTE DE LIMPEZA"/>
    <d v="2022-01-31T00:00:00"/>
    <n v="36"/>
    <x v="1"/>
    <x v="0"/>
  </r>
  <r>
    <n v="154043"/>
    <s v="UNIVERSIDADE FEDERAL DE UBERLÂNDIA"/>
    <s v="036/2017"/>
    <s v="25.648387/0001-18"/>
    <s v="RCA SERVIÇOS DE LIMPEZA PREDIAL LTDA. EPPerviços de Limpeza Predial Ltda. EPP"/>
    <s v="038.081.466-80"/>
    <s v="LILIAN CRISTINA PEREIRA DE CARVALHO"/>
    <n v="514320"/>
    <n v="44"/>
    <s v="PREFE - PATOS DE MINAS"/>
    <n v="1793.95"/>
    <n v="5037.46"/>
    <s v="00 - SEM EXIGENCIA"/>
    <s v="Médio"/>
    <s v="Feminino"/>
    <d v="1979-09-27T00:00:00"/>
    <s v="Branca"/>
    <s v="SERVENTE DE LIMPEZA"/>
    <d v="2021-09-01T00:00:00"/>
    <n v="43"/>
    <x v="2"/>
    <x v="0"/>
  </r>
  <r>
    <n v="154043"/>
    <s v="UNIVERSIDADE FEDERAL DE UBERLÂNDIA"/>
    <s v="036/2017"/>
    <s v="25.648387/0001-18"/>
    <s v="RCA SERVIÇOS DE LIMPEZA PREDIAL LTDA. EPPerviços de Limpeza Predial Ltda. EPP"/>
    <n v="8025554627"/>
    <s v="IONE MARIA DE CARVALHO ROCHA"/>
    <n v="514320"/>
    <n v="44"/>
    <s v="PREFE - PATOS DE MINAS"/>
    <n v="1858.16"/>
    <n v="5120.4399999999996"/>
    <s v="00 - SEM EXIGENCIA"/>
    <s v="Médio"/>
    <s v="Feminino"/>
    <d v="1976-11-19T00:00:00"/>
    <s v="Branca"/>
    <s v="ENCARREGADO"/>
    <d v="2018-03-12T00:00:00"/>
    <n v="46"/>
    <x v="5"/>
    <x v="0"/>
  </r>
  <r>
    <n v="154043"/>
    <s v="UNIVERSIDADE FEDERAL DE UBERLÂNDIA"/>
    <s v="036/2017"/>
    <s v="25.648387/0001-18"/>
    <s v="RCA SERVIÇOS DE LIMPEZA PREDIAL LTDA. EPPerviços de Limpeza Predial Ltda. EPP"/>
    <n v="74122886600"/>
    <s v="MAURA MARIA DE OLIVEIRA"/>
    <n v="514320"/>
    <n v="44"/>
    <s v="PREFE - PATOS DE MINAS"/>
    <n v="1793.95"/>
    <n v="5037.46"/>
    <s v="00 - SEM EXIGENCIA"/>
    <s v="Fundamental Completo "/>
    <s v="Feminino"/>
    <d v="1962-10-11T00:00:00"/>
    <s v="Preta"/>
    <s v="SERVENTE DE LIMPEZA"/>
    <d v="2018-03-12T00:00:00"/>
    <n v="60"/>
    <x v="8"/>
    <x v="0"/>
  </r>
  <r>
    <n v="154043"/>
    <s v="UNIVERSIDADE FEDERAL DE UBERLÂNDIA"/>
    <s v="036/2017"/>
    <s v="25.648387/0001-18"/>
    <s v="RCA SERVIÇOS DE LIMPEZA PREDIAL LTDA. EPPerviços de Limpeza Predial Ltda. EPP"/>
    <n v="423418688"/>
    <s v="ISABETE APARECIDA DA SILVA TEIXEIRA "/>
    <n v="514320"/>
    <n v="44"/>
    <s v="PREFE - PATOS DE MINAS"/>
    <n v="1309.1500000000001"/>
    <n v="4131.25"/>
    <s v="00 - SEM EXIGENCIA"/>
    <s v="Médio"/>
    <s v="Feminino"/>
    <d v="1970-10-02T00:00:00"/>
    <s v="Branca"/>
    <s v="SERVENTE DE LIMPEZA"/>
    <d v="2020-01-08T00:00:00"/>
    <n v="52"/>
    <x v="4"/>
    <x v="0"/>
  </r>
  <r>
    <n v="154043"/>
    <s v="UNIVERSIDADE FEDERAL DE UBERLÂNDIA"/>
    <s v="034/2017"/>
    <n v="969841000101"/>
    <s v="ARQGRAPH SEVIÇOS LTDA"/>
    <n v="13601485664"/>
    <s v="ELIOENAI HENRIQUE SILVA PEREIRA"/>
    <n v="314115"/>
    <n v="44"/>
    <s v="DIMAN"/>
    <n v="1422.68"/>
    <n v="4948.53"/>
    <s v="00 - SEM EXIGENCIA"/>
    <s v="Médio"/>
    <s v="Masculino"/>
    <d v="1994-10-21T00:00:00"/>
    <s v="Branca"/>
    <s v="AUXILIAR DE REFRIGERAÇÃO"/>
    <d v="2017-11-03T00:00:00"/>
    <n v="28"/>
    <x v="3"/>
    <x v="0"/>
  </r>
  <r>
    <n v="154043"/>
    <s v="UNIVERSIDADE FEDERAL DE UBERLÂNDIA"/>
    <s v="034/2017"/>
    <n v="969841000101"/>
    <s v="ARQGRAPH SEVIÇOS LTDA"/>
    <n v="40943127149"/>
    <s v="FRANCISCO FREITAS REGO"/>
    <n v="314115"/>
    <n v="44"/>
    <s v="DIMAN"/>
    <n v="1422.68"/>
    <n v="4948.53"/>
    <s v="00 - SEM EXIGENCIA"/>
    <s v="Médio"/>
    <s v="Masculino"/>
    <d v="1965-11-18T00:00:00"/>
    <s v="Branca"/>
    <s v="AUXILIAR DE REFRIGERAÇÃO"/>
    <d v="2017-11-07T00:00:00"/>
    <n v="57"/>
    <x v="9"/>
    <x v="0"/>
  </r>
  <r>
    <n v="154043"/>
    <s v="UNIVERSIDADE FEDERAL DE UBERLÂNDIA"/>
    <s v="034/2017"/>
    <n v="969841000101"/>
    <s v="ARQGRAPH SEVIÇOS LTDA"/>
    <n v="16809537619"/>
    <s v="IGOR RAFAEL NOGUEIRA COSTA"/>
    <n v="314115"/>
    <n v="44"/>
    <s v="DIMAN"/>
    <n v="1422.68"/>
    <n v="4948.53"/>
    <s v="00 - SEM EXIGENCIA"/>
    <s v="Médio"/>
    <s v="Masculino"/>
    <d v="2003-09-01T00:00:00"/>
    <s v="Parda"/>
    <s v="AUXILIAR DE REFRIGERAÇÃO"/>
    <s v="17/112022"/>
    <n v="19"/>
    <x v="6"/>
    <x v="0"/>
  </r>
  <r>
    <n v="154043"/>
    <s v="UNIVERSIDADE FEDERAL DE UBERLÂNDIA"/>
    <s v="034/2017"/>
    <n v="969841000101"/>
    <s v="ARQGRAPH SEVIÇOS LTDA"/>
    <n v="11804801631"/>
    <s v="JEAN VITOR DA SILVA MENDES"/>
    <n v="715210"/>
    <n v="44"/>
    <s v="DIMAN"/>
    <n v="1908.1"/>
    <n v="6319.33"/>
    <s v="10 – CURSO TÉCNICO COMPLETO"/>
    <s v="Técnico"/>
    <s v="Masculino"/>
    <d v="1997-04-14T00:00:00"/>
    <s v="Preta"/>
    <s v="TÉCNICO DE REFRIGERAÇÃO"/>
    <d v="2019-12-18T00:00:00"/>
    <n v="25"/>
    <x v="3"/>
    <x v="0"/>
  </r>
  <r>
    <n v="154043"/>
    <s v="UNIVERSIDADE FEDERAL DE UBERLÂNDIA"/>
    <s v="034/2017"/>
    <n v="969841000101"/>
    <s v="ARQGRAPH SEVIÇOS LTDA"/>
    <n v="10591985683"/>
    <s v="JOAO VICTOR RIBEIRO"/>
    <n v="715210"/>
    <n v="44"/>
    <s v="DIMAN"/>
    <n v="4483.16"/>
    <n v="6319.33"/>
    <s v="10 – CURSO TÉCNICO COMPLETO"/>
    <s v="Técnico"/>
    <s v="Masculino"/>
    <d v="1991-07-03T00:00:00"/>
    <s v="Branca"/>
    <s v="TÉCNICO DE REFRIGERAÇÃO"/>
    <d v="2018-06-11T00:00:00"/>
    <n v="31"/>
    <x v="0"/>
    <x v="1"/>
  </r>
  <r>
    <n v="154043"/>
    <s v="UNIVERSIDADE FEDERAL DE UBERLÂNDIA"/>
    <s v="034/2017"/>
    <n v="969841000101"/>
    <s v="ARQGRAPH SEVIÇOS LTDA"/>
    <n v="17795686737"/>
    <s v="LUIZ HENRIQUE ALVES PAIVA"/>
    <n v="715210"/>
    <n v="44"/>
    <s v="DIMAN"/>
    <n v="1908.1"/>
    <n v="6319.33"/>
    <s v="10 – CURSO TÉCNICO COMPLETO"/>
    <s v="Técnico"/>
    <s v="Masculino"/>
    <d v="1998-10-13T00:00:00"/>
    <s v="Parda"/>
    <s v="TÉCNICO DE REFRIGERAÇÃO"/>
    <d v="2019-07-15T00:00:00"/>
    <n v="24"/>
    <x v="3"/>
    <x v="0"/>
  </r>
  <r>
    <n v="154043"/>
    <s v="UNIVERSIDADE FEDERAL DE UBERLÂNDIA"/>
    <s v="034/2017"/>
    <n v="969841000101"/>
    <s v="ARQGRAPH SEVIÇOS LTDA"/>
    <n v="1537146629"/>
    <s v="MARCUS VINICIUS SILVA"/>
    <n v="715210"/>
    <n v="44"/>
    <s v="DIMAN"/>
    <n v="1908.1"/>
    <n v="6319.33"/>
    <s v="10 – CURSO TÉCNICO COMPLETO"/>
    <s v="Técnico"/>
    <s v="Masculino"/>
    <d v="1988-03-15T00:00:00"/>
    <s v="Parda"/>
    <s v="TÉCNICO DE REFRIGERAÇÃO"/>
    <d v="2019-07-01T00:00:00"/>
    <n v="34"/>
    <x v="1"/>
    <x v="0"/>
  </r>
  <r>
    <n v="154043"/>
    <s v="UNIVERSIDADE FEDERAL DE UBERLÂNDIA"/>
    <s v="034/2017"/>
    <n v="969841000101"/>
    <s v="ARQGRAPH SEVIÇOS LTDA"/>
    <n v="53926935634"/>
    <s v="PAULO QUIRINO DA SILVA JUNIOR"/>
    <n v="214405"/>
    <s v="08"/>
    <s v="DIMAN"/>
    <n v="678.83"/>
    <n v="1000.06"/>
    <s v="08 - Superior Completo"/>
    <s v="Graduação"/>
    <s v="Masculino"/>
    <d v="1966-03-03T00:00:00"/>
    <s v="Branca"/>
    <s v="ENGENHEIRO MECÂNICO"/>
    <d v="2017-11-16T00:00:00"/>
    <n v="56"/>
    <x v="9"/>
    <x v="0"/>
  </r>
  <r>
    <n v="154043"/>
    <s v="UNIVERSIDADE FEDERAL DE UBERLÂNDIA"/>
    <s v="034/2017"/>
    <n v="969841000101"/>
    <s v="ARQGRAPH SEVIÇOS LTDA"/>
    <n v="11488507678"/>
    <s v="PEDRO FERNANDES RODRIGUES DA SILVA"/>
    <n v="314115"/>
    <n v="44"/>
    <s v="DIMAN"/>
    <n v="1422.68"/>
    <n v="4948.53"/>
    <s v="00 - SEM EXIGENCIA"/>
    <s v="Médio"/>
    <s v="Masculino"/>
    <d v="1994-12-22T00:00:00"/>
    <s v="Parda"/>
    <s v="AUXILIAR DE REFRIGERAÇÃO"/>
    <d v="2021-02-18T00:00:00"/>
    <n v="28"/>
    <x v="3"/>
    <x v="0"/>
  </r>
  <r>
    <n v="154043"/>
    <s v="UNIVERSIDADE FEDERAL DE UBERLÂNDIA"/>
    <s v="052/2018"/>
    <n v="969841000101"/>
    <s v="ARQGRAPH SEVIÇOS LTDA"/>
    <n v="11865443689"/>
    <s v="ARTHUR QUEIROZ BOTELHO"/>
    <n v="954305"/>
    <n v="44"/>
    <s v="DIMAN"/>
    <n v="3458.44"/>
    <n v="11588.93"/>
    <s v="10 – CURSO TÉCNICO COMPLETO"/>
    <s v="Técnico"/>
    <s v="Masculino"/>
    <d v="1993-09-27T00:00:00"/>
    <s v="Branca"/>
    <s v="Reparador de equipamentos de escritório "/>
    <d v="2022-01-31T00:00:00"/>
    <n v="29"/>
    <x v="0"/>
    <x v="2"/>
  </r>
  <r>
    <n v="154043"/>
    <s v="UNIVERSIDADE FEDERAL DE UBERLÂNDIA"/>
    <s v="052/2018"/>
    <n v="969841000101"/>
    <s v="ARQGRAPH SEVIÇOS LTDA"/>
    <n v="3618475640"/>
    <s v="BENEDITO LUCIANO DIAS JUNIOR"/>
    <n v="313220"/>
    <n v="44"/>
    <s v="DIMAN"/>
    <n v="4226.9799999999996"/>
    <n v="13054.06"/>
    <s v="10 – CURSO TÉCNICO COMPLETO"/>
    <s v="Técnico"/>
    <s v="Masculino"/>
    <d v="1976-07-26T00:00:00"/>
    <s v="Branca"/>
    <s v="Técnico em manutenção de computador "/>
    <d v="2019-02-18T00:00:00"/>
    <n v="46"/>
    <x v="5"/>
    <x v="1"/>
  </r>
  <r>
    <n v="154043"/>
    <s v="UNIVERSIDADE FEDERAL DE UBERLÂNDIA"/>
    <s v="052/2018"/>
    <n v="969841000101"/>
    <s v="ARQGRAPH SEVIÇOS LTDA"/>
    <n v="7891932646"/>
    <s v="CINTIA ALVES LINO"/>
    <n v="354205"/>
    <n v="44"/>
    <s v="DIMAN"/>
    <n v="2843.61"/>
    <n v="8189.63"/>
    <s v="06 – ENSINO MÉDIO COMPLETO"/>
    <s v="Graduação"/>
    <s v="Feminino"/>
    <d v="1987-03-10T00:00:00"/>
    <s v="Branca"/>
    <s v="Comprador"/>
    <d v="2019-12-02T00:00:00"/>
    <n v="35"/>
    <x v="1"/>
    <x v="2"/>
  </r>
  <r>
    <n v="154043"/>
    <s v="UNIVERSIDADE FEDERAL DE UBERLÂNDIA"/>
    <s v="052/2018"/>
    <n v="969841000101"/>
    <s v="ARQGRAPH SEVIÇOS LTDA"/>
    <n v="52001636920"/>
    <s v="CLETON REINALDO GOMES DE CALDAS "/>
    <n v="915305"/>
    <n v="44"/>
    <s v="DIMAN"/>
    <n v="4226.9799999999996"/>
    <n v="13054.06"/>
    <s v="10 – CURSO TÉCNICO COMPLETO"/>
    <s v="Técnico"/>
    <s v="Masculino"/>
    <d v="1965-01-06T00:00:00"/>
    <s v="Preta"/>
    <s v="Reparador de equipamentos biomédicos "/>
    <s v=" 19/11/2018"/>
    <n v="57"/>
    <x v="9"/>
    <x v="1"/>
  </r>
  <r>
    <n v="154043"/>
    <s v="UNIVERSIDADE FEDERAL DE UBERLÂNDIA"/>
    <s v="052/2018"/>
    <n v="969841000101"/>
    <s v="ARQGRAPH SEVIÇOS LTDA"/>
    <n v="10131238671"/>
    <s v="DIEGO HENRIQUEROCHA DEANDRADEBRAGA"/>
    <n v="915305"/>
    <n v="44"/>
    <s v="DIMAN"/>
    <n v="4226.9799999999996"/>
    <n v="13054.06"/>
    <s v="10 – CURSO TÉCNICO COMPLETO"/>
    <s v="Técnico"/>
    <s v="Masculino"/>
    <d v="1991-01-20T00:00:00"/>
    <s v="Branca"/>
    <s v="Reparador de equipamentos biomédicos "/>
    <d v="2021-03-22T00:00:00"/>
    <n v="31"/>
    <x v="0"/>
    <x v="1"/>
  </r>
  <r>
    <n v="154043"/>
    <s v="UNIVERSIDADE FEDERAL DE UBERLÂNDIA"/>
    <s v="052/2018"/>
    <s v="00.969.841/0001-01"/>
    <s v="ARQGRAPH SEVIÇOS LTDA"/>
    <n v="4311502656"/>
    <s v="JOSE NUNES DE SOUZA FILHO"/>
    <n v="313220"/>
    <n v="44"/>
    <s v="DIMAN"/>
    <n v="4226.9799999999996"/>
    <n v="13054.06"/>
    <s v="10 – CURSO TÉCNICO COMPLETO"/>
    <s v="Técnico"/>
    <s v="Masculino"/>
    <d v="1981-02-28T00:00:00"/>
    <s v="Parda"/>
    <s v="Técnico em manutenção de computador "/>
    <d v="2021-11-03T00:00:00"/>
    <n v="41"/>
    <x v="2"/>
    <x v="1"/>
  </r>
  <r>
    <n v="154043"/>
    <s v="UNIVERSIDADE FEDERAL DE UBERLÂNDIA"/>
    <s v="052/2018"/>
    <s v="00.969.841/0001-01"/>
    <s v="ARQGRAPH SEVIÇOS LTDA"/>
    <s v="096.065.946-37"/>
    <s v="KARLA DORNELAS LEMES VIEIRA"/>
    <n v="354205"/>
    <n v="44"/>
    <s v="DIMAN"/>
    <n v="2843.61"/>
    <n v="8189.63"/>
    <s v="06 – ENSINO MÉDIO COMPLETO"/>
    <s v="Médio"/>
    <s v="Feminino"/>
    <d v="2020-07-20T00:00:00"/>
    <s v="Branca"/>
    <s v="Comprador"/>
    <d v="2020-09-16T00:00:00"/>
    <m/>
    <x v="11"/>
    <x v="2"/>
  </r>
  <r>
    <n v="154043"/>
    <s v="UNIVERSIDADE FEDERAL DE UBERLÂNDIA"/>
    <s v="052/2018"/>
    <n v="969841000101"/>
    <s v="ARQGRAPH SEVIÇOS LTDA"/>
    <n v="1854057626"/>
    <s v="KELSON WILLIAN DOS ANJOS DE ASSIS"/>
    <n v="954305"/>
    <n v="44"/>
    <s v="DIMAN"/>
    <n v="4226.9799999999996"/>
    <n v="13054.06"/>
    <s v="10 – CURSO TÉCNICO COMPLETO"/>
    <s v="Técnico"/>
    <s v="Masculino"/>
    <d v="1965-01-06T00:00:00"/>
    <s v="Preta"/>
    <s v="Reparador de equipamentos biomédicos "/>
    <d v="2021-05-12T00:00:00"/>
    <n v="57"/>
    <x v="9"/>
    <x v="1"/>
  </r>
  <r>
    <n v="154043"/>
    <s v="UNIVERSIDADE FEDERAL DE UBERLÂNDIA"/>
    <s v="052/2018"/>
    <n v="969841000101"/>
    <s v="ARQGRAPH SEVIÇOS LTDA"/>
    <n v="5446063619"/>
    <s v="MARCELO DE SOUZA FERREIRA"/>
    <n v="915105"/>
    <n v="44"/>
    <s v="DIMAN"/>
    <n v="4226.9799999999996"/>
    <n v="13054.06"/>
    <s v="10 – CURSO TÉCNICO COMPLETO"/>
    <s v="Técnico"/>
    <s v="Masculino"/>
    <d v="1980-08-31T00:00:00"/>
    <s v="Branca"/>
    <s v="Reparador de instrumentos de medição e precisão "/>
    <s v=" 23/11/2015"/>
    <n v="42"/>
    <x v="2"/>
    <x v="1"/>
  </r>
  <r>
    <n v="154043"/>
    <s v="UNIVERSIDADE FEDERAL DE UBERLÂNDIA"/>
    <s v="052/2018"/>
    <n v="969841000101"/>
    <s v="ARQGRAPH SEVIÇOS LTDA"/>
    <s v="052.545.611-22"/>
    <s v="RAPHAEL MAGALHAES DA SILVA"/>
    <n v="954305"/>
    <n v="44"/>
    <s v="DIMAN"/>
    <n v="3458.44"/>
    <n v="11588.93"/>
    <s v="10 – CURSO TÉCNICO COMPLETO"/>
    <s v="Técnico"/>
    <s v="Masculino"/>
    <d v="1996-07-08T00:00:00"/>
    <s v="Parda"/>
    <s v="Reparador de equipamentos de escritório "/>
    <d v="2022-07-15T00:00:00"/>
    <n v="26"/>
    <x v="3"/>
    <x v="2"/>
  </r>
  <r>
    <n v="154043"/>
    <s v="UNIVERSIDADE FEDERAL DE UBERLÂNDIA"/>
    <s v="052/2018"/>
    <n v="969841000101"/>
    <s v="ARQGRAPH SEVIÇOS LTDA"/>
    <n v="1280318678"/>
    <s v="REJANE CRISTINA DOS SANTOS KARWOWSKI"/>
    <n v="142705"/>
    <n v="44"/>
    <s v="DIMAN"/>
    <n v="7685.4"/>
    <n v="17496.580000000002"/>
    <s v="08 - Superior Completo"/>
    <s v="Graduação"/>
    <s v="Feminino"/>
    <d v="1987-08-18T00:00:00"/>
    <s v="Branca"/>
    <s v="Gerente de Manutenção"/>
    <d v="2020-12-04T00:00:00"/>
    <n v="35"/>
    <x v="1"/>
    <x v="3"/>
  </r>
  <r>
    <n v="154043"/>
    <s v="UNIVERSIDADE FEDERAL DE UBERLÂNDIA"/>
    <s v="052/2018"/>
    <n v="969841000101"/>
    <s v="ARQGRAPH SEVIÇOS LTDA"/>
    <s v="098.546.786-01"/>
    <s v="THIAGO MARTINS CAETANO"/>
    <n v="313220"/>
    <n v="44"/>
    <s v="DIMAN"/>
    <n v="4226.9799999999996"/>
    <n v="13054.06"/>
    <s v="10 – CURSO TÉCNICO COMPLETO"/>
    <s v="Técnico"/>
    <s v="Masculino"/>
    <d v="1991-06-14T00:00:00"/>
    <s v="Branca"/>
    <s v="Técnico em manutenção de computador "/>
    <d v="2022-09-01T00:00:00"/>
    <n v="31"/>
    <x v="0"/>
    <x v="1"/>
  </r>
  <r>
    <n v="154043"/>
    <s v="UNIVERSIDADE FEDERAL DE UBERLÂNDIA"/>
    <s v="038/2018"/>
    <n v="9611589000139"/>
    <s v="Instituto Brasileiro de Politicas Públicas"/>
    <n v="5666616676"/>
    <s v="ADEON SOUZA AMARAL"/>
    <s v="Recepcionista"/>
    <s v="40H"/>
    <s v="UFU"/>
    <n v="2110.6999999999998"/>
    <n v="4544.34"/>
    <s v="ENSINO MÉDIO COMPLETO"/>
    <s v="Médio"/>
    <s v="Masculino"/>
    <d v="1982-03-07T00:00:00"/>
    <s v="Branca"/>
    <s v="Recepcionista"/>
    <d v="2019-01-16T00:00:00"/>
    <n v="40"/>
    <x v="2"/>
    <x v="2"/>
  </r>
  <r>
    <n v="154043"/>
    <s v="UNIVERSIDADE FEDERAL DE UBERLÂNDIA"/>
    <s v="038/2018"/>
    <n v="9611589000139"/>
    <s v="Instituto Brasileiro de Politicas Públicas"/>
    <n v="125812167"/>
    <s v="ADRIANA DIONISIO DE SANTANA"/>
    <s v="Recepcionista"/>
    <s v="40H"/>
    <s v="UFU"/>
    <n v="2110.6999999999998"/>
    <n v="4544.34"/>
    <s v="ENSINO MÉDIO COMPLETO"/>
    <s v="Médio"/>
    <s v="Feminino"/>
    <d v="1982-10-30T00:00:00"/>
    <s v="Preta"/>
    <s v="Recepcionista"/>
    <d v="2018-11-08T00:00:00"/>
    <n v="40"/>
    <x v="2"/>
    <x v="2"/>
  </r>
  <r>
    <n v="154043"/>
    <s v="UNIVERSIDADE FEDERAL DE UBERLÂNDIA"/>
    <s v="038/2018"/>
    <n v="9611589000139"/>
    <s v="Instituto Brasileiro de Politicas Públicas"/>
    <n v="8037214630"/>
    <s v="ADRIELLE TEIXEIRA ROSA"/>
    <s v="Recepcionista"/>
    <s v="40H"/>
    <s v="UFU"/>
    <n v="2110.6999999999998"/>
    <n v="4544.34"/>
    <s v="ENSINO MÉDIO COMPLETO"/>
    <s v="Graduação"/>
    <s v="Feminino"/>
    <d v="1986-06-13T00:00:00"/>
    <s v="Branca"/>
    <s v="Recepcionista"/>
    <d v="2018-11-08T00:00:00"/>
    <n v="36"/>
    <x v="1"/>
    <x v="2"/>
  </r>
  <r>
    <n v="154043"/>
    <s v="UNIVERSIDADE FEDERAL DE UBERLÂNDIA"/>
    <s v="038/2018"/>
    <n v="9611589000139"/>
    <s v="Instituto Brasileiro de Politicas Públicas"/>
    <n v="12067763660"/>
    <s v="ALEKYSSANE MENDES ALVES"/>
    <s v="Recepcionista"/>
    <s v="40H"/>
    <s v="UFU"/>
    <n v="2110.6999999999998"/>
    <n v="4544.34"/>
    <s v="ENSINO MÉDIO COMPLETO"/>
    <s v="Graduação"/>
    <s v="Feminino"/>
    <d v="1995-10-02T00:00:00"/>
    <s v="Parda"/>
    <s v="Recepcionista"/>
    <d v="2021-03-01T00:00:00"/>
    <n v="27"/>
    <x v="3"/>
    <x v="2"/>
  </r>
  <r>
    <n v="154043"/>
    <s v="UNIVERSIDADE FEDERAL DE UBERLÂNDIA"/>
    <s v="038/2018"/>
    <n v="9611589000139"/>
    <s v="Instituto Brasileiro de Politicas Públicas"/>
    <n v="9467107678"/>
    <s v="ALEX FERREIRA DOS SANTOS"/>
    <s v="Recepcionista"/>
    <s v="40H"/>
    <s v="UFU"/>
    <n v="2110.6999999999998"/>
    <n v="4544.34"/>
    <s v="ENSINO MÉDIO COMPLETO"/>
    <s v="Médio"/>
    <s v="Masculino"/>
    <d v="1987-11-28T00:00:00"/>
    <s v="Branca"/>
    <s v="Recepcionista"/>
    <d v="2021-02-12T00:00:00"/>
    <n v="35"/>
    <x v="1"/>
    <x v="2"/>
  </r>
  <r>
    <n v="154043"/>
    <s v="UNIVERSIDADE FEDERAL DE UBERLÂNDIA"/>
    <s v="038/2018"/>
    <n v="9611589000139"/>
    <s v="Instituto Brasileiro de Politicas Públicas"/>
    <n v="5078451617"/>
    <s v="ALICE LENICLEIA SOUSA FERNANDES"/>
    <s v="Recepcionista"/>
    <s v="40H"/>
    <s v="UFU"/>
    <n v="2110.6999999999998"/>
    <n v="4544.34"/>
    <s v="ENSINO MÉDIO COMPLETO"/>
    <s v="Médio"/>
    <s v="Feminino"/>
    <d v="1981-05-14T00:00:00"/>
    <s v="Parda"/>
    <s v="Recepcionista"/>
    <d v="2018-12-03T00:00:00"/>
    <n v="41"/>
    <x v="2"/>
    <x v="2"/>
  </r>
  <r>
    <n v="154043"/>
    <s v="UNIVERSIDADE FEDERAL DE UBERLÂNDIA"/>
    <s v="038/2018"/>
    <n v="9611589000139"/>
    <s v="Instituto Brasileiro de Politicas Públicas"/>
    <n v="8317589617"/>
    <s v="ALINE INACIO ALENCAR"/>
    <s v="Recepcionista"/>
    <s v="40H"/>
    <s v="UFU"/>
    <n v="2110.6999999999998"/>
    <n v="4544.34"/>
    <s v="ENSINO MÉDIO COMPLETO"/>
    <s v="Graduação"/>
    <s v="Feminino"/>
    <d v="1989-01-29T00:00:00"/>
    <s v="Parda"/>
    <s v="Recepcionista"/>
    <d v="2019-08-09T00:00:00"/>
    <n v="33"/>
    <x v="0"/>
    <x v="2"/>
  </r>
  <r>
    <n v="154043"/>
    <s v="UNIVERSIDADE FEDERAL DE UBERLÂNDIA"/>
    <s v="038/2018"/>
    <n v="9611589000139"/>
    <s v="Instituto Brasileiro de Politicas Públicas"/>
    <n v="3695871628"/>
    <s v="ALZIRA SILVA GALDINO"/>
    <s v="Recepcionista"/>
    <s v="40H"/>
    <s v="UFU"/>
    <n v="2110.6999999999998"/>
    <n v="4544.34"/>
    <s v="ENSINO MÉDIO COMPLETO"/>
    <s v="Médio"/>
    <s v="Feminino"/>
    <d v="1977-08-10T00:00:00"/>
    <s v="Parda"/>
    <s v="Recepcionista"/>
    <d v="2018-11-08T00:00:00"/>
    <n v="45"/>
    <x v="5"/>
    <x v="2"/>
  </r>
  <r>
    <n v="154043"/>
    <s v="UNIVERSIDADE FEDERAL DE UBERLÂNDIA"/>
    <s v="038/2018"/>
    <n v="9611589000139"/>
    <s v="Instituto Brasileiro de Politicas Públicas"/>
    <s v="135.165.496-96"/>
    <s v="ANA CAROLINA MATOSINHOS PORTO"/>
    <s v="Recepcionista"/>
    <s v="40H"/>
    <s v="UFU"/>
    <n v="2110.6999999999998"/>
    <n v="4544.34"/>
    <s v="ENSINO MÉDIO COMPLETO"/>
    <s v="Médio"/>
    <s v="Feminino"/>
    <d v="1998-05-19T00:00:00"/>
    <s v="Parda"/>
    <s v="Recepcionista"/>
    <d v="2022-05-02T00:00:00"/>
    <n v="24"/>
    <x v="3"/>
    <x v="2"/>
  </r>
  <r>
    <n v="154043"/>
    <s v="UNIVERSIDADE FEDERAL DE UBERLÂNDIA"/>
    <s v="038/2018"/>
    <n v="9611589000139"/>
    <s v="Instituto Brasileiro de Politicas Públicas"/>
    <n v="5631030608"/>
    <s v="ANA CAROLINA MENDES MORAIS CALISTO"/>
    <s v="Recepcionista"/>
    <s v="40H"/>
    <s v="UFU"/>
    <n v="2110.6999999999998"/>
    <n v="4544.34"/>
    <s v="ENSINO MÉDIO COMPLETO"/>
    <s v="Graduação"/>
    <s v="Feminino"/>
    <d v="1982-03-16T00:00:00"/>
    <s v="Branca"/>
    <s v="Recepcionista"/>
    <d v="2018-11-12T00:00:00"/>
    <n v="40"/>
    <x v="2"/>
    <x v="2"/>
  </r>
  <r>
    <n v="154043"/>
    <s v="UNIVERSIDADE FEDERAL DE UBERLÂNDIA"/>
    <s v="038/2018"/>
    <n v="9611589000139"/>
    <s v="Instituto Brasileiro de Politicas Públicas"/>
    <n v="97575925104"/>
    <s v="ANA CLEIDE MENDONÇA DA SILVA GARBIM"/>
    <s v="Recepcionista"/>
    <s v="40H"/>
    <s v="UFU"/>
    <n v="2110.6999999999998"/>
    <n v="4544.34"/>
    <s v="ENSINO MÉDIO COMPLETO"/>
    <s v="Graduação"/>
    <s v="Feminino"/>
    <d v="1979-01-20T00:00:00"/>
    <s v="Parda"/>
    <s v="Recepcionista"/>
    <d v="2018-11-12T00:00:00"/>
    <n v="43"/>
    <x v="2"/>
    <x v="2"/>
  </r>
  <r>
    <n v="154043"/>
    <s v="UNIVERSIDADE FEDERAL DE UBERLÂNDIA"/>
    <s v="038/2018"/>
    <n v="9611589000139"/>
    <s v="Instituto Brasileiro de Politicas Públicas"/>
    <n v="70445874104"/>
    <s v="ANA FLAVIA SENA BARBOSA"/>
    <s v="Recepcionista"/>
    <s v="40H"/>
    <s v="UFU"/>
    <n v="2110.6999999999998"/>
    <n v="4544.34"/>
    <s v="ENSINO MÉDIO COMPLETO"/>
    <s v="Graduação"/>
    <s v="Feminino"/>
    <d v="1997-06-02T00:00:00"/>
    <s v="Parda"/>
    <s v="Recepcionista"/>
    <d v="2019-08-01T00:00:00"/>
    <n v="25"/>
    <x v="3"/>
    <x v="2"/>
  </r>
  <r>
    <n v="154043"/>
    <s v="UNIVERSIDADE FEDERAL DE UBERLÂNDIA"/>
    <s v="038/2018"/>
    <n v="9611589000139"/>
    <s v="Instituto Brasileiro de Politicas Públicas"/>
    <n v="11441281614"/>
    <s v="ANA PAULA FERREIRA SILVA"/>
    <s v="Recepcionista"/>
    <s v="40H"/>
    <s v="UFU"/>
    <n v="2110.6999999999998"/>
    <n v="4544.34"/>
    <s v="ENSINO MÉDIO COMPLETO"/>
    <s v="Especialização"/>
    <s v="Feminino"/>
    <d v="1994-07-21T00:00:00"/>
    <s v="Parda"/>
    <s v="Recepcionista"/>
    <d v="2021-04-01T00:00:00"/>
    <n v="28"/>
    <x v="3"/>
    <x v="2"/>
  </r>
  <r>
    <n v="154043"/>
    <s v="UNIVERSIDADE FEDERAL DE UBERLÂNDIA"/>
    <s v="038/2018"/>
    <n v="9611589000139"/>
    <s v="Instituto Brasileiro de Politicas Públicas"/>
    <s v="092.500.756-00"/>
    <s v="ANA PAULA OLIVEIRA CARVALHO"/>
    <s v="Recepcionista"/>
    <s v="40H"/>
    <s v="UFU"/>
    <n v="2110.6999999999998"/>
    <n v="4544.34"/>
    <s v="ENSINO MÉDIO COMPLETO"/>
    <s v="Médio"/>
    <s v="Feminino"/>
    <d v="1989-03-01T00:00:00"/>
    <s v="Parda"/>
    <s v="Recepcionista"/>
    <d v="2022-04-07T00:00:00"/>
    <n v="33"/>
    <x v="0"/>
    <x v="2"/>
  </r>
  <r>
    <n v="154043"/>
    <s v="UNIVERSIDADE FEDERAL DE UBERLÂNDIA"/>
    <s v="038/2018"/>
    <n v="9611589000139"/>
    <s v="Instituto Brasileiro de Politicas Públicas"/>
    <s v="117.194.736-41"/>
    <s v="ANA PAULA RODRIGUES FERREIRA"/>
    <s v="Recepcionista"/>
    <s v="40H"/>
    <s v="UFU"/>
    <n v="2110.6999999999998"/>
    <n v="4544.34"/>
    <s v="ENSINO MÉDIO COMPLETO"/>
    <s v="Médio"/>
    <s v="Feminino"/>
    <d v="1993-12-01T00:00:00"/>
    <s v="Branca"/>
    <s v="Recepcionista"/>
    <d v="2019-05-20T00:00:00"/>
    <n v="29"/>
    <x v="0"/>
    <x v="2"/>
  </r>
  <r>
    <n v="154043"/>
    <s v="UNIVERSIDADE FEDERAL DE UBERLÂNDIA"/>
    <s v="038/2018"/>
    <n v="9611589000139"/>
    <s v="Instituto Brasileiro de Politicas Públicas"/>
    <s v="101.071.966-11"/>
    <s v="ANDERSON LEITE LADARIO"/>
    <s v="Recepcionista"/>
    <s v="40H"/>
    <s v="UFU"/>
    <n v="2110.6999999999998"/>
    <n v="4544.34"/>
    <s v="ENSINO MÉDIO COMPLETO"/>
    <s v="Médio"/>
    <s v="Masculino"/>
    <d v="1992-01-26T00:00:00"/>
    <s v="Branca"/>
    <s v="Recepcionista"/>
    <d v="2020-10-01T00:00:00"/>
    <n v="30"/>
    <x v="0"/>
    <x v="2"/>
  </r>
  <r>
    <n v="154043"/>
    <s v="UNIVERSIDADE FEDERAL DE UBERLÂNDIA"/>
    <s v="038/2018"/>
    <n v="9611589000139"/>
    <s v="Instituto Brasileiro de Politicas Públicas"/>
    <s v="096.091.356-41"/>
    <s v="ANGELICA PEREIRA ALVES DA SILVA"/>
    <s v="Recepcionista"/>
    <s v="40H"/>
    <s v="UFU"/>
    <n v="2110.6999999999998"/>
    <n v="4544.34"/>
    <s v="ENSINO MÉDIO COMPLETO"/>
    <s v="Graduação"/>
    <s v="Feminino"/>
    <d v="1990-11-16T00:00:00"/>
    <s v="Parda"/>
    <s v="Recepcionista"/>
    <d v="2022-04-18T00:00:00"/>
    <n v="32"/>
    <x v="0"/>
    <x v="2"/>
  </r>
  <r>
    <n v="154043"/>
    <s v="UNIVERSIDADE FEDERAL DE UBERLÂNDIA"/>
    <s v="038/2018"/>
    <n v="9611589000139"/>
    <s v="Instituto Brasileiro de Politicas Públicas"/>
    <n v="1130631133"/>
    <s v="ANNA BEATRIZ GIMENEZ DA SILVA"/>
    <s v="Recepcionista"/>
    <s v="44H"/>
    <s v="UFU"/>
    <n v="2321.77"/>
    <n v="4974.22"/>
    <s v="ENSINO MÉDIO COMPLETO"/>
    <s v="Médio"/>
    <s v="Feminino"/>
    <d v="1997-01-26T00:00:00"/>
    <s v="Branca"/>
    <s v="Recepcionista"/>
    <d v="2021-05-24T00:00:00"/>
    <n v="25"/>
    <x v="3"/>
    <x v="2"/>
  </r>
  <r>
    <n v="154043"/>
    <s v="UNIVERSIDADE FEDERAL DE UBERLÂNDIA"/>
    <s v="038/2018"/>
    <n v="9611589000139"/>
    <s v="Instituto Brasileiro de Politicas Públicas"/>
    <s v="060.355.146-77"/>
    <s v="ANUSQUIA CAROLINA OHHIRA KAWAMOTO"/>
    <s v="Recepcionista"/>
    <s v="40H"/>
    <s v="UFU"/>
    <n v="2110.6999999999998"/>
    <n v="4544.34"/>
    <s v="ENSINO MÉDIO COMPLETO"/>
    <s v="Graduação"/>
    <s v="Feminino"/>
    <d v="1982-12-29T00:00:00"/>
    <s v="Branca"/>
    <s v="Recepcionista"/>
    <d v="2018-11-08T00:00:00"/>
    <n v="40"/>
    <x v="2"/>
    <x v="2"/>
  </r>
  <r>
    <n v="154043"/>
    <s v="UNIVERSIDADE FEDERAL DE UBERLÂNDIA"/>
    <s v="038/2018"/>
    <n v="9611589000139"/>
    <s v="Instituto Brasileiro de Politicas Públicas"/>
    <n v="12614544647"/>
    <s v="ARTHUR FREITAS SAMPAIO"/>
    <s v="Recepcionista"/>
    <s v="40H"/>
    <s v="UFU"/>
    <n v="2110.6999999999998"/>
    <n v="4544.34"/>
    <s v="ENSINO MÉDIO COMPLETO"/>
    <s v="Médio"/>
    <s v="Masculino"/>
    <d v="2000-08-07T00:00:00"/>
    <s v="Branca"/>
    <s v="Recepcionista"/>
    <d v="2019-08-05T00:00:00"/>
    <n v="22"/>
    <x v="6"/>
    <x v="2"/>
  </r>
  <r>
    <n v="154043"/>
    <s v="UNIVERSIDADE FEDERAL DE UBERLÂNDIA"/>
    <s v="038/2018"/>
    <n v="9611589000139"/>
    <s v="Instituto Brasileiro de Politicas Públicas"/>
    <n v="11309361630"/>
    <s v="BARBARA DE OLIVEIRA SILVA"/>
    <s v="Recepcionista"/>
    <s v="40H"/>
    <s v="UFU"/>
    <n v="2110.6999999999998"/>
    <n v="4544.34"/>
    <s v="ENSINO MÉDIO COMPLETO"/>
    <s v="Graduação"/>
    <s v="Feminino"/>
    <d v="1997-06-24T00:00:00"/>
    <s v="Preta"/>
    <s v="Recepcionista"/>
    <d v="2021-03-19T00:00:00"/>
    <n v="25"/>
    <x v="3"/>
    <x v="2"/>
  </r>
  <r>
    <n v="154043"/>
    <s v="UNIVERSIDADE FEDERAL DE UBERLÂNDIA"/>
    <s v="038/2018"/>
    <n v="9611589000139"/>
    <s v="Instituto Brasileiro de Politicas Públicas"/>
    <n v="6429029689"/>
    <s v="BETHANIA FALCO DE LIMA"/>
    <s v="Recepcionista"/>
    <s v="40H"/>
    <s v="UFU"/>
    <n v="2110.6999999999998"/>
    <n v="4544.34"/>
    <s v="ENSINO MÉDIO COMPLETO"/>
    <s v="Graduação"/>
    <s v="Feminino"/>
    <d v="1985-06-11T00:00:00"/>
    <s v="Branca"/>
    <s v="Recepcionista"/>
    <d v="2018-11-08T00:00:00"/>
    <n v="37"/>
    <x v="1"/>
    <x v="2"/>
  </r>
  <r>
    <n v="154043"/>
    <s v="UNIVERSIDADE FEDERAL DE UBERLÂNDIA"/>
    <s v="038/2018"/>
    <n v="9611589000139"/>
    <s v="Instituto Brasileiro de Politicas Públicas"/>
    <s v="083.138.046-29"/>
    <s v="BRUNNA VASTAG FERREIRA SILVA"/>
    <s v="Recepcionista"/>
    <s v="40H + INSAL"/>
    <s v="UFU"/>
    <n v="2353.1"/>
    <n v="5007.8500000000004"/>
    <s v="ENSINO MÉDIO COMPLETO"/>
    <s v="Graduação"/>
    <s v="Feminino"/>
    <d v="1987-05-11T00:00:00"/>
    <s v="Branca"/>
    <s v="Recepcionista"/>
    <d v="2018-11-08T00:00:00"/>
    <n v="35"/>
    <x v="1"/>
    <x v="2"/>
  </r>
  <r>
    <n v="154043"/>
    <s v="UNIVERSIDADE FEDERAL DE UBERLÂNDIA"/>
    <s v="038/2018"/>
    <n v="9611589000139"/>
    <s v="Instituto Brasileiro de Politicas Públicas"/>
    <n v="12518622683"/>
    <s v="BRUNO HENRIQUE SILVA"/>
    <s v="Recepcionista"/>
    <s v="40H"/>
    <s v="UFU"/>
    <n v="2110.6999999999998"/>
    <n v="4544.34"/>
    <s v="ENSINO MÉDIO COMPLETO"/>
    <s v="Graduação"/>
    <s v="Masculino"/>
    <d v="1995-12-21T00:00:00"/>
    <s v="Preta"/>
    <s v="Recepcionista"/>
    <d v="2018-11-08T00:00:00"/>
    <n v="27"/>
    <x v="3"/>
    <x v="2"/>
  </r>
  <r>
    <n v="154043"/>
    <s v="UNIVERSIDADE FEDERAL DE UBERLÂNDIA"/>
    <s v="038/2018"/>
    <n v="9611589000139"/>
    <s v="Instituto Brasileiro de Politicas Públicas"/>
    <s v="093.114.306-33"/>
    <s v="CAIO CESAR DE ALMEIDA GUIMARAES"/>
    <s v="Recepcionista"/>
    <s v="40H"/>
    <s v="UFU"/>
    <n v="2110.6999999999998"/>
    <n v="4544.34"/>
    <s v="ENSINO MÉDIO COMPLETO"/>
    <s v="Especialização"/>
    <s v="Masculino"/>
    <d v="1992-03-27T00:00:00"/>
    <s v="Branca"/>
    <s v="Recepcionista"/>
    <d v="2018-11-08T00:00:00"/>
    <n v="30"/>
    <x v="0"/>
    <x v="2"/>
  </r>
  <r>
    <n v="154043"/>
    <s v="UNIVERSIDADE FEDERAL DE UBERLÂNDIA"/>
    <s v="038/2018"/>
    <n v="9611589000139"/>
    <s v="Instituto Brasileiro de Politicas Públicas"/>
    <s v="100.174.896-44"/>
    <s v="CARLOS MAGNO DE OLIVEIRA MARTINS JR"/>
    <s v="Recepcionista"/>
    <s v="40H"/>
    <s v="UFU"/>
    <n v="2110.6999999999998"/>
    <n v="4544.34"/>
    <s v="ENSINO MÉDIO COMPLETO"/>
    <s v="Médio"/>
    <s v="Masculino"/>
    <d v="1981-11-08T00:00:00"/>
    <s v="Branca"/>
    <s v="Recepcionista"/>
    <d v="2019-05-20T00:00:00"/>
    <n v="41"/>
    <x v="2"/>
    <x v="2"/>
  </r>
  <r>
    <n v="154043"/>
    <s v="UNIVERSIDADE FEDERAL DE UBERLÂNDIA"/>
    <s v="038/2018"/>
    <n v="9611589000139"/>
    <s v="Instituto Brasileiro de Politicas Públicas"/>
    <s v="807.677.456-04"/>
    <s v="CELIO DOS REIS PEREIRA"/>
    <s v="Recepcionista"/>
    <s v="40H"/>
    <s v="UFU"/>
    <n v="2110.6999999999998"/>
    <n v="4544.34"/>
    <s v="ENSINO MÉDIO COMPLETO"/>
    <s v="Médio"/>
    <s v="Masculino"/>
    <d v="1968-12-05T00:00:00"/>
    <s v="Preta"/>
    <s v="Recepcionista"/>
    <d v="2018-11-08T00:00:00"/>
    <n v="54"/>
    <x v="9"/>
    <x v="2"/>
  </r>
  <r>
    <n v="154043"/>
    <s v="UNIVERSIDADE FEDERAL DE UBERLÂNDIA"/>
    <s v="038/2018"/>
    <n v="9611589000139"/>
    <s v="Instituto Brasileiro de Politicas Públicas"/>
    <s v="064.503.536-00"/>
    <s v="CORDELIA LOPES GARCIA"/>
    <s v="Recepcionista"/>
    <s v="40H"/>
    <s v="UFU"/>
    <n v="2110.6999999999998"/>
    <n v="4544.34"/>
    <s v="ENSINO MÉDIO COMPLETO"/>
    <s v="Graduação"/>
    <s v="Feminino"/>
    <d v="1984-06-12T00:00:00"/>
    <s v="Branca"/>
    <s v="Recepcionista"/>
    <d v="2019-04-12T00:00:00"/>
    <n v="38"/>
    <x v="1"/>
    <x v="2"/>
  </r>
  <r>
    <n v="154043"/>
    <s v="UNIVERSIDADE FEDERAL DE UBERLÂNDIA"/>
    <s v="038/2018"/>
    <n v="9611589000139"/>
    <s v="Instituto Brasileiro de Politicas Públicas"/>
    <s v="034.373.206-88"/>
    <s v="CRISTIAN VITORINO RODRIGUES DA CUNHA"/>
    <s v="Recepcionista"/>
    <s v="40H"/>
    <s v="UFU"/>
    <n v="2110.6999999999998"/>
    <n v="4544.34"/>
    <s v="ENSINO MÉDIO COMPLETO"/>
    <s v="Médio"/>
    <s v="Masculino"/>
    <d v="1976-08-25T00:00:00"/>
    <s v="Parda"/>
    <s v="Recepcionista"/>
    <d v="2018-11-08T00:00:00"/>
    <n v="46"/>
    <x v="5"/>
    <x v="2"/>
  </r>
  <r>
    <n v="154043"/>
    <s v="UNIVERSIDADE FEDERAL DE UBERLÂNDIA"/>
    <s v="038/2018"/>
    <n v="9611589000139"/>
    <s v="Instituto Brasileiro de Politicas Públicas"/>
    <s v="932.346.786-34"/>
    <s v="CRISTINA FERREIRA RIBEIRO"/>
    <s v="Recepcionista"/>
    <s v="40H"/>
    <s v="UFU"/>
    <n v="2110.6999999999998"/>
    <n v="4544.34"/>
    <s v="ENSINO MÉDIO COMPLETO"/>
    <s v="Médio"/>
    <s v="Feminino"/>
    <d v="1973-04-22T00:00:00"/>
    <s v="Parda"/>
    <s v="Recepcionista"/>
    <d v="2020-09-18T00:00:00"/>
    <n v="49"/>
    <x v="4"/>
    <x v="2"/>
  </r>
  <r>
    <n v="154043"/>
    <s v="UNIVERSIDADE FEDERAL DE UBERLÂNDIA"/>
    <s v="038/2018"/>
    <n v="9611589000139"/>
    <s v="Instituto Brasileiro de Politicas Públicas"/>
    <n v="9191048605"/>
    <s v="DAIANE ALVARES TEIXEIRA"/>
    <s v="Recepcionista"/>
    <s v="40H"/>
    <s v="UFU"/>
    <n v="2110.6999999999998"/>
    <n v="4544.34"/>
    <s v="ENSINO MÉDIO COMPLETO"/>
    <s v="Médio"/>
    <s v="Feminino"/>
    <d v="1989-11-13T00:00:00"/>
    <s v="Branca"/>
    <s v="Recepcionista"/>
    <d v="2019-06-21T00:00:00"/>
    <n v="33"/>
    <x v="0"/>
    <x v="2"/>
  </r>
  <r>
    <n v="154043"/>
    <s v="UNIVERSIDADE FEDERAL DE UBERLÂNDIA"/>
    <s v="038/2018"/>
    <n v="9611589000139"/>
    <s v="Instituto Brasileiro de Politicas Públicas"/>
    <n v="8041050654"/>
    <s v="DANIEL ROBERTO OCHOA PINHEIRO"/>
    <s v="Recepcionista"/>
    <s v="40H"/>
    <s v="UFU"/>
    <n v="2110.6999999999998"/>
    <n v="4544.34"/>
    <s v="ENSINO MÉDIO COMPLETO"/>
    <s v="Graduação"/>
    <s v="Masculino"/>
    <d v="1987-04-28T00:00:00"/>
    <s v="Branca"/>
    <s v="Recepcionista"/>
    <d v="2021-03-05T00:00:00"/>
    <n v="35"/>
    <x v="1"/>
    <x v="2"/>
  </r>
  <r>
    <n v="154043"/>
    <s v="UNIVERSIDADE FEDERAL DE UBERLÂNDIA"/>
    <s v="038/2018"/>
    <n v="9611589000139"/>
    <s v="Instituto Brasileiro de Politicas Públicas"/>
    <n v="5087504663"/>
    <s v="DANIELA DOS SANTOS SILVA NASCIMENTO"/>
    <s v="Recepcionista"/>
    <s v="40H"/>
    <s v="UFU"/>
    <n v="2110.6999999999998"/>
    <n v="4544.34"/>
    <s v="ENSINO MÉDIO COMPLETO"/>
    <s v="Médio"/>
    <s v="Feminino"/>
    <d v="1982-09-08T00:00:00"/>
    <s v="Preta"/>
    <s v="Recepcionista"/>
    <d v="2018-11-12T00:00:00"/>
    <n v="40"/>
    <x v="2"/>
    <x v="2"/>
  </r>
  <r>
    <n v="154043"/>
    <s v="UNIVERSIDADE FEDERAL DE UBERLÂNDIA"/>
    <s v="038/2018"/>
    <n v="9611589000139"/>
    <s v="Instituto Brasileiro de Politicas Públicas"/>
    <s v="055.524.586-13"/>
    <s v="DANIELA LUIZA SILVA"/>
    <s v="Recepcionista"/>
    <s v="40H"/>
    <s v="UFU"/>
    <n v="2110.6999999999998"/>
    <n v="4544.34"/>
    <s v="ENSINO MÉDIO COMPLETO"/>
    <s v="Médio"/>
    <s v="Feminino"/>
    <d v="1978-11-04T00:00:00"/>
    <s v="Branca"/>
    <s v="Recepcionista"/>
    <d v="2018-11-19T00:00:00"/>
    <n v="44"/>
    <x v="5"/>
    <x v="2"/>
  </r>
  <r>
    <n v="154043"/>
    <s v="UNIVERSIDADE FEDERAL DE UBERLÂNDIA"/>
    <s v="038/2018"/>
    <n v="9611589000139"/>
    <s v="Instituto Brasileiro de Politicas Públicas"/>
    <s v="135.068.066-45"/>
    <s v="DANILO EDUARDO RIBEIRO"/>
    <s v="Recepcionista"/>
    <s v="40H"/>
    <s v="UFU"/>
    <n v="2110.6999999999998"/>
    <n v="4544.34"/>
    <s v="ENSINO MÉDIO COMPLETO"/>
    <s v="Especialização"/>
    <s v="Masculino"/>
    <d v="1996-02-27T00:00:00"/>
    <s v="Branca"/>
    <s v="Recepcionista"/>
    <d v="2018-11-08T00:00:00"/>
    <n v="26"/>
    <x v="3"/>
    <x v="2"/>
  </r>
  <r>
    <n v="154043"/>
    <s v="UNIVERSIDADE FEDERAL DE UBERLÂNDIA"/>
    <s v="038/2018"/>
    <n v="9611589000139"/>
    <s v="Instituto Brasileiro de Politicas Públicas"/>
    <n v="10522164633"/>
    <s v="DEBORA VIEIRA LOPES"/>
    <s v="Recepcionista"/>
    <s v="40H"/>
    <s v="UFU"/>
    <n v="2110.6999999999998"/>
    <n v="4544.34"/>
    <s v="ENSINO MÉDIO COMPLETO"/>
    <s v="Médio"/>
    <s v="Feminino"/>
    <d v="1993-06-08T00:00:00"/>
    <s v="Branca"/>
    <s v="Recepcionista"/>
    <d v="2019-12-02T00:00:00"/>
    <n v="29"/>
    <x v="0"/>
    <x v="2"/>
  </r>
  <r>
    <n v="154043"/>
    <s v="UNIVERSIDADE FEDERAL DE UBERLÂNDIA"/>
    <s v="038/2018"/>
    <n v="9611589000139"/>
    <s v="Instituto Brasileiro de Politicas Públicas"/>
    <s v="434.130.056-34"/>
    <s v="DEILDE FERRAZ DE OLIVEIRA"/>
    <s v="Recepcionista"/>
    <s v="40H"/>
    <s v="UFU"/>
    <n v="2110.6999999999998"/>
    <n v="4544.34"/>
    <s v="ENSINO MÉDIO COMPLETO"/>
    <s v="Especialização"/>
    <s v="Feminino"/>
    <d v="1957-01-02T00:00:00"/>
    <s v="Branca"/>
    <s v="Recepcionista"/>
    <d v="2018-11-08T00:00:00"/>
    <n v="65"/>
    <x v="10"/>
    <x v="2"/>
  </r>
  <r>
    <n v="154043"/>
    <s v="UNIVERSIDADE FEDERAL DE UBERLÂNDIA"/>
    <s v="038/2018"/>
    <n v="9611589000139"/>
    <s v="Instituto Brasileiro de Politicas Públicas"/>
    <s v="745.514.776-72"/>
    <s v="DENERVAL JOSE BERNARDES"/>
    <s v="Recepcionista"/>
    <s v="40H"/>
    <s v="UFU"/>
    <n v="2110.6999999999998"/>
    <n v="4544.34"/>
    <s v="ENSINO MÉDIO COMPLETO"/>
    <s v="Médio"/>
    <s v="Masculino"/>
    <d v="1970-02-07T00:00:00"/>
    <s v="Parda"/>
    <s v="Recepcionista"/>
    <d v="2018-11-08T00:00:00"/>
    <n v="52"/>
    <x v="4"/>
    <x v="2"/>
  </r>
  <r>
    <n v="154043"/>
    <s v="UNIVERSIDADE FEDERAL DE UBERLÂNDIA"/>
    <s v="038/2018"/>
    <n v="9611589000139"/>
    <s v="Instituto Brasileiro de Politicas Públicas"/>
    <s v="574.076.816-00"/>
    <s v="DENISE APARECIDA BORGES RESENDE"/>
    <s v="Recepcionista"/>
    <s v="40H"/>
    <s v="UFU"/>
    <n v="2110.6999999999998"/>
    <n v="4544.34"/>
    <s v="ENSINO MÉDIO COMPLETO"/>
    <s v="Graduação"/>
    <s v="Feminino"/>
    <d v="1966-07-30T00:00:00"/>
    <s v="Branca"/>
    <s v="Recepcionista"/>
    <d v="2018-11-08T00:00:00"/>
    <n v="56"/>
    <x v="9"/>
    <x v="2"/>
  </r>
  <r>
    <n v="154043"/>
    <s v="UNIVERSIDADE FEDERAL DE UBERLÂNDIA"/>
    <s v="038/2018"/>
    <n v="9611589000139"/>
    <s v="Instituto Brasileiro de Politicas Públicas"/>
    <s v="071.710.446-02"/>
    <s v="DIEGO CAMPOS GARCIA"/>
    <s v="Recepcionista"/>
    <s v="44H"/>
    <s v="UFU"/>
    <n v="2321.77"/>
    <n v="4974.22"/>
    <s v="ENSINO MÉDIO COMPLETO"/>
    <s v="Médio"/>
    <s v="Masculino"/>
    <d v="1986-06-25T00:00:00"/>
    <s v="Branca"/>
    <s v="Recepcionista"/>
    <d v="2019-03-01T00:00:00"/>
    <n v="36"/>
    <x v="1"/>
    <x v="2"/>
  </r>
  <r>
    <n v="154043"/>
    <s v="UNIVERSIDADE FEDERAL DE UBERLÂNDIA"/>
    <s v="038/2018"/>
    <n v="9611589000139"/>
    <s v="Instituto Brasileiro de Politicas Públicas"/>
    <s v="118.230.566-01"/>
    <s v="DIOGO HENRIQUE DE SOUZA PERES"/>
    <s v="Recepcionista"/>
    <s v="40H"/>
    <s v="UFU"/>
    <n v="2110.6999999999998"/>
    <n v="4544.34"/>
    <s v="ENSINO MÉDIO COMPLETO"/>
    <s v="Médio"/>
    <s v="Masculino"/>
    <d v="1993-06-21T00:00:00"/>
    <s v="Parda"/>
    <s v="Recepcionista"/>
    <d v="2018-11-09T00:00:00"/>
    <n v="29"/>
    <x v="0"/>
    <x v="2"/>
  </r>
  <r>
    <n v="154043"/>
    <s v="UNIVERSIDADE FEDERAL DE UBERLÂNDIA"/>
    <s v="038/2018"/>
    <n v="9611589000139"/>
    <s v="Instituto Brasileiro de Politicas Públicas"/>
    <s v="125.162.336-04"/>
    <s v="DOUGLAS FERREIRA DOS SANTOS"/>
    <s v="Recepcionista"/>
    <s v="40H"/>
    <s v="UFU"/>
    <n v="2110.6999999999998"/>
    <n v="4544.34"/>
    <s v="ENSINO MÉDIO COMPLETO"/>
    <s v="Graduação"/>
    <s v="Masculino"/>
    <d v="1995-02-02T00:00:00"/>
    <s v="Branca"/>
    <s v="Recepcionista"/>
    <d v="2018-11-13T00:00:00"/>
    <n v="27"/>
    <x v="3"/>
    <x v="2"/>
  </r>
  <r>
    <n v="154043"/>
    <s v="UNIVERSIDADE FEDERAL DE UBERLÂNDIA"/>
    <s v="038/2018"/>
    <n v="9611589000139"/>
    <s v="Instituto Brasileiro de Politicas Públicas"/>
    <s v="111.544.176-03"/>
    <s v="DOUGLAS JOSE SIQUEIRA "/>
    <s v="Recepcionista"/>
    <s v="40H"/>
    <s v="UFU"/>
    <n v="2110.6999999999998"/>
    <n v="4544.34"/>
    <s v="ENSINO MÉDIO COMPLETO"/>
    <s v="Médio"/>
    <s v="Masculino"/>
    <d v="1990-07-24T00:00:00"/>
    <s v="Parda"/>
    <s v="Recepcionista"/>
    <d v="2021-02-04T00:00:00"/>
    <n v="32"/>
    <x v="0"/>
    <x v="2"/>
  </r>
  <r>
    <n v="154043"/>
    <s v="UNIVERSIDADE FEDERAL DE UBERLÂNDIA"/>
    <s v="038/2018"/>
    <n v="9611589000139"/>
    <s v="Instituto Brasileiro de Politicas Públicas"/>
    <s v="000.285.511-92"/>
    <s v="EDER MARQUES DE BRITO"/>
    <s v="Recepcionista"/>
    <s v="40H"/>
    <s v="UFU"/>
    <n v="2110.6999999999998"/>
    <n v="4544.34"/>
    <s v="ENSINO MÉDIO COMPLETO"/>
    <s v="Mestrado"/>
    <s v="Masculino"/>
    <d v="1982-07-25T00:00:00"/>
    <s v="Parda"/>
    <s v="Recepcionista"/>
    <d v="2019-04-08T00:00:00"/>
    <n v="40"/>
    <x v="2"/>
    <x v="2"/>
  </r>
  <r>
    <n v="154043"/>
    <s v="UNIVERSIDADE FEDERAL DE UBERLÂNDIA"/>
    <s v="038/2018"/>
    <n v="9611589000139"/>
    <s v="Instituto Brasileiro de Politicas Públicas"/>
    <s v="522.626.186-15"/>
    <s v="EDERSON DE OLIVEIRA"/>
    <s v="Recepcionista"/>
    <s v="40H"/>
    <s v="UFU"/>
    <n v="2110.6999999999998"/>
    <n v="4544.34"/>
    <s v="ENSINO MÉDIO COMPLETO"/>
    <s v="Médio"/>
    <s v="Masculino"/>
    <d v="1966-01-12T00:00:00"/>
    <s v="Parda"/>
    <s v="Recepcionista"/>
    <d v="2018-11-08T00:00:00"/>
    <n v="56"/>
    <x v="9"/>
    <x v="2"/>
  </r>
  <r>
    <n v="154043"/>
    <s v="UNIVERSIDADE FEDERAL DE UBERLÂNDIA"/>
    <s v="038/2018"/>
    <n v="9611589000139"/>
    <s v="Instituto Brasileiro de Politicas Públicas"/>
    <s v="050.743.706-39"/>
    <s v="EDSON GOMES MARTINS"/>
    <s v="Recepcionista"/>
    <s v="40H"/>
    <s v="UFU"/>
    <n v="2110.6999999999998"/>
    <n v="4544.34"/>
    <s v="ENSINO MÉDIO COMPLETO"/>
    <s v="Médio"/>
    <s v="Masculino"/>
    <d v="1979-01-02T00:00:00"/>
    <s v="Preta"/>
    <s v="Recepcionista"/>
    <d v="2018-11-08T00:00:00"/>
    <n v="43"/>
    <x v="2"/>
    <x v="2"/>
  </r>
  <r>
    <n v="154043"/>
    <s v="UNIVERSIDADE FEDERAL DE UBERLÂNDIA"/>
    <s v="038/2018"/>
    <n v="9611589000139"/>
    <s v="Instituto Brasileiro de Politicas Públicas"/>
    <n v="9491056603"/>
    <s v="EDUARDO DOS SANTOS BARROSO"/>
    <s v="Recepcionista"/>
    <s v="40H"/>
    <s v="UFU"/>
    <n v="2110.6999999999998"/>
    <n v="4544.34"/>
    <s v="ENSINO MÉDIO COMPLETO"/>
    <s v="Graduação"/>
    <s v="Masculino"/>
    <d v="1989-11-28T00:00:00"/>
    <s v="Preta"/>
    <s v="Recepcionista"/>
    <d v="2020-07-01T00:00:00"/>
    <n v="33"/>
    <x v="0"/>
    <x v="2"/>
  </r>
  <r>
    <n v="154043"/>
    <s v="UNIVERSIDADE FEDERAL DE UBERLÂNDIA"/>
    <s v="038/2018"/>
    <n v="9611589000139"/>
    <s v="Instituto Brasileiro de Politicas Públicas"/>
    <s v="046.909.466-47"/>
    <s v="EGGLE JEANNE URZEDO QUEIROZ FERNANDES"/>
    <s v="Recepcionista"/>
    <s v="44H"/>
    <s v="UFU"/>
    <n v="2321.77"/>
    <n v="4974.22"/>
    <s v="ENSINO MÉDIO COMPLETO"/>
    <s v="Graduação"/>
    <s v="Feminino"/>
    <d v="1980-02-16T00:00:00"/>
    <s v="Branca"/>
    <s v="Recepcionista"/>
    <d v="2018-11-12T00:00:00"/>
    <n v="42"/>
    <x v="2"/>
    <x v="2"/>
  </r>
  <r>
    <n v="154043"/>
    <s v="UNIVERSIDADE FEDERAL DE UBERLÂNDIA"/>
    <s v="038/2018"/>
    <n v="9611589000139"/>
    <s v="Instituto Brasileiro de Politicas Públicas"/>
    <s v="848.917.856-91"/>
    <s v="ELENICE LUIZA ALVES RIBEIRO"/>
    <s v="Recepcionista"/>
    <s v="40H"/>
    <s v="UFU"/>
    <n v="2110.6999999999998"/>
    <n v="4544.34"/>
    <s v="ENSINO MÉDIO COMPLETO"/>
    <s v="Médio"/>
    <s v="Feminino"/>
    <d v="1966-09-27T00:00:00"/>
    <s v="Branca"/>
    <s v="Recepcionista"/>
    <d v="2018-11-12T00:00:00"/>
    <n v="56"/>
    <x v="9"/>
    <x v="2"/>
  </r>
  <r>
    <n v="154043"/>
    <s v="UNIVERSIDADE FEDERAL DE UBERLÂNDIA"/>
    <s v="038/2018"/>
    <n v="9611589000139"/>
    <s v="Instituto Brasileiro de Politicas Públicas"/>
    <s v="053.734.356-35"/>
    <s v="ELIANE MENDONÇA FERREIRA"/>
    <s v="Recepcionista"/>
    <s v="40H"/>
    <s v="UFU"/>
    <n v="2110.6999999999998"/>
    <n v="4544.34"/>
    <s v="ENSINO MÉDIO COMPLETO"/>
    <s v="Médio"/>
    <s v="Feminino"/>
    <d v="1982-05-06T00:00:00"/>
    <s v="Branca"/>
    <s v="Recepcionista"/>
    <d v="2022-01-27T00:00:00"/>
    <n v="40"/>
    <x v="2"/>
    <x v="2"/>
  </r>
  <r>
    <n v="154043"/>
    <s v="UNIVERSIDADE FEDERAL DE UBERLÂNDIA"/>
    <s v="038/2018"/>
    <n v="9611589000139"/>
    <s v="Instituto Brasileiro de Politicas Públicas"/>
    <s v="064.094.006-40"/>
    <s v="ELISANGELA PEREIRA MENDONÇA BRAGA"/>
    <s v="Recepcionista"/>
    <s v="40H"/>
    <s v="UFU"/>
    <n v="2110.6999999999998"/>
    <n v="4544.34"/>
    <s v="ENSINO MÉDIO COMPLETO"/>
    <s v="Graduação"/>
    <s v="Feminino"/>
    <d v="1983-06-22T00:00:00"/>
    <s v="Parda"/>
    <s v="Recepcionista"/>
    <d v="2018-11-08T00:00:00"/>
    <n v="39"/>
    <x v="2"/>
    <x v="2"/>
  </r>
  <r>
    <n v="154043"/>
    <s v="UNIVERSIDADE FEDERAL DE UBERLÂNDIA"/>
    <s v="038/2018"/>
    <n v="9611589000139"/>
    <s v="Instituto Brasileiro de Politicas Públicas"/>
    <n v="36556939668"/>
    <s v="ELIZABETH MARIA MACHADO SILVA CARATA MACEDO"/>
    <s v="Recepcionista"/>
    <s v="40H"/>
    <s v="UFU"/>
    <n v="2110.6999999999998"/>
    <n v="4544.34"/>
    <s v="ENSINO MÉDIO COMPLETO"/>
    <s v="Médio"/>
    <s v="Feminino"/>
    <d v="1959-11-07T00:00:00"/>
    <s v="Parda"/>
    <s v="Recepcionista"/>
    <d v="2018-11-08T00:00:00"/>
    <n v="63"/>
    <x v="8"/>
    <x v="2"/>
  </r>
  <r>
    <n v="154043"/>
    <s v="UNIVERSIDADE FEDERAL DE UBERLÂNDIA"/>
    <s v="038/2018"/>
    <n v="9611589000139"/>
    <s v="Instituto Brasileiro de Politicas Públicas"/>
    <s v="986.432.076-91"/>
    <s v="ELY GETANE DE MEDEIROS"/>
    <s v="Recepcionista"/>
    <s v="40H"/>
    <s v="UFU"/>
    <n v="2110.6999999999998"/>
    <n v="4544.34"/>
    <s v="ENSINO MÉDIO COMPLETO"/>
    <s v="Médio"/>
    <s v="Feminino"/>
    <d v="1973-05-13T00:00:00"/>
    <s v="Branca"/>
    <s v="Recepcionista"/>
    <d v="2021-08-04T00:00:00"/>
    <n v="49"/>
    <x v="4"/>
    <x v="2"/>
  </r>
  <r>
    <n v="154043"/>
    <s v="UNIVERSIDADE FEDERAL DE UBERLÂNDIA"/>
    <s v="038/2018"/>
    <n v="9611589000139"/>
    <s v="Instituto Brasileiro de Politicas Públicas"/>
    <n v="12596443678"/>
    <s v="EMILLY OLIVEIRA RIBEIRO"/>
    <s v="Recepcionista"/>
    <s v="40H"/>
    <s v="UFU"/>
    <n v="2110.6999999999998"/>
    <n v="4544.34"/>
    <s v="ENSINO MÉDIO COMPLETO"/>
    <s v="Médio"/>
    <s v="Feminino"/>
    <d v="1997-01-17T00:00:00"/>
    <s v="Parda"/>
    <s v="Recepcionista"/>
    <d v="2020-11-18T00:00:00"/>
    <n v="25"/>
    <x v="3"/>
    <x v="2"/>
  </r>
  <r>
    <n v="154043"/>
    <s v="UNIVERSIDADE FEDERAL DE UBERLÂNDIA"/>
    <s v="038/2018"/>
    <n v="9611589000139"/>
    <s v="Instituto Brasileiro de Politicas Públicas"/>
    <s v="560.909.356-20"/>
    <s v="ENIO DE ALMEIDA"/>
    <s v="Recepcionista"/>
    <s v="40H"/>
    <s v="UFU"/>
    <n v="2110.6999999999998"/>
    <n v="4544.34"/>
    <s v="ENSINO MÉDIO COMPLETO"/>
    <s v="Médio"/>
    <s v="Masculino"/>
    <d v="1963-04-02T00:00:00"/>
    <s v="Parda"/>
    <s v="Recepcionista"/>
    <d v="2018-11-12T00:00:00"/>
    <n v="59"/>
    <x v="8"/>
    <x v="2"/>
  </r>
  <r>
    <n v="154043"/>
    <s v="UNIVERSIDADE FEDERAL DE UBERLÂNDIA"/>
    <s v="038/2018"/>
    <n v="9611589000139"/>
    <s v="Instituto Brasileiro de Politicas Públicas"/>
    <s v="345.600.841-49"/>
    <s v="FABIANA BORGES MARINO"/>
    <s v="Recepcionista"/>
    <s v="40H"/>
    <s v="UFU"/>
    <n v="2110.6999999999998"/>
    <n v="4544.34"/>
    <s v="ENSINO MÉDIO COMPLETO"/>
    <s v="Graduação"/>
    <s v="Feminino"/>
    <d v="1965-11-01T00:00:00"/>
    <s v="Branca"/>
    <s v="Recepcionista"/>
    <d v="2018-11-08T00:00:00"/>
    <n v="57"/>
    <x v="9"/>
    <x v="2"/>
  </r>
  <r>
    <n v="154043"/>
    <s v="UNIVERSIDADE FEDERAL DE UBERLÂNDIA"/>
    <s v="038/2018"/>
    <n v="9611589000139"/>
    <s v="Instituto Brasileiro de Politicas Públicas"/>
    <s v="020.187.986-77"/>
    <s v="FABIO ALMEIDA DE LIMA"/>
    <s v="Recepcionista"/>
    <s v="40H"/>
    <s v="UFU"/>
    <n v="2110.6999999999998"/>
    <n v="4544.34"/>
    <s v="ENSINO MÉDIO COMPLETO"/>
    <s v="Graduação"/>
    <s v="Masculino"/>
    <d v="1998-05-09T00:00:00"/>
    <s v="Parda"/>
    <s v="Recepcionista"/>
    <d v="2022-06-20T00:00:00"/>
    <n v="24"/>
    <x v="3"/>
    <x v="2"/>
  </r>
  <r>
    <n v="154043"/>
    <s v="UNIVERSIDADE FEDERAL DE UBERLÂNDIA"/>
    <s v="038/2018"/>
    <n v="9611589000139"/>
    <s v="Instituto Brasileiro de Politicas Públicas"/>
    <n v="43706797615"/>
    <s v="FATIMA APARECIDA XAVIER PIRES"/>
    <s v="Recepcionista"/>
    <s v="40H"/>
    <s v="UFU"/>
    <n v="2110.6999999999998"/>
    <n v="4544.34"/>
    <s v="ENSINO MÉDIO COMPLETO"/>
    <s v="Médio"/>
    <s v="Feminino"/>
    <d v="1960-06-23T00:00:00"/>
    <s v="Branca"/>
    <s v="Recepcionista"/>
    <d v="2018-12-06T00:00:00"/>
    <n v="62"/>
    <x v="8"/>
    <x v="2"/>
  </r>
  <r>
    <n v="154043"/>
    <s v="UNIVERSIDADE FEDERAL DE UBERLÂNDIA"/>
    <s v="038/2018"/>
    <n v="9611589000139"/>
    <s v="Instituto Brasileiro de Politicas Públicas"/>
    <n v="46535098672"/>
    <s v="FERNANDO FERREIRA REIS"/>
    <s v="Recepcionista"/>
    <s v="40H"/>
    <s v="UFU"/>
    <n v="2110.6999999999998"/>
    <n v="4544.34"/>
    <s v="ENSINO MÉDIO COMPLETO"/>
    <s v="Especialização"/>
    <s v="Masculino"/>
    <d v="1963-08-18T00:00:00"/>
    <s v="Branca"/>
    <s v="Recepcionista"/>
    <d v="2021-06-01T00:00:00"/>
    <n v="59"/>
    <x v="8"/>
    <x v="2"/>
  </r>
  <r>
    <n v="154043"/>
    <s v="UNIVERSIDADE FEDERAL DE UBERLÂNDIA"/>
    <s v="038/2018"/>
    <n v="9611589000139"/>
    <s v="Instituto Brasileiro de Politicas Públicas"/>
    <s v="075.500.456-66"/>
    <s v="FRANCIELE SANTOS DA SILVA "/>
    <s v="Recepcionista"/>
    <s v="40H"/>
    <s v="UFU"/>
    <n v="2110.6999999999998"/>
    <n v="4544.34"/>
    <s v="ENSINO MÉDIO COMPLETO"/>
    <s v="Médio"/>
    <s v="Feminino"/>
    <d v="1986-06-19T00:00:00"/>
    <s v="Parda"/>
    <s v="Recepcionista"/>
    <d v="2022-09-01T00:00:00"/>
    <n v="36"/>
    <x v="1"/>
    <x v="2"/>
  </r>
  <r>
    <n v="154043"/>
    <s v="UNIVERSIDADE FEDERAL DE UBERLÂNDIA"/>
    <s v="038/2018"/>
    <n v="9611589000139"/>
    <s v="Instituto Brasileiro de Politicas Públicas"/>
    <s v="085.889.496-36"/>
    <s v="GABRIEL APARECIDO DE MOURA OLIVEIRA"/>
    <s v="Recepcionista"/>
    <s v="40H"/>
    <s v="UFU"/>
    <n v="2110.6999999999998"/>
    <n v="4544.34"/>
    <s v="ENSINO MÉDIO COMPLETO"/>
    <s v="Especialização"/>
    <s v="Masculino"/>
    <d v="1988-08-26T00:00:00"/>
    <s v="Parda"/>
    <s v="Recepcionista"/>
    <d v="2018-11-08T00:00:00"/>
    <n v="34"/>
    <x v="1"/>
    <x v="2"/>
  </r>
  <r>
    <n v="154043"/>
    <s v="UNIVERSIDADE FEDERAL DE UBERLÂNDIA"/>
    <s v="038/2018"/>
    <n v="9611589000139"/>
    <s v="Instituto Brasileiro de Politicas Públicas"/>
    <s v="092.007.846-07"/>
    <s v="GABRIEL HENRIQUE SILVA"/>
    <s v="Recepcionista"/>
    <s v="40H"/>
    <s v="UFU"/>
    <n v="2110.6999999999998"/>
    <n v="4544.34"/>
    <s v="ENSINO MÉDIO COMPLETO"/>
    <s v="Médio"/>
    <s v="Masculino"/>
    <d v="1987-12-07T00:00:00"/>
    <s v="Branca"/>
    <s v="Recepcionista"/>
    <d v="2022-01-14T00:00:00"/>
    <n v="35"/>
    <x v="1"/>
    <x v="2"/>
  </r>
  <r>
    <n v="154043"/>
    <s v="UNIVERSIDADE FEDERAL DE UBERLÂNDIA"/>
    <s v="038/2018"/>
    <n v="9611589000139"/>
    <s v="Instituto Brasileiro de Politicas Públicas"/>
    <n v="10664287603"/>
    <s v="GABRIELA DO PRADO GUEDES"/>
    <s v="Recepcionista"/>
    <s v="40H"/>
    <s v="UFU"/>
    <n v="2110.6999999999998"/>
    <n v="4544.34"/>
    <s v="ENSINO MÉDIO COMPLETO"/>
    <s v="Médio"/>
    <s v="Feminino"/>
    <d v="1995-03-21T00:00:00"/>
    <s v="Parda"/>
    <s v="Recepcionista"/>
    <d v="2019-12-02T00:00:00"/>
    <n v="27"/>
    <x v="3"/>
    <x v="2"/>
  </r>
  <r>
    <n v="154043"/>
    <s v="UNIVERSIDADE FEDERAL DE UBERLÂNDIA"/>
    <s v="038/2018"/>
    <n v="9611589000139"/>
    <s v="Instituto Brasileiro de Politicas Públicas"/>
    <s v="088.369.976-19"/>
    <s v="GEISON LUIZ ALVES VIEIRA"/>
    <s v="Recepcionista"/>
    <s v="40H"/>
    <s v="UFU"/>
    <n v="2110.6999999999998"/>
    <n v="4544.34"/>
    <s v="ENSINO MÉDIO COMPLETO"/>
    <s v="Médio"/>
    <s v="Masculino"/>
    <d v="1988-11-12T00:00:00"/>
    <s v="Preta"/>
    <s v="Recepcionista"/>
    <d v="2018-11-08T00:00:00"/>
    <n v="34"/>
    <x v="1"/>
    <x v="2"/>
  </r>
  <r>
    <n v="154043"/>
    <s v="UNIVERSIDADE FEDERAL DE UBERLÂNDIA"/>
    <s v="038/2018"/>
    <n v="9611589000139"/>
    <s v="Instituto Brasileiro de Politicas Públicas"/>
    <s v="054.623.966-86"/>
    <s v="GENILSON DA SILVA ROSA"/>
    <s v="Recepcionista"/>
    <s v="40H"/>
    <s v="UFU"/>
    <n v="2110.6999999999998"/>
    <n v="4544.34"/>
    <s v="ENSINO MÉDIO COMPLETO"/>
    <s v="Médio"/>
    <s v="Masculino"/>
    <d v="1976-05-13T00:00:00"/>
    <s v="Parda"/>
    <s v="Recepcionista"/>
    <d v="2018-11-08T00:00:00"/>
    <n v="46"/>
    <x v="5"/>
    <x v="2"/>
  </r>
  <r>
    <n v="154043"/>
    <s v="UNIVERSIDADE FEDERAL DE UBERLÂNDIA"/>
    <s v="038/2018"/>
    <n v="9611589000139"/>
    <s v="Instituto Brasileiro de Politicas Públicas"/>
    <s v="158.162.676-20"/>
    <s v="GIOVANNA CRISTINA BARROS"/>
    <s v="Recepcionista"/>
    <s v="40H"/>
    <s v="UFU"/>
    <n v="2110.6999999999998"/>
    <n v="4544.34"/>
    <s v="ENSINO MÉDIO COMPLETO"/>
    <s v="Médio"/>
    <s v="Feminino"/>
    <d v="2003-12-26T00:00:00"/>
    <s v="Branca"/>
    <s v="Recepcionista"/>
    <d v="2022-03-10T00:00:00"/>
    <n v="19"/>
    <x v="6"/>
    <x v="2"/>
  </r>
  <r>
    <n v="154043"/>
    <s v="UNIVERSIDADE FEDERAL DE UBERLÂNDIA"/>
    <s v="038/2018"/>
    <n v="9611589000139"/>
    <s v="Instituto Brasileiro de Politicas Públicas"/>
    <n v="31770080864"/>
    <s v="GUILHERME DE OLIVEIRA TAKEUTI"/>
    <s v="Recepcionista"/>
    <s v="40H"/>
    <s v="UFU"/>
    <n v="2110.6999999999998"/>
    <n v="4544.34"/>
    <s v="ENSINO MÉDIO COMPLETO"/>
    <s v="Graduação"/>
    <s v="Masculino"/>
    <d v="1984-03-23T00:00:00"/>
    <s v="Indigena     "/>
    <s v="Recepcionista"/>
    <d v="2019-06-03T00:00:00"/>
    <n v="38"/>
    <x v="1"/>
    <x v="2"/>
  </r>
  <r>
    <n v="154043"/>
    <s v="UNIVERSIDADE FEDERAL DE UBERLÂNDIA"/>
    <s v="038/2018"/>
    <n v="9611589000139"/>
    <s v="Instituto Brasileiro de Politicas Públicas"/>
    <s v="726.638.716-72"/>
    <s v="GUILHERME GONÇALVES ROCHA"/>
    <s v="Recepcionista"/>
    <s v="40H"/>
    <s v="UFU"/>
    <n v="2110.6999999999998"/>
    <n v="4544.34"/>
    <s v="ENSINO MÉDIO COMPLETO"/>
    <s v="Especialização"/>
    <s v="Masculino"/>
    <d v="1972-05-26T00:00:00"/>
    <s v="Parda"/>
    <s v="Recepcionista"/>
    <d v="2022-11-07T00:00:00"/>
    <n v="50"/>
    <x v="4"/>
    <x v="2"/>
  </r>
  <r>
    <n v="154043"/>
    <s v="UNIVERSIDADE FEDERAL DE UBERLÂNDIA"/>
    <s v="038/2018"/>
    <n v="9611589000139"/>
    <s v="Instituto Brasileiro de Politicas Públicas"/>
    <n v="11467956619"/>
    <s v="GUSTAVO BATISTA SILVA"/>
    <s v="Recepcionista"/>
    <s v="40H"/>
    <s v="UFU"/>
    <n v="2110.6999999999998"/>
    <n v="4544.34"/>
    <s v="ENSINO MÉDIO COMPLETO"/>
    <s v="Graduação"/>
    <s v="Masculino"/>
    <d v="1992-07-28T00:00:00"/>
    <s v="Branca"/>
    <s v="Recepcionista"/>
    <d v="2020-02-17T00:00:00"/>
    <n v="30"/>
    <x v="0"/>
    <x v="2"/>
  </r>
  <r>
    <n v="154043"/>
    <s v="UNIVERSIDADE FEDERAL DE UBERLÂNDIA"/>
    <s v="038/2018"/>
    <n v="9611589000139"/>
    <s v="Instituto Brasileiro de Politicas Públicas"/>
    <s v="124.920.636-74"/>
    <s v="GUSTAVO SANTOS TEIXEIRA"/>
    <s v="Recepcionista"/>
    <s v="40H"/>
    <s v="UFU"/>
    <n v="2110.6999999999998"/>
    <n v="4544.34"/>
    <s v="ENSINO MÉDIO COMPLETO"/>
    <s v="Médio"/>
    <s v="Masculino"/>
    <d v="1996-03-20T00:00:00"/>
    <s v="Branca"/>
    <s v="Recepcionista"/>
    <d v="2021-08-23T00:00:00"/>
    <n v="26"/>
    <x v="3"/>
    <x v="2"/>
  </r>
  <r>
    <n v="154043"/>
    <s v="UNIVERSIDADE FEDERAL DE UBERLÂNDIA"/>
    <s v="038/2018"/>
    <n v="9611589000139"/>
    <s v="Instituto Brasileiro de Politicas Públicas"/>
    <s v="135.590.516-81"/>
    <s v="HELLEN CRISTINA CAETANO"/>
    <s v="Recepcionista"/>
    <s v="44H"/>
    <s v="UFU"/>
    <n v="2321.77"/>
    <n v="4974.22"/>
    <s v="ENSINO MÉDIO COMPLETO"/>
    <s v="Médio"/>
    <s v="Feminino"/>
    <d v="2003-05-09T00:00:00"/>
    <s v="Parda"/>
    <s v="Recepcionista"/>
    <d v="2022-04-07T00:00:00"/>
    <n v="19"/>
    <x v="6"/>
    <x v="2"/>
  </r>
  <r>
    <n v="154043"/>
    <s v="UNIVERSIDADE FEDERAL DE UBERLÂNDIA"/>
    <s v="038/2018"/>
    <n v="9611589000139"/>
    <s v="Instituto Brasileiro de Politicas Públicas"/>
    <s v="010.374.466-58"/>
    <s v="IDELMA CANDIDA ARAUJO ROSA"/>
    <s v="Recepcionista"/>
    <s v="40H"/>
    <s v="UFU"/>
    <n v="2110.6999999999998"/>
    <n v="4544.34"/>
    <s v="ENSINO MÉDIO COMPLETO"/>
    <s v="Médio"/>
    <s v="Feminino"/>
    <d v="1974-12-25T00:00:00"/>
    <s v="Parda"/>
    <s v="Recepcionista"/>
    <d v="2018-11-08T00:00:00"/>
    <n v="48"/>
    <x v="5"/>
    <x v="2"/>
  </r>
  <r>
    <n v="154043"/>
    <s v="UNIVERSIDADE FEDERAL DE UBERLÂNDIA"/>
    <s v="038/2018"/>
    <n v="9611589000139"/>
    <s v="Instituto Brasileiro de Politicas Públicas"/>
    <s v="588.656.406-34"/>
    <s v="ILMA SOARES DE ARAUJO"/>
    <s v="Recepcionista"/>
    <s v="40H"/>
    <s v="UFU"/>
    <n v="2110.6999999999998"/>
    <n v="4544.34"/>
    <s v="ENSINO MÉDIO COMPLETO"/>
    <s v="Médio"/>
    <s v="Feminino"/>
    <d v="1967-05-06T00:00:00"/>
    <s v="Branca"/>
    <s v="Recepcionista"/>
    <d v="2018-11-08T00:00:00"/>
    <n v="55"/>
    <x v="9"/>
    <x v="2"/>
  </r>
  <r>
    <n v="154043"/>
    <s v="UNIVERSIDADE FEDERAL DE UBERLÂNDIA"/>
    <s v="038/2018"/>
    <n v="9611589000139"/>
    <s v="Instituto Brasileiro de Politicas Públicas"/>
    <s v="111.261.946-11"/>
    <s v="INGLIDE SANTOS SILVA"/>
    <s v="Recepcionista"/>
    <s v="40H"/>
    <s v="UFU"/>
    <n v="2110.6999999999998"/>
    <n v="4544.34"/>
    <s v="ENSINO MÉDIO COMPLETO"/>
    <s v="Graduação"/>
    <s v="Feminino"/>
    <d v="1992-12-21T00:00:00"/>
    <s v="Branca"/>
    <s v="Recepcionista"/>
    <d v="2022-03-10T00:00:00"/>
    <n v="30"/>
    <x v="0"/>
    <x v="2"/>
  </r>
  <r>
    <n v="154043"/>
    <s v="UNIVERSIDADE FEDERAL DE UBERLÂNDIA"/>
    <s v="038/2018"/>
    <n v="9611589000139"/>
    <s v="Instituto Brasileiro de Politicas Públicas"/>
    <s v="439.629.711-49"/>
    <s v="IRENE DA COSTA SOLEDADE"/>
    <s v="Recepcionista"/>
    <s v="40H"/>
    <s v="UFU"/>
    <n v="2110.6999999999998"/>
    <n v="4544.34"/>
    <s v="ENSINO MÉDIO COMPLETO"/>
    <s v="Graduação"/>
    <s v="Feminino"/>
    <d v="1968-02-06T00:00:00"/>
    <s v="Parda"/>
    <s v="Recepcionista"/>
    <d v="2018-11-08T00:00:00"/>
    <n v="54"/>
    <x v="9"/>
    <x v="2"/>
  </r>
  <r>
    <n v="154043"/>
    <s v="UNIVERSIDADE FEDERAL DE UBERLÂNDIA"/>
    <s v="038/2018"/>
    <n v="9611589000139"/>
    <s v="Instituto Brasileiro de Politicas Públicas"/>
    <s v="704.880.886-15"/>
    <s v="ISABEL CRISTINA DA SILVA"/>
    <s v="Recepcionista"/>
    <s v="40H"/>
    <s v="UFU"/>
    <n v="2110.6999999999998"/>
    <n v="4544.34"/>
    <s v="ENSINO MÉDIO COMPLETO"/>
    <s v="Médio"/>
    <s v="Feminino"/>
    <d v="1968-05-11T00:00:00"/>
    <s v="Parda"/>
    <s v="Recepcionista"/>
    <d v="2021-02-08T00:00:00"/>
    <n v="54"/>
    <x v="9"/>
    <x v="2"/>
  </r>
  <r>
    <n v="154043"/>
    <s v="UNIVERSIDADE FEDERAL DE UBERLÂNDIA"/>
    <s v="038/2018"/>
    <n v="9611589000139"/>
    <s v="Instituto Brasileiro de Politicas Públicas"/>
    <s v="092.388.556-09"/>
    <s v="ISIS MARIANA MATOS E BARROS"/>
    <s v="Recepcionista"/>
    <s v="40H"/>
    <s v="UFU"/>
    <n v="2110.6999999999998"/>
    <n v="4544.34"/>
    <s v="ENSINO MÉDIO COMPLETO"/>
    <s v="Graduação"/>
    <s v="Feminino"/>
    <d v="1990-08-11T00:00:00"/>
    <s v="Branca"/>
    <s v="Recepcionista"/>
    <d v="2022-04-18T00:00:00"/>
    <n v="32"/>
    <x v="0"/>
    <x v="2"/>
  </r>
  <r>
    <n v="154043"/>
    <s v="UNIVERSIDADE FEDERAL DE UBERLÂNDIA"/>
    <s v="038/2018"/>
    <n v="9611589000139"/>
    <s v="Instituto Brasileiro de Politicas Públicas"/>
    <s v="016.639.156-52"/>
    <s v="IVANA KENYA DE OLIVEIRA ITO"/>
    <s v="Recepcionista"/>
    <s v="40H"/>
    <s v="UFU"/>
    <n v="2110.6999999999998"/>
    <n v="4544.34"/>
    <s v="ENSINO MÉDIO COMPLETO"/>
    <s v="Médio"/>
    <s v="Feminino"/>
    <d v="1992-02-20T00:00:00"/>
    <s v="Branca"/>
    <s v="Recepcionista"/>
    <d v="2018-11-08T00:00:00"/>
    <n v="30"/>
    <x v="0"/>
    <x v="2"/>
  </r>
  <r>
    <n v="154043"/>
    <s v="UNIVERSIDADE FEDERAL DE UBERLÂNDIA"/>
    <s v="038/2018"/>
    <n v="9611589000139"/>
    <s v="Instituto Brasileiro de Politicas Públicas"/>
    <s v="036.287.206-64"/>
    <s v="JANAINA BERNARDES"/>
    <s v="Recepcionista"/>
    <s v="40H"/>
    <s v="UFU"/>
    <n v="2110.6999999999998"/>
    <n v="4544.34"/>
    <s v="ENSINO MÉDIO COMPLETO"/>
    <s v="Médio"/>
    <s v="Feminino"/>
    <d v="1979-03-30T00:00:00"/>
    <s v="Parda"/>
    <s v="Recepcionista"/>
    <d v="2018-11-12T00:00:00"/>
    <n v="43"/>
    <x v="2"/>
    <x v="2"/>
  </r>
  <r>
    <n v="154043"/>
    <s v="UNIVERSIDADE FEDERAL DE UBERLÂNDIA"/>
    <s v="038/2018"/>
    <n v="9611589000139"/>
    <s v="Instituto Brasileiro de Politicas Públicas"/>
    <n v="8177969676"/>
    <s v="JEOVANE DIAS FERNANDES"/>
    <s v="Recepcionista"/>
    <s v="40H"/>
    <s v="UFU"/>
    <n v="2110.6999999999998"/>
    <n v="4544.34"/>
    <s v="ENSINO MÉDIO COMPLETO"/>
    <s v="Médio"/>
    <s v="Masculino"/>
    <d v="1993-10-25T00:00:00"/>
    <s v="Parda"/>
    <s v="Recepcionista"/>
    <d v="2021-10-13T00:00:00"/>
    <n v="29"/>
    <x v="0"/>
    <x v="2"/>
  </r>
  <r>
    <n v="154043"/>
    <s v="UNIVERSIDADE FEDERAL DE UBERLÂNDIA"/>
    <s v="038/2018"/>
    <n v="9611589000139"/>
    <s v="Instituto Brasileiro de Politicas Públicas"/>
    <n v="8555554675"/>
    <s v="JESSICA KAROLINE CORREA ARAUJO"/>
    <s v="Recepcionista"/>
    <s v="40H"/>
    <s v="UFU"/>
    <n v="1941.45"/>
    <n v="4544.34"/>
    <s v="ENSINO MÉDIO COMPLETO"/>
    <s v="Graduação"/>
    <s v="Feminino"/>
    <d v="1993-06-14T00:00:00"/>
    <s v="Parda"/>
    <s v="Recepcionista"/>
    <d v="2021-11-22T00:00:00"/>
    <n v="29"/>
    <x v="0"/>
    <x v="0"/>
  </r>
  <r>
    <n v="154043"/>
    <s v="UNIVERSIDADE FEDERAL DE UBERLÂNDIA"/>
    <s v="038/2018"/>
    <n v="9611589000139"/>
    <s v="Instituto Brasileiro de Politicas Públicas"/>
    <s v="015.443.646-10"/>
    <s v="JESSIKA ALVES"/>
    <s v="Recepcionista"/>
    <s v="40H"/>
    <s v="UFU"/>
    <n v="2110.6999999999998"/>
    <n v="4544.34"/>
    <s v="ENSINO MÉDIO COMPLETO"/>
    <s v="Especialização"/>
    <s v="Feminino"/>
    <d v="1995-10-04T00:00:00"/>
    <s v="Branca"/>
    <s v="Recepcionista"/>
    <d v="2018-12-04T00:00:00"/>
    <n v="27"/>
    <x v="3"/>
    <x v="2"/>
  </r>
  <r>
    <n v="154043"/>
    <s v="UNIVERSIDADE FEDERAL DE UBERLÂNDIA"/>
    <s v="038/2018"/>
    <n v="9611589000139"/>
    <s v="Instituto Brasileiro de Politicas Públicas"/>
    <s v="027.033.906.02"/>
    <s v="JOAO CAMIN JUNIOR"/>
    <s v="Recepcionista"/>
    <s v="40H"/>
    <s v="UFU"/>
    <n v="2110.6999999999998"/>
    <n v="4544.34"/>
    <s v="ENSINO MÉDIO COMPLETO"/>
    <s v="Médio"/>
    <s v="Masculino"/>
    <d v="1977-03-14T00:00:00"/>
    <s v="Branca"/>
    <s v="Recepcionista"/>
    <d v="2018-11-08T00:00:00"/>
    <n v="45"/>
    <x v="5"/>
    <x v="2"/>
  </r>
  <r>
    <n v="154043"/>
    <s v="UNIVERSIDADE FEDERAL DE UBERLÂNDIA"/>
    <s v="038/2018"/>
    <n v="9611589000139"/>
    <s v="Instituto Brasileiro de Politicas Públicas"/>
    <s v="104.831.126-07"/>
    <s v="JOAO PAULO ALVES DA MOTTA"/>
    <s v="Recepcionista"/>
    <s v="40H"/>
    <s v="UFU"/>
    <n v="2110.6999999999998"/>
    <n v="4544.34"/>
    <s v="ENSINO MÉDIO COMPLETO"/>
    <s v="Médio"/>
    <s v="Masculino"/>
    <d v="1991-02-11T00:00:00"/>
    <s v="Branca"/>
    <s v="Recepcionista"/>
    <d v="2018-11-08T00:00:00"/>
    <n v="31"/>
    <x v="0"/>
    <x v="2"/>
  </r>
  <r>
    <n v="154043"/>
    <s v="UNIVERSIDADE FEDERAL DE UBERLÂNDIA"/>
    <s v="038/2018"/>
    <n v="9611589000139"/>
    <s v="Instituto Brasileiro de Politicas Públicas"/>
    <s v="023.335.198-19"/>
    <s v="JOAO VICENTE DA SILVA NETO"/>
    <s v="Recepcionista"/>
    <s v="40H"/>
    <s v="UFU"/>
    <n v="2110.6999999999998"/>
    <n v="4544.34"/>
    <s v="ENSINO MÉDIO COMPLETO"/>
    <s v="Graduação"/>
    <s v="Masculino"/>
    <d v="1964-05-27T00:00:00"/>
    <s v="Preta"/>
    <s v="Recepcionista"/>
    <d v="2018-11-08T00:00:00"/>
    <n v="58"/>
    <x v="9"/>
    <x v="2"/>
  </r>
  <r>
    <n v="154043"/>
    <s v="UNIVERSIDADE FEDERAL DE UBERLÂNDIA"/>
    <s v="038/2018"/>
    <n v="9611589000139"/>
    <s v="Instituto Brasileiro de Politicas Públicas"/>
    <s v="018.630.836-18"/>
    <s v="JOAO VITOR FERREIRA DE SOUSA"/>
    <s v="Recepcionista"/>
    <s v="40H"/>
    <s v="UFU"/>
    <n v="2110.6999999999998"/>
    <n v="4544.34"/>
    <s v="ENSINO MÉDIO COMPLETO"/>
    <s v="Médio"/>
    <s v="Masculino"/>
    <d v="1998-01-12T00:00:00"/>
    <s v="Parda"/>
    <s v="Recepcionista"/>
    <d v="2022-05-23T00:00:00"/>
    <n v="24"/>
    <x v="3"/>
    <x v="2"/>
  </r>
  <r>
    <n v="154043"/>
    <s v="UNIVERSIDADE FEDERAL DE UBERLÂNDIA"/>
    <s v="038/2018"/>
    <n v="9611589000139"/>
    <s v="Instituto Brasileiro de Politicas Públicas"/>
    <s v="089.761.856-41"/>
    <s v="JORDANA SOUZA PAULA"/>
    <s v="Recepcionista"/>
    <s v="40H"/>
    <s v="UFU"/>
    <n v="2110.6999999999998"/>
    <n v="4544.34"/>
    <s v="ENSINO MÉDIO COMPLETO"/>
    <s v="Graduação"/>
    <s v="Feminino"/>
    <d v="1988-05-18T00:00:00"/>
    <s v="Parda"/>
    <s v="Recepcionista"/>
    <d v="2022-06-14T00:00:00"/>
    <n v="34"/>
    <x v="1"/>
    <x v="2"/>
  </r>
  <r>
    <n v="154043"/>
    <s v="UNIVERSIDADE FEDERAL DE UBERLÂNDIA"/>
    <s v="038/2018"/>
    <n v="9611589000139"/>
    <s v="Instituto Brasileiro de Politicas Públicas"/>
    <s v="491.573.706-30"/>
    <s v="JOSE GARCIA CAMARGOS"/>
    <s v="Recepcionista"/>
    <s v="40H"/>
    <s v="UFU"/>
    <n v="2110.6999999999998"/>
    <n v="4544.34"/>
    <s v="ENSINO MÉDIO COMPLETO"/>
    <s v="Fundamental Completo "/>
    <s v="Masculino"/>
    <d v="1961-09-05T00:00:00"/>
    <s v="Branca"/>
    <s v="Recepcionista"/>
    <d v="2018-11-12T00:00:00"/>
    <n v="61"/>
    <x v="8"/>
    <x v="2"/>
  </r>
  <r>
    <n v="154043"/>
    <s v="UNIVERSIDADE FEDERAL DE UBERLÂNDIA"/>
    <s v="038/2018"/>
    <n v="9611589000139"/>
    <s v="Instituto Brasileiro de Politicas Públicas"/>
    <s v="089.881.166-07"/>
    <s v="JOSE REINALDO SILVA REZENDE"/>
    <s v="Recepcionista"/>
    <s v="40H"/>
    <s v="UFU"/>
    <n v="2110.6999999999998"/>
    <n v="4544.34"/>
    <s v="ENSINO MÉDIO COMPLETO"/>
    <s v="Graduação"/>
    <s v="Masculino"/>
    <d v="1988-08-02T00:00:00"/>
    <s v="Branca"/>
    <s v="Recepcionista"/>
    <d v="2018-11-08T00:00:00"/>
    <n v="34"/>
    <x v="1"/>
    <x v="2"/>
  </r>
  <r>
    <n v="154043"/>
    <s v="UNIVERSIDADE FEDERAL DE UBERLÂNDIA"/>
    <s v="038/2018"/>
    <n v="9611589000139"/>
    <s v="Instituto Brasileiro de Politicas Públicas"/>
    <s v="015.356.426-10"/>
    <s v="JOSE ROBERTO DO NASCIMENTO"/>
    <s v="Recepcionista"/>
    <s v="40H"/>
    <s v="UFU"/>
    <n v="2110.6999999999998"/>
    <n v="4544.34"/>
    <s v="ENSINO MÉDIO COMPLETO"/>
    <s v="Médio"/>
    <s v="Masculino"/>
    <d v="1986-05-30T00:00:00"/>
    <s v="Preta"/>
    <s v="Recepcionista"/>
    <d v="2018-11-08T00:00:00"/>
    <n v="36"/>
    <x v="1"/>
    <x v="2"/>
  </r>
  <r>
    <n v="154043"/>
    <s v="UNIVERSIDADE FEDERAL DE UBERLÂNDIA"/>
    <s v="038/2018"/>
    <n v="9611589000139"/>
    <s v="Instituto Brasileiro de Politicas Públicas"/>
    <s v="009.324.946-25"/>
    <s v="JULIA DA SILVA BARBOSA"/>
    <s v="Recepcionista"/>
    <s v="40H"/>
    <s v="UFU"/>
    <n v="2110.6999999999998"/>
    <n v="4544.34"/>
    <s v="ENSINO MÉDIO COMPLETO"/>
    <s v="Graduação"/>
    <s v="Feminino"/>
    <d v="1976-05-27T00:00:00"/>
    <s v="Branca"/>
    <s v="Recepcionista"/>
    <d v="2018-11-08T00:00:00"/>
    <n v="46"/>
    <x v="5"/>
    <x v="2"/>
  </r>
  <r>
    <n v="154043"/>
    <s v="UNIVERSIDADE FEDERAL DE UBERLÂNDIA"/>
    <s v="038/2018"/>
    <n v="9611589000139"/>
    <s v="Instituto Brasileiro de Politicas Públicas"/>
    <s v="121.587.486-30"/>
    <s v="JULIA MITCHELLE MENDES DE SOUZA"/>
    <s v="Recepcionista"/>
    <s v="40H"/>
    <s v="UFU"/>
    <n v="2110.6999999999998"/>
    <n v="4544.34"/>
    <s v="ENSINO MÉDIO COMPLETO"/>
    <s v="Graduação"/>
    <s v="Feminino"/>
    <d v="1995-12-27T00:00:00"/>
    <s v="Branca"/>
    <s v="Recepcionista"/>
    <d v="2018-12-03T00:00:00"/>
    <n v="27"/>
    <x v="3"/>
    <x v="2"/>
  </r>
  <r>
    <n v="154043"/>
    <s v="UNIVERSIDADE FEDERAL DE UBERLÂNDIA"/>
    <s v="038/2018"/>
    <n v="9611589000139"/>
    <s v="Instituto Brasileiro de Politicas Públicas"/>
    <n v="7091705645"/>
    <s v="JULIANA DIEHL RAFFIN"/>
    <s v="Recepcionista"/>
    <s v="40H"/>
    <s v="UFU"/>
    <n v="2110.6999999999998"/>
    <n v="4544.34"/>
    <s v="ENSINO MÉDIO COMPLETO"/>
    <s v="Graduação"/>
    <s v="Feminino"/>
    <d v="1984-08-21T00:00:00"/>
    <s v="Branca"/>
    <s v="Recepcionista"/>
    <d v="2021-01-08T00:00:00"/>
    <n v="38"/>
    <x v="1"/>
    <x v="2"/>
  </r>
  <r>
    <n v="154043"/>
    <s v="UNIVERSIDADE FEDERAL DE UBERLÂNDIA"/>
    <s v="038/2018"/>
    <n v="9611589000139"/>
    <s v="Instituto Brasileiro de Politicas Públicas"/>
    <s v="127.308.616-37"/>
    <s v="JULIANA TRINDADE DOS SANTOS"/>
    <s v="Recepcionista"/>
    <s v="40H"/>
    <s v="UFU"/>
    <n v="1941.45"/>
    <n v="4544.34"/>
    <s v="ENSINO MÉDIO COMPLETO"/>
    <s v="Graduação"/>
    <s v="Feminino"/>
    <d v="1995-06-19T00:00:00"/>
    <s v="Branca"/>
    <s v="Recepcionista"/>
    <d v="2022-01-24T00:00:00"/>
    <n v="27"/>
    <x v="3"/>
    <x v="0"/>
  </r>
  <r>
    <n v="154043"/>
    <s v="UNIVERSIDADE FEDERAL DE UBERLÂNDIA"/>
    <s v="038/2018"/>
    <n v="9611589000139"/>
    <s v="Instituto Brasileiro de Politicas Públicas"/>
    <s v="015.685.006-02"/>
    <s v="KADERSON ROBSON OLIVEIRA SILVA"/>
    <s v="Recepcionista"/>
    <s v="40H"/>
    <s v="UFU"/>
    <n v="2110.6999999999998"/>
    <n v="4544.34"/>
    <s v="ENSINO MÉDIO COMPLETO"/>
    <s v="Médio"/>
    <s v="Masculino"/>
    <d v="1995-06-05T00:00:00"/>
    <s v="Preta"/>
    <s v="Recepcionista"/>
    <d v="2018-11-08T00:00:00"/>
    <n v="27"/>
    <x v="3"/>
    <x v="2"/>
  </r>
  <r>
    <n v="154043"/>
    <s v="UNIVERSIDADE FEDERAL DE UBERLÂNDIA"/>
    <s v="038/2018"/>
    <n v="9611589000139"/>
    <s v="Instituto Brasileiro de Politicas Públicas"/>
    <n v="11579287654"/>
    <s v="KALITA DUARTE DE ARAUJO"/>
    <s v="Recepcionista"/>
    <s v="40H"/>
    <s v="UFU"/>
    <n v="2110.6999999999998"/>
    <n v="4544.34"/>
    <s v="ENSINO MÉDIO COMPLETO"/>
    <s v="Médio"/>
    <s v="Feminino"/>
    <d v="1993-06-21T00:00:00"/>
    <s v="Branca"/>
    <s v="Recepcionista"/>
    <d v="2021-02-01T00:00:00"/>
    <n v="29"/>
    <x v="0"/>
    <x v="2"/>
  </r>
  <r>
    <n v="154043"/>
    <s v="UNIVERSIDADE FEDERAL DE UBERLÂNDIA"/>
    <s v="038/2018"/>
    <n v="9611589000139"/>
    <s v="Instituto Brasileiro de Politicas Públicas"/>
    <s v="107.422.906-11"/>
    <s v="KAMILLA SILVA ALVES "/>
    <s v="Recepcionista"/>
    <s v="40H"/>
    <s v="UFU"/>
    <n v="2110.6999999999998"/>
    <n v="4544.34"/>
    <s v="ENSINO MÉDIO COMPLETO"/>
    <s v="Médio"/>
    <s v="Feminino"/>
    <d v="1991-08-17T00:00:00"/>
    <s v="Parda"/>
    <s v="Recepcionista"/>
    <d v="2022-08-22T00:00:00"/>
    <n v="31"/>
    <x v="0"/>
    <x v="2"/>
  </r>
  <r>
    <n v="154043"/>
    <s v="UNIVERSIDADE FEDERAL DE UBERLÂNDIA"/>
    <s v="038/2018"/>
    <n v="9611589000139"/>
    <s v="Instituto Brasileiro de Politicas Públicas"/>
    <s v="100.886.506-00"/>
    <s v="KARYTA BRENDA MARTINS BATISTA"/>
    <s v="Recepcionista"/>
    <s v="40H"/>
    <s v="UFU"/>
    <n v="2110.6999999999998"/>
    <n v="4544.34"/>
    <s v="ENSINO MÉDIO COMPLETO"/>
    <s v="Graduação"/>
    <s v="Feminino"/>
    <d v="1991-05-27T00:00:00"/>
    <s v="Branca"/>
    <s v="Recepcionista"/>
    <d v="2022-07-06T00:00:00"/>
    <n v="31"/>
    <x v="0"/>
    <x v="2"/>
  </r>
  <r>
    <n v="154043"/>
    <s v="UNIVERSIDADE FEDERAL DE UBERLÂNDIA"/>
    <s v="038/2018"/>
    <n v="9611589000139"/>
    <s v="Instituto Brasileiro de Politicas Públicas"/>
    <n v="9927600623"/>
    <s v="KENIA VENANCIO FARIA"/>
    <s v="Recepcionista"/>
    <s v="40H"/>
    <s v="UFU"/>
    <n v="2110.6999999999998"/>
    <n v="4544.34"/>
    <s v="ENSINO MÉDIO COMPLETO"/>
    <s v="Graduação"/>
    <s v="Feminino"/>
    <d v="1990-02-20T00:00:00"/>
    <s v="Parda"/>
    <s v="Recepcionista"/>
    <d v="2018-12-04T00:00:00"/>
    <n v="32"/>
    <x v="0"/>
    <x v="2"/>
  </r>
  <r>
    <n v="154043"/>
    <s v="UNIVERSIDADE FEDERAL DE UBERLÂNDIA"/>
    <s v="038/2018"/>
    <n v="9611589000139"/>
    <s v="Instituto Brasileiro de Politicas Públicas"/>
    <n v="1332717659"/>
    <s v="KISE DE NORONHA MATOS"/>
    <s v="Recepcionista"/>
    <s v="40H"/>
    <s v="UFU"/>
    <n v="2110.6999999999998"/>
    <n v="4544.34"/>
    <s v="ENSINO MÉDIO COMPLETO"/>
    <s v="Médio"/>
    <s v="Feminino"/>
    <d v="1979-11-22T00:00:00"/>
    <s v="Branca"/>
    <s v="Recepcionista"/>
    <d v="2019-06-03T00:00:00"/>
    <n v="43"/>
    <x v="2"/>
    <x v="2"/>
  </r>
  <r>
    <n v="154043"/>
    <s v="UNIVERSIDADE FEDERAL DE UBERLÂNDIA"/>
    <s v="038/2018"/>
    <n v="9611589000139"/>
    <s v="Instituto Brasileiro de Politicas Públicas"/>
    <n v="12152483693"/>
    <s v="LAIANE CUNHA BUENO"/>
    <s v="Recepcionista"/>
    <s v="40H"/>
    <s v="UFU"/>
    <n v="2110.6999999999998"/>
    <n v="4544.34"/>
    <s v="ENSINO MÉDIO COMPLETO"/>
    <s v="Graduação"/>
    <s v="Feminino"/>
    <d v="1995-04-04T00:00:00"/>
    <s v="Branca"/>
    <s v="Recepcionista"/>
    <d v="2018-11-23T00:00:00"/>
    <n v="27"/>
    <x v="3"/>
    <x v="2"/>
  </r>
  <r>
    <n v="154043"/>
    <s v="UNIVERSIDADE FEDERAL DE UBERLÂNDIA"/>
    <s v="038/2018"/>
    <n v="9611589000139"/>
    <s v="Instituto Brasileiro de Politicas Públicas"/>
    <s v="070.633.316-04"/>
    <s v="LAIS BARBOSA DE SOUSA DIAS"/>
    <s v="Recepcionista"/>
    <s v="40H"/>
    <s v="UFU"/>
    <n v="2110.6999999999998"/>
    <n v="4544.34"/>
    <s v="ENSINO MÉDIO COMPLETO"/>
    <s v="Graduação"/>
    <s v="Feminino"/>
    <d v="1987-03-09T00:00:00"/>
    <s v="Branca"/>
    <s v="Recepcionista"/>
    <d v="2019-06-03T00:00:00"/>
    <n v="35"/>
    <x v="1"/>
    <x v="2"/>
  </r>
  <r>
    <n v="154043"/>
    <s v="UNIVERSIDADE FEDERAL DE UBERLÂNDIA"/>
    <s v="038/2018"/>
    <n v="9611589000139"/>
    <s v="Instituto Brasileiro de Politicas Públicas"/>
    <s v="091.290.716.90"/>
    <s v="LARISSA GUEDES TOLEDO"/>
    <s v="Recepcionista"/>
    <s v="44H"/>
    <s v="UFU"/>
    <n v="2321.77"/>
    <n v="4974.22"/>
    <s v="ENSINO MÉDIO COMPLETO"/>
    <s v="Graduação"/>
    <s v="Feminino"/>
    <d v="1988-01-08T00:00:00"/>
    <s v="Branca"/>
    <s v="Recepcionista"/>
    <d v="2018-11-08T00:00:00"/>
    <n v="34"/>
    <x v="1"/>
    <x v="2"/>
  </r>
  <r>
    <n v="154043"/>
    <s v="UNIVERSIDADE FEDERAL DE UBERLÂNDIA"/>
    <s v="038/2018"/>
    <n v="9611589000139"/>
    <s v="Instituto Brasileiro de Politicas Públicas"/>
    <n v="10664286623"/>
    <s v="LARISSA MAYARA DO PRADO GUEDES"/>
    <s v="Recepcionista"/>
    <s v="40H"/>
    <s v="UFU"/>
    <n v="2110.6999999999998"/>
    <n v="4544.34"/>
    <s v="ENSINO MÉDIO COMPLETO"/>
    <s v="Médio"/>
    <s v="Feminino"/>
    <d v="1992-10-22T00:00:00"/>
    <s v="Parda"/>
    <s v="Recepcionista"/>
    <d v="2018-12-18T00:00:00"/>
    <n v="30"/>
    <x v="0"/>
    <x v="2"/>
  </r>
  <r>
    <n v="154043"/>
    <s v="UNIVERSIDADE FEDERAL DE UBERLÂNDIA"/>
    <s v="038/2018"/>
    <n v="9611589000139"/>
    <s v="Instituto Brasileiro de Politicas Públicas"/>
    <s v="015.839.786-07"/>
    <s v="LARISSA RODRIGUES DE LIMA"/>
    <s v="Recepcionista"/>
    <s v="40H"/>
    <s v="UFU"/>
    <n v="2110.6999999999998"/>
    <n v="4544.34"/>
    <s v="ENSINO MÉDIO COMPLETO"/>
    <s v="Médio"/>
    <s v="Feminino"/>
    <d v="1992-07-03T00:00:00"/>
    <s v="Branca"/>
    <s v="Recepcionista"/>
    <d v="2018-11-08T00:00:00"/>
    <n v="30"/>
    <x v="0"/>
    <x v="2"/>
  </r>
  <r>
    <n v="154043"/>
    <s v="UNIVERSIDADE FEDERAL DE UBERLÂNDIA"/>
    <s v="038/2018"/>
    <n v="9611589000139"/>
    <s v="Instituto Brasileiro de Politicas Públicas"/>
    <s v="096.576.246-73"/>
    <s v="LAURA PEIXOTO DE ANDRADE PFEIFER"/>
    <s v="Recepcionista"/>
    <s v="44H"/>
    <s v="UFU"/>
    <n v="2321.77"/>
    <n v="4974.22"/>
    <s v="ENSINO MÉDIO COMPLETO"/>
    <s v="Graduação"/>
    <s v="Feminino"/>
    <d v="1987-08-13T00:00:00"/>
    <s v="Branca"/>
    <s v="Recepcionista"/>
    <d v="2018-11-08T00:00:00"/>
    <n v="35"/>
    <x v="1"/>
    <x v="2"/>
  </r>
  <r>
    <n v="154043"/>
    <s v="UNIVERSIDADE FEDERAL DE UBERLÂNDIA"/>
    <s v="038/2018"/>
    <n v="9611589000139"/>
    <s v="Instituto Brasileiro de Politicas Públicas"/>
    <s v="059.880.336-01"/>
    <s v="LEANDRA DA SILVA TEIXEIRA"/>
    <s v="Recepcionista"/>
    <s v="40H"/>
    <s v="UFU"/>
    <n v="2110.6999999999998"/>
    <n v="4544.34"/>
    <s v="ENSINO MÉDIO COMPLETO"/>
    <s v="Graduação"/>
    <s v="Feminino"/>
    <d v="1985-01-16T00:00:00"/>
    <s v="Parda"/>
    <s v="Recepcionista"/>
    <d v="2018-11-12T00:00:00"/>
    <n v="37"/>
    <x v="1"/>
    <x v="2"/>
  </r>
  <r>
    <n v="154043"/>
    <s v="UNIVERSIDADE FEDERAL DE UBERLÂNDIA"/>
    <s v="038/2018"/>
    <n v="9611589000139"/>
    <s v="Instituto Brasileiro de Politicas Públicas"/>
    <s v="032.067.356-10"/>
    <s v="LILIAN MATIAS DE ARAUJO"/>
    <s v="Recepcionista"/>
    <s v="40H"/>
    <s v="UFU"/>
    <n v="2110.6999999999998"/>
    <n v="4544.34"/>
    <s v="ENSINO MÉDIO COMPLETO"/>
    <s v="Médio"/>
    <s v="Feminino"/>
    <d v="1978-12-24T00:00:00"/>
    <s v="Branca"/>
    <s v="Recepcionista"/>
    <d v="2018-11-08T00:00:00"/>
    <n v="44"/>
    <x v="5"/>
    <x v="2"/>
  </r>
  <r>
    <n v="154043"/>
    <s v="UNIVERSIDADE FEDERAL DE UBERLÂNDIA"/>
    <s v="038/2018"/>
    <n v="9611589000139"/>
    <s v="Instituto Brasileiro de Politicas Públicas"/>
    <n v="6863415623"/>
    <s v="LISNEIDE SANTOS COSTA"/>
    <s v="Recepcionista"/>
    <s v="40H"/>
    <s v="UFU"/>
    <n v="2110.6999999999998"/>
    <n v="4544.34"/>
    <s v="ENSINO MÉDIO COMPLETO"/>
    <s v="Médio"/>
    <s v="Feminino"/>
    <d v="1986-01-24T00:00:00"/>
    <s v="Preta"/>
    <s v="Recepcionista"/>
    <d v="2020-09-10T00:00:00"/>
    <n v="36"/>
    <x v="1"/>
    <x v="2"/>
  </r>
  <r>
    <n v="154043"/>
    <s v="UNIVERSIDADE FEDERAL DE UBERLÂNDIA"/>
    <s v="038/2018"/>
    <n v="9611589000139"/>
    <s v="Instituto Brasileiro de Politicas Públicas"/>
    <s v="100.042.216-05"/>
    <s v="LUANA PAULA ALVES"/>
    <s v="Recepcionista"/>
    <s v="40H"/>
    <s v="UFU"/>
    <n v="2110.6999999999998"/>
    <n v="4544.34"/>
    <s v="ENSINO MÉDIO COMPLETO"/>
    <s v="Graduação"/>
    <s v="Feminino"/>
    <d v="1992-04-16T00:00:00"/>
    <s v="Branca"/>
    <s v="Recepcionista"/>
    <d v="2018-11-08T00:00:00"/>
    <n v="30"/>
    <x v="0"/>
    <x v="2"/>
  </r>
  <r>
    <n v="154043"/>
    <s v="UNIVERSIDADE FEDERAL DE UBERLÂNDIA"/>
    <s v="038/2018"/>
    <n v="9611589000139"/>
    <s v="Instituto Brasileiro de Politicas Públicas"/>
    <n v="11757036644"/>
    <s v="LUCAS ARTIAGA PFEIFER OLIVEIRA"/>
    <s v="Recepcionista"/>
    <s v="40H + INSAL"/>
    <s v="UFU"/>
    <n v="2353.1"/>
    <n v="5007.8500000000004"/>
    <s v="ENSINO MÉDIO COMPLETO"/>
    <s v="Graduação"/>
    <s v="Masculino"/>
    <d v="1996-01-08T00:00:00"/>
    <s v="Branca"/>
    <s v="Recepcionista"/>
    <d v="2020-11-05T00:00:00"/>
    <n v="26"/>
    <x v="3"/>
    <x v="2"/>
  </r>
  <r>
    <n v="154043"/>
    <s v="UNIVERSIDADE FEDERAL DE UBERLÂNDIA"/>
    <s v="038/2018"/>
    <n v="9611589000139"/>
    <s v="Instituto Brasileiro de Politicas Públicas"/>
    <s v="113.399.106-83"/>
    <s v="LUCAS GERCINO NOGUEIRA ALVES"/>
    <s v="Recepcionista"/>
    <s v="44H"/>
    <s v="UFU"/>
    <n v="2321.77"/>
    <n v="4974.22"/>
    <s v="ENSINO MÉDIO COMPLETO"/>
    <s v="Especialização"/>
    <s v="Masculino"/>
    <d v="1994-06-14T00:00:00"/>
    <s v="Parda"/>
    <s v="Recepcionista"/>
    <d v="2022-01-04T00:00:00"/>
    <n v="28"/>
    <x v="3"/>
    <x v="2"/>
  </r>
  <r>
    <n v="154043"/>
    <s v="UNIVERSIDADE FEDERAL DE UBERLÂNDIA"/>
    <s v="038/2018"/>
    <n v="9611589000139"/>
    <s v="Instituto Brasileiro de Politicas Públicas"/>
    <n v="6584391620"/>
    <s v="LUCAS LEONARDO DE LIMA"/>
    <s v="Recepcionista"/>
    <s v="40H"/>
    <s v="UFU"/>
    <n v="2110.6999999999998"/>
    <n v="4544.34"/>
    <s v="ENSINO MÉDIO COMPLETO"/>
    <s v="Médio"/>
    <s v="Masculino"/>
    <d v="1984-08-06T00:00:00"/>
    <s v="Branca"/>
    <s v="Recepcionista"/>
    <d v="2019-12-12T00:00:00"/>
    <n v="38"/>
    <x v="1"/>
    <x v="2"/>
  </r>
  <r>
    <n v="154043"/>
    <s v="UNIVERSIDADE FEDERAL DE UBERLÂNDIA"/>
    <s v="038/2018"/>
    <n v="9611589000139"/>
    <s v="Instituto Brasileiro de Politicas Públicas"/>
    <s v="094.917.716-47"/>
    <s v="LUCAS PEREIRA DOS SANTOS"/>
    <s v="Recepcionista"/>
    <s v="40H"/>
    <s v="UFU"/>
    <n v="2110.6999999999998"/>
    <n v="4544.34"/>
    <s v="ENSINO MÉDIO COMPLETO"/>
    <s v="Médio"/>
    <s v="Masculino"/>
    <d v="1986-09-24T00:00:00"/>
    <s v="Preta"/>
    <s v="Recepcionista"/>
    <d v="2018-11-08T00:00:00"/>
    <n v="36"/>
    <x v="1"/>
    <x v="2"/>
  </r>
  <r>
    <n v="154043"/>
    <s v="UNIVERSIDADE FEDERAL DE UBERLÂNDIA"/>
    <s v="038/2018"/>
    <n v="9611589000139"/>
    <s v="Instituto Brasileiro de Politicas Públicas"/>
    <s v="052.921.376-18"/>
    <s v="LUCIANA COSTA CARVALHO"/>
    <s v="Recepcionista"/>
    <s v="40H"/>
    <s v="UFU"/>
    <n v="2110.6999999999998"/>
    <n v="4544.34"/>
    <s v="ENSINO MÉDIO COMPLETO"/>
    <s v="Médio"/>
    <s v="Feminino"/>
    <d v="1982-03-14T00:00:00"/>
    <s v="Branca"/>
    <s v="Recepcionista"/>
    <d v="2022-04-07T00:00:00"/>
    <n v="40"/>
    <x v="2"/>
    <x v="2"/>
  </r>
  <r>
    <n v="154043"/>
    <s v="UNIVERSIDADE FEDERAL DE UBERLÂNDIA"/>
    <s v="038/2018"/>
    <n v="9611589000139"/>
    <s v="Instituto Brasileiro de Politicas Públicas"/>
    <s v="069.649.726-33"/>
    <s v="LUCIMARA ESTHER DE OLIVEIRA"/>
    <s v="Recepcionista"/>
    <s v="40H"/>
    <s v="UFU"/>
    <n v="2110.6999999999998"/>
    <n v="4544.34"/>
    <s v="ENSINO MÉDIO COMPLETO"/>
    <s v="Graduação"/>
    <s v="Feminino"/>
    <d v="1984-12-21T00:00:00"/>
    <s v="Branca"/>
    <s v="Recepcionista"/>
    <d v="2018-11-08T00:00:00"/>
    <n v="38"/>
    <x v="1"/>
    <x v="2"/>
  </r>
  <r>
    <n v="154043"/>
    <s v="UNIVERSIDADE FEDERAL DE UBERLÂNDIA"/>
    <s v="038/2018"/>
    <n v="9611589000139"/>
    <s v="Instituto Brasileiro de Politicas Públicas"/>
    <n v="9902879632"/>
    <s v="LUIZ FERNANDO RIBEIRO ARAUJO"/>
    <s v="Recepcionista"/>
    <s v="44H"/>
    <s v="UFU"/>
    <n v="2321.77"/>
    <n v="4974.22"/>
    <s v="ENSINO MÉDIO COMPLETO"/>
    <s v="Graduação"/>
    <s v="Masculino"/>
    <d v="1991-10-19T00:00:00"/>
    <s v="Branca"/>
    <s v="Recepcionista"/>
    <d v="2022-12-01T00:00:00"/>
    <n v="31"/>
    <x v="0"/>
    <x v="2"/>
  </r>
  <r>
    <n v="154043"/>
    <s v="UNIVERSIDADE FEDERAL DE UBERLÂNDIA"/>
    <s v="038/2018"/>
    <n v="9611589000139"/>
    <s v="Instituto Brasileiro de Politicas Públicas"/>
    <s v="931.749.426-91"/>
    <s v="LUIZ FERNANDO SABINO"/>
    <s v="Recepcionista"/>
    <s v="44H"/>
    <s v="UFU"/>
    <n v="2321.77"/>
    <n v="4974.22"/>
    <s v="ENSINO MÉDIO COMPLETO"/>
    <s v="Médio"/>
    <s v="Masculino"/>
    <d v="1972-12-31T00:00:00"/>
    <s v="Parda"/>
    <s v="Recepcionista"/>
    <d v="2018-11-08T00:00:00"/>
    <n v="50"/>
    <x v="4"/>
    <x v="2"/>
  </r>
  <r>
    <n v="154043"/>
    <s v="UNIVERSIDADE FEDERAL DE UBERLÂNDIA"/>
    <s v="038/2018"/>
    <n v="9611589000139"/>
    <s v="Instituto Brasileiro de Politicas Públicas"/>
    <s v="105.128.146-60"/>
    <s v="LUIZ JUNIO VIANA BORGES"/>
    <s v="Recepcionista"/>
    <s v="40H"/>
    <s v="UFU"/>
    <n v="2110.6999999999998"/>
    <n v="4544.34"/>
    <s v="ENSINO MÉDIO COMPLETO"/>
    <s v="Médio"/>
    <s v="Masculino"/>
    <d v="1989-08-23T00:00:00"/>
    <s v="Parda"/>
    <s v="Recepcionista"/>
    <d v="2018-11-08T00:00:00"/>
    <n v="33"/>
    <x v="0"/>
    <x v="2"/>
  </r>
  <r>
    <n v="154043"/>
    <s v="UNIVERSIDADE FEDERAL DE UBERLÂNDIA"/>
    <s v="038/2018"/>
    <n v="9611589000139"/>
    <s v="Instituto Brasileiro de Politicas Públicas"/>
    <n v="69449236100"/>
    <s v="MARCELA FREITAS VASCONCELOS"/>
    <s v="Recepcionista"/>
    <s v="40H"/>
    <s v="UFU"/>
    <n v="2110.6999999999998"/>
    <n v="4544.34"/>
    <s v="ENSINO MÉDIO COMPLETO"/>
    <s v="Médio"/>
    <s v="Feminino"/>
    <d v="1980-08-25T00:00:00"/>
    <s v="Branca"/>
    <s v="Recepcionista"/>
    <d v="2021-01-08T00:00:00"/>
    <n v="42"/>
    <x v="2"/>
    <x v="2"/>
  </r>
  <r>
    <n v="154043"/>
    <s v="UNIVERSIDADE FEDERAL DE UBERLÂNDIA"/>
    <s v="038/2018"/>
    <n v="9611589000139"/>
    <s v="Instituto Brasileiro de Politicas Públicas"/>
    <s v="107.024.756-10"/>
    <s v="MARCELLA DE FREITAS BORGES"/>
    <s v="Recepcionista"/>
    <s v="40H"/>
    <s v="UFU"/>
    <n v="1941.45"/>
    <n v="4544.34"/>
    <s v="ENSINO MÉDIO COMPLETO"/>
    <s v="Graduação"/>
    <s v="Feminino"/>
    <d v="1990-07-28T00:00:00"/>
    <s v="Branca"/>
    <s v="Recepcionista"/>
    <d v="2018-11-08T00:00:00"/>
    <n v="32"/>
    <x v="0"/>
    <x v="0"/>
  </r>
  <r>
    <n v="154043"/>
    <s v="UNIVERSIDADE FEDERAL DE UBERLÂNDIA"/>
    <s v="038/2018"/>
    <n v="9611589000139"/>
    <s v="Instituto Brasileiro de Politicas Públicas"/>
    <s v="051.908.166-80"/>
    <s v="MARCIA BEATRIZ DA SILVA"/>
    <s v="Recepcionista"/>
    <s v="44H"/>
    <s v="UFU"/>
    <n v="2321.77"/>
    <n v="4974.22"/>
    <s v="ENSINO MÉDIO COMPLETO"/>
    <s v="Médio"/>
    <s v="Feminino"/>
    <d v="1977-11-28T00:00:00"/>
    <s v="Branca"/>
    <s v="Recepcionista"/>
    <d v="2018-11-12T00:00:00"/>
    <n v="45"/>
    <x v="5"/>
    <x v="2"/>
  </r>
  <r>
    <n v="154043"/>
    <s v="UNIVERSIDADE FEDERAL DE UBERLÂNDIA"/>
    <s v="038/2018"/>
    <n v="9611589000139"/>
    <s v="Instituto Brasileiro de Politicas Públicas"/>
    <n v="57404445604"/>
    <s v="MARCIA CRISTINA DE SOUZA LIMA OLIVEIRA"/>
    <s v="Recepcionista"/>
    <s v="40H"/>
    <s v="UFU"/>
    <n v="2110.6999999999998"/>
    <n v="4544.34"/>
    <s v="ENSINO MÉDIO COMPLETO"/>
    <s v="Médio"/>
    <s v="Feminino"/>
    <d v="1964-03-16T00:00:00"/>
    <s v="Preta"/>
    <s v="Recepcionista"/>
    <d v="2021-08-02T00:00:00"/>
    <n v="58"/>
    <x v="9"/>
    <x v="2"/>
  </r>
  <r>
    <n v="154043"/>
    <s v="UNIVERSIDADE FEDERAL DE UBERLÂNDIA"/>
    <s v="038/2018"/>
    <n v="9611589000139"/>
    <s v="Instituto Brasileiro de Politicas Públicas"/>
    <s v="604.626.396-49"/>
    <s v="MARCIA MARTINS DE OLIVEIRA"/>
    <s v="Recepcionista"/>
    <s v="40H"/>
    <s v="UFU"/>
    <n v="2110.6999999999998"/>
    <n v="4544.34"/>
    <s v="ENSINO MÉDIO COMPLETO"/>
    <s v="Graduação"/>
    <s v="Feminino"/>
    <d v="1968-11-08T00:00:00"/>
    <s v="Branca"/>
    <s v="Recepcionista"/>
    <d v="2018-11-12T00:00:00"/>
    <n v="54"/>
    <x v="9"/>
    <x v="2"/>
  </r>
  <r>
    <n v="154043"/>
    <s v="UNIVERSIDADE FEDERAL DE UBERLÂNDIA"/>
    <s v="038/2018"/>
    <n v="9611589000139"/>
    <s v="Instituto Brasileiro de Politicas Públicas"/>
    <s v="133.919.166-05"/>
    <s v="MARIA EUGENIA ALTINO CARVALHO GONCALVES"/>
    <s v="Recepcionista"/>
    <s v="40H"/>
    <s v="UFU"/>
    <n v="1941.45"/>
    <n v="4544.34"/>
    <s v="ENSINO MÉDIO COMPLETO"/>
    <s v="Graduação"/>
    <s v="Feminino"/>
    <d v="1997-04-04T00:00:00"/>
    <s v="Branca"/>
    <s v="Recepcionista"/>
    <d v="2018-11-08T00:00:00"/>
    <n v="25"/>
    <x v="3"/>
    <x v="0"/>
  </r>
  <r>
    <n v="154043"/>
    <s v="UNIVERSIDADE FEDERAL DE UBERLÂNDIA"/>
    <s v="038/2018"/>
    <n v="9611589000139"/>
    <s v="Instituto Brasileiro de Politicas Públicas"/>
    <s v="070.774.606-06"/>
    <s v="MARIA LUIZA LELIS SILVA"/>
    <s v="Recepcionista"/>
    <s v="40H"/>
    <s v="UFU"/>
    <n v="2110.6999999999998"/>
    <n v="4544.34"/>
    <s v="ENSINO MÉDIO COMPLETO"/>
    <s v="Graduação"/>
    <s v="Feminino"/>
    <d v="1992-06-09T00:00:00"/>
    <s v="Branca"/>
    <s v="Recepcionista"/>
    <d v="2022-03-10T00:00:00"/>
    <n v="30"/>
    <x v="0"/>
    <x v="2"/>
  </r>
  <r>
    <n v="154043"/>
    <s v="UNIVERSIDADE FEDERAL DE UBERLÂNDIA"/>
    <s v="038/2018"/>
    <n v="9611589000139"/>
    <s v="Instituto Brasileiro de Politicas Públicas"/>
    <s v="048.240.395-09"/>
    <s v="MARIANA DE JESUS SANTOS"/>
    <s v="Recepcionista"/>
    <s v="40H"/>
    <s v="UFU"/>
    <n v="2110.6999999999998"/>
    <n v="4544.34"/>
    <s v="ENSINO MÉDIO COMPLETO"/>
    <s v="Graduação"/>
    <s v="Feminino"/>
    <d v="1989-06-06T00:00:00"/>
    <s v="Preta"/>
    <s v="Recepcionista"/>
    <d v="2022-01-20T00:00:00"/>
    <n v="33"/>
    <x v="0"/>
    <x v="2"/>
  </r>
  <r>
    <n v="154043"/>
    <s v="UNIVERSIDADE FEDERAL DE UBERLÂNDIA"/>
    <s v="038/2018"/>
    <n v="9611589000139"/>
    <s v="Instituto Brasileiro de Politicas Públicas"/>
    <s v="012.827.326-76"/>
    <s v="MARIELLE RODRIGUES DO NASCIMENTO"/>
    <s v="Recepcionista"/>
    <s v="40H"/>
    <s v="UFU"/>
    <n v="2110.6999999999998"/>
    <n v="4544.34"/>
    <s v="ENSINO MÉDIO COMPLETO"/>
    <s v="Graduação"/>
    <s v="Feminino"/>
    <d v="1982-01-06T00:00:00"/>
    <s v="Branca"/>
    <s v="Recepcionista"/>
    <d v="2018-11-08T00:00:00"/>
    <n v="40"/>
    <x v="2"/>
    <x v="2"/>
  </r>
  <r>
    <n v="154043"/>
    <s v="UNIVERSIDADE FEDERAL DE UBERLÂNDIA"/>
    <s v="038/2018"/>
    <n v="9611589000139"/>
    <s v="Instituto Brasileiro de Politicas Públicas"/>
    <s v="020.438.046-42"/>
    <s v="MARYNA EDUARDA QUEIROZ SILVA"/>
    <s v="Recepcionista"/>
    <s v="40H"/>
    <s v="UFU"/>
    <n v="2110.6999999999998"/>
    <n v="4544.34"/>
    <s v="ENSINO MÉDIO COMPLETO"/>
    <s v="Médio"/>
    <s v="Feminino"/>
    <d v="1998-04-14T00:00:00"/>
    <s v="Branca"/>
    <s v="Recepcionista"/>
    <d v="2022-01-27T00:00:00"/>
    <n v="24"/>
    <x v="3"/>
    <x v="2"/>
  </r>
  <r>
    <n v="154043"/>
    <s v="UNIVERSIDADE FEDERAL DE UBERLÂNDIA"/>
    <s v="038/2018"/>
    <n v="9611589000139"/>
    <s v="Instituto Brasileiro de Politicas Públicas"/>
    <n v="11785174622"/>
    <s v="MATHEUS APARECIDO DE MOURA OLIVEIRA"/>
    <s v="Recepcionista"/>
    <s v="44H"/>
    <s v="UFU"/>
    <n v="2321.77"/>
    <n v="4974.22"/>
    <s v="ENSINO MÉDIO COMPLETO"/>
    <s v="Mestrado"/>
    <s v="Masculino"/>
    <d v="1995-11-27T00:00:00"/>
    <s v="Branca"/>
    <s v="Recepcionista"/>
    <d v="2021-07-15T00:00:00"/>
    <n v="27"/>
    <x v="3"/>
    <x v="2"/>
  </r>
  <r>
    <n v="154043"/>
    <s v="UNIVERSIDADE FEDERAL DE UBERLÂNDIA"/>
    <s v="038/2018"/>
    <n v="9611589000139"/>
    <s v="Instituto Brasileiro de Politicas Públicas"/>
    <s v="091.692.436-03"/>
    <s v="MAYAN DE CARVALHO SILVESTRE"/>
    <s v="Recepcionista"/>
    <s v="40H"/>
    <s v="UFU"/>
    <n v="2110.6999999999998"/>
    <n v="4544.34"/>
    <s v="ENSINO MÉDIO COMPLETO"/>
    <s v="Médio"/>
    <s v="Masculino"/>
    <d v="1990-06-06T00:00:00"/>
    <s v="Branca"/>
    <s v="Recepcionista"/>
    <d v="2018-11-08T00:00:00"/>
    <n v="32"/>
    <x v="0"/>
    <x v="2"/>
  </r>
  <r>
    <n v="154043"/>
    <s v="UNIVERSIDADE FEDERAL DE UBERLÂNDIA"/>
    <s v="038/2018"/>
    <n v="9611589000139"/>
    <s v="Instituto Brasileiro de Politicas Públicas"/>
    <n v="10684975645"/>
    <s v="MICHELE CRISTINA FERREIRA SANTOS"/>
    <s v="Recepcionista"/>
    <s v="40H"/>
    <s v="UFU"/>
    <n v="2110.6999999999998"/>
    <n v="4544.34"/>
    <s v="ENSINO MÉDIO COMPLETO"/>
    <s v="Médio"/>
    <s v="Feminino"/>
    <d v="1990-05-06T00:00:00"/>
    <s v="Branca"/>
    <s v="Recepcionista"/>
    <d v="2020-11-05T00:00:00"/>
    <n v="32"/>
    <x v="0"/>
    <x v="2"/>
  </r>
  <r>
    <n v="154043"/>
    <s v="UNIVERSIDADE FEDERAL DE UBERLÂNDIA"/>
    <s v="038/2018"/>
    <n v="9611589000139"/>
    <s v="Instituto Brasileiro de Politicas Públicas"/>
    <s v="044.367.796-45"/>
    <s v="MICHELLY ALVES DE ARAUJO MAGALHAES"/>
    <s v="Recepcionista"/>
    <s v="40H"/>
    <s v="UFU"/>
    <n v="1941.45"/>
    <n v="4544.34"/>
    <s v="ENSINO MÉDIO COMPLETO"/>
    <s v="Graduação"/>
    <s v="Feminino"/>
    <d v="1981-02-13T00:00:00"/>
    <s v="Branca"/>
    <s v="Recepcionista"/>
    <d v="2019-04-01T00:00:00"/>
    <n v="41"/>
    <x v="2"/>
    <x v="0"/>
  </r>
  <r>
    <n v="154043"/>
    <s v="UNIVERSIDADE FEDERAL DE UBERLÂNDIA"/>
    <s v="038/2018"/>
    <n v="9611589000139"/>
    <s v="Instituto Brasileiro de Politicas Públicas"/>
    <n v="7485585606"/>
    <s v="MONIQUE LARA GONCALVES REIS"/>
    <s v="Recepcionista"/>
    <s v="44H"/>
    <s v="UFU"/>
    <n v="2321.77"/>
    <n v="4974.22"/>
    <s v="ENSINO MÉDIO COMPLETO"/>
    <s v="Graduação"/>
    <s v="Feminino"/>
    <d v="1988-06-01T00:00:00"/>
    <s v="Branca"/>
    <s v="Recepcionista"/>
    <d v="2021-06-01T00:00:00"/>
    <n v="34"/>
    <x v="1"/>
    <x v="2"/>
  </r>
  <r>
    <n v="154043"/>
    <s v="UNIVERSIDADE FEDERAL DE UBERLÂNDIA"/>
    <s v="038/2018"/>
    <n v="9611589000139"/>
    <s v="Instituto Brasileiro de Politicas Públicas"/>
    <s v="652.333.446-53"/>
    <s v="NADIA MARIA BORGES"/>
    <s v="Recepcionista"/>
    <s v="40H"/>
    <s v="UFU"/>
    <n v="2110.6999999999998"/>
    <n v="4544.34"/>
    <s v="ENSINO MÉDIO COMPLETO"/>
    <s v="Médio"/>
    <s v="Feminino"/>
    <d v="1970-02-11T00:00:00"/>
    <s v="Parda"/>
    <s v="Recepcionista"/>
    <d v="2018-11-12T00:00:00"/>
    <n v="52"/>
    <x v="4"/>
    <x v="2"/>
  </r>
  <r>
    <n v="154043"/>
    <s v="UNIVERSIDADE FEDERAL DE UBERLÂNDIA"/>
    <s v="038/2018"/>
    <n v="9611589000139"/>
    <s v="Instituto Brasileiro de Politicas Públicas"/>
    <n v="10011605685"/>
    <s v="NASSER DE FREITAS PENA"/>
    <s v="Recepcionista"/>
    <s v="40H"/>
    <s v="UFU"/>
    <n v="2110.6999999999998"/>
    <n v="4544.34"/>
    <s v="ENSINO MÉDIO COMPLETO"/>
    <s v="Médio"/>
    <s v="Masculino"/>
    <d v="1991-10-28T00:00:00"/>
    <s v="Branca"/>
    <s v="Recepcionista"/>
    <d v="2021-11-23T00:00:00"/>
    <n v="31"/>
    <x v="0"/>
    <x v="2"/>
  </r>
  <r>
    <n v="154043"/>
    <s v="UNIVERSIDADE FEDERAL DE UBERLÂNDIA"/>
    <s v="038/2018"/>
    <n v="9611589000139"/>
    <s v="Instituto Brasileiro de Politicas Públicas"/>
    <n v="8288338690"/>
    <s v="NATHALIA BIZINOTO SILVA"/>
    <s v="Recepcionista"/>
    <s v="40H"/>
    <s v="UFU"/>
    <n v="2110.6999999999998"/>
    <n v="4544.34"/>
    <s v="ENSINO MÉDIO COMPLETO"/>
    <s v="Doutorado"/>
    <s v="Feminino"/>
    <d v="1987-02-25T00:00:00"/>
    <s v="Branca"/>
    <s v="Recepcionista"/>
    <d v="2021-10-08T00:00:00"/>
    <n v="35"/>
    <x v="1"/>
    <x v="2"/>
  </r>
  <r>
    <n v="154043"/>
    <s v="UNIVERSIDADE FEDERAL DE UBERLÂNDIA"/>
    <s v="038/2018"/>
    <n v="9611589000139"/>
    <s v="Instituto Brasileiro de Politicas Públicas"/>
    <s v="069.114.486-97"/>
    <s v="NAYARA DIAS DA COSTA"/>
    <s v="Recepcionista"/>
    <s v="40H"/>
    <s v="UFU"/>
    <n v="2110.6999999999998"/>
    <n v="4544.34"/>
    <s v="ENSINO MÉDIO COMPLETO"/>
    <s v="Médio"/>
    <s v="Feminino"/>
    <d v="1983-07-20T00:00:00"/>
    <s v="Branca"/>
    <s v="Recepcionista"/>
    <d v="2018-11-08T00:00:00"/>
    <n v="39"/>
    <x v="2"/>
    <x v="2"/>
  </r>
  <r>
    <n v="154043"/>
    <s v="UNIVERSIDADE FEDERAL DE UBERLÂNDIA"/>
    <s v="038/2018"/>
    <n v="9611589000139"/>
    <s v="Instituto Brasileiro de Politicas Públicas"/>
    <s v="125.218.896-01"/>
    <s v="NAYARA PEREIRA DO VALE"/>
    <s v="Recepcionista"/>
    <s v="40H"/>
    <s v="UFU"/>
    <n v="2110.6999999999998"/>
    <n v="4544.34"/>
    <s v="ENSINO MÉDIO COMPLETO"/>
    <s v="Médio"/>
    <s v="Feminino"/>
    <d v="1995-06-22T00:00:00"/>
    <s v="Branca"/>
    <s v="Recepcionista"/>
    <d v="2018-11-08T00:00:00"/>
    <n v="27"/>
    <x v="3"/>
    <x v="2"/>
  </r>
  <r>
    <n v="154043"/>
    <s v="UNIVERSIDADE FEDERAL DE UBERLÂNDIA"/>
    <s v="038/2018"/>
    <n v="9611589000139"/>
    <s v="Instituto Brasileiro de Politicas Públicas"/>
    <s v="056.664.606-41"/>
    <s v="NELIDA APARECIDA DA FONSECA"/>
    <s v="Recepcionista"/>
    <s v="40H"/>
    <s v="UFU"/>
    <n v="2110.6999999999998"/>
    <n v="4544.34"/>
    <s v="ENSINO MÉDIO COMPLETO"/>
    <s v="Médio"/>
    <s v="Feminino"/>
    <d v="1974-03-24T00:00:00"/>
    <s v="Branca"/>
    <s v="Recepcionista"/>
    <d v="2023-05-23T00:00:00"/>
    <n v="48"/>
    <x v="5"/>
    <x v="2"/>
  </r>
  <r>
    <n v="154043"/>
    <s v="UNIVERSIDADE FEDERAL DE UBERLÂNDIA"/>
    <s v="038/2018"/>
    <n v="9611589000139"/>
    <s v="Instituto Brasileiro de Politicas Públicas"/>
    <s v="064.508.006-31"/>
    <s v="NUBIA DE OLIVEIRA SILVA"/>
    <s v="Recepcionista"/>
    <s v="44H"/>
    <s v="UFU"/>
    <n v="2321.77"/>
    <n v="4974.22"/>
    <s v="ENSINO MÉDIO COMPLETO"/>
    <s v="Especialização"/>
    <s v="Feminino"/>
    <d v="1985-05-14T00:00:00"/>
    <s v="Parda"/>
    <s v="Recepcionista"/>
    <d v="2018-11-09T00:00:00"/>
    <n v="37"/>
    <x v="1"/>
    <x v="2"/>
  </r>
  <r>
    <n v="154043"/>
    <s v="UNIVERSIDADE FEDERAL DE UBERLÂNDIA"/>
    <s v="038/2018"/>
    <n v="9611589000139"/>
    <s v="Instituto Brasileiro de Politicas Públicas"/>
    <s v="746.892.316-72"/>
    <s v="NUBIA MARIA BORGES GONCALVES"/>
    <s v="Recepcionista"/>
    <s v="40H"/>
    <s v="UFU"/>
    <n v="2110.6999999999998"/>
    <n v="4544.34"/>
    <s v="ENSINO MÉDIO COMPLETO"/>
    <s v="Médio"/>
    <s v="Feminino"/>
    <d v="1972-02-24T00:00:00"/>
    <s v="Parda"/>
    <s v="Recepcionista"/>
    <d v="2018-11-12T00:00:00"/>
    <n v="50"/>
    <x v="4"/>
    <x v="2"/>
  </r>
  <r>
    <n v="154043"/>
    <s v="UNIVERSIDADE FEDERAL DE UBERLÂNDIA"/>
    <s v="038/2018"/>
    <n v="9611589000139"/>
    <s v="Instituto Brasileiro de Politicas Públicas"/>
    <s v="755.195.181-49"/>
    <s v="PATRICIA DIAS PEREIRA DE ALMEIDA"/>
    <s v="Recepcionista"/>
    <s v="40H"/>
    <s v="UFU"/>
    <n v="2110.6999999999998"/>
    <n v="4544.34"/>
    <s v="ENSINO MÉDIO COMPLETO"/>
    <s v="Graduação"/>
    <s v="Feminino"/>
    <d v="1989-03-28T00:00:00"/>
    <s v="Branca"/>
    <s v="Recepcionista"/>
    <d v="2018-12-19T00:00:00"/>
    <n v="33"/>
    <x v="0"/>
    <x v="2"/>
  </r>
  <r>
    <n v="154043"/>
    <s v="UNIVERSIDADE FEDERAL DE UBERLÂNDIA"/>
    <s v="038/2018"/>
    <n v="9611589000139"/>
    <s v="Instituto Brasileiro de Politicas Públicas"/>
    <n v="9572471686"/>
    <s v="PATRICIA DOURADO DE AZEVEDO SANTOS"/>
    <s v="Recepcionista"/>
    <s v="40H"/>
    <s v="UFU"/>
    <n v="2110.6999999999998"/>
    <n v="4544.34"/>
    <s v="ENSINO MÉDIO COMPLETO"/>
    <s v="Graduação"/>
    <s v="Feminino"/>
    <d v="1990-02-02T00:00:00"/>
    <s v="Branca"/>
    <s v="Recepcionista"/>
    <d v="2020-12-08T00:00:00"/>
    <n v="32"/>
    <x v="0"/>
    <x v="2"/>
  </r>
  <r>
    <n v="154043"/>
    <s v="UNIVERSIDADE FEDERAL DE UBERLÂNDIA"/>
    <s v="038/2018"/>
    <n v="9611589000139"/>
    <s v="Instituto Brasileiro de Politicas Públicas"/>
    <n v="6665427676"/>
    <s v="PATRICIA HELENA MACIEL"/>
    <s v="Recepcionista"/>
    <s v="40H"/>
    <s v="UFU"/>
    <n v="2110.6999999999998"/>
    <n v="4544.34"/>
    <s v="ENSINO MÉDIO COMPLETO"/>
    <s v="Médio"/>
    <s v="Feminino"/>
    <d v="1984-09-12T00:00:00"/>
    <s v="Preta"/>
    <s v="Recepcionista"/>
    <d v="2018-11-08T00:00:00"/>
    <n v="38"/>
    <x v="1"/>
    <x v="2"/>
  </r>
  <r>
    <n v="154043"/>
    <s v="UNIVERSIDADE FEDERAL DE UBERLÂNDIA"/>
    <s v="038/2018"/>
    <n v="9611589000139"/>
    <s v="Instituto Brasileiro de Politicas Públicas"/>
    <s v="045.712.241-25"/>
    <s v="PAULA FERNANDA GONCALVES DE OLIVEIRA"/>
    <s v="Recepcionista"/>
    <s v="40H"/>
    <s v="UFU"/>
    <n v="2110.6999999999998"/>
    <n v="4544.34"/>
    <s v="ENSINO MÉDIO COMPLETO"/>
    <s v="Graduação"/>
    <s v="Feminino"/>
    <d v="1992-05-26T00:00:00"/>
    <s v="Parda"/>
    <s v="Recepcionista"/>
    <d v="2022-01-11T00:00:00"/>
    <n v="30"/>
    <x v="0"/>
    <x v="2"/>
  </r>
  <r>
    <n v="154043"/>
    <s v="UNIVERSIDADE FEDERAL DE UBERLÂNDIA"/>
    <s v="038/2018"/>
    <n v="9611589000139"/>
    <s v="Instituto Brasileiro de Politicas Públicas"/>
    <n v="2286179107"/>
    <s v="PEDRO HENRIQUE PASCOIN GARGANTINI"/>
    <s v="Recepcionista"/>
    <s v="40H"/>
    <s v="UFU"/>
    <n v="2110.6999999999998"/>
    <n v="4544.34"/>
    <s v="ENSINO MÉDIO COMPLETO"/>
    <s v="Médio"/>
    <s v="Masculino"/>
    <d v="2000-09-28T00:00:00"/>
    <s v="Branca"/>
    <s v="Recepcionista"/>
    <d v="2019-08-05T00:00:00"/>
    <n v="22"/>
    <x v="6"/>
    <x v="2"/>
  </r>
  <r>
    <n v="154043"/>
    <s v="UNIVERSIDADE FEDERAL DE UBERLÂNDIA"/>
    <s v="038/2018"/>
    <n v="9611589000139"/>
    <s v="Instituto Brasileiro de Politicas Públicas"/>
    <s v="111.307.956-83"/>
    <s v="RAIANE ERLEN PEREIRA GUEDES"/>
    <s v="Recepcionista"/>
    <s v="40H"/>
    <s v="UFU"/>
    <n v="2110.6999999999998"/>
    <n v="4544.34"/>
    <s v="ENSINO MÉDIO COMPLETO"/>
    <s v="Médio"/>
    <s v="Feminino"/>
    <d v="1992-04-18T00:00:00"/>
    <s v="Parda"/>
    <s v="Recepcionista"/>
    <d v="2022-03-21T00:00:00"/>
    <n v="30"/>
    <x v="0"/>
    <x v="2"/>
  </r>
  <r>
    <n v="154043"/>
    <s v="UNIVERSIDADE FEDERAL DE UBERLÂNDIA"/>
    <s v="038/2018"/>
    <n v="9611589000139"/>
    <s v="Instituto Brasileiro de Politicas Públicas"/>
    <n v="11455718670"/>
    <s v="RAIANE LELES DE ABREU"/>
    <s v="Recepcionista"/>
    <s v="40H + INSAL"/>
    <s v="UFU"/>
    <n v="2353.1"/>
    <n v="5007.8500000000004"/>
    <s v="ENSINO MÉDIO COMPLETO"/>
    <s v="Médio"/>
    <s v="Feminino"/>
    <d v="1992-10-21T00:00:00"/>
    <s v="Preta"/>
    <s v="Recepcionista"/>
    <d v="2021-03-03T00:00:00"/>
    <n v="30"/>
    <x v="0"/>
    <x v="2"/>
  </r>
  <r>
    <n v="154043"/>
    <s v="UNIVERSIDADE FEDERAL DE UBERLÂNDIA"/>
    <s v="038/2018"/>
    <n v="9611589000139"/>
    <s v="Instituto Brasileiro de Politicas Públicas"/>
    <s v="054.080.236-05"/>
    <s v="RAMON DA SILVA ARANTES JUNIOR"/>
    <s v="Recepcionista"/>
    <s v="40H"/>
    <s v="UFU"/>
    <n v="2110.6999999999998"/>
    <n v="4544.34"/>
    <s v="ENSINO MÉDIO COMPLETO"/>
    <s v="Fundamental Completo "/>
    <s v="Masculino"/>
    <d v="1981-12-14T00:00:00"/>
    <s v="Parda"/>
    <s v="Recepcionista"/>
    <d v="2018-11-08T00:00:00"/>
    <n v="41"/>
    <x v="2"/>
    <x v="2"/>
  </r>
  <r>
    <n v="154043"/>
    <s v="UNIVERSIDADE FEDERAL DE UBERLÂNDIA"/>
    <s v="038/2018"/>
    <n v="9611589000139"/>
    <s v="Instituto Brasileiro de Politicas Públicas"/>
    <s v="012.507.916-85"/>
    <s v="RAQUEL SALES SILVEIRA"/>
    <s v="Recepcionista"/>
    <s v="40H + INSAL"/>
    <s v="UFU"/>
    <n v="2353.1"/>
    <n v="5007.8500000000004"/>
    <s v="ENSINO MÉDIO COMPLETO"/>
    <s v="Médio"/>
    <s v="Feminino"/>
    <d v="1981-03-08T00:00:00"/>
    <s v="Branca"/>
    <s v="Recepcionista"/>
    <d v="2018-11-12T00:00:00"/>
    <n v="41"/>
    <x v="2"/>
    <x v="2"/>
  </r>
  <r>
    <n v="154043"/>
    <s v="UNIVERSIDADE FEDERAL DE UBERLÂNDIA"/>
    <s v="038/2018"/>
    <n v="9611589000139"/>
    <s v="Instituto Brasileiro de Politicas Públicas"/>
    <s v="073.657.906-01"/>
    <s v="RENATA DE OLIVEIRA ANDRADE"/>
    <s v="Recepcionista"/>
    <s v="40H"/>
    <s v="UFU"/>
    <n v="2110.6999999999998"/>
    <n v="4544.34"/>
    <s v="ENSINO MÉDIO COMPLETO"/>
    <s v="Médio"/>
    <s v="Feminino"/>
    <d v="1985-01-07T00:00:00"/>
    <s v="Branca"/>
    <s v="Recepcionista"/>
    <d v="2018-11-12T00:00:00"/>
    <n v="37"/>
    <x v="1"/>
    <x v="2"/>
  </r>
  <r>
    <n v="154043"/>
    <s v="UNIVERSIDADE FEDERAL DE UBERLÂNDIA"/>
    <s v="038/2018"/>
    <n v="9611589000139"/>
    <s v="Instituto Brasileiro de Politicas Públicas"/>
    <s v="054.516.826-07"/>
    <s v="RENATO DE ABREU SANTOS"/>
    <s v="Recepcionista"/>
    <s v="44H"/>
    <s v="UFU"/>
    <n v="2321.77"/>
    <n v="4974.22"/>
    <s v="ENSINO MÉDIO COMPLETO"/>
    <s v="Médio"/>
    <s v="Masculino"/>
    <d v="1982-08-20T00:00:00"/>
    <s v="Branca"/>
    <s v="Recepcionista"/>
    <d v="2018-11-08T00:00:00"/>
    <n v="40"/>
    <x v="2"/>
    <x v="2"/>
  </r>
  <r>
    <n v="154043"/>
    <s v="UNIVERSIDADE FEDERAL DE UBERLÂNDIA"/>
    <s v="038/2018"/>
    <n v="9611589000139"/>
    <s v="Instituto Brasileiro de Politicas Públicas"/>
    <s v="088.303.976-10"/>
    <s v="ROBERTA RODRIGUES BORGES DE ARAUJO"/>
    <s v="Recepcionista"/>
    <s v="40H"/>
    <s v="UFU"/>
    <n v="2110.6999999999998"/>
    <n v="4544.34"/>
    <s v="ENSINO MÉDIO COMPLETO"/>
    <s v="Médio"/>
    <s v="Feminino"/>
    <d v="1989-01-28T00:00:00"/>
    <s v="Preta"/>
    <s v="Recepcionista"/>
    <d v="2022-01-11T00:00:00"/>
    <n v="33"/>
    <x v="0"/>
    <x v="2"/>
  </r>
  <r>
    <n v="154043"/>
    <s v="UNIVERSIDADE FEDERAL DE UBERLÂNDIA"/>
    <s v="038/2018"/>
    <n v="9611589000139"/>
    <s v="Instituto Brasileiro de Politicas Públicas"/>
    <s v="020.555.138-69"/>
    <s v="ROBERTO MASAMICHI YAMASHITA"/>
    <s v="Recepcionista"/>
    <s v="40H"/>
    <s v="UFU"/>
    <n v="2110.6999999999998"/>
    <n v="4544.34"/>
    <s v="ENSINO MÉDIO COMPLETO"/>
    <s v="Graduação"/>
    <s v="Masculino"/>
    <d v="1962-06-01T00:00:00"/>
    <s v="Branca"/>
    <s v="Recepcionista"/>
    <d v="2022-07-01T00:00:00"/>
    <n v="60"/>
    <x v="8"/>
    <x v="2"/>
  </r>
  <r>
    <n v="154043"/>
    <s v="UNIVERSIDADE FEDERAL DE UBERLÂNDIA"/>
    <s v="038/2018"/>
    <n v="9611589000139"/>
    <s v="Instituto Brasileiro de Politicas Públicas"/>
    <s v="071.985.116-51"/>
    <s v="ROBSON JACOB SANTOS DI MONTESANTI"/>
    <s v="Recepcionista"/>
    <s v="44H"/>
    <s v="UFU"/>
    <n v="2321.77"/>
    <n v="4974.22"/>
    <s v="ENSINO MÉDIO COMPLETO"/>
    <s v="Graduação"/>
    <s v="Masculino"/>
    <d v="1985-08-22T00:00:00"/>
    <s v="Parda"/>
    <s v="Recepcionista"/>
    <d v="2022-04-18T00:00:00"/>
    <n v="37"/>
    <x v="1"/>
    <x v="2"/>
  </r>
  <r>
    <n v="154043"/>
    <s v="UNIVERSIDADE FEDERAL DE UBERLÂNDIA"/>
    <s v="038/2018"/>
    <n v="9611589000139"/>
    <s v="Instituto Brasileiro de Politicas Públicas"/>
    <n v="9840375601"/>
    <s v="RODRIGO SOUZA NEIVA"/>
    <s v="Recepcionista"/>
    <s v="40H"/>
    <s v="UFU"/>
    <n v="2110.6999999999998"/>
    <n v="4544.34"/>
    <s v="ENSINO MÉDIO COMPLETO"/>
    <s v="Médio"/>
    <s v="Masculino"/>
    <d v="1990-12-03T00:00:00"/>
    <s v="Parda"/>
    <s v="Recepcionista"/>
    <d v="2021-04-05T00:00:00"/>
    <n v="32"/>
    <x v="0"/>
    <x v="2"/>
  </r>
  <r>
    <n v="154043"/>
    <s v="UNIVERSIDADE FEDERAL DE UBERLÂNDIA"/>
    <s v="038/2018"/>
    <n v="9611589000139"/>
    <s v="Instituto Brasileiro de Politicas Públicas"/>
    <s v="195.030.748-43"/>
    <s v="RONALDO MARQUES DE BRITO"/>
    <s v="Recepcionista"/>
    <s v="40H"/>
    <s v="UFU"/>
    <n v="2110.6999999999998"/>
    <n v="4544.34"/>
    <s v="ENSINO MÉDIO COMPLETO"/>
    <s v="Médio"/>
    <s v="Masculino"/>
    <d v="1975-04-23T00:00:00"/>
    <s v="Branca"/>
    <s v="Recepcionista"/>
    <d v="2022-01-17T00:00:00"/>
    <n v="47"/>
    <x v="5"/>
    <x v="2"/>
  </r>
  <r>
    <n v="154043"/>
    <s v="UNIVERSIDADE FEDERAL DE UBERLÂNDIA"/>
    <s v="038/2018"/>
    <n v="9611589000139"/>
    <s v="Instituto Brasileiro de Politicas Públicas"/>
    <n v="35213930620"/>
    <s v="RONALDO ROSA GARCIA"/>
    <s v="Recepcionista"/>
    <s v="40H"/>
    <s v="UFU"/>
    <n v="2110.6999999999998"/>
    <n v="4544.34"/>
    <s v="ENSINO MÉDIO COMPLETO"/>
    <s v="Graduação"/>
    <s v="Masculino"/>
    <d v="1957-10-27T00:00:00"/>
    <s v="Parda"/>
    <s v="Recepcionista"/>
    <d v="2021-02-08T00:00:00"/>
    <n v="65"/>
    <x v="10"/>
    <x v="2"/>
  </r>
  <r>
    <n v="154043"/>
    <s v="UNIVERSIDADE FEDERAL DE UBERLÂNDIA"/>
    <s v="038/2018"/>
    <n v="9611589000139"/>
    <s v="Instituto Brasileiro de Politicas Públicas"/>
    <s v="073.426.061-03"/>
    <s v="RONNY BORGES SANTOS"/>
    <s v="Recepcionista"/>
    <s v="40 H"/>
    <s v="UFU"/>
    <n v="2110.6999999999998"/>
    <n v="4544.34"/>
    <s v="ENSINO MÉDIO COMPLETO"/>
    <s v="Médio"/>
    <s v="Masculino"/>
    <d v="1998-07-26T00:00:00"/>
    <s v="Branca"/>
    <s v="Recepcionista"/>
    <d v="2022-04-13T00:00:00"/>
    <n v="24"/>
    <x v="3"/>
    <x v="2"/>
  </r>
  <r>
    <n v="154043"/>
    <s v="UNIVERSIDADE FEDERAL DE UBERLÂNDIA"/>
    <s v="038/2018"/>
    <n v="9611589000139"/>
    <s v="Instituto Brasileiro de Politicas Públicas"/>
    <s v="097.511.098-50"/>
    <s v="ROSANGELA TEIXEIRA RODRIGUES"/>
    <s v="Recepcionista"/>
    <s v="40H"/>
    <s v="UFU"/>
    <n v="2110.6999999999998"/>
    <n v="4544.34"/>
    <s v="ENSINO MÉDIO COMPLETO"/>
    <s v="Médio"/>
    <s v="Feminino"/>
    <d v="1967-05-08T00:00:00"/>
    <s v="Parda"/>
    <s v="Recepcionista"/>
    <d v="2018-11-08T00:00:00"/>
    <n v="55"/>
    <x v="9"/>
    <x v="2"/>
  </r>
  <r>
    <n v="154043"/>
    <s v="UNIVERSIDADE FEDERAL DE UBERLÂNDIA"/>
    <s v="038/2018"/>
    <n v="9611589000139"/>
    <s v="Instituto Brasileiro de Politicas Públicas"/>
    <s v="828.171.626-68"/>
    <s v="ROSELUCIA APARECIDA BORGES GERALDO"/>
    <s v="Recepcionista"/>
    <s v="40H"/>
    <s v="UFU"/>
    <n v="2110.6999999999998"/>
    <n v="4544.34"/>
    <s v="ENSINO MÉDIO COMPLETO"/>
    <s v="Médio"/>
    <s v="Feminino"/>
    <d v="1970-05-02T00:00:00"/>
    <s v="Parda"/>
    <s v="Recepcionista"/>
    <d v="2020-09-18T00:00:00"/>
    <n v="52"/>
    <x v="4"/>
    <x v="2"/>
  </r>
  <r>
    <n v="154043"/>
    <s v="UNIVERSIDADE FEDERAL DE UBERLÂNDIA"/>
    <s v="038/2018"/>
    <n v="9611589000139"/>
    <s v="Instituto Brasileiro de Politicas Públicas"/>
    <n v="12079364642"/>
    <s v="ROSIANNE MARIA CARVALHO FERREIRA"/>
    <s v="Recepcionista"/>
    <s v="40H"/>
    <s v="UFU"/>
    <n v="2110.6999999999998"/>
    <n v="4544.34"/>
    <s v="ENSINO MÉDIO COMPLETO"/>
    <s v="Graduação"/>
    <s v="Feminino"/>
    <d v="1997-03-12T00:00:00"/>
    <s v="Parda"/>
    <s v="Recepcionista"/>
    <d v="2020-01-06T00:00:00"/>
    <n v="25"/>
    <x v="3"/>
    <x v="2"/>
  </r>
  <r>
    <n v="154043"/>
    <s v="UNIVERSIDADE FEDERAL DE UBERLÂNDIA"/>
    <s v="038/2018"/>
    <n v="9611589000139"/>
    <s v="Instituto Brasileiro de Politicas Públicas"/>
    <n v="88896480663"/>
    <s v="SACHENKA DE FREITAS"/>
    <s v="Recepcionista"/>
    <s v="40H"/>
    <s v="UFU"/>
    <n v="2110.6999999999998"/>
    <n v="4544.34"/>
    <s v="ENSINO MÉDIO COMPLETO"/>
    <s v="Graduação"/>
    <s v="Feminino"/>
    <d v="1972-08-18T00:00:00"/>
    <s v="Branca"/>
    <s v="Recepcionista"/>
    <d v="2021-01-18T00:00:00"/>
    <n v="50"/>
    <x v="4"/>
    <x v="2"/>
  </r>
  <r>
    <n v="154043"/>
    <s v="UNIVERSIDADE FEDERAL DE UBERLÂNDIA"/>
    <s v="038/2018"/>
    <n v="9611589000139"/>
    <s v="Instituto Brasileiro de Politicas Públicas"/>
    <n v="8704982665"/>
    <s v="SAFIRE KASTRUP ASSIS"/>
    <s v="Recepcionista"/>
    <s v="44H"/>
    <s v="UFU"/>
    <n v="2321.77"/>
    <n v="4974.22"/>
    <s v="ENSINO MÉDIO COMPLETO"/>
    <s v="Médio"/>
    <s v="Feminino"/>
    <d v="1996-02-17T00:00:00"/>
    <s v="Parda"/>
    <s v="Recepcionista"/>
    <d v="2018-12-13T00:00:00"/>
    <n v="26"/>
    <x v="3"/>
    <x v="2"/>
  </r>
  <r>
    <n v="154043"/>
    <s v="UNIVERSIDADE FEDERAL DE UBERLÂNDIA"/>
    <s v="038/2018"/>
    <n v="9611589000139"/>
    <s v="Instituto Brasileiro de Politicas Públicas"/>
    <s v="744.826.376-53"/>
    <s v="SANDRA RODRIGUES FARIA"/>
    <s v="Recepcionista"/>
    <s v="40H"/>
    <s v="UFU"/>
    <n v="2110.6999999999998"/>
    <n v="4544.34"/>
    <s v="ENSINO MÉDIO COMPLETO"/>
    <s v="Médio"/>
    <s v="Feminino"/>
    <d v="1969-10-29T00:00:00"/>
    <s v="Branca"/>
    <s v="Recepcionista"/>
    <d v="2018-11-09T00:00:00"/>
    <n v="53"/>
    <x v="4"/>
    <x v="2"/>
  </r>
  <r>
    <n v="154043"/>
    <s v="UNIVERSIDADE FEDERAL DE UBERLÂNDIA"/>
    <s v="038/2018"/>
    <n v="9611589000139"/>
    <s v="Instituto Brasileiro de Politicas Públicas"/>
    <s v="446.336.886-34"/>
    <s v="SILDA ABADIA DE LUCENA"/>
    <s v="Recepcionista"/>
    <s v="40H"/>
    <s v="UFU"/>
    <n v="2110.6999999999998"/>
    <n v="4544.34"/>
    <s v="ENSINO MÉDIO COMPLETO"/>
    <s v="Graduação"/>
    <s v="Feminino"/>
    <d v="1963-08-19T00:00:00"/>
    <s v="Branca"/>
    <s v="Recepcionista"/>
    <d v="2019-02-01T00:00:00"/>
    <n v="59"/>
    <x v="8"/>
    <x v="2"/>
  </r>
  <r>
    <n v="154043"/>
    <s v="UNIVERSIDADE FEDERAL DE UBERLÂNDIA"/>
    <s v="038/2018"/>
    <n v="9611589000139"/>
    <s v="Instituto Brasileiro de Politicas Públicas"/>
    <s v="691.551.276-49"/>
    <s v="SILVANIA MARIA NASCIMENTO"/>
    <s v="Recepcionista"/>
    <s v="40H"/>
    <s v="UFU"/>
    <n v="2110.6999999999998"/>
    <n v="4544.34"/>
    <s v="ENSINO MÉDIO COMPLETO"/>
    <s v="Especialização"/>
    <s v="Feminino"/>
    <d v="1969-07-16T00:00:00"/>
    <s v="Branca"/>
    <s v="Recepcionista"/>
    <d v="2018-11-19T00:00:00"/>
    <n v="53"/>
    <x v="4"/>
    <x v="2"/>
  </r>
  <r>
    <n v="154043"/>
    <s v="UNIVERSIDADE FEDERAL DE UBERLÂNDIA"/>
    <s v="038/2018"/>
    <n v="9611589000139"/>
    <s v="Instituto Brasileiro de Politicas Públicas"/>
    <s v="037.722.486-32"/>
    <s v="SIRLEI PEREIRA CUSTODIO DE ALMEIDA"/>
    <s v="Recepcionista"/>
    <s v="40H"/>
    <s v="UFU"/>
    <n v="2110.6999999999998"/>
    <n v="4544.34"/>
    <s v="ENSINO MÉDIO COMPLETO"/>
    <s v="Médio"/>
    <s v="Feminino"/>
    <d v="1979-12-25T00:00:00"/>
    <s v="Parda"/>
    <s v="Recepcionista"/>
    <d v="2018-11-08T00:00:00"/>
    <n v="43"/>
    <x v="2"/>
    <x v="2"/>
  </r>
  <r>
    <n v="154043"/>
    <s v="UNIVERSIDADE FEDERAL DE UBERLÂNDIA"/>
    <s v="038/2018"/>
    <n v="9611589000139"/>
    <s v="Instituto Brasileiro de Politicas Públicas"/>
    <s v="757.148.766-87"/>
    <s v="SONIA MARIA MIGUEL"/>
    <s v="Recepcionista"/>
    <s v="40H"/>
    <s v="UFU"/>
    <n v="2110.6999999999998"/>
    <n v="4544.34"/>
    <s v="ENSINO MÉDIO COMPLETO"/>
    <s v="Médio"/>
    <s v="Feminino"/>
    <d v="1969-04-06T00:00:00"/>
    <s v="Parda"/>
    <s v="Recepcionista"/>
    <d v="2018-11-12T00:00:00"/>
    <n v="53"/>
    <x v="4"/>
    <x v="2"/>
  </r>
  <r>
    <n v="154043"/>
    <s v="UNIVERSIDADE FEDERAL DE UBERLÂNDIA"/>
    <s v="038/2018"/>
    <n v="9611589000139"/>
    <s v="Instituto Brasileiro de Politicas Públicas"/>
    <s v="103.708.166-84"/>
    <s v="TAISA DA SILVA SANTOS SIVAN"/>
    <s v="Recepcionista"/>
    <s v="40H"/>
    <s v="UFU"/>
    <n v="2110.6999999999998"/>
    <n v="4544.34"/>
    <s v="ENSINO MÉDIO COMPLETO"/>
    <s v="Médio"/>
    <s v="Feminino"/>
    <d v="1992-08-03T00:00:00"/>
    <s v="Parda"/>
    <s v="Recepcionista"/>
    <d v="2019-03-01T00:00:00"/>
    <n v="30"/>
    <x v="0"/>
    <x v="2"/>
  </r>
  <r>
    <n v="154043"/>
    <s v="UNIVERSIDADE FEDERAL DE UBERLÂNDIA"/>
    <s v="038/2018"/>
    <n v="9611589000139"/>
    <s v="Instituto Brasileiro de Politicas Públicas"/>
    <s v="108.334.596-60"/>
    <s v="THAIS MARTINS DE SOUZA"/>
    <s v="Recepcionista"/>
    <s v="40H"/>
    <s v="UFU"/>
    <n v="2110.6999999999998"/>
    <n v="4544.34"/>
    <s v="ENSINO MÉDIO COMPLETO"/>
    <s v="Graduação"/>
    <s v="Feminino"/>
    <d v="1992-12-03T00:00:00"/>
    <s v="Parda"/>
    <s v="Recepcionista"/>
    <d v="2018-11-08T00:00:00"/>
    <n v="30"/>
    <x v="0"/>
    <x v="2"/>
  </r>
  <r>
    <n v="154043"/>
    <s v="UNIVERSIDADE FEDERAL DE UBERLÂNDIA"/>
    <s v="038/2018"/>
    <n v="9611589000139"/>
    <s v="Instituto Brasileiro de Politicas Públicas"/>
    <n v="4263195671"/>
    <s v="THAIS SILVA ARAUJO"/>
    <s v="Recepcionista"/>
    <s v="40H"/>
    <s v="UFU"/>
    <n v="2110.6999999999998"/>
    <n v="4544.34"/>
    <s v="ENSINO MÉDIO COMPLETO"/>
    <s v="Médio"/>
    <s v="Feminino"/>
    <d v="1979-02-08T00:00:00"/>
    <s v="Branca"/>
    <s v="Recepcionista"/>
    <d v="2018-11-08T00:00:00"/>
    <n v="43"/>
    <x v="2"/>
    <x v="2"/>
  </r>
  <r>
    <n v="154043"/>
    <s v="UNIVERSIDADE FEDERAL DE UBERLÂNDIA"/>
    <s v="038/2018"/>
    <n v="9611589000139"/>
    <s v="Instituto Brasileiro de Politicas Públicas"/>
    <n v="12213760632"/>
    <s v="THALINE ALVES FERREIRA"/>
    <s v="Recepcionista"/>
    <s v="40H"/>
    <s v="UFU"/>
    <n v="2110.6999999999998"/>
    <n v="4544.34"/>
    <s v="ENSINO MÉDIO COMPLETO"/>
    <s v="Médio"/>
    <s v="Feminino"/>
    <d v="1994-02-18T00:00:00"/>
    <s v="Parda"/>
    <s v="Recepcionista"/>
    <d v="2018-11-08T00:00:00"/>
    <n v="28"/>
    <x v="3"/>
    <x v="2"/>
  </r>
  <r>
    <n v="154043"/>
    <s v="UNIVERSIDADE FEDERAL DE UBERLÂNDIA"/>
    <s v="038/2018"/>
    <n v="9611589000139"/>
    <s v="Instituto Brasileiro de Politicas Públicas"/>
    <n v="1537194607"/>
    <s v="THAYNA OLICIO SILVA"/>
    <s v="Recepcionista"/>
    <s v="40H"/>
    <s v="UFU"/>
    <n v="2110.6999999999998"/>
    <n v="4544.34"/>
    <s v="ENSINO MÉDIO COMPLETO"/>
    <s v="Graduação"/>
    <s v="Feminino"/>
    <d v="1995-08-25T00:00:00"/>
    <s v="Preta"/>
    <s v="Recepcionista"/>
    <d v="2018-11-08T00:00:00"/>
    <n v="27"/>
    <x v="3"/>
    <x v="2"/>
  </r>
  <r>
    <n v="154043"/>
    <s v="UNIVERSIDADE FEDERAL DE UBERLÂNDIA"/>
    <s v="038/2018"/>
    <n v="9611589000139"/>
    <s v="Instituto Brasileiro de Politicas Públicas"/>
    <n v="11977699600"/>
    <s v="THAYNARA EMMANUELA COSTA GONCALVES"/>
    <s v="Recepcionista"/>
    <s v="44H"/>
    <s v="UFU"/>
    <n v="2321.77"/>
    <n v="4974.22"/>
    <s v="ENSINO MÉDIO COMPLETO"/>
    <s v="Graduação"/>
    <s v="Feminino"/>
    <d v="1995-06-05T00:00:00"/>
    <s v="Branca"/>
    <s v="Recepcionista"/>
    <d v="2018-11-08T00:00:00"/>
    <n v="27"/>
    <x v="3"/>
    <x v="2"/>
  </r>
  <r>
    <n v="154043"/>
    <s v="UNIVERSIDADE FEDERAL DE UBERLÂNDIA"/>
    <s v="038/2018"/>
    <n v="9611589000139"/>
    <s v="Instituto Brasileiro de Politicas Públicas"/>
    <s v="087.756.896-00"/>
    <s v="THAYS NATHANY GUIMARAES PENA FAGUNDES"/>
    <s v="Recepcionista"/>
    <s v="40H + INSAL"/>
    <s v="UFU"/>
    <n v="2353.1"/>
    <n v="5007.8500000000004"/>
    <s v="ENSINO MÉDIO COMPLETO"/>
    <s v="Graduação"/>
    <s v="Feminino"/>
    <d v="1989-06-23T00:00:00"/>
    <s v="Branca"/>
    <s v="Recepcionista"/>
    <d v="2022-05-09T00:00:00"/>
    <n v="33"/>
    <x v="0"/>
    <x v="2"/>
  </r>
  <r>
    <n v="154043"/>
    <s v="UNIVERSIDADE FEDERAL DE UBERLÂNDIA"/>
    <s v="038/2018"/>
    <n v="9611589000139"/>
    <s v="Instituto Brasileiro de Politicas Públicas"/>
    <n v="1590787684"/>
    <s v="THIAGO DA SILVA MARTIR"/>
    <s v="Recepcionista"/>
    <s v="44H"/>
    <s v="UFU"/>
    <n v="2321.77"/>
    <n v="4974.22"/>
    <s v="ENSINO MÉDIO COMPLETO"/>
    <s v="Médio"/>
    <s v="Masculino"/>
    <d v="1988-07-26T00:00:00"/>
    <s v="Preta"/>
    <s v="Recepcionista"/>
    <d v="2018-11-08T00:00:00"/>
    <n v="34"/>
    <x v="1"/>
    <x v="2"/>
  </r>
  <r>
    <n v="154043"/>
    <s v="UNIVERSIDADE FEDERAL DE UBERLÂNDIA"/>
    <s v="038/2018"/>
    <n v="9611589000139"/>
    <s v="Instituto Brasileiro de Politicas Públicas"/>
    <n v="8303535692"/>
    <s v="THIAGO MATOS ANDRADE"/>
    <s v="Recepcionista"/>
    <s v="40H"/>
    <s v="UFU"/>
    <n v="2110.6999999999998"/>
    <n v="4544.34"/>
    <s v="ENSINO MÉDIO COMPLETO"/>
    <s v="Médio"/>
    <s v="Masculino"/>
    <d v="1985-06-30T00:00:00"/>
    <s v="Branca"/>
    <s v="Recepcionista"/>
    <d v="2021-08-02T00:00:00"/>
    <n v="37"/>
    <x v="1"/>
    <x v="2"/>
  </r>
  <r>
    <n v="154043"/>
    <s v="UNIVERSIDADE FEDERAL DE UBERLÂNDIA"/>
    <s v="038/2018"/>
    <n v="9611589000139"/>
    <s v="Instituto Brasileiro de Politicas Públicas"/>
    <s v="070.241.656-85"/>
    <s v="THIAGO NUNES DE FREITAS"/>
    <s v="Recepcionista"/>
    <s v="40H"/>
    <s v="UFU"/>
    <n v="2110.6999999999998"/>
    <n v="4544.34"/>
    <s v="ENSINO MÉDIO COMPLETO"/>
    <s v="Médio"/>
    <s v="Masculino"/>
    <d v="1986-04-25T00:00:00"/>
    <s v="Branca"/>
    <s v="Recepcionista"/>
    <d v="2022-04-04T00:00:00"/>
    <n v="36"/>
    <x v="1"/>
    <x v="2"/>
  </r>
  <r>
    <n v="154043"/>
    <s v="UNIVERSIDADE FEDERAL DE UBERLÂNDIA"/>
    <s v="038/2018"/>
    <n v="9611589000139"/>
    <s v="Instituto Brasileiro de Politicas Públicas"/>
    <n v="4733503601"/>
    <s v="TIAGO APULCRO NUNES"/>
    <s v="Recepcionista"/>
    <s v="40H"/>
    <s v="UFU"/>
    <n v="2110.6999999999998"/>
    <n v="4544.34"/>
    <s v="ENSINO MÉDIO COMPLETO"/>
    <s v="Graduação"/>
    <s v="Masculino"/>
    <d v="1980-04-29T00:00:00"/>
    <s v="Preta"/>
    <s v="Recepcionista"/>
    <d v="2018-12-10T00:00:00"/>
    <n v="42"/>
    <x v="2"/>
    <x v="2"/>
  </r>
  <r>
    <n v="154043"/>
    <s v="UNIVERSIDADE FEDERAL DE UBERLÂNDIA"/>
    <s v="038/2018"/>
    <n v="9611589000139"/>
    <s v="Instituto Brasileiro de Politicas Públicas"/>
    <n v="4922927603"/>
    <s v="VANESSA ALVES SILVA"/>
    <s v="Recepcionista"/>
    <s v="40H"/>
    <s v="UFU"/>
    <n v="2110.6999999999998"/>
    <n v="4544.34"/>
    <s v="ENSINO MÉDIO COMPLETO"/>
    <s v="Médio"/>
    <s v="Feminino"/>
    <d v="1981-07-01T00:00:00"/>
    <s v="Branca"/>
    <s v="Recepcionista"/>
    <d v="2019-06-03T00:00:00"/>
    <n v="41"/>
    <x v="2"/>
    <x v="2"/>
  </r>
  <r>
    <n v="154043"/>
    <s v="UNIVERSIDADE FEDERAL DE UBERLÂNDIA"/>
    <s v="038/2018"/>
    <n v="9611589000139"/>
    <s v="Instituto Brasileiro de Politicas Públicas"/>
    <n v="7283207627"/>
    <s v="VANESSA DE CASSIA SILVA"/>
    <s v="Recepcionista"/>
    <s v="40H"/>
    <s v="UFU"/>
    <n v="2110.6999999999998"/>
    <n v="4544.34"/>
    <s v="ENSINO MÉDIO COMPLETO"/>
    <s v="Graduação"/>
    <s v="Feminino"/>
    <d v="1986-12-29T00:00:00"/>
    <s v="Preta"/>
    <s v="Recepcionista"/>
    <d v="2021-03-01T00:00:00"/>
    <n v="36"/>
    <x v="1"/>
    <x v="2"/>
  </r>
  <r>
    <n v="154043"/>
    <s v="UNIVERSIDADE FEDERAL DE UBERLÂNDIA"/>
    <s v="038/2018"/>
    <n v="9611589000139"/>
    <s v="Instituto Brasileiro de Politicas Públicas"/>
    <s v="033.328.796-77"/>
    <s v="VANUSA AMELIA DOS SANTOS"/>
    <s v="Recepcionista"/>
    <s v="40H"/>
    <s v="UFU"/>
    <n v="2110.6999999999998"/>
    <n v="4544.34"/>
    <s v="ENSINO MÉDIO COMPLETO"/>
    <s v="Médio"/>
    <s v="Feminino"/>
    <d v="1976-01-01T00:00:00"/>
    <s v="Parda"/>
    <s v="Recepcionista"/>
    <d v="2022-07-01T00:00:00"/>
    <n v="46"/>
    <x v="5"/>
    <x v="2"/>
  </r>
  <r>
    <n v="154043"/>
    <s v="UNIVERSIDADE FEDERAL DE UBERLÂNDIA"/>
    <s v="038/2018"/>
    <n v="9611589000139"/>
    <s v="Instituto Brasileiro de Politicas Públicas"/>
    <n v="10366798618"/>
    <s v="VINICIUS THADEU DE OLIVEIRA COSTA"/>
    <s v="Recepcionista"/>
    <s v="40H"/>
    <s v="UFU"/>
    <n v="2110.6999999999998"/>
    <n v="4544.34"/>
    <s v="ENSINO MÉDIO COMPLETO"/>
    <s v="Médio"/>
    <s v="Masculino"/>
    <d v="1990-08-10T00:00:00"/>
    <s v="Branca"/>
    <s v="Recepcionista"/>
    <d v="2018-11-08T00:00:00"/>
    <n v="32"/>
    <x v="0"/>
    <x v="2"/>
  </r>
  <r>
    <n v="154043"/>
    <s v="UNIVERSIDADE FEDERAL DE UBERLÂNDIA"/>
    <s v="038/2018"/>
    <n v="9611589000139"/>
    <s v="Instituto Brasileiro de Politicas Públicas"/>
    <n v="65029984615"/>
    <s v="VIVIANE FERREIRA SERRALHA MEDEIROS"/>
    <s v="Recepcionista"/>
    <s v="40H"/>
    <s v="UFU"/>
    <n v="2110.6999999999998"/>
    <n v="4544.34"/>
    <s v="ENSINO MÉDIO COMPLETO"/>
    <s v="Médio"/>
    <s v="Feminino"/>
    <d v="1971-08-31T00:00:00"/>
    <s v="Branca"/>
    <s v="Recepcionista"/>
    <d v="2018-11-08T00:00:00"/>
    <n v="51"/>
    <x v="4"/>
    <x v="2"/>
  </r>
  <r>
    <n v="154043"/>
    <s v="UNIVERSIDADE FEDERAL DE UBERLÂNDIA"/>
    <s v="038/2018"/>
    <n v="9611589000139"/>
    <s v="Instituto Brasileiro de Politicas Públicas"/>
    <n v="49143867634"/>
    <s v="WILSON SILVA JUNIOR"/>
    <s v="Recepcionista"/>
    <s v="40H"/>
    <s v="UFU"/>
    <n v="2110.6999999999998"/>
    <n v="4544.34"/>
    <s v="ENSINO MÉDIO COMPLETO"/>
    <s v="Médio"/>
    <s v="Masculino"/>
    <d v="1962-05-04T00:00:00"/>
    <s v="Branca"/>
    <s v="Recepcionista"/>
    <d v="2018-11-08T00:00:00"/>
    <n v="60"/>
    <x v="8"/>
    <x v="2"/>
  </r>
  <r>
    <n v="154043"/>
    <s v="UNIVERSIDADE FEDERAL DE UBERLÂNDIA"/>
    <s v="038/2018"/>
    <n v="9611589000139"/>
    <s v="Instituto Brasileiro de Politicas Públicas"/>
    <s v="036.791.246-51"/>
    <s v="YEDA ALVES DOS SANTOS "/>
    <s v="Recepcionista"/>
    <s v="40H"/>
    <s v="UFU"/>
    <n v="2110.6999999999998"/>
    <n v="4544.34"/>
    <s v="ENSINO MÉDIO COMPLETO"/>
    <s v="Especialização"/>
    <s v="Feminino"/>
    <d v="1970-05-03T00:00:00"/>
    <s v="Branca"/>
    <s v="Recepcionista"/>
    <d v="2022-05-16T00:00:00"/>
    <n v="52"/>
    <x v="4"/>
    <x v="2"/>
  </r>
  <r>
    <n v="154043"/>
    <s v="UNIVERSIDADE FEDERAL DE UBERLÂNDIA"/>
    <s v="038/2018"/>
    <n v="9611589000139"/>
    <s v="Instituto Brasileiro de Politicas Públicas"/>
    <n v="13453501632"/>
    <s v="YOLANDA CORREA ROSA"/>
    <s v="Recepcionista"/>
    <s v="40H"/>
    <s v="UFU"/>
    <n v="2110.6999999999998"/>
    <n v="4544.34"/>
    <s v="ENSINO MÉDIO COMPLETO"/>
    <s v="Médio"/>
    <s v="Feminino"/>
    <d v="1998-06-01T00:00:00"/>
    <s v="Parda"/>
    <s v="Recepcionista"/>
    <d v="2019-01-16T00:00:00"/>
    <n v="24"/>
    <x v="3"/>
    <x v="2"/>
  </r>
  <r>
    <n v="154043"/>
    <s v="UNIVERSIDADE FEDERAL DE UBERLÂNDIA"/>
    <s v="038/2018"/>
    <n v="9611589000139"/>
    <s v="Instituto Brasileiro de Politicas Públicas"/>
    <n v="49823086672"/>
    <s v="ZEILA ABDALA DE SA E SOUZA"/>
    <s v="Recepcionista"/>
    <s v="40H"/>
    <s v="UFU"/>
    <n v="2110.6999999999998"/>
    <n v="4544.34"/>
    <s v="ENSINO MÉDIO COMPLETO"/>
    <s v="Especialização"/>
    <s v="Feminino"/>
    <d v="1963-10-20T00:00:00"/>
    <s v="Branca"/>
    <s v="Recepcionista"/>
    <d v="2018-11-08T00:00:00"/>
    <n v="59"/>
    <x v="8"/>
    <x v="2"/>
  </r>
  <r>
    <n v="154043"/>
    <s v="UNIVERSIDADE FEDERAL DE UBERLÂNDIA"/>
    <s v="045/2017"/>
    <n v="969841000101"/>
    <s v="ARQGRAPH SERVIÇOS LTDA"/>
    <n v="37508709187"/>
    <s v="ABADIA GONCALVES DOS SANTOS"/>
    <n v="514320"/>
    <n v="44"/>
    <s v="UMUARAMA"/>
    <n v="1352.49"/>
    <n v="6046.99"/>
    <s v="00 - SEM EXIGENCIA"/>
    <s v="Fundamental Completo "/>
    <s v="Feminino"/>
    <d v="1965-08-12T00:00:00"/>
    <s v="Branca"/>
    <s v="AUXILIAR GERAL"/>
    <s v=" 13/11/2012"/>
    <n v="57"/>
    <x v="9"/>
    <x v="0"/>
  </r>
  <r>
    <n v="154043"/>
    <s v="UNIVERSIDADE FEDERAL DE UBERLÂNDIA"/>
    <s v="045/2017"/>
    <n v="969841000101"/>
    <s v="ARQGRAPH SERVIÇOS LTDA"/>
    <n v="78113016600"/>
    <s v="ADRIANE FERREIRA LOPES"/>
    <n v="514225"/>
    <n v="44"/>
    <s v="EDUCAÇÃO FISICA"/>
    <n v="1352.49"/>
    <n v="4785.22"/>
    <s v="00 - SEM EXIGENCIA"/>
    <s v="Médio"/>
    <s v="Feminino"/>
    <d v="1970-12-26T00:00:00"/>
    <s v="Parda"/>
    <s v="AUXILIAR GERAL"/>
    <d v="2020-11-23T00:00:00"/>
    <n v="52"/>
    <x v="4"/>
    <x v="0"/>
  </r>
  <r>
    <n v="154043"/>
    <s v="UNIVERSIDADE FEDERAL DE UBERLÂNDIA"/>
    <s v="045/2017"/>
    <n v="969841000101"/>
    <s v="ARQGRAPH SERVIÇOS LTDA"/>
    <s v="073.163.656-25"/>
    <s v="ALINE ALVES MENDONÇA"/>
    <n v="514225"/>
    <n v="44"/>
    <s v="GLORIA"/>
    <n v="1352.49"/>
    <n v="4785.22"/>
    <s v="00 - SEM EXIGENCIA"/>
    <s v="Médio"/>
    <s v="Feminino"/>
    <d v="1983-04-12T00:00:00"/>
    <s v="Parda"/>
    <s v="AUXILIAR GERAL"/>
    <d v="2022-05-30T00:00:00"/>
    <n v="39"/>
    <x v="2"/>
    <x v="0"/>
  </r>
  <r>
    <n v="154043"/>
    <s v="UNIVERSIDADE FEDERAL DE UBERLÂNDIA"/>
    <s v="045/2017"/>
    <n v="969841000101"/>
    <s v="ARQGRAPH SERVIÇOS LTDA"/>
    <n v="2153834600"/>
    <s v="CAMILA OLIVEIRA SANTOS"/>
    <n v="782305"/>
    <n v="44"/>
    <s v="TODOS"/>
    <n v="1459.62"/>
    <n v="5875.62"/>
    <s v="00 - SEM EXIGENCIA"/>
    <s v="Médio"/>
    <s v="Feminino"/>
    <d v="1999-04-30T00:00:00"/>
    <s v="Parda"/>
    <s v="MOTORISTA"/>
    <d v="2021-12-16T00:00:00"/>
    <n v="23"/>
    <x v="6"/>
    <x v="0"/>
  </r>
  <r>
    <n v="154043"/>
    <s v="UNIVERSIDADE FEDERAL DE UBERLÂNDIA"/>
    <s v="045/2017"/>
    <n v="969841000101"/>
    <s v="ARQGRAPH SERVIÇOS LTDA"/>
    <n v="1533370605"/>
    <s v="DANIEL JOHNATA ROCHA SANTOS"/>
    <n v="514225"/>
    <n v="44"/>
    <s v="EDUCAÇÃO FISICA"/>
    <n v="1352.49"/>
    <n v="4785.22"/>
    <s v="00 - SEM EXIGENCIA"/>
    <s v="Médio"/>
    <s v="Masculino"/>
    <d v="1986-10-05T00:00:00"/>
    <s v="Parda"/>
    <s v="AUXILIAR GERAL"/>
    <d v="2018-04-04T00:00:00"/>
    <n v="36"/>
    <x v="1"/>
    <x v="0"/>
  </r>
  <r>
    <n v="154043"/>
    <s v="UNIVERSIDADE FEDERAL DE UBERLÂNDIA"/>
    <s v="045/2017"/>
    <n v="969841000101"/>
    <s v="ARQGRAPH SERVIÇOS LTDA"/>
    <n v="16416133865"/>
    <s v="EDNA APARECIDA RODRIGUES PEREIRA"/>
    <n v="410105"/>
    <n v="44"/>
    <s v="TODOS"/>
    <n v="2020.21"/>
    <n v="6706.75"/>
    <s v="00 - SEM EXIGENCIA"/>
    <s v="Fundamental Completo "/>
    <s v="Feminino"/>
    <d v="1973-06-01T00:00:00"/>
    <s v="Parda"/>
    <s v="ENCARREGADO(A)"/>
    <d v="2015-09-08T00:00:00"/>
    <n v="49"/>
    <x v="4"/>
    <x v="2"/>
  </r>
  <r>
    <n v="154043"/>
    <s v="UNIVERSIDADE FEDERAL DE UBERLÂNDIA"/>
    <s v="045/2017"/>
    <n v="969841000101"/>
    <s v="ARQGRAPH SERVIÇOS LTDA"/>
    <s v="827.899.166-91"/>
    <s v="ELENICE ABADIA LAURIANO ELIAS"/>
    <n v="514320"/>
    <n v="44"/>
    <s v="UMUARAMA"/>
    <n v="1352.49"/>
    <n v="6046.99"/>
    <s v="00 - SEM EXIGENCIA"/>
    <s v="Médio"/>
    <s v="Feminino"/>
    <d v="1969-12-16T00:00:00"/>
    <s v="Parda"/>
    <s v="AUXILIAR GERAL"/>
    <d v="2022-06-14T00:00:00"/>
    <n v="53"/>
    <x v="4"/>
    <x v="0"/>
  </r>
  <r>
    <n v="154043"/>
    <s v="UNIVERSIDADE FEDERAL DE UBERLÂNDIA"/>
    <s v="045/2017"/>
    <n v="969841000101"/>
    <s v="ARQGRAPH SERVIÇOS LTDA"/>
    <n v="305902644"/>
    <s v="FLAVIO GONÇALVES DA COSTA "/>
    <n v="514325"/>
    <n v="44"/>
    <s v="UMUARAMA"/>
    <n v="1352.49"/>
    <n v="7143.84"/>
    <s v="00 - SEM EXIGENCIA"/>
    <s v="Fundamental incompleto"/>
    <s v="Masculino"/>
    <d v="1974-12-31T00:00:00"/>
    <s v="Parda"/>
    <s v="AUXILIAR GERAL"/>
    <d v="2019-01-30T00:00:00"/>
    <n v="48"/>
    <x v="5"/>
    <x v="0"/>
  </r>
  <r>
    <n v="154043"/>
    <s v="UNIVERSIDADE FEDERAL DE UBERLÂNDIA"/>
    <s v="045/2017"/>
    <n v="969841000101"/>
    <s v="ARQGRAPH SERVIÇOS LTDA"/>
    <s v="028.074.506-01"/>
    <s v="FLORIANO JOSÉ ALMEIDA"/>
    <n v="514320"/>
    <n v="44"/>
    <s v="UMUARAMA"/>
    <n v="1352.49"/>
    <n v="6046.99"/>
    <s v="00 - SEM EXIGENCIA"/>
    <s v="Fundamental Completo "/>
    <s v="Masculino"/>
    <d v="1973-07-05T00:00:00"/>
    <s v="Parda"/>
    <s v="AUXILIAR GERAL"/>
    <d v="2022-07-14T00:00:00"/>
    <n v="49"/>
    <x v="4"/>
    <x v="0"/>
  </r>
  <r>
    <n v="154043"/>
    <s v="UNIVERSIDADE FEDERAL DE UBERLÂNDIA"/>
    <s v="045/2017"/>
    <n v="969841000101"/>
    <s v="ARQGRAPH SERVIÇOS LTDA"/>
    <n v="10882147625"/>
    <s v="GILSONEI AUGUSTO SANTOS SILVA"/>
    <n v="514320"/>
    <n v="44"/>
    <s v="EDUCAÇÃO FISICA"/>
    <n v="1352.49"/>
    <n v="6046.99"/>
    <s v="00 - SEM EXIGENCIA"/>
    <s v="Médio"/>
    <s v="Masculino"/>
    <d v="1993-07-16T00:00:00"/>
    <s v="Parda"/>
    <s v="AUXILIAR GERAL"/>
    <d v="2021-02-01T00:00:00"/>
    <n v="29"/>
    <x v="0"/>
    <x v="0"/>
  </r>
  <r>
    <n v="154043"/>
    <s v="UNIVERSIDADE FEDERAL DE UBERLÂNDIA"/>
    <s v="045/2017"/>
    <n v="969841000101"/>
    <s v="ARQGRAPH SERVIÇOS LTDA"/>
    <n v="6203713660"/>
    <s v="HAMILTON FLORES DE OLIVEIRA"/>
    <n v="514225"/>
    <n v="44"/>
    <s v="SANTA MONICA"/>
    <n v="1493.39"/>
    <n v="6347.13"/>
    <s v="00 - SEM EXIGENCIA"/>
    <s v="Médio"/>
    <s v="Masculino"/>
    <d v="1985-04-16T00:00:00"/>
    <s v="Parda"/>
    <s v="OPERADOR DE MAQ. E EQUIPAMENTO"/>
    <d v="2021-08-24T00:00:00"/>
    <n v="37"/>
    <x v="1"/>
    <x v="0"/>
  </r>
  <r>
    <n v="154043"/>
    <s v="UNIVERSIDADE FEDERAL DE UBERLÂNDIA"/>
    <s v="045/2017"/>
    <n v="969841000101"/>
    <s v="ARQGRAPH SERVIÇOS LTDA"/>
    <n v="59567287600"/>
    <s v="IRAN FARIAS NUNES"/>
    <n v="514325"/>
    <n v="44"/>
    <s v="SANTA MONICA"/>
    <n v="1352.49"/>
    <n v="7143.84"/>
    <s v="00 - SEM EXIGENCIA"/>
    <s v="Fundamental incompleto"/>
    <s v="Masculino"/>
    <d v="1966-06-10T00:00:00"/>
    <s v="Parda"/>
    <s v="AUXILIAR GERAL"/>
    <d v="2018-11-19T00:00:00"/>
    <n v="56"/>
    <x v="9"/>
    <x v="0"/>
  </r>
  <r>
    <n v="154043"/>
    <s v="UNIVERSIDADE FEDERAL DE UBERLÂNDIA"/>
    <s v="045/2017"/>
    <n v="969841000101"/>
    <s v="ARQGRAPH SERVIÇOS LTDA"/>
    <n v="3092375645"/>
    <s v="IRONDINA RODRIGUES DA SILVA"/>
    <n v="514320"/>
    <n v="44"/>
    <s v="SANTA MONICA"/>
    <n v="1352.49"/>
    <n v="6046.99"/>
    <s v="00 - SEM EXIGENCIA"/>
    <s v="Fundamental Completo "/>
    <s v="Feminino"/>
    <d v="1976-01-24T00:00:00"/>
    <s v="Branca"/>
    <s v="AUXILIAR GERAL"/>
    <d v="2016-07-01T00:00:00"/>
    <n v="46"/>
    <x v="5"/>
    <x v="0"/>
  </r>
  <r>
    <n v="154043"/>
    <s v="UNIVERSIDADE FEDERAL DE UBERLÂNDIA"/>
    <s v="045/2017"/>
    <n v="969841000101"/>
    <s v="ARQGRAPH SERVIÇOS LTDA"/>
    <n v="38528410110"/>
    <s v="JACQUELINE FERREIRA DE LIMA"/>
    <n v="514320"/>
    <n v="44"/>
    <s v="EDUCAÇÃO FISICA"/>
    <n v="1352.49"/>
    <n v="6046.99"/>
    <s v="00 - SEM EXIGENCIA"/>
    <s v="Fundamental Completo "/>
    <s v="Feminino"/>
    <d v="1968-06-09T00:00:00"/>
    <s v="Preta"/>
    <s v="AUXILIAR GERAL"/>
    <d v="2013-03-11T00:00:00"/>
    <n v="54"/>
    <x v="9"/>
    <x v="0"/>
  </r>
  <r>
    <n v="154043"/>
    <s v="UNIVERSIDADE FEDERAL DE UBERLÂNDIA"/>
    <s v="045/2017"/>
    <n v="969841000101"/>
    <s v="ARQGRAPH SERVIÇOS LTDA"/>
    <n v="95162950610"/>
    <s v="JOÃO RICARDO DO AMARAL"/>
    <n v="514225"/>
    <n v="44"/>
    <s v="UMUARAMA"/>
    <n v="1352.49"/>
    <n v="4785.22"/>
    <s v="00 - SEM EXIGENCIA"/>
    <s v="Fundamental incompleto"/>
    <s v="Masculino"/>
    <d v="1975-06-24T00:00:00"/>
    <s v="Branca"/>
    <s v="AUXILIAR GERAL"/>
    <d v="2022-11-16T00:00:00"/>
    <n v="47"/>
    <x v="5"/>
    <x v="0"/>
  </r>
  <r>
    <n v="154043"/>
    <s v="UNIVERSIDADE FEDERAL DE UBERLÂNDIA"/>
    <s v="045/2017"/>
    <n v="969841000101"/>
    <s v="ARQGRAPH SERVIÇOS LTDA"/>
    <n v="51126419672"/>
    <s v="LAZARA MARIA ALVES SILVA"/>
    <n v="514320"/>
    <n v="44"/>
    <s v="SANTA MONICA"/>
    <n v="1352.49"/>
    <n v="6046.99"/>
    <s v="00 - SEM EXIGENCIA"/>
    <s v="Fundamental Completo "/>
    <s v="Feminino"/>
    <d v="1962-01-17T00:00:00"/>
    <s v="Branca"/>
    <s v="AUXILIAR GERAL"/>
    <d v="2016-08-22T00:00:00"/>
    <n v="60"/>
    <x v="8"/>
    <x v="0"/>
  </r>
  <r>
    <n v="154043"/>
    <s v="UNIVERSIDADE FEDERAL DE UBERLÂNDIA"/>
    <s v="045/2017"/>
    <n v="969841000101"/>
    <s v="ARQGRAPH SERVIÇOS LTDA"/>
    <n v="9006207649"/>
    <s v="LEANE CRISTINA PEREIRA BARROS"/>
    <n v="514320"/>
    <n v="44"/>
    <s v="SANTA MONICA"/>
    <n v="1352.49"/>
    <n v="6046.99"/>
    <s v="00 - SEM EXIGENCIA"/>
    <s v="Fundamental incompleto"/>
    <s v="Feminino"/>
    <d v="1983-09-28T00:00:00"/>
    <s v="Preta"/>
    <s v="AUXILIAR GERAL"/>
    <d v="2022-03-21T00:00:00"/>
    <n v="39"/>
    <x v="2"/>
    <x v="0"/>
  </r>
  <r>
    <n v="154043"/>
    <s v="UNIVERSIDADE FEDERAL DE UBERLÂNDIA"/>
    <s v="045/2017"/>
    <n v="969841000101"/>
    <s v="ARQGRAPH SERVIÇOS LTDA"/>
    <n v="4193316548"/>
    <s v="LUCAS SANTOS DE JESUS"/>
    <n v="514325"/>
    <n v="44"/>
    <s v="UMUARAMA"/>
    <n v="1352.49"/>
    <n v="7143.84"/>
    <s v="00 - SEM EXIGENCIA"/>
    <s v="Fundamental incompleto"/>
    <s v="Masculino"/>
    <d v="1988-12-15T00:00:00"/>
    <s v="Preta"/>
    <s v="AUXILIAR GERAL"/>
    <d v="2017-03-21T00:00:00"/>
    <n v="34"/>
    <x v="1"/>
    <x v="0"/>
  </r>
  <r>
    <n v="154043"/>
    <s v="UNIVERSIDADE FEDERAL DE UBERLÂNDIA"/>
    <s v="045/2017"/>
    <n v="969841000101"/>
    <s v="ARQGRAPH SERVIÇOS LTDA"/>
    <s v="045.222.486-10"/>
    <s v="LUCIANA BALBINO FERNANDES"/>
    <n v="514320"/>
    <n v="44"/>
    <s v="EDUCAÇÃO FISICA"/>
    <n v="1352.49"/>
    <n v="6046.99"/>
    <s v="00 - SEM EXIGENCIA"/>
    <s v="Fundamental incompleto"/>
    <s v="Feminino"/>
    <d v="1980-06-02T00:00:00"/>
    <s v="Parda"/>
    <s v="AUXILIAR GERAL"/>
    <d v="2022-03-21T00:00:00"/>
    <n v="42"/>
    <x v="2"/>
    <x v="0"/>
  </r>
  <r>
    <n v="154043"/>
    <s v="UNIVERSIDADE FEDERAL DE UBERLÂNDIA"/>
    <s v="045/2017"/>
    <n v="969841000101"/>
    <s v="ARQGRAPH SERVIÇOS LTDA"/>
    <n v="92199534049"/>
    <s v="MARCIO VIDAL DA SILVA"/>
    <n v="514225"/>
    <n v="44"/>
    <s v="SANTA MONICA"/>
    <n v="1352.49"/>
    <n v="4785.22"/>
    <s v="00 - SEM EXIGENCIA"/>
    <s v="Fundamental Completo "/>
    <s v="Masculino"/>
    <d v="1974-04-11T00:00:00"/>
    <s v="Branca"/>
    <s v="AUXILIAR GERAL"/>
    <d v="2022-11-16T00:00:00"/>
    <n v="48"/>
    <x v="5"/>
    <x v="0"/>
  </r>
  <r>
    <n v="154043"/>
    <s v="UNIVERSIDADE FEDERAL DE UBERLÂNDIA"/>
    <s v="045/2017"/>
    <n v="969841000101"/>
    <s v="ARQGRAPH SERVIÇOS LTDA"/>
    <s v="008.702.915-48"/>
    <s v="MARIA JOSE OLIVEIRA LIMA"/>
    <n v="514320"/>
    <n v="44"/>
    <s v="UMUARAMA"/>
    <n v="1352.49"/>
    <n v="6046.99"/>
    <s v="00 - SEM EXIGENCIA"/>
    <s v="Fundamental incompleto"/>
    <s v="Feminino"/>
    <d v="1983-05-29T00:00:00"/>
    <s v="Parda"/>
    <s v="AUXILIAR GERAL"/>
    <d v="2022-05-06T00:00:00"/>
    <n v="39"/>
    <x v="2"/>
    <x v="0"/>
  </r>
  <r>
    <n v="154043"/>
    <s v="UNIVERSIDADE FEDERAL DE UBERLÂNDIA"/>
    <s v="045/2017"/>
    <n v="969841000101"/>
    <s v="ARQGRAPH SERVIÇOS LTDA"/>
    <n v="84257741449"/>
    <s v="MARIA OZITA DE LIMA "/>
    <n v="514320"/>
    <n v="44"/>
    <s v="SANTA MONICA"/>
    <n v="1352.49"/>
    <n v="6046.99"/>
    <s v="00 - SEM EXIGENCIA"/>
    <s v="Fundamental incompleto"/>
    <s v="Feminino"/>
    <d v="1961-05-12T00:00:00"/>
    <s v="Branca"/>
    <s v="AUXILIAR GERAL"/>
    <d v="2022-10-19T00:00:00"/>
    <n v="61"/>
    <x v="8"/>
    <x v="0"/>
  </r>
  <r>
    <n v="154043"/>
    <s v="UNIVERSIDADE FEDERAL DE UBERLÂNDIA"/>
    <s v="045/2017"/>
    <n v="969841000101"/>
    <s v="ARQGRAPH SERVIÇOS LTDA"/>
    <n v="5687947531"/>
    <s v="MARIEUZA LIMA DESOUZA"/>
    <n v="514320"/>
    <n v="44"/>
    <s v="UMUARAMA"/>
    <n v="1352.49"/>
    <n v="6046.99"/>
    <s v="00 - SEM EXIGENCIA"/>
    <s v="Fundamental incompleto"/>
    <s v="Feminino"/>
    <d v="1982-08-16T00:00:00"/>
    <s v="Parda"/>
    <s v="AUXILIAR GERAL"/>
    <d v="2021-01-13T00:00:00"/>
    <n v="40"/>
    <x v="2"/>
    <x v="0"/>
  </r>
  <r>
    <n v="154043"/>
    <s v="UNIVERSIDADE FEDERAL DE UBERLÂNDIA"/>
    <s v="045/2017"/>
    <n v="969841000101"/>
    <s v="ARQGRAPH SERVIÇOS LTDA"/>
    <n v="3716772623"/>
    <s v="PATRICIA MARTINS DA SILVA"/>
    <n v="514320"/>
    <n v="44"/>
    <s v="SANTA MONICA"/>
    <n v="1352.49"/>
    <n v="6046.99"/>
    <s v="00 - SEM EXIGENCIA"/>
    <s v="Fundamental Completo "/>
    <s v="Feminino"/>
    <d v="1978-12-31T00:00:00"/>
    <s v="Branca"/>
    <s v="AUXILIAR GERAL"/>
    <d v="2016-07-05T00:00:00"/>
    <n v="44"/>
    <x v="5"/>
    <x v="0"/>
  </r>
  <r>
    <n v="154043"/>
    <s v="UNIVERSIDADE FEDERAL DE UBERLÂNDIA"/>
    <s v="045/2017"/>
    <n v="969841000101"/>
    <s v="ARQGRAPH SERVIÇOS LTDA"/>
    <n v="933057610"/>
    <s v="ROGERIO AUGUSTO RODOLFO"/>
    <n v="410105"/>
    <n v="44"/>
    <s v="TODOS"/>
    <n v="2020.21"/>
    <n v="6706.75"/>
    <s v="00 - SEM EXIGENCIA"/>
    <s v="Médio"/>
    <s v="Masculino"/>
    <d v="1976-09-17T00:00:00"/>
    <s v="Parda"/>
    <s v="ENCARREGADO(A)"/>
    <d v="2020-11-26T00:00:00"/>
    <n v="46"/>
    <x v="5"/>
    <x v="2"/>
  </r>
  <r>
    <n v="154043"/>
    <s v="UNIVERSIDADE FEDERAL DE UBERLÂNDIA"/>
    <s v="045/2017"/>
    <n v="969841000101"/>
    <s v="ARQGRAPH SERVIÇOS LTDA"/>
    <n v="78418968168"/>
    <s v="SEBASTIAO PAULINO DE LACERDA"/>
    <n v="514325"/>
    <n v="44"/>
    <s v="SANTA MONICA"/>
    <n v="1352.49"/>
    <n v="7143.84"/>
    <s v="00 - SEM EXIGENCIA"/>
    <s v="Fundamental incompleto"/>
    <s v="Masculino"/>
    <d v="1974-12-20T00:00:00"/>
    <s v="Branca"/>
    <s v="AUXILIAR GERAL"/>
    <d v="2007-09-04T00:00:00"/>
    <n v="48"/>
    <x v="5"/>
    <x v="0"/>
  </r>
  <r>
    <n v="154043"/>
    <s v="UNIVERSIDADE FEDERAL DE UBERLÂNDIA"/>
    <s v="045/2017"/>
    <n v="969841000101"/>
    <s v="ARQGRAPH SERVIÇOS LTDA"/>
    <s v="009.022.656-95"/>
    <s v="SILVANO PEREIRA PACHECO"/>
    <n v="514320"/>
    <n v="44"/>
    <s v="UMUARAMA"/>
    <n v="1493.39"/>
    <n v="6347.13"/>
    <s v="00 - SEM EXIGENCIA"/>
    <s v="Fundamental incompleto"/>
    <s v="Masculino"/>
    <d v="1970-12-24T00:00:00"/>
    <s v="Parda"/>
    <s v="OPERADOR DE MAQ. E EQUIPAMENTO"/>
    <d v="2022-04-27T00:00:00"/>
    <n v="52"/>
    <x v="4"/>
    <x v="0"/>
  </r>
  <r>
    <n v="154043"/>
    <s v="UNIVERSIDADE FEDERAL DE UBERLÂNDIA"/>
    <s v="061/2018"/>
    <n v="13807712000169"/>
    <s v="JE E FILHOS LTDA"/>
    <n v="9351691640"/>
    <s v="ASSIL PEDRO CUSTODIO NETO"/>
    <n v="312105"/>
    <n v="40"/>
    <s v="DIRIE"/>
    <n v="1900"/>
    <n v="5016.68"/>
    <s v="06 – ENSINO MÉDIO COMPLETO"/>
    <s v="Graduação"/>
    <s v="Masculino"/>
    <d v="1989-10-28T00:00:00"/>
    <s v="Branca"/>
    <s v="Tecnico em Edificacoes"/>
    <d v="2021-08-02T00:00:00"/>
    <n v="33"/>
    <x v="0"/>
    <x v="0"/>
  </r>
  <r>
    <n v="154043"/>
    <s v="UNIVERSIDADE FEDERAL DE UBERLÂNDIA"/>
    <s v="061/2018"/>
    <n v="13807712000169"/>
    <s v="JE E FILHOS LTDA"/>
    <n v="7625667600"/>
    <s v="BRUNA SALVINA FREITAS"/>
    <n v="312105"/>
    <n v="40"/>
    <s v="DIRIE"/>
    <n v="1900"/>
    <n v="5023.6099999999997"/>
    <s v="06 – ENSINO MÉDIO COMPLETO"/>
    <s v="Graduação"/>
    <s v="Feminino"/>
    <d v="1996-01-15T00:00:00"/>
    <s v="Branca"/>
    <s v="Tecnico em Edificacoes"/>
    <d v="2021-10-18T00:00:00"/>
    <n v="26"/>
    <x v="3"/>
    <x v="0"/>
  </r>
  <r>
    <n v="154043"/>
    <s v="UNIVERSIDADE FEDERAL DE UBERLÂNDIA"/>
    <s v="061/2018"/>
    <n v="13807712000169"/>
    <s v="JE E FILHOS LTDA"/>
    <n v="10940763680"/>
    <s v="DAIANA SILVA MARQUES"/>
    <n v="312105"/>
    <n v="40"/>
    <s v="DIRIE"/>
    <n v="1900"/>
    <n v="5042.91"/>
    <s v="06 – ENSINO MÉDIO COMPLETO"/>
    <s v="Graduação"/>
    <s v="Feminino"/>
    <d v="1993-03-02T00:00:00"/>
    <s v="Branca"/>
    <s v="Tecnico em Edificacoes"/>
    <d v="2022-01-20T00:00:00"/>
    <n v="29"/>
    <x v="0"/>
    <x v="0"/>
  </r>
  <r>
    <n v="154043"/>
    <s v="UNIVERSIDADE FEDERAL DE UBERLÂNDIA"/>
    <s v="061/2018"/>
    <n v="13807712000169"/>
    <s v="JE E FILHOS LTDA"/>
    <n v="78960207691"/>
    <s v="FABIANA MARQUES DE SOUSA"/>
    <n v="312105"/>
    <n v="40"/>
    <s v="DIRIE"/>
    <n v="1900"/>
    <n v="5042.91"/>
    <s v="06 – ENSINO MÉDIO COMPLETO"/>
    <s v="Médio"/>
    <s v="Feminino"/>
    <d v="1974-11-21T00:00:00"/>
    <s v="Branca"/>
    <s v="Tecnico em Edificacoes"/>
    <d v="2014-05-05T00:00:00"/>
    <n v="48"/>
    <x v="5"/>
    <x v="0"/>
  </r>
  <r>
    <n v="154043"/>
    <s v="UNIVERSIDADE FEDERAL DE UBERLÂNDIA"/>
    <s v="061/2018"/>
    <n v="13807712000169"/>
    <s v="JE E FILHOS LTDA"/>
    <n v="6974038666"/>
    <s v="GUILHERME DUARTE CUNHA"/>
    <n v="312105"/>
    <n v="40"/>
    <s v="DIRIE"/>
    <n v="1900"/>
    <n v="5042.91"/>
    <s v="06 – ENSINO MÉDIO COMPLETO"/>
    <s v="Graduação"/>
    <s v="Masculino"/>
    <d v="1996-09-01T00:00:00"/>
    <s v="Parda"/>
    <s v="Tecnico em Edificacoes"/>
    <d v="2019-02-26T00:00:00"/>
    <n v="26"/>
    <x v="3"/>
    <x v="0"/>
  </r>
  <r>
    <n v="154043"/>
    <s v="UNIVERSIDADE FEDERAL DE UBERLÂNDIA"/>
    <s v="061/2018"/>
    <n v="13807712000169"/>
    <s v="JE E FILHOS LTDA"/>
    <n v="12920896601"/>
    <s v="HEBERTON EDER ALKIMIM FONSECA"/>
    <n v="312105"/>
    <n v="40"/>
    <s v="DIRIE"/>
    <n v="1900"/>
    <n v="5042.91"/>
    <s v="06 – ENSINO MÉDIO COMPLETO"/>
    <s v="Graduação"/>
    <s v="Masculino"/>
    <d v="1994-12-31T00:00:00"/>
    <s v="Branca"/>
    <s v="Tecnico em Edificacoes"/>
    <d v="2022-03-07T00:00:00"/>
    <n v="28"/>
    <x v="3"/>
    <x v="0"/>
  </r>
  <r>
    <n v="154043"/>
    <s v="UNIVERSIDADE FEDERAL DE UBERLÂNDIA"/>
    <s v="061/2018"/>
    <n v="13807712000169"/>
    <s v="JE E FILHOS LTDA"/>
    <n v="10285917641"/>
    <s v="JESSICA CARINE SILVA GAZOLA"/>
    <n v="312105"/>
    <n v="40"/>
    <s v="DIRIE"/>
    <n v="2109"/>
    <n v="5499.02"/>
    <s v="06 – ENSINO MÉDIO COMPLETO"/>
    <s v="Graduação"/>
    <s v="Feminino"/>
    <d v="1992-08-28T00:00:00"/>
    <s v="Branca"/>
    <s v="Tecnico em Edificacoes"/>
    <d v="2021-05-03T00:00:00"/>
    <n v="30"/>
    <x v="0"/>
    <x v="2"/>
  </r>
  <r>
    <n v="154043"/>
    <s v="UNIVERSIDADE FEDERAL DE UBERLÂNDIA"/>
    <s v="061/2018"/>
    <n v="13807712000169"/>
    <s v="JE E FILHOS LTDA"/>
    <n v="8323870616"/>
    <s v="JORDANO DA SILVA PINTO"/>
    <n v="312105"/>
    <n v="40"/>
    <s v="DIRIE"/>
    <n v="1900"/>
    <n v="5042.91"/>
    <s v="06 – ENSINO MÉDIO COMPLETO"/>
    <s v="Graduação"/>
    <s v="Masculino"/>
    <d v="1986-06-07T00:00:00"/>
    <s v="Branca"/>
    <s v="Tecnico em Edificacoes"/>
    <d v="2021-12-09T00:00:00"/>
    <n v="36"/>
    <x v="1"/>
    <x v="0"/>
  </r>
  <r>
    <n v="154043"/>
    <s v="UNIVERSIDADE FEDERAL DE UBERLÂNDIA"/>
    <s v="061/2018"/>
    <n v="13807712000169"/>
    <s v="JE E FILHOS LTDA"/>
    <n v="56176252253"/>
    <s v="LUCILENE ROMARIO LIMA"/>
    <n v="312105"/>
    <n v="40"/>
    <s v="DIRIE"/>
    <n v="1900"/>
    <n v="5042.91"/>
    <s v="06 – ENSINO MÉDIO COMPLETO"/>
    <s v="Graduação"/>
    <s v="Feminino"/>
    <d v="1975-05-14T00:00:00"/>
    <s v="Branca"/>
    <s v="Tecnico em Edificacoes"/>
    <d v="2013-08-13T00:00:00"/>
    <n v="47"/>
    <x v="5"/>
    <x v="0"/>
  </r>
  <r>
    <n v="154043"/>
    <s v="UNIVERSIDADE FEDERAL DE UBERLÂNDIA"/>
    <s v="061/2018"/>
    <n v="13807712000169"/>
    <s v="JE E FILHOS LTDA"/>
    <n v="11920893679"/>
    <s v="LUIZ FELIPE COELHO CASTRO"/>
    <n v="312105"/>
    <n v="40"/>
    <s v="DIRIE"/>
    <n v="1900"/>
    <n v="5042.91"/>
    <s v="06 – ENSINO MÉDIO COMPLETO"/>
    <s v="Graduação"/>
    <s v="Masculino"/>
    <d v="1975-05-28T00:00:00"/>
    <s v="Branca"/>
    <s v="Tecnico em Edificacoes"/>
    <d v="2021-11-22T00:00:00"/>
    <n v="47"/>
    <x v="5"/>
    <x v="0"/>
  </r>
  <r>
    <n v="154043"/>
    <s v="UNIVERSIDADE FEDERAL DE UBERLÂNDIA"/>
    <s v="061/2018"/>
    <n v="13807712000169"/>
    <s v="JE E FILHOS LTDA"/>
    <n v="1376761661"/>
    <s v="MARCO AURELIO DE ALMEIDA SANTOS"/>
    <n v="312105"/>
    <n v="40"/>
    <s v="DIRIE"/>
    <n v="1900"/>
    <n v="5042.91"/>
    <s v="06 – ENSINO MÉDIO COMPLETO"/>
    <s v="Médio"/>
    <s v="Masculino"/>
    <d v="1980-05-03T00:00:00"/>
    <s v="Parda"/>
    <s v="Tecnico em Edificacoes"/>
    <d v="2013-08-30T00:00:00"/>
    <n v="42"/>
    <x v="2"/>
    <x v="0"/>
  </r>
  <r>
    <n v="154043"/>
    <s v="UNIVERSIDADE FEDERAL DE UBERLÂNDIA"/>
    <s v="061/2018"/>
    <n v="13807712000169"/>
    <s v="JE E FILHOS LTDA"/>
    <s v="111.395.676-32"/>
    <s v="Pollyanna Karla Marques Silva"/>
    <n v="312105"/>
    <n v="40"/>
    <s v="DIRIE"/>
    <n v="1900"/>
    <n v="5042.91"/>
    <s v="06 – ENSINO MÉDIO COMPLETO"/>
    <s v="Graduação"/>
    <s v="Feminino"/>
    <d v="1992-12-23T00:00:00"/>
    <s v="Parda"/>
    <s v="Tecnico em Edificacoes"/>
    <d v="2022-06-02T00:00:00"/>
    <n v="30"/>
    <x v="0"/>
    <x v="0"/>
  </r>
  <r>
    <n v="154043"/>
    <s v="UNIVERSIDADE FEDERAL DE UBERLÂNDIA"/>
    <s v="061/2018"/>
    <n v="13807712000169"/>
    <s v="JE E FILHOS LTDA"/>
    <n v="40734687826"/>
    <s v="TIAGO ALVES SOARES"/>
    <n v="312105"/>
    <n v="40"/>
    <s v="DIRIE"/>
    <n v="1900"/>
    <n v="5042.91"/>
    <s v="06 – ENSINO MÉDIO COMPLETO"/>
    <s v="Médio"/>
    <s v="Masculino"/>
    <d v="1998-01-26T00:00:00"/>
    <s v="Parda"/>
    <s v="Tecnico em Edificacoes"/>
    <d v="2017-05-15T00:00:00"/>
    <n v="24"/>
    <x v="3"/>
    <x v="0"/>
  </r>
  <r>
    <n v="154043"/>
    <s v="UNIVERSIDADE FEDERAL DE UBERLÂNDIA"/>
    <s v="023/2020"/>
    <n v="7655416000197"/>
    <s v="ARTEBRILHO MULTSERVIÇOS LTDA"/>
    <n v="5199125605"/>
    <s v="CATIA DE SOUZA MARRAMA"/>
    <n v="422205"/>
    <n v="36"/>
    <s v="DISEG / SETEL - SETOR DE TELEFONIA"/>
    <n v="1915.62"/>
    <n v="4133.95"/>
    <s v="04 – ENSINO FUNDAMENTAL COMPLETO"/>
    <s v="Médio"/>
    <s v="Feminino"/>
    <d v="1981-06-08T00:00:00"/>
    <s v="Parda"/>
    <s v="TELEFONISTA"/>
    <d v="2022-06-07T00:00:00"/>
    <n v="41"/>
    <x v="2"/>
    <x v="0"/>
  </r>
  <r>
    <n v="154043"/>
    <s v="UNIVERSIDADE FEDERAL DE UBERLÂNDIA"/>
    <s v="023/2020"/>
    <n v="7655416000197"/>
    <s v="ARTEBRILHO MULTSERVIÇOS LTDA"/>
    <n v="5777129692"/>
    <s v="JUNE KELY SILVA DE OLIVEIRA"/>
    <n v="422205"/>
    <n v="36"/>
    <s v="DISEG / SETEL - SETOR DE TELEFONIA"/>
    <n v="1915.62"/>
    <n v="4133.95"/>
    <s v="04 – ENSINO FUNDAMENTAL COMPLETO"/>
    <s v="Médio"/>
    <s v="Feminino"/>
    <d v="1981-07-21T00:00:00"/>
    <s v="Parda"/>
    <s v="TELEFONISTA"/>
    <d v="2020-07-01T00:00:00"/>
    <n v="41"/>
    <x v="2"/>
    <x v="0"/>
  </r>
  <r>
    <n v="154043"/>
    <s v="UNIVERSIDADE FEDERAL DE UBERLÂNDIA"/>
    <s v="023/2020"/>
    <n v="7655416000197"/>
    <s v="ARTEBRILHO MULTSERVIÇOS LTDA"/>
    <n v="18221319600"/>
    <s v="MARIA DO CARMO ARAÚJO"/>
    <n v="422205"/>
    <n v="36"/>
    <s v="DISEG / SETEL - SETOR DE TELEFONIA"/>
    <n v="1915.62"/>
    <n v="4133.95"/>
    <s v="04 – ENSINO FUNDAMENTAL COMPLETO"/>
    <s v="Técnico"/>
    <s v="Feminino"/>
    <d v="1952-08-13T00:00:00"/>
    <s v="Branca"/>
    <s v="TELEFONISTA"/>
    <d v="2020-07-01T00:00:00"/>
    <n v="70"/>
    <x v="12"/>
    <x v="0"/>
  </r>
  <r>
    <n v="154043"/>
    <s v="UNIVERSIDADE FEDERAL DE UBERLÂNDIA"/>
    <s v="023/2020"/>
    <n v="7655416000197"/>
    <s v="ARTEBRILHO MULTSERVIÇOS LTDA"/>
    <n v="43517471615"/>
    <s v="MARIA HELENA PEREIRA DA SILVA"/>
    <n v="422205"/>
    <n v="36"/>
    <s v="DISEG / SETEL - SETOR DE TELEFONIA"/>
    <n v="1915.62"/>
    <n v="4133.95"/>
    <s v="04 – ENSINO FUNDAMENTAL COMPLETO"/>
    <s v="Especialização"/>
    <s v="Feminino"/>
    <d v="1962-02-15T00:00:00"/>
    <s v="Parda"/>
    <s v="TELEFONISTA"/>
    <d v="2020-07-01T00:00:00"/>
    <n v="60"/>
    <x v="8"/>
    <x v="0"/>
  </r>
  <r>
    <n v="154043"/>
    <s v="UNIVERSIDADE FEDERAL DE UBERLÂNDIA"/>
    <s v="023/2020"/>
    <n v="7655416000197"/>
    <s v="ARTEBRILHO MULTSERVIÇOS LTDA"/>
    <n v="9065146652"/>
    <s v="QUENIA ANDRELINA DOS SANTOS BERNARDES"/>
    <n v="422205"/>
    <n v="36"/>
    <s v="DISEG / SETEL - SETOR DE TELEFONIA"/>
    <n v="1915.62"/>
    <n v="4133.95"/>
    <s v="04 – ENSINO FUNDAMENTAL COMPLETO"/>
    <s v="Médio"/>
    <s v="Feminino"/>
    <d v="1987-04-10T00:00:00"/>
    <s v="Parda"/>
    <s v="TELEFONISTA"/>
    <d v="2020-07-01T00:00:00"/>
    <n v="35"/>
    <x v="1"/>
    <x v="0"/>
  </r>
  <r>
    <n v="154043"/>
    <s v="UNIVERSIDADE FEDERAL DE UBERLÂNDIA"/>
    <s v="023/2020"/>
    <n v="7655416000197"/>
    <s v="ARTEBRILHO MULTSERVIÇOS LTDA"/>
    <n v="5823526652"/>
    <s v="WANESSA ROBERTA SILVA"/>
    <n v="422205"/>
    <n v="36"/>
    <s v="DISEG / SETEL - SETOR DE TELEFONIA"/>
    <n v="1915.62"/>
    <n v="4133.95"/>
    <s v="04 – ENSINO FUNDAMENTAL COMPLETO"/>
    <s v="Médio"/>
    <s v="Feminino"/>
    <d v="1976-11-21T00:00:00"/>
    <s v="Parda"/>
    <s v="TELEFONISTA"/>
    <d v="2022-06-07T00:00:00"/>
    <n v="46"/>
    <x v="5"/>
    <x v="0"/>
  </r>
  <r>
    <n v="154043"/>
    <s v="UNIVERSIDADE FEDERAL DE UBERLÂNDIA"/>
    <s v="034/2018"/>
    <n v="8312139000182"/>
    <s v="ELO ADMINISTRAÇÃO &amp; TERCEIRIZAÇÃO EIRELI"/>
    <n v="10237467607"/>
    <s v="ANGELICA CRISTINA SANTOS MORAES"/>
    <n v="766410"/>
    <n v="44"/>
    <s v="DISEG / SEREP"/>
    <n v="1212"/>
    <n v="2720.14"/>
    <s v="00 - SEM EXIGENCIA"/>
    <s v="Médio"/>
    <s v="Feminino"/>
    <d v="1990-12-03T00:00:00"/>
    <s v="Branca"/>
    <s v="FOTOCOPISTA"/>
    <d v="2018-11-06T00:00:00"/>
    <n v="32"/>
    <x v="0"/>
    <x v="0"/>
  </r>
  <r>
    <n v="154043"/>
    <s v="UNIVERSIDADE FEDERAL DE UBERLÂNDIA"/>
    <s v="034/2018"/>
    <n v="8312139000182"/>
    <s v="ELO ADMINISTRAÇÃO &amp; TERCEIRIZAÇÃO EIRELI"/>
    <n v="12819469663"/>
    <s v="MARIANA CRISTINA OLIVEIRA MARTINS"/>
    <n v="766410"/>
    <n v="44"/>
    <s v="DISEG / SEREP"/>
    <n v="1212"/>
    <n v="2695.11"/>
    <s v="00 - SEM EXIGENCIA"/>
    <s v="Especialização"/>
    <s v="Feminino"/>
    <d v="1997-09-26T00:00:00"/>
    <s v="Branca"/>
    <s v="FOTOCOPISTA"/>
    <d v="2018-11-06T00:00:00"/>
    <n v="25"/>
    <x v="3"/>
    <x v="0"/>
  </r>
  <r>
    <n v="154043"/>
    <s v="UNIVERSIDADE FEDERAL DE UBERLÂNDIA"/>
    <s v="034/2018"/>
    <n v="8312139000182"/>
    <s v="ELO ADMINISTRAÇÃO &amp; TERCEIRIZAÇÃO EIRELI"/>
    <n v="3973032629"/>
    <s v="ROSILENE BALBINO DA SILVA NOGUEIRA"/>
    <n v="766410"/>
    <n v="44"/>
    <s v="DISEG / SEREP"/>
    <n v="1212"/>
    <n v="2760.09"/>
    <s v="00 - SEM EXIGENCIA"/>
    <s v="Médio"/>
    <s v="Feminino"/>
    <d v="1980-04-05T00:00:00"/>
    <s v="Preta"/>
    <s v="FOTOCOPISTA"/>
    <d v="2018-11-06T00:00:00"/>
    <n v="42"/>
    <x v="2"/>
    <x v="0"/>
  </r>
  <r>
    <n v="154043"/>
    <s v="UNIVERSIDADE FEDERAL DE UBERLÂNDIA"/>
    <s v="044/2021"/>
    <s v="07.534.224/0001-22"/>
    <s v="TBI SEGURANÇA EIRELI"/>
    <s v="391.120.648-82"/>
    <s v="ADAO LACERDA DE FREITAS NETO"/>
    <s v="5173-30"/>
    <n v="44"/>
    <s v="CAMPUS PONTAL"/>
    <n v="2062.39"/>
    <n v="6263.76"/>
    <s v="06 – ENSINO MÉDIO COMPLETO"/>
    <s v="Médio"/>
    <s v="Masculino"/>
    <d v="1989-09-16T00:00:00"/>
    <s v="Parda"/>
    <s v="VIGILANTE"/>
    <d v="2021-10-04T00:00:00"/>
    <n v="33"/>
    <x v="0"/>
    <x v="2"/>
  </r>
  <r>
    <n v="154043"/>
    <s v="UNIVERSIDADE FEDERAL DE UBERLÂNDIA"/>
    <s v="044/2021"/>
    <s v="07.534.224/0001-22"/>
    <s v="TBI SEGURANÇA EIRELI"/>
    <s v="691.364.086-20"/>
    <s v="ADELOR JOSE RODRIGUES"/>
    <s v="5173-30"/>
    <n v="44"/>
    <s v="CAMPUS UMUARAMA "/>
    <n v="2062.39"/>
    <n v="6692.01"/>
    <s v="06 – ENSINO MÉDIO COMPLETO"/>
    <s v="Médio"/>
    <s v="Masculino"/>
    <d v="1990-01-01T00:00:00"/>
    <s v="Parda"/>
    <s v="VIGILANTE"/>
    <d v="2020-01-01T00:00:00"/>
    <n v="32"/>
    <x v="0"/>
    <x v="2"/>
  </r>
  <r>
    <n v="154043"/>
    <s v="UNIVERSIDADE FEDERAL DE UBERLÂNDIA"/>
    <s v="044/2021"/>
    <s v="07.534.224/0001-22"/>
    <s v="TBI SEGURANÇA EIRELI"/>
    <s v="031.813.546-94"/>
    <s v="ALEXANDRE MAGNO DE MIRANDA"/>
    <s v="5173-30"/>
    <n v="44"/>
    <s v="PANGA"/>
    <n v="2062.39"/>
    <n v="7332.29"/>
    <s v="06 – ENSINO MÉDIO COMPLETO"/>
    <s v="Médio"/>
    <s v="Masculino"/>
    <d v="1975-02-18T00:00:00"/>
    <s v="Parda"/>
    <s v="VIGILANTE"/>
    <d v="2020-01-21T00:00:00"/>
    <n v="47"/>
    <x v="5"/>
    <x v="2"/>
  </r>
  <r>
    <n v="154043"/>
    <s v="UNIVERSIDADE FEDERAL DE UBERLÂNDIA"/>
    <s v="044/2021"/>
    <s v="07.534.224/0001-22"/>
    <s v="TBI SEGURANÇA EIRELI"/>
    <s v="034.352.606-96"/>
    <s v="ALEXANDRE SOARES DE FARIA"/>
    <s v="5173-30"/>
    <n v="44"/>
    <s v="CAPIM BRANCO"/>
    <n v="2062.39"/>
    <n v="6939.58"/>
    <s v="06 – ENSINO MÉDIO COMPLETO"/>
    <s v="Médio"/>
    <s v="Masculino"/>
    <d v="1975-08-28T00:00:00"/>
    <s v="Branca"/>
    <s v="VIGILANTE"/>
    <d v="2015-10-13T00:00:00"/>
    <n v="47"/>
    <x v="5"/>
    <x v="2"/>
  </r>
  <r>
    <n v="154043"/>
    <s v="UNIVERSIDADE FEDERAL DE UBERLÂNDIA"/>
    <s v="044/2021"/>
    <s v="07.534.224/0001-22"/>
    <s v="TBI SEGURANÇA EIRELI"/>
    <s v="080.144.436-59"/>
    <s v="ANA PAULA DIAS SILVA"/>
    <s v="5173-30"/>
    <n v="44"/>
    <s v="CAMPUS EDUCAÇÃO FÍSICA"/>
    <n v="2062.39"/>
    <n v="6203.82"/>
    <s v="06 – ENSINO MÉDIO COMPLETO"/>
    <s v="Médio"/>
    <s v="Feminino"/>
    <d v="1988-06-30T00:00:00"/>
    <s v="Branca"/>
    <s v="VIGILANTE"/>
    <d v="2018-09-12T00:00:00"/>
    <n v="34"/>
    <x v="1"/>
    <x v="2"/>
  </r>
  <r>
    <n v="154043"/>
    <s v="UNIVERSIDADE FEDERAL DE UBERLÂNDIA"/>
    <s v="044/2021"/>
    <s v="07.534.224/0001-22"/>
    <s v="TBI SEGURANÇA EIRELI"/>
    <s v="001.116.416-67"/>
    <s v="ANDRE LUIZ MIRANDA DE OLIVEIRA"/>
    <s v="5173-30"/>
    <n v="44"/>
    <s v="CAMPUS GLORIA"/>
    <n v="2062.39"/>
    <n v="5978.96"/>
    <s v="06 – ENSINO MÉDIO COMPLETO"/>
    <s v="Médio"/>
    <s v="Masculino"/>
    <d v="1976-04-02T00:00:00"/>
    <s v="Parda"/>
    <s v="VIGILANTE"/>
    <d v="2017-07-25T00:00:00"/>
    <n v="46"/>
    <x v="5"/>
    <x v="2"/>
  </r>
  <r>
    <n v="154043"/>
    <s v="UNIVERSIDADE FEDERAL DE UBERLÂNDIA"/>
    <s v="044/2021"/>
    <s v="07.534.224/0001-22"/>
    <s v="TBI SEGURANÇA EIRELI"/>
    <s v="082.496.216-89"/>
    <s v="BRUNO PEREIRA DOS SANTOS"/>
    <s v="5173-30"/>
    <n v="44"/>
    <s v="CAMPUS SANTA MÔNICA"/>
    <n v="2062.39"/>
    <n v="6113.15"/>
    <s v="06 – ENSINO MÉDIO COMPLETO"/>
    <s v="Médio"/>
    <s v="Masculino"/>
    <d v="1989-02-04T00:00:00"/>
    <s v="Parda"/>
    <s v="VIGILANTE LÍDER"/>
    <d v="2014-04-01T00:00:00"/>
    <n v="33"/>
    <x v="0"/>
    <x v="2"/>
  </r>
  <r>
    <n v="154043"/>
    <s v="UNIVERSIDADE FEDERAL DE UBERLÂNDIA"/>
    <s v="044/2021"/>
    <s v="07.534.224/0001-22"/>
    <s v="TBI SEGURANÇA EIRELI"/>
    <s v="097.716.236-21"/>
    <s v="BRUNO RIBEIRO BATISTA"/>
    <s v="5173-30"/>
    <n v="44"/>
    <s v="CAMPUS UMUARAMA "/>
    <n v="2062.39"/>
    <n v="7348.31"/>
    <s v="06 – ENSINO MÉDIO COMPLETO"/>
    <s v="Médio"/>
    <s v="Masculino"/>
    <d v="1992-07-04T00:00:00"/>
    <s v="Parda"/>
    <s v="VIGILANTE "/>
    <d v="2021-07-19T00:00:00"/>
    <n v="30"/>
    <x v="0"/>
    <x v="2"/>
  </r>
  <r>
    <n v="154043"/>
    <s v="UNIVERSIDADE FEDERAL DE UBERLÂNDIA"/>
    <s v="044/2021"/>
    <s v="07.534.224/0001-22"/>
    <s v="TBI SEGURANÇA EIRELI"/>
    <s v="114.449.566-04"/>
    <s v="BRUNO SANTOS SOUZA"/>
    <s v="5173-30"/>
    <n v="44"/>
    <s v="CAPIM BRANCO"/>
    <n v="2062.39"/>
    <n v="6939.58"/>
    <s v="06 – ENSINO MÉDIO COMPLETO"/>
    <s v="Médio"/>
    <s v="Masculino"/>
    <d v="1994-09-30T00:00:00"/>
    <s v="Parda"/>
    <s v="VIGILANTE"/>
    <d v="2017-10-04T00:00:00"/>
    <n v="28"/>
    <x v="3"/>
    <x v="2"/>
  </r>
  <r>
    <n v="154043"/>
    <s v="UNIVERSIDADE FEDERAL DE UBERLÂNDIA"/>
    <s v="044/2021"/>
    <s v="07.534.224/0001-22"/>
    <s v="TBI SEGURANÇA EIRELI"/>
    <s v="111.479.016-86"/>
    <s v="CAIO VITOR GONCALVES DA SILVA"/>
    <s v="5173-30"/>
    <n v="44"/>
    <s v="CAMPUS EDUCAÇÃO FÍSICA"/>
    <n v="2062.39"/>
    <n v="6692.01"/>
    <s v="06 – ENSINO MÉDIO COMPLETO"/>
    <s v="Médio"/>
    <s v="Masculino"/>
    <d v="1993-06-30T00:00:00"/>
    <s v="Preta"/>
    <s v="VIGILANTE"/>
    <d v="2021-12-16T00:00:00"/>
    <n v="29"/>
    <x v="0"/>
    <x v="2"/>
  </r>
  <r>
    <n v="154043"/>
    <s v="UNIVERSIDADE FEDERAL DE UBERLÂNDIA"/>
    <s v="044/2021"/>
    <s v="07.534.224/0001-22"/>
    <s v="TBI SEGURANÇA EIRELI"/>
    <s v="726.594.326-00"/>
    <s v="CARLOS HENRIQUE DE OLIVEIRA"/>
    <s v="5173-30"/>
    <n v="44"/>
    <s v="CAMPUS SANTA MÔNICA"/>
    <n v="2062.39"/>
    <n v="5978.96"/>
    <s v="06 – ENSINO MÉDIO COMPLETO"/>
    <s v="Médio"/>
    <s v="Masculino"/>
    <d v="1969-02-15T00:00:00"/>
    <s v="Preta"/>
    <s v="VIGILANTE"/>
    <d v="2014-04-01T00:00:00"/>
    <n v="53"/>
    <x v="4"/>
    <x v="2"/>
  </r>
  <r>
    <n v="154043"/>
    <s v="UNIVERSIDADE FEDERAL DE UBERLÂNDIA"/>
    <s v="044/2021"/>
    <s v="07.534.224/0001-22"/>
    <s v="TBI SEGURANÇA EIRELI"/>
    <s v="080.158.086-26"/>
    <s v="CASSIA FERNANDES COSTA"/>
    <s v="5173-30"/>
    <n v="44"/>
    <s v="CAMPUS SANTA MÔNICA"/>
    <n v="2062.39"/>
    <n v="6203.82"/>
    <s v="06 – ENSINO MÉDIO COMPLETO"/>
    <s v="Médio"/>
    <s v="Feminino"/>
    <d v="1997-12-12T00:00:00"/>
    <s v="Parda"/>
    <s v="VIGILANTE"/>
    <d v="2022-10-10T00:00:00"/>
    <n v="25"/>
    <x v="3"/>
    <x v="2"/>
  </r>
  <r>
    <n v="154043"/>
    <s v="UNIVERSIDADE FEDERAL DE UBERLÂNDIA"/>
    <s v="044/2021"/>
    <s v="07.534.224/0001-22"/>
    <s v="TBI SEGURANÇA EIRELI"/>
    <s v="587.835.631-72"/>
    <s v="CELIO FERREIRA MOURA"/>
    <s v="5173-30"/>
    <n v="44"/>
    <s v="CAMPUS UMUARAMA "/>
    <n v="2062.39"/>
    <n v="5978.96"/>
    <s v="06 – ENSINO MÉDIO COMPLETO"/>
    <s v="Fundamental Completo "/>
    <s v="Masculino"/>
    <d v="1974-12-30T00:00:00"/>
    <s v="Parda"/>
    <s v="VIGILANTE"/>
    <d v="2010-08-13T00:00:00"/>
    <n v="48"/>
    <x v="5"/>
    <x v="2"/>
  </r>
  <r>
    <n v="154043"/>
    <s v="UNIVERSIDADE FEDERAL DE UBERLÂNDIA"/>
    <s v="044/2021"/>
    <s v="07.534.224/0001-22"/>
    <s v="TBI SEGURANÇA EIRELI"/>
    <s v="265.918.778-94"/>
    <s v="CELIO JUNIOR SOARES DE MOURA"/>
    <s v="5173-30"/>
    <n v="44"/>
    <s v="CAMPUS UMUARAMA "/>
    <n v="2062.39"/>
    <n v="6203.82"/>
    <s v="06 – ENSINO MÉDIO COMPLETO"/>
    <s v="Médio"/>
    <s v="Masculino"/>
    <d v="1979-07-25T00:00:00"/>
    <s v="Branca"/>
    <s v="VIGILANTE"/>
    <d v="2022-02-02T00:00:00"/>
    <n v="43"/>
    <x v="2"/>
    <x v="2"/>
  </r>
  <r>
    <n v="154043"/>
    <s v="UNIVERSIDADE FEDERAL DE UBERLÂNDIA"/>
    <s v="044/2021"/>
    <s v="07.534.224/0001-22"/>
    <s v="TBI SEGURANÇA EIRELI"/>
    <s v="001.120.776-09"/>
    <s v="CELIO OMAR DE JESUS"/>
    <s v="5173-30"/>
    <n v="44"/>
    <s v="CAMPUS EDUCAÇÃO FÍSICA"/>
    <n v="2062.39"/>
    <n v="7147.67"/>
    <s v="06 – ENSINO MÉDIO COMPLETO"/>
    <s v="Médio"/>
    <s v="Masculino"/>
    <d v="1974-05-05T00:00:00"/>
    <s v="Parda"/>
    <s v="VIGILANTE LÍDER"/>
    <d v="2010-08-13T00:00:00"/>
    <n v="48"/>
    <x v="5"/>
    <x v="2"/>
  </r>
  <r>
    <n v="154043"/>
    <s v="UNIVERSIDADE FEDERAL DE UBERLÂNDIA"/>
    <s v="044/2021"/>
    <s v="07.534.224/0001-22"/>
    <s v="TBI SEGURANÇA EIRELI"/>
    <s v="120.889.806-01"/>
    <s v="CHARLLES SILVA SANTOS"/>
    <s v="5173-30"/>
    <n v="44"/>
    <s v="CAMPUS PONTAL"/>
    <n v="2062.39"/>
    <n v="6263.76"/>
    <s v="06 – ENSINO MÉDIO COMPLETO"/>
    <s v="Médio"/>
    <s v="Masculino"/>
    <d v="1995-04-18T00:00:00"/>
    <s v="Branca"/>
    <s v="VIGILANTE "/>
    <d v="2021-10-04T00:00:00"/>
    <n v="27"/>
    <x v="3"/>
    <x v="2"/>
  </r>
  <r>
    <n v="154043"/>
    <s v="UNIVERSIDADE FEDERAL DE UBERLÂNDIA"/>
    <s v="044/2021"/>
    <s v="07.534.224/0001-22"/>
    <s v="TBI SEGURANÇA EIRELI"/>
    <s v="054.653.536-43"/>
    <s v="CIBELE OLIVEIRA QUEIROZ"/>
    <s v="5173-30"/>
    <n v="44"/>
    <s v="CAMPUS UMUARAMA "/>
    <n v="2062.39"/>
    <n v="6287.21"/>
    <s v="06 – ENSINO MÉDIO COMPLETO"/>
    <s v="Médio"/>
    <s v="Feminino"/>
    <d v="1983-06-28T00:00:00"/>
    <s v="Branca"/>
    <s v="VIGILANTE"/>
    <d v="2021-07-19T00:00:00"/>
    <n v="39"/>
    <x v="2"/>
    <x v="2"/>
  </r>
  <r>
    <n v="154043"/>
    <s v="UNIVERSIDADE FEDERAL DE UBERLÂNDIA"/>
    <s v="044/2021"/>
    <s v="07.534.224/0001-22"/>
    <s v="TBI SEGURANÇA EIRELI"/>
    <s v="077.131.916-90"/>
    <s v="CRISTIANO DE ALMEIDA RODRIGUES"/>
    <s v="5173-30"/>
    <n v="44"/>
    <s v="AGUA LIMPA"/>
    <n v="2062.39"/>
    <n v="7332.29"/>
    <s v="06 – ENSINO MÉDIO COMPLETO"/>
    <s v="Médio"/>
    <s v="Masculino"/>
    <d v="1986-12-11T00:00:00"/>
    <s v="Parda"/>
    <s v="VIGILANTE "/>
    <d v="2017-11-25T00:00:00"/>
    <n v="36"/>
    <x v="1"/>
    <x v="2"/>
  </r>
  <r>
    <n v="154043"/>
    <s v="UNIVERSIDADE FEDERAL DE UBERLÂNDIA"/>
    <s v="044/2021"/>
    <s v="07.534.224/0001-22"/>
    <s v="TBI SEGURANÇA EIRELI"/>
    <s v="881.080.586-00"/>
    <s v="CRISTIANO MARQUES MARTINS"/>
    <s v="5173-30"/>
    <n v="44"/>
    <s v="CAMPUS EDUCAÇÃO FÍSICA"/>
    <n v="2062.39"/>
    <n v="6113.15"/>
    <s v="06 – ENSINO MÉDIO COMPLETO"/>
    <s v="Médio"/>
    <s v="Masculino"/>
    <d v="1976-02-25T00:00:00"/>
    <s v="Branca"/>
    <s v="VIGILANTE LÍDER"/>
    <d v="2014-04-01T00:00:00"/>
    <n v="46"/>
    <x v="5"/>
    <x v="2"/>
  </r>
  <r>
    <n v="154043"/>
    <s v="UNIVERSIDADE FEDERAL DE UBERLÂNDIA"/>
    <s v="044/2021"/>
    <s v="07.534.224/0001-22"/>
    <s v="TBI SEGURANÇA EIRELI"/>
    <s v="055.180.954-06"/>
    <s v="DANIEL ALVES DA SILVA"/>
    <s v="5173-30"/>
    <n v="44"/>
    <s v="CAMPUS SANTA MÔNICA"/>
    <n v="2062.39"/>
    <n v="6939.58"/>
    <s v="06 – ENSINO MÉDIO COMPLETO"/>
    <s v="Médio"/>
    <s v="Masculino"/>
    <d v="1981-08-14T00:00:00"/>
    <s v="Branca"/>
    <s v="VIGILANTE"/>
    <d v="2020-01-25T00:00:00"/>
    <n v="41"/>
    <x v="2"/>
    <x v="2"/>
  </r>
  <r>
    <n v="154043"/>
    <s v="UNIVERSIDADE FEDERAL DE UBERLÂNDIA"/>
    <s v="044/2021"/>
    <s v="07.534.224/0001-22"/>
    <s v="TBI SEGURANÇA EIRELI"/>
    <s v="079.142.276-33"/>
    <s v="DANIEL DOS REIS SILVA"/>
    <s v="5173-30"/>
    <n v="44"/>
    <s v="CAMPUS UMUARAMA "/>
    <n v="2062.39"/>
    <n v="5731.39"/>
    <s v="06 – ENSINO MÉDIO COMPLETO"/>
    <s v="Médio"/>
    <s v="Masculino"/>
    <d v="1986-12-16T00:00:00"/>
    <s v="Preta"/>
    <s v="VIGILANTE"/>
    <d v="2014-04-01T00:00:00"/>
    <n v="36"/>
    <x v="1"/>
    <x v="2"/>
  </r>
  <r>
    <n v="154043"/>
    <s v="UNIVERSIDADE FEDERAL DE UBERLÂNDIA"/>
    <s v="044/2021"/>
    <s v="07.534.224/0001-22"/>
    <s v="TBI SEGURANÇA EIRELI"/>
    <s v="082.062.986-30"/>
    <s v="DANILLO REIS REZENDE"/>
    <s v="5173-30"/>
    <n v="44"/>
    <s v="MONTE CARMELO"/>
    <n v="2062.39"/>
    <n v="7210.85"/>
    <s v="06 – ENSINO MÉDIO COMPLETO"/>
    <s v="Médio"/>
    <s v="Masculino"/>
    <d v="1987-02-12T00:00:00"/>
    <s v="Preta"/>
    <s v="VIGILANTE LÍDER"/>
    <d v="2020-01-05T00:00:00"/>
    <n v="35"/>
    <x v="1"/>
    <x v="2"/>
  </r>
  <r>
    <n v="154043"/>
    <s v="UNIVERSIDADE FEDERAL DE UBERLÂNDIA"/>
    <s v="044/2021"/>
    <s v="07.534.224/0001-22"/>
    <s v="TBI SEGURANÇA EIRELI"/>
    <s v="132.407.346-21"/>
    <s v="DANILO OLIVEIRA SILVA"/>
    <s v="5173-30"/>
    <n v="44"/>
    <s v="CAMPUS SANTA MÔNICA"/>
    <n v="2062.39"/>
    <n v="5978.96"/>
    <s v="06 – ENSINO MÉDIO COMPLETO"/>
    <s v="Médio"/>
    <s v="Masculino"/>
    <d v="1994-05-29T00:00:00"/>
    <s v="Parda"/>
    <s v="VIGILANTE"/>
    <d v="2015-10-13T00:00:00"/>
    <n v="28"/>
    <x v="3"/>
    <x v="2"/>
  </r>
  <r>
    <n v="154043"/>
    <s v="UNIVERSIDADE FEDERAL DE UBERLÂNDIA"/>
    <s v="044/2021"/>
    <s v="07.534.224/0001-22"/>
    <s v="TBI SEGURANÇA EIRELI"/>
    <s v="042.834.846-79"/>
    <s v="DEIVID DENNER DE MOURA DIAS"/>
    <s v="5173-30"/>
    <n v="44"/>
    <s v="CAMPUS SANTA MÔNICA"/>
    <n v="2062.39"/>
    <n v="6939.58"/>
    <s v="06 – ENSINO MÉDIO COMPLETO"/>
    <s v="Médio"/>
    <s v="Masculino"/>
    <d v="1980-04-15T00:00:00"/>
    <s v="Branca"/>
    <s v="VIGILANTE"/>
    <d v="2014-04-01T00:00:00"/>
    <n v="42"/>
    <x v="2"/>
    <x v="2"/>
  </r>
  <r>
    <n v="154043"/>
    <s v="UNIVERSIDADE FEDERAL DE UBERLÂNDIA"/>
    <s v="044/2021"/>
    <s v="07.534.224/0001-22"/>
    <s v="TBI SEGURANÇA EIRELI"/>
    <s v="096.466.666-98"/>
    <s v="DHIEGO DAMIAO REIS RESENDE"/>
    <s v="5173-30"/>
    <n v="44"/>
    <s v="MONTE CARMELO"/>
    <n v="2062.39"/>
    <n v="7210.85"/>
    <s v="06 – ENSINO MÉDIO COMPLETO"/>
    <s v="Médio"/>
    <s v="Masculino"/>
    <d v="1990-05-24T00:00:00"/>
    <s v="Preta"/>
    <s v="VIGILANTE LÍDER"/>
    <d v="2021-07-19T00:00:00"/>
    <n v="32"/>
    <x v="0"/>
    <x v="2"/>
  </r>
  <r>
    <n v="154043"/>
    <s v="UNIVERSIDADE FEDERAL DE UBERLÂNDIA"/>
    <s v="044/2021"/>
    <s v="07.534.224/0001-22"/>
    <s v="TBI SEGURANÇA EIRELI"/>
    <s v="091.374.256-25"/>
    <s v="DIEGO FERREIRA SANTIAGO"/>
    <s v="5173-30"/>
    <n v="44"/>
    <s v="CAMPUS EDUCAÇÃO FÍSICA"/>
    <n v="2062.39"/>
    <n v="6113.15"/>
    <s v="06 – ENSINO MÉDIO COMPLETO"/>
    <s v="Médio"/>
    <s v="Masculino"/>
    <d v="1989-04-13T00:00:00"/>
    <s v="Parda"/>
    <s v="VIGILANTE LÍDER"/>
    <d v="2014-04-01T00:00:00"/>
    <n v="33"/>
    <x v="0"/>
    <x v="2"/>
  </r>
  <r>
    <n v="154043"/>
    <s v="UNIVERSIDADE FEDERAL DE UBERLÂNDIA"/>
    <s v="044/2021"/>
    <s v="07.534.224/0001-22"/>
    <s v="TBI SEGURANÇA EIRELI"/>
    <s v="025.142.751-05"/>
    <s v="DIEGO LACERDA SALES SOUZA"/>
    <s v="5173-30"/>
    <n v="44"/>
    <s v="CAMPUS SANTA MÔNICA"/>
    <n v="2062.39"/>
    <n v="6113.15"/>
    <s v="06 – ENSINO MÉDIO COMPLETO"/>
    <s v="Médio"/>
    <s v="Masculino"/>
    <d v="1990-08-15T00:00:00"/>
    <s v="Branca"/>
    <s v="VIGILANTE LÍDER"/>
    <d v="2018-09-02T00:00:00"/>
    <n v="32"/>
    <x v="0"/>
    <x v="2"/>
  </r>
  <r>
    <n v="154043"/>
    <s v="UNIVERSIDADE FEDERAL DE UBERLÂNDIA"/>
    <s v="044/2021"/>
    <s v="07.534.224/0001-22"/>
    <s v="TBI SEGURANÇA EIRELI"/>
    <s v="088.933.206-14"/>
    <s v="DIEGO RODRIGO DE SOUZA"/>
    <s v="5173-30"/>
    <n v="44"/>
    <s v="CAMPUS PONTAL"/>
    <n v="2062.39"/>
    <n v="7288.24"/>
    <s v="06 – ENSINO MÉDIO COMPLETO"/>
    <s v="Médio"/>
    <s v="Masculino"/>
    <d v="1988-01-06T00:00:00"/>
    <s v="Parda"/>
    <s v="VIGILANTE LÍDER"/>
    <d v="2011-09-01T00:00:00"/>
    <n v="34"/>
    <x v="1"/>
    <x v="2"/>
  </r>
  <r>
    <n v="154043"/>
    <s v="UNIVERSIDADE FEDERAL DE UBERLÂNDIA"/>
    <s v="044/2021"/>
    <s v="07.534.224/0001-22"/>
    <s v="TBI SEGURANÇA EIRELI"/>
    <s v="074.110.695-74"/>
    <s v="DORIVAN CRUZ DIAS"/>
    <s v="5173-30"/>
    <n v="44"/>
    <s v="CAMPUS EDUCAÇÃO FÍSICA"/>
    <n v="2062.39"/>
    <n v="6692.01"/>
    <s v="06 – ENSINO MÉDIO COMPLETO"/>
    <s v="Médio"/>
    <s v="Masculino"/>
    <d v="1988-12-26T00:00:00"/>
    <s v="Parda"/>
    <s v="VIGILANTE"/>
    <d v="2022-08-15T00:00:00"/>
    <n v="34"/>
    <x v="1"/>
    <x v="2"/>
  </r>
  <r>
    <n v="154043"/>
    <s v="UNIVERSIDADE FEDERAL DE UBERLÂNDIA"/>
    <s v="044/2021"/>
    <s v="07.534.224/0001-22"/>
    <s v="TBI SEGURANÇA EIRELI"/>
    <s v="082.673.146-52"/>
    <s v="DOUGLAS SOARES DE BRITO"/>
    <s v="5173-30"/>
    <n v="44"/>
    <s v="CAMPUS SANTA MÔNICA"/>
    <n v="2062.39"/>
    <n v="5978.96"/>
    <s v="06 – ENSINO MÉDIO COMPLETO"/>
    <s v="Médio"/>
    <s v="Masculino"/>
    <d v="1986-11-15T00:00:00"/>
    <s v="Parda"/>
    <s v="VIGILANTE"/>
    <d v="2017-09-28T00:00:00"/>
    <n v="36"/>
    <x v="1"/>
    <x v="2"/>
  </r>
  <r>
    <n v="154043"/>
    <s v="UNIVERSIDADE FEDERAL DE UBERLÂNDIA"/>
    <s v="044/2021"/>
    <s v="07.534.224/0001-22"/>
    <s v="TBI SEGURANÇA EIRELI"/>
    <s v="077.203.936-43"/>
    <s v="DOUGLAS SOARES DOS REIS"/>
    <s v="5173-30"/>
    <n v="44"/>
    <s v="PANGA"/>
    <n v="2062.39"/>
    <n v="7332.29"/>
    <s v="06 – ENSINO MÉDIO COMPLETO"/>
    <s v="Graduação"/>
    <s v="Masculino"/>
    <d v="1989-07-25T00:00:00"/>
    <s v="Branca"/>
    <s v="VIGILANTE"/>
    <d v="2011-06-01T00:00:00"/>
    <n v="33"/>
    <x v="0"/>
    <x v="2"/>
  </r>
  <r>
    <n v="154043"/>
    <s v="UNIVERSIDADE FEDERAL DE UBERLÂNDIA"/>
    <s v="044/2021"/>
    <s v="07.534.224/0001-22"/>
    <s v="TBI SEGURANÇA EIRELI"/>
    <s v="370.867.581-91"/>
    <s v="EDIDON NAVES DE ALMEIDA"/>
    <s v="5173-30"/>
    <n v="44"/>
    <s v="AGUA LIMPA"/>
    <n v="2062.39"/>
    <n v="6371.67"/>
    <s v="06 – ENSINO MÉDIO COMPLETO"/>
    <s v="Médio"/>
    <s v="Masculino"/>
    <d v="1966-01-23T00:00:00"/>
    <s v="Parda"/>
    <s v="VIGILANTE"/>
    <d v="2012-12-01T00:00:00"/>
    <n v="56"/>
    <x v="9"/>
    <x v="2"/>
  </r>
  <r>
    <n v="154043"/>
    <s v="UNIVERSIDADE FEDERAL DE UBERLÂNDIA"/>
    <s v="044/2021"/>
    <s v="07.534.224/0001-22"/>
    <s v="TBI SEGURANÇA EIRELI"/>
    <s v="052.633.966-78"/>
    <s v="EDUARDO BEZERRA DA COSTA"/>
    <s v="5173-30"/>
    <n v="44"/>
    <s v="CAMPUS UMUARAMA "/>
    <n v="2062.39"/>
    <n v="6113.15"/>
    <s v="06 – ENSINO MÉDIO COMPLETO"/>
    <s v="Médio"/>
    <s v="Masculino"/>
    <d v="1980-10-14T00:00:00"/>
    <s v="Preta"/>
    <s v="VIGILANTE LÍDER"/>
    <d v="2014-04-01T00:00:00"/>
    <n v="42"/>
    <x v="2"/>
    <x v="2"/>
  </r>
  <r>
    <n v="154043"/>
    <s v="UNIVERSIDADE FEDERAL DE UBERLÂNDIA"/>
    <s v="044/2021"/>
    <s v="07.534.224/0001-22"/>
    <s v="TBI SEGURANÇA EIRELI"/>
    <s v="104.071.476-59"/>
    <s v="ELCIO DE OLIVEIRA JUNIOR"/>
    <s v="5173-30"/>
    <n v="44"/>
    <s v="CAMPUS SANTA MÔNICA"/>
    <n v="2062.39"/>
    <n v="6939.58"/>
    <s v="06 – ENSINO MÉDIO COMPLETO"/>
    <s v="Médio"/>
    <s v="Masculino"/>
    <d v="1982-08-11T00:00:00"/>
    <s v="Parda"/>
    <s v="VIGILANTE"/>
    <d v="2014-04-01T00:00:00"/>
    <n v="40"/>
    <x v="2"/>
    <x v="2"/>
  </r>
  <r>
    <n v="154043"/>
    <s v="UNIVERSIDADE FEDERAL DE UBERLÂNDIA"/>
    <s v="044/2021"/>
    <s v="07.534.224/0001-22"/>
    <s v="TBI SEGURANÇA EIRELI"/>
    <s v="118.115.976-88"/>
    <s v="ELIAS PEREIRA DE SOUZA BORGES"/>
    <s v="5173-30"/>
    <n v="44"/>
    <s v="CAMPUS UMUARAMA "/>
    <n v="2062.39"/>
    <n v="6372.42"/>
    <s v="06 – ENSINO MÉDIO COMPLETO"/>
    <s v="Médio"/>
    <s v="Masculino"/>
    <d v="1994-04-23T00:00:00"/>
    <s v="Parda"/>
    <s v="VIGILANTE"/>
    <d v="2022-10-10T00:00:00"/>
    <n v="28"/>
    <x v="3"/>
    <x v="2"/>
  </r>
  <r>
    <n v="154043"/>
    <s v="UNIVERSIDADE FEDERAL DE UBERLÂNDIA"/>
    <s v="044/2021"/>
    <s v="07.534.224/0001-22"/>
    <s v="TBI SEGURANÇA EIRELI"/>
    <s v="067.655.656-63"/>
    <s v="ELSON BORGES FERREIRA"/>
    <s v="5173-30"/>
    <n v="44"/>
    <s v="CAMPUS PONTAL"/>
    <n v="2062.39"/>
    <n v="6231.33"/>
    <s v="06 – ENSINO MÉDIO COMPLETO"/>
    <s v="Médio"/>
    <s v="Masculino"/>
    <d v="1984-09-02T00:00:00"/>
    <s v="Preta"/>
    <s v="VIGILANTE LÍDER"/>
    <d v="2014-05-19T00:00:00"/>
    <n v="38"/>
    <x v="1"/>
    <x v="2"/>
  </r>
  <r>
    <n v="154043"/>
    <s v="UNIVERSIDADE FEDERAL DE UBERLÂNDIA"/>
    <s v="044/2021"/>
    <s v="07.534.224/0001-22"/>
    <s v="TBI SEGURANÇA EIRELI"/>
    <s v="042.207.016-56"/>
    <s v="ELTON CAMBRONE DA SILVA"/>
    <s v="5173-30"/>
    <n v="44"/>
    <s v="CAMPUS PATOS DE MINAS"/>
    <n v="2062.39"/>
    <n v="7007.24"/>
    <s v="06 – ENSINO MÉDIO COMPLETO"/>
    <s v="Médio"/>
    <s v="Masculino"/>
    <d v="1978-11-02T00:00:00"/>
    <s v="Parda"/>
    <s v="VIGILANTE"/>
    <d v="2012-03-01T00:00:00"/>
    <n v="44"/>
    <x v="5"/>
    <x v="2"/>
  </r>
  <r>
    <n v="154043"/>
    <s v="UNIVERSIDADE FEDERAL DE UBERLÂNDIA"/>
    <s v="044/2021"/>
    <s v="07.534.224/0001-22"/>
    <s v="TBI SEGURANÇA EIRELI"/>
    <s v="831.813.506-72"/>
    <s v="ELZEDIR CAMBRONE DA SILVA"/>
    <s v="5173-30"/>
    <n v="44"/>
    <s v="CAMPUS PATOS DE MINAS"/>
    <n v="2062.39"/>
    <n v="7007.24"/>
    <s v="06 – ENSINO MÉDIO COMPLETO"/>
    <s v="Médio"/>
    <s v="Masculino"/>
    <d v="1969-04-08T00:00:00"/>
    <s v="Parda"/>
    <s v="VIGILANTE"/>
    <d v="2011-09-01T00:00:00"/>
    <n v="53"/>
    <x v="4"/>
    <x v="2"/>
  </r>
  <r>
    <n v="154043"/>
    <s v="UNIVERSIDADE FEDERAL DE UBERLÂNDIA"/>
    <s v="044/2021"/>
    <s v="07.534.224/0001-22"/>
    <s v="TBI SEGURANÇA EIRELI"/>
    <s v="092.898.376-59"/>
    <s v="ENIO ALENCAR ASSIS MARQUES"/>
    <s v="5173-30"/>
    <n v="44"/>
    <s v="MONTE CARMELO"/>
    <n v="2062.39"/>
    <n v="6165.25"/>
    <s v="06 – ENSINO MÉDIO COMPLETO"/>
    <s v="Médio"/>
    <s v="Masculino"/>
    <d v="1990-04-05T00:00:00"/>
    <s v="Preta"/>
    <s v="VIGILANTE LÍDER"/>
    <d v="2016-07-12T00:00:00"/>
    <n v="32"/>
    <x v="0"/>
    <x v="2"/>
  </r>
  <r>
    <n v="154043"/>
    <s v="UNIVERSIDADE FEDERAL DE UBERLÂNDIA"/>
    <s v="044/2021"/>
    <s v="07.534.224/0001-22"/>
    <s v="TBI SEGURANÇA EIRELI"/>
    <s v="848.942.106-49"/>
    <s v="ERNANE PANIAGO MUNIZ"/>
    <s v="5173-30"/>
    <n v="44"/>
    <s v="CAMPUS UMUARAMA "/>
    <n v="2062.39"/>
    <n v="6692.01"/>
    <s v="06 – ENSINO MÉDIO COMPLETO"/>
    <s v="Médio"/>
    <s v="Masculino"/>
    <d v="1974-09-20T00:00:00"/>
    <s v="Parda"/>
    <s v="VIGILANTE"/>
    <d v="2011-09-01T00:00:00"/>
    <n v="48"/>
    <x v="5"/>
    <x v="2"/>
  </r>
  <r>
    <n v="154043"/>
    <s v="UNIVERSIDADE FEDERAL DE UBERLÂNDIA"/>
    <s v="044/2021"/>
    <s v="07.534.224/0001-22"/>
    <s v="TBI SEGURANÇA EIRELI"/>
    <s v="933.992.786-91"/>
    <s v="EURES JOSE DA SILVA"/>
    <s v="5173-30"/>
    <n v="44"/>
    <s v="CAMPUS EDUCAÇÃO FÍSICA"/>
    <n v="2062.39"/>
    <n v="5731.39"/>
    <s v="06 – ENSINO MÉDIO COMPLETO"/>
    <s v="Médio"/>
    <s v="Masculino"/>
    <d v="1974-05-11T00:00:00"/>
    <s v="Branca"/>
    <s v="VIGILANTE"/>
    <d v="2019-08-20T00:00:00"/>
    <n v="48"/>
    <x v="5"/>
    <x v="2"/>
  </r>
  <r>
    <n v="154043"/>
    <s v="UNIVERSIDADE FEDERAL DE UBERLÂNDIA"/>
    <s v="044/2021"/>
    <s v="07.534.224/0001-22"/>
    <s v="TBI SEGURANÇA EIRELI"/>
    <s v="070.268.746-40"/>
    <s v="FABIANO MARCIO DA SILVA"/>
    <s v="5173-30"/>
    <n v="44"/>
    <s v="CAMPUS SANTA MÔNICA"/>
    <n v="2062.39"/>
    <n v="5978.96"/>
    <s v="06 – ENSINO MÉDIO COMPLETO"/>
    <s v="Médio"/>
    <s v="Masculino"/>
    <d v="1985-10-06T00:00:00"/>
    <s v="Parda"/>
    <s v="VIGILANTE"/>
    <d v="2021-07-19T00:00:00"/>
    <n v="37"/>
    <x v="1"/>
    <x v="2"/>
  </r>
  <r>
    <n v="154043"/>
    <s v="UNIVERSIDADE FEDERAL DE UBERLÂNDIA"/>
    <s v="044/2021"/>
    <s v="07.534.224/0001-22"/>
    <s v="TBI SEGURANÇA EIRELI"/>
    <s v="015.147.736-19"/>
    <s v="FABIO SABINO DA ROCHA"/>
    <s v="5173-30"/>
    <n v="44"/>
    <s v="CAMPUS PATOS DE MINAS"/>
    <n v="2062.39"/>
    <n v="6046.61"/>
    <s v="06 – ENSINO MÉDIO COMPLETO"/>
    <s v="Médio"/>
    <s v="Masculino"/>
    <d v="1986-09-05T00:00:00"/>
    <s v="Branca"/>
    <s v="VIGILANTE"/>
    <d v="2013-04-01T00:00:00"/>
    <n v="36"/>
    <x v="1"/>
    <x v="2"/>
  </r>
  <r>
    <n v="154043"/>
    <s v="UNIVERSIDADE FEDERAL DE UBERLÂNDIA"/>
    <s v="044/2021"/>
    <s v="07.534.224/0001-22"/>
    <s v="TBI SEGURANÇA EIRELI"/>
    <s v="080.496.486-64"/>
    <s v="FABRICIO DA SILVA SANTOS"/>
    <s v="5173-30"/>
    <n v="44"/>
    <s v="CAMPUS SANTA MÔNICA"/>
    <n v="2062.39"/>
    <n v="5978.96"/>
    <s v="06 – ENSINO MÉDIO COMPLETO"/>
    <s v="Médio"/>
    <s v="Masculino"/>
    <d v="1986-12-29T00:00:00"/>
    <s v="Parda"/>
    <s v="VIGILANTE"/>
    <d v="2021-05-27T00:00:00"/>
    <n v="36"/>
    <x v="1"/>
    <x v="2"/>
  </r>
  <r>
    <n v="154043"/>
    <s v="UNIVERSIDADE FEDERAL DE UBERLÂNDIA"/>
    <s v="044/2021"/>
    <s v="07.534.224/0001-22"/>
    <s v="TBI SEGURANÇA EIRELI"/>
    <s v="041.608.566-08"/>
    <s v="FERNANDO APARECIDO CRUZ"/>
    <s v="5173-30"/>
    <n v="44"/>
    <s v="CAMPUS SANTA MÔNICA"/>
    <n v="2062.39"/>
    <n v="6939.58"/>
    <s v="06 – ENSINO MÉDIO COMPLETO"/>
    <s v="Médio"/>
    <s v="Masculino"/>
    <d v="1978-03-29T00:00:00"/>
    <s v="Parda"/>
    <s v="VIGILANTE"/>
    <d v="2020-03-01T00:00:00"/>
    <n v="44"/>
    <x v="5"/>
    <x v="2"/>
  </r>
  <r>
    <n v="154043"/>
    <s v="UNIVERSIDADE FEDERAL DE UBERLÂNDIA"/>
    <s v="044/2021"/>
    <s v="07.534.224/0001-22"/>
    <s v="TBI SEGURANÇA EIRELI"/>
    <s v="049.976.236-36"/>
    <s v="FERNANDO OLIVEIRA CAMPOS"/>
    <s v="5173-30"/>
    <n v="44"/>
    <s v="CAMPUS GLORIA"/>
    <n v="2062.39"/>
    <n v="6113.15"/>
    <s v="06 – ENSINO MÉDIO COMPLETO"/>
    <s v="Médio"/>
    <s v="Masculino"/>
    <d v="1980-10-30T00:00:00"/>
    <s v="Parda"/>
    <s v="VIGILANTE LÍDER"/>
    <d v="2014-04-01T00:00:00"/>
    <n v="42"/>
    <x v="2"/>
    <x v="2"/>
  </r>
  <r>
    <n v="154043"/>
    <s v="UNIVERSIDADE FEDERAL DE UBERLÂNDIA"/>
    <s v="044/2021"/>
    <s v="07.534.224/0001-22"/>
    <s v="TBI SEGURANÇA EIRELI"/>
    <s v="981.226.574-00"/>
    <s v="FRANCISCO SUELITON TORRES"/>
    <s v="5173-30"/>
    <n v="44"/>
    <s v="CAMPUS GLORIA"/>
    <n v="2062.39"/>
    <n v="6692.01"/>
    <s v="06 – ENSINO MÉDIO COMPLETO"/>
    <s v="Médio"/>
    <s v="Masculino"/>
    <d v="1975-02-13T00:00:00"/>
    <s v="Parda"/>
    <s v="VIGILANTE"/>
    <d v="2021-12-18T00:00:00"/>
    <n v="47"/>
    <x v="5"/>
    <x v="2"/>
  </r>
  <r>
    <n v="154043"/>
    <s v="UNIVERSIDADE FEDERAL DE UBERLÂNDIA"/>
    <s v="044/2021"/>
    <s v="07.534.224/0001-22"/>
    <s v="TBI SEGURANÇA EIRELI"/>
    <s v="068.075.096-77"/>
    <s v="GEOVANI CORREA DE JESUS"/>
    <s v="5173-30"/>
    <n v="44"/>
    <s v="AGUA LIMPA"/>
    <n v="2062.39"/>
    <n v="7332.29"/>
    <s v="06 – ENSINO MÉDIO COMPLETO"/>
    <s v="Médio"/>
    <s v="Masculino"/>
    <d v="1998-03-20T00:00:00"/>
    <s v="Branca"/>
    <s v="VIGILANTE"/>
    <d v="2021-01-27T00:00:00"/>
    <n v="24"/>
    <x v="3"/>
    <x v="2"/>
  </r>
  <r>
    <n v="154043"/>
    <s v="UNIVERSIDADE FEDERAL DE UBERLÂNDIA"/>
    <s v="044/2021"/>
    <s v="07.534.224/0001-22"/>
    <s v="TBI SEGURANÇA EIRELI"/>
    <s v="740.802.296-15"/>
    <s v="GERSON CABRAL DA SILVA"/>
    <s v="5173-30"/>
    <n v="44"/>
    <s v="GLORIA"/>
    <n v="2062.39"/>
    <n v="7147.67"/>
    <s v="06 – ENSINO MÉDIO COMPLETO"/>
    <s v="Médio"/>
    <s v="Masculino"/>
    <d v="1969-12-02T00:00:00"/>
    <s v="Branca"/>
    <s v="VIGILANTE LÍDER"/>
    <d v="2014-04-01T00:00:00"/>
    <n v="53"/>
    <x v="4"/>
    <x v="2"/>
  </r>
  <r>
    <n v="154043"/>
    <s v="UNIVERSIDADE FEDERAL DE UBERLÂNDIA"/>
    <s v="044/2021"/>
    <s v="07.534.224/0001-22"/>
    <s v="TBI SEGURANÇA EIRELI"/>
    <s v="987.108.696-20"/>
    <s v="GILBERTO ELIAS DE PAULA"/>
    <s v="5173-30"/>
    <n v="44"/>
    <s v="GLORIA"/>
    <n v="2062.39"/>
    <n v="6939.58"/>
    <s v="06 – ENSINO MÉDIO COMPLETO"/>
    <s v="Médio"/>
    <s v="Masculino"/>
    <d v="1973-02-15T00:00:00"/>
    <s v="Branca"/>
    <s v="VIGILANTE"/>
    <d v="2019-11-02T00:00:00"/>
    <n v="49"/>
    <x v="4"/>
    <x v="2"/>
  </r>
  <r>
    <n v="154043"/>
    <s v="UNIVERSIDADE FEDERAL DE UBERLÂNDIA"/>
    <s v="044/2021"/>
    <s v="07.534.224/0001-22"/>
    <s v="TBI SEGURANÇA EIRELI"/>
    <s v="085.385.646-09"/>
    <s v="GILBERTO FREITAS MARTINS"/>
    <s v="5173-30"/>
    <n v="44"/>
    <s v="BARRACÃO FLORIANO DIPAT"/>
    <n v="2062.39"/>
    <n v="6372.42"/>
    <s v="06 – ENSINO MÉDIO COMPLETO"/>
    <s v="Médio"/>
    <s v="Masculino"/>
    <d v="1986-02-16T00:00:00"/>
    <s v="Parda"/>
    <s v="VIGILANTE"/>
    <d v="2019-05-20T00:00:00"/>
    <n v="36"/>
    <x v="1"/>
    <x v="2"/>
  </r>
  <r>
    <n v="154043"/>
    <s v="UNIVERSIDADE FEDERAL DE UBERLÂNDIA"/>
    <s v="044/2021"/>
    <s v="07.534.224/0001-22"/>
    <s v="TBI SEGURANÇA EIRELI"/>
    <s v="884.545.096-15"/>
    <s v="GILDO BATISTA PEREIRA"/>
    <s v="5173-30"/>
    <n v="44"/>
    <s v="CAMPUS PONTAL"/>
    <n v="2062.39"/>
    <n v="6094.23"/>
    <s v="06 – ENSINO MÉDIO COMPLETO"/>
    <s v="Médio"/>
    <s v="Masculino"/>
    <d v="1972-08-14T00:00:00"/>
    <s v="Branca"/>
    <s v="VIGILANTE"/>
    <d v="2020-12-24T00:00:00"/>
    <n v="50"/>
    <x v="4"/>
    <x v="2"/>
  </r>
  <r>
    <n v="154043"/>
    <s v="UNIVERSIDADE FEDERAL DE UBERLÂNDIA"/>
    <s v="044/2021"/>
    <s v="07.534.224/0001-22"/>
    <s v="TBI SEGURANÇA EIRELI"/>
    <s v="072.121.076-70"/>
    <s v="GILVAN GUILHERME DA SILVA"/>
    <s v="5173-30"/>
    <n v="44"/>
    <s v="CAMPUS PONTAL"/>
    <n v="2062.39"/>
    <n v="7075.65"/>
    <s v="06 – ENSINO MÉDIO COMPLETO"/>
    <s v="Médio"/>
    <s v="Masculino"/>
    <d v="1984-07-05T00:00:00"/>
    <s v="Branca"/>
    <s v="VIGILANTE"/>
    <d v="2010-08-13T00:00:00"/>
    <n v="38"/>
    <x v="1"/>
    <x v="2"/>
  </r>
  <r>
    <n v="154043"/>
    <s v="UNIVERSIDADE FEDERAL DE UBERLÂNDIA"/>
    <s v="044/2021"/>
    <s v="07.534.224/0001-22"/>
    <s v="TBI SEGURANÇA EIRELI"/>
    <s v="867.325.286-53"/>
    <s v="GLEIDMAR FERNANDES SANTOS"/>
    <s v="5173-30"/>
    <n v="44"/>
    <s v="CAMPUS UMUARAMA "/>
    <n v="2062.39"/>
    <n v="7147.67"/>
    <s v="06 – ENSINO MÉDIO COMPLETO"/>
    <s v="Médio"/>
    <s v="Masculino"/>
    <d v="1976-02-20T00:00:00"/>
    <s v="Parda"/>
    <s v="VIGILANTE LÍDER"/>
    <d v="2011-03-01T00:00:00"/>
    <n v="46"/>
    <x v="5"/>
    <x v="2"/>
  </r>
  <r>
    <n v="154043"/>
    <s v="UNIVERSIDADE FEDERAL DE UBERLÂNDIA"/>
    <s v="044/2021"/>
    <s v="07.534.224/0001-22"/>
    <s v="TBI SEGURANÇA EIRELI"/>
    <s v="067.875.016-50"/>
    <s v="GUILHONE ALVES DA SILVA"/>
    <s v="5173-30"/>
    <n v="44"/>
    <s v="CAMPUS SANTA MÔNICA"/>
    <n v="2062.39"/>
    <n v="7147.67"/>
    <s v="06 – ENSINO MÉDIO COMPLETO"/>
    <s v="Médio"/>
    <s v="Masculino"/>
    <d v="1983-10-18T00:00:00"/>
    <s v="Preta"/>
    <s v="VIGILANTE LÍDER"/>
    <d v="2014-04-01T00:00:00"/>
    <n v="39"/>
    <x v="2"/>
    <x v="2"/>
  </r>
  <r>
    <n v="154043"/>
    <s v="UNIVERSIDADE FEDERAL DE UBERLÂNDIA"/>
    <s v="044/2021"/>
    <s v="07.534.224/0001-22"/>
    <s v="TBI SEGURANÇA EIRELI"/>
    <s v="125.825.756-40"/>
    <s v="GUSTAVO DE PAULA PEREIRA"/>
    <s v="5173-30"/>
    <n v="44"/>
    <s v="CAMPUS SANTA MÔNICA"/>
    <n v="2062.39"/>
    <n v="6480.31"/>
    <s v="06 – ENSINO MÉDIO COMPLETO"/>
    <s v="Médio"/>
    <s v="Masculino"/>
    <d v="1987-05-18T00:00:00"/>
    <s v="Preta"/>
    <s v="VIGILANTE "/>
    <d v="2022-10-10T00:00:00"/>
    <n v="35"/>
    <x v="1"/>
    <x v="2"/>
  </r>
  <r>
    <n v="154043"/>
    <s v="UNIVERSIDADE FEDERAL DE UBERLÂNDIA"/>
    <s v="044/2021"/>
    <s v="07.534.224/0001-22"/>
    <s v="TBI SEGURANÇA EIRELI"/>
    <s v="129.791.886-03"/>
    <s v="GUSTAVO HENRIQUE VICENTE A CUNHA"/>
    <s v="5173-30"/>
    <n v="44"/>
    <s v="CAMPUS UMUARAMA "/>
    <n v="2062.39"/>
    <n v="6568.15"/>
    <s v="06 – ENSINO MÉDIO COMPLETO"/>
    <s v="Médio"/>
    <s v="Masculino"/>
    <d v="1995-05-29T00:00:00"/>
    <s v="Branca"/>
    <s v="VIGILANTE "/>
    <d v="2022-11-14T00:00:00"/>
    <n v="27"/>
    <x v="3"/>
    <x v="2"/>
  </r>
  <r>
    <n v="154043"/>
    <s v="UNIVERSIDADE FEDERAL DE UBERLÂNDIA"/>
    <s v="044/2021"/>
    <s v="07.534.224/0001-22"/>
    <s v="TBI SEGURANÇA EIRELI"/>
    <s v="054.179.406-07"/>
    <s v="HUMBERTO CESAR LINO DE OLIVEIRA"/>
    <s v="5173-30"/>
    <n v="44"/>
    <s v="CAMPUS SANTA MÔNICA"/>
    <n v="2062.39"/>
    <n v="6939.58"/>
    <s v="06 – ENSINO MÉDIO COMPLETO"/>
    <s v="Médio"/>
    <s v="Masculino"/>
    <d v="1980-06-01T00:00:00"/>
    <s v="Preta"/>
    <s v="VIGILANTE"/>
    <d v="2014-04-01T00:00:00"/>
    <n v="42"/>
    <x v="2"/>
    <x v="2"/>
  </r>
  <r>
    <n v="154043"/>
    <s v="UNIVERSIDADE FEDERAL DE UBERLÂNDIA"/>
    <s v="044/2021"/>
    <s v="07.534.224/0001-22"/>
    <s v="TBI SEGURANÇA EIRELI"/>
    <s v="910.930.156-91"/>
    <s v="ISMAEL FERNANDES SOBRINHO"/>
    <s v="5173-30"/>
    <n v="44"/>
    <s v="CAPIM BRANCO"/>
    <n v="2062.39"/>
    <n v="5978.96"/>
    <s v="06 – ENSINO MÉDIO COMPLETO"/>
    <s v="Médio"/>
    <s v="Masculino"/>
    <d v="1973-02-23T00:00:00"/>
    <s v="Branca"/>
    <s v="VIGILANTE"/>
    <d v="2017-12-28T00:00:00"/>
    <n v="49"/>
    <x v="4"/>
    <x v="2"/>
  </r>
  <r>
    <n v="154043"/>
    <s v="UNIVERSIDADE FEDERAL DE UBERLÂNDIA"/>
    <s v="044/2021"/>
    <s v="07.534.224/0001-22"/>
    <s v="TBI SEGURANÇA EIRELI"/>
    <s v="037.819.286-83"/>
    <s v="ISMAEL RIBEIRO"/>
    <s v="5173-30"/>
    <n v="44"/>
    <s v="GLORIA"/>
    <n v="2062.39"/>
    <n v="6203.82"/>
    <s v="06 – ENSINO MÉDIO COMPLETO"/>
    <s v="Médio"/>
    <s v="Masculino"/>
    <d v="1979-09-05T00:00:00"/>
    <s v="Preta"/>
    <s v="VIGILANTE"/>
    <d v="2020-05-12T00:00:00"/>
    <n v="43"/>
    <x v="2"/>
    <x v="2"/>
  </r>
  <r>
    <n v="154043"/>
    <s v="UNIVERSIDADE FEDERAL DE UBERLÂNDIA"/>
    <s v="044/2021"/>
    <s v="07.534.224/0001-22"/>
    <s v="TBI SEGURANÇA EIRELI"/>
    <s v="011.856.066-29"/>
    <s v="IVAN GOMES"/>
    <s v="5173-30"/>
    <n v="44"/>
    <s v="CAPIM BRANCO"/>
    <n v="2062.39"/>
    <n v="6939.58"/>
    <s v="06 – ENSINO MÉDIO COMPLETO"/>
    <s v="Médio"/>
    <s v="Masculino"/>
    <d v="1979-04-13T00:00:00"/>
    <s v="Parda"/>
    <s v="VIGILANTE"/>
    <d v="2014-04-01T00:00:00"/>
    <n v="43"/>
    <x v="2"/>
    <x v="2"/>
  </r>
  <r>
    <n v="154043"/>
    <s v="UNIVERSIDADE FEDERAL DE UBERLÂNDIA"/>
    <s v="044/2021"/>
    <s v="07.534.224/0001-22"/>
    <s v="TBI SEGURANÇA EIRELI"/>
    <s v="494.400.801-59"/>
    <s v="JAIME FRANCA JUNIOR"/>
    <s v="5173-30"/>
    <n v="44"/>
    <s v="CAMPUS UMUARAMA "/>
    <n v="2062.39"/>
    <n v="6939.58"/>
    <s v="06 – ENSINO MÉDIO COMPLETO"/>
    <s v="Médio"/>
    <s v="Masculino"/>
    <d v="1971-05-23T00:00:00"/>
    <s v="Branca"/>
    <s v="VIGILANTE"/>
    <d v="2015-10-13T00:00:00"/>
    <n v="51"/>
    <x v="4"/>
    <x v="2"/>
  </r>
  <r>
    <n v="154043"/>
    <s v="UNIVERSIDADE FEDERAL DE UBERLÂNDIA"/>
    <s v="044/2021"/>
    <s v="07.534.224/0001-22"/>
    <s v="TBI SEGURANÇA EIRELI"/>
    <s v="756.251.722-34"/>
    <s v="JANIO ABREU DE OLIVEIRA"/>
    <s v="5173-30"/>
    <n v="44"/>
    <s v="CAMPUS SANTA MÔNICA"/>
    <n v="2062.39"/>
    <n v="5978.96"/>
    <s v="06 – ENSINO MÉDIO COMPLETO"/>
    <s v="Médio"/>
    <s v="Masculino"/>
    <d v="1981-03-15T00:00:00"/>
    <s v="Branca"/>
    <s v="VIGILANTE"/>
    <d v="2017-10-05T00:00:00"/>
    <n v="41"/>
    <x v="2"/>
    <x v="2"/>
  </r>
  <r>
    <n v="154043"/>
    <s v="UNIVERSIDADE FEDERAL DE UBERLÂNDIA"/>
    <s v="044/2021"/>
    <s v="07.534.224/0001-22"/>
    <s v="TBI SEGURANÇA EIRELI"/>
    <s v="861.169.865-79"/>
    <s v="JEFERSSON DE ALMEIDA ABREU"/>
    <s v="5173-30"/>
    <n v="44"/>
    <s v="CAMPUS UMUARAMA "/>
    <n v="2062.39"/>
    <n v="5731.39"/>
    <s v="06 – ENSINO MÉDIO COMPLETO"/>
    <s v="Médio"/>
    <s v="Masculino"/>
    <d v="1996-10-17T00:00:00"/>
    <s v="Preta"/>
    <s v="VIGILANTE"/>
    <d v="2020-04-02T00:00:00"/>
    <n v="26"/>
    <x v="3"/>
    <x v="2"/>
  </r>
  <r>
    <n v="154043"/>
    <s v="UNIVERSIDADE FEDERAL DE UBERLÂNDIA"/>
    <s v="044/2021"/>
    <s v="07.534.224/0001-22"/>
    <s v="TBI SEGURANÇA EIRELI"/>
    <s v="121.729.816-99"/>
    <s v="JEFFERSON BRUNO O DE SOUZA"/>
    <s v="5173-30"/>
    <n v="44"/>
    <s v="CAMPUS UMUARAMA "/>
    <n v="2062.39"/>
    <n v="6568.15"/>
    <s v="06 – ENSINO MÉDIO COMPLETO"/>
    <s v="Médio"/>
    <s v="Masculino"/>
    <d v="1992-03-11T00:00:00"/>
    <s v="Preta"/>
    <s v="VIGILANTE"/>
    <d v="2022-08-07T00:00:00"/>
    <n v="30"/>
    <x v="0"/>
    <x v="2"/>
  </r>
  <r>
    <n v="154043"/>
    <s v="UNIVERSIDADE FEDERAL DE UBERLÂNDIA"/>
    <s v="044/2021"/>
    <s v="07.534.224/0001-22"/>
    <s v="TBI SEGURANÇA EIRELI"/>
    <s v="013.396.276-80"/>
    <s v="JEFFERSON DIAS QUIRINO"/>
    <s v="5173-30"/>
    <n v="44"/>
    <s v="GLORIA"/>
    <n v="2062.39"/>
    <n v="6113.15"/>
    <s v="06 – ENSINO MÉDIO COMPLETO"/>
    <s v="Médio"/>
    <s v="Masculino"/>
    <d v="1980-01-05T00:00:00"/>
    <s v="Parda"/>
    <s v="VIGILANTE LÍDER"/>
    <d v="2021-07-19T00:00:00"/>
    <n v="42"/>
    <x v="2"/>
    <x v="2"/>
  </r>
  <r>
    <n v="154043"/>
    <s v="UNIVERSIDADE FEDERAL DE UBERLÂNDIA"/>
    <s v="044/2021"/>
    <s v="07.534.224/0001-22"/>
    <s v="TBI SEGURANÇA EIRELI"/>
    <s v="090.068.396-12"/>
    <s v="JHONNY RONI DE LIMA RIBEIRO"/>
    <s v="5173-30"/>
    <n v="44"/>
    <s v="CAMPUS UMUARAMA "/>
    <n v="2062.39"/>
    <n v="6568.15"/>
    <s v="06 – ENSINO MÉDIO COMPLETO"/>
    <s v="Médio"/>
    <s v="Masculino"/>
    <d v="1988-01-31T00:00:00"/>
    <s v="Parda"/>
    <s v="VIGILANTE"/>
    <d v="2011-10-01T00:00:00"/>
    <n v="34"/>
    <x v="1"/>
    <x v="2"/>
  </r>
  <r>
    <n v="154043"/>
    <s v="UNIVERSIDADE FEDERAL DE UBERLÂNDIA"/>
    <s v="044/2021"/>
    <s v="07.534.224/0001-22"/>
    <s v="TBI SEGURANÇA EIRELI"/>
    <s v="463.990.206-97"/>
    <s v="JOAO BATISTA DA SILVA"/>
    <s v="5173-30"/>
    <n v="44"/>
    <s v="PANGA"/>
    <n v="2062.39"/>
    <n v="6371.67"/>
    <s v="06 – ENSINO MÉDIO COMPLETO"/>
    <s v="Médio"/>
    <s v="Masculino"/>
    <d v="1964-02-11T00:00:00"/>
    <s v="Preta"/>
    <s v="VIGILANTE"/>
    <d v="2017-11-28T00:00:00"/>
    <n v="58"/>
    <x v="9"/>
    <x v="2"/>
  </r>
  <r>
    <n v="154043"/>
    <s v="UNIVERSIDADE FEDERAL DE UBERLÂNDIA"/>
    <s v="044/2021"/>
    <s v="07.534.224/0001-22"/>
    <s v="TBI SEGURANÇA EIRELI"/>
    <s v="791.882.814-34"/>
    <s v="JOAO ERINALDO TARGINO"/>
    <s v="5173-30"/>
    <n v="44"/>
    <s v="CAMPUS EDUCAÇÃO FÍSICA"/>
    <n v="2062.39"/>
    <n v="6692.01"/>
    <s v="06 – ENSINO MÉDIO COMPLETO"/>
    <s v="Médio"/>
    <s v="Masculino"/>
    <d v="1970-06-21T00:00:00"/>
    <s v="Parda"/>
    <s v="VIGILANTE"/>
    <d v="2014-06-11T00:00:00"/>
    <n v="52"/>
    <x v="4"/>
    <x v="2"/>
  </r>
  <r>
    <n v="154043"/>
    <s v="UNIVERSIDADE FEDERAL DE UBERLÂNDIA"/>
    <s v="044/2021"/>
    <s v="07.534.224/0001-22"/>
    <s v="TBI SEGURANÇA EIRELI"/>
    <s v="783.805.456-72"/>
    <s v="JOAO JOSE MARTINS NETO"/>
    <s v="5173-30"/>
    <n v="44"/>
    <s v="CAMPUS UMUARAMA "/>
    <n v="2062.39"/>
    <n v="5978.96"/>
    <s v="06 – ENSINO MÉDIO COMPLETO"/>
    <s v="Médio"/>
    <s v="Masculino"/>
    <d v="1975-10-03T00:00:00"/>
    <s v="Branca"/>
    <s v="VIGILANTE"/>
    <d v="2021-02-04T00:00:00"/>
    <n v="47"/>
    <x v="5"/>
    <x v="2"/>
  </r>
  <r>
    <n v="154043"/>
    <s v="UNIVERSIDADE FEDERAL DE UBERLÂNDIA"/>
    <s v="044/2021"/>
    <s v="07.534.224/0001-22"/>
    <s v="TBI SEGURANÇA EIRELI"/>
    <s v="031.458.726-80"/>
    <s v="JOÃO RANGEL DE M FILHO"/>
    <s v="5173-30"/>
    <n v="44"/>
    <s v="CAMPUS SANTA MÔNICA"/>
    <n v="2062.39"/>
    <n v="6480.31"/>
    <s v="06 – ENSINO MÉDIO COMPLETO"/>
    <s v="Médio"/>
    <s v="Masculino"/>
    <d v="1978-01-02T00:00:00"/>
    <s v="Parda"/>
    <s v="VIGILANTE"/>
    <d v="2022-10-10T00:00:00"/>
    <n v="44"/>
    <x v="5"/>
    <x v="2"/>
  </r>
  <r>
    <n v="154043"/>
    <s v="UNIVERSIDADE FEDERAL DE UBERLÂNDIA"/>
    <s v="044/2021"/>
    <s v="07.534.224/0001-22"/>
    <s v="TBI SEGURANÇA EIRELI"/>
    <s v="036.356.343-10"/>
    <s v="JONES ALVES SOARES SILVA"/>
    <s v="5173-30"/>
    <n v="44"/>
    <s v="AGUA LIMPA"/>
    <n v="2062.39"/>
    <n v="6371.67"/>
    <s v="06 – ENSINO MÉDIO COMPLETO"/>
    <s v="Médio"/>
    <s v="Masculino"/>
    <d v="1987-12-12T00:00:00"/>
    <s v="Parda"/>
    <s v="VIGILANTE"/>
    <d v="2017-11-24T00:00:00"/>
    <n v="35"/>
    <x v="1"/>
    <x v="2"/>
  </r>
  <r>
    <n v="154043"/>
    <s v="UNIVERSIDADE FEDERAL DE UBERLÂNDIA"/>
    <s v="044/2021"/>
    <s v="07.534.224/0001-22"/>
    <s v="TBI SEGURANÇA EIRELI"/>
    <s v="802.855.626-49"/>
    <s v="JOSE LUIZ DE BRITO"/>
    <s v="5173-30"/>
    <n v="44"/>
    <s v="CAPIM BRANCO"/>
    <n v="2062.39"/>
    <n v="6939.58"/>
    <s v="06 – ENSINO MÉDIO COMPLETO"/>
    <s v="Médio"/>
    <s v="Masculino"/>
    <d v="1972-06-16T00:00:00"/>
    <s v="Preta"/>
    <s v="VIGILANTE "/>
    <d v="2014-04-01T00:00:00"/>
    <n v="50"/>
    <x v="4"/>
    <x v="2"/>
  </r>
  <r>
    <n v="154043"/>
    <s v="UNIVERSIDADE FEDERAL DE UBERLÂNDIA"/>
    <s v="044/2021"/>
    <s v="07.534.224/0001-22"/>
    <s v="TBI SEGURANÇA EIRELI"/>
    <s v="001.151.486-80"/>
    <s v="JOSE ROBERTO DOS SANTOS"/>
    <s v="5173-30"/>
    <n v="44"/>
    <s v="CAMPUS SANTA MÔNICA"/>
    <n v="2062.39"/>
    <n v="6480.31"/>
    <s v="06 – ENSINO MÉDIO COMPLETO"/>
    <s v="Médio"/>
    <s v="Masculino"/>
    <d v="1974-07-30T00:00:00"/>
    <s v="Parda"/>
    <s v="VIGILANTE"/>
    <d v="2020-01-25T00:00:00"/>
    <n v="48"/>
    <x v="5"/>
    <x v="2"/>
  </r>
  <r>
    <n v="154043"/>
    <s v="UNIVERSIDADE FEDERAL DE UBERLÂNDIA"/>
    <s v="044/2021"/>
    <s v="07.534.224/0001-22"/>
    <s v="TBI SEGURANÇA EIRELI"/>
    <s v="425.601.601-53"/>
    <s v="JOSE SANTOS RODRIGUES ALVES"/>
    <s v="5173-30"/>
    <n v="44"/>
    <s v="GLORIA"/>
    <n v="2062.39"/>
    <n v="5978.96"/>
    <s v="06 – ENSINO MÉDIO COMPLETO"/>
    <s v="Médio"/>
    <s v="Masculino"/>
    <d v="1968-09-18T00:00:00"/>
    <s v="Branca"/>
    <s v="VIGILANTE"/>
    <d v="2014-04-01T00:00:00"/>
    <n v="54"/>
    <x v="9"/>
    <x v="2"/>
  </r>
  <r>
    <n v="154043"/>
    <s v="UNIVERSIDADE FEDERAL DE UBERLÂNDIA"/>
    <s v="044/2021"/>
    <s v="07.534.224/0001-22"/>
    <s v="TBI SEGURANÇA EIRELI"/>
    <s v="507.753.836-00"/>
    <s v="LANDO FERREIRA"/>
    <s v="5173-30"/>
    <n v="44"/>
    <s v="GLORIA"/>
    <n v="2062.39"/>
    <n v="6692.01"/>
    <s v="06 – ENSINO MÉDIO COMPLETO"/>
    <s v="Médio"/>
    <s v="Masculino"/>
    <d v="1976-05-28T00:00:00"/>
    <s v="Branca"/>
    <s v="VIGILANTE"/>
    <d v="2021-12-17T00:00:00"/>
    <n v="46"/>
    <x v="5"/>
    <x v="2"/>
  </r>
  <r>
    <n v="154043"/>
    <s v="UNIVERSIDADE FEDERAL DE UBERLÂNDIA"/>
    <s v="044/2021"/>
    <s v="07.534.224/0001-22"/>
    <s v="TBI SEGURANÇA EIRELI"/>
    <s v="044.752.826-24"/>
    <s v="LEANDRO FERNANDES DA SILVA"/>
    <s v="5173-30"/>
    <n v="44"/>
    <s v="CAPIM BRANCO"/>
    <n v="2062.39"/>
    <n v="6939.58"/>
    <s v="06 – ENSINO MÉDIO COMPLETO"/>
    <s v="Graduação"/>
    <s v="Masculino"/>
    <d v="1979-05-02T00:00:00"/>
    <s v="Preta"/>
    <s v="VIGILANTE "/>
    <d v="2014-04-01T00:00:00"/>
    <n v="43"/>
    <x v="2"/>
    <x v="2"/>
  </r>
  <r>
    <n v="154043"/>
    <s v="UNIVERSIDADE FEDERAL DE UBERLÂNDIA"/>
    <s v="044/2021"/>
    <s v="07.534.224/0001-22"/>
    <s v="TBI SEGURANÇA EIRELI"/>
    <s v="015.449.866-10"/>
    <s v="LEANDRO MOTA SILVA"/>
    <s v="5173-30"/>
    <n v="44"/>
    <s v="CAMPUS UMUARAMA "/>
    <n v="2062.39"/>
    <n v="6939.58"/>
    <s v="06 – ENSINO MÉDIO COMPLETO"/>
    <s v="Médio"/>
    <s v="Masculino"/>
    <d v="1986-09-12T00:00:00"/>
    <s v="Branca"/>
    <s v="VIGILANTE"/>
    <d v="2021-03-17T00:00:00"/>
    <n v="36"/>
    <x v="1"/>
    <x v="2"/>
  </r>
  <r>
    <n v="154043"/>
    <s v="UNIVERSIDADE FEDERAL DE UBERLÂNDIA"/>
    <s v="044/2021"/>
    <s v="07.534.224/0001-22"/>
    <s v="TBI SEGURANÇA EIRELI"/>
    <s v="123.762.866-03"/>
    <s v="LEIDISON BRUNO FERNANDES DA SILVA"/>
    <s v="5173-30"/>
    <n v="44"/>
    <s v="GLORIA"/>
    <n v="2062.39"/>
    <n v="5978.96"/>
    <s v="06 – ENSINO MÉDIO COMPLETO"/>
    <s v="Médio"/>
    <s v="Masculino"/>
    <d v="1994-12-13T00:00:00"/>
    <s v="Parda"/>
    <s v="VIGILANTE"/>
    <d v="2021-07-23T00:00:00"/>
    <n v="28"/>
    <x v="3"/>
    <x v="2"/>
  </r>
  <r>
    <n v="154043"/>
    <s v="UNIVERSIDADE FEDERAL DE UBERLÂNDIA"/>
    <s v="044/2021"/>
    <s v="07.534.224/0001-22"/>
    <s v="TBI SEGURANÇA EIRELI"/>
    <s v="931.897.536-87"/>
    <s v="LEONARDO NASCIMENTO DE OLIVEIRA"/>
    <s v="5173-30"/>
    <n v="44"/>
    <s v="PANGA"/>
    <n v="2062.39"/>
    <n v="6371.67"/>
    <s v="06 – ENSINO MÉDIO COMPLETO"/>
    <s v="Médio"/>
    <s v="Masculino"/>
    <d v="1976-07-31T00:00:00"/>
    <s v="Parda"/>
    <s v="VIGILANTE"/>
    <d v="2015-10-13T00:00:00"/>
    <n v="46"/>
    <x v="5"/>
    <x v="2"/>
  </r>
  <r>
    <n v="154043"/>
    <s v="UNIVERSIDADE FEDERAL DE UBERLÂNDIA"/>
    <s v="044/2021"/>
    <s v="07.534.224/0001-22"/>
    <s v="TBI SEGURANÇA EIRELI"/>
    <s v="067.218.316-19"/>
    <s v="LEONARDO REZENDE DA SILVA"/>
    <s v="5173-30"/>
    <n v="44"/>
    <s v="CAMPUS EDUCAÇÃO FÍSICA"/>
    <n v="2062.39"/>
    <n v="6203.82"/>
    <s v="06 – ENSINO MÉDIO COMPLETO"/>
    <s v="Graduação"/>
    <s v="Masculino"/>
    <d v="1983-10-29T00:00:00"/>
    <s v="Branca"/>
    <s v="VIGILANTE"/>
    <d v="2019-02-18T00:00:00"/>
    <n v="39"/>
    <x v="2"/>
    <x v="2"/>
  </r>
  <r>
    <n v="154043"/>
    <s v="UNIVERSIDADE FEDERAL DE UBERLÂNDIA"/>
    <s v="044/2021"/>
    <s v="07.534.224/0001-22"/>
    <s v="TBI SEGURANÇA EIRELI"/>
    <s v="078.261.586-48"/>
    <s v="LEONCIO SALUSTIANO DA SILVA"/>
    <s v="5173-30"/>
    <n v="44"/>
    <s v="CAMPUS PONTAL"/>
    <n v="2062.39"/>
    <n v="6094.23"/>
    <s v="06 – ENSINO MÉDIO COMPLETO"/>
    <s v="Médio"/>
    <s v="Masculino"/>
    <d v="1987-01-13T00:00:00"/>
    <s v="Parda"/>
    <s v="VIGILANTE"/>
    <d v="2014-04-01T00:00:00"/>
    <n v="35"/>
    <x v="1"/>
    <x v="2"/>
  </r>
  <r>
    <n v="154043"/>
    <s v="UNIVERSIDADE FEDERAL DE UBERLÂNDIA"/>
    <s v="044/2021"/>
    <s v="07.534.224/0001-22"/>
    <s v="TBI SEGURANÇA EIRELI"/>
    <s v="084.218.556-97"/>
    <s v="LUCAS RODRIGUES PERES"/>
    <s v="5173-30"/>
    <n v="44"/>
    <s v="MONTE CARMELO"/>
    <n v="2062.39"/>
    <n v="5779.19"/>
    <s v="06 – ENSINO MÉDIO COMPLETO"/>
    <s v="Médio"/>
    <s v="Masculino"/>
    <d v="1986-12-29T00:00:00"/>
    <s v="Branca"/>
    <s v="VIGILANTE"/>
    <d v="2022-02-19T00:00:00"/>
    <n v="36"/>
    <x v="1"/>
    <x v="2"/>
  </r>
  <r>
    <n v="154043"/>
    <s v="UNIVERSIDADE FEDERAL DE UBERLÂNDIA"/>
    <s v="044/2021"/>
    <s v="07.534.224/0001-22"/>
    <s v="TBI SEGURANÇA EIRELI"/>
    <s v="098.171.916-30"/>
    <s v="LUCIANO RODRIGUES PERES"/>
    <s v="5173-30"/>
    <n v="44"/>
    <s v="MONTE CARMELO"/>
    <n v="2062.39"/>
    <n v="7000.54"/>
    <s v="06 – ENSINO MÉDIO COMPLETO"/>
    <s v="Médio"/>
    <s v="Masculino"/>
    <d v="1989-05-16T00:00:00"/>
    <s v="Parda"/>
    <s v="VIGILANTE"/>
    <d v="2020-04-16T00:00:00"/>
    <n v="33"/>
    <x v="0"/>
    <x v="2"/>
  </r>
  <r>
    <n v="154043"/>
    <s v="UNIVERSIDADE FEDERAL DE UBERLÂNDIA"/>
    <s v="044/2021"/>
    <s v="07.534.224/0001-22"/>
    <s v="TBI SEGURANÇA EIRELI"/>
    <s v="677.198.996-87"/>
    <s v="LUIZ CLAUDIO RAMOS DA SILVA"/>
    <s v="5173-30"/>
    <n v="44"/>
    <s v="BARRACÃO FLORIANO DIPAT"/>
    <n v="2062.39"/>
    <n v="7348.31"/>
    <s v="06 – ENSINO MÉDIO COMPLETO"/>
    <s v="Médio"/>
    <s v="Masculino"/>
    <d v="1971-03-08T00:00:00"/>
    <s v="Branca"/>
    <s v="VIGILANTE "/>
    <d v="2022-10-11T00:00:00"/>
    <n v="51"/>
    <x v="4"/>
    <x v="2"/>
  </r>
  <r>
    <n v="154043"/>
    <s v="UNIVERSIDADE FEDERAL DE UBERLÂNDIA"/>
    <s v="044/2021"/>
    <s v="07.534.224/0001-22"/>
    <s v="TBI SEGURANÇA EIRELI"/>
    <s v="010.379.596-04"/>
    <s v="LUIZ GONZAGA DE ANDRADE FILHO"/>
    <s v="5173-30"/>
    <n v="44"/>
    <s v="CAMPUS SANTA MÔNICA"/>
    <n v="2062.39"/>
    <n v="6692.01"/>
    <s v="06 – ENSINO MÉDIO COMPLETO"/>
    <s v="Médio"/>
    <s v="Masculino"/>
    <d v="1977-02-07T00:00:00"/>
    <s v="Branca"/>
    <s v="VIGILANTE"/>
    <d v="2017-11-26T00:00:00"/>
    <n v="45"/>
    <x v="5"/>
    <x v="2"/>
  </r>
  <r>
    <n v="154043"/>
    <s v="UNIVERSIDADE FEDERAL DE UBERLÂNDIA"/>
    <s v="044/2021"/>
    <s v="07.534.224/0001-22"/>
    <s v="TBI SEGURANÇA EIRELI"/>
    <s v="063.210.216-01"/>
    <s v="MAGNO MARCIO MARQUES"/>
    <s v="5173-30"/>
    <n v="44"/>
    <s v="MONTE CARMELO"/>
    <n v="2062.39"/>
    <n v="6029.63"/>
    <s v="06 – ENSINO MÉDIO COMPLETO"/>
    <s v="Médio"/>
    <s v="Masculino"/>
    <d v="1985-03-25T00:00:00"/>
    <s v="Branca"/>
    <s v="VIGILANTE"/>
    <d v="2020-01-06T00:00:00"/>
    <n v="37"/>
    <x v="1"/>
    <x v="2"/>
  </r>
  <r>
    <n v="154043"/>
    <s v="UNIVERSIDADE FEDERAL DE UBERLÂNDIA"/>
    <s v="044/2021"/>
    <s v="07.534.224/0001-22"/>
    <s v="TBI SEGURANÇA EIRELI"/>
    <s v="065.113.346-78"/>
    <s v="MARCELO FERREIRA CARDOSO"/>
    <s v="5173-30"/>
    <n v="44"/>
    <s v="CAMPUS PONTAL"/>
    <n v="2062.39"/>
    <n v="7288.24"/>
    <s v="06 – ENSINO MÉDIO COMPLETO"/>
    <s v="Médio"/>
    <s v="Masculino"/>
    <d v="1983-07-22T00:00:00"/>
    <s v="Parda"/>
    <s v="VIGILANTE LÍDER"/>
    <d v="2013-06-20T00:00:00"/>
    <n v="39"/>
    <x v="2"/>
    <x v="2"/>
  </r>
  <r>
    <n v="154043"/>
    <s v="UNIVERSIDADE FEDERAL DE UBERLÂNDIA"/>
    <s v="044/2021"/>
    <s v="07.534.224/0001-22"/>
    <s v="TBI SEGURANÇA EIRELI"/>
    <s v="024.240.155-46"/>
    <s v="MARCELO GONÇALVES SAMPAIO"/>
    <s v="5173-30"/>
    <n v="44"/>
    <s v="CAMPUS UMUARAMA "/>
    <n v="2062.39"/>
    <n v="6692.01"/>
    <s v="06 – ENSINO MÉDIO COMPLETO"/>
    <s v="Médio"/>
    <s v="Masculino"/>
    <d v="1984-05-20T00:00:00"/>
    <s v="Parda"/>
    <s v="VIGILANTE "/>
    <d v="2020-05-19T00:00:00"/>
    <n v="38"/>
    <x v="1"/>
    <x v="2"/>
  </r>
  <r>
    <n v="154043"/>
    <s v="UNIVERSIDADE FEDERAL DE UBERLÂNDIA"/>
    <s v="044/2021"/>
    <s v="07.534.224/0001-22"/>
    <s v="TBI SEGURANÇA EIRELI"/>
    <s v="062.319.216-03"/>
    <s v="MARCELO LOPES GALVAO"/>
    <s v="5173-30"/>
    <n v="44"/>
    <s v="CAPIM BRANCO"/>
    <n v="2062.39"/>
    <n v="5978.96"/>
    <s v="06 – ENSINO MÉDIO COMPLETO"/>
    <s v="Médio"/>
    <s v="Masculino"/>
    <d v="1983-01-10T00:00:00"/>
    <s v="Branca"/>
    <s v="VIGILANTE"/>
    <d v="2018-12-14T00:00:00"/>
    <n v="39"/>
    <x v="2"/>
    <x v="2"/>
  </r>
  <r>
    <n v="154043"/>
    <s v="UNIVERSIDADE FEDERAL DE UBERLÂNDIA"/>
    <s v="044/2021"/>
    <s v="07.534.224/0001-22"/>
    <s v="TBI SEGURANÇA EIRELI"/>
    <s v="007.053.016-56"/>
    <s v="MARCIO ABRAO FELIPE"/>
    <s v="5173-30"/>
    <n v="44"/>
    <s v="CAMPUS SANTA MÔNICA"/>
    <n v="2062.39"/>
    <n v="6939.58"/>
    <s v="06 – ENSINO MÉDIO COMPLETO"/>
    <s v="Médio"/>
    <s v="Masculino"/>
    <d v="1979-08-30T00:00:00"/>
    <s v="Preta"/>
    <s v="VIGILANTE"/>
    <d v="2019-11-15T00:00:00"/>
    <n v="43"/>
    <x v="2"/>
    <x v="2"/>
  </r>
  <r>
    <n v="154043"/>
    <s v="UNIVERSIDADE FEDERAL DE UBERLÂNDIA"/>
    <s v="044/2021"/>
    <s v="07.534.224/0001-22"/>
    <s v="TBI SEGURANÇA EIRELI"/>
    <s v="942.965.616-34"/>
    <s v="MARCIO PEDRO DE SOUSA"/>
    <s v="5173-30"/>
    <n v="44"/>
    <s v="MONTE CARMELO"/>
    <n v="2062.39"/>
    <n v="6029.63"/>
    <s v="06 – ENSINO MÉDIO COMPLETO"/>
    <s v="Fundamental Completo "/>
    <s v="Masculino"/>
    <d v="1976-02-10T00:00:00"/>
    <s v="Branca"/>
    <s v="VIGILANTE"/>
    <d v="2014-02-12T00:00:00"/>
    <n v="46"/>
    <x v="5"/>
    <x v="2"/>
  </r>
  <r>
    <n v="154043"/>
    <s v="UNIVERSIDADE FEDERAL DE UBERLÂNDIA"/>
    <s v="044/2021"/>
    <s v="07.534.224/0001-22"/>
    <s v="TBI SEGURANÇA EIRELI"/>
    <s v="071.456.556-32"/>
    <s v="MARCO TULIO VALIM"/>
    <s v="5173-30"/>
    <n v="44"/>
    <s v="CAMPUS EDUCAÇÃO FÍSICA"/>
    <n v="2062.39"/>
    <n v="6480.31"/>
    <s v="06 – ENSINO MÉDIO COMPLETO"/>
    <s v="Médio"/>
    <s v="Masculino"/>
    <d v="1986-09-01T00:00:00"/>
    <s v="Branca"/>
    <s v="VIGILANTE"/>
    <d v="2022-03-15T00:00:00"/>
    <n v="36"/>
    <x v="1"/>
    <x v="2"/>
  </r>
  <r>
    <n v="154043"/>
    <s v="UNIVERSIDADE FEDERAL DE UBERLÂNDIA"/>
    <s v="044/2021"/>
    <s v="07.534.224/0001-22"/>
    <s v="TBI SEGURANÇA EIRELI"/>
    <s v="098.361.866-62"/>
    <s v="MARCOS ANTONIO RAMALHO DE SOUZA"/>
    <s v="5173-30"/>
    <n v="44"/>
    <s v="CAMPUS SANTA MÔNICA"/>
    <n v="2062.39"/>
    <n v="6939.58"/>
    <s v="06 – ENSINO MÉDIO COMPLETO"/>
    <s v="Médio"/>
    <s v="Masculino"/>
    <d v="1992-01-12T00:00:00"/>
    <s v="Parda"/>
    <s v="VIGILANTE"/>
    <d v="2019-11-09T00:00:00"/>
    <n v="30"/>
    <x v="0"/>
    <x v="2"/>
  </r>
  <r>
    <n v="154043"/>
    <s v="UNIVERSIDADE FEDERAL DE UBERLÂNDIA"/>
    <s v="044/2021"/>
    <s v="07.534.224/0001-22"/>
    <s v="TBI SEGURANÇA EIRELI"/>
    <s v="079.485.426-55"/>
    <s v="MARCOS DA SILVA MORAES JUNIOR"/>
    <s v="5173-30"/>
    <n v="44"/>
    <s v="CAMPUS SANTA MÔNICA"/>
    <n v="2062.39"/>
    <n v="7147.67"/>
    <s v="06 – ENSINO MÉDIO COMPLETO"/>
    <s v="Médio"/>
    <s v="Masculino"/>
    <d v="1988-08-29T00:00:00"/>
    <s v="Branca"/>
    <s v="VIGILANTE LÍDER"/>
    <d v="2013-06-25T00:00:00"/>
    <n v="34"/>
    <x v="1"/>
    <x v="2"/>
  </r>
  <r>
    <n v="154043"/>
    <s v="UNIVERSIDADE FEDERAL DE UBERLÂNDIA"/>
    <s v="044/2021"/>
    <s v="07.534.224/0001-22"/>
    <s v="TBI SEGURANÇA EIRELI"/>
    <s v="094.490.986-89"/>
    <s v="MARCOS MENDES PEREIRA"/>
    <s v="5173-30"/>
    <n v="44"/>
    <s v="CAMPUS UMUARAMA "/>
    <n v="2062.39"/>
    <n v="7348.31"/>
    <s v="06 – ENSINO MÉDIO COMPLETO"/>
    <s v="Médio"/>
    <s v="Masculino"/>
    <d v="1988-01-10T00:00:00"/>
    <s v="Branca"/>
    <s v="VIGILANTE "/>
    <d v="2021-07-18T00:00:00"/>
    <n v="34"/>
    <x v="1"/>
    <x v="2"/>
  </r>
  <r>
    <n v="154043"/>
    <s v="UNIVERSIDADE FEDERAL DE UBERLÂNDIA"/>
    <s v="044/2021"/>
    <s v="07.534.224/0001-22"/>
    <s v="TBI SEGURANÇA EIRELI"/>
    <s v="551.713.201-44"/>
    <s v="MARIO SERGIO BORGES DE ALMEIDA"/>
    <s v="5173-30"/>
    <n v="44"/>
    <s v="CAMPUS UMUARAMA "/>
    <n v="2062.39"/>
    <n v="6692.01"/>
    <s v="06 – ENSINO MÉDIO COMPLETO"/>
    <s v="Médio"/>
    <s v="Masculino"/>
    <d v="1977-10-06T00:00:00"/>
    <s v="Branca"/>
    <s v="VIGILANTE "/>
    <d v="2018-02-08T00:00:00"/>
    <n v="45"/>
    <x v="5"/>
    <x v="2"/>
  </r>
  <r>
    <n v="154043"/>
    <s v="UNIVERSIDADE FEDERAL DE UBERLÂNDIA"/>
    <s v="044/2021"/>
    <s v="07.534.224/0001-22"/>
    <s v="TBI SEGURANÇA EIRELI"/>
    <s v="077.360.756-03"/>
    <s v="MAURO JUNIO MARTINS CORREIA"/>
    <s v="5173-30"/>
    <n v="44"/>
    <s v="MONTE CARMELO"/>
    <n v="2062.39"/>
    <n v="5779.19"/>
    <s v="06 – ENSINO MÉDIO COMPLETO"/>
    <s v="Médio"/>
    <s v="Masculino"/>
    <d v="1985-11-15T00:00:00"/>
    <s v="Branca"/>
    <s v="VIGILANTE"/>
    <d v="2022-08-05T00:00:00"/>
    <n v="37"/>
    <x v="1"/>
    <x v="2"/>
  </r>
  <r>
    <n v="154043"/>
    <s v="UNIVERSIDADE FEDERAL DE UBERLÂNDIA"/>
    <s v="044/2021"/>
    <s v="07.534.224/0001-22"/>
    <s v="TBI SEGURANÇA EIRELI"/>
    <s v="069.310.556-90"/>
    <s v="MOISES SOARES DA SILVA"/>
    <s v="5173-30"/>
    <n v="44"/>
    <s v="CAMPUS SANTA MÔNICA"/>
    <n v="2062.39"/>
    <n v="5978.96"/>
    <s v="06 – ENSINO MÉDIO COMPLETO"/>
    <s v="Médio"/>
    <s v="Masculino"/>
    <d v="1983-02-05T00:00:00"/>
    <s v="Parda"/>
    <s v="VIGILANTE"/>
    <d v="2014-04-01T00:00:00"/>
    <n v="39"/>
    <x v="2"/>
    <x v="2"/>
  </r>
  <r>
    <n v="154043"/>
    <s v="UNIVERSIDADE FEDERAL DE UBERLÂNDIA"/>
    <s v="044/2021"/>
    <s v="07.534.224/0001-22"/>
    <s v="TBI SEGURANÇA EIRELI"/>
    <s v="001.122.736-29"/>
    <s v="NEILOR SOARES RIBEIRO"/>
    <s v="5173-30"/>
    <n v="44"/>
    <s v="GLORIA"/>
    <n v="2062.39"/>
    <n v="6939.58"/>
    <s v="06 – ENSINO MÉDIO COMPLETO"/>
    <s v="Médio"/>
    <s v="Masculino"/>
    <d v="1973-09-20T00:00:00"/>
    <s v="Branca"/>
    <s v="VIGILANTE"/>
    <d v="2020-01-24T00:00:00"/>
    <n v="49"/>
    <x v="4"/>
    <x v="2"/>
  </r>
  <r>
    <n v="154043"/>
    <s v="UNIVERSIDADE FEDERAL DE UBERLÂNDIA"/>
    <s v="044/2021"/>
    <s v="07.534.224/0001-22"/>
    <s v="TBI SEGURANÇA EIRELI"/>
    <s v="107.131.696-64"/>
    <s v="PABLO HENRIQUE BORGES DA SILVA"/>
    <s v="5173-30"/>
    <n v="44"/>
    <s v="CAMPUS EDUCAÇÃO FÍSICA"/>
    <n v="2062.39"/>
    <n v="6692.01"/>
    <s v="06 – ENSINO MÉDIO COMPLETO"/>
    <s v="Graduação"/>
    <s v="Masculino"/>
    <d v="1995-01-01T00:00:00"/>
    <s v="Preta"/>
    <s v="VIGILANTE"/>
    <d v="2017-10-05T00:00:00"/>
    <n v="27"/>
    <x v="3"/>
    <x v="2"/>
  </r>
  <r>
    <n v="154043"/>
    <s v="UNIVERSIDADE FEDERAL DE UBERLÂNDIA"/>
    <s v="044/2021"/>
    <s v="07.534.224/0001-22"/>
    <s v="TBI SEGURANÇA EIRELI"/>
    <s v="076.464.486-64"/>
    <s v="PEDRO GASPAR DE ANDRADE JUNIOR"/>
    <s v="5173-30"/>
    <n v="44"/>
    <s v="CAMPUS SANTA MÔNICA"/>
    <n v="2062.39"/>
    <n v="6692.01"/>
    <s v="06 – ENSINO MÉDIO COMPLETO"/>
    <s v="Médio"/>
    <s v="Masculino"/>
    <d v="1989-03-27T00:00:00"/>
    <s v="Parda"/>
    <s v="VIGILANTE"/>
    <d v="2022-02-09T00:00:00"/>
    <n v="33"/>
    <x v="0"/>
    <x v="2"/>
  </r>
  <r>
    <n v="154043"/>
    <s v="UNIVERSIDADE FEDERAL DE UBERLÂNDIA"/>
    <s v="044/2021"/>
    <s v="07.534.224/0001-22"/>
    <s v="TBI SEGURANÇA EIRELI"/>
    <s v="847.350.746-00"/>
    <s v="QUERUBINO RODRIGUES MACHADO"/>
    <s v="5173-30"/>
    <n v="44"/>
    <s v="GLORIA"/>
    <n v="2062.39"/>
    <n v="5978.96"/>
    <s v="06 – ENSINO MÉDIO COMPLETO"/>
    <s v="Médio"/>
    <s v="Masculino"/>
    <d v="1971-12-13T00:00:00"/>
    <s v="Parda"/>
    <s v="VIGILANTE"/>
    <d v="2014-04-01T00:00:00"/>
    <n v="51"/>
    <x v="4"/>
    <x v="2"/>
  </r>
  <r>
    <n v="154043"/>
    <s v="UNIVERSIDADE FEDERAL DE UBERLÂNDIA"/>
    <s v="044/2021"/>
    <s v="07.534.224/0001-22"/>
    <s v="TBI SEGURANÇA EIRELI"/>
    <s v="085.367.466-37"/>
    <s v="RAFAEL PEREIRA SILVA"/>
    <s v="5173-30"/>
    <n v="44"/>
    <s v="CAMPUS UMUARAMA "/>
    <n v="2062.39"/>
    <n v="6372.42"/>
    <s v="06 – ENSINO MÉDIO COMPLETO"/>
    <s v="Médio"/>
    <s v="Masculino"/>
    <d v="1988-05-19T00:00:00"/>
    <s v="Parda"/>
    <s v="VIGILANTE"/>
    <d v="2022-10-11T00:00:00"/>
    <n v="34"/>
    <x v="1"/>
    <x v="2"/>
  </r>
  <r>
    <n v="154043"/>
    <s v="UNIVERSIDADE FEDERAL DE UBERLÂNDIA"/>
    <s v="044/2021"/>
    <s v="07.534.224/0001-22"/>
    <s v="TBI SEGURANÇA EIRELI"/>
    <s v="046.454.336-36"/>
    <s v="RAMON FERREIRA DE ANDRADE"/>
    <s v="5173-30"/>
    <n v="44"/>
    <s v="CAMPUS PONTAL"/>
    <n v="1503.9"/>
    <n v="6094.23"/>
    <s v="06 – ENSINO MÉDIO COMPLETO"/>
    <s v="Médio"/>
    <s v="Masculino"/>
    <d v="1979-06-08T00:00:00"/>
    <s v="Parda"/>
    <s v="VIGILANTE"/>
    <d v="2017-10-04T00:00:00"/>
    <n v="43"/>
    <x v="2"/>
    <x v="0"/>
  </r>
  <r>
    <n v="154043"/>
    <s v="UNIVERSIDADE FEDERAL DE UBERLÂNDIA"/>
    <s v="044/2021"/>
    <s v="07.534.224/0001-22"/>
    <s v="TBI SEGURANÇA EIRELI"/>
    <s v="046.307.176-09"/>
    <s v="RANGEL ROOSEVELT VILELA"/>
    <s v="5173-30"/>
    <n v="44"/>
    <s v="CAPIM BRANCO"/>
    <n v="2062.39"/>
    <n v="5978.96"/>
    <s v="06 – ENSINO MÉDIO COMPLETO"/>
    <s v="Médio"/>
    <s v="Masculino"/>
    <d v="1980-03-26T00:00:00"/>
    <s v="Branca"/>
    <s v="VIGILANTE"/>
    <d v="2014-04-01T00:00:00"/>
    <n v="42"/>
    <x v="2"/>
    <x v="2"/>
  </r>
  <r>
    <n v="154043"/>
    <s v="UNIVERSIDADE FEDERAL DE UBERLÂNDIA"/>
    <s v="044/2021"/>
    <s v="07.534.224/0001-22"/>
    <s v="TBI SEGURANÇA EIRELI"/>
    <s v="015.366.276-07"/>
    <s v="RAY HUMBERTO DE OLIVEIRA"/>
    <s v="5173-30"/>
    <n v="44"/>
    <s v="CAMPUS SANTA MÔNICA"/>
    <n v="2062.39"/>
    <n v="5978.96"/>
    <s v="06 – ENSINO MÉDIO COMPLETO"/>
    <s v="Médio"/>
    <s v="Masculino"/>
    <d v="1986-11-08T00:00:00"/>
    <s v="Parda"/>
    <s v="VIGILANTE"/>
    <d v="2015-10-13T00:00:00"/>
    <n v="36"/>
    <x v="1"/>
    <x v="2"/>
  </r>
  <r>
    <n v="154043"/>
    <s v="UNIVERSIDADE FEDERAL DE UBERLÂNDIA"/>
    <s v="044/2021"/>
    <s v="07.534.224/0001-22"/>
    <s v="TBI SEGURANÇA EIRELI"/>
    <s v="931.749.776-49"/>
    <s v="REGINALDO NERI DE OLIVEIRA"/>
    <s v="5173-30"/>
    <n v="44"/>
    <s v="GLORIA"/>
    <n v="2062.39"/>
    <n v="5978.96"/>
    <s v="06 – ENSINO MÉDIO COMPLETO"/>
    <s v="Médio"/>
    <s v="Masculino"/>
    <d v="1975-03-20T00:00:00"/>
    <s v="Parda"/>
    <s v="VIGILANTE"/>
    <d v="2021-06-07T00:00:00"/>
    <n v="47"/>
    <x v="5"/>
    <x v="2"/>
  </r>
  <r>
    <n v="154043"/>
    <s v="UNIVERSIDADE FEDERAL DE UBERLÂNDIA"/>
    <s v="044/2021"/>
    <s v="07.534.224/0001-22"/>
    <s v="TBI SEGURANÇA EIRELI"/>
    <s v="919.904.596-68"/>
    <s v="REGINALDO PEREIRA DE SANTANA"/>
    <s v="5173-30"/>
    <n v="44"/>
    <s v="CAPIM BRANCO"/>
    <n v="2062.39"/>
    <n v="5978.96"/>
    <s v="06 – ENSINO MÉDIO COMPLETO"/>
    <s v="Médio"/>
    <s v="Masculino"/>
    <d v="1973-07-17T00:00:00"/>
    <s v="Parda"/>
    <s v="VIGILANTE"/>
    <d v="2014-04-01T00:00:00"/>
    <n v="49"/>
    <x v="4"/>
    <x v="2"/>
  </r>
  <r>
    <n v="154043"/>
    <s v="UNIVERSIDADE FEDERAL DE UBERLÂNDIA"/>
    <s v="044/2021"/>
    <s v="07.534.224/0001-22"/>
    <s v="TBI SEGURANÇA EIRELI"/>
    <s v="158.422.778-83"/>
    <s v="RENATO ADAO SILVA"/>
    <s v="5173-30"/>
    <n v="44"/>
    <s v="CAMPUS PONTAL"/>
    <n v="2062.39"/>
    <n v="7075.65"/>
    <s v="06 – ENSINO MÉDIO COMPLETO"/>
    <s v="Médio"/>
    <s v="Masculino"/>
    <d v="1971-03-20T00:00:00"/>
    <s v="Parda"/>
    <s v="VIGILANTE"/>
    <d v="2011-09-01T00:00:00"/>
    <n v="51"/>
    <x v="4"/>
    <x v="2"/>
  </r>
  <r>
    <n v="154043"/>
    <s v="UNIVERSIDADE FEDERAL DE UBERLÂNDIA"/>
    <s v="044/2021"/>
    <s v="07.534.224/0001-22"/>
    <s v="TBI SEGURANÇA EIRELI"/>
    <s v="055.500.616-60"/>
    <s v="RENATO DOS SANTOS SOUZA"/>
    <s v="5173-30"/>
    <n v="44"/>
    <s v="GLORIA"/>
    <n v="2062.39"/>
    <n v="5978.96"/>
    <s v="06 – ENSINO MÉDIO COMPLETO"/>
    <s v="Médio"/>
    <s v="Masculino"/>
    <d v="1981-05-28T00:00:00"/>
    <s v="Branca"/>
    <s v="VIGILANTE"/>
    <d v="2022-11-08T00:00:00"/>
    <n v="41"/>
    <x v="2"/>
    <x v="2"/>
  </r>
  <r>
    <n v="154043"/>
    <s v="UNIVERSIDADE FEDERAL DE UBERLÂNDIA"/>
    <s v="044/2021"/>
    <s v="07.534.224/0001-22"/>
    <s v="TBI SEGURANÇA EIRELI"/>
    <s v="049.108.576-13"/>
    <s v="ROBERTA MORESCHI DE AZEVEDO"/>
    <s v="5173-30"/>
    <n v="44"/>
    <s v="CAMPUS SANTA MÔNICA"/>
    <n v="2062.39"/>
    <n v="6287.21"/>
    <s v="06 – ENSINO MÉDIO COMPLETO"/>
    <s v="Médio"/>
    <s v="Feminino"/>
    <d v="1981-08-15T00:00:00"/>
    <s v="Branca"/>
    <s v="VIGILANTE"/>
    <d v="2022-10-10T00:00:00"/>
    <n v="41"/>
    <x v="2"/>
    <x v="2"/>
  </r>
  <r>
    <n v="154043"/>
    <s v="UNIVERSIDADE FEDERAL DE UBERLÂNDIA"/>
    <s v="044/2021"/>
    <s v="07.534.224/0001-22"/>
    <s v="TBI SEGURANÇA EIRELI"/>
    <s v="492.356.641-87"/>
    <s v="ROBSON RODOVALHO ZUQUETT"/>
    <s v="5173-30"/>
    <n v="44"/>
    <s v="GLORIA"/>
    <n v="2062.39"/>
    <n v="6939.58"/>
    <s v="06 – ENSINO MÉDIO COMPLETO"/>
    <s v="Médio"/>
    <s v="Masculino"/>
    <d v="1969-09-22T00:00:00"/>
    <s v="Branca"/>
    <s v="VIGILANTE"/>
    <d v="2020-03-02T00:00:00"/>
    <n v="53"/>
    <x v="4"/>
    <x v="2"/>
  </r>
  <r>
    <n v="154043"/>
    <s v="UNIVERSIDADE FEDERAL DE UBERLÂNDIA"/>
    <s v="044/2021"/>
    <s v="07.534.224/0001-22"/>
    <s v="TBI SEGURANÇA EIRELI"/>
    <s v="100.649.776-50"/>
    <s v="RODRIGO PEREIRA ARANTES"/>
    <s v="5173-30"/>
    <n v="44"/>
    <s v="CAMPUS SANTA MÔNICA"/>
    <n v="2062.39"/>
    <n v="6939.58"/>
    <s v="06 – ENSINO MÉDIO COMPLETO"/>
    <s v="Médio"/>
    <s v="Masculino"/>
    <d v="1990-04-23T00:00:00"/>
    <s v="Parda"/>
    <s v="VIGILANTE "/>
    <d v="2021-12-17T00:00:00"/>
    <n v="32"/>
    <x v="0"/>
    <x v="2"/>
  </r>
  <r>
    <n v="154043"/>
    <s v="UNIVERSIDADE FEDERAL DE UBERLÂNDIA"/>
    <s v="044/2021"/>
    <s v="07.534.224/0001-22"/>
    <s v="TBI SEGURANÇA EIRELI"/>
    <s v="002.992.476-60"/>
    <s v="ROGERIO AUGUSTO DOMINGUES"/>
    <s v="5173-30"/>
    <n v="44"/>
    <s v="GLORIA"/>
    <n v="2062.39"/>
    <n v="7147.67"/>
    <s v="06 – ENSINO MÉDIO COMPLETO"/>
    <s v="Graduação"/>
    <s v="Masculino"/>
    <d v="1976-12-26T00:00:00"/>
    <s v="Parda"/>
    <s v="VIGILANTE LÍDER"/>
    <d v="2014-04-01T00:00:00"/>
    <n v="46"/>
    <x v="5"/>
    <x v="2"/>
  </r>
  <r>
    <n v="154043"/>
    <s v="UNIVERSIDADE FEDERAL DE UBERLÂNDIA"/>
    <s v="044/2021"/>
    <s v="07.534.224/0001-22"/>
    <s v="TBI SEGURANÇA EIRELI"/>
    <s v="039.246.956-10"/>
    <s v="ROMILDO DE JESUS CASTRO"/>
    <s v="5173-30"/>
    <n v="44"/>
    <s v="CAMPUS PONTAL"/>
    <n v="2062.39"/>
    <n v="7075.65"/>
    <s v="06 – ENSINO MÉDIO COMPLETO"/>
    <s v="Médio"/>
    <s v="Masculino"/>
    <d v="1976-08-06T00:00:00"/>
    <s v="Preta"/>
    <s v="VIGILANTE"/>
    <d v="2014-04-01T00:00:00"/>
    <n v="46"/>
    <x v="5"/>
    <x v="2"/>
  </r>
  <r>
    <n v="154043"/>
    <s v="UNIVERSIDADE FEDERAL DE UBERLÂNDIA"/>
    <s v="044/2021"/>
    <s v="07.534.224/0001-22"/>
    <s v="TBI SEGURANÇA EIRELI"/>
    <s v="987.048.006-30"/>
    <s v="ROSILENE CRISTINA DA SILVA SANTOS"/>
    <s v="5173-30"/>
    <n v="44"/>
    <s v="CAMPUS UMUARAMA "/>
    <n v="2062.39"/>
    <n v="6287.21"/>
    <s v="06 – ENSINO MÉDIO COMPLETO"/>
    <s v="Médio"/>
    <s v="Feminino"/>
    <d v="1976-10-27T00:00:00"/>
    <s v="Parda"/>
    <s v="VIGILANTE"/>
    <d v="2014-04-01T00:00:00"/>
    <n v="46"/>
    <x v="5"/>
    <x v="2"/>
  </r>
  <r>
    <n v="154043"/>
    <s v="UNIVERSIDADE FEDERAL DE UBERLÂNDIA"/>
    <s v="044/2021"/>
    <s v="07.534.224/0001-22"/>
    <s v="TBI SEGURANÇA EIRELI"/>
    <s v="056.681.056-52"/>
    <s v="ROSIMAR ALVES DA SILVA"/>
    <s v="5173-30"/>
    <n v="44"/>
    <s v="CAMPUS PONTAL"/>
    <n v="2062.39"/>
    <n v="7075.65"/>
    <s v="06 – ENSINO MÉDIO COMPLETO"/>
    <s v="Médio"/>
    <s v="Masculino"/>
    <d v="1980-07-20T00:00:00"/>
    <s v="Branca"/>
    <s v="VIGILANTE"/>
    <d v="2014-04-01T00:00:00"/>
    <n v="42"/>
    <x v="2"/>
    <x v="2"/>
  </r>
  <r>
    <n v="154043"/>
    <s v="UNIVERSIDADE FEDERAL DE UBERLÂNDIA"/>
    <s v="044/2021"/>
    <s v="07.534.224/0001-22"/>
    <s v="TBI SEGURANÇA EIRELI"/>
    <s v="085.875.346-45"/>
    <s v="ROSINEIDE GOMES DA SILVA"/>
    <s v="5173-30"/>
    <n v="44"/>
    <s v="CAMPUS EDUCAÇÃO FÍSICA"/>
    <n v="2062.39"/>
    <n v="5731.39"/>
    <s v="06 – ENSINO MÉDIO COMPLETO"/>
    <s v="Médio"/>
    <s v="Feminino"/>
    <d v="1988-07-22T00:00:00"/>
    <s v="Parda"/>
    <s v="VIGILANTE"/>
    <d v="2014-04-01T00:00:00"/>
    <n v="34"/>
    <x v="1"/>
    <x v="2"/>
  </r>
  <r>
    <n v="154043"/>
    <s v="UNIVERSIDADE FEDERAL DE UBERLÂNDIA"/>
    <s v="044/2021"/>
    <s v="07.534.224/0001-22"/>
    <s v="TBI SEGURANÇA EIRELI"/>
    <s v="055.586.296-81"/>
    <s v="SAMUEL ANTONIO MARINHO"/>
    <s v="5173-30"/>
    <n v="44"/>
    <s v="MONTE CARMELO"/>
    <n v="2062.39"/>
    <n v="6165.25"/>
    <s v="06 – ENSINO MÉDIO COMPLETO"/>
    <s v="Médio"/>
    <s v="Masculino"/>
    <d v="1981-10-19T00:00:00"/>
    <s v="Preta"/>
    <s v="VIGILANTE LÍDER"/>
    <d v="2017-10-05T00:00:00"/>
    <n v="41"/>
    <x v="2"/>
    <x v="2"/>
  </r>
  <r>
    <n v="154043"/>
    <s v="UNIVERSIDADE FEDERAL DE UBERLÂNDIA"/>
    <s v="044/2021"/>
    <s v="07.534.224/0001-22"/>
    <s v="TBI SEGURANÇA EIRELI"/>
    <s v="866.309.626-72"/>
    <s v="SEBASTIAO LUIZ DE ALMEIDA"/>
    <s v="5173-30"/>
    <n v="44"/>
    <s v="CAMPUS PONTAL"/>
    <n v="2062.39"/>
    <n v="6231.33"/>
    <s v="06 – ENSINO MÉDIO COMPLETO"/>
    <s v="Médio"/>
    <s v="Masculino"/>
    <d v="1967-01-21T00:00:00"/>
    <s v="Parda"/>
    <s v="VIGILANTE LÍDER"/>
    <d v="2011-09-19T00:00:00"/>
    <n v="55"/>
    <x v="9"/>
    <x v="2"/>
  </r>
  <r>
    <n v="154043"/>
    <s v="UNIVERSIDADE FEDERAL DE UBERLÂNDIA"/>
    <s v="044/2021"/>
    <s v="07.534.224/0001-22"/>
    <s v="TBI SEGURANÇA EIRELI"/>
    <s v="051.307.486-46"/>
    <s v="SHIELA CRISTINA DOS SANTOS"/>
    <s v="5173-30"/>
    <n v="44"/>
    <s v="CAMPUS SANTA MÔNICA"/>
    <n v="2062.39"/>
    <n v="6203.82"/>
    <s v="06 – ENSINO MÉDIO COMPLETO"/>
    <s v="Médio"/>
    <s v="Feminino"/>
    <d v="1978-08-26T00:00:00"/>
    <s v="Parda"/>
    <s v="VIGILANTE"/>
    <d v="2022-11-01T00:00:00"/>
    <n v="44"/>
    <x v="5"/>
    <x v="2"/>
  </r>
  <r>
    <n v="154043"/>
    <s v="UNIVERSIDADE FEDERAL DE UBERLÂNDIA"/>
    <s v="044/2021"/>
    <s v="07.534.224/0001-22"/>
    <s v="TBI SEGURANÇA EIRELI"/>
    <s v="162.040.798-16"/>
    <s v="SUELI PESSOA DOS SANTOS"/>
    <s v="5173-30"/>
    <n v="44"/>
    <s v="CAMPUS UMUARAMA "/>
    <n v="2062.39"/>
    <n v="6287.21"/>
    <s v="06 – ENSINO MÉDIO COMPLETO"/>
    <s v="Médio"/>
    <s v="Feminino"/>
    <d v="1970-10-01T00:00:00"/>
    <s v="Parda"/>
    <s v="VIGILANTE"/>
    <d v="2017-10-04T00:00:00"/>
    <n v="52"/>
    <x v="4"/>
    <x v="2"/>
  </r>
  <r>
    <n v="154043"/>
    <s v="UNIVERSIDADE FEDERAL DE UBERLÂNDIA"/>
    <s v="044/2021"/>
    <s v="07.534.224/0001-22"/>
    <s v="TBI SEGURANÇA EIRELI"/>
    <s v="060.485.296-78"/>
    <s v="THIAGO ALVES DOS SANTOS"/>
    <s v="5173-30"/>
    <n v="44"/>
    <s v="CAMPUS UMUARAMA "/>
    <n v="2062.39"/>
    <n v="6480.31"/>
    <s v="06 – ENSINO MÉDIO COMPLETO"/>
    <s v="Médio"/>
    <s v="Masculino"/>
    <d v="1982-05-24T00:00:00"/>
    <s v="Parda"/>
    <s v="VIGILANTE"/>
    <d v="2022-10-10T00:00:00"/>
    <n v="40"/>
    <x v="2"/>
    <x v="2"/>
  </r>
  <r>
    <n v="154043"/>
    <s v="UNIVERSIDADE FEDERAL DE UBERLÂNDIA"/>
    <s v="044/2021"/>
    <s v="07.534.224/0001-22"/>
    <s v="TBI SEGURANÇA EIRELI"/>
    <s v="068.288.456-17"/>
    <s v="UELITON CRISTIAN DA SILVA"/>
    <s v="5173-30"/>
    <n v="44"/>
    <s v="CAMPUS UMUARAMA "/>
    <n v="2062.39"/>
    <n v="6113.15"/>
    <s v="06 – ENSINO MÉDIO COMPLETO"/>
    <s v="Médio"/>
    <s v="Masculino"/>
    <d v="1985-03-07T00:00:00"/>
    <s v="Parda"/>
    <s v="VIGILANTE LÍDER"/>
    <d v="2018-10-18T00:00:00"/>
    <n v="37"/>
    <x v="1"/>
    <x v="2"/>
  </r>
  <r>
    <n v="154043"/>
    <s v="UNIVERSIDADE FEDERAL DE UBERLÂNDIA"/>
    <s v="044/2021"/>
    <s v="07.534.224/0001-22"/>
    <s v="TBI SEGURANÇA EIRELI"/>
    <s v="035.759.246-86"/>
    <s v="VALDENI FERREIRA DOS SANTOS"/>
    <s v="5173-30"/>
    <n v="44"/>
    <s v="GLORIA"/>
    <n v="2062.39"/>
    <n v="6939.58"/>
    <s v="06 – ENSINO MÉDIO COMPLETO"/>
    <s v="Médio"/>
    <s v="Masculino"/>
    <d v="1979-11-17T00:00:00"/>
    <s v="Parda"/>
    <s v="VIGILANTE"/>
    <d v="2014-04-01T00:00:00"/>
    <n v="43"/>
    <x v="2"/>
    <x v="2"/>
  </r>
  <r>
    <n v="154043"/>
    <s v="UNIVERSIDADE FEDERAL DE UBERLÂNDIA"/>
    <s v="044/2021"/>
    <s v="07.534.224/0001-22"/>
    <s v="TBI SEGURANÇA EIRELI"/>
    <s v="080.411.626-14"/>
    <s v="VANDERLAN ELIAS JUNIOR"/>
    <s v="5173-30"/>
    <n v="44"/>
    <s v="CAMPUS UMUARAMA "/>
    <n v="2062.39"/>
    <n v="7147.67"/>
    <s v="06 – ENSINO MÉDIO COMPLETO"/>
    <s v="Médio"/>
    <s v="Masculino"/>
    <d v="1987-03-15T00:00:00"/>
    <s v="Parda"/>
    <s v="VIGILANTE LÍDER"/>
    <d v="2011-10-07T00:00:00"/>
    <n v="35"/>
    <x v="1"/>
    <x v="2"/>
  </r>
  <r>
    <n v="154043"/>
    <s v="UNIVERSIDADE FEDERAL DE UBERLÂNDIA"/>
    <s v="044/2021"/>
    <s v="07.534.224/0001-22"/>
    <s v="TBI SEGURANÇA EIRELI"/>
    <s v="642.352.546-34"/>
    <s v="VANDERLEI FERNANDES PEREIRA"/>
    <s v="5173-30"/>
    <n v="44"/>
    <s v="CAPIM BRANCO"/>
    <n v="2062.39"/>
    <n v="6939.58"/>
    <s v="06 – ENSINO MÉDIO COMPLETO"/>
    <s v="Médio"/>
    <s v="Masculino"/>
    <d v="1967-05-05T00:00:00"/>
    <s v="Branca"/>
    <s v="VIGILANTE"/>
    <d v="2008-08-14T00:00:00"/>
    <n v="55"/>
    <x v="9"/>
    <x v="2"/>
  </r>
  <r>
    <n v="154043"/>
    <s v="UNIVERSIDADE FEDERAL DE UBERLÂNDIA"/>
    <s v="044/2021"/>
    <s v="07.534.224/0001-22"/>
    <s v="TBI SEGURANÇA EIRELI"/>
    <s v="652.367.856-34"/>
    <s v="VASCO LOURENCO DOS SANTOS FILHO"/>
    <s v="5173-30"/>
    <n v="44"/>
    <s v="GLORIA"/>
    <n v="2062.39"/>
    <n v="6939.58"/>
    <s v="06 – ENSINO MÉDIO COMPLETO"/>
    <s v="Médio"/>
    <s v="Masculino"/>
    <d v="1971-05-17T00:00:00"/>
    <s v="Branca"/>
    <s v="VIGILANTE"/>
    <d v="2017-10-05T00:00:00"/>
    <n v="51"/>
    <x v="4"/>
    <x v="2"/>
  </r>
  <r>
    <n v="154043"/>
    <s v="UNIVERSIDADE FEDERAL DE UBERLÂNDIA"/>
    <s v="044/2021"/>
    <s v="07.534.224/0001-22"/>
    <s v="TBI SEGURANÇA EIRELI"/>
    <s v="046.381.724-90"/>
    <s v="WADSON JONATHAN F DE OLIVEIRA"/>
    <s v="5173-30"/>
    <n v="44"/>
    <s v="CAMPUS SANTA MÔNICA"/>
    <n v="2062.39"/>
    <n v="6203.82"/>
    <s v="06 – ENSINO MÉDIO COMPLETO"/>
    <s v="Médio"/>
    <s v="Masculino"/>
    <d v="1982-06-30T00:00:00"/>
    <s v="Parda"/>
    <s v="VIGILANTE"/>
    <d v="2022-10-10T00:00:00"/>
    <n v="40"/>
    <x v="2"/>
    <x v="2"/>
  </r>
  <r>
    <n v="154043"/>
    <s v="UNIVERSIDADE FEDERAL DE UBERLÂNDIA"/>
    <s v="044/2021"/>
    <s v="07.534.224/0001-22"/>
    <s v="TBI SEGURANÇA EIRELI"/>
    <s v="290.161.678-03"/>
    <s v="WANDERSON CRISTIE DE OLIVEIRA"/>
    <s v="5173-30"/>
    <n v="44"/>
    <s v="BARRACÃO FLORIANO DIPAT"/>
    <n v="2062.39"/>
    <n v="6372.42"/>
    <s v="06 – ENSINO MÉDIO COMPLETO"/>
    <s v="Médio"/>
    <s v="Masculino"/>
    <d v="1982-02-03T00:00:00"/>
    <s v="Preta"/>
    <s v="VIGILANTE"/>
    <d v="2017-09-05T00:00:00"/>
    <n v="40"/>
    <x v="2"/>
    <x v="2"/>
  </r>
  <r>
    <n v="154043"/>
    <s v="UNIVERSIDADE FEDERAL DE UBERLÂNDIA"/>
    <s v="044/2021"/>
    <s v="07.534.224/0001-22"/>
    <s v="TBI SEGURANÇA EIRELI"/>
    <s v="067.983.966-66"/>
    <s v="WELINTON ROSA COELHO"/>
    <s v="5173-30"/>
    <n v="44"/>
    <s v="MONTE CARMELO"/>
    <n v="2062.39"/>
    <n v="7000.54"/>
    <s v="06 – ENSINO MÉDIO COMPLETO"/>
    <s v="Médio"/>
    <s v="Masculino"/>
    <d v="1981-10-30T00:00:00"/>
    <s v="Preta"/>
    <s v="VIGILANTE"/>
    <d v="2014-10-24T00:00:00"/>
    <n v="41"/>
    <x v="2"/>
    <x v="2"/>
  </r>
  <r>
    <n v="154043"/>
    <s v="UNIVERSIDADE FEDERAL DE UBERLÂNDIA"/>
    <s v="044/2021"/>
    <s v="07.534.224/0001-22"/>
    <s v="TBI SEGURANÇA EIRELI"/>
    <s v="007.083.396-62"/>
    <s v="WELLINGTON ROCHA MUNDIM"/>
    <s v="5173-30"/>
    <n v="44"/>
    <s v="CAMPUS EDUCAÇÃO FÍSICA"/>
    <n v="2062.39"/>
    <n v="7147.67"/>
    <s v="06 – ENSINO MÉDIO COMPLETO"/>
    <s v="Médio"/>
    <s v="Masculino"/>
    <d v="1975-07-19T00:00:00"/>
    <s v="Branca"/>
    <s v="VIGILANTE LÍDER"/>
    <d v="2014-04-01T00:00:00"/>
    <n v="47"/>
    <x v="5"/>
    <x v="2"/>
  </r>
  <r>
    <n v="154043"/>
    <s v="UNIVERSIDADE FEDERAL DE UBERLÂNDIA"/>
    <s v="044/2021"/>
    <s v="07.534.224/0001-22"/>
    <s v="TBI SEGURANÇA EIRELI"/>
    <s v="046.101.206-58"/>
    <s v="WESLEY FERREIRA DO AMARAL"/>
    <s v="5173-30"/>
    <n v="44"/>
    <s v="CAPIM BRANCO"/>
    <n v="2062.39"/>
    <n v="5978.96"/>
    <s v="06 – ENSINO MÉDIO COMPLETO"/>
    <s v="Médio"/>
    <s v="Masculino"/>
    <d v="1980-07-28T00:00:00"/>
    <s v="Preta"/>
    <s v="VIGILANTE"/>
    <d v="2014-04-01T00:00:00"/>
    <n v="42"/>
    <x v="2"/>
    <x v="2"/>
  </r>
  <r>
    <n v="154043"/>
    <s v="UNIVERSIDADE FEDERAL DE UBERLÂNDIA"/>
    <s v="044/2021"/>
    <s v="07.534.224/0001-22"/>
    <s v="TBI SEGURANÇA EIRELI"/>
    <s v="079.778.036-07"/>
    <s v="WESLEY JOSE DA SILVA"/>
    <s v="5173-30"/>
    <n v="44"/>
    <s v="CAMPUS PATOS DE MINAS"/>
    <n v="2062.39"/>
    <n v="6046.61"/>
    <s v="06 – ENSINO MÉDIO COMPLETO"/>
    <s v="Médio"/>
    <s v="Masculino"/>
    <d v="1987-01-28T00:00:00"/>
    <s v="Branca"/>
    <s v="VIGILANTE "/>
    <d v="2021-10-01T00:00:00"/>
    <n v="35"/>
    <x v="1"/>
    <x v="2"/>
  </r>
  <r>
    <n v="154043"/>
    <s v="UNIVERSIDADE FEDERAL DE UBERLÂNDIA"/>
    <s v="044/2021"/>
    <s v="07.534.224/0001-22"/>
    <s v="TBI SEGURANÇA EIRELI"/>
    <s v="068.108.656-40"/>
    <s v="WESLEY RODRIGUES DA SILVA"/>
    <s v="5173-30"/>
    <n v="44"/>
    <s v="GLORIA"/>
    <n v="2062.39"/>
    <n v="6480.31"/>
    <s v="06 – ENSINO MÉDIO COMPLETO"/>
    <s v="Médio"/>
    <s v="Masculino"/>
    <d v="1985-02-27T00:00:00"/>
    <s v="Parda"/>
    <s v="VIGILANTE"/>
    <d v="2014-04-01T00:00:00"/>
    <n v="37"/>
    <x v="1"/>
    <x v="2"/>
  </r>
  <r>
    <n v="154043"/>
    <s v="UNIVERSIDADE FEDERAL DE UBERLÂNDIA"/>
    <s v="044/2021"/>
    <s v="07.534.224/0001-22"/>
    <s v="TBI SEGURANÇA EIRELI"/>
    <s v="033.063.746-01"/>
    <s v="WEVERTON ALVES DE JESUS"/>
    <s v="5173-30"/>
    <n v="44"/>
    <s v="GLORIA"/>
    <n v="2062.39"/>
    <n v="6939.58"/>
    <s v="06 – ENSINO MÉDIO COMPLETO"/>
    <s v="Médio"/>
    <s v="Masculino"/>
    <d v="1978-01-19T00:00:00"/>
    <s v="Preta"/>
    <s v="VIGILANTE"/>
    <d v="2022-08-08T00:00:00"/>
    <n v="44"/>
    <x v="5"/>
    <x v="2"/>
  </r>
  <r>
    <n v="154043"/>
    <s v="UNIVERSIDADE FEDERAL DE UBERLÂNDIA"/>
    <s v="044/2021"/>
    <s v="07.534.224/0001-22"/>
    <s v="TBI SEGURANÇA EIRELI"/>
    <s v="076.104.356-00"/>
    <s v="WEVERTON DA SILVA CARVALHO"/>
    <s v="5173-30"/>
    <n v="44"/>
    <s v="BARRACÃO FLORIANO DIPAT"/>
    <n v="2062.39"/>
    <n v="7348.31"/>
    <s v="06 – ENSINO MÉDIO COMPLETO"/>
    <s v="Médio"/>
    <s v="Masculino"/>
    <d v="1987-02-10T00:00:00"/>
    <s v="Preta"/>
    <s v="VIGILANTE"/>
    <d v="2017-10-04T00:00:00"/>
    <n v="35"/>
    <x v="1"/>
    <x v="2"/>
  </r>
  <r>
    <n v="154043"/>
    <s v="UNIVERSIDADE FEDERAL DE UBERLÂNDIA"/>
    <s v="044/2021"/>
    <s v="07.534.224/0001-22"/>
    <s v="TBI SEGURANÇA EIRELI"/>
    <s v="069.533.986-98"/>
    <s v="WILLIAM CURY ANNA JUNIOR"/>
    <s v="5173-30"/>
    <n v="44"/>
    <s v="CAMPUS PONTAL"/>
    <n v="2062.39"/>
    <n v="6094.23"/>
    <s v="06 – ENSINO MÉDIO COMPLETO"/>
    <s v="Médio"/>
    <s v="Masculino"/>
    <d v="1983-05-05T00:00:00"/>
    <s v="Branca"/>
    <s v="VIGILANTE"/>
    <d v="2008-02-01T00:00:00"/>
    <n v="39"/>
    <x v="2"/>
    <x v="2"/>
  </r>
  <r>
    <n v="154043"/>
    <s v="UNIVERSIDADE FEDERAL DE UBERLÂNDIA"/>
    <s v="044/2021"/>
    <s v="07.534.224/0001-22"/>
    <s v="TBI SEGURANÇA EIRELI"/>
    <s v="061.349.936-03"/>
    <s v="WILLIAN TACON DA MOTTA"/>
    <s v="5173-30"/>
    <n v="44"/>
    <s v="CAPIM BRANCO"/>
    <n v="2062.39"/>
    <n v="5978.96"/>
    <s v="06 – ENSINO MÉDIO COMPLETO"/>
    <s v="Médio"/>
    <s v="Masculino"/>
    <d v="1984-03-01T00:00:00"/>
    <s v="Branca"/>
    <s v="VIGILANTE"/>
    <d v="2017-11-28T00:00:00"/>
    <n v="38"/>
    <x v="1"/>
    <x v="2"/>
  </r>
  <r>
    <n v="154043"/>
    <s v="UNIVERSIDADE FEDERAL DE UBERLÂNDIA"/>
    <s v="009/2021"/>
    <s v="01.999.079/0001-79"/>
    <s v="VILLAGE ADMINISTRACAO E SERVICOS EIRELI"/>
    <n v="1495230686"/>
    <s v="ADRIANA MARTINS MESQUITA"/>
    <n v="422105"/>
    <n v="44"/>
    <s v="CAMPUS UMUARAMA "/>
    <n v="1665.21"/>
    <n v="4377.12"/>
    <s v="06 – ENSINO MÉDIO COMPLETO"/>
    <s v="Graduação"/>
    <s v="Feminino"/>
    <d v="1982-07-23T00:00:00"/>
    <s v="Branca"/>
    <s v="RECEPCIONISTA"/>
    <d v="2022-10-19T00:00:00"/>
    <n v="40"/>
    <x v="2"/>
    <x v="0"/>
  </r>
  <r>
    <n v="154043"/>
    <s v="UNIVERSIDADE FEDERAL DE UBERLÂNDIA"/>
    <s v="009/2021"/>
    <s v="01.999.079/0001-79"/>
    <s v="VILLAGE ADMINISTRACAO E SERVICOS EIRELI"/>
    <n v="2840084198"/>
    <s v="ADRIANO SOARES DE LIMA "/>
    <n v="517410"/>
    <n v="44"/>
    <s v="CAPIM BRANCO"/>
    <n v="1400"/>
    <n v="4374.2"/>
    <s v="06 – ENSINO MÉDIO COMPLETO"/>
    <s v="Médio"/>
    <s v="Masculino"/>
    <d v="1990-06-29T00:00:00"/>
    <s v="Branca"/>
    <s v="PORTEIRO"/>
    <d v="2021-05-11T00:00:00"/>
    <n v="32"/>
    <x v="0"/>
    <x v="0"/>
  </r>
  <r>
    <n v="154043"/>
    <s v="UNIVERSIDADE FEDERAL DE UBERLÂNDIA"/>
    <s v="009/2021"/>
    <s v="01.999.079/0001-79"/>
    <s v="VILLAGE ADMINISTRACAO E SERVICOS EIRELI"/>
    <n v="1436720966"/>
    <s v="ALBERTO WOLFART"/>
    <n v="422105"/>
    <n v="44"/>
    <s v="CAMPUS EDUCAÇÃO FÍSICA"/>
    <n v="1665.21"/>
    <n v="4481.87"/>
    <s v="06 – ENSINO MÉDIO COMPLETO"/>
    <s v="Médio"/>
    <s v="Masculino"/>
    <d v="1974-04-10T00:00:00"/>
    <s v="Branca"/>
    <s v="RECEPCIONISTA"/>
    <d v="2021-05-11T00:00:00"/>
    <n v="48"/>
    <x v="5"/>
    <x v="0"/>
  </r>
  <r>
    <n v="154043"/>
    <s v="UNIVERSIDADE FEDERAL DE UBERLÂNDIA"/>
    <s v="009/2021"/>
    <s v="01.999.079/0001-79"/>
    <s v="VILLAGE ADMINISTRACAO E SERVICOS EIRELI"/>
    <n v="7886037600"/>
    <s v="ALESSANDRA APARECIDA ANDRADE LIMA "/>
    <n v="422105"/>
    <n v="44"/>
    <s v="CAMPUS SANTA MÔNICA"/>
    <n v="1665.21"/>
    <n v="4377.12"/>
    <s v="06 – ENSINO MÉDIO COMPLETO"/>
    <s v="Graduação"/>
    <s v="Feminino"/>
    <d v="1984-09-28T00:00:00"/>
    <s v="Branca"/>
    <s v="RECEPCIONISTA"/>
    <d v="2021-05-11T00:00:00"/>
    <n v="38"/>
    <x v="1"/>
    <x v="0"/>
  </r>
  <r>
    <n v="154043"/>
    <s v="UNIVERSIDADE FEDERAL DE UBERLÂNDIA"/>
    <s v="009/2021"/>
    <s v="01.999.079/0001-79"/>
    <s v="VILLAGE ADMINISTRACAO E SERVICOS EIRELI"/>
    <n v="2879345359"/>
    <s v="ALINE SUELLEN SANTANA DOS SANTOS "/>
    <n v="517410"/>
    <n v="44"/>
    <s v="FAFISIO"/>
    <n v="1400"/>
    <n v="3817.35"/>
    <s v="06 – ENSINO MÉDIO COMPLETO"/>
    <s v="Médio"/>
    <s v="Feminino"/>
    <d v="1989-07-03T00:00:00"/>
    <s v="Parda"/>
    <s v="PORTEIRO"/>
    <d v="2021-05-11T00:00:00"/>
    <n v="33"/>
    <x v="0"/>
    <x v="0"/>
  </r>
  <r>
    <n v="154043"/>
    <s v="UNIVERSIDADE FEDERAL DE UBERLÂNDIA"/>
    <s v="009/2021"/>
    <s v="01.999.079/0001-79"/>
    <s v="VILLAGE ADMINISTRACAO E SERVICOS EIRELI"/>
    <n v="3742098128"/>
    <s v="ALLANA THAYS RIBEIRO DOS SANTOS"/>
    <n v="422105"/>
    <n v="44"/>
    <s v="CAMPUS SANTA MÔNICA"/>
    <n v="1665.21"/>
    <n v="4377.12"/>
    <s v="06 – ENSINO MÉDIO COMPLETO"/>
    <s v="Médio"/>
    <s v="Feminino"/>
    <d v="1996-08-22T00:00:00"/>
    <s v="Parda"/>
    <s v="RECEPCIONISTA"/>
    <d v="2021-12-01T00:00:00"/>
    <n v="26"/>
    <x v="3"/>
    <x v="0"/>
  </r>
  <r>
    <n v="154043"/>
    <s v="UNIVERSIDADE FEDERAL DE UBERLÂNDIA"/>
    <s v="009/2021"/>
    <s v="01.999.079/0001-79"/>
    <s v="VILLAGE ADMINISTRACAO E SERVICOS EIRELI"/>
    <n v="8137194614"/>
    <s v="ANA LAURA TEIXEIRA BORGES"/>
    <n v="422105"/>
    <n v="44"/>
    <s v="CAMPUS SANTA MÔNICA"/>
    <n v="1665.21"/>
    <n v="4377.12"/>
    <s v="06 – ENSINO MÉDIO COMPLETO"/>
    <s v="Médio"/>
    <s v="Feminino"/>
    <d v="1998-12-20T00:00:00"/>
    <s v="Branca"/>
    <s v="RECEPCIONISTA"/>
    <d v="2022-06-02T00:00:00"/>
    <n v="24"/>
    <x v="3"/>
    <x v="0"/>
  </r>
  <r>
    <n v="154043"/>
    <s v="UNIVERSIDADE FEDERAL DE UBERLÂNDIA"/>
    <s v="009/2021"/>
    <s v="01.999.079/0001-79"/>
    <s v="VILLAGE ADMINISTRACAO E SERVICOS EIRELI"/>
    <n v="13515890670"/>
    <s v="ANA LIVIA DA CONCEIÇÃO SOUZA SANTOS"/>
    <n v="422105"/>
    <n v="44"/>
    <s v="CAMPUS UMUARAMA "/>
    <n v="1665.21"/>
    <n v="4377.12"/>
    <s v="06 – ENSINO MÉDIO COMPLETO"/>
    <s v="Graduação"/>
    <s v="Feminino"/>
    <d v="1998-04-07T00:00:00"/>
    <s v="Branca"/>
    <s v="RECEPCIONISTA"/>
    <d v="2021-08-03T00:00:00"/>
    <n v="24"/>
    <x v="3"/>
    <x v="0"/>
  </r>
  <r>
    <n v="154043"/>
    <s v="UNIVERSIDADE FEDERAL DE UBERLÂNDIA"/>
    <s v="009/2021"/>
    <s v="01.999.079/0001-79"/>
    <s v="VILLAGE ADMINISTRACAO E SERVICOS EIRELI"/>
    <n v="2974507603"/>
    <s v="ANA PAULA DE OLIVEIRA "/>
    <n v="422105"/>
    <n v="44"/>
    <s v="CAMPUS UMUARAMA "/>
    <n v="1665.21"/>
    <n v="4377.12"/>
    <s v="06 – ENSINO MÉDIO COMPLETO"/>
    <s v="Médio"/>
    <s v="Feminino"/>
    <d v="1973-04-06T00:00:00"/>
    <s v="Preta"/>
    <s v="RECEPCIONISTA"/>
    <d v="2021-05-11T00:00:00"/>
    <n v="49"/>
    <x v="4"/>
    <x v="0"/>
  </r>
  <r>
    <n v="154043"/>
    <s v="UNIVERSIDADE FEDERAL DE UBERLÂNDIA"/>
    <s v="009/2021"/>
    <s v="01.999.079/0001-79"/>
    <s v="VILLAGE ADMINISTRACAO E SERVICOS EIRELI"/>
    <n v="7541737631"/>
    <s v="ANA PAULA DE OLIVEIRA REALINO FERREIRA "/>
    <n v="422105"/>
    <n v="44"/>
    <s v="CAMPUS SANTA MÔNICA"/>
    <n v="1665.21"/>
    <n v="4377.12"/>
    <s v="06 – ENSINO MÉDIO COMPLETO"/>
    <s v="Graduação"/>
    <s v="Feminino"/>
    <d v="1986-06-28T00:00:00"/>
    <s v="Branca"/>
    <s v="RECEPCIONISTA"/>
    <d v="2021-05-11T00:00:00"/>
    <n v="36"/>
    <x v="1"/>
    <x v="0"/>
  </r>
  <r>
    <n v="154043"/>
    <s v="UNIVERSIDADE FEDERAL DE UBERLÂNDIA"/>
    <s v="009/2021"/>
    <s v="01.999.079/0001-79"/>
    <s v="VILLAGE ADMINISTRACAO E SERVICOS EIRELI"/>
    <n v="9654726637"/>
    <s v="ANDRESSA ETHEFANNY CALDEIRA DE NOVAIS"/>
    <n v="422105"/>
    <n v="44"/>
    <s v="CAMPUS SANTA MÔNICA"/>
    <n v="1665.21"/>
    <n v="4377.12"/>
    <s v="06 – ENSINO MÉDIO COMPLETO"/>
    <s v="Médio"/>
    <s v="Feminino"/>
    <d v="2002-06-18T00:00:00"/>
    <s v="Branca"/>
    <s v="RECEPCIONISTA"/>
    <d v="2021-05-13T00:00:00"/>
    <n v="20"/>
    <x v="6"/>
    <x v="0"/>
  </r>
  <r>
    <n v="154043"/>
    <s v="UNIVERSIDADE FEDERAL DE UBERLÂNDIA"/>
    <s v="009/2021"/>
    <s v="01.999.079/0001-79"/>
    <s v="VILLAGE ADMINISTRACAO E SERVICOS EIRELI"/>
    <n v="11429846640"/>
    <s v="ANDRESSA MARTINS RIBEIRO"/>
    <n v="422105"/>
    <n v="44"/>
    <s v="CAMPUS SANTA MÔNICA"/>
    <n v="1665.21"/>
    <n v="4377.12"/>
    <s v="06 – ENSINO MÉDIO COMPLETO"/>
    <s v="Médio"/>
    <s v="Feminino"/>
    <d v="1994-09-30T00:00:00"/>
    <s v="Branca"/>
    <s v="RECEPCIONISTA"/>
    <d v="2021-05-11T00:00:00"/>
    <n v="28"/>
    <x v="3"/>
    <x v="0"/>
  </r>
  <r>
    <n v="154043"/>
    <s v="UNIVERSIDADE FEDERAL DE UBERLÂNDIA"/>
    <s v="009/2021"/>
    <s v="01.999.079/0001-79"/>
    <s v="VILLAGE ADMINISTRACAO E SERVICOS EIRELI"/>
    <n v="8077971628"/>
    <s v="ANICELLI ARANTES COSTA"/>
    <n v="422105"/>
    <n v="44"/>
    <s v="CAMPUS UMUARAMA "/>
    <n v="1665.21"/>
    <n v="4377.12"/>
    <s v="06 – ENSINO MÉDIO COMPLETO"/>
    <s v="Médio"/>
    <s v="Feminino"/>
    <d v="1985-01-11T00:00:00"/>
    <s v="Parda"/>
    <s v="RECEPCIONISTA"/>
    <d v="2021-09-22T00:00:00"/>
    <n v="37"/>
    <x v="1"/>
    <x v="0"/>
  </r>
  <r>
    <n v="154043"/>
    <s v="UNIVERSIDADE FEDERAL DE UBERLÂNDIA"/>
    <s v="009/2021"/>
    <s v="01.999.079/0001-79"/>
    <s v="VILLAGE ADMINISTRACAO E SERVICOS EIRELI"/>
    <n v="79606709604"/>
    <s v="ANTÔNIO ALVES DE SOUZA"/>
    <n v="517410"/>
    <n v="44"/>
    <s v="CAMPUS UMUARAMA "/>
    <n v="1400"/>
    <n v="4374.2"/>
    <s v="06 – ENSINO MÉDIO COMPLETO"/>
    <s v="Médio"/>
    <s v="Masculino"/>
    <d v="1971-07-15T00:00:00"/>
    <s v="Branca"/>
    <s v="PORTEIRO"/>
    <d v="2021-05-12T00:00:00"/>
    <n v="51"/>
    <x v="4"/>
    <x v="0"/>
  </r>
  <r>
    <n v="154043"/>
    <s v="UNIVERSIDADE FEDERAL DE UBERLÂNDIA"/>
    <s v="009/2021"/>
    <s v="01.999.079/0001-79"/>
    <s v="VILLAGE ADMINISTRACAO E SERVICOS EIRELI"/>
    <n v="98705580625"/>
    <s v="ANTÔNIO LUIZ RODRIGUES "/>
    <n v="517410"/>
    <n v="44"/>
    <s v="JARDIM BRASILIA"/>
    <n v="1400"/>
    <n v="4374.2"/>
    <s v="06 – ENSINO MÉDIO COMPLETO"/>
    <s v="Médio"/>
    <s v="Masculino"/>
    <d v="1974-04-12T00:00:00"/>
    <s v="Preta"/>
    <s v="PORTEIRO"/>
    <d v="2021-05-12T00:00:00"/>
    <n v="48"/>
    <x v="5"/>
    <x v="0"/>
  </r>
  <r>
    <n v="154043"/>
    <s v="UNIVERSIDADE FEDERAL DE UBERLÂNDIA"/>
    <s v="009/2021"/>
    <s v="01.999.079/0001-79"/>
    <s v="VILLAGE ADMINISTRACAO E SERVICOS EIRELI"/>
    <n v="305690604"/>
    <s v="ARLETE MENDES DIAS"/>
    <n v="951315"/>
    <n v="44"/>
    <s v="CAMPUS SANTA MÔNICA"/>
    <n v="1400"/>
    <n v="4374.2"/>
    <s v="06 – ENSINO MÉDIO COMPLETO"/>
    <s v="Médio"/>
    <s v="Feminino"/>
    <d v="1974-04-19T00:00:00"/>
    <s v="Branca"/>
    <s v="OPERADOR DE VIDEOMONITORAMENTO"/>
    <d v="2022-08-26T00:00:00"/>
    <n v="48"/>
    <x v="5"/>
    <x v="0"/>
  </r>
  <r>
    <n v="154043"/>
    <s v="UNIVERSIDADE FEDERAL DE UBERLÂNDIA"/>
    <s v="009/2021"/>
    <s v="01.999.079/0001-79"/>
    <s v="VILLAGE ADMINISTRACAO E SERVICOS EIRELI"/>
    <n v="12965970673"/>
    <s v="BARBARA ROSA BONIFACIO"/>
    <n v="422105"/>
    <n v="44"/>
    <s v="CAMPUS UMUARAMA "/>
    <n v="1665.21"/>
    <n v="4377.12"/>
    <s v="06 – ENSINO MÉDIO COMPLETO"/>
    <s v="Médio"/>
    <s v="Feminino"/>
    <d v="2000-03-29T00:00:00"/>
    <s v="Preta"/>
    <s v="RECEPCIONISTA"/>
    <d v="2022-08-19T00:00:00"/>
    <n v="22"/>
    <x v="6"/>
    <x v="0"/>
  </r>
  <r>
    <n v="154043"/>
    <s v="UNIVERSIDADE FEDERAL DE UBERLÂNDIA"/>
    <s v="009/2021"/>
    <s v="01.999.079/0001-79"/>
    <s v="VILLAGE ADMINISTRACAO E SERVICOS EIRELI"/>
    <n v="10865501610"/>
    <s v="BEATRIZ VASCONCELOS SOUZA "/>
    <n v="517410"/>
    <n v="44"/>
    <s v="JARDIM BRASILIA"/>
    <n v="1400"/>
    <n v="3862.71"/>
    <s v="06 – ENSINO MÉDIO COMPLETO"/>
    <s v="Médio"/>
    <s v="Feminino"/>
    <d v="1992-09-19T00:00:00"/>
    <s v="Branca"/>
    <s v="PORTEIRO"/>
    <d v="2021-05-11T00:00:00"/>
    <n v="30"/>
    <x v="0"/>
    <x v="0"/>
  </r>
  <r>
    <n v="154043"/>
    <s v="UNIVERSIDADE FEDERAL DE UBERLÂNDIA"/>
    <s v="009/2021"/>
    <s v="01.999.079/0001-79"/>
    <s v="VILLAGE ADMINISTRACAO E SERVICOS EIRELI"/>
    <n v="13489398696"/>
    <s v="BRUNA ALVES RODRIGUES "/>
    <n v="422105"/>
    <n v="44"/>
    <s v="CAMPUS EDUCAÇÃO FÍSICA"/>
    <n v="1665.21"/>
    <n v="4377.12"/>
    <s v="06 – ENSINO MÉDIO COMPLETO"/>
    <s v="Médio"/>
    <s v="Feminino"/>
    <d v="1995-02-05T00:00:00"/>
    <s v="Branca"/>
    <s v="RECEPCIONISTA"/>
    <d v="2021-05-11T00:00:00"/>
    <n v="27"/>
    <x v="3"/>
    <x v="0"/>
  </r>
  <r>
    <n v="154043"/>
    <s v="UNIVERSIDADE FEDERAL DE UBERLÂNDIA"/>
    <s v="009/2021"/>
    <s v="01.999.079/0001-79"/>
    <s v="VILLAGE ADMINISTRACAO E SERVICOS EIRELI"/>
    <n v="4148950616"/>
    <s v="CALISTENES DOS SANTOS RIBEIRO"/>
    <n v="422105"/>
    <n v="44"/>
    <s v="CAMPUS SANTA MÔNICA"/>
    <n v="1665.21"/>
    <n v="4377.12"/>
    <s v="06 – ENSINO MÉDIO COMPLETO"/>
    <s v="Médio"/>
    <s v="Masculino"/>
    <d v="1979-02-06T00:00:00"/>
    <s v="Branca"/>
    <s v="RECEPCIONISTA"/>
    <d v="2021-05-13T00:00:00"/>
    <n v="43"/>
    <x v="2"/>
    <x v="0"/>
  </r>
  <r>
    <n v="154043"/>
    <s v="UNIVERSIDADE FEDERAL DE UBERLÂNDIA"/>
    <s v="009/2021"/>
    <s v="01.999.079/0001-79"/>
    <s v="VILLAGE ADMINISTRACAO E SERVICOS EIRELI"/>
    <n v="35014814620"/>
    <s v="CARLOS ROBERTO CARDOSO"/>
    <n v="517410"/>
    <n v="44"/>
    <s v="GRAÇA DO ACHÉ"/>
    <n v="1400"/>
    <n v="4374.2"/>
    <s v="06 – ENSINO MÉDIO COMPLETO"/>
    <s v="Médio"/>
    <s v="Masculino"/>
    <d v="1957-12-28T00:00:00"/>
    <s v="Parda"/>
    <s v="PORTEIRO"/>
    <d v="2021-05-11T00:00:00"/>
    <n v="65"/>
    <x v="10"/>
    <x v="0"/>
  </r>
  <r>
    <n v="154043"/>
    <s v="UNIVERSIDADE FEDERAL DE UBERLÂNDIA"/>
    <s v="009/2021"/>
    <s v="01.999.079/0001-79"/>
    <s v="VILLAGE ADMINISTRACAO E SERVICOS EIRELI"/>
    <n v="11335760601"/>
    <s v="CAROLINA CARDOSO  DE MELO  "/>
    <n v="422105"/>
    <n v="44"/>
    <s v="CAMPUS UMUARAMA "/>
    <n v="1665.21"/>
    <n v="4377.12"/>
    <s v="06 – ENSINO MÉDIO COMPLETO"/>
    <s v="Médio"/>
    <s v="Feminino"/>
    <d v="1997-07-16T00:00:00"/>
    <s v="Branca"/>
    <s v="RECEPCIONISTA"/>
    <d v="2021-08-24T00:00:00"/>
    <n v="25"/>
    <x v="3"/>
    <x v="0"/>
  </r>
  <r>
    <n v="154043"/>
    <s v="UNIVERSIDADE FEDERAL DE UBERLÂNDIA"/>
    <s v="009/2021"/>
    <s v="01.999.079/0001-79"/>
    <s v="VILLAGE ADMINISTRACAO E SERVICOS EIRELI"/>
    <s v="O2025468610"/>
    <s v="CAROLINE MACHADO MENDONCA"/>
    <n v="422105"/>
    <n v="44"/>
    <s v="CAMPUS SANTA MÔNICA"/>
    <n v="1665.21"/>
    <n v="4377.12"/>
    <s v="06 – ENSINO MÉDIO COMPLETO"/>
    <s v="Médio"/>
    <s v="Feminino"/>
    <d v="2001-05-03T00:00:00"/>
    <s v="Branca"/>
    <s v="RECEPCIONISTA"/>
    <d v="2022-08-01T00:00:00"/>
    <n v="21"/>
    <x v="6"/>
    <x v="0"/>
  </r>
  <r>
    <n v="154043"/>
    <s v="UNIVERSIDADE FEDERAL DE UBERLÂNDIA"/>
    <s v="009/2021"/>
    <s v="01.999.079/0001-79"/>
    <s v="VILLAGE ADMINISTRACAO E SERVICOS EIRELI"/>
    <n v="3915442682"/>
    <s v="CELINA LOIOLA FERREIRA"/>
    <n v="422105"/>
    <n v="44"/>
    <s v="CAMPUS SANTA MÔNICA"/>
    <n v="1665.21"/>
    <n v="4377.12"/>
    <s v="06 – ENSINO MÉDIO COMPLETO"/>
    <s v="Graduação"/>
    <s v="Feminino"/>
    <d v="1979-03-03T00:00:00"/>
    <s v="Branca"/>
    <s v="RECEPCIONISTA"/>
    <d v="2021-08-23T00:00:00"/>
    <n v="43"/>
    <x v="2"/>
    <x v="0"/>
  </r>
  <r>
    <n v="154043"/>
    <s v="UNIVERSIDADE FEDERAL DE UBERLÂNDIA"/>
    <s v="009/2021"/>
    <s v="01.999.079/0001-79"/>
    <s v="VILLAGE ADMINISTRACAO E SERVICOS EIRELI"/>
    <n v="300405669"/>
    <s v="CESAR DE PAULA NOGUEIRA "/>
    <n v="517410"/>
    <n v="44"/>
    <s v="GLORIA"/>
    <n v="1400"/>
    <n v="3878.58"/>
    <s v="06 – ENSINO MÉDIO COMPLETO"/>
    <s v="Médio"/>
    <s v="Masculino"/>
    <d v="1974-11-05T00:00:00"/>
    <s v="Branca"/>
    <s v="PORTEIRO"/>
    <d v="2021-05-12T00:00:00"/>
    <n v="48"/>
    <x v="5"/>
    <x v="0"/>
  </r>
  <r>
    <n v="154043"/>
    <s v="UNIVERSIDADE FEDERAL DE UBERLÂNDIA"/>
    <s v="009/2021"/>
    <s v="01.999.079/0001-79"/>
    <s v="VILLAGE ADMINISTRACAO E SERVICOS EIRELI"/>
    <n v="75607611604"/>
    <s v="CLAUDINEI JOSÉ DE MORAES"/>
    <n v="517410"/>
    <n v="44"/>
    <s v="CAMPUS UMUARAMA "/>
    <n v="1400"/>
    <n v="4374.2"/>
    <s v="06 – ENSINO MÉDIO COMPLETO"/>
    <s v="Médio"/>
    <s v="Masculino"/>
    <d v="1967-10-15T00:00:00"/>
    <s v="Parda"/>
    <s v="PORTEIRO"/>
    <d v="2021-05-12T00:00:00"/>
    <n v="55"/>
    <x v="9"/>
    <x v="0"/>
  </r>
  <r>
    <n v="154043"/>
    <s v="UNIVERSIDADE FEDERAL DE UBERLÂNDIA"/>
    <s v="009/2021"/>
    <s v="01.999.079/0001-79"/>
    <s v="VILLAGE ADMINISTRACAO E SERVICOS EIRELI"/>
    <n v="5669167627"/>
    <s v="DANIEL MACHADO"/>
    <n v="517410"/>
    <n v="44"/>
    <s v="DUQUE DE CAXIAS"/>
    <n v="1400"/>
    <n v="4374.2"/>
    <s v="06 – ENSINO MÉDIO COMPLETO"/>
    <s v="Médio"/>
    <s v="Masculino"/>
    <d v="1982-11-11T00:00:00"/>
    <s v="Branca"/>
    <s v="PORTEIRO"/>
    <d v="2021-05-12T00:00:00"/>
    <n v="40"/>
    <x v="2"/>
    <x v="0"/>
  </r>
  <r>
    <n v="154043"/>
    <s v="UNIVERSIDADE FEDERAL DE UBERLÂNDIA"/>
    <s v="009/2021"/>
    <s v="01.999.079/0001-79"/>
    <s v="VILLAGE ADMINISTRACAO E SERVICOS EIRELI"/>
    <n v="71378340191"/>
    <s v="DANIELLA PEREIRA DE ANDRADE"/>
    <n v="422105"/>
    <n v="44"/>
    <s v="CAMPUS SANTA MÔNICA"/>
    <n v="1665.21"/>
    <n v="4377.12"/>
    <s v="06 – ENSINO MÉDIO COMPLETO"/>
    <s v="Graduação"/>
    <s v="Feminino"/>
    <d v="1977-02-07T00:00:00"/>
    <s v="Branca"/>
    <s v="RECEPCIONISTA"/>
    <d v="2021-10-01T00:00:00"/>
    <n v="45"/>
    <x v="5"/>
    <x v="0"/>
  </r>
  <r>
    <n v="154043"/>
    <s v="UNIVERSIDADE FEDERAL DE UBERLÂNDIA"/>
    <s v="009/2021"/>
    <s v="01.999.079/0001-79"/>
    <s v="VILLAGE ADMINISTRACAO E SERVICOS EIRELI"/>
    <n v="5066011617"/>
    <s v="DAYANE ALVES RIBEIRO"/>
    <n v="422105"/>
    <n v="44"/>
    <s v="CAMPUS UMUARAMA "/>
    <n v="1665.21"/>
    <n v="4377.12"/>
    <s v="06 – ENSINO MÉDIO COMPLETO"/>
    <s v="Graduação"/>
    <s v="Feminino"/>
    <d v="1981-09-02T00:00:00"/>
    <s v="Branca"/>
    <s v="RECEPCIONISTA"/>
    <d v="2021-05-11T00:00:00"/>
    <n v="41"/>
    <x v="2"/>
    <x v="0"/>
  </r>
  <r>
    <n v="154043"/>
    <s v="UNIVERSIDADE FEDERAL DE UBERLÂNDIA"/>
    <s v="009/2021"/>
    <s v="01.999.079/0001-79"/>
    <s v="VILLAGE ADMINISTRACAO E SERVICOS EIRELI"/>
    <n v="50209647604"/>
    <s v="DENISE MARIA FARIA ARANTES AMARAL"/>
    <n v="422105"/>
    <n v="44"/>
    <s v="CAMPUS SANTA MÔNICA"/>
    <n v="1665.21"/>
    <n v="4377.12"/>
    <s v="06 – ENSINO MÉDIO COMPLETO"/>
    <s v="Médio"/>
    <s v="Feminino"/>
    <d v="1965-02-01T00:00:00"/>
    <s v="Branca"/>
    <s v="RECEPCIONISTA"/>
    <d v="2021-05-11T00:00:00"/>
    <n v="57"/>
    <x v="9"/>
    <x v="0"/>
  </r>
  <r>
    <n v="154043"/>
    <s v="UNIVERSIDADE FEDERAL DE UBERLÂNDIA"/>
    <s v="009/2021"/>
    <s v="01.999.079/0001-79"/>
    <s v="VILLAGE ADMINISTRACAO E SERVICOS EIRELI"/>
    <n v="96634863687"/>
    <s v="DIENE MARIANO RIBEIRO"/>
    <n v="517410"/>
    <n v="44"/>
    <s v="INSTITUTO DE QUÍMICA"/>
    <n v="1400"/>
    <n v="3862.71"/>
    <s v="06 – ENSINO MÉDIO COMPLETO"/>
    <s v="Médio"/>
    <s v="Feminino"/>
    <d v="1976-03-11T00:00:00"/>
    <s v="Branca"/>
    <s v="PORTEIRO"/>
    <d v="2021-05-11T00:00:00"/>
    <n v="46"/>
    <x v="5"/>
    <x v="0"/>
  </r>
  <r>
    <n v="154043"/>
    <s v="UNIVERSIDADE FEDERAL DE UBERLÂNDIA"/>
    <s v="009/2021"/>
    <s v="01.999.079/0001-79"/>
    <s v="VILLAGE ADMINISTRACAO E SERVICOS EIRELI"/>
    <n v="8493619663"/>
    <s v="DIOGO LINHARES BARBOSA "/>
    <n v="517410"/>
    <n v="44"/>
    <s v="GLORIA"/>
    <n v="1400"/>
    <n v="4390.07"/>
    <s v="06 – ENSINO MÉDIO COMPLETO"/>
    <s v="Médio"/>
    <s v="Masculino"/>
    <d v="1988-06-12T00:00:00"/>
    <s v="Parda"/>
    <s v="PORTEIRO"/>
    <d v="2021-05-12T00:00:00"/>
    <n v="34"/>
    <x v="1"/>
    <x v="0"/>
  </r>
  <r>
    <n v="154043"/>
    <s v="UNIVERSIDADE FEDERAL DE UBERLÂNDIA"/>
    <s v="009/2021"/>
    <s v="01.999.079/0001-79"/>
    <s v="VILLAGE ADMINISTRACAO E SERVICOS EIRELI"/>
    <n v="89146972587"/>
    <s v="DOUGLAS MAURO KAZUKO DO NASCIMENTO"/>
    <n v="517410"/>
    <n v="44"/>
    <s v="GLORIA"/>
    <n v="1400"/>
    <n v="3878.58"/>
    <s v="06 – ENSINO MÉDIO COMPLETO"/>
    <s v="Médio"/>
    <s v="Masculino"/>
    <d v="1974-01-02T00:00:00"/>
    <s v="Branca"/>
    <s v="PORTEIRO"/>
    <d v="2021-11-03T00:00:00"/>
    <n v="48"/>
    <x v="5"/>
    <x v="0"/>
  </r>
  <r>
    <n v="154043"/>
    <s v="UNIVERSIDADE FEDERAL DE UBERLÂNDIA"/>
    <s v="009/2021"/>
    <s v="01.999.079/0001-79"/>
    <s v="VILLAGE ADMINISTRACAO E SERVICOS EIRELI"/>
    <n v="10969426666"/>
    <s v="DYEFFERSON LEANDRO DE FARIA "/>
    <n v="517410"/>
    <n v="44"/>
    <s v="CAMPUS UMUARAMA "/>
    <n v="1400"/>
    <n v="3862.71"/>
    <s v="06 – ENSINO MÉDIO COMPLETO"/>
    <s v="Médio"/>
    <s v="Masculino"/>
    <d v="1994-10-20T00:00:00"/>
    <s v="Branca"/>
    <s v="PORTEIRO"/>
    <d v="2021-05-11T00:00:00"/>
    <n v="28"/>
    <x v="3"/>
    <x v="0"/>
  </r>
  <r>
    <n v="154043"/>
    <s v="UNIVERSIDADE FEDERAL DE UBERLÂNDIA"/>
    <s v="009/2021"/>
    <s v="01.999.079/0001-79"/>
    <s v="VILLAGE ADMINISTRACAO E SERVICOS EIRELI"/>
    <n v="72658606672"/>
    <s v="EDSON VICENTE DA SILVA "/>
    <n v="517410"/>
    <n v="44"/>
    <s v="MUSEU MUNA"/>
    <n v="1400"/>
    <n v="4374.2"/>
    <s v="06 – ENSINO MÉDIO COMPLETO"/>
    <s v="Médio"/>
    <s v="Masculino"/>
    <d v="1969-12-01T00:00:00"/>
    <s v="Preta"/>
    <s v="PORTEIRO"/>
    <d v="2021-05-12T00:00:00"/>
    <n v="53"/>
    <x v="4"/>
    <x v="0"/>
  </r>
  <r>
    <n v="154043"/>
    <s v="UNIVERSIDADE FEDERAL DE UBERLÂNDIA"/>
    <s v="009/2021"/>
    <s v="01.999.079/0001-79"/>
    <s v="VILLAGE ADMINISTRACAO E SERVICOS EIRELI"/>
    <n v="53658140615"/>
    <s v="EDVALDO PEREIRA "/>
    <n v="517410"/>
    <n v="44"/>
    <s v="CAPIM BRANCO"/>
    <n v="1400"/>
    <n v="4481.87"/>
    <s v="06 – ENSINO MÉDIO COMPLETO"/>
    <s v="Médio"/>
    <s v="Masculino"/>
    <d v="1965-05-26T00:00:00"/>
    <s v="Preta"/>
    <s v="PORTEIRO"/>
    <d v="2021-05-12T00:00:00"/>
    <n v="57"/>
    <x v="9"/>
    <x v="0"/>
  </r>
  <r>
    <n v="154043"/>
    <s v="UNIVERSIDADE FEDERAL DE UBERLÂNDIA"/>
    <s v="009/2021"/>
    <s v="01.999.079/0001-79"/>
    <s v="VILLAGE ADMINISTRACAO E SERVICOS EIRELI"/>
    <n v="9836003681"/>
    <s v="EGLAI PEREIRA MOTA SANTOS QUEIROZ"/>
    <n v="422105"/>
    <n v="44"/>
    <s v="CAMPUS SANTA MÔNICA"/>
    <n v="1665.21"/>
    <n v="4377.12"/>
    <s v="06 – ENSINO MÉDIO COMPLETO"/>
    <s v="Médio"/>
    <s v="Feminino"/>
    <d v="1990-04-30T00:00:00"/>
    <s v="Branca"/>
    <s v="RECEPCIONISTA"/>
    <d v="2022-06-15T00:00:00"/>
    <n v="32"/>
    <x v="0"/>
    <x v="0"/>
  </r>
  <r>
    <n v="154043"/>
    <s v="UNIVERSIDADE FEDERAL DE UBERLÂNDIA"/>
    <s v="009/2021"/>
    <s v="01.999.079/0001-79"/>
    <s v="VILLAGE ADMINISTRACAO E SERVICOS EIRELI"/>
    <n v="9143501613"/>
    <s v="ELAINE PLACIDO FERNANDES "/>
    <n v="951315"/>
    <n v="44"/>
    <s v="CAMPUS SANTA MÔNICA"/>
    <n v="1400"/>
    <n v="4374.2"/>
    <s v="06 – ENSINO MÉDIO COMPLETO"/>
    <s v="Médio"/>
    <s v="Feminino"/>
    <d v="1988-12-11T00:00:00"/>
    <s v="Branca"/>
    <s v="OPERADOR DE VIDEOMONITORAMENTO"/>
    <d v="2022-10-07T00:00:00"/>
    <n v="34"/>
    <x v="1"/>
    <x v="0"/>
  </r>
  <r>
    <n v="154043"/>
    <s v="UNIVERSIDADE FEDERAL DE UBERLÂNDIA"/>
    <s v="009/2021"/>
    <s v="01.999.079/0001-79"/>
    <s v="VILLAGE ADMINISTRACAO E SERVICOS EIRELI"/>
    <n v="55379010644"/>
    <s v="ELEOMAR MARQUES DA SILVA"/>
    <n v="517410"/>
    <n v="44"/>
    <s v="MORADIA ESTUDANTIL"/>
    <n v="1400"/>
    <n v="4374.2"/>
    <s v="06 – ENSINO MÉDIO COMPLETO"/>
    <s v="Médio"/>
    <s v="Masculino"/>
    <d v="1965-08-12T00:00:00"/>
    <s v="Branca"/>
    <s v="PORTEIRO"/>
    <d v="2021-05-12T00:00:00"/>
    <n v="57"/>
    <x v="9"/>
    <x v="0"/>
  </r>
  <r>
    <n v="154043"/>
    <s v="UNIVERSIDADE FEDERAL DE UBERLÂNDIA"/>
    <s v="009/2021"/>
    <s v="01.999.079/0001-79"/>
    <s v="VILLAGE ADMINISTRACAO E SERVICOS EIRELI"/>
    <n v="6119685685"/>
    <s v="ELIANE GOMIDE MACEDO"/>
    <n v="517410"/>
    <n v="44"/>
    <s v="CAMPUS SANTA MÔNICA"/>
    <n v="1400"/>
    <n v="3862.71"/>
    <s v="06 – ENSINO MÉDIO COMPLETO"/>
    <s v="Médio"/>
    <s v="Feminino"/>
    <d v="1979-12-31T00:00:00"/>
    <s v="Branca"/>
    <s v="PORTEIRO"/>
    <d v="2021-05-11T00:00:00"/>
    <n v="43"/>
    <x v="2"/>
    <x v="0"/>
  </r>
  <r>
    <n v="154043"/>
    <s v="UNIVERSIDADE FEDERAL DE UBERLÂNDIA"/>
    <s v="009/2021"/>
    <s v="01.999.079/0001-79"/>
    <s v="VILLAGE ADMINISTRACAO E SERVICOS EIRELI"/>
    <n v="55889468634"/>
    <s v="ELOISA CRISTINA SILVA OLIVEIRA"/>
    <n v="951315"/>
    <n v="44"/>
    <s v="MUSEU DO ÍNDIO"/>
    <n v="1400"/>
    <n v="3862.71"/>
    <s v="06 – ENSINO MÉDIO COMPLETO"/>
    <s v="Médio"/>
    <s v="Feminino"/>
    <d v="1959-03-06T00:00:00"/>
    <s v="Preta"/>
    <s v="PORTEIRO"/>
    <d v="2022-06-20T00:00:00"/>
    <n v="63"/>
    <x v="8"/>
    <x v="0"/>
  </r>
  <r>
    <n v="154043"/>
    <s v="UNIVERSIDADE FEDERAL DE UBERLÂNDIA"/>
    <s v="009/2021"/>
    <s v="01.999.079/0001-79"/>
    <s v="VILLAGE ADMINISTRACAO E SERVICOS EIRELI"/>
    <s v="O1038231663"/>
    <s v="ELZA MARIA DE OLIVEIRA CAMPOS"/>
    <n v="517410"/>
    <n v="44"/>
    <s v="GLORIA"/>
    <n v="1400"/>
    <n v="3878.58"/>
    <s v="06 – ENSINO MÉDIO COMPLETO"/>
    <s v="Médio"/>
    <s v="Feminino"/>
    <d v="1973-07-20T00:00:00"/>
    <s v="Branca"/>
    <s v="PORTEIRO"/>
    <d v="2021-05-11T00:00:00"/>
    <n v="49"/>
    <x v="4"/>
    <x v="0"/>
  </r>
  <r>
    <n v="154043"/>
    <s v="UNIVERSIDADE FEDERAL DE UBERLÂNDIA"/>
    <s v="009/2021"/>
    <s v="01.999.079/0001-79"/>
    <s v="VILLAGE ADMINISTRACAO E SERVICOS EIRELI"/>
    <n v="35103302691"/>
    <s v="EMMANUEL BORGES PINTO"/>
    <n v="422105"/>
    <n v="44"/>
    <s v="CAMPUS EDUCAÇÃO FÍSICA"/>
    <n v="1665.21"/>
    <n v="4481.87"/>
    <s v="06 – ENSINO MÉDIO COMPLETO"/>
    <s v="Graduação"/>
    <s v="Masculino"/>
    <d v="1962-12-14T00:00:00"/>
    <s v="Branca"/>
    <s v="RECEPCIONISTA"/>
    <d v="2021-05-11T00:00:00"/>
    <n v="60"/>
    <x v="8"/>
    <x v="0"/>
  </r>
  <r>
    <n v="154043"/>
    <s v="UNIVERSIDADE FEDERAL DE UBERLÂNDIA"/>
    <s v="009/2021"/>
    <s v="01.999.079/0001-79"/>
    <s v="VILLAGE ADMINISTRACAO E SERVICOS EIRELI"/>
    <n v="61955736120"/>
    <s v="ERNANE PEREIRA DE OLIVEIRA "/>
    <n v="517410"/>
    <n v="44"/>
    <s v="GLORIA"/>
    <n v="1400"/>
    <n v="4390.07"/>
    <s v="06 – ENSINO MÉDIO COMPLETO"/>
    <s v="Médio"/>
    <s v="Masculino"/>
    <d v="1968-03-17T00:00:00"/>
    <s v="Branca"/>
    <s v="PORTEIRO"/>
    <d v="2021-05-12T00:00:00"/>
    <n v="54"/>
    <x v="9"/>
    <x v="0"/>
  </r>
  <r>
    <n v="154043"/>
    <s v="UNIVERSIDADE FEDERAL DE UBERLÂNDIA"/>
    <s v="009/2021"/>
    <s v="01.999.079/0001-79"/>
    <s v="VILLAGE ADMINISTRACAO E SERVICOS EIRELI"/>
    <n v="1383955190"/>
    <s v="ESTEFANI PAULA DE ARAUJO SOARES "/>
    <n v="422105"/>
    <n v="44"/>
    <s v="CAMPUS SANTA MÔNICA"/>
    <n v="1665.21"/>
    <n v="4481.87"/>
    <s v="06 – ENSINO MÉDIO COMPLETO"/>
    <s v="Médio"/>
    <s v="Feminino"/>
    <d v="1984-04-13T00:00:00"/>
    <s v="Branca"/>
    <s v="RECEPCIONISTA"/>
    <d v="2022-05-30T00:00:00"/>
    <n v="38"/>
    <x v="1"/>
    <x v="0"/>
  </r>
  <r>
    <n v="154043"/>
    <s v="UNIVERSIDADE FEDERAL DE UBERLÂNDIA"/>
    <s v="009/2021"/>
    <s v="01.999.079/0001-79"/>
    <s v="VILLAGE ADMINISTRACAO E SERVICOS EIRELI"/>
    <n v="10387151648"/>
    <s v="ESTEFANY VIEIRA CAMPOS DE ASSIS"/>
    <n v="422105"/>
    <n v="44"/>
    <s v="CAMPUS SANTA MÔNICA"/>
    <n v="1665.21"/>
    <n v="4377.12"/>
    <s v="06 – ENSINO MÉDIO COMPLETO"/>
    <s v="Médio"/>
    <s v="Feminino"/>
    <d v="1991-04-07T00:00:00"/>
    <s v="Parda"/>
    <s v="RECEPCIONISTA"/>
    <d v="2022-09-21T00:00:00"/>
    <n v="31"/>
    <x v="0"/>
    <x v="0"/>
  </r>
  <r>
    <n v="154043"/>
    <s v="UNIVERSIDADE FEDERAL DE UBERLÂNDIA"/>
    <s v="009/2021"/>
    <s v="01.999.079/0001-79"/>
    <s v="VILLAGE ADMINISTRACAO E SERVICOS EIRELI"/>
    <n v="11512500666"/>
    <s v="EULLER PIO FIRMIANO"/>
    <n v="517410"/>
    <n v="44"/>
    <s v="CAMPUS UMUARAMA "/>
    <n v="1400"/>
    <n v="3862.71"/>
    <s v="06 – ENSINO MÉDIO COMPLETO"/>
    <s v="Graduação"/>
    <s v="Masculino"/>
    <d v="1993-02-04T00:00:00"/>
    <s v="Preta"/>
    <s v="PORTEIRO"/>
    <d v="2021-05-12T00:00:00"/>
    <n v="29"/>
    <x v="0"/>
    <x v="0"/>
  </r>
  <r>
    <n v="154043"/>
    <s v="UNIVERSIDADE FEDERAL DE UBERLÂNDIA"/>
    <s v="009/2021"/>
    <s v="01.999.079/0001-79"/>
    <s v="VILLAGE ADMINISTRACAO E SERVICOS EIRELI"/>
    <n v="26222230644"/>
    <s v="EVANGELISTA JOSE DE MESQUITA"/>
    <n v="517410"/>
    <n v="44"/>
    <s v="CAPIM BRANCO"/>
    <n v="1400"/>
    <n v="3862.71"/>
    <s v="06 – ENSINO MÉDIO COMPLETO"/>
    <s v="Médio"/>
    <s v="Masculino"/>
    <d v="1957-04-25T00:00:00"/>
    <s v="Branca"/>
    <s v="PORTEIRO"/>
    <d v="2021-05-11T00:00:00"/>
    <n v="65"/>
    <x v="10"/>
    <x v="0"/>
  </r>
  <r>
    <n v="154043"/>
    <s v="UNIVERSIDADE FEDERAL DE UBERLÂNDIA"/>
    <s v="009/2021"/>
    <s v="01.999.079/0001-79"/>
    <s v="VILLAGE ADMINISTRACAO E SERVICOS EIRELI"/>
    <n v="13059028664"/>
    <s v="FELIPE GIROTO GUIMARAES DE FREITAS"/>
    <n v="422105"/>
    <n v="44"/>
    <s v="CAMPUS SANTA MÔNICA"/>
    <n v="1665.21"/>
    <n v="4377.12"/>
    <s v="06 – ENSINO MÉDIO COMPLETO"/>
    <s v="Médio"/>
    <s v="Masculino"/>
    <d v="2001-08-19T00:00:00"/>
    <s v="Branca"/>
    <s v="RECEPCIONISTA"/>
    <d v="2022-08-23T00:00:00"/>
    <n v="21"/>
    <x v="6"/>
    <x v="0"/>
  </r>
  <r>
    <n v="154043"/>
    <s v="UNIVERSIDADE FEDERAL DE UBERLÂNDIA"/>
    <s v="009/2021"/>
    <s v="01.999.079/0001-79"/>
    <s v="VILLAGE ADMINISTRACAO E SERVICOS EIRELI"/>
    <n v="7083442673"/>
    <s v="FELIPE MARQUES "/>
    <n v="517410"/>
    <n v="44"/>
    <s v="CAMPUS SANTA MÔNICA"/>
    <n v="1400"/>
    <n v="3817.35"/>
    <s v="06 – ENSINO MÉDIO COMPLETO"/>
    <s v="Médio"/>
    <s v="Masculino"/>
    <d v="1988-08-25T00:00:00"/>
    <s v="Branca"/>
    <s v="PORTEIRO"/>
    <d v="2021-05-11T00:00:00"/>
    <n v="34"/>
    <x v="1"/>
    <x v="0"/>
  </r>
  <r>
    <n v="154043"/>
    <s v="UNIVERSIDADE FEDERAL DE UBERLÂNDIA"/>
    <s v="009/2021"/>
    <s v="01.999.079/0001-79"/>
    <s v="VILLAGE ADMINISTRACAO E SERVICOS EIRELI"/>
    <n v="5111253645"/>
    <s v="FERNANDO MIZAEL DE OLIVEIRA "/>
    <n v="517410"/>
    <n v="44"/>
    <s v="CAMPUS UMUARAMA "/>
    <n v="1400"/>
    <n v="4374.2"/>
    <s v="06 – ENSINO MÉDIO COMPLETO"/>
    <s v="Médio"/>
    <s v="Masculino"/>
    <d v="1982-07-10T00:00:00"/>
    <s v="Parda"/>
    <s v="PORTEIRO"/>
    <d v="2021-05-11T00:00:00"/>
    <n v="40"/>
    <x v="2"/>
    <x v="0"/>
  </r>
  <r>
    <n v="154043"/>
    <s v="UNIVERSIDADE FEDERAL DE UBERLÂNDIA"/>
    <s v="009/2021"/>
    <s v="01.999.079/0001-79"/>
    <s v="VILLAGE ADMINISTRACAO E SERVICOS EIRELI"/>
    <n v="2842317114"/>
    <s v="FERNANDO SOARES DE LIMA SILVA "/>
    <n v="422105"/>
    <n v="44"/>
    <s v="CAMPUS SANTA MÔNICA"/>
    <n v="1665.21"/>
    <n v="4377.12"/>
    <s v="06 – ENSINO MÉDIO COMPLETO"/>
    <s v="Médio"/>
    <s v="Masculino"/>
    <d v="1988-03-27T00:00:00"/>
    <s v="Branca"/>
    <s v="RECEPCIONISTA"/>
    <d v="2021-05-11T00:00:00"/>
    <n v="34"/>
    <x v="1"/>
    <x v="0"/>
  </r>
  <r>
    <n v="154043"/>
    <s v="UNIVERSIDADE FEDERAL DE UBERLÂNDIA"/>
    <s v="009/2021"/>
    <s v="01.999.079/0001-79"/>
    <s v="VILLAGE ADMINISTRACAO E SERVICOS EIRELI"/>
    <n v="18113387803"/>
    <s v="FLAVIA LUCIA DA SILVA"/>
    <n v="422105"/>
    <n v="44"/>
    <s v="CAMPUS SANTA MÔNICA"/>
    <n v="1665.21"/>
    <n v="4377.12"/>
    <s v="06 – ENSINO MÉDIO COMPLETO"/>
    <s v="Graduação"/>
    <s v="Feminino"/>
    <d v="1973-12-21T00:00:00"/>
    <s v="Branca"/>
    <s v="RECEPCIONISTA"/>
    <d v="2022-03-16T00:00:00"/>
    <n v="49"/>
    <x v="4"/>
    <x v="0"/>
  </r>
  <r>
    <n v="154043"/>
    <s v="UNIVERSIDADE FEDERAL DE UBERLÂNDIA"/>
    <s v="009/2021"/>
    <s v="01.999.079/0001-79"/>
    <s v="VILLAGE ADMINISTRACAO E SERVICOS EIRELI"/>
    <n v="4483532618"/>
    <s v="FLAVIO FRANCISCO DOS SANTOS "/>
    <n v="517410"/>
    <n v="44"/>
    <s v="DUQUE DE CAXIAS"/>
    <n v="1400"/>
    <n v="4374.2"/>
    <s v="06 – ENSINO MÉDIO COMPLETO"/>
    <s v="Médio"/>
    <s v="Masculino"/>
    <d v="1979-12-11T00:00:00"/>
    <s v="Branca"/>
    <s v="PORTEIRO"/>
    <d v="2021-05-11T00:00:00"/>
    <n v="43"/>
    <x v="2"/>
    <x v="0"/>
  </r>
  <r>
    <n v="154043"/>
    <s v="UNIVERSIDADE FEDERAL DE UBERLÂNDIA"/>
    <s v="009/2021"/>
    <s v="01.999.079/0001-79"/>
    <s v="VILLAGE ADMINISTRACAO E SERVICOS EIRELI"/>
    <n v="3539019626"/>
    <s v="FLAVIO PALMENZONE"/>
    <n v="517410"/>
    <n v="44"/>
    <s v="CAMPUS UMUARAMA "/>
    <n v="1400"/>
    <n v="4374.2"/>
    <s v="06 – ENSINO MÉDIO COMPLETO"/>
    <s v="Médio"/>
    <s v="Masculino"/>
    <d v="1976-07-26T00:00:00"/>
    <s v="Branca"/>
    <s v="PORTEIRO"/>
    <d v="2021-10-07T00:00:00"/>
    <n v="46"/>
    <x v="5"/>
    <x v="0"/>
  </r>
  <r>
    <n v="154043"/>
    <s v="UNIVERSIDADE FEDERAL DE UBERLÂNDIA"/>
    <s v="009/2021"/>
    <s v="01.999.079/0001-79"/>
    <s v="VILLAGE ADMINISTRACAO E SERVICOS EIRELI"/>
    <n v="9508828609"/>
    <s v="FRANCIELLE TEIXEIRA MENEZES"/>
    <n v="422105"/>
    <n v="44"/>
    <s v="CAMPUS SANTA MÔNICA"/>
    <n v="1665.21"/>
    <n v="4377.12"/>
    <s v="06 – ENSINO MÉDIO COMPLETO"/>
    <s v="Médio"/>
    <s v="Feminino"/>
    <d v="1989-06-02T00:00:00"/>
    <s v="Parda"/>
    <s v="RECEPCIONISTA"/>
    <d v="2021-08-03T00:00:00"/>
    <n v="33"/>
    <x v="0"/>
    <x v="0"/>
  </r>
  <r>
    <n v="154043"/>
    <s v="UNIVERSIDADE FEDERAL DE UBERLÂNDIA"/>
    <s v="009/2021"/>
    <s v="01.999.079/0001-79"/>
    <s v="VILLAGE ADMINISTRACAO E SERVICOS EIRELI"/>
    <n v="5500851659"/>
    <s v="FRANCISLAIDE OLICIO DE OLIVEIRA "/>
    <n v="517410"/>
    <n v="44"/>
    <s v="CAMPUS SANTA MÔNICA"/>
    <n v="1400"/>
    <n v="3833.22"/>
    <s v="06 – ENSINO MÉDIO COMPLETO"/>
    <s v="Médio"/>
    <s v="Feminino"/>
    <d v="1982-12-27T00:00:00"/>
    <s v="Preta"/>
    <s v="PORTEIRO"/>
    <d v="2021-05-11T00:00:00"/>
    <n v="40"/>
    <x v="2"/>
    <x v="0"/>
  </r>
  <r>
    <n v="154043"/>
    <s v="UNIVERSIDADE FEDERAL DE UBERLÂNDIA"/>
    <s v="009/2021"/>
    <s v="01.999.079/0001-79"/>
    <s v="VILLAGE ADMINISTRACAO E SERVICOS EIRELI"/>
    <n v="70575838183"/>
    <s v="GABRIELLE LORRAN NUNES XAVIER"/>
    <n v="951315"/>
    <n v="44"/>
    <s v="CAMPUS SANTA MÔNICA"/>
    <n v="1400"/>
    <n v="3862.71"/>
    <s v="06 – ENSINO MÉDIO COMPLETO"/>
    <s v="Médio"/>
    <s v="Feminino"/>
    <d v="2000-10-04T00:00:00"/>
    <s v="Branca"/>
    <s v="OPERADOR DE VIDEOMONITORAMENTO"/>
    <d v="2022-06-21T00:00:00"/>
    <n v="22"/>
    <x v="6"/>
    <x v="0"/>
  </r>
  <r>
    <n v="154043"/>
    <s v="UNIVERSIDADE FEDERAL DE UBERLÂNDIA"/>
    <s v="009/2021"/>
    <s v="01.999.079/0001-79"/>
    <s v="VILLAGE ADMINISTRACAO E SERVICOS EIRELI"/>
    <n v="6357869660"/>
    <s v="GILLANE LIMA SILVA "/>
    <n v="422105"/>
    <n v="44"/>
    <s v="CAMPUS SANTA MÔNICA"/>
    <n v="1665.21"/>
    <n v="4377.12"/>
    <s v="06 – ENSINO MÉDIO COMPLETO"/>
    <s v="Médio"/>
    <s v="Feminino"/>
    <d v="1981-01-04T00:00:00"/>
    <s v="Branca"/>
    <s v="RECEPCIONISTA"/>
    <d v="2021-05-11T00:00:00"/>
    <n v="41"/>
    <x v="2"/>
    <x v="0"/>
  </r>
  <r>
    <n v="154043"/>
    <s v="UNIVERSIDADE FEDERAL DE UBERLÂNDIA"/>
    <s v="009/2021"/>
    <s v="01.999.079/0001-79"/>
    <s v="VILLAGE ADMINISTRACAO E SERVICOS EIRELI"/>
    <n v="5904800657"/>
    <s v="GISELE DA SILVA FARIA DIAS"/>
    <n v="422105"/>
    <n v="44"/>
    <s v="CAMPUS UMUARAMA "/>
    <n v="1665.21"/>
    <n v="4377.12"/>
    <s v="06 – ENSINO MÉDIO COMPLETO"/>
    <s v="Médio"/>
    <s v="Feminino"/>
    <d v="1981-07-29T00:00:00"/>
    <s v="Branca"/>
    <s v="RECEPCIONISTA"/>
    <d v="2022-07-25T00:00:00"/>
    <n v="41"/>
    <x v="2"/>
    <x v="0"/>
  </r>
  <r>
    <n v="154043"/>
    <s v="UNIVERSIDADE FEDERAL DE UBERLÂNDIA"/>
    <s v="009/2021"/>
    <s v="01.999.079/0001-79"/>
    <s v="VILLAGE ADMINISTRACAO E SERVICOS EIRELI"/>
    <n v="12929717629"/>
    <s v="GISELE OLIVEIRA DE FREITAS"/>
    <n v="422105"/>
    <n v="44"/>
    <s v="CAMPUS SANTA MÔNICA"/>
    <n v="1665.21"/>
    <n v="4377.12"/>
    <s v="06 – ENSINO MÉDIO COMPLETO"/>
    <s v="Médio"/>
    <s v="Feminino"/>
    <d v="1997-02-13T00:00:00"/>
    <s v="Branca"/>
    <s v="RECEPCIONISTA"/>
    <d v="2022-02-21T00:00:00"/>
    <n v="25"/>
    <x v="3"/>
    <x v="0"/>
  </r>
  <r>
    <n v="154043"/>
    <s v="UNIVERSIDADE FEDERAL DE UBERLÂNDIA"/>
    <s v="009/2021"/>
    <s v="01.999.079/0001-79"/>
    <s v="VILLAGE ADMINISTRACAO E SERVICOS EIRELI"/>
    <n v="2254340670"/>
    <s v="GUILHERME OLIVEIRA BORGES"/>
    <n v="422105"/>
    <n v="44"/>
    <s v="CAMPUS UMUARAMA "/>
    <n v="1665.21"/>
    <n v="4377.12"/>
    <s v="06 – ENSINO MÉDIO COMPLETO"/>
    <s v="Médio"/>
    <s v="Masculino"/>
    <d v="1999-07-23T00:00:00"/>
    <s v="Branca"/>
    <s v="RECEPCIONISTA"/>
    <d v="2022-04-04T00:00:00"/>
    <n v="23"/>
    <x v="6"/>
    <x v="0"/>
  </r>
  <r>
    <n v="154043"/>
    <s v="UNIVERSIDADE FEDERAL DE UBERLÂNDIA"/>
    <s v="009/2021"/>
    <s v="01.999.079/0001-79"/>
    <s v="VILLAGE ADMINISTRACAO E SERVICOS EIRELI"/>
    <n v="14453443609"/>
    <s v="GUSTAVO DA SILVA FREITAS "/>
    <n v="517410"/>
    <n v="44"/>
    <s v="CAMPUS SANTA MÔNICA"/>
    <n v="1400"/>
    <n v="4374.2"/>
    <s v="06 – ENSINO MÉDIO COMPLETO"/>
    <s v="Médio"/>
    <s v="Masculino"/>
    <d v="1996-12-14T00:00:00"/>
    <s v="Branca"/>
    <s v="PORTEIRO"/>
    <d v="2021-05-12T00:00:00"/>
    <n v="26"/>
    <x v="3"/>
    <x v="0"/>
  </r>
  <r>
    <n v="154043"/>
    <s v="UNIVERSIDADE FEDERAL DE UBERLÂNDIA"/>
    <s v="009/2021"/>
    <s v="01.999.079/0001-79"/>
    <s v="VILLAGE ADMINISTRACAO E SERVICOS EIRELI"/>
    <n v="12521888621"/>
    <s v="GUSTAVO PEREIRA DO VALE "/>
    <n v="422105"/>
    <n v="44"/>
    <s v="CAMPUS SANTA MÔNICA"/>
    <n v="1665.21"/>
    <n v="4377.12"/>
    <s v="06 – ENSINO MÉDIO COMPLETO"/>
    <s v="Médio"/>
    <s v="Masculino"/>
    <d v="1998-12-25T00:00:00"/>
    <s v="Branca"/>
    <s v="RECEPCIONISTA"/>
    <d v="2021-05-11T00:00:00"/>
    <n v="24"/>
    <x v="3"/>
    <x v="0"/>
  </r>
  <r>
    <n v="154043"/>
    <s v="UNIVERSIDADE FEDERAL DE UBERLÂNDIA"/>
    <s v="009/2021"/>
    <s v="01.999.079/0001-79"/>
    <s v="VILLAGE ADMINISTRACAO E SERVICOS EIRELI"/>
    <n v="8237949625"/>
    <s v="GUSTAVO PINHEIRO DIAS "/>
    <n v="422105"/>
    <n v="44"/>
    <s v="CAMPUS SANTA MÔNICA"/>
    <n v="1665.21"/>
    <n v="4377.12"/>
    <s v="06 – ENSINO MÉDIO COMPLETO"/>
    <s v="Médio"/>
    <s v="Masculino"/>
    <d v="1991-05-03T00:00:00"/>
    <s v="Branca"/>
    <s v="RECEPCIONISTA"/>
    <d v="2021-05-11T00:00:00"/>
    <n v="31"/>
    <x v="0"/>
    <x v="0"/>
  </r>
  <r>
    <n v="154043"/>
    <s v="UNIVERSIDADE FEDERAL DE UBERLÂNDIA"/>
    <s v="009/2021"/>
    <s v="01.999.079/0001-79"/>
    <s v="VILLAGE ADMINISTRACAO E SERVICOS EIRELI"/>
    <n v="98874730144"/>
    <s v="IORRANES CAETANO DA SILVA"/>
    <n v="517410"/>
    <n v="44"/>
    <s v="CAMPUS SANTA MÔNICA"/>
    <n v="1400"/>
    <n v="4374.2"/>
    <s v="06 – ENSINO MÉDIO COMPLETO"/>
    <s v="Médio"/>
    <s v="Masculino"/>
    <d v="1981-10-12T00:00:00"/>
    <s v="Preta"/>
    <s v="PORTEIRO"/>
    <d v="2022-12-02T00:00:00"/>
    <n v="41"/>
    <x v="2"/>
    <x v="0"/>
  </r>
  <r>
    <n v="154043"/>
    <s v="UNIVERSIDADE FEDERAL DE UBERLÂNDIA"/>
    <s v="009/2021"/>
    <s v="01.999.079/0001-79"/>
    <s v="VILLAGE ADMINISTRACAO E SERVICOS EIRELI"/>
    <n v="48073458691"/>
    <s v="IVANICY JERONIMO DA SILVA "/>
    <n v="517410"/>
    <n v="44"/>
    <s v="MUSEU MUNA"/>
    <n v="1400"/>
    <n v="3862.71"/>
    <s v="06 – ENSINO MÉDIO COMPLETO"/>
    <s v="Graduação"/>
    <s v="Feminino"/>
    <d v="1964-01-23T00:00:00"/>
    <s v="Branca"/>
    <s v="PORTEIRO"/>
    <d v="2021-05-11T00:00:00"/>
    <n v="58"/>
    <x v="9"/>
    <x v="0"/>
  </r>
  <r>
    <n v="154043"/>
    <s v="UNIVERSIDADE FEDERAL DE UBERLÂNDIA"/>
    <s v="009/2021"/>
    <s v="01.999.079/0001-79"/>
    <s v="VILLAGE ADMINISTRACAO E SERVICOS EIRELI"/>
    <n v="1663918678"/>
    <s v="IVANIELLY APARECIDA DE OLIVEIRA ITO GOMES "/>
    <n v="422105"/>
    <n v="44"/>
    <s v="CAMPUS SANTA MÔNICA"/>
    <n v="1665.21"/>
    <n v="4377.12"/>
    <s v="06 – ENSINO MÉDIO COMPLETO"/>
    <s v="Médio"/>
    <s v="Feminino"/>
    <d v="1988-06-24T00:00:00"/>
    <s v="Branca"/>
    <s v="RECEPCIONISTA"/>
    <d v="2021-05-11T00:00:00"/>
    <n v="34"/>
    <x v="1"/>
    <x v="0"/>
  </r>
  <r>
    <n v="154043"/>
    <s v="UNIVERSIDADE FEDERAL DE UBERLÂNDIA"/>
    <s v="009/2021"/>
    <s v="01.999.079/0001-79"/>
    <s v="VILLAGE ADMINISTRACAO E SERVICOS EIRELI"/>
    <n v="9413864659"/>
    <s v="IZADORA APARECIDA DOS SANTOS SILVA"/>
    <n v="517410"/>
    <n v="44"/>
    <s v="MUSEU MUNA"/>
    <n v="1400"/>
    <n v="3862.71"/>
    <s v="06 – ENSINO MÉDIO COMPLETO"/>
    <s v="Médio"/>
    <s v="Feminino"/>
    <d v="1987-09-18T00:00:00"/>
    <s v="Preta"/>
    <s v="PORTEIRO"/>
    <d v="2021-05-12T00:00:00"/>
    <n v="35"/>
    <x v="1"/>
    <x v="0"/>
  </r>
  <r>
    <n v="154043"/>
    <s v="UNIVERSIDADE FEDERAL DE UBERLÂNDIA"/>
    <s v="009/2021"/>
    <s v="01.999.079/0001-79"/>
    <s v="VILLAGE ADMINISTRACAO E SERVICOS EIRELI"/>
    <n v="4602614604"/>
    <s v="JEFERSON HENRIQUE ALVES VIEIRA"/>
    <n v="517410"/>
    <n v="44"/>
    <s v="MORADIA ESTUDANTIL"/>
    <n v="1400"/>
    <n v="3833.22"/>
    <s v="06 – ENSINO MÉDIO COMPLETO"/>
    <s v="Médio"/>
    <s v="Masculino"/>
    <d v="1980-03-29T00:00:00"/>
    <s v="Parda"/>
    <s v="PORTEIRO"/>
    <d v="2021-12-30T00:00:00"/>
    <n v="42"/>
    <x v="2"/>
    <x v="0"/>
  </r>
  <r>
    <n v="154043"/>
    <s v="UNIVERSIDADE FEDERAL DE UBERLÂNDIA"/>
    <s v="009/2021"/>
    <s v="01.999.079/0001-79"/>
    <s v="VILLAGE ADMINISTRACAO E SERVICOS EIRELI"/>
    <n v="15917600708"/>
    <s v="JEFITER APARECIDO DA SILVA RODRIGUES"/>
    <n v="517410"/>
    <n v="44"/>
    <s v="CAMPUS GLORIA"/>
    <n v="1400"/>
    <n v="3878.58"/>
    <s v="06 – ENSINO MÉDIO COMPLETO"/>
    <s v="Médio"/>
    <s v="Masculino"/>
    <d v="1991-05-07T00:00:00"/>
    <s v="Branca"/>
    <s v="PORTEIRO"/>
    <d v="2022-07-26T00:00:00"/>
    <n v="31"/>
    <x v="0"/>
    <x v="0"/>
  </r>
  <r>
    <n v="154043"/>
    <s v="UNIVERSIDADE FEDERAL DE UBERLÂNDIA"/>
    <s v="009/2021"/>
    <s v="01.999.079/0001-79"/>
    <s v="VILLAGE ADMINISTRACAO E SERVICOS EIRELI"/>
    <n v="57407215634"/>
    <s v="JOÃO CARLOS DE OLIVEIRA "/>
    <n v="517410"/>
    <n v="44"/>
    <s v="CAMPUS SANTA MÔNICA"/>
    <n v="1400"/>
    <n v="3817.35"/>
    <s v="06 – ENSINO MÉDIO COMPLETO"/>
    <s v="Médio"/>
    <s v="Masculino"/>
    <d v="1964-04-29T00:00:00"/>
    <s v="Parda"/>
    <s v="PORTEIRO"/>
    <d v="2021-05-11T00:00:00"/>
    <n v="58"/>
    <x v="9"/>
    <x v="0"/>
  </r>
  <r>
    <n v="154043"/>
    <s v="UNIVERSIDADE FEDERAL DE UBERLÂNDIA"/>
    <s v="009/2021"/>
    <s v="01.999.079/0001-79"/>
    <s v="VILLAGE ADMINISTRACAO E SERVICOS EIRELI"/>
    <n v="415759625"/>
    <s v="JOEL CANDIDO BERNARDES"/>
    <n v="517410"/>
    <n v="44"/>
    <s v="JARAGUÁ"/>
    <n v="1400"/>
    <n v="4374.2"/>
    <s v="06 – ENSINO MÉDIO COMPLETO"/>
    <s v="Médio"/>
    <s v="Masculino"/>
    <d v="1978-04-04T00:00:00"/>
    <s v="Preta"/>
    <s v="PORTEIRO"/>
    <d v="2022-05-01T00:00:00"/>
    <n v="44"/>
    <x v="5"/>
    <x v="0"/>
  </r>
  <r>
    <n v="154043"/>
    <s v="UNIVERSIDADE FEDERAL DE UBERLÂNDIA"/>
    <s v="009/2021"/>
    <s v="01.999.079/0001-79"/>
    <s v="VILLAGE ADMINISTRACAO E SERVICOS EIRELI"/>
    <n v="15641922889"/>
    <s v="JOSE ANTONIO FRANCISCO DOS SANTOS"/>
    <n v="517410"/>
    <n v="44"/>
    <s v="MUSEU MUNA"/>
    <n v="1400"/>
    <n v="4374.2"/>
    <s v="06 – ENSINO MÉDIO COMPLETO"/>
    <s v="Médio"/>
    <s v="Masculino"/>
    <d v="1968-02-15T00:00:00"/>
    <s v="Parda"/>
    <s v="PORTEIRO"/>
    <d v="2021-05-11T00:00:00"/>
    <n v="54"/>
    <x v="9"/>
    <x v="0"/>
  </r>
  <r>
    <n v="154043"/>
    <s v="UNIVERSIDADE FEDERAL DE UBERLÂNDIA"/>
    <s v="009/2021"/>
    <s v="01.999.079/0001-79"/>
    <s v="VILLAGE ADMINISTRACAO E SERVICOS EIRELI"/>
    <n v="10140411631"/>
    <s v="JOSIANE MARQUES DIAS"/>
    <n v="422105"/>
    <n v="44"/>
    <s v="CAMPUS SANTA MÔNICA"/>
    <n v="1665.21"/>
    <n v="4377.12"/>
    <s v="06 – ENSINO MÉDIO COMPLETO"/>
    <s v="Médio"/>
    <s v="Feminino"/>
    <d v="1991-08-12T00:00:00"/>
    <s v="Parda"/>
    <s v="RECEPCIONISTA"/>
    <d v="2021-09-01T00:00:00"/>
    <n v="31"/>
    <x v="0"/>
    <x v="0"/>
  </r>
  <r>
    <n v="154043"/>
    <s v="UNIVERSIDADE FEDERAL DE UBERLÂNDIA"/>
    <s v="009/2021"/>
    <s v="01.999.079/0001-79"/>
    <s v="VILLAGE ADMINISTRACAO E SERVICOS EIRELI"/>
    <n v="8151333677"/>
    <s v="JOYCIMARA DA SILVEIRA RAMOS"/>
    <n v="951315"/>
    <n v="44"/>
    <s v="CAMPUS SANTA MÔNICA"/>
    <n v="1400"/>
    <n v="3862.71"/>
    <s v="06 – ENSINO MÉDIO COMPLETO"/>
    <s v="Médio"/>
    <s v="Feminino"/>
    <d v="1988-03-25T00:00:00"/>
    <s v="Parda"/>
    <s v="OPERADOR DE VIDEOMONITORAMENTO"/>
    <d v="2022-08-26T00:00:00"/>
    <n v="34"/>
    <x v="1"/>
    <x v="0"/>
  </r>
  <r>
    <n v="154043"/>
    <s v="UNIVERSIDADE FEDERAL DE UBERLÂNDIA"/>
    <s v="009/2021"/>
    <s v="01.999.079/0001-79"/>
    <s v="VILLAGE ADMINISTRACAO E SERVICOS EIRELI"/>
    <n v="7546082633"/>
    <s v="JUCIENE CLEMENTE"/>
    <n v="422110"/>
    <n v="44"/>
    <s v="CAMPUS SANTA MÔNICA"/>
    <n v="1665.21"/>
    <n v="4377.12"/>
    <s v="06 – ENSINO MÉDIO COMPLETO"/>
    <s v="Médio"/>
    <s v="Feminino"/>
    <d v="1985-01-20T00:00:00"/>
    <s v="Branca"/>
    <s v="RECEPCIONISTA "/>
    <d v="2021-07-22T00:00:00"/>
    <n v="37"/>
    <x v="1"/>
    <x v="0"/>
  </r>
  <r>
    <n v="154043"/>
    <s v="UNIVERSIDADE FEDERAL DE UBERLÂNDIA"/>
    <s v="009/2021"/>
    <s v="01.999.079/0001-79"/>
    <s v="VILLAGE ADMINISTRACAO E SERVICOS EIRELI"/>
    <n v="15375027607"/>
    <s v="JULIA NATALINE ROCHA ANDRADE"/>
    <n v="517410"/>
    <n v="44"/>
    <s v="MORADIA ESTUDANTIL"/>
    <n v="1400"/>
    <n v="3862.71"/>
    <s v="06 – ENSINO MÉDIO COMPLETO"/>
    <s v="Médio"/>
    <s v="Feminino"/>
    <d v="1999-06-30T00:00:00"/>
    <s v="Branca"/>
    <s v="PORTEIRO"/>
    <d v="2021-11-01T00:00:00"/>
    <n v="23"/>
    <x v="6"/>
    <x v="0"/>
  </r>
  <r>
    <n v="154043"/>
    <s v="UNIVERSIDADE FEDERAL DE UBERLÂNDIA"/>
    <s v="009/2021"/>
    <s v="01.999.079/0001-79"/>
    <s v="VILLAGE ADMINISTRACAO E SERVICOS EIRELI"/>
    <n v="11629190608"/>
    <s v="JULIANE BRAGA SILVA "/>
    <n v="517410"/>
    <n v="44"/>
    <s v="GRAÇA DO ACHÉ"/>
    <n v="1400"/>
    <n v="3862.71"/>
    <s v="06 – ENSINO MÉDIO COMPLETO"/>
    <s v="Médio"/>
    <s v="Feminino"/>
    <d v="1994-12-01T00:00:00"/>
    <s v="Branca"/>
    <s v="PORTEIRO"/>
    <d v="2021-05-11T00:00:00"/>
    <n v="28"/>
    <x v="3"/>
    <x v="0"/>
  </r>
  <r>
    <n v="154043"/>
    <s v="UNIVERSIDADE FEDERAL DE UBERLÂNDIA"/>
    <s v="009/2021"/>
    <s v="01.999.079/0001-79"/>
    <s v="VILLAGE ADMINISTRACAO E SERVICOS EIRELI"/>
    <n v="1479418145"/>
    <s v="JULIANE DOS SANTOS SOARES NASCIMENTO"/>
    <n v="517410"/>
    <n v="44"/>
    <s v="CAMPUS EDUCAÇÃO FÍSICA"/>
    <n v="1400"/>
    <n v="3862.71"/>
    <s v="06 – ENSINO MÉDIO COMPLETO"/>
    <s v="Médio"/>
    <s v="Feminino"/>
    <d v="1983-09-26T00:00:00"/>
    <s v="Branca"/>
    <s v="PORTEIRO"/>
    <d v="2022-05-24T00:00:00"/>
    <n v="39"/>
    <x v="2"/>
    <x v="0"/>
  </r>
  <r>
    <n v="154043"/>
    <s v="UNIVERSIDADE FEDERAL DE UBERLÂNDIA"/>
    <s v="009/2021"/>
    <s v="01.999.079/0001-79"/>
    <s v="VILLAGE ADMINISTRACAO E SERVICOS EIRELI"/>
    <n v="7006751675"/>
    <s v="KAMILA CARLA DE OLIVEIRA "/>
    <n v="422105"/>
    <n v="44"/>
    <s v="CAMPUS UMUARAMA "/>
    <n v="1665.21"/>
    <n v="4377.12"/>
    <s v="06 – ENSINO MÉDIO COMPLETO"/>
    <s v="Médio"/>
    <s v="Feminino"/>
    <d v="1986-09-24T00:00:00"/>
    <s v="Branca"/>
    <s v="RECEPCIONISTA"/>
    <d v="2021-05-11T00:00:00"/>
    <n v="36"/>
    <x v="1"/>
    <x v="0"/>
  </r>
  <r>
    <n v="154043"/>
    <s v="UNIVERSIDADE FEDERAL DE UBERLÂNDIA"/>
    <s v="009/2021"/>
    <s v="01.999.079/0001-79"/>
    <s v="VILLAGE ADMINISTRACAO E SERVICOS EIRELI"/>
    <n v="8412376625"/>
    <s v="KATIA RAMOS PEREIRA"/>
    <n v="517410"/>
    <n v="44"/>
    <s v="CAMPUS EDUCAÇÃO FÍSICA"/>
    <n v="1400"/>
    <n v="3862.71"/>
    <s v="06 – ENSINO MÉDIO COMPLETO"/>
    <s v="Médio"/>
    <s v="Feminino"/>
    <d v="1987-04-10T00:00:00"/>
    <s v="Branca"/>
    <s v="PORTEIRO"/>
    <d v="2022-03-30T00:00:00"/>
    <n v="35"/>
    <x v="1"/>
    <x v="0"/>
  </r>
  <r>
    <n v="154043"/>
    <s v="UNIVERSIDADE FEDERAL DE UBERLÂNDIA"/>
    <s v="009/2021"/>
    <s v="01.999.079/0001-79"/>
    <s v="VILLAGE ADMINISTRACAO E SERVICOS EIRELI"/>
    <n v="609154630"/>
    <s v="LIDIA MARA GOMES SILVA"/>
    <n v="517410"/>
    <n v="44"/>
    <s v="CAMPUS SANTA MÔNICA"/>
    <n v="1400"/>
    <n v="3862.71"/>
    <s v="06 – ENSINO MÉDIO COMPLETO"/>
    <s v="Médio"/>
    <s v="Feminino"/>
    <d v="1975-05-30T00:00:00"/>
    <s v="Branca"/>
    <s v="PORTEIRO"/>
    <d v="2021-05-12T00:00:00"/>
    <n v="47"/>
    <x v="5"/>
    <x v="0"/>
  </r>
  <r>
    <n v="154043"/>
    <s v="UNIVERSIDADE FEDERAL DE UBERLÂNDIA"/>
    <s v="009/2021"/>
    <s v="01.999.079/0001-79"/>
    <s v="VILLAGE ADMINISTRACAO E SERVICOS EIRELI"/>
    <n v="10679803696"/>
    <s v="LUAN SILVA NASCIMENTO "/>
    <n v="517410"/>
    <n v="44"/>
    <s v="JARAGUÁ"/>
    <n v="1400"/>
    <n v="4374.2"/>
    <s v="06 – ENSINO MÉDIO COMPLETO"/>
    <s v="Médio"/>
    <s v="Masculino"/>
    <d v="1997-04-26T00:00:00"/>
    <s v="Branca"/>
    <s v="PORTEIRO"/>
    <d v="2022-12-03T00:00:00"/>
    <n v="25"/>
    <x v="3"/>
    <x v="0"/>
  </r>
  <r>
    <n v="154043"/>
    <s v="UNIVERSIDADE FEDERAL DE UBERLÂNDIA"/>
    <s v="009/2021"/>
    <s v="01.999.079/0001-79"/>
    <s v="VILLAGE ADMINISTRACAO E SERVICOS EIRELI"/>
    <n v="15103675609"/>
    <s v="LUANA NOMURA RIZOTO PADOVANI"/>
    <n v="422105"/>
    <n v="44"/>
    <s v="CAMPUS SANTA MÔNICA"/>
    <n v="1665.21"/>
    <n v="4377.12"/>
    <s v="06 – ENSINO MÉDIO COMPLETO"/>
    <s v="Médio"/>
    <s v="Feminino"/>
    <d v="2003-11-26T00:00:00"/>
    <s v="Branca"/>
    <s v="RECEPCIONISTA"/>
    <d v="2022-12-01T00:00:00"/>
    <n v="19"/>
    <x v="6"/>
    <x v="0"/>
  </r>
  <r>
    <n v="154043"/>
    <s v="UNIVERSIDADE FEDERAL DE UBERLÂNDIA"/>
    <s v="009/2021"/>
    <s v="01.999.079/0001-79"/>
    <s v="VILLAGE ADMINISTRACAO E SERVICOS EIRELI"/>
    <n v="15125789674"/>
    <s v="LUDMILA ANDRADE SILVA PIMENTA"/>
    <n v="951315"/>
    <n v="44"/>
    <s v="CAMPUS SANTA MÔNICA"/>
    <n v="1400"/>
    <n v="4374.2"/>
    <s v="06 – ENSINO MÉDIO COMPLETO"/>
    <s v="Médio"/>
    <s v="Masculino"/>
    <d v="1997-12-18T00:00:00"/>
    <s v="Branca"/>
    <s v="OPERADOR DE VIDEOMONITORAMENTO"/>
    <d v="2022-11-09T00:00:00"/>
    <n v="25"/>
    <x v="3"/>
    <x v="0"/>
  </r>
  <r>
    <n v="154043"/>
    <s v="UNIVERSIDADE FEDERAL DE UBERLÂNDIA"/>
    <s v="009/2021"/>
    <s v="01.999.079/0001-79"/>
    <s v="VILLAGE ADMINISTRACAO E SERVICOS EIRELI"/>
    <n v="65205340649"/>
    <s v="LUIRSON EDSON PACHECO"/>
    <n v="517410"/>
    <n v="44"/>
    <s v="CAMPUS GLORIA"/>
    <n v="1400"/>
    <n v="4390.07"/>
    <s v="06 – ENSINO MÉDIO COMPLETO"/>
    <s v="Médio"/>
    <s v="Masculino"/>
    <d v="1971-07-03T00:00:00"/>
    <s v="Branca"/>
    <s v="PORTEIRO"/>
    <d v="2021-05-11T00:00:00"/>
    <n v="51"/>
    <x v="4"/>
    <x v="0"/>
  </r>
  <r>
    <n v="154043"/>
    <s v="UNIVERSIDADE FEDERAL DE UBERLÂNDIA"/>
    <s v="009/2021"/>
    <s v="01.999.079/0001-79"/>
    <s v="VILLAGE ADMINISTRACAO E SERVICOS EIRELI"/>
    <n v="4732201644"/>
    <s v="MARCELO LOURENÇO AMANCIO"/>
    <n v="517410"/>
    <n v="44"/>
    <s v="CAMPUS UMUARAMA "/>
    <n v="1400"/>
    <n v="4374.2"/>
    <s v="06 – ENSINO MÉDIO COMPLETO"/>
    <s v="Médio"/>
    <s v="Masculino"/>
    <d v="1980-11-20T00:00:00"/>
    <s v="Parda"/>
    <s v="PORTEIRO"/>
    <d v="2021-05-11T00:00:00"/>
    <n v="42"/>
    <x v="2"/>
    <x v="0"/>
  </r>
  <r>
    <n v="154043"/>
    <s v="UNIVERSIDADE FEDERAL DE UBERLÂNDIA"/>
    <s v="009/2021"/>
    <s v="01.999.079/0001-79"/>
    <s v="VILLAGE ADMINISTRACAO E SERVICOS EIRELI"/>
    <n v="70239401620"/>
    <s v="MARCIO AURELIO LIMA"/>
    <n v="517410"/>
    <n v="44"/>
    <s v="JARDIM BRASILIA"/>
    <n v="1400"/>
    <n v="4374.2"/>
    <s v="06 – ENSINO MÉDIO COMPLETO"/>
    <s v="Médio"/>
    <s v="Masculino"/>
    <d v="1973-02-08T00:00:00"/>
    <s v="Branca"/>
    <s v="PORTEIRO"/>
    <d v="2021-05-11T00:00:00"/>
    <n v="49"/>
    <x v="4"/>
    <x v="0"/>
  </r>
  <r>
    <n v="154043"/>
    <s v="UNIVERSIDADE FEDERAL DE UBERLÂNDIA"/>
    <s v="009/2021"/>
    <s v="01.999.079/0001-79"/>
    <s v="VILLAGE ADMINISTRACAO E SERVICOS EIRELI"/>
    <n v="14990655826"/>
    <s v="MARCOS DE SOUZA FERREIRA"/>
    <n v="517410"/>
    <n v="44"/>
    <s v="JARAGUÁ"/>
    <n v="1400"/>
    <n v="3862.71"/>
    <s v="06 – ENSINO MÉDIO COMPLETO"/>
    <s v="Médio"/>
    <s v="Masculino"/>
    <d v="1970-08-08T00:00:00"/>
    <s v="Branca"/>
    <s v="PORTEIRO"/>
    <d v="2022-03-17T00:00:00"/>
    <n v="52"/>
    <x v="4"/>
    <x v="0"/>
  </r>
  <r>
    <n v="154043"/>
    <s v="UNIVERSIDADE FEDERAL DE UBERLÂNDIA"/>
    <s v="009/2021"/>
    <s v="01.999.079/0001-79"/>
    <s v="VILLAGE ADMINISTRACAO E SERVICOS EIRELI"/>
    <n v="49838814687"/>
    <s v="MARCUS VINICIUS SANTOS"/>
    <n v="422105"/>
    <n v="44"/>
    <s v="CAMPUS SANTA MÔNICA"/>
    <n v="1665.21"/>
    <n v="4377.12"/>
    <s v="06 – ENSINO MÉDIO COMPLETO"/>
    <s v="Médio"/>
    <s v="Masculino"/>
    <d v="1963-06-23T00:00:00"/>
    <s v="Branca"/>
    <s v="RECEPCIONISTA"/>
    <d v="2021-08-03T00:00:00"/>
    <n v="59"/>
    <x v="8"/>
    <x v="0"/>
  </r>
  <r>
    <n v="154043"/>
    <s v="UNIVERSIDADE FEDERAL DE UBERLÂNDIA"/>
    <s v="009/2021"/>
    <s v="01.999.079/0001-79"/>
    <s v="VILLAGE ADMINISTRACAO E SERVICOS EIRELI"/>
    <n v="14721654626"/>
    <s v="MARIA ANTONIA MARIANO CARVALHO"/>
    <n v="422105"/>
    <n v="44"/>
    <s v="CAMPUS SANTA MÔNICA"/>
    <n v="1665.21"/>
    <n v="4377.12"/>
    <s v="06 – ENSINO MÉDIO COMPLETO"/>
    <s v="Médio"/>
    <s v="Feminino"/>
    <d v="1999-08-25T00:00:00"/>
    <s v="Branca"/>
    <s v="RECEPCIONISTA"/>
    <d v="2022-02-08T00:00:00"/>
    <n v="23"/>
    <x v="6"/>
    <x v="0"/>
  </r>
  <r>
    <n v="154043"/>
    <s v="UNIVERSIDADE FEDERAL DE UBERLÂNDIA"/>
    <s v="009/2021"/>
    <s v="01.999.079/0001-79"/>
    <s v="VILLAGE ADMINISTRACAO E SERVICOS EIRELI"/>
    <n v="5536619659"/>
    <s v="MARIA CRISTINA DE BARCELOS"/>
    <n v="951315"/>
    <n v="44"/>
    <s v="CAMPUS SANTA MÔNICA"/>
    <n v="1400"/>
    <n v="3862.71"/>
    <s v="06 – ENSINO MÉDIO COMPLETO"/>
    <s v="Médio"/>
    <s v="Feminino"/>
    <d v="1981-02-28T00:00:00"/>
    <s v="Branca"/>
    <s v="OPERADOR DE VIDEOMONITORAMENTO"/>
    <d v="2022-08-25T00:00:00"/>
    <n v="41"/>
    <x v="2"/>
    <x v="0"/>
  </r>
  <r>
    <n v="154043"/>
    <s v="UNIVERSIDADE FEDERAL DE UBERLÂNDIA"/>
    <s v="009/2021"/>
    <s v="01.999.079/0001-79"/>
    <s v="VILLAGE ADMINISTRACAO E SERVICOS EIRELI"/>
    <n v="93137214653"/>
    <s v="MARIA ELISABETE VICENTE "/>
    <n v="517410"/>
    <n v="44"/>
    <s v="CAMPUS UMUARAMA "/>
    <n v="1400"/>
    <n v="3833.22"/>
    <s v="06 – ENSINO MÉDIO COMPLETO"/>
    <s v="Médio"/>
    <s v="Feminino"/>
    <d v="1974-06-18T00:00:00"/>
    <s v="Branca"/>
    <s v="PORTEIRO"/>
    <d v="2022-10-19T00:00:00"/>
    <n v="48"/>
    <x v="5"/>
    <x v="0"/>
  </r>
  <r>
    <n v="154043"/>
    <s v="UNIVERSIDADE FEDERAL DE UBERLÂNDIA"/>
    <s v="009/2021"/>
    <s v="01.999.079/0001-79"/>
    <s v="VILLAGE ADMINISTRACAO E SERVICOS EIRELI"/>
    <n v="93188498691"/>
    <s v="MARIA JOSÉ OLICIO"/>
    <n v="517410"/>
    <n v="44"/>
    <s v="CAMPUS EDUCAÇÃO FÍSICA"/>
    <n v="1400"/>
    <n v="3817.35"/>
    <s v="06 – ENSINO MÉDIO COMPLETO"/>
    <s v="Médio"/>
    <s v="Feminino"/>
    <d v="1970-10-03T00:00:00"/>
    <s v="Preta"/>
    <s v="PORTEIRO"/>
    <d v="2021-05-11T00:00:00"/>
    <n v="52"/>
    <x v="4"/>
    <x v="0"/>
  </r>
  <r>
    <n v="154043"/>
    <s v="UNIVERSIDADE FEDERAL DE UBERLÂNDIA"/>
    <s v="009/2021"/>
    <s v="01.999.079/0001-79"/>
    <s v="VILLAGE ADMINISTRACAO E SERVICOS EIRELI"/>
    <n v="111728606"/>
    <s v="MARILIA PINHEIRO MESQUITA"/>
    <n v="951315"/>
    <n v="44"/>
    <s v="CAMPUS SANTA MÔNICA"/>
    <n v="1400"/>
    <n v="3862.71"/>
    <s v="06 – ENSINO MÉDIO COMPLETO"/>
    <s v="Médio"/>
    <s v="Feminino"/>
    <d v="1976-03-15T00:00:00"/>
    <s v="Branca"/>
    <s v="OPERADOR DE VIDEOMONITORAMENTO"/>
    <d v="2022-10-04T00:00:00"/>
    <n v="46"/>
    <x v="5"/>
    <x v="0"/>
  </r>
  <r>
    <n v="154043"/>
    <s v="UNIVERSIDADE FEDERAL DE UBERLÂNDIA"/>
    <s v="009/2021"/>
    <s v="01.999.079/0001-79"/>
    <s v="VILLAGE ADMINISTRACAO E SERVICOS EIRELI"/>
    <n v="70134212606"/>
    <s v="MARINA PEREIRA DE SOUZA E SILVA"/>
    <n v="422105"/>
    <n v="44"/>
    <s v="CAMPUS UMUARAMA "/>
    <n v="1665.21"/>
    <n v="4377.12"/>
    <s v="06 – ENSINO MÉDIO COMPLETO"/>
    <s v="Médio"/>
    <s v="Feminino"/>
    <d v="2001-02-12T00:00:00"/>
    <s v="Branca"/>
    <s v="RECEPCIONISTA"/>
    <d v="2022-04-11T00:00:00"/>
    <n v="21"/>
    <x v="6"/>
    <x v="0"/>
  </r>
  <r>
    <n v="154043"/>
    <s v="UNIVERSIDADE FEDERAL DE UBERLÂNDIA"/>
    <s v="009/2021"/>
    <s v="01.999.079/0001-79"/>
    <s v="VILLAGE ADMINISTRACAO E SERVICOS EIRELI"/>
    <n v="12662293616"/>
    <s v="MATHEUS RODRIGUES FALCO"/>
    <n v="517410"/>
    <n v="44"/>
    <s v="CAMPUS GLORIA"/>
    <n v="1400"/>
    <n v="3878.58"/>
    <s v="06 – ENSINO MÉDIO COMPLETO"/>
    <s v="Médio"/>
    <s v="Masculino"/>
    <d v="1998-04-30T00:00:00"/>
    <s v="Branca"/>
    <s v="PORTEIRO"/>
    <d v="2021-10-14T00:00:00"/>
    <n v="24"/>
    <x v="3"/>
    <x v="0"/>
  </r>
  <r>
    <n v="154043"/>
    <s v="UNIVERSIDADE FEDERAL DE UBERLÂNDIA"/>
    <s v="009/2021"/>
    <s v="01.999.079/0001-79"/>
    <s v="VILLAGE ADMINISTRACAO E SERVICOS EIRELI"/>
    <n v="12052977660"/>
    <s v="MAXIMILA DE JESUS SANTOS OLIVEIRA"/>
    <n v="422105"/>
    <n v="44"/>
    <s v="FAFISIO"/>
    <n v="1665.21"/>
    <n v="4377.12"/>
    <s v="06 – ENSINO MÉDIO COMPLETO"/>
    <s v="Graduação"/>
    <s v="Feminino"/>
    <d v="1994-06-14T00:00:00"/>
    <s v="Branca"/>
    <s v="RECEPCIONISTA"/>
    <d v="2021-09-17T00:00:00"/>
    <n v="28"/>
    <x v="3"/>
    <x v="0"/>
  </r>
  <r>
    <n v="154043"/>
    <s v="UNIVERSIDADE FEDERAL DE UBERLÂNDIA"/>
    <s v="009/2021"/>
    <s v="01.999.079/0001-79"/>
    <s v="VILLAGE ADMINISTRACAO E SERVICOS EIRELI"/>
    <n v="6098305625"/>
    <s v="MÔNICA HELENA DOS SANTOS "/>
    <n v="517410"/>
    <n v="44"/>
    <s v="GRAÇA DO ACHÉ"/>
    <n v="1400"/>
    <n v="3862.71"/>
    <s v="06 – ENSINO MÉDIO COMPLETO"/>
    <s v="Médio"/>
    <s v="Feminino"/>
    <d v="1974-10-01T00:00:00"/>
    <s v="Preta"/>
    <s v="PORTEIRO"/>
    <d v="2021-05-12T00:00:00"/>
    <n v="48"/>
    <x v="5"/>
    <x v="0"/>
  </r>
  <r>
    <n v="154043"/>
    <s v="UNIVERSIDADE FEDERAL DE UBERLÂNDIA"/>
    <s v="009/2021"/>
    <s v="01.999.079/0001-79"/>
    <s v="VILLAGE ADMINISTRACAO E SERVICOS EIRELI"/>
    <n v="11404776680"/>
    <s v="NAIANE PEREIRA DA SILVA "/>
    <n v="422105"/>
    <n v="44"/>
    <s v="CAMPUS UMUARAMA "/>
    <n v="1665.21"/>
    <n v="4377.12"/>
    <s v="06 – ENSINO MÉDIO COMPLETO"/>
    <s v="Médio"/>
    <s v="Feminino"/>
    <d v="1993-07-11T00:00:00"/>
    <s v="Branca"/>
    <s v="RECEPCIONISTA"/>
    <d v="2021-05-11T00:00:00"/>
    <n v="29"/>
    <x v="0"/>
    <x v="0"/>
  </r>
  <r>
    <n v="154043"/>
    <s v="UNIVERSIDADE FEDERAL DE UBERLÂNDIA"/>
    <s v="009/2021"/>
    <s v="01.999.079/0001-79"/>
    <s v="VILLAGE ADMINISTRACAO E SERVICOS EIRELI"/>
    <n v="52720330604"/>
    <s v="NELSON CORNELIO BARBOSA "/>
    <n v="422105"/>
    <n v="44"/>
    <s v="CAMPUS SANTA MÔNICA"/>
    <n v="1665.21"/>
    <n v="4377.12"/>
    <s v="06 – ENSINO MÉDIO COMPLETO"/>
    <s v="Médio"/>
    <s v="Masculino"/>
    <d v="1961-11-23T00:00:00"/>
    <s v="Branca"/>
    <s v="RECEPCIONISTA"/>
    <d v="2021-05-11T00:00:00"/>
    <n v="61"/>
    <x v="8"/>
    <x v="0"/>
  </r>
  <r>
    <n v="154043"/>
    <s v="UNIVERSIDADE FEDERAL DE UBERLÂNDIA"/>
    <s v="009/2021"/>
    <s v="01.999.079/0001-79"/>
    <s v="VILLAGE ADMINISTRACAO E SERVICOS EIRELI"/>
    <n v="66563275672"/>
    <s v="NELSON TROMBETA"/>
    <n v="517410"/>
    <n v="44"/>
    <s v="CAMPUS EDUCAÇÃO FÍSICA"/>
    <n v="1400"/>
    <n v="3862.71"/>
    <s v="06 – ENSINO MÉDIO COMPLETO"/>
    <s v="Médio"/>
    <s v="Masculino"/>
    <d v="1969-02-04T00:00:00"/>
    <s v="Branca"/>
    <s v="PORTEIRO"/>
    <d v="2022-06-16T00:00:00"/>
    <n v="53"/>
    <x v="4"/>
    <x v="0"/>
  </r>
  <r>
    <n v="154043"/>
    <s v="UNIVERSIDADE FEDERAL DE UBERLÂNDIA"/>
    <s v="009/2021"/>
    <s v="01.999.079/0001-79"/>
    <s v="VILLAGE ADMINISTRACAO E SERVICOS EIRELI"/>
    <n v="12003092609"/>
    <s v="NICOLY FERNANDES CORNELIO"/>
    <n v="422105"/>
    <n v="44"/>
    <s v="CAMPUS SANTA MÔNICA"/>
    <n v="1665.21"/>
    <n v="4377.12"/>
    <s v="06 – ENSINO MÉDIO COMPLETO"/>
    <s v="Médio"/>
    <s v="Feminino"/>
    <d v="1995-12-05T00:00:00"/>
    <s v="Branca"/>
    <s v="RECEPCIONISTA"/>
    <d v="2022-05-24T00:00:00"/>
    <n v="27"/>
    <x v="3"/>
    <x v="0"/>
  </r>
  <r>
    <n v="154043"/>
    <s v="UNIVERSIDADE FEDERAL DE UBERLÂNDIA"/>
    <s v="009/2021"/>
    <s v="01.999.079/0001-79"/>
    <s v="VILLAGE ADMINISTRACAO E SERVICOS EIRELI"/>
    <n v="75558912634"/>
    <s v="NILVA MARTINS DE SENI SILVA "/>
    <n v="422105"/>
    <n v="44"/>
    <s v="CAMPUS UMUARAMA "/>
    <n v="1665.21"/>
    <n v="4907.28"/>
    <s v="06 – ENSINO MÉDIO COMPLETO"/>
    <s v="Médio"/>
    <s v="Feminino"/>
    <d v="1969-10-26T00:00:00"/>
    <s v="Branca"/>
    <s v="RECEPCIONISTA"/>
    <d v="2021-05-11T00:00:00"/>
    <n v="53"/>
    <x v="4"/>
    <x v="0"/>
  </r>
  <r>
    <n v="154043"/>
    <s v="UNIVERSIDADE FEDERAL DE UBERLÂNDIA"/>
    <s v="009/2021"/>
    <s v="01.999.079/0001-79"/>
    <s v="VILLAGE ADMINISTRACAO E SERVICOS EIRELI"/>
    <n v="113231679"/>
    <s v="ORCALINA GERVASIO DA SILVA"/>
    <n v="517410"/>
    <n v="44"/>
    <s v="CAMPUS UMUARAMA "/>
    <n v="1400"/>
    <n v="3817.35"/>
    <s v="06 – ENSINO MÉDIO COMPLETO"/>
    <s v="Médio"/>
    <s v="Feminino"/>
    <d v="1970-05-05T00:00:00"/>
    <s v="Branca"/>
    <s v="PORTEIRO"/>
    <d v="2022-05-05T00:00:00"/>
    <n v="52"/>
    <x v="4"/>
    <x v="0"/>
  </r>
  <r>
    <n v="154043"/>
    <s v="UNIVERSIDADE FEDERAL DE UBERLÂNDIA"/>
    <s v="009/2021"/>
    <s v="01.999.079/0001-79"/>
    <s v="VILLAGE ADMINISTRACAO E SERVICOS EIRELI"/>
    <n v="14289315623"/>
    <s v="PEDRO GABRIEL PEREIRA LEAL"/>
    <n v="422105"/>
    <n v="44"/>
    <s v="CAMPUS SANTA MÔNICA"/>
    <n v="1665.21"/>
    <n v="4377.12"/>
    <s v="06 – ENSINO MÉDIO COMPLETO"/>
    <s v="Médio"/>
    <s v="Masculino"/>
    <d v="1999-04-07T00:00:00"/>
    <s v="Branca"/>
    <s v="RECEPCIONISTA"/>
    <d v="2021-05-11T00:00:00"/>
    <n v="23"/>
    <x v="6"/>
    <x v="0"/>
  </r>
  <r>
    <n v="154043"/>
    <s v="UNIVERSIDADE FEDERAL DE UBERLÂNDIA"/>
    <s v="009/2021"/>
    <s v="01.999.079/0001-79"/>
    <s v="VILLAGE ADMINISTRACAO E SERVICOS EIRELI"/>
    <n v="12281976602"/>
    <s v="PEDRO HENRIQUE DE ANDRADE "/>
    <n v="517410"/>
    <n v="44"/>
    <s v="GRAÇA DO ACHÉ"/>
    <n v="1400"/>
    <n v="4374.2"/>
    <s v="06 – ENSINO MÉDIO COMPLETO"/>
    <s v="Médio"/>
    <s v="Masculino"/>
    <d v="1992-11-05T00:00:00"/>
    <s v="Branca"/>
    <s v="PORTEIRO"/>
    <d v="2021-05-11T00:00:00"/>
    <n v="30"/>
    <x v="0"/>
    <x v="0"/>
  </r>
  <r>
    <n v="154043"/>
    <s v="UNIVERSIDADE FEDERAL DE UBERLÂNDIA"/>
    <s v="009/2021"/>
    <s v="01.999.079/0001-79"/>
    <s v="VILLAGE ADMINISTRACAO E SERVICOS EIRELI"/>
    <n v="7569778600"/>
    <s v="RAFAEL SILVA VICENTE DA CRUZ"/>
    <n v="517410"/>
    <n v="44"/>
    <s v="INSTITUTO DE QUÍMICA"/>
    <n v="1400"/>
    <n v="3862.71"/>
    <s v="06 – ENSINO MÉDIO COMPLETO"/>
    <s v="Médio"/>
    <s v="Masculino"/>
    <d v="1986-03-27T00:00:00"/>
    <s v="Preta"/>
    <s v="PORTEIRO"/>
    <d v="2021-05-12T00:00:00"/>
    <n v="36"/>
    <x v="1"/>
    <x v="0"/>
  </r>
  <r>
    <n v="154043"/>
    <s v="UNIVERSIDADE FEDERAL DE UBERLÂNDIA"/>
    <s v="009/2021"/>
    <s v="01.999.079/0001-79"/>
    <s v="VILLAGE ADMINISTRACAO E SERVICOS EIRELI"/>
    <n v="2280769603"/>
    <s v="RAYLANNE NOGUEIRA XAVIER"/>
    <n v="517410"/>
    <n v="44"/>
    <s v="CAMPUS EDUCAÇÃO FÍSICA"/>
    <n v="1400"/>
    <n v="3862.71"/>
    <s v="06 – ENSINO MÉDIO COMPLETO"/>
    <s v="Médio"/>
    <s v="Feminino"/>
    <d v="2003-01-28T00:00:00"/>
    <s v="Parda"/>
    <s v="PORTEIRO"/>
    <d v="2022-07-18T00:00:00"/>
    <n v="19"/>
    <x v="6"/>
    <x v="0"/>
  </r>
  <r>
    <n v="154043"/>
    <s v="UNIVERSIDADE FEDERAL DE UBERLÂNDIA"/>
    <s v="009/2021"/>
    <s v="01.999.079/0001-79"/>
    <s v="VILLAGE ADMINISTRACAO E SERVICOS EIRELI"/>
    <n v="11791959652"/>
    <s v="RENATA VIEIRA TEODORO"/>
    <n v="422105"/>
    <n v="44"/>
    <s v="CAMPUS SANTA MÔNICA"/>
    <n v="1665.21"/>
    <n v="4377.12"/>
    <s v="06 – ENSINO MÉDIO COMPLETO"/>
    <s v="Médio"/>
    <s v="Feminino"/>
    <d v="1998-02-17T00:00:00"/>
    <s v="Branca"/>
    <s v="RECEPCIONISTA"/>
    <d v="2022-08-01T00:00:00"/>
    <n v="24"/>
    <x v="3"/>
    <x v="0"/>
  </r>
  <r>
    <n v="154043"/>
    <s v="UNIVERSIDADE FEDERAL DE UBERLÂNDIA"/>
    <s v="009/2021"/>
    <s v="01.999.079/0001-79"/>
    <s v="VILLAGE ADMINISTRACAO E SERVICOS EIRELI"/>
    <n v="7881560630"/>
    <s v="RENATO CORREIA ALVARENGA"/>
    <n v="951315"/>
    <n v="44"/>
    <s v="CAMPUS SANTA MÔNICA"/>
    <n v="1400"/>
    <n v="4374.2"/>
    <s v="06 – ENSINO MÉDIO COMPLETO"/>
    <s v="Médio"/>
    <s v="Masculino"/>
    <d v="1987-08-05T00:00:00"/>
    <s v="Branca"/>
    <s v="OPERADOR DE VIDEOMONITORAMENTO"/>
    <d v="2022-10-08T00:00:00"/>
    <n v="35"/>
    <x v="1"/>
    <x v="0"/>
  </r>
  <r>
    <n v="154043"/>
    <s v="UNIVERSIDADE FEDERAL DE UBERLÂNDIA"/>
    <s v="009/2021"/>
    <s v="01.999.079/0001-79"/>
    <s v="VILLAGE ADMINISTRACAO E SERVICOS EIRELI"/>
    <n v="58655239615"/>
    <s v="RENATO MARTINELLI COSTA"/>
    <n v="517410"/>
    <n v="44"/>
    <s v="CAMPUS UMUARAMA "/>
    <n v="1400"/>
    <n v="4374.2"/>
    <s v="06 – ENSINO MÉDIO COMPLETO"/>
    <s v="Médio"/>
    <s v="Masculino"/>
    <d v="1969-03-11T00:00:00"/>
    <s v="Branca"/>
    <s v="PORTEIRO"/>
    <d v="2021-11-20T00:00:00"/>
    <n v="53"/>
    <x v="4"/>
    <x v="0"/>
  </r>
  <r>
    <n v="154043"/>
    <s v="UNIVERSIDADE FEDERAL DE UBERLÂNDIA"/>
    <s v="009/2021"/>
    <s v="01.999.079/0001-79"/>
    <s v="VILLAGE ADMINISTRACAO E SERVICOS EIRELI"/>
    <n v="3331258601"/>
    <s v="RODRIGO PEREIRA DA SILVA "/>
    <n v="517410"/>
    <n v="44"/>
    <s v="GLORIA"/>
    <n v="1400"/>
    <n v="4390.07"/>
    <s v="06 – ENSINO MÉDIO COMPLETO"/>
    <s v="Graduação"/>
    <s v="Masculino"/>
    <d v="1977-07-11T00:00:00"/>
    <s v="Branca"/>
    <s v="PORTEIRO"/>
    <d v="2021-05-11T00:00:00"/>
    <n v="45"/>
    <x v="5"/>
    <x v="0"/>
  </r>
  <r>
    <n v="154043"/>
    <s v="UNIVERSIDADE FEDERAL DE UBERLÂNDIA"/>
    <s v="009/2021"/>
    <s v="01.999.079/0001-79"/>
    <s v="VILLAGE ADMINISTRACAO E SERVICOS EIRELI"/>
    <n v="93494416672"/>
    <s v="RONALDO PEREIRA SANTANA"/>
    <n v="517410"/>
    <n v="44"/>
    <s v="CAMPUS UMUARAMA "/>
    <n v="1400"/>
    <n v="3862.71"/>
    <s v="06 – ENSINO MÉDIO COMPLETO"/>
    <s v="Médio"/>
    <s v="Masculino"/>
    <d v="1978-03-26T00:00:00"/>
    <s v="Parda"/>
    <s v="PORTEIRO"/>
    <d v="2021-05-11T00:00:00"/>
    <n v="44"/>
    <x v="5"/>
    <x v="0"/>
  </r>
  <r>
    <n v="154043"/>
    <s v="UNIVERSIDADE FEDERAL DE UBERLÂNDIA"/>
    <s v="009/2021"/>
    <s v="01.999.079/0001-79"/>
    <s v="VILLAGE ADMINISTRACAO E SERVICOS EIRELI"/>
    <n v="32298978620"/>
    <s v="ROSALVO VICENTE DE OLIVEIRA "/>
    <n v="422105"/>
    <n v="44"/>
    <s v="CAMPUS SANTA MÔNICA"/>
    <n v="1665.21"/>
    <n v="4377.12"/>
    <s v="06 – ENSINO MÉDIO COMPLETO"/>
    <s v="Médio"/>
    <s v="Masculino"/>
    <d v="1959-08-05T00:00:00"/>
    <s v="Branca"/>
    <s v="RECEPCIONISTA"/>
    <d v="2021-05-11T00:00:00"/>
    <n v="63"/>
    <x v="8"/>
    <x v="0"/>
  </r>
  <r>
    <n v="154043"/>
    <s v="UNIVERSIDADE FEDERAL DE UBERLÂNDIA"/>
    <s v="009/2021"/>
    <s v="01.999.079/0001-79"/>
    <s v="VILLAGE ADMINISTRACAO E SERVICOS EIRELI"/>
    <n v="76635759620"/>
    <s v="ROSANA APARECIDA DE OLIVEIRA LIMA "/>
    <n v="422105"/>
    <n v="44"/>
    <s v="CAMPUS UMUARAMA "/>
    <n v="1665.21"/>
    <n v="4907.28"/>
    <s v="06 – ENSINO MÉDIO COMPLETO"/>
    <s v="Médio"/>
    <s v="Feminino"/>
    <d v="1971-01-14T00:00:00"/>
    <s v="Branca"/>
    <s v="RECEPCIONISTA"/>
    <d v="2021-05-11T00:00:00"/>
    <n v="51"/>
    <x v="4"/>
    <x v="0"/>
  </r>
  <r>
    <n v="154043"/>
    <s v="UNIVERSIDADE FEDERAL DE UBERLÂNDIA"/>
    <s v="009/2021"/>
    <s v="01.999.079/0001-79"/>
    <s v="VILLAGE ADMINISTRACAO E SERVICOS EIRELI"/>
    <n v="67228410653"/>
    <s v="ROSIDELMA SILVA SARAIVA "/>
    <n v="422105"/>
    <n v="44"/>
    <s v="CAMPUS EDUCAÇÃO FÍSICA"/>
    <n v="1665.21"/>
    <n v="4377.12"/>
    <s v="06 – ENSINO MÉDIO COMPLETO"/>
    <s v="Médio"/>
    <s v="Feminino"/>
    <d v="1966-03-04T00:00:00"/>
    <s v="Branca"/>
    <s v="RECEPCIONISTA"/>
    <d v="2021-05-11T00:00:00"/>
    <n v="56"/>
    <x v="9"/>
    <x v="0"/>
  </r>
  <r>
    <n v="154043"/>
    <s v="UNIVERSIDADE FEDERAL DE UBERLÂNDIA"/>
    <s v="009/2021"/>
    <s v="01.999.079/0001-79"/>
    <s v="VILLAGE ADMINISTRACAO E SERVICOS EIRELI"/>
    <n v="57792704653"/>
    <s v="SILVANIA FATIMA DA SILVEIRA "/>
    <n v="517410"/>
    <n v="44"/>
    <s v="JARAGUÁ"/>
    <n v="1400"/>
    <n v="3862.71"/>
    <s v="06 – ENSINO MÉDIO COMPLETO"/>
    <s v="Médio"/>
    <s v="Feminino"/>
    <d v="1968-09-25T00:00:00"/>
    <s v="Branca"/>
    <s v="PORTEIRO"/>
    <d v="2021-05-12T00:00:00"/>
    <n v="54"/>
    <x v="9"/>
    <x v="0"/>
  </r>
  <r>
    <n v="154043"/>
    <s v="UNIVERSIDADE FEDERAL DE UBERLÂNDIA"/>
    <s v="009/2021"/>
    <s v="01.999.079/0001-79"/>
    <s v="VILLAGE ADMINISTRACAO E SERVICOS EIRELI"/>
    <n v="3054610608"/>
    <s v="SOLANGE DOS ANJOS FERREIRA SANTOS "/>
    <n v="517410"/>
    <n v="44"/>
    <s v="DUQUE DE CAXIAS"/>
    <n v="1400"/>
    <n v="3862.71"/>
    <s v="06 – ENSINO MÉDIO COMPLETO"/>
    <s v="Médio"/>
    <s v="Feminino"/>
    <d v="1974-08-30T00:00:00"/>
    <s v="Branca"/>
    <s v="PORTEIRO"/>
    <d v="2021-05-11T00:00:00"/>
    <n v="48"/>
    <x v="5"/>
    <x v="0"/>
  </r>
  <r>
    <n v="154043"/>
    <s v="UNIVERSIDADE FEDERAL DE UBERLÂNDIA"/>
    <s v="009/2021"/>
    <s v="01.999.079/0001-79"/>
    <s v="VILLAGE ADMINISTRACAO E SERVICOS EIRELI"/>
    <n v="99913909600"/>
    <s v="SONIA MARIA DA SILVA "/>
    <n v="517410"/>
    <n v="44"/>
    <s v="CAMPUS UMUARAMA "/>
    <n v="1400"/>
    <n v="3817.35"/>
    <s v="06 – ENSINO MÉDIO COMPLETO"/>
    <s v="Médio"/>
    <s v="Feminino"/>
    <d v="1973-02-15T00:00:00"/>
    <s v="Parda"/>
    <s v="PORTEIRO"/>
    <d v="2021-05-11T00:00:00"/>
    <n v="49"/>
    <x v="4"/>
    <x v="0"/>
  </r>
  <r>
    <n v="154043"/>
    <s v="UNIVERSIDADE FEDERAL DE UBERLÂNDIA"/>
    <s v="009/2021"/>
    <s v="01.999.079/0001-79"/>
    <s v="VILLAGE ADMINISTRACAO E SERVICOS EIRELI"/>
    <n v="7866794685"/>
    <s v="SUELEN FERREIRA DA SILVA"/>
    <n v="422105"/>
    <n v="44"/>
    <s v="CAMPUS UMUARAMA "/>
    <n v="1665.21"/>
    <n v="4377.12"/>
    <s v="06 – ENSINO MÉDIO COMPLETO"/>
    <s v="Médio"/>
    <s v="Feminino"/>
    <d v="1987-08-21T00:00:00"/>
    <s v="Parda"/>
    <s v="RECEPCIONISTA"/>
    <d v="2021-05-11T00:00:00"/>
    <n v="35"/>
    <x v="1"/>
    <x v="0"/>
  </r>
  <r>
    <n v="154043"/>
    <s v="UNIVERSIDADE FEDERAL DE UBERLÂNDIA"/>
    <s v="009/2021"/>
    <s v="01.999.079/0001-79"/>
    <s v="VILLAGE ADMINISTRACAO E SERVICOS EIRELI"/>
    <n v="70423643258"/>
    <s v="SUZANA CALINECASTRO MATOS"/>
    <n v="422105"/>
    <n v="44"/>
    <s v="CAMPUS UMUARAMA "/>
    <n v="1665.21"/>
    <n v="4377.12"/>
    <s v="06 – ENSINO MÉDIO COMPLETO"/>
    <s v="Médio"/>
    <s v="Feminino"/>
    <d v="2002-09-20T00:00:00"/>
    <s v="Parda"/>
    <s v="RECEPCIONISTA"/>
    <d v="2022-11-14T00:00:00"/>
    <n v="20"/>
    <x v="6"/>
    <x v="0"/>
  </r>
  <r>
    <n v="154043"/>
    <s v="UNIVERSIDADE FEDERAL DE UBERLÂNDIA"/>
    <s v="009/2021"/>
    <s v="01.999.079/0001-79"/>
    <s v="VILLAGE ADMINISTRACAO E SERVICOS EIRELI"/>
    <n v="6189943608"/>
    <s v="TAMARA TALITA DOS SANTOS LEMOS "/>
    <n v="517410"/>
    <n v="44"/>
    <s v="JARAGUÁ"/>
    <n v="1400"/>
    <n v="3862.71"/>
    <s v="06 – ENSINO MÉDIO COMPLETO"/>
    <s v="Médio"/>
    <s v="Feminino"/>
    <d v="1985-06-16T00:00:00"/>
    <s v="Branca"/>
    <s v="PORTEIRO"/>
    <d v="2022-10-02T00:00:00"/>
    <n v="37"/>
    <x v="1"/>
    <x v="0"/>
  </r>
  <r>
    <n v="154043"/>
    <s v="UNIVERSIDADE FEDERAL DE UBERLÂNDIA"/>
    <s v="009/2021"/>
    <s v="01.999.079/0001-79"/>
    <s v="VILLAGE ADMINISTRACAO E SERVICOS EIRELI"/>
    <n v="2720626694"/>
    <s v="TATIANA CABRAL DO VALE ALVES "/>
    <n v="517410"/>
    <n v="44"/>
    <s v="MORADIA ESTUDANTIL"/>
    <n v="1400"/>
    <n v="3862.71"/>
    <s v="06 – ENSINO MÉDIO COMPLETO"/>
    <s v="Médio"/>
    <s v="Feminino"/>
    <d v="1973-08-14T00:00:00"/>
    <s v="Branca"/>
    <s v="PORTEIRO"/>
    <d v="2021-05-12T00:00:00"/>
    <n v="49"/>
    <x v="4"/>
    <x v="0"/>
  </r>
  <r>
    <n v="154043"/>
    <s v="UNIVERSIDADE FEDERAL DE UBERLÂNDIA"/>
    <s v="009/2021"/>
    <s v="01.999.079/0001-79"/>
    <s v="VILLAGE ADMINISTRACAO E SERVICOS EIRELI"/>
    <n v="11548718602"/>
    <s v="THAIS ALVES DA SILVEIRA"/>
    <n v="422105"/>
    <n v="44"/>
    <s v="CAMPUS SANTA MÔNICA"/>
    <n v="1665.21"/>
    <n v="4377.12"/>
    <s v="06 – ENSINO MÉDIO COMPLETO"/>
    <s v="Médio"/>
    <s v="Feminino"/>
    <d v="1991-09-07T00:00:00"/>
    <s v="Branca"/>
    <s v="RECEPCIONISTA"/>
    <d v="2022-08-03T00:00:00"/>
    <n v="31"/>
    <x v="0"/>
    <x v="0"/>
  </r>
  <r>
    <n v="154043"/>
    <s v="UNIVERSIDADE FEDERAL DE UBERLÂNDIA"/>
    <s v="009/2021"/>
    <s v="01.999.079/0001-79"/>
    <s v="VILLAGE ADMINISTRACAO E SERVICOS EIRELI"/>
    <n v="5970673684"/>
    <s v="URSULA MATOS LIMA"/>
    <n v="517410"/>
    <n v="44"/>
    <s v="JARDIM BRASILIA"/>
    <n v="1400"/>
    <n v="3862.71"/>
    <s v="06 – ENSINO MÉDIO COMPLETO"/>
    <s v="Médio"/>
    <s v="Feminino"/>
    <d v="1984-04-15T00:00:00"/>
    <s v="Branca"/>
    <s v="PORTEIRO"/>
    <d v="2021-10-07T00:00:00"/>
    <n v="38"/>
    <x v="1"/>
    <x v="0"/>
  </r>
  <r>
    <n v="154043"/>
    <s v="UNIVERSIDADE FEDERAL DE UBERLÂNDIA"/>
    <s v="009/2021"/>
    <s v="01.999.079/0001-79"/>
    <s v="VILLAGE ADMINISTRACAO E SERVICOS EIRELI"/>
    <n v="2067169661"/>
    <s v="VANESSA PEREIRA DA SILVA "/>
    <n v="517410"/>
    <n v="44"/>
    <s v="CAMPUS UMUARAMA "/>
    <n v="1400"/>
    <n v="3817.35"/>
    <s v="06 – ENSINO MÉDIO COMPLETO"/>
    <s v="Médio"/>
    <s v="Feminino"/>
    <d v="1997-02-12T00:00:00"/>
    <s v="Branca"/>
    <s v="PORTEIRO"/>
    <d v="2021-10-22T00:00:00"/>
    <n v="25"/>
    <x v="3"/>
    <x v="0"/>
  </r>
  <r>
    <n v="154043"/>
    <s v="UNIVERSIDADE FEDERAL DE UBERLÂNDIA"/>
    <s v="009/2021"/>
    <s v="01.999.079/0001-79"/>
    <s v="VILLAGE ADMINISTRACAO E SERVICOS EIRELI"/>
    <n v="64262758168"/>
    <s v="VERA LUCIA DA SILVA"/>
    <n v="422105"/>
    <n v="44"/>
    <s v="CAMPUS SANTA MÔNICA"/>
    <n v="1665.21"/>
    <n v="4481.87"/>
    <s v="06 – ENSINO MÉDIO COMPLETO"/>
    <s v="Médio"/>
    <s v="Feminino"/>
    <d v="1974-03-28T00:00:00"/>
    <s v="Branca"/>
    <s v="RECEPCIONISTA"/>
    <d v="2021-08-20T00:00:00"/>
    <n v="48"/>
    <x v="5"/>
    <x v="0"/>
  </r>
  <r>
    <n v="154043"/>
    <s v="UNIVERSIDADE FEDERAL DE UBERLÂNDIA"/>
    <s v="009/2021"/>
    <s v="01.999.079/0001-79"/>
    <s v="VILLAGE ADMINISTRACAO E SERVICOS EIRELI"/>
    <n v="78374464615"/>
    <s v="VERA LUCIA FERREIRA DA SILVA "/>
    <n v="517410"/>
    <n v="44"/>
    <s v="MUSEU DO ÍNDIO"/>
    <n v="1400"/>
    <n v="3862.71"/>
    <s v="06 – ENSINO MÉDIO COMPLETO"/>
    <s v="Médio"/>
    <s v="Feminino"/>
    <d v="1968-05-31T00:00:00"/>
    <s v="Branca"/>
    <s v="PORTEIRO"/>
    <d v="2021-05-11T00:00:00"/>
    <n v="54"/>
    <x v="9"/>
    <x v="0"/>
  </r>
  <r>
    <n v="154043"/>
    <s v="UNIVERSIDADE FEDERAL DE UBERLÂNDIA"/>
    <s v="009/2021"/>
    <s v="01.999.079/0001-79"/>
    <s v="VILLAGE ADMINISTRACAO E SERVICOS EIRELI"/>
    <n v="8334990685"/>
    <s v="VINICIUS SILVA DE ULHOA ROCHA "/>
    <n v="422105"/>
    <n v="44"/>
    <s v="CAMPUS SANTA MÔNICA"/>
    <n v="1665.21"/>
    <n v="4377.12"/>
    <s v="06 – ENSINO MÉDIO COMPLETO"/>
    <s v="Graduação"/>
    <s v="Masculino"/>
    <d v="1985-11-23T00:00:00"/>
    <s v="Branca"/>
    <s v="RECEPCIONISTA"/>
    <d v="2021-05-11T00:00:00"/>
    <n v="37"/>
    <x v="1"/>
    <x v="0"/>
  </r>
  <r>
    <n v="154043"/>
    <s v="UNIVERSIDADE FEDERAL DE UBERLÂNDIA"/>
    <s v="009/2021"/>
    <s v="01.999.079/0001-79"/>
    <s v="VILLAGE ADMINISTRACAO E SERVICOS EIRELI"/>
    <n v="2261309678"/>
    <s v="VITOR DA SILVA GOMES "/>
    <n v="422105"/>
    <n v="44"/>
    <s v="CAMPUS SANTA MÔNICA"/>
    <n v="1665.21"/>
    <n v="4377.12"/>
    <s v="06 – ENSINO MÉDIO COMPLETO"/>
    <s v="Médio"/>
    <s v="Masculino"/>
    <d v="2000-03-15T00:00:00"/>
    <s v="Branca"/>
    <s v="RECEPCIONISTA"/>
    <d v="2021-05-11T00:00:00"/>
    <n v="22"/>
    <x v="6"/>
    <x v="0"/>
  </r>
  <r>
    <n v="154043"/>
    <s v="UNIVERSIDADE FEDERAL DE UBERLÂNDIA"/>
    <s v="009/2021"/>
    <s v="01.999.079/0001-79"/>
    <s v="VILLAGE ADMINISTRACAO E SERVICOS EIRELI"/>
    <n v="6480286669"/>
    <s v="VIVIANE FERREIRA MALAQUIAS "/>
    <n v="422105"/>
    <n v="44"/>
    <s v="CAMPUS UMUARAMA "/>
    <n v="1665.21"/>
    <n v="4377.12"/>
    <s v="06 – ENSINO MÉDIO COMPLETO"/>
    <s v="Médio"/>
    <s v="Feminino"/>
    <d v="1990-07-16T00:00:00"/>
    <s v="Preta"/>
    <s v="RECEPCIONISTA"/>
    <d v="2021-05-11T00:00:00"/>
    <n v="32"/>
    <x v="0"/>
    <x v="0"/>
  </r>
  <r>
    <n v="154043"/>
    <s v="UNIVERSIDADE FEDERAL DE UBERLÂNDIA"/>
    <s v="009/2021"/>
    <s v="01.999.079/0001-79"/>
    <s v="VILLAGE ADMINISTRACAO E SERVICOS EIRELI"/>
    <n v="6690995623"/>
    <s v="WESLEY ROBERTO RODRIGUES"/>
    <n v="517410"/>
    <n v="44"/>
    <s v="GLORIA"/>
    <n v="1400"/>
    <n v="3878.58"/>
    <s v="06 – ENSINO MÉDIO COMPLETO"/>
    <s v="Médio"/>
    <s v="Masculino"/>
    <d v="1983-02-04T00:00:00"/>
    <s v="Branca"/>
    <s v="PORTEIRO"/>
    <d v="2022-03-11T00:00:00"/>
    <n v="39"/>
    <x v="2"/>
    <x v="0"/>
  </r>
  <r>
    <n v="154043"/>
    <s v="UNIVERSIDADE FEDERAL DE UBERLÂNDIA"/>
    <s v="009/2021"/>
    <s v="01.999.079/0001-79"/>
    <s v="VILLAGE ADMINISTRACAO E SERVICOS EIRELI"/>
    <n v="11636447651"/>
    <s v="WHELINGTON CABRAL GOMES"/>
    <n v="422105"/>
    <n v="44"/>
    <s v="CAMPUS SANTA MÔNICA"/>
    <n v="1665.21"/>
    <n v="4377.12"/>
    <s v="06 – ENSINO MÉDIO COMPLETO"/>
    <s v="Médio"/>
    <s v="Masculino"/>
    <d v="1995-04-11T00:00:00"/>
    <s v="Branca"/>
    <s v="RECEPCIONISTA"/>
    <d v="2022-03-17T00:00:00"/>
    <n v="27"/>
    <x v="3"/>
    <x v="0"/>
  </r>
  <r>
    <n v="154043"/>
    <s v="UNIVERSIDADE FEDERAL DE UBERLÂNDIA"/>
    <s v="009/2021"/>
    <s v="01.999.079/0001-79"/>
    <s v="VILLAGE ADMINISTRACAO E SERVICOS EIRELI"/>
    <n v="14009990651"/>
    <s v="ZAIRA RIBEIRO ARRUDA"/>
    <n v="422105"/>
    <n v="44"/>
    <s v="CAMPUS SANTA MÔNICA"/>
    <n v="1665.21"/>
    <n v="4377.12"/>
    <s v="06 – ENSINO MÉDIO COMPLETO"/>
    <s v="Médio"/>
    <s v="Feminino"/>
    <d v="2000-03-15T00:00:00"/>
    <s v="Preta"/>
    <s v="RECEPCIONISTA"/>
    <d v="2022-05-11T00:00:00"/>
    <n v="22"/>
    <x v="6"/>
    <x v="0"/>
  </r>
  <r>
    <n v="154043"/>
    <s v="UNIVERSIDADE FEDERAL DE UBERLÂNDIA"/>
    <s v="012/2021"/>
    <s v="05.670.079/0001-81"/>
    <s v="SANTA FÉ SERVIÇOS EIRELI"/>
    <n v="3041103613"/>
    <s v="CARLA SIRLEI FERREIRA DE MORAIS"/>
    <n v="517410"/>
    <n v="44"/>
    <s v="CAMPUS PATOS DE MINAS"/>
    <n v="1684.96"/>
    <n v="3963.85"/>
    <s v="06 – ENSINO MÉDIO COMPLETO"/>
    <s v="Médio"/>
    <s v="Feminino"/>
    <d v="1974-05-03T00:00:00"/>
    <s v="Parda"/>
    <s v="PORTARIA "/>
    <d v="2021-05-11T00:00:00"/>
    <n v="48"/>
    <x v="5"/>
    <x v="0"/>
  </r>
  <r>
    <n v="154043"/>
    <s v="UNIVERSIDADE FEDERAL DE UBERLÂNDIA"/>
    <s v="012/2021"/>
    <s v="05.670.079/0001-81"/>
    <s v="SANTA FÉ SERVIÇOS EIRELI"/>
    <n v="3996193645"/>
    <s v="CRISTIANO ARLINDO DA SILVA"/>
    <n v="517410"/>
    <n v="44"/>
    <s v="CAMPUS PATOS DE MINAS"/>
    <n v="1684.96"/>
    <n v="4039.5"/>
    <s v="06 – ENSINO MÉDIO COMPLETO"/>
    <s v="Graduação"/>
    <s v="Masculino"/>
    <d v="1978-02-19T00:00:00"/>
    <s v="Parda"/>
    <s v="PORTARIA "/>
    <d v="2021-11-02T00:00:00"/>
    <n v="44"/>
    <x v="5"/>
    <x v="0"/>
  </r>
  <r>
    <n v="154043"/>
    <s v="UNIVERSIDADE FEDERAL DE UBERLÂNDIA"/>
    <s v="012/2021"/>
    <s v="05.670.079/0001-81"/>
    <s v="SANTA FÉ SERVIÇOS EIRELI"/>
    <n v="11473634636"/>
    <s v="DIOGO OLIVEIRA LIMA"/>
    <n v="422105"/>
    <n v="44"/>
    <s v="CAMPUS PATOS DE MINAS"/>
    <n v="1679.49"/>
    <n v="3953.25"/>
    <s v="06 – ENSINO MÉDIO COMPLETO"/>
    <s v="Médio"/>
    <s v="Masculino"/>
    <d v="1998-07-07T00:00:00"/>
    <s v="Branca"/>
    <s v="RECEPCIONISTA"/>
    <d v="2022-08-02T00:00:00"/>
    <n v="24"/>
    <x v="3"/>
    <x v="0"/>
  </r>
  <r>
    <n v="154043"/>
    <s v="UNIVERSIDADE FEDERAL DE UBERLÂNDIA"/>
    <s v="012/2021"/>
    <s v="05.670.079/0001-81"/>
    <s v="SANTA FÉ SERVIÇOS EIRELI"/>
    <n v="3998205667"/>
    <s v="FLÁVIO JOSÉ ALVES "/>
    <n v="517410"/>
    <n v="44"/>
    <s v="CAMPUS PATOS DE MINAS"/>
    <n v="1684.96"/>
    <n v="4413.6000000000004"/>
    <s v="06 – ENSINO MÉDIO COMPLETO"/>
    <s v="Médio"/>
    <s v="Masculino"/>
    <d v="1979-02-10T00:00:00"/>
    <s v="Branca"/>
    <s v="PORTARIA "/>
    <d v="2021-05-12T00:00:00"/>
    <n v="43"/>
    <x v="2"/>
    <x v="0"/>
  </r>
  <r>
    <n v="154043"/>
    <s v="UNIVERSIDADE FEDERAL DE UBERLÂNDIA"/>
    <s v="012/2021"/>
    <s v="05.670.079/0001-81"/>
    <s v="SANTA FÉ SERVIÇOS EIRELI"/>
    <n v="3017918645"/>
    <s v="JOÃO CLÁUDIO LOPES"/>
    <n v="517410"/>
    <n v="44"/>
    <s v="CAMPUS PATOS DE MINAS"/>
    <n v="1684.96"/>
    <n v="4413.6000000000004"/>
    <s v="06 – ENSINO MÉDIO COMPLETO"/>
    <s v="Médio"/>
    <s v="Masculino"/>
    <d v="1978-05-16T00:00:00"/>
    <s v="Preta"/>
    <s v="PORTARIA "/>
    <d v="2021-05-11T00:00:00"/>
    <n v="44"/>
    <x v="5"/>
    <x v="0"/>
  </r>
  <r>
    <n v="154043"/>
    <s v="UNIVERSIDADE FEDERAL DE UBERLÂNDIA"/>
    <s v="012/2021"/>
    <s v="05.670.079/0001-81"/>
    <s v="SANTA FÉ SERVIÇOS EIRELI"/>
    <n v="43511015634"/>
    <s v="JOSÉ BATISTA DE SOUSA"/>
    <n v="517410"/>
    <n v="44"/>
    <s v="CAMPUS PATOS DE MINAS"/>
    <n v="1684.96"/>
    <n v="4039.5"/>
    <s v="06 – ENSINO MÉDIO COMPLETO"/>
    <s v="Médio"/>
    <s v="Masculino"/>
    <d v="1960-09-10T00:00:00"/>
    <s v="Parda"/>
    <s v="PORTARIA "/>
    <d v="2021-05-12T00:00:00"/>
    <n v="62"/>
    <x v="8"/>
    <x v="0"/>
  </r>
  <r>
    <n v="154043"/>
    <s v="UNIVERSIDADE FEDERAL DE UBERLÂNDIA"/>
    <s v="012/2021"/>
    <s v="05.670.079/0001-81"/>
    <s v="SANTA FÉ SERVIÇOS EIRELI"/>
    <n v="90205413668"/>
    <s v="MARCELO MARQUES CAIXETA"/>
    <n v="517410"/>
    <n v="44"/>
    <s v="CAMPUS PATOS DE MINAS"/>
    <n v="1684.96"/>
    <n v="4039.5"/>
    <s v="06 – ENSINO MÉDIO COMPLETO"/>
    <s v="Médio"/>
    <s v="Masculino"/>
    <d v="1973-04-02T00:00:00"/>
    <s v="Parda"/>
    <s v="PORTARIA "/>
    <d v="2021-08-09T00:00:00"/>
    <n v="49"/>
    <x v="4"/>
    <x v="0"/>
  </r>
  <r>
    <n v="154043"/>
    <s v="UNIVERSIDADE FEDERAL DE UBERLÂNDIA"/>
    <s v="012/2021"/>
    <s v="05.670.079/0001-81"/>
    <s v="SANTA FÉ SERVIÇOS EIRELI"/>
    <n v="9106352693"/>
    <s v="MARLON APARECIDO SILVA "/>
    <n v="517410"/>
    <n v="44"/>
    <s v="CAMPUS PATOS DE MINAS"/>
    <n v="1684.96"/>
    <n v="4413.6000000000004"/>
    <s v="06 – ENSINO MÉDIO COMPLETO"/>
    <s v="Médio"/>
    <s v="Masculino"/>
    <d v="1993-10-12T00:00:00"/>
    <s v="Branca"/>
    <s v="PORTARIA "/>
    <d v="2021-05-11T00:00:00"/>
    <n v="29"/>
    <x v="0"/>
    <x v="0"/>
  </r>
  <r>
    <n v="154043"/>
    <s v="UNIVERSIDADE FEDERAL DE UBERLÂNDIA"/>
    <s v="012/2021"/>
    <s v="05.670.079/0001-81"/>
    <s v="SANTA FÉ SERVIÇOS EIRELI"/>
    <n v="9789547692"/>
    <s v="MICHELLY CAROLINE MOREIRA SILVA"/>
    <n v="422105"/>
    <n v="44"/>
    <s v="CAMPUS PATOS DE MINAS"/>
    <n v="1679.49"/>
    <n v="3953.25"/>
    <s v="06 – ENSINO MÉDIO COMPLETO"/>
    <s v="Graduação"/>
    <s v="Feminino"/>
    <d v="1988-09-12T00:00:00"/>
    <s v="Preta"/>
    <s v="RECEPCIONISTA"/>
    <d v="2021-05-11T00:00:00"/>
    <n v="34"/>
    <x v="1"/>
    <x v="0"/>
  </r>
  <r>
    <n v="154043"/>
    <s v="UNIVERSIDADE FEDERAL DE UBERLÂNDIA"/>
    <s v="012/2021"/>
    <s v="05.670.079/0001-81"/>
    <s v="SANTA FÉ SERVIÇOS EIRELI"/>
    <n v="11236131681"/>
    <s v="RAPHAELA PRADO TAVARES "/>
    <n v="422105"/>
    <n v="44"/>
    <s v="CAMPUS PATOS DE MINAS"/>
    <n v="1679.49"/>
    <n v="3953.25"/>
    <s v="06 – ENSINO MÉDIO COMPLETO"/>
    <s v="Médio"/>
    <s v="Feminino"/>
    <d v="2004-01-06T00:00:00"/>
    <s v="Preta"/>
    <s v="RECEPCIONISTA"/>
    <d v="2022-08-18T00:00:00"/>
    <n v="18"/>
    <x v="7"/>
    <x v="0"/>
  </r>
  <r>
    <n v="154043"/>
    <s v="UNIVERSIDADE FEDERAL DE UBERLÂNDIA"/>
    <s v="012/2021"/>
    <s v="05.670.079/0001-81"/>
    <s v="SANTA FÉ SERVIÇOS EIRELI"/>
    <n v="4096591696"/>
    <s v="SÍLVIA REGINA MARTINS"/>
    <n v="517410"/>
    <n v="44"/>
    <s v="CAMPUS PATOS DE MINAS"/>
    <n v="1684.96"/>
    <n v="3963.85"/>
    <s v="06 – ENSINO MÉDIO COMPLETO"/>
    <s v="Médio"/>
    <s v="Feminino"/>
    <d v="1976-11-05T00:00:00"/>
    <s v="Preta"/>
    <s v="PORTARIA "/>
    <d v="2021-05-11T00:00:00"/>
    <n v="46"/>
    <x v="5"/>
    <x v="0"/>
  </r>
  <r>
    <n v="154043"/>
    <s v="UNIVERSIDADE FEDERAL DE UBERLÂNDIA"/>
    <s v="012/2021"/>
    <s v="05.670.079/0001-81"/>
    <s v="SANTA FÉ SERVIÇOS EIRELI"/>
    <n v="70605218102"/>
    <s v="THAWANE PEREIRA NUNES DA CRUZ "/>
    <n v="422105"/>
    <n v="44"/>
    <s v="CAMPUS PATOS DE MINAS"/>
    <n v="1679.49"/>
    <n v="3953.25"/>
    <s v="06 – ENSINO MÉDIO COMPLETO"/>
    <s v="Médio"/>
    <s v="Feminino"/>
    <d v="1998-12-13T00:00:00"/>
    <s v="Parda"/>
    <s v="RECEPCIONISTA"/>
    <d v="2021-05-11T00:00:00"/>
    <n v="24"/>
    <x v="3"/>
    <x v="0"/>
  </r>
  <r>
    <n v="154043"/>
    <s v="UNIVERSIDADE FEDERAL DE UBERLÂNDIA"/>
    <s v="012/2021"/>
    <s v="05.670.079/0001-81"/>
    <s v="SANTA FÉ SERVIÇOS EIRELI"/>
    <n v="78366895653"/>
    <s v="WELLINGTON LUCAS DE SOUSA NUNES"/>
    <n v="517410"/>
    <n v="44"/>
    <s v="CAMPUS PATOS DE MINAS"/>
    <n v="1684.96"/>
    <n v="4039.5"/>
    <s v="06 – ENSINO MÉDIO COMPLETO"/>
    <s v="Médio"/>
    <s v="Masculino"/>
    <d v="1974-02-17T00:00:00"/>
    <s v="Parda"/>
    <s v="PORTARIA "/>
    <d v="2022-04-14T00:00:00"/>
    <n v="48"/>
    <x v="5"/>
    <x v="0"/>
  </r>
  <r>
    <n v="154043"/>
    <s v="UNIVERSIDADE FEDERAL DE UBERLÂNDIA"/>
    <s v="012/2021"/>
    <s v="05.670.079/0001-81"/>
    <s v="SANTA FÉ SERVIÇOS EIRELI"/>
    <n v="8384403635"/>
    <s v="WILSON JOSÉ DE SOUZA JUNIOR"/>
    <n v="517410"/>
    <n v="44"/>
    <s v="CAMPUS PATOS DE MINAS"/>
    <n v="1684.96"/>
    <n v="4413.6000000000004"/>
    <s v="06 – ENSINO MÉDIO COMPLETO"/>
    <s v="Graduação"/>
    <s v="Masculino"/>
    <d v="1993-07-09T00:00:00"/>
    <s v="Branca"/>
    <s v="PORTARIA "/>
    <d v="2022-02-01T00:00:00"/>
    <n v="29"/>
    <x v="0"/>
    <x v="0"/>
  </r>
  <r>
    <n v="154043"/>
    <s v="UNIVERSIDADE FEDERAL DE UBERLÂNDIA"/>
    <s v="012/2021"/>
    <s v="05.670.079/0001-81"/>
    <s v="SANTA FÉ SERVIÇOS EIRELI"/>
    <s v="058.506.686-83"/>
    <s v="ADELIA CRISTINA RESENDE BUENO"/>
    <n v="517415"/>
    <n v="44"/>
    <s v="CAMPUS MONTE CARMELO"/>
    <n v="1684.96"/>
    <n v="4152.3999999999996"/>
    <s v="06 – ENSINO MÉDIO COMPLETO"/>
    <s v="Médio"/>
    <s v="Feminino"/>
    <d v="1981-06-11T00:00:00"/>
    <s v="Branca"/>
    <s v="PORTEIRO(A)"/>
    <d v="2021-06-10T00:00:00"/>
    <n v="41"/>
    <x v="2"/>
    <x v="0"/>
  </r>
  <r>
    <n v="154043"/>
    <s v="UNIVERSIDADE FEDERAL DE UBERLÂNDIA"/>
    <s v="012/2021"/>
    <s v="05.670.079/0001-81"/>
    <s v="SANTA FÉ SERVIÇOS EIRELI"/>
    <s v="108.985.596-69"/>
    <s v="ALVANDO RODRIGUES DE LIMA NETO"/>
    <n v="517415"/>
    <n v="44"/>
    <s v="CAMPUS MONTE CARMELO"/>
    <n v="1684.96"/>
    <n v="4152.3999999999996"/>
    <s v="06 – ENSINO MÉDIO COMPLETO"/>
    <s v="Médio"/>
    <s v="Masculino"/>
    <d v="1994-10-08T00:00:00"/>
    <s v="Branca"/>
    <s v="PORTEIRO(A)"/>
    <d v="2021-05-11T00:00:00"/>
    <n v="28"/>
    <x v="3"/>
    <x v="0"/>
  </r>
  <r>
    <n v="154043"/>
    <s v="UNIVERSIDADE FEDERAL DE UBERLÂNDIA"/>
    <s v="012/2021"/>
    <s v="05.670.079/0001-81"/>
    <s v="SANTA FÉ SERVIÇOS EIRELI"/>
    <s v="051.108.786-17"/>
    <s v="ANDRÉIA ABADIA RODRIGUES"/>
    <n v="517415"/>
    <n v="44"/>
    <s v="CAMPUS MONTE CARMELO"/>
    <n v="1684.96"/>
    <n v="4013.45"/>
    <s v="06 – ENSINO MÉDIO COMPLETO"/>
    <s v="Médio"/>
    <s v="Feminino"/>
    <d v="1979-07-25T00:00:00"/>
    <s v="Preta"/>
    <s v="PORTEIRO(A)"/>
    <d v="2021-05-11T00:00:00"/>
    <n v="43"/>
    <x v="2"/>
    <x v="0"/>
  </r>
  <r>
    <n v="154043"/>
    <s v="UNIVERSIDADE FEDERAL DE UBERLÂNDIA"/>
    <s v="012/2021"/>
    <s v="05.670.079/0001-81"/>
    <s v="SANTA FÉ SERVIÇOS EIRELI"/>
    <s v="037.200.106-86"/>
    <s v="CLAUDINEI TEODORO DA SILVA"/>
    <n v="517415"/>
    <n v="44"/>
    <s v="CAMPUS MONTE CARMELO"/>
    <n v="1684.96"/>
    <n v="4539.28"/>
    <s v="06 – ENSINO MÉDIO COMPLETO"/>
    <s v="Médio"/>
    <s v="Masculino"/>
    <d v="1977-05-01T00:00:00"/>
    <s v="Branca"/>
    <s v="PORTEIRO(A)"/>
    <d v="2021-05-12T00:00:00"/>
    <n v="45"/>
    <x v="5"/>
    <x v="0"/>
  </r>
  <r>
    <n v="154043"/>
    <s v="UNIVERSIDADE FEDERAL DE UBERLÂNDIA"/>
    <s v="012/2021"/>
    <s v="05.670.079/0001-81"/>
    <s v="SANTA FÉ SERVIÇOS EIRELI"/>
    <s v="116.856.446-86"/>
    <s v="CLÁUDIO CORREA SILVA"/>
    <n v="517415"/>
    <n v="44"/>
    <s v="CAMPUS MONTE CARMELO"/>
    <n v="1684.96"/>
    <n v="4539.28"/>
    <s v="06 – ENSINO MÉDIO COMPLETO"/>
    <s v="Médio"/>
    <s v="Masculino"/>
    <d v="1995-05-20T00:00:00"/>
    <s v="Parda"/>
    <s v="PORTEIRO(A)"/>
    <d v="2021-05-11T00:00:00"/>
    <n v="27"/>
    <x v="3"/>
    <x v="0"/>
  </r>
  <r>
    <n v="154043"/>
    <s v="UNIVERSIDADE FEDERAL DE UBERLÂNDIA"/>
    <s v="012/2021"/>
    <s v="05.670.079/0001-81"/>
    <s v="SANTA FÉ SERVIÇOS EIRELI"/>
    <s v="643.900.986-91"/>
    <s v="CRISTIANO MARQUES FELIPE"/>
    <n v="517415"/>
    <n v="44"/>
    <s v="CAMPUS MONTE CARMELO"/>
    <n v="1684.96"/>
    <n v="4539.28"/>
    <s v="06 – ENSINO MÉDIO COMPLETO"/>
    <s v="Médio"/>
    <s v="Masculino"/>
    <d v="1985-05-15T00:00:00"/>
    <s v="Parda"/>
    <s v="PORTEIRO(A)"/>
    <d v="2021-05-12T00:00:00"/>
    <n v="37"/>
    <x v="1"/>
    <x v="0"/>
  </r>
  <r>
    <n v="154043"/>
    <s v="UNIVERSIDADE FEDERAL DE UBERLÂNDIA"/>
    <s v="012/2021"/>
    <s v="05.670.079/0001-81"/>
    <s v="SANTA FÉ SERVIÇOS EIRELI"/>
    <s v="725.111.506-97"/>
    <s v="DÁBILA DUARTE E SILVA TAVEIRA"/>
    <n v="517415"/>
    <n v="44"/>
    <s v="CAMPUS MONTE CARMELO"/>
    <n v="1684.96"/>
    <n v="4152.3999999999996"/>
    <s v="06 – ENSINO MÉDIO COMPLETO"/>
    <s v="Médio"/>
    <s v="Feminino"/>
    <d v="1991-05-08T00:00:00"/>
    <s v="Parda"/>
    <s v="PORTEIRO(A)"/>
    <d v="2021-06-11T00:00:00"/>
    <n v="31"/>
    <x v="0"/>
    <x v="0"/>
  </r>
  <r>
    <n v="154043"/>
    <s v="UNIVERSIDADE FEDERAL DE UBERLÂNDIA"/>
    <s v="012/2021"/>
    <s v="05.670.079/0001-81"/>
    <s v="SANTA FÉ SERVIÇOS EIRELI"/>
    <s v="680.734.706-59"/>
    <s v="EDER DA SILVA ROSA"/>
    <n v="517415"/>
    <n v="44"/>
    <s v="CAMPUS MONTE CARMELO"/>
    <n v="1684.96"/>
    <n v="4152.3999999999996"/>
    <s v="06 – ENSINO MÉDIO COMPLETO"/>
    <s v="Médio"/>
    <s v="Masculino"/>
    <d v="1970-08-28T00:00:00"/>
    <s v="Preta"/>
    <s v="PORTEIRO(A)"/>
    <d v="2022-06-14T00:00:00"/>
    <n v="52"/>
    <x v="4"/>
    <x v="0"/>
  </r>
  <r>
    <n v="154043"/>
    <s v="UNIVERSIDADE FEDERAL DE UBERLÂNDIA"/>
    <s v="012/2021"/>
    <s v="05.670.079/0001-81"/>
    <s v="SANTA FÉ SERVIÇOS EIRELI"/>
    <s v="052.700.476-67"/>
    <s v="EDVAN VIEIRA DOS SANTOS"/>
    <n v="517415"/>
    <n v="44"/>
    <s v="CAMPUS MONTE CARMELO"/>
    <n v="1684.96"/>
    <n v="4539.28"/>
    <s v="06 – ENSINO MÉDIO COMPLETO"/>
    <s v="Médio"/>
    <s v="Masculino"/>
    <d v="1983-05-01T00:00:00"/>
    <s v="Preta"/>
    <s v="PORTEIRO(A)"/>
    <d v="2021-06-10T00:00:00"/>
    <n v="39"/>
    <x v="2"/>
    <x v="0"/>
  </r>
  <r>
    <n v="154043"/>
    <s v="UNIVERSIDADE FEDERAL DE UBERLÂNDIA"/>
    <s v="012/2021"/>
    <s v="05.670.079/0001-81"/>
    <s v="SANTA FÉ SERVIÇOS EIRELI"/>
    <s v="528.337.806-30"/>
    <s v="FLÁVIO DOS REIS MENDES"/>
    <n v="517415"/>
    <n v="44"/>
    <s v="CAMPUS MONTE CARMELO"/>
    <n v="1684.96"/>
    <n v="4539.28"/>
    <s v="06 – ENSINO MÉDIO COMPLETO"/>
    <s v="Médio"/>
    <s v="Masculino"/>
    <d v="1992-07-20T00:00:00"/>
    <s v="Parda"/>
    <s v="PORTEIRO(A)"/>
    <d v="2021-05-12T00:00:00"/>
    <n v="30"/>
    <x v="0"/>
    <x v="0"/>
  </r>
  <r>
    <n v="154043"/>
    <s v="UNIVERSIDADE FEDERAL DE UBERLÂNDIA"/>
    <s v="012/2021"/>
    <s v="05.670.079/0001-81"/>
    <s v="SANTA FÉ SERVIÇOS EIRELI"/>
    <s v="117.292.926-23"/>
    <s v="ISAMARA CRISTINA DE SOUZA CUNHA"/>
    <n v="517415"/>
    <n v="44"/>
    <s v="CAMPUS MONTE CARMELO"/>
    <n v="1684.96"/>
    <n v="4013.45"/>
    <s v="06 – ENSINO MÉDIO COMPLETO"/>
    <s v="Médio"/>
    <s v="Feminino"/>
    <d v="1991-12-12T00:00:00"/>
    <s v="Parda"/>
    <s v="PORTEIRO(A)"/>
    <d v="2022-03-07T00:00:00"/>
    <n v="31"/>
    <x v="0"/>
    <x v="0"/>
  </r>
  <r>
    <n v="154043"/>
    <s v="UNIVERSIDADE FEDERAL DE UBERLÂNDIA"/>
    <s v="012/2021"/>
    <s v="05.670.079/0001-81"/>
    <s v="SANTA FÉ SERVIÇOS EIRELI"/>
    <s v="083.033.186-75"/>
    <s v="LUCAS DE SOUZA BORGES "/>
    <n v="517415"/>
    <n v="44"/>
    <s v="CAMPUS MONTE CARMELO"/>
    <n v="1684.96"/>
    <n v="4539.28"/>
    <s v="06 – ENSINO MÉDIO COMPLETO"/>
    <s v="Médio"/>
    <s v="Masculino"/>
    <d v="1993-05-10T00:00:00"/>
    <s v="Parda"/>
    <s v="PORTEIRO(A)"/>
    <d v="2021-06-11T00:00:00"/>
    <n v="29"/>
    <x v="0"/>
    <x v="0"/>
  </r>
  <r>
    <n v="154043"/>
    <s v="UNIVERSIDADE FEDERAL DE UBERLÂNDIA"/>
    <s v="012/2021"/>
    <s v="05.670.079/0001-81"/>
    <s v="SANTA FÉ SERVIÇOS EIRELI"/>
    <s v="118.914.976-18"/>
    <s v="LUCAS GABRIEL QUEDES PEREIRA"/>
    <n v="517415"/>
    <n v="44"/>
    <s v="CAMPUS MONTE CARMELO"/>
    <n v="1684.96"/>
    <n v="4152.3999999999996"/>
    <s v="06 – ENSINO MÉDIO COMPLETO"/>
    <s v="Médio"/>
    <s v="Masculino"/>
    <d v="2002-12-20T00:00:00"/>
    <s v="Parda"/>
    <s v="PORTEIRO(A)"/>
    <d v="2021-06-11T00:00:00"/>
    <n v="20"/>
    <x v="6"/>
    <x v="0"/>
  </r>
  <r>
    <n v="154043"/>
    <s v="UNIVERSIDADE FEDERAL DE UBERLÂNDIA"/>
    <s v="012/2021"/>
    <s v="05.670.079/0001-81"/>
    <s v="SANTA FÉ SERVIÇOS EIRELI"/>
    <s v="115.061.346-70"/>
    <s v="MANOEL CAETANO VILELA NETO"/>
    <n v="517415"/>
    <n v="44"/>
    <s v="CAMPUS MONTE CARMELO"/>
    <n v="1684.96"/>
    <n v="4152.3999999999996"/>
    <s v="06 – ENSINO MÉDIO COMPLETO"/>
    <s v="Médio"/>
    <s v="Masculino"/>
    <d v="1994-02-15T00:00:00"/>
    <s v="Parda"/>
    <s v="PORTEIRO(A)"/>
    <d v="2021-05-11T00:00:00"/>
    <n v="28"/>
    <x v="3"/>
    <x v="0"/>
  </r>
  <r>
    <n v="154043"/>
    <s v="UNIVERSIDADE FEDERAL DE UBERLÂNDIA"/>
    <s v="012/2021"/>
    <s v="05.670.079/0001-81"/>
    <s v="SANTA FÉ SERVIÇOS EIRELI"/>
    <s v="080.877.276-73"/>
    <s v="MARCOS FERNANDO DA SILVA MELO"/>
    <n v="517415"/>
    <n v="44"/>
    <s v="CAMPUS MONTE CARMELO"/>
    <n v="1684.96"/>
    <n v="4539.28"/>
    <s v="06 – ENSINO MÉDIO COMPLETO"/>
    <s v="Médio"/>
    <s v="Masculino"/>
    <d v="1980-03-21T00:00:00"/>
    <s v="Parda"/>
    <s v="PORTEIRO(A)"/>
    <d v="2021-06-10T00:00:00"/>
    <n v="42"/>
    <x v="2"/>
    <x v="0"/>
  </r>
  <r>
    <n v="154043"/>
    <s v="UNIVERSIDADE FEDERAL DE UBERLÂNDIA"/>
    <s v="012/2021"/>
    <s v="05.670.079/0001-81"/>
    <s v="SANTA FÉ SERVIÇOS EIRELI"/>
    <s v="087.003.796-03"/>
    <s v="NEUMARA SANTOS FERNANDES"/>
    <n v="422105"/>
    <n v="44"/>
    <s v="CAMPUS MONTE CARMELO"/>
    <n v="1679.49"/>
    <n v="4002.1"/>
    <s v="06 – ENSINO MÉDIO COMPLETO"/>
    <s v="Graduação"/>
    <s v="Feminino"/>
    <d v="1985-08-20T00:00:00"/>
    <s v="Parda"/>
    <s v="RECEPCIONISTA"/>
    <d v="2022-06-01T00:00:00"/>
    <n v="37"/>
    <x v="1"/>
    <x v="0"/>
  </r>
  <r>
    <n v="154043"/>
    <s v="UNIVERSIDADE FEDERAL DE UBERLÂNDIA"/>
    <s v="012/2021"/>
    <s v="05.670.079/0001-81"/>
    <s v="SANTA FÉ SERVIÇOS EIRELI"/>
    <s v="067.057.516-06"/>
    <s v="OLAIR FERNANDES BARBOSA"/>
    <n v="517415"/>
    <n v="44"/>
    <s v="CAMPUS MONTE CARMELO"/>
    <n v="1684.96"/>
    <n v="4539.28"/>
    <s v="06 – ENSINO MÉDIO COMPLETO"/>
    <s v="Médio"/>
    <s v="Masculino"/>
    <d v="1983-10-07T00:00:00"/>
    <s v="Branca"/>
    <s v="PORTEIRO(A)"/>
    <d v="2021-05-11T00:00:00"/>
    <n v="39"/>
    <x v="2"/>
    <x v="0"/>
  </r>
  <r>
    <n v="154043"/>
    <s v="UNIVERSIDADE FEDERAL DE UBERLÂNDIA"/>
    <s v="012/2021"/>
    <s v="05.670.079/0001-81"/>
    <s v="SANTA FÉ SERVIÇOS EIRELI"/>
    <s v="141.715.136-69"/>
    <s v="RONLADY JULIO SANTOS SOARES"/>
    <n v="517415"/>
    <n v="44"/>
    <s v="CAMPUS MONTE CARMELO"/>
    <n v="1684.96"/>
    <n v="4152.3999999999996"/>
    <s v="06 – ENSINO MÉDIO COMPLETO"/>
    <s v="Médio"/>
    <s v="Masculino"/>
    <d v="2001-09-01T00:00:00"/>
    <s v="Parda"/>
    <s v="PORTEIRO(A)"/>
    <d v="2022-09-07T00:00:00"/>
    <n v="21"/>
    <x v="6"/>
    <x v="0"/>
  </r>
  <r>
    <n v="154043"/>
    <s v="UNIVERSIDADE FEDERAL DE UBERLÂNDIA"/>
    <s v="012/2021"/>
    <s v="05.670.079/0001-81"/>
    <s v="SANTA FÉ SERVIÇOS EIRELI"/>
    <s v="044.521.996-31"/>
    <s v="SIMONE DE OLIVEIRA"/>
    <n v="422105"/>
    <n v="44"/>
    <s v="CAMPUS MONTE CARMELO"/>
    <n v="1679.49"/>
    <n v="4002.1"/>
    <s v="06 – ENSINO MÉDIO COMPLETO"/>
    <s v="Graduação"/>
    <s v="Feminino"/>
    <d v="1977-12-07T00:00:00"/>
    <s v="Branca"/>
    <s v="RECEPCIONISTA"/>
    <d v="2021-05-11T00:00:00"/>
    <n v="45"/>
    <x v="5"/>
    <x v="0"/>
  </r>
  <r>
    <n v="154043"/>
    <s v="UNIVERSIDADE FEDERAL DE UBERLÂNDIA"/>
    <s v="012/2021"/>
    <s v="05.670.079/0001-81"/>
    <s v="SANTA FÉ SERVIÇOS EIRELI"/>
    <s v="776.631.286-72"/>
    <s v="TEREZA ALVES TOLEDO"/>
    <n v="517415"/>
    <n v="44"/>
    <s v="CAMPUS MONTE CARMELO"/>
    <n v="1684.96"/>
    <n v="4152.3999999999996"/>
    <s v="06 – ENSINO MÉDIO COMPLETO"/>
    <s v="Médio"/>
    <s v="Feminino"/>
    <d v="1971-06-03T00:00:00"/>
    <s v="Parda"/>
    <s v="PORTEIRO(A)"/>
    <d v="2021-05-10T00:00:00"/>
    <n v="51"/>
    <x v="4"/>
    <x v="0"/>
  </r>
  <r>
    <n v="154043"/>
    <s v="UNIVERSIDADE FEDERAL DE UBERLÂNDIA"/>
    <s v="012/2021"/>
    <s v="05.670.079/0001-81"/>
    <s v="SANTA FÉ SERVIÇOS EIRELI"/>
    <s v="103.410.826-35"/>
    <s v="ALAN TALLES LACERDA"/>
    <n v="422105"/>
    <n v="44"/>
    <s v="CAMPUS PONTAL"/>
    <n v="1679.49"/>
    <n v="4131.0200000000004"/>
    <s v="06 – ENSINO MÉDIO COMPLETO"/>
    <s v="Médio"/>
    <s v="Masculino"/>
    <d v="1990-02-26T00:00:00"/>
    <s v="Branca"/>
    <s v="RECEPCIONISTA "/>
    <d v="2021-05-11T00:00:00"/>
    <n v="32"/>
    <x v="0"/>
    <x v="0"/>
  </r>
  <r>
    <n v="154043"/>
    <s v="UNIVERSIDADE FEDERAL DE UBERLÂNDIA"/>
    <s v="012/2021"/>
    <s v="05.670.079/0001-81"/>
    <s v="SANTA FÉ SERVIÇOS EIRELI"/>
    <s v="051.366.196-43"/>
    <s v="SILVIA MARIA CINTRA"/>
    <n v="422105"/>
    <n v="44"/>
    <s v="CAMPUS PONTAL"/>
    <n v="1679.49"/>
    <n v="4039.29"/>
    <s v="06 – ENSINO MÉDIO COMPLETO"/>
    <s v="Médio"/>
    <s v="Feminino"/>
    <d v="1976-07-10T00:00:00"/>
    <s v="Branca"/>
    <s v="RECEPCIONISTA "/>
    <d v="2021-05-11T00:00:00"/>
    <n v="46"/>
    <x v="5"/>
    <x v="0"/>
  </r>
  <r>
    <n v="154043"/>
    <s v="UNIVERSIDADE FEDERAL DE UBERLÂNDIA"/>
    <s v="012/2021"/>
    <s v="05.670.079/0001-81"/>
    <s v="SANTA FÉ SERVIÇOS EIRELI"/>
    <s v="400.741.455-68"/>
    <s v="LUCILIA RODRIGUES DA CONCEICAO"/>
    <n v="517415"/>
    <n v="44"/>
    <s v="CAMPUS PONTAL"/>
    <n v="1684.96"/>
    <n v="4180.3500000000004"/>
    <s v="06 – ENSINO MÉDIO COMPLETO"/>
    <s v="Médio"/>
    <s v="Feminino"/>
    <d v="1964-10-28T00:00:00"/>
    <s v="Branca"/>
    <s v="PORTEIRO "/>
    <d v="2021-05-11T00:00:00"/>
    <n v="58"/>
    <x v="9"/>
    <x v="0"/>
  </r>
  <r>
    <n v="154043"/>
    <s v="UNIVERSIDADE FEDERAL DE UBERLÂNDIA"/>
    <s v="012/2021"/>
    <s v="05.670.079/0001-81"/>
    <s v="SANTA FÉ SERVIÇOS EIRELI"/>
    <s v="075.759.246-55"/>
    <s v="RITA PERES DE OLIVEIRA CARDOSO"/>
    <n v="517415"/>
    <n v="44"/>
    <s v="CAMPUS PONTAL"/>
    <n v="1684.96"/>
    <n v="4141.8500000000004"/>
    <s v="06 – ENSINO MÉDIO COMPLETO"/>
    <s v="Médio"/>
    <s v="Feminino"/>
    <d v="1980-12-15T00:00:00"/>
    <s v="Branca"/>
    <s v="PORTEIRO "/>
    <d v="2021-05-11T00:00:00"/>
    <n v="42"/>
    <x v="2"/>
    <x v="0"/>
  </r>
  <r>
    <n v="154043"/>
    <s v="UNIVERSIDADE FEDERAL DE UBERLÂNDIA"/>
    <s v="012/2021"/>
    <s v="05.670.079/0001-81"/>
    <s v="SANTA FÉ SERVIÇOS EIRELI"/>
    <s v="108.446.636-89"/>
    <s v="LORRAINE MENDES BARRADA"/>
    <n v="422105"/>
    <n v="44"/>
    <s v="CAMPUS PONTAL"/>
    <n v="1679.49"/>
    <n v="4000.92"/>
    <s v="06 – ENSINO MÉDIO COMPLETO"/>
    <s v="Médio"/>
    <s v="Feminino"/>
    <d v="1993-11-14T00:00:00"/>
    <s v="Preta"/>
    <s v="RECEPCIONISTA "/>
    <d v="2022-01-13T00:00:00"/>
    <n v="29"/>
    <x v="0"/>
    <x v="0"/>
  </r>
  <r>
    <n v="154043"/>
    <s v="UNIVERSIDADE FEDERAL DE UBERLÂNDIA"/>
    <s v="012/2021"/>
    <s v="05.670.079/0001-81"/>
    <s v="SANTA FÉ SERVIÇOS EIRELI"/>
    <s v="037.242.386-81"/>
    <s v="JOANA DIVINA DOS SANTOS SILVA"/>
    <n v="422105"/>
    <n v="44"/>
    <s v="CAMPUS PONTAL"/>
    <n v="1679.49"/>
    <n v="4000.92"/>
    <s v="06 – ENSINO MÉDIO COMPLETO"/>
    <s v="Médio"/>
    <s v="Feminino"/>
    <d v="1971-02-24T00:00:00"/>
    <s v="Parda"/>
    <s v="RECEPCIONISTA "/>
    <d v="2021-05-11T00:00:00"/>
    <n v="51"/>
    <x v="4"/>
    <x v="0"/>
  </r>
  <r>
    <n v="154043"/>
    <s v="UNIVERSIDADE FEDERAL DE UBERLÂNDIA"/>
    <s v="012/2021"/>
    <s v="05.670.079/0001-81"/>
    <s v="SANTA FÉ SERVIÇOS EIRELI"/>
    <s v="849.181.106-06"/>
    <s v="CARLOS DONIZETE DA SILVA"/>
    <n v="517415"/>
    <n v="44"/>
    <s v="CAMPUS PONTAL"/>
    <n v="1684.96"/>
    <n v="4105.6400000000003"/>
    <s v="06 – ENSINO MÉDIO COMPLETO"/>
    <s v="Médio"/>
    <s v="Masculino"/>
    <d v="1971-04-14T00:00:00"/>
    <s v="Branca"/>
    <s v="PORTEIRO "/>
    <d v="2021-12-17T00:00:00"/>
    <n v="51"/>
    <x v="4"/>
    <x v="0"/>
  </r>
  <r>
    <n v="154043"/>
    <s v="UNIVERSIDADE FEDERAL DE UBERLÂNDIA"/>
    <s v="012/2021"/>
    <s v="05.670.079/0001-81"/>
    <s v="SANTA FÉ SERVIÇOS EIRELI"/>
    <s v="053.909.516-89"/>
    <s v="DOUGLAS MARCAL SANTOS"/>
    <n v="517415"/>
    <n v="44"/>
    <s v="CAMPUS PONTAL"/>
    <n v="1684.96"/>
    <n v="4488.17"/>
    <s v="06 – ENSINO MÉDIO COMPLETO"/>
    <s v="Médio"/>
    <s v="Masculino"/>
    <d v="1983-08-09T00:00:00"/>
    <s v="Parda"/>
    <s v="PORTEIRO "/>
    <d v="2021-05-11T00:00:00"/>
    <n v="39"/>
    <x v="2"/>
    <x v="0"/>
  </r>
  <r>
    <n v="154043"/>
    <s v="UNIVERSIDADE FEDERAL DE UBERLÂNDIA"/>
    <s v="012/2021"/>
    <s v="05.670.079/0001-81"/>
    <s v="SANTA FÉ SERVIÇOS EIRELI"/>
    <s v="102.176.866-99"/>
    <s v="JOAO PAULO DE SOUSA TROMBELLA"/>
    <n v="517415"/>
    <n v="44"/>
    <s v="CAMPUS PONTAL"/>
    <n v="1684.96"/>
    <n v="4105.6400000000003"/>
    <s v="06 – ENSINO MÉDIO COMPLETO"/>
    <s v="Médio"/>
    <s v="Masculino"/>
    <d v="1994-08-16T00:00:00"/>
    <s v="Parda"/>
    <s v="PORTEIRO "/>
    <d v="2021-05-11T00:00:00"/>
    <n v="28"/>
    <x v="3"/>
    <x v="0"/>
  </r>
  <r>
    <n v="154043"/>
    <s v="UNIVERSIDADE FEDERAL DE UBERLÂNDIA"/>
    <s v="012/2021"/>
    <s v="05.670.079/0001-81"/>
    <s v="SANTA FÉ SERVIÇOS EIRELI"/>
    <s v="069.341.996-26"/>
    <s v="UEDER ALBERTO DA CRUZ"/>
    <n v="517415"/>
    <n v="44"/>
    <s v="CAMPUS PONTAL"/>
    <n v="1684.96"/>
    <n v="4488.17"/>
    <s v="06 – ENSINO MÉDIO COMPLETO"/>
    <s v="Médio"/>
    <s v="Masculino"/>
    <d v="1984-07-09T00:00:00"/>
    <s v="Parda"/>
    <s v="PORTEIRO "/>
    <d v="2021-05-12T00:00:00"/>
    <n v="38"/>
    <x v="1"/>
    <x v="0"/>
  </r>
  <r>
    <n v="154043"/>
    <s v="UNIVERSIDADE FEDERAL DE UBERLÂNDIA"/>
    <s v="012/2021"/>
    <s v="05.670.079/0001-81"/>
    <s v="SANTA FÉ SERVIÇOS EIRELI"/>
    <s v="652.437.306-53"/>
    <s v="HELIANA FRANCO DE OLIVEIRA"/>
    <n v="517415"/>
    <n v="44"/>
    <s v="CAMPUS PONTAL"/>
    <n v="1684.96"/>
    <n v="4105.6400000000003"/>
    <s v="06 – ENSINO MÉDIO COMPLETO"/>
    <s v="Médio"/>
    <s v="Feminino"/>
    <d v="1966-03-13T00:00:00"/>
    <s v="Parda"/>
    <s v="PORTEIRO "/>
    <d v="2021-05-11T00:00:00"/>
    <n v="56"/>
    <x v="9"/>
    <x v="0"/>
  </r>
  <r>
    <n v="154043"/>
    <s v="UNIVERSIDADE FEDERAL DE UBERLÂNDIA"/>
    <s v="012/2021"/>
    <s v="05.670.079/0001-81"/>
    <s v="SANTA FÉ SERVIÇOS EIRELI"/>
    <s v="068.148.046-70"/>
    <s v="LIDIANE OLIVEIRA REIS"/>
    <n v="517415"/>
    <n v="44"/>
    <s v="CAMPUS PONTAL"/>
    <n v="1684.96"/>
    <n v="4105.6400000000003"/>
    <s v="06 – ENSINO MÉDIO COMPLETO"/>
    <s v="Médio"/>
    <s v="Feminino"/>
    <d v="1984-03-22T00:00:00"/>
    <s v="Parda"/>
    <s v="PORTEIRO "/>
    <d v="2021-05-12T00:00:00"/>
    <n v="38"/>
    <x v="1"/>
    <x v="0"/>
  </r>
  <r>
    <n v="154043"/>
    <s v="UNIVERSIDADE FEDERAL DE UBERLÂNDIA"/>
    <s v="012/2021"/>
    <s v="05.670.079/0001-81"/>
    <s v="SANTA FÉ SERVIÇOS EIRELI"/>
    <s v="135.412.786-25"/>
    <s v="RAMON HENRIQUE SOUZA DE CASTRO"/>
    <n v="517415"/>
    <n v="44"/>
    <s v="CAMPUS PONTAL"/>
    <n v="1684.96"/>
    <n v="4488.17"/>
    <s v="06 – ENSINO MÉDIO COMPLETO"/>
    <s v="Médio"/>
    <s v="Masculino"/>
    <d v="1998-01-28T00:00:00"/>
    <s v="Parda"/>
    <s v="PORTEIRO "/>
    <d v="2021-05-11T00:00:00"/>
    <n v="24"/>
    <x v="3"/>
    <x v="0"/>
  </r>
  <r>
    <n v="154043"/>
    <s v="UNIVERSIDADE FEDERAL DE UBERLÂNDIA"/>
    <s v="012/2021"/>
    <s v="05.670.079/0001-81"/>
    <s v="SANTA FÉ SERVIÇOS EIRELI"/>
    <s v="007.070.816-96"/>
    <s v="VALDECI HONORATO CARDOSO"/>
    <n v="517415"/>
    <n v="44"/>
    <s v="CAMPUS PONTAL"/>
    <n v="1684.96"/>
    <n v="4488.17"/>
    <s v="06 – ENSINO MÉDIO COMPLETO"/>
    <s v="Médio"/>
    <s v="Masculino"/>
    <d v="1974-01-22T00:00:00"/>
    <s v="Parda"/>
    <s v="PORTEIRO "/>
    <d v="2021-05-12T00:00:00"/>
    <n v="48"/>
    <x v="5"/>
    <x v="0"/>
  </r>
  <r>
    <n v="154043"/>
    <s v="UNIVERSIDADE FEDERAL DE UBERLÂNDIA"/>
    <s v="012/2021"/>
    <s v="05.670.079/0001-81"/>
    <s v="SANTA FÉ SERVIÇOS EIRELI"/>
    <s v="064.742.806-70"/>
    <s v="MONALISA ARACELE ALVES ARAUJO"/>
    <n v="422105"/>
    <n v="44"/>
    <s v="CAMPUS PONTAL"/>
    <n v="1679.49"/>
    <n v="4000.92"/>
    <s v="06 – ENSINO MÉDIO COMPLETO"/>
    <s v="Médio"/>
    <s v="Feminino"/>
    <d v="1989-07-31T00:00:00"/>
    <s v="Parda"/>
    <s v="RECEPCIONISTA "/>
    <d v="2021-05-11T00:00:00"/>
    <n v="33"/>
    <x v="0"/>
    <x v="0"/>
  </r>
  <r>
    <n v="154043"/>
    <s v="UNIVERSIDADE FEDERAL DE UBERLÂNDIA"/>
    <s v="012/2021"/>
    <s v="05.670.079/0001-81"/>
    <s v="SANTA FÉ SERVIÇOS EIRELI"/>
    <s v="134.758.086-76"/>
    <s v="BRUNO ANTONIO SILVA"/>
    <n v="422105"/>
    <n v="44"/>
    <s v="CAMPUS PONTAL"/>
    <n v="1679.49"/>
    <n v="4000.92"/>
    <s v="06 – ENSINO MÉDIO COMPLETO"/>
    <s v="Médio"/>
    <s v="Masculino"/>
    <d v="1996-08-08T00:00:00"/>
    <s v="Parda"/>
    <s v="RECEPCIONISTA "/>
    <d v="2021-05-11T00:00:00"/>
    <n v="26"/>
    <x v="3"/>
    <x v="0"/>
  </r>
  <r>
    <n v="154043"/>
    <s v="UNIVERSIDADE FEDERAL DE UBERLÂNDIA"/>
    <s v="012/2021"/>
    <s v="05.670.079/0001-81"/>
    <s v="SANTA FÉ SERVIÇOS EIRELI"/>
    <s v="105.888.056-02"/>
    <s v="HOZANA CARLOS BATISTA GOMES"/>
    <n v="422105"/>
    <n v="44"/>
    <s v="CAMPUS PONTAL"/>
    <n v="1679.49"/>
    <n v="4000.92"/>
    <s v="06 – ENSINO MÉDIO COMPLETO"/>
    <s v="Graduação"/>
    <s v="Feminino"/>
    <d v="1990-05-30T00:00:00"/>
    <s v="Branca"/>
    <s v="RECEPCIONISTA "/>
    <d v="2021-05-11T00:00:00"/>
    <n v="32"/>
    <x v="0"/>
    <x v="0"/>
  </r>
  <r>
    <n v="154043"/>
    <s v="UNIVERSIDADE FEDERAL DE UBERLÂNDIA"/>
    <s v="012/2021"/>
    <s v="05.670.079/0001-81"/>
    <s v="SANTA FÉ SERVIÇOS EIRELI"/>
    <s v="119.502.546-74"/>
    <s v="JESSIE DIVINA SILVA REZENDE"/>
    <n v="422105"/>
    <n v="44"/>
    <s v="CAMPUS PONTAL"/>
    <n v="1679.49"/>
    <n v="4000.92"/>
    <s v="06 – ENSINO MÉDIO COMPLETO"/>
    <s v="Graduação"/>
    <s v="Feminino"/>
    <d v="1995-05-08T00:00:00"/>
    <s v="Branca"/>
    <s v="RECEPCIONISTA "/>
    <d v="2021-08-09T00:00:00"/>
    <n v="27"/>
    <x v="3"/>
    <x v="0"/>
  </r>
  <r>
    <n v="154043"/>
    <s v="UNIVERSIDADE FEDERAL DE UBERLÂNDIA"/>
    <s v="047/2017"/>
    <s v="14.345.806/0001-26"/>
    <s v="SELECTA SERVIÇOS GLOBALIZADOS LTDA"/>
    <s v="114.820.756-28"/>
    <s v="ANA CRISTINA VALADAO DE OLIVEIRA"/>
    <n v="514225"/>
    <n v="44"/>
    <s v="SECPREFE"/>
    <n v="1309.1500000000001"/>
    <n v="3859.75"/>
    <s v="00 - SEM EXIGENCIA"/>
    <s v="Médio"/>
    <s v="Feminino"/>
    <d v="1993-11-07T00:00:00"/>
    <s v="Parda"/>
    <s v="SERVENTE DE LIMPEZA"/>
    <d v="2022-11-21T00:00:00"/>
    <n v="29"/>
    <x v="0"/>
    <x v="0"/>
  </r>
  <r>
    <n v="154043"/>
    <s v="UNIVERSIDADE FEDERAL DE UBERLÂNDIA"/>
    <s v="047/2017"/>
    <s v="14.345.806/0001-26"/>
    <s v="SELECTA SERVIÇOS GLOBALIZADOS LTDA"/>
    <s v="074.037.136-30"/>
    <s v="ADENILZA CARDOSO DE OLIVEIRA"/>
    <n v="514225"/>
    <n v="44"/>
    <s v="SECPREFE"/>
    <n v="1309.1500000000001"/>
    <n v="3859.75"/>
    <s v="00 - SEM EXIGENCIA"/>
    <s v="Médio"/>
    <s v="Feminino"/>
    <d v="1982-05-29T00:00:00"/>
    <s v="Parda"/>
    <s v="SERVENTE DE LIMPEZA"/>
    <d v="2022-04-13T00:00:00"/>
    <n v="40"/>
    <x v="2"/>
    <x v="0"/>
  </r>
  <r>
    <n v="154043"/>
    <s v="UNIVERSIDADE FEDERAL DE UBERLÂNDIA"/>
    <s v="047/2017"/>
    <s v="14.345.806/0001-26"/>
    <s v="SELECTA SERVIÇOS GLOBALIZADOS LTDA"/>
    <s v="071.263.556-45"/>
    <s v="ANDREA CAROLINA DE OLIVEIRA"/>
    <n v="514225"/>
    <n v="44"/>
    <s v="SECPREFE"/>
    <n v="1309.1500000000001"/>
    <n v="6326.31"/>
    <s v="00 - SEM EXIGENCIA"/>
    <s v="Fundamental Completo "/>
    <s v="Feminino"/>
    <d v="1984-01-31T00:00:00"/>
    <s v="Parda"/>
    <s v="SERVENTE DE LIMPEZA"/>
    <d v="2020-01-10T00:00:00"/>
    <n v="38"/>
    <x v="1"/>
    <x v="0"/>
  </r>
  <r>
    <n v="154043"/>
    <s v="UNIVERSIDADE FEDERAL DE UBERLÂNDIA"/>
    <s v="047/2017"/>
    <s v="14.345.806/0001-26"/>
    <s v="SELECTA SERVIÇOS GLOBALIZADOS LTDA"/>
    <s v="056.476.876-60"/>
    <s v="CLEA ROSA DE FARIA"/>
    <n v="514225"/>
    <n v="44"/>
    <s v="SECPREFE"/>
    <n v="1309.1500000000001"/>
    <n v="5156.38"/>
    <s v="00 - SEM EXIGENCIA"/>
    <s v="Fundamental Completo "/>
    <s v="Feminino"/>
    <d v="1966-09-04T00:00:00"/>
    <s v="Parda"/>
    <s v="SERVENTE DE LIMPEZA"/>
    <d v="2018-10-02T00:00:00"/>
    <n v="56"/>
    <x v="9"/>
    <x v="0"/>
  </r>
  <r>
    <n v="154043"/>
    <s v="UNIVERSIDADE FEDERAL DE UBERLÂNDIA"/>
    <s v="047/2017"/>
    <s v="14.345.806/0001-26"/>
    <s v="SELECTA SERVIÇOS GLOBALIZADOS LTDA"/>
    <s v="064.772.186-40"/>
    <s v="CLEUSA FERREIRA DA S NASCIMENTO"/>
    <n v="514225"/>
    <n v="44"/>
    <s v="SECPREFE"/>
    <n v="1309.1500000000001"/>
    <n v="6326.31"/>
    <s v="00 - SEM EXIGENCIA"/>
    <s v="Fundamental Completo "/>
    <s v="Feminino"/>
    <d v="1972-07-19T00:00:00"/>
    <s v="Parda"/>
    <s v="SERVENTE DE LIMPEZA"/>
    <d v="2020-01-15T00:00:00"/>
    <n v="50"/>
    <x v="4"/>
    <x v="0"/>
  </r>
  <r>
    <n v="154043"/>
    <s v="UNIVERSIDADE FEDERAL DE UBERLÂNDIA"/>
    <s v="047/2017"/>
    <s v="14.345.806/0001-26"/>
    <s v="SELECTA SERVIÇOS GLOBALIZADOS LTDA"/>
    <s v="126.646.336/43"/>
    <s v="DAYANE MARTINS DE ARAUJO"/>
    <n v="514225"/>
    <n v="44"/>
    <s v="SECPREFE"/>
    <n v="1309.1500000000001"/>
    <n v="3859.75"/>
    <s v="00 - SEM EXIGENCIA"/>
    <s v="Fundamental incompleto"/>
    <s v="Feminino"/>
    <d v="1993-05-09T00:00:00"/>
    <s v="Parda"/>
    <s v="SERVENTE DE LIMPEZA"/>
    <d v="2022-09-29T00:00:00"/>
    <n v="29"/>
    <x v="0"/>
    <x v="0"/>
  </r>
  <r>
    <n v="154043"/>
    <s v="UNIVERSIDADE FEDERAL DE UBERLÂNDIA"/>
    <s v="047/2017"/>
    <s v="14.345.806/0001-26"/>
    <s v="SELECTA SERVIÇOS GLOBALIZADOS LTDA"/>
    <s v="542.976.726-34"/>
    <s v="ELCI DOS REIS"/>
    <n v="514225"/>
    <n v="44"/>
    <s v="SECPREFE"/>
    <n v="1309.1500000000001"/>
    <n v="6326.31"/>
    <s v="00 - SEM EXIGENCIA"/>
    <s v="Fundamental Completo "/>
    <s v="Feminino"/>
    <d v="1964-01-13T00:00:00"/>
    <s v="Preta"/>
    <s v="SERVENTE DE LIMPEZA"/>
    <d v="2018-02-22T00:00:00"/>
    <n v="58"/>
    <x v="9"/>
    <x v="0"/>
  </r>
  <r>
    <n v="154043"/>
    <s v="UNIVERSIDADE FEDERAL DE UBERLÂNDIA"/>
    <s v="047/2017"/>
    <s v="14.345.806/0001-26"/>
    <s v="SELECTA SERVIÇOS GLOBALIZADOS LTDA"/>
    <s v="687.013.906-78"/>
    <s v="ELISA RIBEIRO DA SILVA"/>
    <n v="514225"/>
    <n v="44"/>
    <s v="SECPREFE"/>
    <n v="1309.1500000000001"/>
    <n v="5156.38"/>
    <s v="00 - SEM EXIGENCIA"/>
    <s v="Fundamental Completo "/>
    <s v="Feminino"/>
    <d v="1964-07-28T00:00:00"/>
    <s v="Preta"/>
    <s v="SERVENTE DE LIMPEZA"/>
    <d v="2018-02-22T00:00:00"/>
    <n v="58"/>
    <x v="9"/>
    <x v="0"/>
  </r>
  <r>
    <n v="154043"/>
    <s v="UNIVERSIDADE FEDERAL DE UBERLÂNDIA"/>
    <s v="047/2017"/>
    <s v="14.345.806/0001-26"/>
    <s v="SELECTA SERVIÇOS GLOBALIZADOS LTDA"/>
    <s v="138.741.036-92"/>
    <s v="FRANCISCA JANIELLE CUSTODE DE SOUSA"/>
    <n v="514225"/>
    <n v="44"/>
    <s v="SECPREFE"/>
    <n v="1309.1500000000001"/>
    <n v="3859.75"/>
    <s v="00 - SEM EXIGENCIA"/>
    <s v="Fundamental Completo "/>
    <s v="Feminino"/>
    <d v="1998-03-18T00:00:00"/>
    <s v="Parda"/>
    <s v="SERVENTE DE LIMPEZA"/>
    <d v="2022-09-06T00:00:00"/>
    <n v="24"/>
    <x v="3"/>
    <x v="0"/>
  </r>
  <r>
    <n v="154043"/>
    <s v="UNIVERSIDADE FEDERAL DE UBERLÂNDIA"/>
    <s v="047/2017"/>
    <s v="14.345.806/0001-26"/>
    <s v="SELECTA SERVIÇOS GLOBALIZADOS LTDA"/>
    <s v="001.120.346-32"/>
    <s v="LUCI CARDOSO DOS SANTOS"/>
    <n v="411010"/>
    <n v="44"/>
    <s v="SECPREFE"/>
    <n v="1858.15"/>
    <n v="5581.23"/>
    <s v="00 - SEM EXIGENCIA"/>
    <s v="Fundamental Completo "/>
    <s v="Feminino"/>
    <d v="1974-11-01T00:00:00"/>
    <s v="Parda"/>
    <s v="ENCARREGADA"/>
    <d v="2018-02-22T00:00:00"/>
    <n v="48"/>
    <x v="5"/>
    <x v="0"/>
  </r>
  <r>
    <n v="154043"/>
    <s v="UNIVERSIDADE FEDERAL DE UBERLÂNDIA"/>
    <s v="047/2017"/>
    <s v="14.345.806/0001-26"/>
    <s v="SELECTA SERVIÇOS GLOBALIZADOS LTDA"/>
    <s v="912.227.106-68"/>
    <s v="LUCIA MARIA DA SILVA ESPANHOL"/>
    <n v="514225"/>
    <n v="44"/>
    <s v="SECPREFE"/>
    <n v="1309.1500000000001"/>
    <n v="5156.38"/>
    <s v="00 - SEM EXIGENCIA"/>
    <s v="Fundamental Completo "/>
    <s v="Feminino"/>
    <d v="1967-11-14T00:00:00"/>
    <s v="Preta"/>
    <s v="SERVENTE DE LIMPEZA"/>
    <d v="2021-07-14T00:00:00"/>
    <n v="55"/>
    <x v="9"/>
    <x v="0"/>
  </r>
  <r>
    <n v="154043"/>
    <s v="UNIVERSIDADE FEDERAL DE UBERLÂNDIA"/>
    <s v="047/2017"/>
    <s v="14.345.806/0001-26"/>
    <s v="SELECTA SERVIÇOS GLOBALIZADOS LTDA"/>
    <s v="394.088.176-72"/>
    <s v="MARIA ABADIA DOMINGOS PEREIRA"/>
    <n v="514225"/>
    <n v="44"/>
    <s v="SECPREFE"/>
    <n v="1309.1500000000001"/>
    <n v="6326.31"/>
    <s v="00 - SEM EXIGENCIA"/>
    <s v="Fundamental Completo "/>
    <s v="Feminino"/>
    <d v="1962-08-21T00:00:00"/>
    <s v="Preta"/>
    <s v="SERVENTE DE LIMPEZA"/>
    <d v="2018-02-22T00:00:00"/>
    <n v="60"/>
    <x v="8"/>
    <x v="0"/>
  </r>
  <r>
    <n v="154043"/>
    <s v="UNIVERSIDADE FEDERAL DE UBERLÂNDIA"/>
    <s v="047/2017"/>
    <s v="14.345.806/0001-26"/>
    <s v="SELECTA SERVIÇOS GLOBALIZADOS LTDA"/>
    <s v="026.894.966-23"/>
    <s v="MARIA MADALENA GONÇALVES"/>
    <n v="514225"/>
    <n v="44"/>
    <s v="SECPREFE"/>
    <n v="1309.1500000000001"/>
    <n v="3859.75"/>
    <s v="00 - SEM EXIGENCIA"/>
    <s v="Fundamental Completo "/>
    <s v="Feminino"/>
    <d v="1975-02-25T00:00:00"/>
    <s v="Parda"/>
    <s v="SERVENTE DE LIMPEZA"/>
    <d v="2021-05-10T00:00:00"/>
    <n v="47"/>
    <x v="5"/>
    <x v="0"/>
  </r>
  <r>
    <n v="154043"/>
    <s v="UNIVERSIDADE FEDERAL DE UBERLÂNDIA"/>
    <s v="047/2017"/>
    <s v="14.345.806/0001-26"/>
    <s v="SELECTA SERVIÇOS GLOBALIZADOS LTDA"/>
    <s v="054.070.586-18"/>
    <s v="MARIUZA MARTINS DA SILVA"/>
    <n v="514225"/>
    <n v="44"/>
    <s v="SECPREFE"/>
    <n v="1309.1500000000001"/>
    <n v="3859.75"/>
    <s v="00 - SEM EXIGENCIA"/>
    <s v="Fundamental Completo "/>
    <s v="Feminino"/>
    <d v="1976-07-26T00:00:00"/>
    <s v="Parda"/>
    <s v="SERVENTE DE LIMPEZA"/>
    <d v="2022-10-19T00:00:00"/>
    <n v="46"/>
    <x v="5"/>
    <x v="0"/>
  </r>
  <r>
    <n v="154043"/>
    <s v="UNIVERSIDADE FEDERAL DE UBERLÂNDIA"/>
    <s v="047/2017"/>
    <s v="14.345.806/0001-26"/>
    <s v="SELECTA SERVIÇOS GLOBALIZADOS LTDA"/>
    <s v="106.512.126-18"/>
    <s v="MICHELE CRISTINE GOMIDAS"/>
    <n v="514225"/>
    <n v="44"/>
    <s v="SECPREFE"/>
    <n v="1309.1500000000001"/>
    <n v="3859.75"/>
    <s v="00 - SEM EXIGENCIA"/>
    <s v="Fundamental Completo "/>
    <s v="Feminino"/>
    <d v="1989-04-06T00:00:00"/>
    <s v="Parda"/>
    <s v="SERVENTE DE LIMPEZA"/>
    <d v="2020-01-15T00:00:00"/>
    <n v="33"/>
    <x v="0"/>
    <x v="0"/>
  </r>
  <r>
    <n v="154043"/>
    <s v="UNIVERSIDADE FEDERAL DE UBERLÂNDIA"/>
    <s v="047/2017"/>
    <s v="14.345.806/0001-26"/>
    <s v="SELECTA SERVIÇOS GLOBALIZADOS LTDA"/>
    <s v="900.273.026-87"/>
    <s v="ONEIDA PEREIRA DA SILVA"/>
    <n v="514225"/>
    <n v="44"/>
    <s v="SECPREFE"/>
    <n v="1309.1500000000001"/>
    <n v="6326.31"/>
    <s v="00 - SEM EXIGENCIA"/>
    <s v="Fundamental Completo "/>
    <s v="Feminino"/>
    <d v="1960-10-04T00:00:00"/>
    <s v="Branca"/>
    <s v="SERVENTE DE LIMPEZA"/>
    <d v="2018-02-22T00:00:00"/>
    <n v="62"/>
    <x v="8"/>
    <x v="0"/>
  </r>
  <r>
    <n v="154043"/>
    <s v="UNIVERSIDADE FEDERAL DE UBERLÂNDIA"/>
    <s v="047/2017"/>
    <s v="14.345.806/0001-26"/>
    <s v="SELECTA SERVIÇOS GLOBALIZADOS LTDA"/>
    <s v="913.984.446-34"/>
    <s v="ROSANGELA RODRIGUES DE LACERDA"/>
    <n v="514225"/>
    <n v="44"/>
    <s v="SECPREFE"/>
    <n v="1309.1500000000001"/>
    <n v="5156.38"/>
    <s v="00 - SEM EXIGENCIA"/>
    <s v="Fundamental Completo "/>
    <s v="Feminino"/>
    <d v="1975-02-01T00:00:00"/>
    <s v="Preta"/>
    <s v="SERVENTE DE LIMPEZA"/>
    <d v="2018-02-22T00:00:00"/>
    <n v="47"/>
    <x v="5"/>
    <x v="0"/>
  </r>
  <r>
    <n v="154043"/>
    <s v="UNIVERSIDADE FEDERAL DE UBERLÂNDIA"/>
    <s v="047/2017"/>
    <s v="14.345.806/0001-26"/>
    <s v="SELECTA SERVIÇOS GLOBALIZADOS LTDA"/>
    <s v="091.992.616-93"/>
    <s v="ROZIANA VIEIRA CROXELA "/>
    <n v="514225"/>
    <n v="44"/>
    <s v="SECPREFE"/>
    <n v="1309.1500000000001"/>
    <n v="3859.75"/>
    <s v="00 - SEM EXIGENCIA"/>
    <s v="Fundamental Completo "/>
    <s v="Feminino"/>
    <d v="1988-11-21T00:00:00"/>
    <s v="Branca"/>
    <s v="SERVENTE DE LIMPEZA"/>
    <d v="2021-10-29T00:00:00"/>
    <n v="34"/>
    <x v="1"/>
    <x v="0"/>
  </r>
  <r>
    <n v="154043"/>
    <s v="UNIVERSIDADE FEDERAL DE UBERLÂNDIA"/>
    <s v="047/2017"/>
    <s v="14.345.806/0001-26"/>
    <s v="SELECTA SERVIÇOS GLOBALIZADOS LTDA"/>
    <s v="743.836.391-00"/>
    <s v="STEFFANY CRISTINA DE OLIVEIRA"/>
    <n v="514225"/>
    <n v="44"/>
    <s v="SECPREFE"/>
    <n v="1309.1500000000001"/>
    <n v="6326.31"/>
    <s v="00 - SEM EXIGENCIA"/>
    <s v="Fundamental Completo "/>
    <s v="Feminino"/>
    <d v="1988-10-19T00:00:00"/>
    <s v="Branca"/>
    <s v="SERVENTE DE LIMPEZA"/>
    <d v="2018-06-12T00:00:00"/>
    <n v="34"/>
    <x v="1"/>
    <x v="0"/>
  </r>
  <r>
    <n v="154043"/>
    <s v="UNIVERSIDADE FEDERAL DE UBERLÂNDIA"/>
    <s v="047/2017"/>
    <s v="14.345.806/0001-26"/>
    <s v="SELECTA SERVIÇOS GLOBALIZADOS LTDA"/>
    <s v="883.489.976-87"/>
    <s v="SUELY GAMA DA SILVA"/>
    <n v="514225"/>
    <n v="44"/>
    <s v="SECPREFE"/>
    <n v="1309.1500000000001"/>
    <n v="3859.75"/>
    <s v="00 - SEM EXIGENCIA"/>
    <s v="Fundamental Completo "/>
    <s v="Feminino"/>
    <d v="1969-01-20T00:00:00"/>
    <s v="Branca"/>
    <s v="SERVENTE DE LIMPEZA"/>
    <d v="2018-02-22T00:00:00"/>
    <n v="53"/>
    <x v="4"/>
    <x v="0"/>
  </r>
  <r>
    <n v="154043"/>
    <s v="UNIVERSIDADE FEDERAL DE UBERLÂNDIA"/>
    <s v="047/2017"/>
    <s v="14.345.806/0001-26"/>
    <s v="SELECTA SERVIÇOS GLOBALIZADOS LTDA"/>
    <s v="072.225.046-05"/>
    <s v="TANIA ABADIA RIBEIRO OLIVEIRA"/>
    <n v="514225"/>
    <n v="44"/>
    <s v="SECPREFE"/>
    <n v="1309.1500000000001"/>
    <n v="3859.75"/>
    <s v="00 - SEM EXIGENCIA"/>
    <s v="Fundamental Completo "/>
    <s v="Feminino"/>
    <d v="1986-07-08T00:00:00"/>
    <s v="Parda"/>
    <s v="SERVENTE DE LIMPEZA"/>
    <d v="2021-03-01T00:00:00"/>
    <n v="36"/>
    <x v="1"/>
    <x v="0"/>
  </r>
  <r>
    <n v="154043"/>
    <s v="UNIVERSIDADE FEDERAL DE UBERLÂNDIA"/>
    <s v="047/2017"/>
    <s v="14.345.806/0001-26"/>
    <s v="SELECTA SERVIÇOS GLOBALIZADOS LTDA"/>
    <s v="912.255.826-87"/>
    <s v="TELMA DORNELAS ROCHA SOARES"/>
    <n v="514225"/>
    <n v="44"/>
    <s v="SECPREFE"/>
    <n v="1309.1500000000001"/>
    <n v="6326.31"/>
    <s v="00 - SEM EXIGENCIA"/>
    <s v="Fundamental Completo "/>
    <s v="Feminino"/>
    <d v="1976-05-01T00:00:00"/>
    <s v="Branca"/>
    <s v="SERVENTE DE LIMPEZA"/>
    <d v="2018-02-22T00:00:00"/>
    <n v="46"/>
    <x v="5"/>
    <x v="0"/>
  </r>
  <r>
    <n v="154043"/>
    <s v="UNIVERSIDADE FEDERAL DE UBERLÂNDIA"/>
    <s v="047/2017"/>
    <s v="14.345.806/0001-26"/>
    <s v="SELECTA SERVIÇOS GLOBALIZADOS LTDA"/>
    <s v="096.937.256-62"/>
    <s v="THIAGO PIRES MARQUES"/>
    <n v="514305"/>
    <n v="44"/>
    <s v="SECPREFE"/>
    <n v="1362.27"/>
    <n v="3220.21"/>
    <s v="00 - SEM EXIGENCIA"/>
    <s v="Fundamental Completo "/>
    <s v="Masculino"/>
    <d v="1990-02-22T00:00:00"/>
    <s v="Branca"/>
    <s v="LIMPADOR DE VIDRO"/>
    <d v="2019-03-18T00:00:00"/>
    <n v="32"/>
    <x v="0"/>
    <x v="0"/>
  </r>
  <r>
    <n v="154043"/>
    <s v="UNIVERSIDADE FEDERAL DE UBERLÂNDIA"/>
    <s v="047/2017"/>
    <s v="14.345.806/0001-26"/>
    <s v="SELECTA SERVIÇOS GLOBALIZADOS LTDA"/>
    <s v="046.760.216-66"/>
    <s v="VALDA CONCEIÇÃO SILVA COELHO"/>
    <n v="514305"/>
    <n v="44"/>
    <s v="SECPREFE"/>
    <n v="1362.27"/>
    <n v="3859.75"/>
    <s v="00 - SEM EXIGENCIA"/>
    <s v="Fundamental Completo "/>
    <s v="Feminino"/>
    <d v="1974-11-29T00:00:00"/>
    <s v="Preta"/>
    <s v="SERVENTE DE LIMPEZA"/>
    <d v="2022-11-01T00:00:00"/>
    <n v="48"/>
    <x v="5"/>
    <x v="0"/>
  </r>
  <r>
    <n v="154043"/>
    <s v="UNIVERSIDADE FEDERAL DE UBERLÂNDIA"/>
    <s v="047/2017"/>
    <s v="14.345.806/0001-26"/>
    <s v="SELECTA SERVIÇOS GLOBALIZADOS LTDA"/>
    <s v="093.403.066-94"/>
    <s v="VIVIANE FARIA DE FREITAS"/>
    <n v="514225"/>
    <n v="44"/>
    <s v="SECPREFE"/>
    <n v="1309.1500000000001"/>
    <n v="3859.75"/>
    <s v="00 - SEM EXIGENCIA"/>
    <s v="Fundamental Completo "/>
    <s v="Feminino"/>
    <d v="1989-09-23T00:00:00"/>
    <s v="Parda"/>
    <s v="SERVENTE DE LIMPEZA"/>
    <d v="2022-06-01T00:00:00"/>
    <n v="33"/>
    <x v="0"/>
    <x v="0"/>
  </r>
  <r>
    <n v="154043"/>
    <s v="UNIVERSIDADE FEDERAL DE UBERLÂNDIA"/>
    <s v="048/2018"/>
    <n v="14345806000126"/>
    <s v="SELECTA SERVIÇOS GLOBALIZADOS LTDA"/>
    <n v="3132990132"/>
    <s v="ANDRE L. LEMOS DOS SANTOS"/>
    <n v="622010"/>
    <n v="44"/>
    <s v="SEJAD"/>
    <n v="1750.82"/>
    <n v="4712.1400000000003"/>
    <s v="00 - SEM EXIGENCIA"/>
    <s v="Fundamental incompleto"/>
    <s v="Masculino"/>
    <d v="1987-12-13T00:00:00"/>
    <s v="Branca"/>
    <s v="AUXILIAR DE JARDINAGEM"/>
    <d v="2018-12-03T00:00:00"/>
    <n v="35"/>
    <x v="1"/>
    <x v="0"/>
  </r>
  <r>
    <n v="154043"/>
    <s v="UNIVERSIDADE FEDERAL DE UBERLÂNDIA"/>
    <s v="048/2018"/>
    <n v="14345806000126"/>
    <s v="SELECTA SERVIÇOS GLOBALIZADOS LTDA"/>
    <n v="84744081649"/>
    <s v="CARLOS ESTALIM ROQUE"/>
    <n v="622010"/>
    <n v="44"/>
    <s v="SEJAD"/>
    <n v="1883.15"/>
    <n v="4963.57"/>
    <s v="00 - SEM EXIGENCIA"/>
    <s v="Fundamental Completo "/>
    <s v="Masculino"/>
    <d v="1955-11-19T00:00:00"/>
    <s v="Preta"/>
    <s v="JARDINEIRO"/>
    <d v="2018-12-03T00:00:00"/>
    <n v="67"/>
    <x v="10"/>
    <x v="0"/>
  </r>
  <r>
    <n v="154043"/>
    <s v="UNIVERSIDADE FEDERAL DE UBERLÂNDIA"/>
    <s v="048/2018"/>
    <n v="14345806000126"/>
    <s v="SELECTA SERVIÇOS GLOBALIZADOS LTDA"/>
    <n v="27895506897"/>
    <s v="CELIO MARTINS DOS SANTOS"/>
    <n v="622010"/>
    <n v="44"/>
    <s v="SEJAD"/>
    <n v="1883.15"/>
    <n v="4963.57"/>
    <s v="00 - SEM EXIGENCIA"/>
    <s v="Fundamental Completo "/>
    <s v="Masculino"/>
    <d v="1977-12-22T00:00:00"/>
    <s v="Preta"/>
    <s v="JARDINEIRO"/>
    <d v="2018-12-03T00:00:00"/>
    <n v="45"/>
    <x v="5"/>
    <x v="0"/>
  </r>
  <r>
    <n v="154043"/>
    <s v="UNIVERSIDADE FEDERAL DE UBERLÂNDIA"/>
    <s v="048/2018"/>
    <n v="14345806000126"/>
    <s v="SELECTA SERVIÇOS GLOBALIZADOS LTDA"/>
    <s v="611.788.701-97"/>
    <s v="CLEYBER JOSE BORGES"/>
    <n v="622010"/>
    <n v="44"/>
    <s v="SEJAD"/>
    <n v="1750.82"/>
    <n v="4712.1400000000003"/>
    <s v="00 - SEM EXIGENCIA"/>
    <s v="Fundamental Completo "/>
    <s v="Masculino"/>
    <m/>
    <s v="Parda"/>
    <s v="AUXILIAR DE JARDINAGEM"/>
    <d v="2022-08-24T00:00:00"/>
    <m/>
    <x v="11"/>
    <x v="0"/>
  </r>
  <r>
    <n v="154043"/>
    <s v="UNIVERSIDADE FEDERAL DE UBERLÂNDIA"/>
    <s v="048/2018"/>
    <n v="14345806000126"/>
    <s v="SELECTA SERVIÇOS GLOBALIZADOS LTDA"/>
    <s v="094.844.916-00"/>
    <s v="DEUSDETE G. RODRIGUES"/>
    <n v="622010"/>
    <n v="44"/>
    <s v="SEJAD"/>
    <n v="1750.82"/>
    <n v="4712.1400000000003"/>
    <s v="00 - SEM EXIGENCIA"/>
    <s v="Médio"/>
    <s v="Masculino"/>
    <d v="1988-03-31T00:00:00"/>
    <s v="Parda"/>
    <s v="AUXILIAR DE JARDINAGEM"/>
    <d v="2019-04-01T00:00:00"/>
    <n v="34"/>
    <x v="1"/>
    <x v="0"/>
  </r>
  <r>
    <n v="154043"/>
    <s v="UNIVERSIDADE FEDERAL DE UBERLÂNDIA"/>
    <s v="048/2018"/>
    <n v="14345806000126"/>
    <s v="SELECTA SERVIÇOS GLOBALIZADOS LTDA"/>
    <s v="511.210.506-20"/>
    <s v="DELMO GOMES MACHADO"/>
    <n v="622010"/>
    <n v="44"/>
    <s v="SEJAD"/>
    <n v="1883.15"/>
    <n v="4963.57"/>
    <s v="00 - SEM EXIGENCIA"/>
    <s v="Fundamental Completo "/>
    <s v="Masculino"/>
    <d v="1963-11-15T00:00:00"/>
    <s v="Parda"/>
    <s v="JARDINEIRO"/>
    <d v="2021-08-02T00:00:00"/>
    <n v="59"/>
    <x v="8"/>
    <x v="0"/>
  </r>
  <r>
    <n v="154043"/>
    <s v="UNIVERSIDADE FEDERAL DE UBERLÂNDIA"/>
    <s v="048/2018"/>
    <n v="14345806000126"/>
    <s v="SELECTA SERVIÇOS GLOBALIZADOS LTDA"/>
    <s v="063.473.594-21"/>
    <s v="EDILSON SILVA DO NASCIMENTO"/>
    <n v="622010"/>
    <n v="44"/>
    <s v="SEJAD"/>
    <n v="1610.25"/>
    <n v="4384.12"/>
    <s v="00 - SEM EXIGENCIA"/>
    <s v="Fundamental Completo "/>
    <s v="Masculino"/>
    <d v="1979-04-01T00:00:00"/>
    <s v="Preta"/>
    <s v="AUXILIAR DE JARDINAGEM"/>
    <d v="2018-02-22T00:00:00"/>
    <n v="43"/>
    <x v="2"/>
    <x v="0"/>
  </r>
  <r>
    <n v="154043"/>
    <s v="UNIVERSIDADE FEDERAL DE UBERLÂNDIA"/>
    <s v="048/2018"/>
    <n v="14345806000126"/>
    <s v="SELECTA SERVIÇOS GLOBALIZADOS LTDA"/>
    <n v="9579306664"/>
    <s v="GASPAR PEREIRA DE OLIVEIRA"/>
    <n v="622010"/>
    <n v="44"/>
    <s v="SEJAD"/>
    <n v="1750.82"/>
    <n v="4712.1400000000003"/>
    <s v="00 - SEM EXIGENCIA"/>
    <s v="Médio"/>
    <s v="Masculino"/>
    <d v="1991-03-16T00:00:00"/>
    <s v="Branca"/>
    <s v="AUXILIAR DE JARDINAGEM"/>
    <d v="2018-12-03T00:00:00"/>
    <n v="31"/>
    <x v="0"/>
    <x v="0"/>
  </r>
  <r>
    <n v="154043"/>
    <s v="UNIVERSIDADE FEDERAL DE UBERLÂNDIA"/>
    <s v="048/2018"/>
    <n v="14345806000126"/>
    <s v="SELECTA SERVIÇOS GLOBALIZADOS LTDA"/>
    <s v="105.197.986-27"/>
    <s v="ISAAC MURIEL N. BARROS"/>
    <n v="622010"/>
    <n v="44"/>
    <s v="SEJAD"/>
    <n v="1750.82"/>
    <n v="4712.1400000000003"/>
    <s v="00 - SEM EXIGENCIA"/>
    <s v="Médio"/>
    <s v="Masculino"/>
    <d v="1992-06-19T00:00:00"/>
    <s v="Branca"/>
    <s v="AUXILIAR DE JARDINAGEM"/>
    <d v="2022-05-16T00:00:00"/>
    <n v="30"/>
    <x v="0"/>
    <x v="0"/>
  </r>
  <r>
    <n v="154043"/>
    <s v="UNIVERSIDADE FEDERAL DE UBERLÂNDIA"/>
    <s v="048/2018"/>
    <n v="14345806000126"/>
    <s v="SELECTA SERVIÇOS GLOBALIZADOS LTDA"/>
    <s v="951.983.346-34"/>
    <s v="IVANILDO CUNHA JUNIOR"/>
    <n v="782510"/>
    <n v="44"/>
    <s v="SEJAD"/>
    <n v="2125.4699999999998"/>
    <n v="5520.73"/>
    <s v="06 – ENSINO MÉDIO COMPLETO"/>
    <s v="Médio"/>
    <s v="Masculino"/>
    <d v="1968-05-18T00:00:00"/>
    <s v="Branca"/>
    <s v="MOTORISTA"/>
    <d v="2022-03-17T00:00:00"/>
    <n v="54"/>
    <x v="9"/>
    <x v="2"/>
  </r>
  <r>
    <n v="154043"/>
    <s v="UNIVERSIDADE FEDERAL DE UBERLÂNDIA"/>
    <s v="048/2018"/>
    <n v="14345806000126"/>
    <s v="SELECTA SERVIÇOS GLOBALIZADOS LTDA"/>
    <n v="68330561615"/>
    <s v="JAIR TERNA"/>
    <n v="622010"/>
    <n v="44"/>
    <s v="SEJAD"/>
    <n v="1750.82"/>
    <n v="4712.1400000000003"/>
    <s v="00 - SEM EXIGENCIA"/>
    <s v="Fundamental incompleto"/>
    <s v="Masculino"/>
    <d v="1954-02-08T00:00:00"/>
    <s v="Parda"/>
    <s v="AUXILIAR DE JARDINAGEM"/>
    <d v="2018-12-03T00:00:00"/>
    <n v="68"/>
    <x v="10"/>
    <x v="0"/>
  </r>
  <r>
    <n v="154043"/>
    <s v="UNIVERSIDADE FEDERAL DE UBERLÂNDIA"/>
    <s v="048/2018"/>
    <n v="14345806000126"/>
    <s v="SELECTA SERVIÇOS GLOBALIZADOS LTDA"/>
    <n v="86734431649"/>
    <s v="JOÃO DE OLIVEIRA LIMA"/>
    <n v="622010"/>
    <n v="44"/>
    <s v="SEJAD"/>
    <n v="1883.15"/>
    <n v="4963.57"/>
    <s v="00 - SEM EXIGENCIA"/>
    <s v="Fundamental incompleto"/>
    <s v="Masculino"/>
    <d v="1966-07-09T00:00:00"/>
    <s v="Preta"/>
    <s v="JARDINEIRO"/>
    <d v="2018-12-03T00:00:00"/>
    <n v="56"/>
    <x v="9"/>
    <x v="0"/>
  </r>
  <r>
    <n v="154043"/>
    <s v="UNIVERSIDADE FEDERAL DE UBERLÂNDIA"/>
    <s v="048/2018"/>
    <n v="14345806000126"/>
    <s v="SELECTA SERVIÇOS GLOBALIZADOS LTDA"/>
    <n v="5754707630"/>
    <s v="JOSÉ APARECIDO B. NEVES"/>
    <n v="622010"/>
    <n v="44"/>
    <s v="SEJAD"/>
    <n v="1883.15"/>
    <n v="4963.57"/>
    <s v="00 - SEM EXIGENCIA"/>
    <s v="Fundamental incompleto"/>
    <s v="Masculino"/>
    <d v="1959-11-08T00:00:00"/>
    <s v="Parda"/>
    <s v="JARDINEIRO"/>
    <d v="2018-12-03T00:00:00"/>
    <n v="63"/>
    <x v="8"/>
    <x v="0"/>
  </r>
  <r>
    <n v="154043"/>
    <s v="UNIVERSIDADE FEDERAL DE UBERLÂNDIA"/>
    <s v="048/2018"/>
    <n v="14345806000126"/>
    <s v="SELECTA SERVIÇOS GLOBALIZADOS LTDA"/>
    <n v="93236719672"/>
    <s v="JOSÉ DOMINGOS DA LUZ"/>
    <n v="622010"/>
    <n v="44"/>
    <s v="SEJAD"/>
    <n v="1732.01"/>
    <n v="4655.16"/>
    <s v="00 - SEM EXIGENCIA"/>
    <s v="Fundamental incompleto"/>
    <s v="Masculino"/>
    <d v="1970-07-24T00:00:00"/>
    <s v="Parda"/>
    <s v="JARDINEIRO"/>
    <d v="2018-12-04T00:00:00"/>
    <n v="52"/>
    <x v="4"/>
    <x v="0"/>
  </r>
  <r>
    <n v="154043"/>
    <s v="UNIVERSIDADE FEDERAL DE UBERLÂNDIA"/>
    <s v="048/2018"/>
    <n v="14345806000126"/>
    <s v="SELECTA SERVIÇOS GLOBALIZADOS LTDA"/>
    <n v="78490561672"/>
    <s v="JOSÉ WILSON G. NASCIMENTO"/>
    <n v="622010"/>
    <n v="44"/>
    <s v="SEJAD"/>
    <n v="1732.01"/>
    <n v="4626.58"/>
    <s v="00 - SEM EXIGENCIA"/>
    <s v="Fundamental incompleto"/>
    <s v="Masculino"/>
    <d v="1970-10-07T00:00:00"/>
    <s v="Parda"/>
    <s v="JARDINEIRO"/>
    <d v="2018-12-03T00:00:00"/>
    <n v="52"/>
    <x v="4"/>
    <x v="0"/>
  </r>
  <r>
    <n v="154043"/>
    <s v="UNIVERSIDADE FEDERAL DE UBERLÂNDIA"/>
    <s v="048/2018"/>
    <n v="14345806000126"/>
    <s v="SELECTA SERVIÇOS GLOBALIZADOS LTDA"/>
    <n v="2395281662"/>
    <s v="LUIZ CARLOS FERREIRA"/>
    <n v="622010"/>
    <n v="44"/>
    <s v="SEJAD"/>
    <n v="1732.01"/>
    <n v="4655.16"/>
    <s v="00 - SEM EXIGENCIA"/>
    <s v="Fundamental incompleto"/>
    <s v="Masculino"/>
    <d v="1968-03-05T00:00:00"/>
    <s v="Parda"/>
    <s v="JARDINEIRO"/>
    <d v="2018-12-04T00:00:00"/>
    <n v="54"/>
    <x v="9"/>
    <x v="0"/>
  </r>
  <r>
    <n v="154043"/>
    <s v="UNIVERSIDADE FEDERAL DE UBERLÂNDIA"/>
    <s v="048/2018"/>
    <n v="14345806000126"/>
    <s v="SELECTA SERVIÇOS GLOBALIZADOS LTDA"/>
    <s v="855.635.016-04"/>
    <s v="MARCOS SOARES RAMOS"/>
    <n v="622010"/>
    <n v="44"/>
    <s v="SEJAD"/>
    <n v="1610.25"/>
    <n v="4421.17"/>
    <s v="00 - SEM EXIGENCIA"/>
    <s v="Fundamental incompleto"/>
    <s v="Masculino"/>
    <d v="1968-02-17T00:00:00"/>
    <s v="Preta"/>
    <s v="AUXILIAR DE JARDINAGEM"/>
    <d v="2022-06-01T00:00:00"/>
    <n v="54"/>
    <x v="9"/>
    <x v="0"/>
  </r>
  <r>
    <n v="154043"/>
    <s v="UNIVERSIDADE FEDERAL DE UBERLÂNDIA"/>
    <s v="048/2018"/>
    <n v="14345806000126"/>
    <s v="SELECTA SERVIÇOS GLOBALIZADOS LTDA"/>
    <s v="868.148.346-34"/>
    <s v="MARCOS ANTONIO SOARES DE OLIVEIRA"/>
    <n v="622010"/>
    <n v="44"/>
    <s v="SEJAD"/>
    <n v="1750.82"/>
    <n v="4712.1400000000003"/>
    <s v="00 - SEM EXIGENCIA"/>
    <s v="Fundamental Completo "/>
    <s v="Masculino"/>
    <d v="1972-01-13T00:00:00"/>
    <s v="Parda"/>
    <s v="AUXILIAR DE JARDINAGEM"/>
    <d v="2022-12-15T00:00:00"/>
    <n v="50"/>
    <x v="4"/>
    <x v="0"/>
  </r>
  <r>
    <n v="154043"/>
    <s v="UNIVERSIDADE FEDERAL DE UBERLÂNDIA"/>
    <s v="048/2018"/>
    <n v="14345806000126"/>
    <s v="SELECTA SERVIÇOS GLOBALIZADOS LTDA"/>
    <s v="047.585.785-24"/>
    <s v="NEMIAS DA SILVA ARAGAO"/>
    <n v="411010"/>
    <n v="44"/>
    <s v="SEJAD"/>
    <n v="2020.21"/>
    <n v="5223.99"/>
    <s v="06 – ENSINO MÉDIO COMPLETO"/>
    <s v="Médio"/>
    <s v="Masculino"/>
    <d v="1990-08-27T00:00:00"/>
    <s v="Parda"/>
    <s v="ENCARREGADO"/>
    <d v="2022-04-01T00:00:00"/>
    <n v="32"/>
    <x v="0"/>
    <x v="2"/>
  </r>
  <r>
    <n v="154043"/>
    <s v="UNIVERSIDADE FEDERAL DE UBERLÂNDIA"/>
    <s v="048/2018"/>
    <n v="14345806000126"/>
    <s v="SELECTA SERVIÇOS GLOBALIZADOS LTDA"/>
    <n v="46849360663"/>
    <s v="SERGIO JOSÉ AMORIM"/>
    <n v="622010"/>
    <n v="44"/>
    <s v="SEJAD"/>
    <n v="1883.15"/>
    <n v="4963.57"/>
    <s v="00 - SEM EXIGENCIA"/>
    <s v="Fundamental incompleto"/>
    <s v="Masculino"/>
    <d v="1954-09-09T00:00:00"/>
    <s v="Preta"/>
    <s v="JARDINEIRO"/>
    <d v="2018-12-03T00:00:00"/>
    <n v="68"/>
    <x v="10"/>
    <x v="0"/>
  </r>
  <r>
    <n v="154043"/>
    <s v="UNIVERSIDADE FEDERAL DE UBERLÂNDIA"/>
    <s v="048/2018"/>
    <n v="14345806000126"/>
    <s v="SELECTA SERVIÇOS GLOBALIZADOS LTDA"/>
    <s v="997.087.016-53"/>
    <s v="VALDETE ELIAS DE SOUZA"/>
    <n v="622010"/>
    <n v="44"/>
    <s v="SEJAD"/>
    <n v="1750.82"/>
    <n v="4712.1400000000003"/>
    <s v="00 - SEM EXIGENCIA"/>
    <s v="Fundamental Completo "/>
    <s v="Masculino"/>
    <d v="1970-07-24T00:00:00"/>
    <s v="Parda"/>
    <s v="AUXILIAR DE JARDINAGEM"/>
    <d v="2021-02-17T00:00:00"/>
    <n v="52"/>
    <x v="4"/>
    <x v="0"/>
  </r>
  <r>
    <n v="154043"/>
    <s v="UNIVERSIDADE FEDERAL DE UBERLÂNDIA"/>
    <s v="048/2018"/>
    <n v="14345806000126"/>
    <s v="SELECTA SERVIÇOS GLOBALIZADOS LTDA"/>
    <s v="038.049.141-95"/>
    <s v="WILSON MARCOS NOLETO DA ROCHA"/>
    <n v="622010"/>
    <n v="44"/>
    <s v="SEJAD"/>
    <n v="1750.82"/>
    <n v="4712.1400000000003"/>
    <s v="00 - SEM EXIGENCIA"/>
    <s v="Fundamental Completo "/>
    <s v="Masculino"/>
    <d v="1987-08-13T00:00:00"/>
    <s v="Parda"/>
    <s v="AUXILIAR DE JARDINAGEM"/>
    <d v="2022-10-18T00:00:00"/>
    <n v="35"/>
    <x v="1"/>
    <x v="0"/>
  </r>
  <r>
    <n v="154043"/>
    <s v="UNIVERSIDADE FEDERAL DE UBERLÂNDIA"/>
    <s v="030/2019"/>
    <n v="14345806000126"/>
    <s v="SELECTA SERVIÇOS GLOBALIZADOS LTDA"/>
    <s v="537.314.766-49"/>
    <s v="ADEVANO TIBURCIO DE ARAUJO"/>
    <s v=" 782405"/>
    <n v="44"/>
    <s v="DITRA"/>
    <n v="2453.66"/>
    <n v="5485.23"/>
    <s v="04 – ENSINO FUNDAMENTAL COMPLETO"/>
    <s v="Fundamental Completo "/>
    <s v="Masculino"/>
    <d v="1965-08-25T00:00:00"/>
    <s v="Parda"/>
    <s v="Motorista"/>
    <d v="2019-12-02T00:00:00"/>
    <n v="57"/>
    <x v="9"/>
    <x v="2"/>
  </r>
  <r>
    <n v="154043"/>
    <s v="UNIVERSIDADE FEDERAL DE UBERLÂNDIA"/>
    <s v="030/2019"/>
    <n v="14345806000126"/>
    <s v="SELECTA SERVIÇOS GLOBALIZADOS LTDA"/>
    <n v="65914287634"/>
    <s v="COSME LUANDO ROCHA"/>
    <s v=" 782405"/>
    <n v="44"/>
    <s v="DITRA"/>
    <n v="2687.58"/>
    <n v="5579.82"/>
    <s v="04 – ENSINO FUNDAMENTAL COMPLETO"/>
    <s v="Fundamental Completo "/>
    <s v="Masculino"/>
    <d v="1971-10-27T00:00:00"/>
    <s v="Preta"/>
    <s v="Motorista"/>
    <d v="2020-11-01T00:00:00"/>
    <n v="51"/>
    <x v="4"/>
    <x v="2"/>
  </r>
  <r>
    <n v="154043"/>
    <s v="UNIVERSIDADE FEDERAL DE UBERLÂNDIA"/>
    <s v="030/2019"/>
    <n v="14345806000126"/>
    <s v="SELECTA SERVIÇOS GLOBALIZADOS LTDA"/>
    <s v="059.608.726-84"/>
    <s v="DANIEL DA SILVA SOUZA"/>
    <s v=" 782405"/>
    <n v="44"/>
    <s v="DITRA"/>
    <n v="2687.58"/>
    <n v="5579.82"/>
    <s v="04 – ENSINO FUNDAMENTAL COMPLETO"/>
    <s v="Fundamental Completo "/>
    <s v="Masculino"/>
    <d v="1983-11-03T00:00:00"/>
    <s v="Branca"/>
    <s v="Motorista"/>
    <d v="2019-05-08T00:00:00"/>
    <n v="39"/>
    <x v="2"/>
    <x v="2"/>
  </r>
  <r>
    <n v="154043"/>
    <s v="UNIVERSIDADE FEDERAL DE UBERLÂNDIA"/>
    <s v="030/2019"/>
    <n v="14345806000126"/>
    <s v="SELECTA SERVIÇOS GLOBALIZADOS LTDA"/>
    <s v="045.185.716-06"/>
    <s v="DANIEL DE OLIVEIRA GOMES"/>
    <s v=" 782405"/>
    <n v="44"/>
    <s v="DITRA"/>
    <n v="2687.58"/>
    <n v="5644.07"/>
    <s v="04 – ENSINO FUNDAMENTAL COMPLETO"/>
    <s v="Fundamental Completo "/>
    <s v="Masculino"/>
    <d v="1979-09-16T00:00:00"/>
    <s v="Parda"/>
    <s v="Motorista"/>
    <d v="2018-05-16T00:00:00"/>
    <n v="43"/>
    <x v="2"/>
    <x v="2"/>
  </r>
  <r>
    <n v="154043"/>
    <s v="UNIVERSIDADE FEDERAL DE UBERLÂNDIA"/>
    <s v="030/2019"/>
    <n v="14345806000126"/>
    <s v="SELECTA SERVIÇOS GLOBALIZADOS LTDA"/>
    <s v="037.155.866-21"/>
    <s v="DANIEL RODRIGUES DA SILVA"/>
    <s v=" 782405"/>
    <n v="44"/>
    <s v="DITRA"/>
    <n v="2687.58"/>
    <n v="5579.82"/>
    <s v="04 – ENSINO FUNDAMENTAL COMPLETO"/>
    <s v="Fundamental Completo "/>
    <s v="Masculino"/>
    <d v="1977-06-28T00:00:00"/>
    <s v="Parda"/>
    <s v="Motorista"/>
    <d v="2015-03-04T00:00:00"/>
    <n v="45"/>
    <x v="5"/>
    <x v="2"/>
  </r>
  <r>
    <n v="154043"/>
    <s v="UNIVERSIDADE FEDERAL DE UBERLÂNDIA"/>
    <s v="030/2019"/>
    <n v="14345806000126"/>
    <s v="SELECTA SERVIÇOS GLOBALIZADOS LTDA"/>
    <s v="032.397.536-42"/>
    <s v="DINA AUGUSTA SOUZA NOGUEIRA"/>
    <s v=" 782405"/>
    <n v="44"/>
    <s v="DITRA"/>
    <n v="2687.58"/>
    <n v="5579.82"/>
    <s v="04 – ENSINO FUNDAMENTAL COMPLETO"/>
    <s v="Fundamental Completo "/>
    <s v="Feminino"/>
    <d v="1978-11-16T00:00:00"/>
    <s v="Parda"/>
    <s v="Motorista"/>
    <d v="2013-10-01T00:00:00"/>
    <n v="44"/>
    <x v="5"/>
    <x v="2"/>
  </r>
  <r>
    <n v="154043"/>
    <s v="UNIVERSIDADE FEDERAL DE UBERLÂNDIA"/>
    <s v="030/2019"/>
    <n v="14345806000126"/>
    <s v="SELECTA SERVIÇOS GLOBALIZADOS LTDA"/>
    <s v="463.825.001-78"/>
    <s v="EDIO PAULO DE MATOS"/>
    <s v=" 782405"/>
    <n v="44"/>
    <s v="DITRA"/>
    <n v="2687.58"/>
    <n v="5579.82"/>
    <s v="04 – ENSINO FUNDAMENTAL COMPLETO"/>
    <s v="Fundamental Completo "/>
    <s v="Masculino"/>
    <d v="1968-02-22T00:00:00"/>
    <s v="Parda"/>
    <s v="Motorista"/>
    <d v="2013-10-01T00:00:00"/>
    <n v="54"/>
    <x v="9"/>
    <x v="2"/>
  </r>
  <r>
    <n v="154043"/>
    <s v="UNIVERSIDADE FEDERAL DE UBERLÂNDIA"/>
    <s v="030/2019"/>
    <n v="14345806000126"/>
    <s v="SELECTA SERVIÇOS GLOBALIZADOS LTDA"/>
    <s v="491.241.886-20"/>
    <s v="EDISON MARTINS GONÇALVES"/>
    <s v=" 782405"/>
    <n v="44"/>
    <s v="DITRA"/>
    <n v="2687.58"/>
    <n v="5579.82"/>
    <s v="04 – ENSINO FUNDAMENTAL COMPLETO"/>
    <s v="Fundamental Completo "/>
    <s v="Masculino"/>
    <d v="1963-05-03T00:00:00"/>
    <s v="Parda"/>
    <s v="Motorista"/>
    <d v="2021-07-20T00:00:00"/>
    <n v="59"/>
    <x v="8"/>
    <x v="2"/>
  </r>
  <r>
    <n v="154043"/>
    <s v="UNIVERSIDADE FEDERAL DE UBERLÂNDIA"/>
    <s v="030/2019"/>
    <n v="14345806000126"/>
    <s v="SELECTA SERVIÇOS GLOBALIZADOS LTDA"/>
    <s v="097.495.038-64"/>
    <s v="ELIAS RODRIGUES"/>
    <s v=" 782405"/>
    <n v="44"/>
    <s v="DITRA"/>
    <n v="2687.58"/>
    <n v="5579.82"/>
    <s v="04 – ENSINO FUNDAMENTAL COMPLETO"/>
    <s v="Fundamental Completo "/>
    <s v="Masculino"/>
    <d v="1967-06-21T00:00:00"/>
    <s v="Parda"/>
    <s v="Motorista"/>
    <d v="2013-10-01T00:00:00"/>
    <n v="55"/>
    <x v="9"/>
    <x v="2"/>
  </r>
  <r>
    <n v="154043"/>
    <s v="UNIVERSIDADE FEDERAL DE UBERLÂNDIA"/>
    <s v="030/2019"/>
    <n v="14345806000126"/>
    <s v="SELECTA SERVIÇOS GLOBALIZADOS LTDA"/>
    <s v="498.636.146-53"/>
    <s v="FAUSTO RIBEIRO DE MORAES"/>
    <s v=" 782405"/>
    <n v="44"/>
    <s v="DITRA"/>
    <n v="2687.58"/>
    <n v="5579.82"/>
    <s v="04 – ENSINO FUNDAMENTAL COMPLETO"/>
    <s v="Fundamental Completo "/>
    <s v="Masculino"/>
    <d v="1961-12-24T00:00:00"/>
    <s v="Parda"/>
    <s v="Motorista"/>
    <d v="2013-10-01T00:00:00"/>
    <n v="61"/>
    <x v="8"/>
    <x v="2"/>
  </r>
  <r>
    <n v="154043"/>
    <s v="UNIVERSIDADE FEDERAL DE UBERLÂNDIA"/>
    <s v="030/2019"/>
    <n v="14345806000126"/>
    <s v="SELECTA SERVIÇOS GLOBALIZADOS LTDA"/>
    <s v="431.290.306-97"/>
    <s v="FRANCISCO JOAO DA SILVA"/>
    <s v=" 782405"/>
    <n v="44"/>
    <s v="DITRA"/>
    <n v="2453.66"/>
    <n v="5485.23"/>
    <s v="04 – ENSINO FUNDAMENTAL COMPLETO"/>
    <s v="Fundamental Completo "/>
    <s v="Masculino"/>
    <d v="1963-04-23T00:00:00"/>
    <s v="Parda"/>
    <s v="Motorista"/>
    <d v="2019-12-02T00:00:00"/>
    <n v="59"/>
    <x v="8"/>
    <x v="2"/>
  </r>
  <r>
    <n v="154043"/>
    <s v="UNIVERSIDADE FEDERAL DE UBERLÂNDIA"/>
    <s v="030/2019"/>
    <n v="14345806000126"/>
    <s v="SELECTA SERVIÇOS GLOBALIZADOS LTDA"/>
    <s v="352.131.246-15"/>
    <s v="GILMAR JOSE FERNANDES"/>
    <s v=" 782405"/>
    <n v="44"/>
    <s v="DITRA"/>
    <n v="2687.58"/>
    <n v="5579.82"/>
    <s v="04 – ENSINO FUNDAMENTAL COMPLETO"/>
    <s v="Fundamental Completo "/>
    <s v="Masculino"/>
    <d v="1960-10-12T00:00:00"/>
    <s v="Parda"/>
    <s v="Motorista"/>
    <d v="2013-10-01T00:00:00"/>
    <n v="62"/>
    <x v="8"/>
    <x v="2"/>
  </r>
  <r>
    <n v="154043"/>
    <s v="UNIVERSIDADE FEDERAL DE UBERLÂNDIA"/>
    <s v="030/2019"/>
    <n v="14345806000126"/>
    <s v="SELECTA SERVIÇOS GLOBALIZADOS LTDA"/>
    <s v="445.859.186-04"/>
    <s v="GILMAR LUIS FERREIRA"/>
    <s v=" 782405"/>
    <m/>
    <s v="DITRA"/>
    <n v="2453.66"/>
    <n v="5126.8900000000003"/>
    <s v="04 – ENSINO FUNDAMENTAL COMPLETO"/>
    <s v="Fundamental Completo "/>
    <s v="Masculino"/>
    <d v="1963-08-03T00:00:00"/>
    <s v="Parda"/>
    <s v="Motorista"/>
    <d v="2022-07-01T00:00:00"/>
    <n v="59"/>
    <x v="8"/>
    <x v="2"/>
  </r>
  <r>
    <n v="154043"/>
    <s v="UNIVERSIDADE FEDERAL DE UBERLÂNDIA"/>
    <s v="030/2019"/>
    <n v="14345806000126"/>
    <s v="SELECTA SERVIÇOS GLOBALIZADOS LTDA"/>
    <s v="096.355.036-52"/>
    <s v="GILMAR SALVADOR SANTOS"/>
    <s v=" 782405"/>
    <n v="44"/>
    <s v="DITRA"/>
    <n v="2687.58"/>
    <n v="5644.07"/>
    <s v="04 – ENSINO FUNDAMENTAL COMPLETO"/>
    <s v="Fundamental Completo "/>
    <s v="Masculino"/>
    <d v="1986-08-17T00:00:00"/>
    <s v="Parda"/>
    <s v="Motorista"/>
    <d v="2019-07-01T00:00:00"/>
    <n v="36"/>
    <x v="1"/>
    <x v="2"/>
  </r>
  <r>
    <n v="154043"/>
    <s v="UNIVERSIDADE FEDERAL DE UBERLÂNDIA"/>
    <s v="030/2019"/>
    <n v="14345806000126"/>
    <s v="SELECTA SERVIÇOS GLOBALIZADOS LTDA"/>
    <s v="360.468.926-00"/>
    <s v="JACY DE OLIVEIRA"/>
    <s v=" 782405"/>
    <n v="44"/>
    <s v="DITRA"/>
    <n v="2687.58"/>
    <n v="5579.82"/>
    <s v="04 – ENSINO FUNDAMENTAL COMPLETO"/>
    <s v="Fundamental Completo "/>
    <s v="Masculino"/>
    <d v="1960-10-01T00:00:00"/>
    <s v="Parda"/>
    <s v="Motorista"/>
    <d v="2013-10-01T00:00:00"/>
    <n v="62"/>
    <x v="8"/>
    <x v="2"/>
  </r>
  <r>
    <n v="154043"/>
    <s v="UNIVERSIDADE FEDERAL DE UBERLÂNDIA"/>
    <s v="030/2019"/>
    <n v="14345806000126"/>
    <s v="SELECTA SERVIÇOS GLOBALIZADOS LTDA"/>
    <s v="012.208.836-03"/>
    <s v="JANAINA MARTINS SANTOS"/>
    <s v=" 782405"/>
    <n v="44"/>
    <s v="DITRA"/>
    <n v="2687.58"/>
    <n v="5579.82"/>
    <s v="04 – ENSINO FUNDAMENTAL COMPLETO"/>
    <s v="Fundamental Completo "/>
    <s v="Feminino"/>
    <d v="1982-09-28T00:00:00"/>
    <s v="Parda"/>
    <s v="Motorista"/>
    <d v="2014-07-11T00:00:00"/>
    <n v="40"/>
    <x v="2"/>
    <x v="2"/>
  </r>
  <r>
    <n v="154043"/>
    <s v="UNIVERSIDADE FEDERAL DE UBERLÂNDIA"/>
    <s v="030/2019"/>
    <n v="14345806000126"/>
    <s v="SELECTA SERVIÇOS GLOBALIZADOS LTDA"/>
    <s v="497.858.006-44"/>
    <s v="JOSE PEREIRA DOS SANTOS"/>
    <s v=" 782405"/>
    <n v="44"/>
    <s v="DITRA"/>
    <n v="2687.58"/>
    <n v="5579.82"/>
    <s v="04 – ENSINO FUNDAMENTAL COMPLETO"/>
    <s v="Fundamental Completo "/>
    <s v="Masculino"/>
    <d v="1960-03-08T00:00:00"/>
    <s v="Preta"/>
    <s v="Motorista"/>
    <d v="2017-07-21T00:00:00"/>
    <n v="62"/>
    <x v="8"/>
    <x v="2"/>
  </r>
  <r>
    <n v="154043"/>
    <s v="UNIVERSIDADE FEDERAL DE UBERLÂNDIA"/>
    <s v="030/2019"/>
    <n v="14345806000126"/>
    <s v="SELECTA SERVIÇOS GLOBALIZADOS LTDA"/>
    <s v="091.409.496-30"/>
    <s v="MAICON PEIXOTO DE SOUSA"/>
    <s v=" 782405"/>
    <n v="44"/>
    <s v="DITRA"/>
    <n v="2687.58"/>
    <n v="5579.82"/>
    <s v="04 – ENSINO FUNDAMENTAL COMPLETO"/>
    <s v="Fundamental Completo "/>
    <s v="Masculino"/>
    <d v="1989-03-09T00:00:00"/>
    <s v="Parda"/>
    <s v="Motorista"/>
    <d v="2022-11-01T00:00:00"/>
    <n v="33"/>
    <x v="0"/>
    <x v="2"/>
  </r>
  <r>
    <n v="154043"/>
    <s v="UNIVERSIDADE FEDERAL DE UBERLÂNDIA"/>
    <s v="030/2019"/>
    <n v="14345806000126"/>
    <s v="SELECTA SERVIÇOS GLOBALIZADOS LTDA"/>
    <s v="539.530.886-53"/>
    <s v="MANOEL MESSIAS DE ALMEIDA"/>
    <s v=" 782405"/>
    <n v="44"/>
    <s v="DITRA"/>
    <n v="2687.58"/>
    <n v="5579.82"/>
    <s v="04 – ENSINO FUNDAMENTAL COMPLETO"/>
    <s v="Fundamental Completo "/>
    <s v="Masculino"/>
    <d v="1964-11-20T00:00:00"/>
    <s v="Parda"/>
    <s v="Motorista"/>
    <d v="2013-10-01T00:00:00"/>
    <n v="58"/>
    <x v="9"/>
    <x v="2"/>
  </r>
  <r>
    <n v="154043"/>
    <s v="UNIVERSIDADE FEDERAL DE UBERLÂNDIA"/>
    <s v="030/2019"/>
    <n v="14345806000126"/>
    <s v="SELECTA SERVIÇOS GLOBALIZADOS LTDA"/>
    <s v="839.534.001-00"/>
    <s v="MARCELO RODRIGUES DA SILVA"/>
    <s v=" 782405"/>
    <n v="44"/>
    <s v="DITRA"/>
    <n v="2453.66"/>
    <n v="5485.23"/>
    <s v="04 – ENSINO FUNDAMENTAL COMPLETO"/>
    <s v="Fundamental Completo "/>
    <s v="Masculino"/>
    <d v="1975-09-29T00:00:00"/>
    <s v="Preta"/>
    <s v="Motorista"/>
    <d v="2019-12-02T00:00:00"/>
    <n v="47"/>
    <x v="5"/>
    <x v="2"/>
  </r>
  <r>
    <n v="154043"/>
    <s v="UNIVERSIDADE FEDERAL DE UBERLÂNDIA"/>
    <s v="030/2019"/>
    <n v="14345806000126"/>
    <s v="SELECTA SERVIÇOS GLOBALIZADOS LTDA"/>
    <s v="671.754.906-82"/>
    <s v="MAURICIO DE SOUSA MARIA"/>
    <s v=" 782405"/>
    <n v="44"/>
    <s v="DITRA"/>
    <n v="2687.58"/>
    <n v="5579.82"/>
    <s v="04 – ENSINO FUNDAMENTAL COMPLETO"/>
    <s v="Fundamental Completo "/>
    <s v="Masculino"/>
    <d v="1967-08-04T00:00:00"/>
    <s v="Preta"/>
    <s v="Motorista"/>
    <d v="2022-09-26T00:00:00"/>
    <n v="55"/>
    <x v="9"/>
    <x v="2"/>
  </r>
  <r>
    <n v="154043"/>
    <s v="UNIVERSIDADE FEDERAL DE UBERLÂNDIA"/>
    <s v="030/2019"/>
    <n v="14345806000126"/>
    <s v="SELECTA SERVIÇOS GLOBALIZADOS LTDA"/>
    <s v="053.646.176-70"/>
    <s v="NEWTON RODRIGUES FERREIRA"/>
    <s v=" 782405"/>
    <n v="44"/>
    <s v="DITRA"/>
    <n v="2453.66"/>
    <n v="5126.8900000000003"/>
    <s v="04 – ENSINO FUNDAMENTAL COMPLETO"/>
    <s v="Fundamental Completo "/>
    <s v="Masculino"/>
    <d v="1981-09-26T00:00:00"/>
    <s v="Parda"/>
    <s v="Motorista"/>
    <d v="2022-04-12T00:00:00"/>
    <n v="41"/>
    <x v="2"/>
    <x v="2"/>
  </r>
  <r>
    <n v="154043"/>
    <s v="UNIVERSIDADE FEDERAL DE UBERLÂNDIA"/>
    <s v="030/2019"/>
    <n v="14345806000126"/>
    <s v="SELECTA SERVIÇOS GLOBALIZADOS LTDA"/>
    <s v="792.787.281-87"/>
    <s v="ODAIR DE SOUZA DUARTE"/>
    <s v=" 782405"/>
    <n v="44"/>
    <s v="DITRA"/>
    <n v="2687.58"/>
    <n v="5579.82"/>
    <s v="04 – ENSINO FUNDAMENTAL COMPLETO"/>
    <s v="Fundamental Completo "/>
    <s v="Masculino"/>
    <d v="1975-02-22T00:00:00"/>
    <s v="Parda"/>
    <s v="Motorista"/>
    <d v="2014-04-01T00:00:00"/>
    <n v="47"/>
    <x v="5"/>
    <x v="2"/>
  </r>
  <r>
    <n v="154043"/>
    <s v="UNIVERSIDADE FEDERAL DE UBERLÂNDIA"/>
    <s v="030/2019"/>
    <n v="14345806000126"/>
    <s v="SELECTA SERVIÇOS GLOBALIZADOS LTDA"/>
    <s v="044.798.436-55"/>
    <s v="RODRIGO ALVES CARVALHO"/>
    <s v=" 782405"/>
    <n v="44"/>
    <s v="DITRA"/>
    <n v="2453.66"/>
    <n v="5485.23"/>
    <s v="04 – ENSINO FUNDAMENTAL COMPLETO"/>
    <s v="Fundamental Completo "/>
    <s v="Masculino"/>
    <d v="1979-09-28T00:00:00"/>
    <s v="Parda"/>
    <s v="Motorista"/>
    <d v="2020-01-02T00:00:00"/>
    <n v="43"/>
    <x v="2"/>
    <x v="2"/>
  </r>
  <r>
    <n v="154043"/>
    <s v="UNIVERSIDADE FEDERAL DE UBERLÂNDIA"/>
    <s v="030/2019"/>
    <n v="14345806000126"/>
    <s v="SELECTA SERVIÇOS GLOBALIZADOS LTDA"/>
    <s v="672.088.436-00"/>
    <s v="ROBSON OTAVIO NUNES DA SILVA"/>
    <s v=" 782405"/>
    <n v="44"/>
    <s v="DITRA"/>
    <n v="2687.58"/>
    <n v="5579.82"/>
    <s v="04 – ENSINO FUNDAMENTAL COMPLETO"/>
    <s v="Fundamental Completo "/>
    <s v="Masculino"/>
    <d v="1969-03-17T00:00:00"/>
    <s v="Parda"/>
    <s v="Motorista"/>
    <d v="2013-10-01T00:00:00"/>
    <n v="53"/>
    <x v="4"/>
    <x v="2"/>
  </r>
  <r>
    <n v="154043"/>
    <s v="UNIVERSIDADE FEDERAL DE UBERLÂNDIA"/>
    <s v="030/2019"/>
    <n v="14345806000126"/>
    <s v="SELECTA SERVIÇOS GLOBALIZADOS LTDA"/>
    <s v="473.165.866-72"/>
    <s v="SINOMAR ROSA DA SILVA"/>
    <n v="782320"/>
    <n v="44"/>
    <s v="DITRA"/>
    <n v="3098.36"/>
    <n v="6398.66"/>
    <s v="04 – ENSINO FUNDAMENTAL COMPLETO"/>
    <s v="Fundamental Completo "/>
    <s v="Masculino"/>
    <d v="1963-06-15T00:00:00"/>
    <s v="Preta"/>
    <s v="Motorista de ambulância"/>
    <d v="2019-06-20T00:00:00"/>
    <n v="59"/>
    <x v="8"/>
    <x v="2"/>
  </r>
  <r>
    <n v="154043"/>
    <s v="UNIVERSIDADE FEDERAL DE UBERLÂNDIA"/>
    <s v="030/2019"/>
    <n v="14345806000126"/>
    <s v="SELECTA SERVIÇOS GLOBALIZADOS LTDA"/>
    <s v="003.028.946-75"/>
    <s v="WESLEY MENDES STRINI"/>
    <s v=" 782405"/>
    <n v="44"/>
    <s v="DITRA"/>
    <n v="2687.58"/>
    <n v="5644.07"/>
    <s v="04 – ENSINO FUNDAMENTAL COMPLETO"/>
    <s v="Fundamental Completo "/>
    <s v="Masculino"/>
    <d v="1977-04-18T00:00:00"/>
    <s v="Branca"/>
    <s v="Motorista"/>
    <d v="2022-07-01T00:00:00"/>
    <n v="45"/>
    <x v="5"/>
    <x v="2"/>
  </r>
  <r>
    <n v="154043"/>
    <s v="UNIVERSIDADE FEDERAL DE UBERLÂNDIA"/>
    <s v="030/2019"/>
    <n v="14345806000126"/>
    <s v="SELECTA SERVIÇOS GLOBALIZADOS LTDA"/>
    <s v="446.192.516-15"/>
    <s v="WILSON FERREIRA DA SILVA"/>
    <s v=" 782405"/>
    <n v="44"/>
    <s v="DITRA"/>
    <n v="2687.58"/>
    <n v="5579.82"/>
    <s v="04 – ENSINO FUNDAMENTAL COMPLETO"/>
    <s v="Fundamental Completo "/>
    <s v="Masculino"/>
    <d v="1959-09-11T00:00:00"/>
    <s v="Preta"/>
    <s v="Motorista"/>
    <d v="2018-03-13T00:00:00"/>
    <n v="63"/>
    <x v="8"/>
    <x v="2"/>
  </r>
  <r>
    <n v="154043"/>
    <s v="UNIVERSIDADE FEDERAL DE UBERLÂNDIA"/>
    <s v="061/2020"/>
    <n v="14345806000126"/>
    <s v="SELECTA SERVIÇOS GLOBALIZADOS LTDA"/>
    <n v="2191299679"/>
    <s v="ANGELO GABRIEL MACHADO OLIVEIRA"/>
    <n v="771105"/>
    <n v="44"/>
    <s v="SECPREFE"/>
    <n v="1542.24"/>
    <n v="6636.62"/>
    <s v="06 – ENSINO MÉDIO COMPLETO"/>
    <s v="Médio"/>
    <s v="Masculino"/>
    <d v="1998-01-24T00:00:00"/>
    <s v="Branca"/>
    <s v="MARCENEIRO"/>
    <d v="2020-11-10T00:00:00"/>
    <n v="24"/>
    <x v="3"/>
    <x v="0"/>
  </r>
  <r>
    <n v="154043"/>
    <s v="UNIVERSIDADE FEDERAL DE UBERLÂNDIA"/>
    <s v="061/2020"/>
    <n v="14345806000126"/>
    <s v="SELECTA SERVIÇOS GLOBALIZADOS LTDA"/>
    <s v="115.463.146-01"/>
    <s v="FABRICIO AMARAL DOS SANTOS"/>
    <n v="724440"/>
    <n v="44"/>
    <s v="SECPREFE"/>
    <n v="1542.24"/>
    <n v="6657.67"/>
    <s v="06 – ENSINO MÉDIO COMPLETO"/>
    <s v="Médio"/>
    <s v="Masculino"/>
    <d v="1990-09-30T00:00:00"/>
    <s v="Preta"/>
    <s v="SERRALHEIRO"/>
    <d v="2022-03-10T00:00:00"/>
    <n v="32"/>
    <x v="0"/>
    <x v="0"/>
  </r>
  <r>
    <n v="154043"/>
    <s v="UNIVERSIDADE FEDERAL DE UBERLÂNDIA"/>
    <s v="061/2020"/>
    <n v="14345806000126"/>
    <s v="SELECTA SERVIÇOS GLOBALIZADOS LTDA"/>
    <n v="53920732634"/>
    <s v="FRANCISCO DE ASSIS DA SILVA"/>
    <n v="724440"/>
    <n v="44"/>
    <s v="SECPREFE"/>
    <n v="1542.24"/>
    <n v="6657.67"/>
    <s v="06 – ENSINO MÉDIO COMPLETO"/>
    <s v="Técnico"/>
    <s v="Masculino"/>
    <d v="1965-10-23T00:00:00"/>
    <s v="Preta"/>
    <s v="SERRALHEIRO"/>
    <d v="2020-11-10T00:00:00"/>
    <n v="57"/>
    <x v="9"/>
    <x v="0"/>
  </r>
  <r>
    <n v="154043"/>
    <s v="UNIVERSIDADE FEDERAL DE UBERLÂNDIA"/>
    <s v="061/2020"/>
    <n v="14345806000126"/>
    <s v="SELECTA SERVIÇOS GLOBALIZADOS LTDA"/>
    <n v="1856753603"/>
    <s v="HIGOR HENRIQUE BALDUINO"/>
    <n v="771105"/>
    <n v="44"/>
    <s v="SECPREFE"/>
    <n v="1542.24"/>
    <n v="6636.62"/>
    <s v="06 – ENSINO MÉDIO COMPLETO"/>
    <s v="Médio"/>
    <s v="Masculino"/>
    <d v="1996-09-21T00:00:00"/>
    <s v="Branca"/>
    <s v="MARCENEIRO"/>
    <d v="2020-11-10T00:00:00"/>
    <n v="26"/>
    <x v="3"/>
    <x v="0"/>
  </r>
  <r>
    <n v="154043"/>
    <s v="UNIVERSIDADE FEDERAL DE UBERLÂNDIA"/>
    <s v="061/2020"/>
    <n v="14345806000126"/>
    <s v="SELECTA SERVIÇOS GLOBALIZADOS LTDA"/>
    <n v="4474412303"/>
    <s v="JAMES CONCEIÇÃO LEAL"/>
    <n v="724440"/>
    <n v="44"/>
    <s v="SECPREFE"/>
    <n v="1542.24"/>
    <n v="6657.67"/>
    <s v="06 – ENSINO MÉDIO COMPLETO"/>
    <s v="Técnico"/>
    <s v="Masculino"/>
    <d v="1990-09-27T00:00:00"/>
    <s v="Parda"/>
    <s v="SERRALHEIRO"/>
    <d v="2020-11-10T00:00:00"/>
    <n v="32"/>
    <x v="0"/>
    <x v="0"/>
  </r>
  <r>
    <n v="154043"/>
    <s v="UNIVERSIDADE FEDERAL DE UBERLÂNDIA"/>
    <s v="061/2020"/>
    <n v="14345806000126"/>
    <s v="SELECTA SERVIÇOS GLOBALIZADOS LTDA"/>
    <s v="061.730.146-88"/>
    <s v="JOSE ANTONIO SANTOS"/>
    <n v="724440"/>
    <n v="44"/>
    <s v="SECPREFE"/>
    <n v="1542.24"/>
    <n v="6941.17"/>
    <s v="06 – ENSINO MÉDIO COMPLETO"/>
    <s v="Médio"/>
    <s v="Masculino"/>
    <d v="1982-05-24T00:00:00"/>
    <s v="Parda"/>
    <s v="SERRALHEIRO"/>
    <d v="2022-10-03T00:00:00"/>
    <n v="40"/>
    <x v="2"/>
    <x v="0"/>
  </r>
  <r>
    <n v="154043"/>
    <s v="UNIVERSIDADE FEDERAL DE UBERLÂNDIA"/>
    <s v="061/2020"/>
    <n v="14345806000126"/>
    <s v="SELECTA SERVIÇOS GLOBALIZADOS LTDA"/>
    <s v="013.890.396-41"/>
    <s v="MICHAEL WELLIGTON C. DA SILVA"/>
    <n v="142105"/>
    <n v="44"/>
    <s v="SECPREFE"/>
    <n v="3108.16"/>
    <n v="8302.3799999999992"/>
    <s v="08 - Superior Completo"/>
    <s v="Especialização"/>
    <s v="Masculino"/>
    <d v="1981-04-10T00:00:00"/>
    <s v="Branca"/>
    <s v="GERENTE ADM."/>
    <d v="2021-02-08T00:00:00"/>
    <n v="41"/>
    <x v="2"/>
    <x v="2"/>
  </r>
  <r>
    <n v="154043"/>
    <s v="UNIVERSIDADE FEDERAL DE UBERLÂNDIA"/>
    <s v="061/2020"/>
    <n v="14345806000126"/>
    <s v="SELECTA SERVIÇOS GLOBALIZADOS LTDA"/>
    <n v="12854958616"/>
    <s v="OGENILDO MTEUS DOS SANTOS"/>
    <n v="523115"/>
    <n v="44"/>
    <s v="SECPREFE"/>
    <n v="1542.24"/>
    <n v="5701.79"/>
    <s v="06 – ENSINO MÉDIO COMPLETO"/>
    <s v="Médio"/>
    <s v="Masculino"/>
    <d v="1994-11-04T00:00:00"/>
    <s v="Preta"/>
    <s v="CHAVEIRO"/>
    <d v="2020-11-16T00:00:00"/>
    <n v="28"/>
    <x v="3"/>
    <x v="0"/>
  </r>
  <r>
    <n v="154043"/>
    <s v="UNIVERSIDADE FEDERAL DE UBERLÂNDIA"/>
    <s v="061/2020"/>
    <n v="14345806000126"/>
    <s v="SELECTA SERVIÇOS GLOBALIZADOS LTDA"/>
    <s v="043.412.216-55"/>
    <s v="OSVANIO DA SILVA BORGES"/>
    <n v="724440"/>
    <n v="44"/>
    <s v="SECPREFE"/>
    <n v="1542.24"/>
    <n v="6657.67"/>
    <s v="06 – ENSINO MÉDIO COMPLETO"/>
    <s v="Médio"/>
    <s v="Masculino"/>
    <d v="1981-04-30T00:00:00"/>
    <s v="Branca"/>
    <s v="SERRALHEIRO"/>
    <d v="2022-05-09T00:00:00"/>
    <n v="41"/>
    <x v="2"/>
    <x v="0"/>
  </r>
  <r>
    <n v="154043"/>
    <s v="UNIVERSIDADE FEDERAL DE UBERLÂNDIA"/>
    <s v="061/2020"/>
    <n v="14345806000126"/>
    <s v="SELECTA SERVIÇOS GLOBALIZADOS LTDA"/>
    <n v="9985088611"/>
    <s v="SUELLEN FREITAS MARRA"/>
    <n v="354205"/>
    <n v="44"/>
    <s v="SECPREFE"/>
    <n v="2647.7"/>
    <n v="7439.29"/>
    <s v="06 – ENSINO MÉDIO COMPLETO"/>
    <s v="Especialização"/>
    <s v="Feminino"/>
    <d v="1991-09-12T00:00:00"/>
    <s v="Branca"/>
    <s v="COMPRADOR"/>
    <d v="2020-11-10T00:00:00"/>
    <n v="31"/>
    <x v="0"/>
    <x v="2"/>
  </r>
  <r>
    <n v="154043"/>
    <s v="UNIVERSIDADE FEDERAL DE UBERLÂNDIA"/>
    <s v="061/2020"/>
    <n v="14345806000126"/>
    <s v="SELECTA SERVIÇOS GLOBALIZADOS LTDA"/>
    <s v="701.020.554-08"/>
    <s v="VALDEMAR FAGNER P. DA SILVA"/>
    <n v="724440"/>
    <n v="44"/>
    <s v="SECPREFE"/>
    <n v="1542.24"/>
    <n v="6941.17"/>
    <s v="06 – ENSINO MÉDIO COMPLETO"/>
    <s v="Médio"/>
    <s v="Masculino"/>
    <d v="1995-11-13T00:00:00"/>
    <s v="Parda"/>
    <s v="SERRALHEIRO"/>
    <d v="2022-07-18T00:00:00"/>
    <n v="27"/>
    <x v="3"/>
    <x v="0"/>
  </r>
  <r>
    <n v="154043"/>
    <s v="UNIVERSIDADE FEDERAL DE UBERLÂNDIA"/>
    <s v="061/2020"/>
    <n v="14345806000126"/>
    <s v="SELECTA SERVIÇOS GLOBALIZADOS LTDA"/>
    <s v="988.765.111-72"/>
    <s v="VAGNER ALVES DA SILVA"/>
    <n v="716305"/>
    <n v="44"/>
    <s v="SECPREFE"/>
    <n v="1542.24"/>
    <n v="6610.7"/>
    <s v="06 – ENSINO MÉDIO COMPLETO"/>
    <s v="Médio"/>
    <s v="Masculino"/>
    <d v="1983-09-22T00:00:00"/>
    <s v="Branca"/>
    <s v="VIDRACEIRO"/>
    <d v="2022-06-27T00:00:00"/>
    <n v="39"/>
    <x v="2"/>
    <x v="0"/>
  </r>
  <r>
    <n v="154043"/>
    <s v="UNIVERSIDADE FEDERAL DE UBERLÂNDIA"/>
    <s v="061/2020"/>
    <n v="14345806000126"/>
    <s v="SELECTA SERVIÇOS GLOBALIZADOS LTDA"/>
    <n v="10912793651"/>
    <s v="WILLIAM CESAR DE OLIVEIRA"/>
    <n v="716305"/>
    <n v="44"/>
    <s v="SECPREFE"/>
    <n v="1542.24"/>
    <n v="6610.7"/>
    <s v="06 – ENSINO MÉDIO COMPLETO"/>
    <s v="Médio"/>
    <s v="Masculino"/>
    <d v="1990-04-30T00:00:00"/>
    <s v="Parda"/>
    <s v="VIDRACEIRO"/>
    <d v="2020-11-10T00:00:00"/>
    <n v="32"/>
    <x v="0"/>
    <x v="0"/>
  </r>
  <r>
    <n v="154043"/>
    <s v="UNIVERSIDADE FEDERAL DE UBERLÂNDIA"/>
    <s v="017/2021"/>
    <n v="1017610000160"/>
    <s v="TEKNO SISTEMAS DE ENGENHARIA LTDA"/>
    <s v="130.416.844-11"/>
    <s v="LUCIO MARIO DA SILVA SANTOS"/>
    <n v="715505"/>
    <n v="44"/>
    <s v="CAMPUS UMUARAMA"/>
    <n v="1231.97"/>
    <n v="3745.01"/>
    <s v="03 – ENSINO FUNDAMENTAL INCOMPLETO"/>
    <s v="Fundamental Completo "/>
    <s v="Masculino"/>
    <d v="2004-04-11T00:00:00"/>
    <s v="Parda"/>
    <s v="AUXILIAR DE CARPINTEIRO"/>
    <d v="2022-06-09T00:00:00"/>
    <n v="18"/>
    <x v="7"/>
    <x v="0"/>
  </r>
  <r>
    <n v="154043"/>
    <s v="UNIVERSIDADE FEDERAL DE UBERLÂNDIA"/>
    <s v="017/2021"/>
    <n v="1017610000160"/>
    <s v="TEKNO SISTEMAS DE ENGENHARIA LTDA"/>
    <s v="098.012.724-65"/>
    <s v="EDIVAN LAURENTINO DOS SANTOS"/>
    <n v="715505"/>
    <n v="44"/>
    <s v="CAMPUS UMUARAMA"/>
    <n v="1231.97"/>
    <n v="3745.01"/>
    <s v="03 – ENSINO FUNDAMENTAL INCOMPLETO"/>
    <s v="Fundamental incompleto"/>
    <s v="Masculino"/>
    <d v="1989-08-07T00:00:00"/>
    <s v="Parda"/>
    <s v="AUXILIAR DE CARPINTEIRO"/>
    <d v="2022-01-21T00:00:00"/>
    <n v="33"/>
    <x v="0"/>
    <x v="0"/>
  </r>
  <r>
    <n v="154043"/>
    <s v="UNIVERSIDADE FEDERAL DE UBERLÂNDIA"/>
    <s v="017/2021"/>
    <n v="1017610000160"/>
    <s v="TEKNO SISTEMAS DE ENGENHARIA LTDA"/>
    <s v="145.004.566-94"/>
    <s v="OTÁVIO HENRIQUE GARCIA ALVES"/>
    <n v="715505"/>
    <n v="44"/>
    <s v="CAMPUS SANTA MÔNICA"/>
    <n v="1231.97"/>
    <n v="3745.01"/>
    <s v="03 – ENSINO FUNDAMENTAL INCOMPLETO"/>
    <s v="Fundamental Completo "/>
    <s v="Masculino"/>
    <d v="2004-06-18T00:00:00"/>
    <s v="Preta"/>
    <s v="AUXILIAR DE CARPINTEIRO"/>
    <d v="2022-10-18T00:00:00"/>
    <n v="18"/>
    <x v="7"/>
    <x v="0"/>
  </r>
  <r>
    <n v="154043"/>
    <s v="UNIVERSIDADE FEDERAL DE UBERLÂNDIA"/>
    <s v="017/2021"/>
    <n v="1017610000160"/>
    <s v="TEKNO SISTEMAS DE ENGENHARIA LTDA"/>
    <s v="104.414.674-58"/>
    <s v="JAELISSON LUIZ DA SILVA"/>
    <n v="715505"/>
    <n v="44"/>
    <s v="CAMPUS SANTA MÔNICA"/>
    <n v="1231.97"/>
    <n v="3745.01"/>
    <s v="03 – ENSINO FUNDAMENTAL INCOMPLETO"/>
    <s v="Fundamental Completo "/>
    <s v="Masculino"/>
    <d v="1993-03-20T00:00:00"/>
    <s v="Branca"/>
    <s v="AUXILIAR DE CARPINTEIRO"/>
    <d v="2022-07-22T00:00:00"/>
    <n v="29"/>
    <x v="0"/>
    <x v="0"/>
  </r>
  <r>
    <n v="154043"/>
    <s v="UNIVERSIDADE FEDERAL DE UBERLÂNDIA"/>
    <s v="017/2021"/>
    <n v="1017610000160"/>
    <s v="TEKNO SISTEMAS DE ENGENHARIA LTDA"/>
    <s v="059.992.144-75"/>
    <s v="SILVANIO DOS SANTOS"/>
    <n v="715615"/>
    <n v="44"/>
    <s v="CAMPUS UMUARAMA"/>
    <n v="1601.56"/>
    <n v="4780.05"/>
    <s v="06 – ENSINO MÉDIO COMPLETO"/>
    <s v="Fundamental incompleto"/>
    <s v="Masculino"/>
    <d v="1983-08-12T00:00:00"/>
    <s v="Parda"/>
    <s v="AUXILIAR DE ELÉTRICA"/>
    <d v="2021-12-20T00:00:00"/>
    <n v="39"/>
    <x v="2"/>
    <x v="0"/>
  </r>
  <r>
    <n v="154043"/>
    <s v="UNIVERSIDADE FEDERAL DE UBERLÂNDIA"/>
    <s v="017/2021"/>
    <n v="1017610000160"/>
    <s v="TEKNO SISTEMAS DE ENGENHARIA LTDA"/>
    <s v="182.686.156-48"/>
    <s v="BRUNO RAFAEL MONTEIRO DA SILVA"/>
    <n v="715615"/>
    <n v="44"/>
    <s v="CAMPUS UMUARAMA"/>
    <n v="1601.56"/>
    <n v="4780.05"/>
    <s v="06 – ENSINO MÉDIO COMPLETO"/>
    <s v="Fundamental Completo "/>
    <s v="Masculino"/>
    <d v="1999-05-08T00:00:00"/>
    <s v="Preta"/>
    <s v="AUXILIAR DE ELÉTRICA"/>
    <d v="2021-06-25T00:00:00"/>
    <n v="23"/>
    <x v="6"/>
    <x v="0"/>
  </r>
  <r>
    <n v="154043"/>
    <s v="UNIVERSIDADE FEDERAL DE UBERLÂNDIA"/>
    <s v="017/2021"/>
    <n v="1017610000160"/>
    <s v="TEKNO SISTEMAS DE ENGENHARIA LTDA"/>
    <s v="053.314.273-32"/>
    <s v="CARLOS GOMES DE SOUZA"/>
    <n v="715615"/>
    <n v="44"/>
    <s v="CAMPUS SANTA MÔNICA"/>
    <n v="1601.56"/>
    <n v="4780.05"/>
    <s v="06 – ENSINO MÉDIO COMPLETO"/>
    <s v="Médio"/>
    <s v="Masculino"/>
    <d v="1991-03-16T00:00:00"/>
    <s v="Parda"/>
    <s v="AUXILIAR DE ELÉTRICA"/>
    <d v="2021-06-25T00:00:00"/>
    <n v="31"/>
    <x v="0"/>
    <x v="0"/>
  </r>
  <r>
    <n v="154043"/>
    <s v="UNIVERSIDADE FEDERAL DE UBERLÂNDIA"/>
    <s v="017/2021"/>
    <n v="1017610000160"/>
    <s v="TEKNO SISTEMAS DE ENGENHARIA LTDA"/>
    <s v="350.912.826-53"/>
    <s v="DIVINOIDES BORGES SANTANA"/>
    <n v="715615"/>
    <n v="44"/>
    <s v="CAMPUS UMUARAMA"/>
    <n v="1601.56"/>
    <n v="4780.05"/>
    <s v="06 – ENSINO MÉDIO COMPLETO"/>
    <s v="Fundamental Completo "/>
    <s v="Masculino"/>
    <d v="1958-09-09T00:00:00"/>
    <s v="Branca"/>
    <s v="AUXILIAR DE ELÉTRICA"/>
    <d v="2021-11-29T00:00:00"/>
    <n v="64"/>
    <x v="10"/>
    <x v="0"/>
  </r>
  <r>
    <n v="154043"/>
    <s v="UNIVERSIDADE FEDERAL DE UBERLÂNDIA"/>
    <s v="017/2021"/>
    <n v="1017610000160"/>
    <s v="TEKNO SISTEMAS DE ENGENHARIA LTDA"/>
    <s v="021.717.786-79"/>
    <s v="JOHN KEVIN SILVA GARCIA"/>
    <n v="715615"/>
    <n v="44"/>
    <s v="CAMPUS SANTA MÔNICA"/>
    <n v="1601.56"/>
    <n v="4780.05"/>
    <s v="06 – ENSINO MÉDIO COMPLETO"/>
    <s v="Fundamental Completo "/>
    <s v="Masculino"/>
    <d v="2001-10-30T00:00:00"/>
    <s v="Preta"/>
    <s v="AUXILIAR DE ELÉTRICA"/>
    <d v="2022-03-28T00:00:00"/>
    <n v="21"/>
    <x v="6"/>
    <x v="0"/>
  </r>
  <r>
    <n v="154043"/>
    <s v="UNIVERSIDADE FEDERAL DE UBERLÂNDIA"/>
    <s v="017/2021"/>
    <n v="1017610000160"/>
    <s v="TEKNO SISTEMAS DE ENGENHARIA LTDA"/>
    <s v="585.367.106-59"/>
    <s v="JOSÉ ALBERTO DE SOUZA MILITANI"/>
    <n v="715615"/>
    <n v="44"/>
    <s v="CAMPUS SANTA MÔNICA"/>
    <n v="1601.56"/>
    <n v="4780.05"/>
    <s v="06 – ENSINO MÉDIO COMPLETO"/>
    <s v="Fundamental incompleto"/>
    <s v="Masculino"/>
    <d v="1966-11-10T00:00:00"/>
    <s v="Branca"/>
    <s v="AUXILIAR DE ELÉTRICA"/>
    <d v="2021-06-25T00:00:00"/>
    <n v="56"/>
    <x v="9"/>
    <x v="0"/>
  </r>
  <r>
    <n v="154043"/>
    <s v="UNIVERSIDADE FEDERAL DE UBERLÂNDIA"/>
    <s v="017/2021"/>
    <n v="1017610000160"/>
    <s v="TEKNO SISTEMAS DE ENGENHARIA LTDA"/>
    <s v="133.237.126-41"/>
    <s v="JAMILSON OLIVEIRA CAJAIBA"/>
    <n v="715615"/>
    <n v="44"/>
    <s v="CAMPUS SANTA MÔNICA"/>
    <n v="1601.56"/>
    <n v="4780.05"/>
    <s v="06 – ENSINO MÉDIO COMPLETO"/>
    <s v="Fundamental Completo "/>
    <s v="Masculino"/>
    <d v="1994-12-23T00:00:00"/>
    <s v="Parda"/>
    <s v="AUXILIAR DE ELÉTRICA"/>
    <d v="2022-06-23T00:00:00"/>
    <n v="28"/>
    <x v="3"/>
    <x v="0"/>
  </r>
  <r>
    <n v="154043"/>
    <s v="UNIVERSIDADE FEDERAL DE UBERLÂNDIA"/>
    <s v="017/2021"/>
    <n v="1017610000160"/>
    <s v="TEKNO SISTEMAS DE ENGENHARIA LTDA"/>
    <s v="028.998.226-08"/>
    <s v="OSDRAES NUNES DE OLIVEIRA"/>
    <n v="715615"/>
    <n v="44"/>
    <s v="CAMPUS UMUARAMA"/>
    <n v="1601.56"/>
    <n v="4780.05"/>
    <s v="06 – ENSINO MÉDIO COMPLETO"/>
    <s v="Fundamental Completo "/>
    <s v="Masculino"/>
    <d v="1975-02-09T00:00:00"/>
    <s v="Preta"/>
    <s v="AUXILIAR DE ELÉTRICA"/>
    <d v="2021-06-25T00:00:00"/>
    <n v="47"/>
    <x v="5"/>
    <x v="0"/>
  </r>
  <r>
    <n v="154043"/>
    <s v="UNIVERSIDADE FEDERAL DE UBERLÂNDIA"/>
    <s v="017/2021"/>
    <n v="1017610000160"/>
    <s v="TEKNO SISTEMAS DE ENGENHARIA LTDA"/>
    <s v="753.556.046-68"/>
    <s v="RONNIE VON RODRIGUES PEREIRA"/>
    <n v="715615"/>
    <n v="44"/>
    <s v="CAMPUS UMUARAMA"/>
    <n v="1601.56"/>
    <n v="4780.05"/>
    <s v="06 – ENSINO MÉDIO COMPLETO"/>
    <s v="Fundamental Completo "/>
    <s v="Masculino"/>
    <d v="1970-01-14T00:00:00"/>
    <s v="Branca"/>
    <s v="AUXILIAR DE ELÉTRICA"/>
    <d v="2021-06-25T00:00:00"/>
    <n v="52"/>
    <x v="4"/>
    <x v="0"/>
  </r>
  <r>
    <n v="154043"/>
    <s v="UNIVERSIDADE FEDERAL DE UBERLÂNDIA"/>
    <s v="017/2021"/>
    <n v="1017610000160"/>
    <s v="TEKNO SISTEMAS DE ENGENHARIA LTDA"/>
    <s v="135.080.056-23"/>
    <s v="GABRIEL CAMILO DA SILVA"/>
    <n v="715615"/>
    <n v="44"/>
    <s v="CAMPUS PATOS DE MINAS"/>
    <n v="1601.56"/>
    <n v="4707.3500000000004"/>
    <s v="06 – ENSINO MÉDIO COMPLETO"/>
    <s v="Médio"/>
    <s v="Masculino"/>
    <d v="2001-08-26T00:00:00"/>
    <s v="Branca"/>
    <s v="AUXILIAR DE ELÉTRICA"/>
    <d v="2022-06-09T00:00:00"/>
    <n v="21"/>
    <x v="6"/>
    <x v="0"/>
  </r>
  <r>
    <n v="154043"/>
    <s v="UNIVERSIDADE FEDERAL DE UBERLÂNDIA"/>
    <s v="017/2021"/>
    <n v="1017610000160"/>
    <s v="TEKNO SISTEMAS DE ENGENHARIA LTDA"/>
    <s v="048.733.226-18"/>
    <s v="JOÃO BATISTA ALMEIDA DA COSTA"/>
    <n v="715615"/>
    <n v="44"/>
    <s v="CAMPUS MONTE CARMELO"/>
    <n v="1601.56"/>
    <n v="4622.3500000000004"/>
    <s v="06 – ENSINO MÉDIO COMPLETO"/>
    <s v="Fundamental incompleto"/>
    <s v="Masculino"/>
    <d v="1977-06-23T00:00:00"/>
    <s v="Branca"/>
    <s v="AUXILIAR DE ELÉTRICA"/>
    <d v="2022-02-10T00:00:00"/>
    <n v="45"/>
    <x v="5"/>
    <x v="0"/>
  </r>
  <r>
    <n v="154043"/>
    <s v="UNIVERSIDADE FEDERAL DE UBERLÂNDIA"/>
    <s v="017/2021"/>
    <n v="1017610000160"/>
    <s v="TEKNO SISTEMAS DE ENGENHARIA LTDA"/>
    <s v="346.361.998-98"/>
    <s v="ELTON LUIZ SILVEIRO"/>
    <n v="715505"/>
    <n v="44"/>
    <s v="CAMPUS UMUARAMA"/>
    <n v="1613.16"/>
    <n v="4516.4399999999996"/>
    <s v="03 – ENSINO FUNDAMENTAL INCOMPLETO"/>
    <s v="Fundamental incompleto"/>
    <s v="Masculino"/>
    <d v="1985-05-31T00:00:00"/>
    <s v="Branca"/>
    <s v="CARPINTEIRO"/>
    <d v="2021-11-25T00:00:00"/>
    <n v="37"/>
    <x v="1"/>
    <x v="0"/>
  </r>
  <r>
    <n v="154043"/>
    <s v="UNIVERSIDADE FEDERAL DE UBERLÂNDIA"/>
    <s v="017/2021"/>
    <n v="1017610000160"/>
    <s v="TEKNO SISTEMAS DE ENGENHARIA LTDA"/>
    <s v="019.058.766-02"/>
    <s v="JOSÉ MARCIO DOS SANTOS"/>
    <n v="715505"/>
    <n v="44"/>
    <s v="CAMPUS UMUARAMA"/>
    <n v="1613.16"/>
    <n v="4516.4399999999996"/>
    <s v="03 – ENSINO FUNDAMENTAL INCOMPLETO"/>
    <s v="Fundamental Completo "/>
    <s v="Masculino"/>
    <d v="1985-02-04T00:00:00"/>
    <s v="Parda"/>
    <s v="CARPINTEIRO"/>
    <d v="2021-06-25T00:00:00"/>
    <n v="37"/>
    <x v="1"/>
    <x v="0"/>
  </r>
  <r>
    <n v="154043"/>
    <s v="UNIVERSIDADE FEDERAL DE UBERLÂNDIA"/>
    <s v="017/2021"/>
    <n v="1017610000160"/>
    <s v="TEKNO SISTEMAS DE ENGENHARIA LTDA"/>
    <s v="027.373.426-19"/>
    <s v="SILVIO OMAR GARCIA"/>
    <n v="715505"/>
    <n v="44"/>
    <s v="CAMPUS SANTA MÔNICA"/>
    <n v="1613.16"/>
    <n v="4516.4399999999996"/>
    <s v="03 – ENSINO FUNDAMENTAL INCOMPLETO"/>
    <s v="Fundamental Completo "/>
    <s v="Masculino"/>
    <d v="1973-10-13T00:00:00"/>
    <s v="Preta"/>
    <s v="CARPINTEIRO"/>
    <d v="2021-10-22T00:00:00"/>
    <n v="49"/>
    <x v="4"/>
    <x v="0"/>
  </r>
  <r>
    <n v="154043"/>
    <s v="UNIVERSIDADE FEDERAL DE UBERLÂNDIA"/>
    <s v="017/2021"/>
    <n v="1017610000160"/>
    <s v="TEKNO SISTEMAS DE ENGENHARIA LTDA"/>
    <s v="016.106.815-41"/>
    <s v="ROBERTO CONCEIÇÃO DA SILVA"/>
    <n v="715505"/>
    <n v="44"/>
    <s v="CAMPUS SANTA MÔNICA"/>
    <n v="1613.16"/>
    <n v="4516.4399999999996"/>
    <s v="03 – ENSINO FUNDAMENTAL INCOMPLETO"/>
    <s v="Fundamental Completo "/>
    <s v="Masculino"/>
    <d v="1984-05-25T00:00:00"/>
    <s v="Preta"/>
    <s v="CARPINTEIRO"/>
    <d v="2022-05-18T00:00:00"/>
    <n v="38"/>
    <x v="1"/>
    <x v="0"/>
  </r>
  <r>
    <n v="154043"/>
    <s v="UNIVERSIDADE FEDERAL DE UBERLÂNDIA"/>
    <s v="017/2021"/>
    <n v="1017610000160"/>
    <s v="TEKNO SISTEMAS DE ENGENHARIA LTDA"/>
    <s v="888.756.796-49"/>
    <s v="WELLINGTON CASSEMIRO TELES"/>
    <n v="715505"/>
    <n v="44"/>
    <s v="CAMPUS SANTA MÔNICA"/>
    <n v="1613.16"/>
    <n v="4516.4399999999996"/>
    <s v="03 – ENSINO FUNDAMENTAL INCOMPLETO"/>
    <s v="Fundamental Completo "/>
    <s v="Masculino"/>
    <d v="1972-02-17T00:00:00"/>
    <s v="Parda"/>
    <s v="CARPINTEIRO"/>
    <d v="2021-06-25T00:00:00"/>
    <n v="50"/>
    <x v="4"/>
    <x v="0"/>
  </r>
  <r>
    <n v="154043"/>
    <s v="UNIVERSIDADE FEDERAL DE UBERLÂNDIA"/>
    <s v="017/2021"/>
    <n v="1017610000160"/>
    <s v="TEKNO SISTEMAS DE ENGENHARIA LTDA"/>
    <s v="026.497.061-63"/>
    <s v="VANILSON FERREIRA DE OLIVEIRA"/>
    <n v="715505"/>
    <n v="44"/>
    <s v="CAMPUS SANTA MÔNICA"/>
    <n v="1613.16"/>
    <n v="4516.4399999999996"/>
    <s v="03 – ENSINO FUNDAMENTAL INCOMPLETO"/>
    <s v="Fundamental Completo "/>
    <s v="Masculino"/>
    <d v="1987-04-03T00:00:00"/>
    <s v="Branca"/>
    <s v="CARPINTEIRO"/>
    <d v="2022-07-14T00:00:00"/>
    <n v="35"/>
    <x v="1"/>
    <x v="0"/>
  </r>
  <r>
    <n v="154043"/>
    <s v="UNIVERSIDADE FEDERAL DE UBERLÂNDIA"/>
    <s v="017/2021"/>
    <n v="1017610000160"/>
    <s v="TEKNO SISTEMAS DE ENGENHARIA LTDA"/>
    <s v="004.310.566-17"/>
    <s v="JEANDERSON TRINDADE BLADEZ"/>
    <n v="715505"/>
    <n v="44"/>
    <s v="CAMPUS UMUARAMA"/>
    <n v="1613.16"/>
    <n v="4516.4399999999996"/>
    <s v="03 – ENSINO FUNDAMENTAL INCOMPLETO"/>
    <s v="Fundamental incompleto"/>
    <s v="Masculino"/>
    <d v="1976-04-03T00:00:00"/>
    <s v="Parda"/>
    <s v="CARPINTEIRO"/>
    <d v="2022-07-22T00:00:00"/>
    <n v="46"/>
    <x v="5"/>
    <x v="0"/>
  </r>
  <r>
    <n v="154043"/>
    <s v="UNIVERSIDADE FEDERAL DE UBERLÂNDIA"/>
    <s v="017/2021"/>
    <n v="1017610000160"/>
    <s v="TEKNO SISTEMAS DE ENGENHARIA LTDA"/>
    <s v="024.747.046-55"/>
    <s v="EDUARDO ANDRADE PEREIRA"/>
    <n v="354205"/>
    <n v="44"/>
    <s v="CAMPUS SANTA MÔNICA"/>
    <n v="1773.51"/>
    <n v="4781.67"/>
    <s v="06 – ENSINO MÉDIO COMPLETO"/>
    <s v="Médio"/>
    <s v="Masculino"/>
    <d v="2021-09-04T00:00:00"/>
    <s v="Branca"/>
    <s v="COMPRADOR"/>
    <d v="2021-06-25T00:00:00"/>
    <m/>
    <x v="11"/>
    <x v="0"/>
  </r>
  <r>
    <n v="154043"/>
    <s v="UNIVERSIDADE FEDERAL DE UBERLÂNDIA"/>
    <s v="017/2021"/>
    <n v="1017610000160"/>
    <s v="TEKNO SISTEMAS DE ENGENHARIA LTDA"/>
    <s v="016.295.716-52"/>
    <s v="ADEMILSON ALBINO DOS SANTOS"/>
    <n v="715615"/>
    <n v="44"/>
    <s v="CAMPUS UMUARAMA"/>
    <n v="2097.11"/>
    <n v="5666.26"/>
    <s v="06 – ENSINO MÉDIO COMPLETO"/>
    <s v="Médio"/>
    <s v="Masculino"/>
    <d v="1989-04-15T00:00:00"/>
    <s v="Preta"/>
    <s v="ELETRICISTA"/>
    <d v="2021-06-25T00:00:00"/>
    <n v="33"/>
    <x v="0"/>
    <x v="2"/>
  </r>
  <r>
    <n v="154043"/>
    <s v="UNIVERSIDADE FEDERAL DE UBERLÂNDIA"/>
    <s v="017/2021"/>
    <n v="1017610000160"/>
    <s v="TEKNO SISTEMAS DE ENGENHARIA LTDA"/>
    <s v="080.631.386-27"/>
    <s v="CARLOS ADRIANO DE OLIVEIRA TELES"/>
    <n v="715615"/>
    <n v="44"/>
    <s v="CAMPUS SANTA MÔNICA"/>
    <n v="2097.11"/>
    <n v="5666.26"/>
    <s v="06 – ENSINO MÉDIO COMPLETO"/>
    <s v="Médio"/>
    <s v="Masculino"/>
    <d v="1989-11-28T00:00:00"/>
    <s v="Preta"/>
    <s v="ELETRICISTA"/>
    <d v="2021-06-25T00:00:00"/>
    <n v="33"/>
    <x v="0"/>
    <x v="2"/>
  </r>
  <r>
    <n v="154043"/>
    <s v="UNIVERSIDADE FEDERAL DE UBERLÂNDIA"/>
    <s v="017/2021"/>
    <n v="1017610000160"/>
    <s v="TEKNO SISTEMAS DE ENGENHARIA LTDA"/>
    <s v="018.610.716-12"/>
    <s v="DIEGO BENEDITO DE OLIVEIRA"/>
    <n v="715615"/>
    <n v="44"/>
    <s v="CAMPUS SANTA MÔNICA"/>
    <n v="2097.11"/>
    <n v="5666.26"/>
    <s v="06 – ENSINO MÉDIO COMPLETO"/>
    <s v="Médio"/>
    <s v="Masculino"/>
    <d v="1994-03-16T00:00:00"/>
    <s v="Parda"/>
    <s v="ELETRICISTA"/>
    <d v="2021-06-25T00:00:00"/>
    <n v="28"/>
    <x v="3"/>
    <x v="2"/>
  </r>
  <r>
    <n v="154043"/>
    <s v="UNIVERSIDADE FEDERAL DE UBERLÂNDIA"/>
    <s v="017/2021"/>
    <n v="1017610000160"/>
    <s v="TEKNO SISTEMAS DE ENGENHARIA LTDA"/>
    <s v="092.081.936-24"/>
    <s v="DOUGLAS DA SILVA CIPRIANO"/>
    <n v="715615"/>
    <n v="44"/>
    <s v="CAMPUS UMUARAMA"/>
    <n v="2097.11"/>
    <n v="5666.26"/>
    <s v="06 – ENSINO MÉDIO COMPLETO"/>
    <s v="Médio"/>
    <s v="Masculino"/>
    <s v=" 03/06/1989"/>
    <s v="Preta"/>
    <s v="ELETRICISTA"/>
    <d v="2021-06-25T00:00:00"/>
    <m/>
    <x v="11"/>
    <x v="2"/>
  </r>
  <r>
    <n v="154043"/>
    <s v="UNIVERSIDADE FEDERAL DE UBERLÂNDIA"/>
    <s v="017/2021"/>
    <n v="1017610000160"/>
    <s v="TEKNO SISTEMAS DE ENGENHARIA LTDA"/>
    <s v="077.262.074-18"/>
    <s v="FRANCIELIO DE ARAUJO GALVÃO"/>
    <n v="715615"/>
    <n v="44"/>
    <s v="CAMPUS SANTA MÔNICA"/>
    <n v="2097.11"/>
    <n v="5666.26"/>
    <s v="06 – ENSINO MÉDIO COMPLETO"/>
    <s v="Médio"/>
    <s v="Masculino"/>
    <d v="1991-11-11T00:00:00"/>
    <s v="Branca"/>
    <s v="ELETRICISTA"/>
    <d v="2021-06-25T00:00:00"/>
    <n v="31"/>
    <x v="0"/>
    <x v="2"/>
  </r>
  <r>
    <n v="154043"/>
    <s v="UNIVERSIDADE FEDERAL DE UBERLÂNDIA"/>
    <s v="017/2021"/>
    <n v="1017610000160"/>
    <s v="TEKNO SISTEMAS DE ENGENHARIA LTDA"/>
    <s v="108.391.246-19"/>
    <s v="GUSTAVO HENRIQUE DICENCIO SOARES"/>
    <n v="715615"/>
    <n v="44"/>
    <s v="CAMPUS SANTA MÔNICA"/>
    <n v="2097.11"/>
    <n v="5666.26"/>
    <s v="06 – ENSINO MÉDIO COMPLETO"/>
    <s v="Médio"/>
    <s v="Masculino"/>
    <d v="1993-04-05T00:00:00"/>
    <s v="Parda"/>
    <s v="ELETRICISTA"/>
    <d v="2021-06-25T00:00:00"/>
    <n v="29"/>
    <x v="0"/>
    <x v="2"/>
  </r>
  <r>
    <n v="154043"/>
    <s v="UNIVERSIDADE FEDERAL DE UBERLÂNDIA"/>
    <s v="017/2021"/>
    <n v="1017610000160"/>
    <s v="TEKNO SISTEMAS DE ENGENHARIA LTDA"/>
    <s v="064.861.316-08"/>
    <s v="LEANDRO ANDRADE RIBEIRO"/>
    <n v="715615"/>
    <n v="44"/>
    <s v="CAMPUS UMUARAMA"/>
    <n v="2097.11"/>
    <n v="5666.26"/>
    <s v="06 – ENSINO MÉDIO COMPLETO"/>
    <s v="Médio"/>
    <s v="Masculino"/>
    <d v="1983-12-25T00:00:00"/>
    <s v="Branca"/>
    <s v="ELETRICISTA"/>
    <d v="2022-07-27T00:00:00"/>
    <n v="39"/>
    <x v="2"/>
    <x v="2"/>
  </r>
  <r>
    <n v="154043"/>
    <s v="UNIVERSIDADE FEDERAL DE UBERLÂNDIA"/>
    <s v="017/2021"/>
    <n v="1017610000160"/>
    <s v="TEKNO SISTEMAS DE ENGENHARIA LTDA"/>
    <s v="683.567.816-04"/>
    <s v="MIGUEL ADÃO ROCHA"/>
    <n v="715615"/>
    <n v="44"/>
    <s v="CAMPUS UMUARAMA"/>
    <n v="2097.11"/>
    <n v="5666.26"/>
    <s v="06 – ENSINO MÉDIO COMPLETO"/>
    <s v="Fundamental incompleto"/>
    <s v="Masculino"/>
    <d v="1978-10-05T00:00:00"/>
    <s v="Parda"/>
    <s v="ELETRICISTA"/>
    <d v="2021-06-25T00:00:00"/>
    <n v="44"/>
    <x v="5"/>
    <x v="2"/>
  </r>
  <r>
    <n v="154043"/>
    <s v="UNIVERSIDADE FEDERAL DE UBERLÂNDIA"/>
    <s v="017/2021"/>
    <n v="1017610000160"/>
    <s v="TEKNO SISTEMAS DE ENGENHARIA LTDA"/>
    <s v="108.199.316-24"/>
    <s v="NIKSON ELIAS CARDOSO"/>
    <n v="715615"/>
    <n v="44"/>
    <s v="CAMPUS UMUARAMA"/>
    <n v="2097.11"/>
    <n v="5666.26"/>
    <s v="06 – ENSINO MÉDIO COMPLETO"/>
    <s v="Médio"/>
    <s v="Masculino"/>
    <d v="1991-06-20T00:00:00"/>
    <s v="Parda"/>
    <s v="ELETRICISTA"/>
    <d v="2021-12-13T00:00:00"/>
    <n v="31"/>
    <x v="0"/>
    <x v="2"/>
  </r>
  <r>
    <n v="154043"/>
    <s v="UNIVERSIDADE FEDERAL DE UBERLÂNDIA"/>
    <s v="017/2021"/>
    <n v="1017610000160"/>
    <s v="TEKNO SISTEMAS DE ENGENHARIA LTDA"/>
    <s v="100.777.756-78"/>
    <s v="RAFAEL LUCAS DE DEUS"/>
    <n v="715615"/>
    <n v="44"/>
    <s v="CAMPUS PATOS DE MINAS"/>
    <n v="2097.11"/>
    <n v="5594.56"/>
    <s v="06 – ENSINO MÉDIO COMPLETO"/>
    <s v="Médio"/>
    <s v="Masculino"/>
    <d v="1990-07-10T00:00:00"/>
    <s v="Branca"/>
    <s v="ELETRICISTA"/>
    <d v="2022-03-08T00:00:00"/>
    <n v="32"/>
    <x v="0"/>
    <x v="2"/>
  </r>
  <r>
    <n v="154043"/>
    <s v="UNIVERSIDADE FEDERAL DE UBERLÂNDIA"/>
    <s v="017/2021"/>
    <n v="1017610000160"/>
    <s v="TEKNO SISTEMAS DE ENGENHARIA LTDA"/>
    <s v="828.621.256-87"/>
    <s v="NILVON RODRIGUES DE SOUZA"/>
    <n v="715615"/>
    <n v="44"/>
    <s v="CAMPUS MONTE CARMELO"/>
    <n v="2097.11"/>
    <n v="5539.39"/>
    <s v="06 – ENSINO MÉDIO COMPLETO"/>
    <s v="Fundamental Completo "/>
    <s v="Masculino"/>
    <d v="1970-03-16T00:00:00"/>
    <s v="Branca"/>
    <s v="ELETRICISTA"/>
    <d v="2022-02-03T00:00:00"/>
    <n v="52"/>
    <x v="4"/>
    <x v="2"/>
  </r>
  <r>
    <n v="154043"/>
    <s v="UNIVERSIDADE FEDERAL DE UBERLÂNDIA"/>
    <s v="017/2021"/>
    <n v="1017610000160"/>
    <s v="TEKNO SISTEMAS DE ENGENHARIA LTDA"/>
    <s v="038.386.698-78"/>
    <s v="ADÃO RIBEIRO GONÇALVES"/>
    <n v="724110"/>
    <n v="44"/>
    <s v="CAMPUS UMUARAMA"/>
    <n v="1613.16"/>
    <n v="5463.68"/>
    <s v="03 – ENSINO FUNDAMENTAL INCOMPLETO"/>
    <s v="Fundamental incompleto"/>
    <s v="Masculino"/>
    <d v="1992-09-19T00:00:00"/>
    <s v="Parda"/>
    <s v="ENCANADOR"/>
    <d v="2021-06-25T00:00:00"/>
    <n v="30"/>
    <x v="0"/>
    <x v="0"/>
  </r>
  <r>
    <n v="154043"/>
    <s v="UNIVERSIDADE FEDERAL DE UBERLÂNDIA"/>
    <s v="017/2021"/>
    <n v="1017610000160"/>
    <s v="TEKNO SISTEMAS DE ENGENHARIA LTDA"/>
    <s v="038.490.705-90"/>
    <s v="ALAILTON DOS SANTOS BARAUNA"/>
    <n v="724110"/>
    <n v="44"/>
    <s v="CAMPUS MONTE CARMELO"/>
    <n v="1613.16"/>
    <n v="5336.62"/>
    <s v="03 – ENSINO FUNDAMENTAL INCOMPLETO"/>
    <s v="Fundamental Completo "/>
    <s v="Masculino"/>
    <d v="1986-07-06T00:00:00"/>
    <s v="Parda"/>
    <s v="ENCANADOR"/>
    <d v="2022-02-03T00:00:00"/>
    <n v="36"/>
    <x v="1"/>
    <x v="0"/>
  </r>
  <r>
    <n v="154043"/>
    <s v="UNIVERSIDADE FEDERAL DE UBERLÂNDIA"/>
    <s v="017/2021"/>
    <n v="1017610000160"/>
    <s v="TEKNO SISTEMAS DE ENGENHARIA LTDA"/>
    <s v="077.605.816-96"/>
    <s v="WARLEI LOPES DA SILVA"/>
    <n v="724110"/>
    <n v="44"/>
    <s v="CAMPUS PATOS DE MINAS"/>
    <n v="1613.16"/>
    <n v="5391.87"/>
    <s v="03 – ENSINO FUNDAMENTAL INCOMPLETO"/>
    <s v="Fundamental Completo "/>
    <s v="Masculino"/>
    <d v="1985-05-04T00:00:00"/>
    <s v="Branca"/>
    <s v="ENCANADOR"/>
    <d v="2022-02-09T00:00:00"/>
    <n v="37"/>
    <x v="1"/>
    <x v="0"/>
  </r>
  <r>
    <n v="154043"/>
    <s v="UNIVERSIDADE FEDERAL DE UBERLÂNDIA"/>
    <s v="017/2021"/>
    <n v="1017610000160"/>
    <s v="TEKNO SISTEMAS DE ENGENHARIA LTDA"/>
    <s v="702.217.384-28"/>
    <s v="ALLYF ARIOSTOR DOS SANTOS BEZERRA"/>
    <n v="724110"/>
    <n v="44"/>
    <s v="CAMPUS SANTA MÔNICA"/>
    <n v="1613.16"/>
    <n v="5463.68"/>
    <s v="03 – ENSINO FUNDAMENTAL INCOMPLETO"/>
    <s v="Fundamental Completo "/>
    <s v="Masculino"/>
    <d v="1993-12-11T00:00:00"/>
    <s v="Branca"/>
    <s v="ENCANADOR"/>
    <d v="2021-06-25T00:00:00"/>
    <n v="29"/>
    <x v="0"/>
    <x v="0"/>
  </r>
  <r>
    <n v="154043"/>
    <s v="UNIVERSIDADE FEDERAL DE UBERLÂNDIA"/>
    <s v="017/2021"/>
    <n v="1017610000160"/>
    <s v="TEKNO SISTEMAS DE ENGENHARIA LTDA"/>
    <s v="888.945.846-15"/>
    <s v="JOÃO ABADIA ALMEIDA"/>
    <n v="724110"/>
    <n v="44"/>
    <s v="CAMPUS SANTA MÔNICA"/>
    <n v="1613.16"/>
    <n v="5463.68"/>
    <s v="03 – ENSINO FUNDAMENTAL INCOMPLETO"/>
    <s v="Fundamental incompleto"/>
    <s v="Masculino"/>
    <d v="1955-12-07T00:00:00"/>
    <s v="Branca"/>
    <s v="ENCANADOR"/>
    <d v="2022-01-21T00:00:00"/>
    <n v="67"/>
    <x v="10"/>
    <x v="0"/>
  </r>
  <r>
    <n v="154043"/>
    <s v="UNIVERSIDADE FEDERAL DE UBERLÂNDIA"/>
    <s v="017/2021"/>
    <n v="1017610000160"/>
    <s v="TEKNO SISTEMAS DE ENGENHARIA LTDA"/>
    <s v="992.307.985-68"/>
    <s v="JOSÉ BERIVAN FERREIRA DOS SANTOS"/>
    <n v="724110"/>
    <n v="44"/>
    <s v="CAMPUS UMUARAMA"/>
    <n v="1613.16"/>
    <n v="5463.68"/>
    <s v="03 – ENSINO FUNDAMENTAL INCOMPLETO"/>
    <s v="Fundamental Completo "/>
    <s v="Masculino"/>
    <d v="1979-11-01T00:00:00"/>
    <s v="Parda"/>
    <s v="ENCANADOR"/>
    <d v="2021-06-25T00:00:00"/>
    <n v="43"/>
    <x v="2"/>
    <x v="0"/>
  </r>
  <r>
    <n v="154043"/>
    <s v="UNIVERSIDADE FEDERAL DE UBERLÂNDIA"/>
    <s v="017/2021"/>
    <n v="1017610000160"/>
    <s v="TEKNO SISTEMAS DE ENGENHARIA LTDA"/>
    <s v="435.097.896-87"/>
    <s v="NIVALDIR JOSÉ DA SILVA"/>
    <n v="724110"/>
    <n v="44"/>
    <s v="CAMPUS SANTA MÔNICA"/>
    <n v="1613.16"/>
    <n v="5463.68"/>
    <s v="03 – ENSINO FUNDAMENTAL INCOMPLETO"/>
    <s v="Fundamental Completo "/>
    <s v="Masculino"/>
    <d v="1961-10-12T00:00:00"/>
    <s v="Parda"/>
    <s v="ENCANADOR"/>
    <d v="2021-06-25T00:00:00"/>
    <n v="61"/>
    <x v="8"/>
    <x v="0"/>
  </r>
  <r>
    <n v="154043"/>
    <s v="UNIVERSIDADE FEDERAL DE UBERLÂNDIA"/>
    <s v="017/2021"/>
    <n v="1017610000160"/>
    <s v="TEKNO SISTEMAS DE ENGENHARIA LTDA"/>
    <s v="045.264.016-41"/>
    <s v="WALDSON CRESCENCIO DA SILVA"/>
    <n v="710205"/>
    <n v="44"/>
    <s v="CAMPUS SANTA MÔNICA"/>
    <n v="2763.85"/>
    <n v="6450.1"/>
    <s v="06 – ENSINO MÉDIO COMPLETO"/>
    <s v="Médio"/>
    <s v="Masculino"/>
    <d v="1979-01-11T00:00:00"/>
    <s v="Branca"/>
    <s v="ENCARREGADO DE CIVL"/>
    <d v="2021-06-25T00:00:00"/>
    <n v="43"/>
    <x v="2"/>
    <x v="2"/>
  </r>
  <r>
    <n v="154043"/>
    <s v="UNIVERSIDADE FEDERAL DE UBERLÂNDIA"/>
    <s v="017/2021"/>
    <n v="1017610000160"/>
    <s v="TEKNO SISTEMAS DE ENGENHARIA LTDA"/>
    <s v="042.641.786-06"/>
    <s v="WESLEY JOSE BENTO LEOPOLDINO"/>
    <n v="710205"/>
    <n v="44"/>
    <s v="CAMPUS UMUARAMA"/>
    <n v="2763.85"/>
    <n v="6450.1"/>
    <s v="06 – ENSINO MÉDIO COMPLETO"/>
    <s v="Médio"/>
    <s v="Masculino"/>
    <d v="1979-07-31T00:00:00"/>
    <s v="Parda"/>
    <s v="ENCARREGADO DE CIVL"/>
    <d v="2021-08-23T00:00:00"/>
    <n v="43"/>
    <x v="2"/>
    <x v="2"/>
  </r>
  <r>
    <n v="154043"/>
    <s v="UNIVERSIDADE FEDERAL DE UBERLÂNDIA"/>
    <s v="017/2021"/>
    <n v="1017610000160"/>
    <s v="TEKNO SISTEMAS DE ENGENHARIA LTDA"/>
    <s v="315.599.948-94"/>
    <s v="EVERTON VITOR DE MELO COSTA"/>
    <n v="710205"/>
    <n v="44"/>
    <s v="CAMPUS UMUARAMA"/>
    <n v="2763.85"/>
    <n v="6450.1"/>
    <s v="06 – ENSINO MÉDIO COMPLETO"/>
    <s v="Médio"/>
    <s v="Masculino"/>
    <d v="1984-11-29T00:00:00"/>
    <s v="Branca"/>
    <s v="ENCARREGADO DE CIVL"/>
    <d v="2022-07-04T00:00:00"/>
    <n v="38"/>
    <x v="1"/>
    <x v="2"/>
  </r>
  <r>
    <n v="154043"/>
    <s v="UNIVERSIDADE FEDERAL DE UBERLÂNDIA"/>
    <s v="017/2021"/>
    <n v="1017610000160"/>
    <s v="TEKNO SISTEMAS DE ENGENHARIA LTDA"/>
    <s v="007.504.326-24"/>
    <s v="RICARDO DE OLIVEIRA"/>
    <n v="710205"/>
    <n v="44"/>
    <s v="CAMPUS SANTA MÔNICA"/>
    <n v="2763.85"/>
    <n v="6450.1"/>
    <s v="06 – ENSINO MÉDIO COMPLETO"/>
    <s v="Médio"/>
    <s v="Masculino"/>
    <d v="1980-10-10T00:00:00"/>
    <s v="Branca"/>
    <s v="ENCARREGADO DE CIVL"/>
    <d v="2022-07-15T00:00:00"/>
    <n v="42"/>
    <x v="2"/>
    <x v="2"/>
  </r>
  <r>
    <n v="154043"/>
    <s v="UNIVERSIDADE FEDERAL DE UBERLÂNDIA"/>
    <s v="017/2021"/>
    <n v="1017610000160"/>
    <s v="TEKNO SISTEMAS DE ENGENHARIA LTDA"/>
    <s v="038.672.146-70"/>
    <s v="WOLNEY PAULINO DE ASSIS"/>
    <n v="950105"/>
    <n v="44"/>
    <s v="CAMPUS SANTA MÔNICA"/>
    <n v="3321.1"/>
    <n v="7701.05"/>
    <s v="06 – ENSINO MÉDIO COMPLETO"/>
    <s v="Fundamental incompleto"/>
    <s v="Masculino"/>
    <d v="1977-08-21T00:00:00"/>
    <s v="Parda"/>
    <s v="ENCARREGADO DE ELÉTRICA"/>
    <d v="2021-06-25T00:00:00"/>
    <n v="45"/>
    <x v="5"/>
    <x v="2"/>
  </r>
  <r>
    <n v="154043"/>
    <s v="UNIVERSIDADE FEDERAL DE UBERLÂNDIA"/>
    <s v="017/2021"/>
    <n v="1017610000160"/>
    <s v="TEKNO SISTEMAS DE ENGENHARIA LTDA"/>
    <s v="828.600.846-49"/>
    <s v="MARCELO ALEX SILVANO"/>
    <n v="950105"/>
    <n v="44"/>
    <s v="CAMPUS UMUARAMA"/>
    <n v="3321.1"/>
    <n v="7701.05"/>
    <s v="06 – ENSINO MÉDIO COMPLETO"/>
    <s v="Fundamental Completo "/>
    <s v="Masculino"/>
    <d v="1972-01-20T00:00:00"/>
    <s v="Branca"/>
    <s v="ENCARREGADO DE ELÉTRICA"/>
    <d v="2021-06-25T00:00:00"/>
    <n v="50"/>
    <x v="4"/>
    <x v="2"/>
  </r>
  <r>
    <n v="154043"/>
    <s v="UNIVERSIDADE FEDERAL DE UBERLÂNDIA"/>
    <s v="017/2021"/>
    <n v="1017610000160"/>
    <s v="TEKNO SISTEMAS DE ENGENHARIA LTDA"/>
    <s v="947.188.146-34"/>
    <s v="MILDSON JANIO MARREGA"/>
    <n v="142705"/>
    <n v="44"/>
    <s v="CAMPUS SANTA MÔNICA"/>
    <n v="7347.43"/>
    <n v="15483.86"/>
    <s v="08 - Superior Completo"/>
    <s v="Graduação"/>
    <s v="Masculino"/>
    <d v="1977-06-03T00:00:00"/>
    <s v="Branca"/>
    <s v="GERENTE DE MANUTENÇÃO"/>
    <d v="2021-10-04T00:00:00"/>
    <n v="45"/>
    <x v="5"/>
    <x v="3"/>
  </r>
  <r>
    <n v="154043"/>
    <s v="UNIVERSIDADE FEDERAL DE UBERLÂNDIA"/>
    <s v="017/2021"/>
    <n v="1017610000160"/>
    <s v="TEKNO SISTEMAS DE ENGENHARIA LTDA"/>
    <s v="635.474.146-87"/>
    <s v="JOBES MENDES ALBINO"/>
    <n v="710205"/>
    <n v="44"/>
    <s v="CAMPUS SANTA MÔNICA"/>
    <n v="4185.6000000000004"/>
    <n v="9310.1200000000008"/>
    <s v="04 – ENSINO FUNDAMENTAL COMPLETO"/>
    <s v="Fundamental Completo "/>
    <s v="Masculino"/>
    <d v="1967-02-15T00:00:00"/>
    <s v="Branca"/>
    <s v="MESTRE DE OBRAS"/>
    <d v="2022-07-11T00:00:00"/>
    <n v="55"/>
    <x v="9"/>
    <x v="1"/>
  </r>
  <r>
    <n v="154043"/>
    <s v="UNIVERSIDADE FEDERAL DE UBERLÂNDIA"/>
    <s v="017/2021"/>
    <n v="1017610000160"/>
    <s v="TEKNO SISTEMAS DE ENGENHARIA LTDA"/>
    <s v="144.768.194-00"/>
    <s v="JOSÉ ROBERTO DA SILVA"/>
    <n v="715210"/>
    <n v="44"/>
    <s v="CAMPUS UMUARAMA"/>
    <n v="1613.16"/>
    <n v="4583.2700000000004"/>
    <s v="04 – ENSINO FUNDAMENTAL COMPLETO"/>
    <s v="Fundamental Completo "/>
    <s v="Masculino"/>
    <d v="1957-09-25T00:00:00"/>
    <s v="Branca"/>
    <s v="PEDREIRO"/>
    <d v="2022-12-13T00:00:00"/>
    <n v="65"/>
    <x v="10"/>
    <x v="0"/>
  </r>
  <r>
    <n v="154043"/>
    <s v="UNIVERSIDADE FEDERAL DE UBERLÂNDIA"/>
    <s v="017/2021"/>
    <n v="1017610000160"/>
    <s v="TEKNO SISTEMAS DE ENGENHARIA LTDA"/>
    <s v="705.830.846-21"/>
    <s v="JOSEPH JONY MONDESIR"/>
    <n v="715210"/>
    <n v="44"/>
    <s v="CAMPUS SANTA MÔNICA"/>
    <n v="1613.16"/>
    <n v="4583.2700000000004"/>
    <s v="04 – ENSINO FUNDAMENTAL COMPLETO"/>
    <s v="Fundamental Completo "/>
    <s v="Masculino"/>
    <d v="1976-11-12T00:00:00"/>
    <s v="Preta"/>
    <s v="PEDREIRO"/>
    <d v="2022-10-06T00:00:00"/>
    <n v="46"/>
    <x v="5"/>
    <x v="0"/>
  </r>
  <r>
    <n v="154043"/>
    <s v="UNIVERSIDADE FEDERAL DE UBERLÂNDIA"/>
    <s v="017/2021"/>
    <n v="1017610000160"/>
    <s v="TEKNO SISTEMAS DE ENGENHARIA LTDA"/>
    <s v="747.619.942-15"/>
    <s v="HELBER LEAL MEIRELES"/>
    <n v="715210"/>
    <n v="44"/>
    <s v="CAMPUS SANTA MÔNICA"/>
    <n v="1613.16"/>
    <n v="4583.2700000000004"/>
    <s v="04 – ENSINO FUNDAMENTAL COMPLETO"/>
    <s v="Médio"/>
    <s v="Masculino"/>
    <d v="1984-10-08T00:00:00"/>
    <s v="Parda"/>
    <s v="PEDREIRO"/>
    <d v="2022-07-14T00:00:00"/>
    <n v="38"/>
    <x v="1"/>
    <x v="0"/>
  </r>
  <r>
    <n v="154043"/>
    <s v="UNIVERSIDADE FEDERAL DE UBERLÂNDIA"/>
    <s v="017/2021"/>
    <n v="1017610000160"/>
    <s v="TEKNO SISTEMAS DE ENGENHARIA LTDA"/>
    <s v="437.508.855-91"/>
    <s v="MANOEL PEREIRA LIMA"/>
    <n v="715210"/>
    <n v="44"/>
    <s v="CAMPUS UMUARAMA"/>
    <n v="1613.16"/>
    <n v="4583.2700000000004"/>
    <s v="04 – ENSINO FUNDAMENTAL COMPLETO"/>
    <s v="Fundamental incompleto"/>
    <s v="Masculino"/>
    <d v="1965-01-11T00:00:00"/>
    <s v="Preta"/>
    <s v="PEDREIRO"/>
    <d v="2022-02-01T00:00:00"/>
    <n v="57"/>
    <x v="9"/>
    <x v="0"/>
  </r>
  <r>
    <n v="154043"/>
    <s v="UNIVERSIDADE FEDERAL DE UBERLÂNDIA"/>
    <s v="017/2021"/>
    <n v="1017610000160"/>
    <s v="TEKNO SISTEMAS DE ENGENHARIA LTDA"/>
    <s v="823.187.196-91"/>
    <s v="FRANCISCO SOARES ROSA"/>
    <n v="715210"/>
    <n v="44"/>
    <s v="CAMPUS UMUARAMA"/>
    <n v="1613.16"/>
    <n v="4583.2700000000004"/>
    <s v="04 – ENSINO FUNDAMENTAL COMPLETO"/>
    <s v="Fundamental Completo "/>
    <s v="Masculino"/>
    <d v="1957-10-04T00:00:00"/>
    <s v="Parda"/>
    <s v="PEDREIRO"/>
    <d v="2022-06-13T00:00:00"/>
    <n v="65"/>
    <x v="10"/>
    <x v="0"/>
  </r>
  <r>
    <n v="154043"/>
    <s v="UNIVERSIDADE FEDERAL DE UBERLÂNDIA"/>
    <s v="017/2021"/>
    <n v="1017610000160"/>
    <s v="TEKNO SISTEMAS DE ENGENHARIA LTDA"/>
    <s v="063.963.235-16"/>
    <s v="JOSÉ ADRIANO BEZERRA"/>
    <n v="715210"/>
    <n v="44"/>
    <s v="CAMPUS SANTA MÔNICA"/>
    <n v="1613.16"/>
    <n v="4583.2700000000004"/>
    <s v="04 – ENSINO FUNDAMENTAL COMPLETO"/>
    <s v="Fundamental incompleto"/>
    <s v="Masculino"/>
    <d v="1995-05-16T00:00:00"/>
    <s v="Parda"/>
    <s v="PEDREIRO"/>
    <d v="2021-06-25T00:00:00"/>
    <n v="27"/>
    <x v="3"/>
    <x v="0"/>
  </r>
  <r>
    <n v="154043"/>
    <s v="UNIVERSIDADE FEDERAL DE UBERLÂNDIA"/>
    <s v="017/2021"/>
    <n v="1017610000160"/>
    <s v="TEKNO SISTEMAS DE ENGENHARIA LTDA"/>
    <s v="226.431.558-07"/>
    <s v="MARIO MARCOS PEREIRA SOUZA"/>
    <n v="715210"/>
    <n v="44"/>
    <s v="CAMPUS SANTA MÔNICA"/>
    <n v="1613.16"/>
    <n v="4583.2700000000004"/>
    <s v="04 – ENSINO FUNDAMENTAL COMPLETO"/>
    <s v="Fundamental Completo "/>
    <s v="Masculino"/>
    <d v="1967-12-25T00:00:00"/>
    <s v="Branca"/>
    <s v="PEDREIRO"/>
    <d v="2022-04-26T00:00:00"/>
    <n v="55"/>
    <x v="9"/>
    <x v="0"/>
  </r>
  <r>
    <n v="154043"/>
    <s v="UNIVERSIDADE FEDERAL DE UBERLÂNDIA"/>
    <s v="017/2021"/>
    <n v="1017610000160"/>
    <s v="TEKNO SISTEMAS DE ENGENHARIA LTDA"/>
    <s v="044.563.126-02"/>
    <s v="DIONÍSIO MENDES FERREIRA"/>
    <n v="716610"/>
    <n v="44"/>
    <s v="CAMPUS UMUARAMA"/>
    <n v="1613.16"/>
    <n v="4612.53"/>
    <s v="04 – ENSINO FUNDAMENTAL COMPLETO"/>
    <s v="Fundamental Completo "/>
    <s v="Masculino"/>
    <d v="2022-03-18T00:00:00"/>
    <s v="Branca"/>
    <s v="PINTOR"/>
    <d v="2022-10-03T00:00:00"/>
    <m/>
    <x v="11"/>
    <x v="0"/>
  </r>
  <r>
    <n v="154043"/>
    <s v="UNIVERSIDADE FEDERAL DE UBERLÂNDIA"/>
    <s v="017/2021"/>
    <n v="1017610000160"/>
    <s v="TEKNO SISTEMAS DE ENGENHARIA LTDA"/>
    <s v="037.502.886-23"/>
    <s v="RUDSON MARCIO TAVARES"/>
    <n v="716610"/>
    <n v="44"/>
    <s v="CAMPUS UMUARAMA"/>
    <n v="1613.16"/>
    <n v="4612.53"/>
    <s v="04 – ENSINO FUNDAMENTAL COMPLETO"/>
    <s v="Fundamental Completo "/>
    <s v="Masculino"/>
    <d v="1974-02-05T00:00:00"/>
    <s v="Preta"/>
    <s v="PINTOR"/>
    <d v="2022-05-02T00:00:00"/>
    <n v="48"/>
    <x v="5"/>
    <x v="0"/>
  </r>
  <r>
    <n v="154043"/>
    <s v="UNIVERSIDADE FEDERAL DE UBERLÂNDIA"/>
    <s v="017/2021"/>
    <n v="1017610000160"/>
    <s v="TEKNO SISTEMAS DE ENGENHARIA LTDA"/>
    <s v="090.587.895-78"/>
    <s v="HENRIQUE DO AMOR DIVINO FRANÇA"/>
    <n v="716610"/>
    <n v="44"/>
    <s v="CAMPUS SANTA MÔNICA"/>
    <n v="1613.16"/>
    <n v="4612.53"/>
    <s v="04 – ENSINO FUNDAMENTAL COMPLETO"/>
    <s v="Médio"/>
    <s v="Masculino"/>
    <d v="2000-08-30T00:00:00"/>
    <s v="Parda"/>
    <s v="PINTOR"/>
    <d v="2022-06-22T00:00:00"/>
    <n v="22"/>
    <x v="6"/>
    <x v="0"/>
  </r>
  <r>
    <n v="154043"/>
    <s v="UNIVERSIDADE FEDERAL DE UBERLÂNDIA"/>
    <s v="017/2021"/>
    <n v="1017610000160"/>
    <s v="TEKNO SISTEMAS DE ENGENHARIA LTDA"/>
    <s v="750.497.757-87"/>
    <s v="JOSÉ CARLOS DA SILVA"/>
    <n v="716610"/>
    <n v="44"/>
    <s v="CAMPUS UMUARAMA"/>
    <n v="1613.16"/>
    <n v="4612.53"/>
    <s v="04 – ENSINO FUNDAMENTAL COMPLETO"/>
    <s v="Fundamental Completo "/>
    <s v="Masculino"/>
    <d v="1962-10-24T00:00:00"/>
    <s v="Branca"/>
    <s v="PINTOR"/>
    <d v="2021-08-23T00:00:00"/>
    <n v="60"/>
    <x v="8"/>
    <x v="0"/>
  </r>
  <r>
    <n v="154043"/>
    <s v="UNIVERSIDADE FEDERAL DE UBERLÂNDIA"/>
    <s v="017/2021"/>
    <n v="1017610000160"/>
    <s v="TEKNO SISTEMAS DE ENGENHARIA LTDA"/>
    <s v="036.330.666-83"/>
    <s v="CARLOS DE MORAIS CAIXETA"/>
    <n v="716610"/>
    <n v="44"/>
    <s v="CAMPUS SANTA MÔNICA"/>
    <n v="1613.16"/>
    <n v="4612.53"/>
    <s v="04 – ENSINO FUNDAMENTAL COMPLETO"/>
    <s v="Fundamental Completo "/>
    <s v="Masculino"/>
    <d v="1977-10-13T00:00:00"/>
    <s v="Branca"/>
    <s v="PINTOR"/>
    <d v="2022-08-25T00:00:00"/>
    <n v="45"/>
    <x v="5"/>
    <x v="0"/>
  </r>
  <r>
    <n v="154043"/>
    <s v="UNIVERSIDADE FEDERAL DE UBERLÂNDIA"/>
    <s v="017/2021"/>
    <n v="1017610000160"/>
    <s v="TEKNO SISTEMAS DE ENGENHARIA LTDA"/>
    <s v="753.611.596-20"/>
    <s v="NELIO ALVES CARRIJO"/>
    <n v="716610"/>
    <n v="44"/>
    <s v="CAMPUS SANTA MÔNICA"/>
    <n v="1613.16"/>
    <n v="4612.53"/>
    <s v="04 – ENSINO FUNDAMENTAL COMPLETO"/>
    <s v="Fundamental Completo "/>
    <s v="Masculino"/>
    <d v="1968-03-08T00:00:00"/>
    <s v="Parda"/>
    <s v="PINTOR"/>
    <d v="2021-11-03T00:00:00"/>
    <n v="54"/>
    <x v="9"/>
    <x v="0"/>
  </r>
  <r>
    <n v="154043"/>
    <s v="UNIVERSIDADE FEDERAL DE UBERLÂNDIA"/>
    <s v="017/2021"/>
    <n v="1017610000160"/>
    <s v="TEKNO SISTEMAS DE ENGENHARIA LTDA"/>
    <s v="088.571.586-16"/>
    <s v="LEONARDO GUIMARÃES PACHECO"/>
    <n v="716610"/>
    <n v="44"/>
    <s v="CAMPUS SANTA MÔNICA"/>
    <n v="1613.16"/>
    <n v="4612.53"/>
    <s v="04 – ENSINO FUNDAMENTAL COMPLETO"/>
    <s v="Fundamental Completo "/>
    <s v="Masculino"/>
    <d v="1980-07-11T00:00:00"/>
    <s v="Branca"/>
    <s v="PINTOR"/>
    <d v="2022-04-01T00:00:00"/>
    <n v="42"/>
    <x v="2"/>
    <x v="0"/>
  </r>
  <r>
    <n v="154043"/>
    <s v="UNIVERSIDADE FEDERAL DE UBERLÂNDIA"/>
    <s v="017/2021"/>
    <n v="1017610000160"/>
    <s v="TEKNO SISTEMAS DE ENGENHARIA LTDA"/>
    <s v="269.395.208-56"/>
    <s v="TUBAL CAIM SILVA LIRA"/>
    <n v="716610"/>
    <n v="44"/>
    <s v="CAMPUS SANTA MÔNICA"/>
    <n v="1613.16"/>
    <n v="4612.53"/>
    <s v="04 – ENSINO FUNDAMENTAL COMPLETO"/>
    <s v="Fundamental Completo "/>
    <s v="Masculino"/>
    <d v="1975-08-24T00:00:00"/>
    <s v="Preta"/>
    <s v="PINTOR"/>
    <d v="2022-08-03T00:00:00"/>
    <n v="47"/>
    <x v="5"/>
    <x v="0"/>
  </r>
  <r>
    <n v="154043"/>
    <s v="UNIVERSIDADE FEDERAL DE UBERLÂNDIA"/>
    <s v="017/2021"/>
    <n v="1017610000160"/>
    <s v="TEKNO SISTEMAS DE ENGENHARIA LTDA"/>
    <s v="131.353.966-06"/>
    <s v="CARLOS HENRIQUE VIEIRA "/>
    <n v="716610"/>
    <n v="44"/>
    <s v="CAMPUS SANTA MÔNICA"/>
    <n v="1613.16"/>
    <n v="4612.53"/>
    <s v="04 – ENSINO FUNDAMENTAL COMPLETO"/>
    <s v="Fundamental Completo "/>
    <s v="Masculino"/>
    <d v="1997-06-12T00:00:00"/>
    <s v="Preta"/>
    <s v="PINTOR"/>
    <d v="1997-09-03T00:00:00"/>
    <n v="25"/>
    <x v="3"/>
    <x v="0"/>
  </r>
  <r>
    <n v="154043"/>
    <s v="UNIVERSIDADE FEDERAL DE UBERLÂNDIA"/>
    <s v="017/2021"/>
    <n v="1017610000160"/>
    <s v="TEKNO SISTEMAS DE ENGENHARIA LTDA"/>
    <s v="989.121.511-34"/>
    <s v="CARLOS ALVES DOS SANTOS"/>
    <n v="716610"/>
    <n v="44"/>
    <s v="CAMPUS SANTA MÔNICA"/>
    <n v="1613.16"/>
    <n v="4612.53"/>
    <s v="04 – ENSINO FUNDAMENTAL COMPLETO"/>
    <s v="Fundamental Completo "/>
    <s v="Masculino"/>
    <d v="1984-03-22T00:00:00"/>
    <s v="Branca"/>
    <s v="PINTOR"/>
    <d v="2022-08-04T00:00:00"/>
    <n v="38"/>
    <x v="1"/>
    <x v="0"/>
  </r>
  <r>
    <n v="154043"/>
    <s v="UNIVERSIDADE FEDERAL DE UBERLÂNDIA"/>
    <s v="017/2021"/>
    <n v="1017610000160"/>
    <s v="TEKNO SISTEMAS DE ENGENHARIA LTDA"/>
    <s v="077.047.366-04"/>
    <s v="JORGE LUIZ CAMPOS CONCEIÇÃO"/>
    <n v="716610"/>
    <n v="44"/>
    <s v="CAMPUS UMUARAMA"/>
    <n v="1613.16"/>
    <n v="4612.53"/>
    <s v="04 – ENSINO FUNDAMENTAL COMPLETO"/>
    <s v="Fundamental Completo "/>
    <s v="Masculino"/>
    <d v="1985-08-25T00:00:00"/>
    <s v="Branca"/>
    <s v="PINTOR"/>
    <d v="2022-09-05T00:00:00"/>
    <n v="37"/>
    <x v="1"/>
    <x v="0"/>
  </r>
  <r>
    <n v="154043"/>
    <s v="UNIVERSIDADE FEDERAL DE UBERLÂNDIA"/>
    <s v="017/2021"/>
    <n v="1017610000160"/>
    <s v="TEKNO SISTEMAS DE ENGENHARIA LTDA"/>
    <s v="046.168.676-74"/>
    <s v="MARCOS ALBERTO DE FIGUEIREDO PELEGE"/>
    <n v="716610"/>
    <n v="44"/>
    <s v="CAMPUS SANTA MÔNICA"/>
    <n v="1613.16"/>
    <n v="4612.53"/>
    <s v="04 – ENSINO FUNDAMENTAL COMPLETO"/>
    <s v="Médio"/>
    <s v="Masculino"/>
    <d v="1979-07-11T00:00:00"/>
    <s v="Branca"/>
    <s v="PINTOR"/>
    <d v="2022-06-23T00:00:00"/>
    <n v="43"/>
    <x v="2"/>
    <x v="0"/>
  </r>
  <r>
    <n v="154043"/>
    <s v="UNIVERSIDADE FEDERAL DE UBERLÂNDIA"/>
    <s v="017/2021"/>
    <n v="1017610000160"/>
    <s v="TEKNO SISTEMAS DE ENGENHARIA LTDA"/>
    <s v="031.935.736-80"/>
    <s v="ANTONIO CUNHA DE SOUZA"/>
    <n v="724110"/>
    <n v="44"/>
    <s v="CAMPUS UMUARAMA"/>
    <n v="1671.97"/>
    <n v="4636.7299999999996"/>
    <s v="03 – ENSINO FUNDAMENTAL INCOMPLETO"/>
    <s v="Fundamental incompleto"/>
    <s v="Masculino"/>
    <d v="1969-01-04T00:00:00"/>
    <s v="Preta"/>
    <s v="AUXILIAR DE ENCANADOR"/>
    <d v="2021-06-25T00:00:00"/>
    <n v="53"/>
    <x v="4"/>
    <x v="0"/>
  </r>
  <r>
    <n v="154043"/>
    <s v="UNIVERSIDADE FEDERAL DE UBERLÂNDIA"/>
    <s v="017/2021"/>
    <n v="1017610000160"/>
    <s v="TEKNO SISTEMAS DE ENGENHARIA LTDA"/>
    <s v="700.393.516-37"/>
    <s v="ELIÉZIO DO NASCIMENTO FERREIRA "/>
    <n v="717020"/>
    <n v="44"/>
    <s v="CAMPUS UMUARAMA"/>
    <n v="1231.97"/>
    <n v="3781.76"/>
    <s v="03 – ENSINO FUNDAMENTAL INCOMPLETO"/>
    <s v="Fundamental incompleto"/>
    <s v="Masculino"/>
    <d v="1986-08-10T00:00:00"/>
    <s v="Parda"/>
    <s v="SERVENTE"/>
    <d v="2022-04-12T00:00:00"/>
    <n v="36"/>
    <x v="1"/>
    <x v="0"/>
  </r>
  <r>
    <n v="154043"/>
    <s v="UNIVERSIDADE FEDERAL DE UBERLÂNDIA"/>
    <s v="017/2021"/>
    <n v="1017610000160"/>
    <s v="TEKNO SISTEMAS DE ENGENHARIA LTDA"/>
    <s v="018.277.524-08"/>
    <s v="JUVENILDO CUNHA DOS SANTOS"/>
    <n v="717020"/>
    <n v="44"/>
    <s v="CAMPUS SANTA MÔNICA"/>
    <n v="1231.97"/>
    <n v="3781.76"/>
    <s v="03 – ENSINO FUNDAMENTAL INCOMPLETO"/>
    <s v="Fundamental incompleto"/>
    <s v="Masculino"/>
    <d v="1989-07-21T00:00:00"/>
    <s v="Branca"/>
    <s v="SERVENTE"/>
    <d v="2022-12-20T00:00:00"/>
    <n v="33"/>
    <x v="0"/>
    <x v="0"/>
  </r>
  <r>
    <n v="154043"/>
    <s v="UNIVERSIDADE FEDERAL DE UBERLÂNDIA"/>
    <s v="017/2021"/>
    <n v="1017610000160"/>
    <s v="TEKNO SISTEMAS DE ENGENHARIA LTDA"/>
    <s v="703.556.446-22"/>
    <s v="ISAC JHUSBLENO ALCANTARA DA SILVA"/>
    <n v="717020"/>
    <n v="44"/>
    <s v="CAMPUS SANTA MÔNICA"/>
    <n v="1231.97"/>
    <n v="3781.76"/>
    <s v="03 – ENSINO FUNDAMENTAL INCOMPLETO"/>
    <s v="Médio"/>
    <s v="Masculino"/>
    <d v="2000-10-17T00:00:00"/>
    <s v="Branca"/>
    <s v="SERVENTE"/>
    <d v="2021-06-25T00:00:00"/>
    <n v="22"/>
    <x v="6"/>
    <x v="0"/>
  </r>
  <r>
    <n v="154043"/>
    <s v="UNIVERSIDADE FEDERAL DE UBERLÂNDIA"/>
    <s v="017/2021"/>
    <n v="1017610000160"/>
    <s v="TEKNO SISTEMAS DE ENGENHARIA LTDA"/>
    <s v="106.651.216-79"/>
    <s v="JOSÉ CARLOS DE OLIVEIRA FRANÇA"/>
    <n v="717020"/>
    <n v="44"/>
    <s v="CAMPUS UMUARAMA"/>
    <n v="1231.97"/>
    <n v="3781.76"/>
    <s v="03 – ENSINO FUNDAMENTAL INCOMPLETO"/>
    <s v="Fundamental incompleto"/>
    <s v="Masculino"/>
    <d v="2021-12-17T00:00:00"/>
    <s v="Parda"/>
    <s v="SERVENTE"/>
    <d v="2021-12-06T00:00:00"/>
    <m/>
    <x v="11"/>
    <x v="0"/>
  </r>
  <r>
    <n v="154043"/>
    <s v="UNIVERSIDADE FEDERAL DE UBERLÂNDIA"/>
    <s v="017/2021"/>
    <n v="1017610000160"/>
    <s v="TEKNO SISTEMAS DE ENGENHARIA LTDA"/>
    <s v="149.186.516-40"/>
    <s v="RAFAEL FERREIRA BONIFÁCIO"/>
    <n v="717020"/>
    <n v="44"/>
    <s v="CAMPUS UMUARAMA"/>
    <n v="1231.97"/>
    <n v="3781.76"/>
    <s v="03 – ENSINO FUNDAMENTAL INCOMPLETO"/>
    <s v="Médio"/>
    <s v="Masculino"/>
    <d v="2002-03-13T00:00:00"/>
    <s v="Branca"/>
    <s v="SERVENTE"/>
    <d v="2022-09-28T00:00:00"/>
    <n v="20"/>
    <x v="6"/>
    <x v="0"/>
  </r>
  <r>
    <n v="154043"/>
    <s v="UNIVERSIDADE FEDERAL DE UBERLÂNDIA"/>
    <s v="017/2021"/>
    <n v="1017610000160"/>
    <s v="TEKNO SISTEMAS DE ENGENHARIA LTDA"/>
    <s v="838.790.484-87"/>
    <s v="JOSEFA DOS SANTOS LIMA"/>
    <n v="717020"/>
    <n v="44"/>
    <s v="CAMPUS SANTA MÔNICA"/>
    <n v="1231.97"/>
    <n v="3781.76"/>
    <s v="03 – ENSINO FUNDAMENTAL INCOMPLETO"/>
    <s v="Fundamental incompleto"/>
    <s v="Masculino"/>
    <d v="1972-07-14T00:00:00"/>
    <s v="Parda"/>
    <s v="SERVENTE"/>
    <d v="2022-07-01T00:00:00"/>
    <n v="50"/>
    <x v="4"/>
    <x v="0"/>
  </r>
  <r>
    <n v="154043"/>
    <s v="UNIVERSIDADE FEDERAL DE UBERLÂNDIA"/>
    <s v="017/2021"/>
    <n v="1017610000160"/>
    <s v="TEKNO SISTEMAS DE ENGENHARIA LTDA"/>
    <s v="881.047.026-53"/>
    <s v="LINDOMAR TELES DE JESUS"/>
    <n v="717020"/>
    <n v="44"/>
    <s v="CAMPUS SANTA MÔNICA"/>
    <n v="1231.97"/>
    <n v="3781.76"/>
    <s v="03 – ENSINO FUNDAMENTAL INCOMPLETO"/>
    <s v="Fundamental incompleto"/>
    <s v="Masculino"/>
    <d v="1973-05-23T00:00:00"/>
    <s v="Parda"/>
    <s v="SERVENTE"/>
    <d v="2022-11-03T00:00:00"/>
    <n v="49"/>
    <x v="4"/>
    <x v="0"/>
  </r>
  <r>
    <n v="154043"/>
    <s v="UNIVERSIDADE FEDERAL DE UBERLÂNDIA"/>
    <s v="017/2021"/>
    <n v="1017610000160"/>
    <s v="TEKNO SISTEMAS DE ENGENHARIA LTDA"/>
    <s v="062.765.706-05"/>
    <s v="FERNANDO DE SOUZA"/>
    <n v="717020"/>
    <n v="44"/>
    <s v="CAMPUS SANTA MÔNICA"/>
    <n v="1231.97"/>
    <n v="3781.76"/>
    <s v="03 – ENSINO FUNDAMENTAL INCOMPLETO"/>
    <s v="Fundamental incompleto"/>
    <s v="Masculino"/>
    <d v="1983-11-18T00:00:00"/>
    <s v="Branca"/>
    <s v="SERVENTE"/>
    <d v="2022-09-09T00:00:00"/>
    <n v="39"/>
    <x v="2"/>
    <x v="0"/>
  </r>
  <r>
    <n v="154043"/>
    <s v="UNIVERSIDADE FEDERAL DE UBERLÂNDIA"/>
    <s v="017/2021"/>
    <n v="1017610000160"/>
    <s v="TEKNO SISTEMAS DE ENGENHARIA LTDA"/>
    <s v="084.175.294-03"/>
    <s v="JOSÉ ALEXANDRE DOS SANTOS"/>
    <n v="717020"/>
    <n v="44"/>
    <s v="CAMPUS UMUARAMA"/>
    <n v="1231.97"/>
    <n v="3781.76"/>
    <s v="03 – ENSINO FUNDAMENTAL INCOMPLETO"/>
    <s v="Fundamental incompleto"/>
    <s v="Masculino"/>
    <d v="1983-07-25T00:00:00"/>
    <s v="Parda"/>
    <s v="SERVENTE"/>
    <d v="2022-04-28T00:00:00"/>
    <n v="39"/>
    <x v="2"/>
    <x v="0"/>
  </r>
  <r>
    <n v="154043"/>
    <s v="UNIVERSIDADE FEDERAL DE UBERLÂNDIA"/>
    <s v="042/2021"/>
    <s v="25.648.387/0001-18"/>
    <s v="WORLD SERVICE"/>
    <s v="068.068.796-32"/>
    <s v="ELIENE NASCIMENTO CARDOSO LIMA"/>
    <n v="862205"/>
    <n v="44"/>
    <s v="DIRSU/UFU - SANTA MONICA"/>
    <n v="1352.49"/>
    <n v="1352.49"/>
    <s v="06 – ENSINO MÉDIO COMPLETO"/>
    <s v="Médio"/>
    <s v="Feminino"/>
    <d v="1984-02-06T00:00:00"/>
    <s v="Parda"/>
    <s v="Op. Tratamento Agua"/>
    <d v="2022-10-21T00:00:00"/>
    <n v="38"/>
    <x v="1"/>
    <x v="0"/>
  </r>
  <r>
    <n v="154043"/>
    <s v="UNIVERSIDADE FEDERAL DE UBERLÂNDIA"/>
    <s v="042/2021"/>
    <s v="25.648.387/0001-18"/>
    <s v="WORLD SERVICE"/>
    <s v="034.626.826-52"/>
    <s v="FRANCILENE LAURENTINA DE SOUZA"/>
    <n v="862205"/>
    <n v="44"/>
    <s v="DIRSU/UFU - SANTA MONICA"/>
    <n v="1352.49"/>
    <n v="1352.49"/>
    <s v="06 – ENSINO MÉDIO COMPLETO"/>
    <s v="Médio"/>
    <s v="Feminino"/>
    <d v="1977-07-22T00:00:00"/>
    <s v="Parda"/>
    <s v="Op. Tratamento Agua"/>
    <d v="2022-01-24T00:00:00"/>
    <n v="45"/>
    <x v="5"/>
    <x v="0"/>
  </r>
  <r>
    <n v="154043"/>
    <s v="UNIVERSIDADE FEDERAL DE UBERLÂNDIA"/>
    <s v="042/2021"/>
    <s v="25.648.387/0001-18"/>
    <s v="WORLD SERVICE"/>
    <s v="020.016.496-14"/>
    <s v="EMILY STEFANY FERREIRA ARAUJO"/>
    <n v="862205"/>
    <n v="44"/>
    <s v="DIRSU/UFU - PATOS DE MINAS"/>
    <n v="1352.49"/>
    <n v="1352.49"/>
    <s v="06 – ENSINO MÉDIO COMPLETO"/>
    <s v="Médio"/>
    <s v="Feminino"/>
    <d v="2003-02-18T00:00:00"/>
    <s v="Parda"/>
    <s v="Op. Tratamento Agua"/>
    <d v="2022-10-10T00:00:00"/>
    <n v="19"/>
    <x v="6"/>
    <x v="0"/>
  </r>
  <r>
    <n v="154043"/>
    <s v="UNIVERSIDADE FEDERAL DE UBERLÂNDIA"/>
    <s v="042/2021"/>
    <s v="25.648.387/0001-18"/>
    <s v="WORLD SERVICE"/>
    <s v="117.890.226-90"/>
    <s v="IARA DIAS DE SOUSA ARAUJO"/>
    <n v="862205"/>
    <n v="44"/>
    <s v="DIRSU/UFU - MONTE CARMELO"/>
    <n v="1309.1500000000001"/>
    <n v="1309.1500000000001"/>
    <s v="06 – ENSINO MÉDIO COMPLETO"/>
    <s v="Médio"/>
    <s v="Feminino"/>
    <d v="1995-05-12T00:00:00"/>
    <s v="Parda"/>
    <s v="Op. Tratamento Agua"/>
    <d v="2022-01-24T00:00:00"/>
    <n v="27"/>
    <x v="3"/>
    <x v="0"/>
  </r>
  <r>
    <n v="154043"/>
    <s v="UNIVERSIDADE FEDERAL DE UBERLÂNDIA"/>
    <s v="042/2021"/>
    <s v="25.648.387/0001-18"/>
    <s v="WORLD SERVICE"/>
    <s v="107.770.874-21"/>
    <s v="AFRANIO JACINTO DA SILVA"/>
    <n v="862205"/>
    <n v="44"/>
    <s v="DIRSU/UFU - ITUITABA"/>
    <n v="1309.1500000000001"/>
    <n v="1309.1500000000001"/>
    <s v="06 – ENSINO MÉDIO COMPLETO"/>
    <s v="Médio"/>
    <s v="Masculino"/>
    <d v="1994-02-12T00:00:00"/>
    <s v="Parda"/>
    <s v="Op. Tratamento Agua"/>
    <d v="2022-07-01T00:00:00"/>
    <n v="28"/>
    <x v="3"/>
    <x v="0"/>
  </r>
  <r>
    <n v="154043"/>
    <s v="UNIVERSIDADE FEDERAL DE UBERLÂNDIA"/>
    <s v="042/2021"/>
    <s v="25.648.387/0001-18"/>
    <s v="WORLD SERVICE"/>
    <s v="853.430.646-04"/>
    <s v="AMARA CRISTINA SILVA"/>
    <n v="862205"/>
    <n v="44"/>
    <s v="DIRSU/UFU - UMUARAMA"/>
    <n v="1352.49"/>
    <n v="1352.49"/>
    <s v="06 – ENSINO MÉDIO COMPLETO"/>
    <s v="Médio"/>
    <s v="Feminino"/>
    <d v="1966-08-05T00:00:00"/>
    <s v="Parda"/>
    <s v="Op. Tratamento Agua"/>
    <d v="2022-11-22T00:00:00"/>
    <n v="56"/>
    <x v="9"/>
    <x v="0"/>
  </r>
  <r>
    <n v="154043"/>
    <s v="UNIVERSIDADE FEDERAL DE UBERLÂNDIA"/>
    <s v="001/2020"/>
    <s v="00.482.840/0001-38"/>
    <s v="LIDERANÇA LIMPEZA E CONSERVAÇÃO LTDA"/>
    <s v="094.085.696-44"/>
    <s v="ELAINE APARECIDA DE JESUS"/>
    <n v="513205"/>
    <n v="44"/>
    <s v="ESEBA"/>
    <n v="1359"/>
    <n v="3859.13"/>
    <s v="Ensino Fundamental Completo"/>
    <s v="Médio"/>
    <s v="Feminino"/>
    <d v="1987-09-16T00:00:00"/>
    <s v="Parda"/>
    <s v="Cozinheira"/>
    <d v="2022-06-06T00:00:00"/>
    <n v="35"/>
    <x v="1"/>
    <x v="0"/>
  </r>
  <r>
    <n v="154043"/>
    <s v="UNIVERSIDADE FEDERAL DE UBERLÂNDIA"/>
    <s v="001/2020"/>
    <s v="00.482.840/0001-38"/>
    <s v="LIDERANÇA LIMPEZA E CONSERVAÇÃO LTDA"/>
    <s v="010.462.894-46"/>
    <s v="FRANCISCA DE ASSIS CARVALHO"/>
    <n v="513505"/>
    <n v="44"/>
    <s v="ESEBA "/>
    <n v="1359"/>
    <n v="3706.39"/>
    <s v="Ensino Fundamental Completo"/>
    <s v="Médio"/>
    <s v="Feminino"/>
    <d v="1977-05-03T00:00:00"/>
    <s v="Preta"/>
    <s v="Auxiliar de Cozinha"/>
    <d v="2022-12-12T00:00:00"/>
    <n v="45"/>
    <x v="5"/>
    <x v="0"/>
  </r>
  <r>
    <n v="154043"/>
    <s v="UNIVERSIDADE FEDERAL DE UBERLÂNDIA"/>
    <s v="001/2020"/>
    <s v="00.482.840/0001-38"/>
    <s v="LIDERANÇA LIMPEZA E CONSERVAÇÃO LTDA"/>
    <s v="061.993.016-09"/>
    <s v="JOELMA FERNANDES DO NASCIMENTO"/>
    <n v="513205"/>
    <n v="44"/>
    <s v="ESEBA"/>
    <n v="1359"/>
    <n v="3859.13"/>
    <s v="Ensino Fundamental Completo"/>
    <s v="Médio"/>
    <s v="Feminino"/>
    <d v="1983-09-09T00:00:00"/>
    <s v="Branca"/>
    <s v="Cozinheira"/>
    <d v="2022-06-10T00:00:00"/>
    <n v="39"/>
    <x v="2"/>
    <x v="0"/>
  </r>
  <r>
    <n v="154043"/>
    <s v="UNIVERSIDADE FEDERAL DE UBERLÂNDIA"/>
    <s v="004/2017"/>
    <n v="12607740000170"/>
    <s v="SERVICORP-SERVIÇOS E CORPORAÇÕES LTDA"/>
    <s v="035497056- 97 "/>
    <s v="ADENISIA PEREIRA DOS S. SILVA (INSALUBRE)"/>
    <n v="514320"/>
    <n v="44"/>
    <s v="UFU SANTA MONICA / BLOCO 5S"/>
    <n v="1352.49"/>
    <n v="3568.84"/>
    <s v="00 - SEM EXIGENCIA"/>
    <s v="Médio"/>
    <s v="Feminino"/>
    <d v="1978-02-05T00:00:00"/>
    <s v="Branca"/>
    <s v="Auxiliar Limpeza"/>
    <d v="2020-12-07T00:00:00"/>
    <n v="44"/>
    <x v="5"/>
    <x v="0"/>
  </r>
  <r>
    <n v="154043"/>
    <s v="UNIVERSIDADE FEDERAL DE UBERLÂNDIA"/>
    <s v="004/2017"/>
    <n v="12607740000170"/>
    <s v="SERVICORP-SERVIÇOS E CORPORAÇÕES LTDA"/>
    <s v="132864166-06 "/>
    <s v="ALINE CRISTINA DE OLIVERIA(Limp. Vidro)"/>
    <n v="514320"/>
    <n v="44"/>
    <s v="UFU STA MONICA/ BLOCO3P"/>
    <n v="1481.1"/>
    <n v="3568.84"/>
    <s v="00 - SEM EXIGENCIA"/>
    <s v="Médio"/>
    <s v="Feminino"/>
    <d v="1994-01-24T00:00:00"/>
    <s v="Branca"/>
    <s v="Auxiliar Limpeza"/>
    <d v="2021-05-03T00:00:00"/>
    <n v="28"/>
    <x v="3"/>
    <x v="0"/>
  </r>
  <r>
    <n v="154043"/>
    <s v="UNIVERSIDADE FEDERAL DE UBERLÂNDIA"/>
    <s v="004/2017"/>
    <n v="12607740000170"/>
    <s v="SERVICORP-SERVIÇOS E CORPORAÇÕES LTDA"/>
    <s v="501962606-63"/>
    <s v="ANA MARIA BERDARDINO"/>
    <n v="514320"/>
    <n v="44"/>
    <s v="UFU UMUARAMA/ BLOCO 8C"/>
    <n v="1352.49"/>
    <n v="3161.99"/>
    <s v="00 - SEM EXIGENCIA"/>
    <s v="Médio"/>
    <s v="Feminino"/>
    <d v="1963-07-21T00:00:00"/>
    <s v="Parda"/>
    <s v="Auxiliar Limpeza"/>
    <d v="2017-06-20T00:00:00"/>
    <n v="59"/>
    <x v="8"/>
    <x v="0"/>
  </r>
  <r>
    <n v="154043"/>
    <s v="UNIVERSIDADE FEDERAL DE UBERLÂNDIA"/>
    <s v="004/2017"/>
    <n v="12607740000170"/>
    <s v="SERVICORP-SERVIÇOS E CORPORAÇÕES LTDA"/>
    <s v="015991396-93"/>
    <s v="ANA PAULA DA SILVA"/>
    <n v="514320"/>
    <n v="44"/>
    <s v="UFU STA MONICA/ BLOCO 1 U"/>
    <n v="1352.49"/>
    <n v="3161.99"/>
    <s v="00 - SEM EXIGENCIA"/>
    <s v="Médio"/>
    <s v="Feminino"/>
    <d v="1982-06-30T00:00:00"/>
    <s v="Branca"/>
    <s v="Auxiliar Limpeza"/>
    <d v="2022-02-22T00:00:00"/>
    <n v="40"/>
    <x v="2"/>
    <x v="0"/>
  </r>
  <r>
    <n v="154043"/>
    <s v="UNIVERSIDADE FEDERAL DE UBERLÂNDIA"/>
    <s v="004/2017"/>
    <n v="12607740000170"/>
    <s v="SERVICORP-SERVIÇOS E CORPORAÇÕES LTDA"/>
    <s v="025484647- 50"/>
    <s v="ANTONIA DEUZA DIONIZIO"/>
    <n v="514320"/>
    <n v="44"/>
    <s v="UFU STA MONICA/ BLOCO3P"/>
    <n v="1352.49"/>
    <n v="3161.99"/>
    <s v="00 - SEM EXIGENCIA"/>
    <s v="Médio"/>
    <s v="Feminino"/>
    <d v="1968-06-13T00:00:00"/>
    <s v="Branca"/>
    <s v="Auxiliar Limpeza"/>
    <d v="2020-12-07T00:00:00"/>
    <n v="54"/>
    <x v="9"/>
    <x v="0"/>
  </r>
  <r>
    <n v="154043"/>
    <s v="UNIVERSIDADE FEDERAL DE UBERLÂNDIA"/>
    <s v="004/2017"/>
    <n v="12607740000170"/>
    <s v="SERVICORP-SERVIÇOS E CORPORAÇÕES LTDA"/>
    <s v="035382942-08 "/>
    <s v="ANTONIO CARLOS SANTOS DOS SANTOS( Limp. Vidro)"/>
    <n v="514320"/>
    <n v="44"/>
    <s v="UFU STA MONICA/ BLOCO3P"/>
    <n v="1481.1"/>
    <n v="3057.83"/>
    <s v="00 - SEM EXIGENCIA"/>
    <s v="Médio"/>
    <s v="Feminino"/>
    <d v="1963-07-21T00:00:00"/>
    <s v="Parda"/>
    <s v="Auxiliar Limpeza"/>
    <d v="2019-09-09T00:00:00"/>
    <n v="59"/>
    <x v="8"/>
    <x v="0"/>
  </r>
  <r>
    <n v="154043"/>
    <s v="UNIVERSIDADE FEDERAL DE UBERLÂNDIA"/>
    <s v="004/2017"/>
    <n v="12607740000170"/>
    <s v="SERVICORP-SERVIÇOS E CORPORAÇÕES LTDA"/>
    <s v="121197306-95"/>
    <s v="CARLA TATIANE FRANCA BICALHO"/>
    <n v="514305"/>
    <n v="44"/>
    <s v="UFU SANTA MONICA / BLOCO3P"/>
    <n v="1352.49"/>
    <n v="3161.99"/>
    <s v="00 - SEM EXIGENCIA"/>
    <s v="Médio"/>
    <s v="Feminino"/>
    <d v="1993-12-12T00:00:00"/>
    <s v="Parda"/>
    <s v="Auxiliar Limpeza"/>
    <d v="2021-08-16T00:00:00"/>
    <n v="29"/>
    <x v="0"/>
    <x v="0"/>
  </r>
  <r>
    <n v="154043"/>
    <s v="UNIVERSIDADE FEDERAL DE UBERLÂNDIA"/>
    <s v="004/2017"/>
    <n v="12607740000170"/>
    <s v="SERVICORP-SERVIÇOS E CORPORAÇÕES LTDA"/>
    <s v="113969606-86"/>
    <s v="CAMILA APDA S DE ANDRADE"/>
    <n v="514305"/>
    <n v="44"/>
    <s v="UFU SANTA MONICA / BLOCO3P"/>
    <n v="1352.49"/>
    <n v="3161.99"/>
    <s v="00 - SEM EXIGENCIA"/>
    <s v="Médio"/>
    <s v="Feminino"/>
    <d v="1991-09-08T00:00:00"/>
    <s v="Parda"/>
    <s v="Auxiliar Limpeza"/>
    <d v="2021-11-03T00:00:00"/>
    <n v="31"/>
    <x v="0"/>
    <x v="0"/>
  </r>
  <r>
    <n v="154043"/>
    <s v="UNIVERSIDADE FEDERAL DE UBERLÂNDIA"/>
    <s v="004/2017"/>
    <n v="12607740000170"/>
    <s v="SERVICORP-SERVIÇOS E CORPORAÇÕES LTDA"/>
    <s v="010410855-08"/>
    <s v="CHIRLE FERREIRA DOS SANTOS"/>
    <n v="514305"/>
    <n v="44"/>
    <s v="UFU SANTA MONICA / BLOCO1C"/>
    <n v="1352.49"/>
    <n v="3161.99"/>
    <s v="00 - SEM EXIGENCIA"/>
    <s v="Médio"/>
    <s v="Feminino"/>
    <d v="1981-12-23T00:00:00"/>
    <s v="Preta"/>
    <s v="Auxiliar Limpeza"/>
    <d v="2021-08-02T00:00:00"/>
    <n v="41"/>
    <x v="2"/>
    <x v="0"/>
  </r>
  <r>
    <n v="154043"/>
    <s v="UNIVERSIDADE FEDERAL DE UBERLÂNDIA"/>
    <s v="004/2017"/>
    <n v="12607740000170"/>
    <s v="SERVICORP-SERVIÇOS E CORPORAÇÕES LTDA"/>
    <s v="102894126-92 "/>
    <s v="CLAUDIA MARIA F. DOS SANTOS"/>
    <n v="514305"/>
    <n v="44"/>
    <s v="UFU SANTA MONICA / BLOCO3P"/>
    <n v="1352.49"/>
    <n v="3161.99"/>
    <s v="00 - SEM EXIGENCIA"/>
    <s v="Médio"/>
    <s v="Feminino"/>
    <d v="1987-12-03T00:00:00"/>
    <s v="Branca"/>
    <s v="Auxiliar Limpeza"/>
    <d v="2018-11-05T00:00:00"/>
    <n v="35"/>
    <x v="1"/>
    <x v="0"/>
  </r>
  <r>
    <n v="154043"/>
    <s v="UNIVERSIDADE FEDERAL DE UBERLÂNDIA"/>
    <s v="004/2017"/>
    <n v="12607740000170"/>
    <s v="SERVICORP-SERVIÇOS E CORPORAÇÕES LTDA"/>
    <s v="682550556-49"/>
    <s v="ELIANA DE FÁTIMA SILVA"/>
    <n v="514320"/>
    <n v="44"/>
    <s v="UFU STA MONICA/ BLOCO 5S"/>
    <n v="1352.49"/>
    <n v="3161.99"/>
    <s v="00 - SEM EXIGENCIA"/>
    <s v="Médio"/>
    <s v="Feminino"/>
    <d v="1969-03-14T00:00:00"/>
    <s v="Parda"/>
    <s v="Auxiliar Limpeza"/>
    <d v="2020-12-02T00:00:00"/>
    <n v="53"/>
    <x v="4"/>
    <x v="0"/>
  </r>
  <r>
    <n v="154043"/>
    <s v="UNIVERSIDADE FEDERAL DE UBERLÂNDIA"/>
    <s v="004/2017"/>
    <n v="12607740000170"/>
    <s v="SERVICORP-SERVIÇOS E CORPORAÇÕES LTDA"/>
    <s v="053910955-06 "/>
    <s v="ELIDELMA RODRIGUES DE SOUZA (ENCARREGADA)"/>
    <n v="514320"/>
    <n v="44"/>
    <s v="UFU STA MONICA/ BLOCO3P"/>
    <n v="2020.21"/>
    <n v="3902.15"/>
    <s v="00 - SEM EXIGENCIA"/>
    <s v="Médio"/>
    <s v="Feminino"/>
    <d v="1981-09-08T00:00:00"/>
    <s v="Parda"/>
    <s v="Encarregada"/>
    <d v="2014-11-19T00:00:00"/>
    <n v="41"/>
    <x v="2"/>
    <x v="2"/>
  </r>
  <r>
    <n v="154043"/>
    <s v="UNIVERSIDADE FEDERAL DE UBERLÂNDIA"/>
    <s v="004/2017"/>
    <n v="12607740000170"/>
    <s v="SERVICORP-SERVIÇOS E CORPORAÇÕES LTDA"/>
    <s v="065594426-59  "/>
    <s v="ILDENIR GONÇALVES DE ANDRADE"/>
    <n v="514320"/>
    <n v="44"/>
    <s v="UFU STA MONICA/ BLOCO 3P"/>
    <n v="1352.49"/>
    <n v="3161.99"/>
    <s v="00 - SEM EXIGENCIA"/>
    <s v="Médio"/>
    <s v="Feminino"/>
    <d v="1974-06-18T00:00:00"/>
    <s v="Branca"/>
    <s v="Auxiliar Limpeza"/>
    <d v="2021-01-20T00:00:00"/>
    <n v="48"/>
    <x v="5"/>
    <x v="0"/>
  </r>
  <r>
    <n v="154043"/>
    <s v="UNIVERSIDADE FEDERAL DE UBERLÂNDIA"/>
    <s v="004/2017"/>
    <n v="12607740000170"/>
    <s v="SERVICORP-SERVIÇOS E CORPORAÇÕES LTDA"/>
    <s v="061233636-03  "/>
    <s v="IVONETE RODRIGUES DA SILVA( INSALUBRE)"/>
    <n v="514320"/>
    <n v="44"/>
    <s v="UFU SANTA MONICA/3M"/>
    <n v="1352.49"/>
    <n v="3161.99"/>
    <s v="00 - SEM EXIGENCIA"/>
    <s v="Médio"/>
    <s v="Feminino"/>
    <d v="1979-06-10T00:00:00"/>
    <s v="Parda"/>
    <s v="Auxiliar Limpeza"/>
    <d v="2020-09-04T00:00:00"/>
    <n v="43"/>
    <x v="2"/>
    <x v="0"/>
  </r>
  <r>
    <n v="154043"/>
    <s v="UNIVERSIDADE FEDERAL DE UBERLÂNDIA"/>
    <s v="004/2017"/>
    <n v="12607740000170"/>
    <s v="SERVICORP-SERVIÇOS E CORPORAÇÕES LTDA"/>
    <s v="101679614-54"/>
    <s v="JACKELLINE DA SILVA RODRIGUES"/>
    <n v="514320"/>
    <n v="44"/>
    <s v="UFU SANTA MONICA / BLOCO 3M"/>
    <n v="1352.49"/>
    <n v="3161.99"/>
    <s v="00 - SEM EXIGENCIA"/>
    <s v="Médio"/>
    <s v="Feminino"/>
    <d v="1990-09-24T00:00:00"/>
    <s v="Branca"/>
    <s v="Auxiliar Limpeza"/>
    <d v="2021-09-13T00:00:00"/>
    <n v="32"/>
    <x v="0"/>
    <x v="0"/>
  </r>
  <r>
    <n v="154043"/>
    <s v="UNIVERSIDADE FEDERAL DE UBERLÂNDIA"/>
    <s v="004/2017"/>
    <n v="12607740000170"/>
    <s v="SERVICORP-SERVIÇOS E CORPORAÇÕES LTDA"/>
    <s v="320 989 106-06"/>
    <s v="JANE APARECIDA DA SILVA"/>
    <n v="514320"/>
    <n v="44"/>
    <s v="ÁREA ISOLADA/DUQUE DE CAXIAS E MUNA"/>
    <n v="1352.49"/>
    <n v="3161.99"/>
    <s v="00 - SEM EXIGENCIA"/>
    <s v="Médio"/>
    <s v="Feminino"/>
    <d v="1958-08-28T00:00:00"/>
    <s v="Branca"/>
    <s v="Auxiliar Limpeza"/>
    <d v="2022-02-07T00:00:00"/>
    <n v="64"/>
    <x v="10"/>
    <x v="0"/>
  </r>
  <r>
    <n v="154043"/>
    <s v="UNIVERSIDADE FEDERAL DE UBERLÂNDIA"/>
    <s v="004/2017"/>
    <n v="12607740000170"/>
    <s v="SERVICORP-SERVIÇOS E CORPORAÇÕES LTDA"/>
    <s v="106400926- 32"/>
    <s v="JENIFFER MEIRIANE DE FREITAS"/>
    <n v="514320"/>
    <n v="44"/>
    <s v="UFU SANTA MONICA / BLOCO 3P"/>
    <n v="1352.49"/>
    <n v="3161.99"/>
    <s v="00 - SEM EXIGENCIA"/>
    <s v="Médio"/>
    <s v="Feminino"/>
    <d v="1995-11-09T00:00:00"/>
    <s v="Preta"/>
    <s v="Auxiliar Limpeza"/>
    <d v="2021-11-25T00:00:00"/>
    <n v="27"/>
    <x v="3"/>
    <x v="0"/>
  </r>
  <r>
    <n v="154043"/>
    <s v="UNIVERSIDADE FEDERAL DE UBERLÂNDIA"/>
    <s v="004/2017"/>
    <n v="12607740000170"/>
    <s v="SERVICORP-SERVIÇOS E CORPORAÇÕES LTDA"/>
    <n v="13832512667"/>
    <s v="JESSICA ALVES DOS SANTOS"/>
    <n v="514320"/>
    <n v="44"/>
    <s v="UFU SANTA MONICA / BLOCO3P"/>
    <n v="1352.49"/>
    <n v="3161.99"/>
    <s v="00 - SEM EXIGENCIA"/>
    <s v="Médio"/>
    <s v="Feminino"/>
    <d v="1994-06-04T00:00:00"/>
    <s v="Parda"/>
    <s v="Auxiliar Limpeza"/>
    <d v="2022-04-25T00:00:00"/>
    <n v="28"/>
    <x v="3"/>
    <x v="0"/>
  </r>
  <r>
    <n v="154043"/>
    <s v="UNIVERSIDADE FEDERAL DE UBERLÂNDIA"/>
    <s v="004/2017"/>
    <n v="12607740000170"/>
    <s v="SERVICORP-SERVIÇOS E CORPORAÇÕES LTDA"/>
    <s v="067933436-02"/>
    <s v="JULIANA DE ASSIS ALVES"/>
    <n v="514320"/>
    <n v="44"/>
    <s v="UFU SANTA MONICA / BLOCO 3P"/>
    <n v="1352.49"/>
    <n v="3161.99"/>
    <s v="00 - SEM EXIGENCIA"/>
    <s v="Médio"/>
    <s v="Feminino"/>
    <d v="1983-04-11T00:00:00"/>
    <s v="Branca"/>
    <s v="Auxiliar Limpeza"/>
    <d v="2021-11-03T00:00:00"/>
    <n v="39"/>
    <x v="2"/>
    <x v="0"/>
  </r>
  <r>
    <n v="154043"/>
    <s v="UNIVERSIDADE FEDERAL DE UBERLÂNDIA"/>
    <s v="004/2017"/>
    <n v="12607740000170"/>
    <s v="SERVICORP-SERVIÇOS E CORPORAÇÕES LTDA"/>
    <s v="094085676-09   "/>
    <s v="KARINA DA SILVA PAULA (INSALUBRE)"/>
    <n v="514320"/>
    <n v="44"/>
    <s v="ÀREA ISOLADA / LABORATÓRIO"/>
    <n v="1352.49"/>
    <n v="3568.84"/>
    <s v="00 - SEM EXIGENCIA"/>
    <s v="Médio"/>
    <s v="Feminino"/>
    <d v="1981-04-13T00:00:00"/>
    <s v="Preta"/>
    <s v="Auxiliar Limpeza"/>
    <d v="2020-12-14T00:00:00"/>
    <n v="41"/>
    <x v="2"/>
    <x v="0"/>
  </r>
  <r>
    <n v="154043"/>
    <s v="UNIVERSIDADE FEDERAL DE UBERLÂNDIA"/>
    <s v="004/2017"/>
    <n v="12607740000170"/>
    <s v="SERVICORP-SERVIÇOS E CORPORAÇÕES LTDA"/>
    <s v="821043522-15"/>
    <s v="KELIANE SANTANA SILVA"/>
    <n v="514320"/>
    <n v="44"/>
    <s v="UFU SANTA MONICA / BLOCO 3P"/>
    <n v="1352.49"/>
    <n v="3568.84"/>
    <s v="00 - SEM EXIGENCIA"/>
    <s v="Médio"/>
    <s v="Feminino"/>
    <d v="1985-12-09T00:00:00"/>
    <s v="Branca"/>
    <s v="Auxiliar Limpeza"/>
    <d v="2022-10-24T00:00:00"/>
    <n v="37"/>
    <x v="1"/>
    <x v="0"/>
  </r>
  <r>
    <n v="154043"/>
    <s v="UNIVERSIDADE FEDERAL DE UBERLÂNDIA"/>
    <s v="004/2017"/>
    <n v="12607740000170"/>
    <s v="SERVICORP-SERVIÇOS E CORPORAÇÕES LTDA"/>
    <s v="703310956-37  "/>
    <s v="LAURA JULIA CASSIMIRO DE OLIVEIRA    "/>
    <n v="514320"/>
    <n v="44"/>
    <s v="UFU STA MONICA/ BLOCO 3P"/>
    <n v="1352.49"/>
    <n v="3161.99"/>
    <s v="00 - SEM EXIGENCIA"/>
    <s v="Médio"/>
    <s v="Feminino"/>
    <d v="2000-04-13T00:00:00"/>
    <s v="Preta"/>
    <s v="Auxiliar Limpeza"/>
    <d v="2020-09-04T00:00:00"/>
    <n v="22"/>
    <x v="6"/>
    <x v="0"/>
  </r>
  <r>
    <n v="154043"/>
    <s v="UNIVERSIDADE FEDERAL DE UBERLÂNDIA"/>
    <s v="004/2017"/>
    <n v="12607740000170"/>
    <s v="SERVICORP-SERVIÇOS E CORPORAÇÕES LTDA"/>
    <s v="179 718 406-75"/>
    <s v="LAUANNY VITORIA LEONARDO MARTINS"/>
    <n v="514320"/>
    <n v="44"/>
    <s v="UFU SANTA MONICA / BLOCO 3P"/>
    <n v="1352.49"/>
    <n v="3161.99"/>
    <s v="00 - SEM EXIGENCIA"/>
    <s v="Médio"/>
    <s v="Feminino"/>
    <d v="2003-12-24T00:00:00"/>
    <s v="Branca"/>
    <s v="Auxiliar Limpeza"/>
    <d v="2022-02-01T00:00:00"/>
    <n v="19"/>
    <x v="6"/>
    <x v="0"/>
  </r>
  <r>
    <n v="154043"/>
    <s v="UNIVERSIDADE FEDERAL DE UBERLÂNDIA"/>
    <s v="004/2017"/>
    <n v="12607740000170"/>
    <s v="SERVICORP-SERVIÇOS E CORPORAÇÕES LTDA"/>
    <s v="022722696-80"/>
    <s v="LORRAYNE GABRIELA P. GONÇALVES"/>
    <n v="514320"/>
    <n v="44"/>
    <s v="UFU SANTA MONICA / BLOCO 3P"/>
    <n v="1352.49"/>
    <n v="3161.99"/>
    <s v="00 - SEM EXIGENCIA"/>
    <s v="Médio"/>
    <s v="Feminino"/>
    <d v="1998-01-18T00:00:00"/>
    <s v="Branca"/>
    <s v="Auxiliar Limpeza"/>
    <d v="2021-11-04T00:00:00"/>
    <n v="24"/>
    <x v="3"/>
    <x v="0"/>
  </r>
  <r>
    <n v="154043"/>
    <s v="UNIVERSIDADE FEDERAL DE UBERLÂNDIA"/>
    <s v="004/2017"/>
    <n v="12607740000170"/>
    <s v="SERVICORP-SERVIÇOS E CORPORAÇÕES LTDA"/>
    <s v="061203496-85  "/>
    <s v="LUZINETE MARIA DE BRITO (INSALUBRE)"/>
    <n v="514320"/>
    <n v="44"/>
    <s v="UFU UMUARAMA/ BLOCO 8C"/>
    <n v="1352.49"/>
    <n v="3568.84"/>
    <s v="00 - SEM EXIGENCIA"/>
    <s v="Médio"/>
    <s v="Feminino"/>
    <d v="1984-12-11T00:00:00"/>
    <s v="Parda"/>
    <s v="Auxiliar Limpeza"/>
    <d v="2020-11-09T00:00:00"/>
    <n v="38"/>
    <x v="1"/>
    <x v="0"/>
  </r>
  <r>
    <n v="154043"/>
    <s v="UNIVERSIDADE FEDERAL DE UBERLÂNDIA"/>
    <s v="004/2017"/>
    <n v="12607740000170"/>
    <s v="SERVICORP-SERVIÇOS E CORPORAÇÕES LTDA"/>
    <s v="121595326-73  "/>
    <s v="MANUELA  ARAUJO DE SOUZA"/>
    <n v="514320"/>
    <n v="44"/>
    <s v="UFU SANTA MONICA / BLOCO 5S"/>
    <n v="1352.49"/>
    <n v="3161.99"/>
    <s v="00 - SEM EXIGENCIA"/>
    <s v="Médio"/>
    <s v="Feminino"/>
    <d v="1995-01-11T00:00:00"/>
    <s v="Branca"/>
    <s v="Auxiliar Limpeza"/>
    <d v="2016-09-13T00:00:00"/>
    <n v="27"/>
    <x v="3"/>
    <x v="0"/>
  </r>
  <r>
    <n v="154043"/>
    <s v="UNIVERSIDADE FEDERAL DE UBERLÂNDIA"/>
    <s v="004/2017"/>
    <n v="12607740000170"/>
    <s v="SERVICORP-SERVIÇOS E CORPORAÇÕES LTDA"/>
    <s v="066.609.126-90"/>
    <s v="MARIA JOSE DE AZEVEDO SIMAO(INSALUBRE)"/>
    <n v="514320"/>
    <n v="44"/>
    <s v="UFU SANTA MONICA / BLOCO 1 U"/>
    <n v="1352.49"/>
    <n v="3161.99"/>
    <s v="00 - SEM EXIGENCIA"/>
    <s v="Médio"/>
    <s v="Feminino"/>
    <d v="1976-06-17T00:00:00"/>
    <s v="Parda"/>
    <s v="Auxiliar Limpeza"/>
    <d v="2020-12-07T00:00:00"/>
    <n v="46"/>
    <x v="5"/>
    <x v="0"/>
  </r>
  <r>
    <n v="154043"/>
    <s v="UNIVERSIDADE FEDERAL DE UBERLÂNDIA"/>
    <s v="004/2017"/>
    <n v="12607740000170"/>
    <s v="SERVICORP-SERVIÇOS E CORPORAÇÕES LTDA"/>
    <s v="766283102-72"/>
    <s v="MARCIA CRISTINA COSTA DE SOUZA"/>
    <n v="514320"/>
    <n v="44"/>
    <s v="UFU UMUARAMA/ BLOCO 8C"/>
    <n v="1352.49"/>
    <n v="3161.99"/>
    <s v="00 - SEM EXIGENCIA"/>
    <s v="Médio"/>
    <s v="Feminino"/>
    <d v="1981-01-24T00:00:00"/>
    <s v="Parda"/>
    <s v="Auxiliar Limpeza"/>
    <d v="2022-07-06T00:00:00"/>
    <n v="41"/>
    <x v="2"/>
    <x v="0"/>
  </r>
  <r>
    <n v="154043"/>
    <s v="UNIVERSIDADE FEDERAL DE UBERLÂNDIA"/>
    <s v="004/2017"/>
    <n v="12607740000170"/>
    <s v="SERVICORP-SERVIÇOS E CORPORAÇÕES LTDA"/>
    <s v="124.362.814-67"/>
    <s v="QUITÉRIA TATIANE SILVA BARBOSA"/>
    <n v="514320"/>
    <n v="44"/>
    <s v="UFU SANTA MONICA / BLOCO 3P"/>
    <n v="1352.49"/>
    <n v="3161.99"/>
    <s v="00 - SEM EXIGENCIA"/>
    <s v="Médio"/>
    <s v="Feminino"/>
    <d v="1993-09-21T00:00:00"/>
    <s v="Parda"/>
    <s v="Auxiliar Limpeza"/>
    <d v="2022-07-01T00:00:00"/>
    <n v="29"/>
    <x v="0"/>
    <x v="0"/>
  </r>
  <r>
    <n v="154043"/>
    <s v="UNIVERSIDADE FEDERAL DE UBERLÂNDIA"/>
    <s v="004/2017"/>
    <n v="12607740000170"/>
    <s v="SERVICORP-SERVIÇOS E CORPORAÇÕES LTDA"/>
    <s v="577975521-34  "/>
    <s v="ROZENY CARDOSO DOS SANTOS GUIMARAES"/>
    <n v="514320"/>
    <n v="44"/>
    <s v="AREA ISOLADA/ MORADA ESTUDANTIL"/>
    <n v="1352.49"/>
    <n v="3161.99"/>
    <s v="00 - SEM EXIGENCIA"/>
    <s v="Médio"/>
    <s v="Feminino"/>
    <d v="1969-10-03T00:00:00"/>
    <s v="Parda"/>
    <s v="Auxiliar Limpeza"/>
    <d v="2014-01-20T00:00:00"/>
    <n v="53"/>
    <x v="4"/>
    <x v="0"/>
  </r>
  <r>
    <n v="154043"/>
    <s v="UNIVERSIDADE FEDERAL DE UBERLÂNDIA"/>
    <s v="004/2017"/>
    <n v="12607740000170"/>
    <s v="SERVICORP-SERVIÇOS E CORPORAÇÕES LTDA"/>
    <s v="118731706-37  "/>
    <s v="SIDALIA MARIA DE JESUS(INSALUBRE)"/>
    <n v="514320"/>
    <n v="44"/>
    <s v="UFU STA MONICA/ BLOCO Y"/>
    <n v="1352.49"/>
    <n v="3161.99"/>
    <s v="00 - SEM EXIGENCIA"/>
    <s v="Médio"/>
    <s v="Feminino"/>
    <d v="1994-03-20T00:00:00"/>
    <s v="Parda"/>
    <s v="Auxiliar Limpeza"/>
    <d v="2020-09-11T00:00:00"/>
    <n v="28"/>
    <x v="3"/>
    <x v="0"/>
  </r>
  <r>
    <n v="154043"/>
    <s v="UNIVERSIDADE FEDERAL DE UBERLÂNDIA"/>
    <s v="004/2017"/>
    <n v="12607740000170"/>
    <s v="SERVICORP-SERVIÇOS E CORPORAÇÕES LTDA"/>
    <s v="012972898-54"/>
    <s v="SILVIO CHAVES DE JESUS (ENCARREGADO)"/>
    <n v="514320"/>
    <n v="44"/>
    <s v="UFU UMUARAMA / BLOCO 8 C "/>
    <n v="2020.21"/>
    <n v="3902.15"/>
    <s v="00 - SEM EXIGENCIA"/>
    <s v="Médio"/>
    <s v="Masculino"/>
    <d v="1957-11-03T00:00:00"/>
    <s v="Parda"/>
    <s v="Encarregado"/>
    <d v="2018-12-03T00:00:00"/>
    <n v="65"/>
    <x v="10"/>
    <x v="2"/>
  </r>
  <r>
    <n v="154043"/>
    <s v="UNIVERSIDADE FEDERAL DE UBERLÂNDIA"/>
    <s v="004/2017"/>
    <n v="12607740000170"/>
    <s v="SERVICORP-SERVIÇOS E CORPORAÇÕES LTDA"/>
    <s v="072943814-70"/>
    <s v="SIMONY  THAISE SILVA DOS SANTOS"/>
    <n v="514320"/>
    <n v="44"/>
    <s v="UFU SANTA MONICA / BLOCO 3P"/>
    <n v="1352.49"/>
    <n v="3161.99"/>
    <s v="00 - SEM EXIGENCIA"/>
    <s v="Médio"/>
    <s v="Feminino"/>
    <d v="1988-12-06T00:00:00"/>
    <s v="Branca"/>
    <s v="Auxiliar Limpeza"/>
    <d v="2022-06-06T00:00:00"/>
    <n v="34"/>
    <x v="1"/>
    <x v="0"/>
  </r>
  <r>
    <n v="154043"/>
    <s v="UNIVERSIDADE FEDERAL DE UBERLÂNDIA"/>
    <s v="004/2017"/>
    <n v="12607740000170"/>
    <s v="SERVICORP-SERVIÇOS E CORPORAÇÕES LTDA"/>
    <s v="106141044-75"/>
    <s v="STHEFANIA GONÇALVES DE ANDRADE SILVA"/>
    <n v="514320"/>
    <n v="44"/>
    <s v="UFU SANTA MONICA / BLOCO 3 P"/>
    <n v="1352.49"/>
    <n v="3161.99"/>
    <s v="00 - SEM EXIGENCIA"/>
    <s v="Médio"/>
    <s v="Feminino"/>
    <d v="1993-04-20T00:00:00"/>
    <s v="Branca"/>
    <s v="Auxiliar Limpeza"/>
    <d v="2021-11-03T00:00:00"/>
    <n v="29"/>
    <x v="0"/>
    <x v="0"/>
  </r>
  <r>
    <n v="154043"/>
    <s v="UNIVERSIDADE FEDERAL DE UBERLÂNDIA"/>
    <s v="004/2017"/>
    <n v="12607740000170"/>
    <s v="SERVICORP-SERVIÇOS E CORPORAÇÕES LTDA"/>
    <s v="100133366-73"/>
    <s v="SUZIELE ALVES CUSTODIO"/>
    <n v="514320"/>
    <n v="44"/>
    <s v="UFU UMUARAMA / BLOCO 8 C "/>
    <n v="1352.49"/>
    <n v="3161.99"/>
    <s v="00 - SEM EXIGENCIA"/>
    <s v="Médio"/>
    <s v="Feminino"/>
    <d v="1990-06-04T00:00:00"/>
    <s v="Parda"/>
    <s v="Auxiliar Limpeza"/>
    <d v="2022-05-02T00:00:00"/>
    <n v="32"/>
    <x v="0"/>
    <x v="0"/>
  </r>
  <r>
    <n v="154043"/>
    <s v="UNIVERSIDADE FEDERAL DE UBERLÂNDIA"/>
    <s v="004/2017"/>
    <n v="12607740000170"/>
    <s v="SERVICORP-SERVIÇOS E CORPORAÇÕES LTDA"/>
    <s v="804783106-25"/>
    <s v="VANUSA LUISA DE OLIVEIRA"/>
    <n v="514320"/>
    <n v="44"/>
    <s v="UFU UMUARAMA / BLOCO 8 C "/>
    <n v="1352.49"/>
    <n v="3161.99"/>
    <s v="00 - SEM EXIGENCIA"/>
    <s v="Médio"/>
    <s v="Feminino"/>
    <d v="1968-04-04T00:00:00"/>
    <s v="Branca"/>
    <s v="Auxiliar Limpeza"/>
    <d v="2022-08-03T00:00:00"/>
    <n v="54"/>
    <x v="9"/>
    <x v="0"/>
  </r>
  <r>
    <n v="154043"/>
    <s v="UNIVERSIDADE FEDERAL DE UBERLÂNDIA"/>
    <s v="004/2017"/>
    <n v="12607740000170"/>
    <s v="SERVICORP-SERVIÇOS E CORPORAÇÕES LTDA"/>
    <s v="102.504.876-83"/>
    <s v="VALKIRIA DE ANDRADE(  INSALUBRE)"/>
    <n v="514320"/>
    <n v="44"/>
    <s v="UFU SANTA MONICA / BLOCO 3M"/>
    <n v="1352.49"/>
    <n v="3568.84"/>
    <s v="00 - SEM EXIGENCIA"/>
    <s v="Médio"/>
    <s v="Feminino"/>
    <d v="1980-04-21T00:00:00"/>
    <s v="Parda"/>
    <s v="Auxiliar Limpeza"/>
    <d v="2020-12-07T00:00:00"/>
    <n v="42"/>
    <x v="2"/>
    <x v="0"/>
  </r>
  <r>
    <n v="154043"/>
    <s v="UNIVERSIDADE FEDERAL DE UBERLÂNDIA"/>
    <s v="004/2017"/>
    <n v="12607740000170"/>
    <s v="SERVICORP-SERVIÇOS E CORPORAÇÕES LTDA"/>
    <s v="146833196-59"/>
    <s v="VERONICA DOS SANTOS ALVES"/>
    <n v="514320"/>
    <n v="44"/>
    <s v="UFU SANTA MONICA / BLOCO 3 P"/>
    <n v="1352.49"/>
    <n v="3161.99"/>
    <s v="00 - SEM EXIGENCIA"/>
    <s v="Médio"/>
    <s v="Feminino"/>
    <d v="1996-11-28T00:00:00"/>
    <s v="Parda"/>
    <s v="Auxiliar Limpeza"/>
    <d v="2020-09-08T00:00:00"/>
    <n v="26"/>
    <x v="3"/>
    <x v="0"/>
  </r>
  <r>
    <n v="154043"/>
    <s v="UNIVERSIDADE FEDERAL DE UBERLÂNDIA"/>
    <s v="004/2017"/>
    <n v="12607740000170"/>
    <s v="SERVICORP-SERVIÇOS E CORPORAÇÕES LTDA"/>
    <s v="068383864-45"/>
    <s v="ZEANNE MARCIELLE FERREIRA DOS SANTOS"/>
    <n v="514320"/>
    <n v="44"/>
    <s v="UFU UMUARAMA / BLOCO 8 C "/>
    <n v="1352.49"/>
    <n v="3161.99"/>
    <s v="00 - SEM EXIGENCIA"/>
    <s v="Médio"/>
    <s v="Feminino"/>
    <d v="1989-09-18T00:00:00"/>
    <s v="Preta"/>
    <s v="Auxiliar Limpeza"/>
    <d v="2019-09-11T00:00:00"/>
    <n v="33"/>
    <x v="0"/>
    <x v="0"/>
  </r>
  <r>
    <n v="154043"/>
    <s v="UNIVERSIDADE FEDERAL DE UBERLÂNDIA"/>
    <s v="004/2017"/>
    <n v="12607740000170"/>
    <s v="SERVICORP-SERVIÇOS E CORPORAÇÕES LTDA"/>
    <n v="5675422625"/>
    <s v="CRISTIANE APARECIDA DA SILVA (INSALUBRE)"/>
    <n v="514320"/>
    <n v="44"/>
    <s v="UFU PONTAL"/>
    <n v="1551.55"/>
    <n v="3918.64"/>
    <s v="00 - SEM EXIGENCIA"/>
    <s v="Médio"/>
    <s v="Feminino"/>
    <d v="1990-01-01T00:00:00"/>
    <s v="Parda"/>
    <s v="SERVENTE"/>
    <d v="2021-08-02T00:00:00"/>
    <n v="32"/>
    <x v="0"/>
    <x v="0"/>
  </r>
  <r>
    <n v="154043"/>
    <s v="UNIVERSIDADE FEDERAL DE UBERLÂNDIA"/>
    <s v="004/2017"/>
    <n v="12607740000170"/>
    <s v="SERVICORP-SERVIÇOS E CORPORAÇÕES LTDA"/>
    <s v="051.374.684.60"/>
    <s v="DEMESIA ALEXANDRE DA SIILVA"/>
    <n v="514320"/>
    <n v="44"/>
    <s v="UFU PONTAL"/>
    <n v="1309.1500000000001"/>
    <n v="3438.49"/>
    <s v="00 - SEM EXIGENCIA"/>
    <s v="Médio"/>
    <s v="Feminino"/>
    <d v="1975-02-07T00:00:00"/>
    <s v="Branca"/>
    <s v="SERVENTE"/>
    <d v="2022-06-20T00:00:00"/>
    <n v="47"/>
    <x v="5"/>
    <x v="0"/>
  </r>
  <r>
    <n v="154043"/>
    <s v="UNIVERSIDADE FEDERAL DE UBERLÂNDIA"/>
    <s v="004/2017"/>
    <n v="12607740000170"/>
    <s v="SERVICORP-SERVIÇOS E CORPORAÇÕES LTDA"/>
    <n v="107774666"/>
    <s v="DIVINA MILANI SILVA"/>
    <n v="514320"/>
    <n v="44"/>
    <s v="UFU PONTAL"/>
    <n v="1309.1500000000001"/>
    <n v="3438.49"/>
    <s v="00 - SEM EXIGENCIA"/>
    <s v="Médio"/>
    <s v="Feminino"/>
    <d v="1962-11-13T00:00:00"/>
    <s v="Branca"/>
    <s v="SERVENTE"/>
    <d v="2022-01-04T00:00:00"/>
    <n v="60"/>
    <x v="8"/>
    <x v="0"/>
  </r>
  <r>
    <n v="154043"/>
    <s v="UNIVERSIDADE FEDERAL DE UBERLÂNDIA"/>
    <s v="004/2017"/>
    <n v="12607740000170"/>
    <s v="SERVICORP-SERVIÇOS E CORPORAÇÕES LTDA"/>
    <n v="47601760120"/>
    <s v="ELSON DIVINO BORGES ( LIMP. VIDRO)"/>
    <n v="514305"/>
    <n v="44"/>
    <s v="UFU PONTAL"/>
    <n v="1770.95"/>
    <n v="4353.2299999999996"/>
    <s v="00 - SEM EXIGENCIA"/>
    <s v="Médio"/>
    <s v="Masculino"/>
    <d v="1963-02-06T00:00:00"/>
    <s v="Branca"/>
    <s v="Limpador de vidros"/>
    <d v="2021-07-19T00:00:00"/>
    <n v="59"/>
    <x v="8"/>
    <x v="0"/>
  </r>
  <r>
    <n v="154043"/>
    <s v="UNIVERSIDADE FEDERAL DE UBERLÂNDIA"/>
    <s v="004/2017"/>
    <n v="12607740000170"/>
    <s v="SERVICORP-SERVIÇOS E CORPORAÇÕES LTDA"/>
    <n v="75351480697"/>
    <s v="ELTON CAMARGOS DUTRA"/>
    <n v="514320"/>
    <n v="44"/>
    <s v="UFU PONTAL"/>
    <n v="1309.1500000000001"/>
    <n v="3438.49"/>
    <s v="00 - SEM EXIGENCIA"/>
    <s v="Médio"/>
    <s v="Masculino"/>
    <d v="1970-08-10T00:00:00"/>
    <s v="Branca"/>
    <s v="SERVENTE"/>
    <d v="2017-12-18T00:00:00"/>
    <n v="52"/>
    <x v="4"/>
    <x v="0"/>
  </r>
  <r>
    <n v="154043"/>
    <s v="UNIVERSIDADE FEDERAL DE UBERLÂNDIA"/>
    <s v="004/2017"/>
    <n v="12607740000170"/>
    <s v="SERVICORP-SERVIÇOS E CORPORAÇÕES LTDA"/>
    <s v="139.500.686.51"/>
    <s v="JAQUELINE DE PAUA  (INSALUBRE)"/>
    <n v="514320"/>
    <n v="44"/>
    <s v="UFU PONTAL"/>
    <n v="1309.1500000000001"/>
    <n v="3918.64"/>
    <s v="00 - SEM EXIGENCIA"/>
    <s v="Médio"/>
    <s v="Feminino"/>
    <d v="1997-03-06T00:00:00"/>
    <s v="Branca"/>
    <s v="SERVENTE"/>
    <d v="2022-04-11T00:00:00"/>
    <n v="25"/>
    <x v="3"/>
    <x v="0"/>
  </r>
  <r>
    <n v="154043"/>
    <s v="UNIVERSIDADE FEDERAL DE UBERLÂNDIA"/>
    <s v="004/2017"/>
    <n v="12607740000170"/>
    <s v="SERVICORP-SERVIÇOS E CORPORAÇÕES LTDA"/>
    <n v="5076801629"/>
    <s v="LEANDRO GOMES RODRIGUES ( LIMP. VIDRO)"/>
    <n v="514305"/>
    <n v="44"/>
    <s v="UFU PONTAL"/>
    <n v="1770.95"/>
    <n v="4353.2299999999996"/>
    <s v="00 - SEM EXIGENCIA"/>
    <s v="Médio"/>
    <s v="Masculino"/>
    <d v="1980-06-11T00:00:00"/>
    <s v="Branca"/>
    <s v="Limpador de vidros"/>
    <d v="2019-08-07T00:00:00"/>
    <n v="42"/>
    <x v="2"/>
    <x v="0"/>
  </r>
  <r>
    <n v="154043"/>
    <s v="UNIVERSIDADE FEDERAL DE UBERLÂNDIA"/>
    <s v="004/2017"/>
    <n v="12607740000170"/>
    <s v="SERVICORP-SERVIÇOS E CORPORAÇÕES LTDA"/>
    <s v="105.853.861.266-97"/>
    <s v="LETÍCIA PIRES BAYLÃO"/>
    <n v="514320"/>
    <n v="44"/>
    <s v="UFU PONTAL"/>
    <n v="1309.1500000000001"/>
    <n v="3438.49"/>
    <s v="00 - SEM EXIGENCIA"/>
    <s v="Médio"/>
    <s v="Feminino"/>
    <d v="1988-09-26T00:00:00"/>
    <s v="Branca"/>
    <s v="SERVENTE"/>
    <d v="2020-11-09T00:00:00"/>
    <n v="34"/>
    <x v="1"/>
    <x v="0"/>
  </r>
  <r>
    <n v="154043"/>
    <s v="UNIVERSIDADE FEDERAL DE UBERLÂNDIA"/>
    <s v="004/2017"/>
    <n v="12607740000170"/>
    <s v="SERVICORP-SERVIÇOS E CORPORAÇÕES LTDA"/>
    <s v="037.465.861.78"/>
    <s v="LUCIA MARIA ESTEVÃO"/>
    <n v="514320"/>
    <n v="44"/>
    <s v="UFU PONTAL"/>
    <n v="1309.1500000000001"/>
    <n v="3438.49"/>
    <s v="00 - SEM EXIGENCIA"/>
    <s v="Médio"/>
    <s v="Feminino"/>
    <d v="1979-08-23T00:00:00"/>
    <s v="Branca"/>
    <s v="SERVENTE"/>
    <d v="2022-08-01T00:00:00"/>
    <n v="43"/>
    <x v="2"/>
    <x v="0"/>
  </r>
  <r>
    <n v="154043"/>
    <s v="UNIVERSIDADE FEDERAL DE UBERLÂNDIA"/>
    <s v="004/2017"/>
    <n v="12607740000170"/>
    <s v="SERVICORP-SERVIÇOS E CORPORAÇÕES LTDA"/>
    <n v="85386120697"/>
    <s v="MARCIA APARECIDA ALVES"/>
    <n v="514320"/>
    <n v="44"/>
    <s v="UFU PONTAL"/>
    <n v="1309.1500000000001"/>
    <n v="3162.28"/>
    <s v="00 - SEM EXIGENCIA"/>
    <s v="Médio"/>
    <s v="Feminino"/>
    <d v="1967-05-06T00:00:00"/>
    <s v="Branca"/>
    <s v="SERVENTE"/>
    <d v="2021-07-22T00:00:00"/>
    <n v="55"/>
    <x v="9"/>
    <x v="0"/>
  </r>
  <r>
    <n v="154043"/>
    <s v="UNIVERSIDADE FEDERAL DE UBERLÂNDIA"/>
    <s v="004/2017"/>
    <n v="12607740000170"/>
    <s v="SERVICORP-SERVIÇOS E CORPORAÇÕES LTDA"/>
    <n v="98831453653"/>
    <s v="MARIA ADELINA DOS REIS (ENCARREGADA)"/>
    <n v="410105"/>
    <n v="44"/>
    <s v="UFU PONTAL"/>
    <n v="1858.15"/>
    <n v="4119.3599999999997"/>
    <s v="00 - SEM EXIGENCIA"/>
    <s v="Médio"/>
    <s v="Feminino"/>
    <d v="1960-08-04T00:00:00"/>
    <s v="Preta"/>
    <s v="ENCARREGADA"/>
    <d v="2017-05-02T00:00:00"/>
    <n v="62"/>
    <x v="8"/>
    <x v="0"/>
  </r>
  <r>
    <n v="154043"/>
    <s v="UNIVERSIDADE FEDERAL DE UBERLÂNDIA"/>
    <s v="004/2017"/>
    <n v="12607740000170"/>
    <s v="SERVICORP-SERVIÇOS E CORPORAÇÕES LTDA"/>
    <s v="024.076.616.48"/>
    <s v="MARIA APARECIDA DE GOIS"/>
    <n v="410105"/>
    <n v="44"/>
    <s v="UFU PONTAL"/>
    <n v="1309.1500000000001"/>
    <n v="3438.49"/>
    <s v="00 - SEM EXIGENCIA"/>
    <s v="Médio"/>
    <s v="Feminino"/>
    <d v="1972-03-20T00:00:00"/>
    <s v="Branca"/>
    <s v="SERVENTE"/>
    <d v="2022-03-21T00:00:00"/>
    <n v="50"/>
    <x v="4"/>
    <x v="0"/>
  </r>
  <r>
    <n v="154043"/>
    <s v="UNIVERSIDADE FEDERAL DE UBERLÂNDIA"/>
    <s v="004/2017"/>
    <n v="12607740000170"/>
    <s v="SERVICORP-SERVIÇOS E CORPORAÇÕES LTDA"/>
    <s v="063.860.336-63"/>
    <s v="MARIA APARECIDA VIEIRA"/>
    <n v="514320"/>
    <n v="44"/>
    <s v="UFU PONTAL"/>
    <n v="1309.1500000000001"/>
    <n v="3438.49"/>
    <s v="00 - SEM EXIGENCIA"/>
    <s v="Médio"/>
    <s v="Feminino"/>
    <d v="1975-05-13T00:00:00"/>
    <s v="Branca"/>
    <s v="SERVENTE"/>
    <d v="2022-06-08T00:00:00"/>
    <n v="47"/>
    <x v="5"/>
    <x v="0"/>
  </r>
  <r>
    <n v="154043"/>
    <s v="UNIVERSIDADE FEDERAL DE UBERLÂNDIA"/>
    <s v="004/2017"/>
    <n v="12607740000170"/>
    <s v="SERVICORP-SERVIÇOS E CORPORAÇÕES LTDA"/>
    <s v="165.014.378-81"/>
    <s v="MARIA IVETE O.MAGALHÃES"/>
    <n v="514320"/>
    <n v="44"/>
    <s v="UFU PONTAL"/>
    <n v="1309.1500000000001"/>
    <n v="3438.49"/>
    <s v="00 - SEM EXIGENCIA"/>
    <s v="Médio"/>
    <s v="Feminino"/>
    <d v="1973-04-04T00:00:00"/>
    <s v="Branca"/>
    <s v="SERVENTE"/>
    <d v="2021-11-03T00:00:00"/>
    <n v="49"/>
    <x v="4"/>
    <x v="0"/>
  </r>
  <r>
    <n v="154043"/>
    <s v="UNIVERSIDADE FEDERAL DE UBERLÂNDIA"/>
    <s v="004/2017"/>
    <n v="12607740000170"/>
    <s v="SERVICORP-SERVIÇOS E CORPORAÇÕES LTDA"/>
    <s v="147.070.376-90"/>
    <s v="MARIA WELLITANIA DA SILVA"/>
    <n v="514320"/>
    <n v="44"/>
    <s v="UFU PONTAL"/>
    <n v="1309.1500000000001"/>
    <n v="3438.49"/>
    <s v="00 - SEM EXIGENCIA"/>
    <s v="Médio"/>
    <s v="Feminino"/>
    <d v="1996-05-11T00:00:00"/>
    <s v="Branca"/>
    <s v="SERVENTE"/>
    <d v="2021-11-17T00:00:00"/>
    <n v="26"/>
    <x v="3"/>
    <x v="0"/>
  </r>
  <r>
    <n v="154043"/>
    <s v="UNIVERSIDADE FEDERAL DE UBERLÂNDIA"/>
    <s v="004/2017"/>
    <n v="12607740000170"/>
    <s v="SERVICORP-SERVIÇOS E CORPORAÇÕES LTDA"/>
    <s v="114.214.046.64"/>
    <s v="NAESSA FERNANDA SILVA (INSALUBRE)"/>
    <n v="514320"/>
    <n v="44"/>
    <s v="UFU PONTAL"/>
    <n v="1551.55"/>
    <n v="3918.64"/>
    <s v="00 - SEM EXIGENCIA"/>
    <s v="Médio"/>
    <s v="Feminino"/>
    <d v="1993-03-19T00:00:00"/>
    <s v="Branca"/>
    <s v="SERVENTE"/>
    <d v="2022-04-25T00:00:00"/>
    <n v="29"/>
    <x v="0"/>
    <x v="0"/>
  </r>
  <r>
    <n v="154043"/>
    <s v="UNIVERSIDADE FEDERAL DE UBERLÂNDIA"/>
    <s v="004/2017"/>
    <n v="12607740000170"/>
    <s v="SERVICORP-SERVIÇOS E CORPORAÇÕES LTDA"/>
    <n v="8324942670"/>
    <s v="REJANE GRACIANO VILELA MAGALHÃES  (INSALUBRE)"/>
    <n v="514320"/>
    <n v="44"/>
    <s v="UFU PONTAL"/>
    <n v="1551.55"/>
    <n v="3918.64"/>
    <s v="00 - SEM EXIGENCIA"/>
    <s v="Médio"/>
    <s v="Feminino"/>
    <d v="1976-01-20T00:00:00"/>
    <s v="Branca"/>
    <s v="SERVENTE"/>
    <d v="2018-07-12T00:00:00"/>
    <n v="46"/>
    <x v="5"/>
    <x v="0"/>
  </r>
  <r>
    <n v="154043"/>
    <s v="UNIVERSIDADE FEDERAL DE UBERLÂNDIA"/>
    <s v="004/2017"/>
    <n v="12607740000170"/>
    <s v="SERVICORP-SERVIÇOS E CORPORAÇÕES LTDA"/>
    <s v="831.445.796.53"/>
    <s v="SIDNEI MATIAS DE SOUZA"/>
    <n v="514320"/>
    <n v="44"/>
    <s v="UFU PONTAL"/>
    <n v="1309.1500000000001"/>
    <n v="3438.49"/>
    <s v="00 - SEM EXIGENCIA"/>
    <s v="Médio"/>
    <s v="Masculino"/>
    <d v="1970-05-01T00:00:00"/>
    <s v="Branca"/>
    <s v="SERVENTE"/>
    <d v="2022-02-14T00:00:00"/>
    <n v="52"/>
    <x v="4"/>
    <x v="0"/>
  </r>
  <r>
    <m/>
    <m/>
    <m/>
    <m/>
    <m/>
    <m/>
    <m/>
    <m/>
    <m/>
    <m/>
    <m/>
    <m/>
    <m/>
    <m/>
    <m/>
    <m/>
    <m/>
    <m/>
    <m/>
    <m/>
    <x v="11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D78DEB-2152-49B2-B95C-B6C04A6FC76A}" name="Tabela dinâ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3:H7" firstHeaderRow="1" firstDataRow="2" firstDataCol="1" rowPageCount="1" colPageCount="1"/>
  <pivotFields count="36">
    <pivotField showAll="0"/>
    <pivotField axis="axisRow" showAll="0">
      <items count="4">
        <item x="1"/>
        <item x="0"/>
        <item x="2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h="1" x="1"/>
        <item x="0"/>
        <item x="2"/>
        <item h="1" x="3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axis="axisCol" showAll="0">
      <items count="8">
        <item x="2"/>
        <item x="1"/>
        <item x="5"/>
        <item x="3"/>
        <item x="4"/>
        <item x="0"/>
        <item x="6"/>
        <item t="default"/>
      </items>
    </pivotField>
    <pivotField showAll="0"/>
    <pivotField showAll="0"/>
  </pivotFields>
  <rowFields count="1">
    <field x="1"/>
  </rowFields>
  <rowItems count="3">
    <i>
      <x/>
    </i>
    <i>
      <x v="1"/>
    </i>
    <i t="grand">
      <x/>
    </i>
  </rowItems>
  <colFields count="1">
    <field x="33"/>
  </colFields>
  <colItems count="6">
    <i>
      <x/>
    </i>
    <i>
      <x v="1"/>
    </i>
    <i>
      <x v="2"/>
    </i>
    <i>
      <x v="3"/>
    </i>
    <i>
      <x v="5"/>
    </i>
    <i t="grand">
      <x/>
    </i>
  </colItems>
  <pageFields count="1">
    <pageField fld="21" hier="-1"/>
  </pageFields>
  <dataFields count="1">
    <dataField name="Contagem de CPF" fld="3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77C19F-28C5-40B3-8266-4B2EC047AB90}" name="Tabela dinâmica20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3:C74" firstHeaderRow="1" firstDataRow="1" firstDataCol="1"/>
  <pivotFields count="19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1">
        <item x="12"/>
        <item x="11"/>
        <item x="5"/>
        <item x="3"/>
        <item x="2"/>
        <item x="0"/>
        <item x="52"/>
        <item x="66"/>
        <item x="53"/>
        <item x="62"/>
        <item x="44"/>
        <item x="17"/>
        <item x="26"/>
        <item x="67"/>
        <item x="7"/>
        <item x="54"/>
        <item x="50"/>
        <item x="8"/>
        <item x="65"/>
        <item x="13"/>
        <item x="6"/>
        <item x="1"/>
        <item x="55"/>
        <item x="56"/>
        <item x="42"/>
        <item x="16"/>
        <item x="57"/>
        <item x="58"/>
        <item x="28"/>
        <item x="19"/>
        <item x="32"/>
        <item x="49"/>
        <item x="24"/>
        <item x="45"/>
        <item x="10"/>
        <item x="43"/>
        <item x="68"/>
        <item x="47"/>
        <item x="59"/>
        <item x="27"/>
        <item x="46"/>
        <item x="64"/>
        <item x="9"/>
        <item x="29"/>
        <item x="37"/>
        <item x="60"/>
        <item x="61"/>
        <item x="39"/>
        <item x="36"/>
        <item x="41"/>
        <item x="40"/>
        <item x="25"/>
        <item x="38"/>
        <item x="22"/>
        <item x="20"/>
        <item x="23"/>
        <item x="48"/>
        <item x="63"/>
        <item x="14"/>
        <item x="18"/>
        <item x="30"/>
        <item x="21"/>
        <item x="31"/>
        <item x="15"/>
        <item x="4"/>
        <item x="51"/>
        <item x="33"/>
        <item x="35"/>
        <item x="34"/>
        <item x="69"/>
        <item t="default"/>
      </items>
    </pivotField>
    <pivotField showAll="0"/>
  </pivotFields>
  <rowFields count="1">
    <field x="17"/>
  </rowFields>
  <row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 t="grand">
      <x/>
    </i>
  </rowItems>
  <colItems count="1">
    <i/>
  </colItems>
  <dataFields count="1">
    <dataField name="Contagem de CPF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8D9C15-EB45-4614-9EBE-16FDD1DF0CAA}" name="Tabela dinâmica23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L6:M13" firstHeaderRow="1" firstDataRow="1" firstDataCol="1"/>
  <pivotFields count="19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3"/>
        <item x="2"/>
        <item x="4"/>
        <item x="0"/>
        <item x="1"/>
        <item x="5"/>
        <item t="default"/>
      </items>
    </pivotField>
    <pivotField showAll="0"/>
    <pivotField showAll="0"/>
  </pivotFields>
  <rowFields count="1">
    <field x="1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ontagem de CPF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76DE64-62FB-44B3-B6C1-C639C4F50C52}" name="Tabela dinâmica22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chartFormat="2">
  <location ref="B4:F6" firstHeaderRow="1" firstDataRow="2" firstDataCol="1"/>
  <pivotFields count="19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m="1" x="4"/>
        <item x="0"/>
        <item m="1" x="3"/>
        <item x="1"/>
        <item m="1" x="5"/>
        <item x="2"/>
        <item t="default"/>
      </items>
    </pivotField>
    <pivotField showAll="0"/>
    <pivotField showAll="0"/>
    <pivotField showAll="0"/>
    <pivotField showAll="0"/>
  </pivotFields>
  <rowItems count="1">
    <i/>
  </rowItems>
  <colFields count="1">
    <field x="14"/>
  </colFields>
  <colItems count="4">
    <i>
      <x v="1"/>
    </i>
    <i>
      <x v="3"/>
    </i>
    <i>
      <x v="5"/>
    </i>
    <i t="grand">
      <x/>
    </i>
  </colItems>
  <dataFields count="1">
    <dataField name="Contagem de CPF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EC59E-A2C3-41A7-A812-0ACC6B96D0AE}" name="Tabela dinâmica27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R22:S28" firstHeaderRow="1" firstDataRow="1" firstDataCol="1"/>
  <pivotFields count="22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4">
        <item x="7"/>
        <item x="6"/>
        <item x="3"/>
        <item x="0"/>
        <item x="1"/>
        <item x="2"/>
        <item x="5"/>
        <item x="4"/>
        <item x="9"/>
        <item x="8"/>
        <item x="10"/>
        <item x="12"/>
        <item x="11"/>
        <item t="default"/>
      </items>
    </pivotField>
    <pivotField axis="axisRow" showAll="0">
      <items count="6">
        <item x="2"/>
        <item x="1"/>
        <item x="3"/>
        <item x="0"/>
        <item x="4"/>
        <item t="default"/>
      </items>
    </pivotField>
  </pivotFields>
  <rowFields count="1">
    <field x="2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ontagem de CPF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B3C6DF-1B4A-4FE3-8A97-0DD023BA608C}" name="Tabela dinâmica26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K22:L36" firstHeaderRow="1" firstDataRow="1" firstDataCol="1"/>
  <pivotFields count="22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7"/>
        <item x="6"/>
        <item x="3"/>
        <item x="0"/>
        <item x="1"/>
        <item x="2"/>
        <item x="5"/>
        <item x="4"/>
        <item x="9"/>
        <item x="8"/>
        <item x="10"/>
        <item x="12"/>
        <item x="11"/>
        <item t="default"/>
      </items>
    </pivotField>
    <pivotField showAll="0"/>
  </pivotFields>
  <rowFields count="1">
    <field x="2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Contagem de CPF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0CC295-849E-4C69-B829-2D3140492CE4}" name="Tabela dinâmica25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C22:D37" firstHeaderRow="1" firstDataRow="1" firstDataCol="1"/>
  <pivotFields count="19"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5">
        <item x="2"/>
        <item x="6"/>
        <item x="5"/>
        <item x="3"/>
        <item x="1"/>
        <item x="0"/>
        <item x="8"/>
        <item x="7"/>
        <item x="12"/>
        <item x="9"/>
        <item x="11"/>
        <item x="10"/>
        <item x="4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ontagem de CPF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FB9C50-91D2-4C7F-9D4D-1299F0F77738}" name="Tabela dinâmica24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R4:S14" firstHeaderRow="1" firstDataRow="1" firstDataCol="1"/>
  <pivotFields count="19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8">
        <item m="1" x="13"/>
        <item m="1" x="12"/>
        <item m="1" x="14"/>
        <item m="1" x="18"/>
        <item m="1" x="9"/>
        <item m="1" x="22"/>
        <item m="1" x="15"/>
        <item m="1" x="21"/>
        <item m="1" x="19"/>
        <item m="1" x="17"/>
        <item m="1" x="25"/>
        <item m="1" x="20"/>
        <item x="7"/>
        <item m="1" x="10"/>
        <item m="1" x="11"/>
        <item x="6"/>
        <item m="1" x="16"/>
        <item m="1" x="24"/>
        <item m="1" x="26"/>
        <item m="1" x="23"/>
        <item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</pivotFields>
  <rowFields count="1">
    <field x="13"/>
  </rowFields>
  <rowItems count="10">
    <i>
      <x v="12"/>
    </i>
    <i>
      <x v="15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Contagem de CPF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2C2AAD-0D08-4A76-A79F-FB2CB1F5DB3D}" name="Tabela dinâmica18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R42:S44" firstHeaderRow="1" firstDataRow="1" firstDataCol="1" rowPageCount="1" colPageCount="1"/>
  <pivotFields count="36">
    <pivotField showAll="0"/>
    <pivotField showAll="0">
      <items count="4">
        <item x="1"/>
        <item x="0"/>
        <item x="2"/>
        <item t="default"/>
      </items>
    </pivotField>
    <pivotField showAll="0"/>
    <pivotField dataField="1"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8">
        <item x="4"/>
        <item x="1"/>
        <item x="5"/>
        <item x="2"/>
        <item x="0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6">
        <item h="1" x="13"/>
        <item h="1" x="11"/>
        <item h="1" x="3"/>
        <item h="1" x="6"/>
        <item h="1" x="7"/>
        <item h="1" x="4"/>
        <item h="1" x="5"/>
        <item h="1" x="0"/>
        <item h="1" x="2"/>
        <item h="1" x="10"/>
        <item h="1" x="1"/>
        <item h="1" x="8"/>
        <item h="1" x="12"/>
        <item h="1" x="9"/>
        <item x="14"/>
        <item t="default"/>
      </items>
    </pivotField>
    <pivotField showAll="0"/>
    <pivotField axis="axisPage" multipleItemSelectionAllowed="1" showAll="0">
      <items count="6">
        <item h="1" x="1"/>
        <item x="0"/>
        <item x="2"/>
        <item h="1"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>
      <items count="8">
        <item x="2"/>
        <item x="1"/>
        <item x="5"/>
        <item x="3"/>
        <item x="4"/>
        <item x="0"/>
        <item x="6"/>
        <item t="default"/>
      </items>
    </pivotField>
    <pivotField showAll="0"/>
    <pivotField showAll="0"/>
  </pivotFields>
  <rowFields count="1">
    <field x="19"/>
  </rowFields>
  <rowItems count="2">
    <i>
      <x v="14"/>
    </i>
    <i t="grand">
      <x/>
    </i>
  </rowItems>
  <colItems count="1">
    <i/>
  </colItems>
  <pageFields count="1">
    <pageField fld="21" hier="-1"/>
  </pageFields>
  <dataFields count="1">
    <dataField name="Contagem de CPF" fld="3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100482-845E-4566-85E0-BA9B560C1004}" name="Tabela dinâmica1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44:C46" firstHeaderRow="1" firstDataRow="1" firstDataCol="1" rowPageCount="1" colPageCount="1"/>
  <pivotFields count="36">
    <pivotField showAll="0"/>
    <pivotField showAll="0">
      <items count="4">
        <item x="1"/>
        <item x="0"/>
        <item x="2"/>
        <item t="default"/>
      </items>
    </pivotField>
    <pivotField showAll="0"/>
    <pivotField dataField="1"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8">
        <item x="4"/>
        <item x="1"/>
        <item x="5"/>
        <item x="2"/>
        <item x="0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3">
        <item h="1" x="126"/>
        <item h="1" x="128"/>
        <item h="1" x="149"/>
        <item h="1" x="30"/>
        <item h="1" x="124"/>
        <item h="1" x="32"/>
        <item h="1" x="123"/>
        <item h="1" x="122"/>
        <item h="1" x="7"/>
        <item h="1" x="129"/>
        <item h="1" x="144"/>
        <item h="1" x="133"/>
        <item h="1" x="74"/>
        <item h="1" x="113"/>
        <item h="1" x="136"/>
        <item h="1" x="71"/>
        <item h="1" x="151"/>
        <item h="1" x="107"/>
        <item h="1" x="148"/>
        <item h="1" x="141"/>
        <item h="1" x="49"/>
        <item h="1" x="83"/>
        <item h="1" x="41"/>
        <item h="1" x="102"/>
        <item h="1" x="104"/>
        <item h="1" x="138"/>
        <item h="1" x="98"/>
        <item h="1" x="146"/>
        <item h="1" x="111"/>
        <item h="1" x="125"/>
        <item h="1" x="105"/>
        <item h="1" x="103"/>
        <item h="1" x="90"/>
        <item h="1" x="47"/>
        <item h="1" x="110"/>
        <item h="1" x="67"/>
        <item h="1" x="37"/>
        <item h="1" x="92"/>
        <item h="1" x="116"/>
        <item h="1" x="52"/>
        <item h="1" x="22"/>
        <item h="1" x="31"/>
        <item h="1" x="78"/>
        <item h="1" x="3"/>
        <item h="1" x="81"/>
        <item h="1" x="99"/>
        <item h="1" x="5"/>
        <item h="1" x="70"/>
        <item h="1" x="29"/>
        <item h="1" x="24"/>
        <item h="1" x="57"/>
        <item h="1" x="82"/>
        <item h="1" x="44"/>
        <item h="1" x="143"/>
        <item h="1" x="48"/>
        <item h="1" x="75"/>
        <item h="1" x="87"/>
        <item h="1" x="132"/>
        <item h="1" x="72"/>
        <item h="1" x="142"/>
        <item h="1" x="85"/>
        <item h="1" x="45"/>
        <item h="1" x="64"/>
        <item h="1" x="89"/>
        <item h="1" x="101"/>
        <item h="1" x="134"/>
        <item h="1" x="117"/>
        <item h="1" x="95"/>
        <item h="1" x="60"/>
        <item h="1" x="131"/>
        <item h="1" x="93"/>
        <item h="1" x="63"/>
        <item h="1" x="84"/>
        <item h="1" x="27"/>
        <item h="1" x="26"/>
        <item h="1" x="69"/>
        <item h="1" x="21"/>
        <item h="1" x="88"/>
        <item h="1" x="33"/>
        <item h="1" x="80"/>
        <item h="1" x="94"/>
        <item h="1" x="115"/>
        <item h="1" x="109"/>
        <item h="1" x="114"/>
        <item h="1" x="96"/>
        <item h="1" x="120"/>
        <item h="1" x="73"/>
        <item h="1" x="40"/>
        <item h="1" x="0"/>
        <item h="1" x="18"/>
        <item h="1" x="8"/>
        <item h="1" x="12"/>
        <item h="1" x="25"/>
        <item h="1" x="15"/>
        <item h="1" x="2"/>
        <item h="1" x="4"/>
        <item h="1" x="36"/>
        <item h="1" x="97"/>
        <item h="1" x="35"/>
        <item h="1" x="6"/>
        <item h="1" x="42"/>
        <item h="1" x="77"/>
        <item h="1" x="130"/>
        <item h="1" x="139"/>
        <item h="1" x="118"/>
        <item h="1" x="140"/>
        <item h="1" x="91"/>
        <item h="1" x="119"/>
        <item h="1" x="137"/>
        <item h="1" x="39"/>
        <item h="1" x="79"/>
        <item h="1" x="10"/>
        <item h="1" x="43"/>
        <item h="1" x="53"/>
        <item h="1" x="59"/>
        <item h="1" x="121"/>
        <item h="1" x="112"/>
        <item h="1" x="147"/>
        <item h="1" x="76"/>
        <item h="1" x="14"/>
        <item h="1" x="66"/>
        <item h="1" x="68"/>
        <item h="1" x="108"/>
        <item h="1" x="23"/>
        <item h="1" x="150"/>
        <item h="1" x="54"/>
        <item h="1" x="51"/>
        <item h="1" x="145"/>
        <item h="1" x="50"/>
        <item h="1" x="100"/>
        <item h="1" x="135"/>
        <item h="1" x="55"/>
        <item h="1" x="56"/>
        <item h="1" x="86"/>
        <item h="1" x="106"/>
        <item h="1" x="11"/>
        <item h="1" x="61"/>
        <item h="1" x="28"/>
        <item h="1" x="58"/>
        <item h="1" x="38"/>
        <item h="1" x="65"/>
        <item h="1" x="34"/>
        <item h="1" x="16"/>
        <item h="1" x="9"/>
        <item h="1" x="17"/>
        <item h="1" x="20"/>
        <item h="1" x="1"/>
        <item h="1" x="19"/>
        <item h="1" x="62"/>
        <item h="1" x="127"/>
        <item h="1" x="13"/>
        <item x="46"/>
        <item t="default"/>
      </items>
    </pivotField>
    <pivotField axis="axisPage" multipleItemSelectionAllowed="1" showAll="0">
      <items count="6">
        <item h="1" x="1"/>
        <item x="0"/>
        <item x="2"/>
        <item h="1"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>
      <items count="8">
        <item x="2"/>
        <item x="1"/>
        <item x="5"/>
        <item x="3"/>
        <item x="4"/>
        <item x="0"/>
        <item x="6"/>
        <item t="default"/>
      </items>
    </pivotField>
    <pivotField showAll="0"/>
    <pivotField showAll="0"/>
  </pivotFields>
  <rowFields count="1">
    <field x="20"/>
  </rowFields>
  <rowItems count="2">
    <i>
      <x v="151"/>
    </i>
    <i t="grand">
      <x/>
    </i>
  </rowItems>
  <colItems count="1">
    <i/>
  </colItems>
  <pageFields count="1">
    <pageField fld="21" hier="-1"/>
  </pageFields>
  <dataFields count="1">
    <dataField name="Contagem de CPF" fld="3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14E7E7-C7C4-4A98-89EB-DA0EB7ED0FCE}" name="Tabela dinâmica10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T6:U19" firstHeaderRow="1" firstDataRow="1" firstDataCol="1" rowPageCount="1" colPageCount="1"/>
  <pivotFields count="41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h="1" x="1"/>
        <item x="0"/>
        <item x="2"/>
        <item h="1"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8"/>
        <item x="5"/>
        <item x="6"/>
        <item x="1"/>
        <item x="7"/>
        <item x="9"/>
        <item x="4"/>
        <item x="0"/>
        <item x="2"/>
        <item x="3"/>
        <item x="10"/>
        <item x="11"/>
        <item t="default"/>
      </items>
    </pivotField>
  </pivotFields>
  <rowFields count="1">
    <field x="4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23" hier="-1"/>
  </pageFields>
  <dataFields count="1">
    <dataField name="Contagem de CPF" fld="3" subtotal="count" baseField="3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3E17E0-55C4-43C7-BBA8-B7542E9F691D}" name="Tabela dinâ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6:F11" firstHeaderRow="1" firstDataRow="2" firstDataCol="1" rowPageCount="1" colPageCount="1"/>
  <pivotFields count="36">
    <pivotField showAll="0"/>
    <pivotField axis="axisRow" showAll="0">
      <items count="4">
        <item x="1"/>
        <item x="0"/>
        <item x="2"/>
        <item t="default"/>
      </items>
    </pivotField>
    <pivotField showAll="0"/>
    <pivotField dataField="1"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h="1" x="1"/>
        <item x="0"/>
        <item x="2"/>
        <item h="1"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pageFields count="1">
    <pageField fld="21" hier="-1"/>
  </pageFields>
  <dataFields count="1">
    <dataField name="Contagem de CPF" fld="3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592DEE-1A53-4438-A613-82200B2C88EF}" name="Tabela dinâmica9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L23:M36" firstHeaderRow="1" firstDataRow="1" firstDataCol="1" rowPageCount="1" colPageCount="1"/>
  <pivotFields count="41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h="1" x="1"/>
        <item x="0"/>
        <item x="2"/>
        <item h="1"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10"/>
        <item x="8"/>
        <item x="0"/>
        <item x="7"/>
        <item x="2"/>
        <item x="3"/>
        <item x="5"/>
        <item x="4"/>
        <item x="6"/>
        <item x="1"/>
        <item x="9"/>
        <item x="11"/>
        <item t="default"/>
      </items>
    </pivotField>
    <pivotField showAll="0"/>
  </pivotFields>
  <rowFields count="1">
    <field x="39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23" hier="-1"/>
  </pageFields>
  <dataFields count="1">
    <dataField name="Contagem de CPF" fld="3" subtotal="count" baseField="3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CE83EF-CD4E-49D8-B1FF-92B0D106BF69}" name="Tabela dinâmica17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L41:M47" firstHeaderRow="1" firstDataRow="1" firstDataCol="1" rowPageCount="1" colPageCount="1"/>
  <pivotFields count="41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8">
        <item m="1" x="104"/>
        <item m="1" x="114"/>
        <item m="1" x="110"/>
        <item m="1" x="120"/>
        <item m="1" x="153"/>
        <item m="1" x="13"/>
        <item m="1" x="19"/>
        <item m="1" x="15"/>
        <item m="1" x="24"/>
        <item m="1" x="81"/>
        <item m="1" x="90"/>
        <item m="1" x="98"/>
        <item m="1" x="111"/>
        <item m="1" x="121"/>
        <item m="1" x="129"/>
        <item m="1" x="56"/>
        <item m="1" x="65"/>
        <item m="1" x="76"/>
        <item m="1" x="79"/>
        <item m="1" x="87"/>
        <item m="1" x="96"/>
        <item m="1" x="102"/>
        <item m="1" x="108"/>
        <item m="1" x="118"/>
        <item m="1" x="127"/>
        <item m="1" x="49"/>
        <item m="1" x="54"/>
        <item m="1" x="62"/>
        <item m="1" x="82"/>
        <item m="1" x="92"/>
        <item m="1" x="100"/>
        <item m="1" x="106"/>
        <item m="1" x="115"/>
        <item m="1" x="124"/>
        <item m="1" x="131"/>
        <item m="1" x="51"/>
        <item m="1" x="60"/>
        <item m="1" x="68"/>
        <item m="1" x="88"/>
        <item m="1" x="105"/>
        <item m="1" x="112"/>
        <item m="1" x="122"/>
        <item m="1" x="130"/>
        <item m="1" x="135"/>
        <item m="1" x="57"/>
        <item m="1" x="66"/>
        <item m="1" x="72"/>
        <item m="1" x="84"/>
        <item m="1" x="93"/>
        <item m="1" x="139"/>
        <item m="1" x="142"/>
        <item m="1" x="147"/>
        <item m="1" x="154"/>
        <item m="1" x="9"/>
        <item m="1" x="16"/>
        <item m="1" x="25"/>
        <item m="1" x="33"/>
        <item m="1" x="116"/>
        <item m="1" x="125"/>
        <item m="1" x="132"/>
        <item m="1" x="143"/>
        <item m="1" x="145"/>
        <item m="1" x="151"/>
        <item m="1" x="6"/>
        <item m="1" x="8"/>
        <item m="1" x="14"/>
        <item m="1" x="22"/>
        <item m="1" x="31"/>
        <item m="1" x="113"/>
        <item m="1" x="123"/>
        <item m="1" x="136"/>
        <item m="1" x="148"/>
        <item m="1" x="149"/>
        <item m="1" x="155"/>
        <item m="1" x="7"/>
        <item m="1" x="11"/>
        <item m="1" x="20"/>
        <item m="1" x="28"/>
        <item m="1" x="36"/>
        <item m="1" x="42"/>
        <item m="1" x="119"/>
        <item m="1" x="128"/>
        <item m="1" x="134"/>
        <item m="1" x="138"/>
        <item m="1" x="141"/>
        <item m="1" x="146"/>
        <item m="1" x="152"/>
        <item m="1" x="10"/>
        <item m="1" x="17"/>
        <item m="1" x="26"/>
        <item m="1" x="34"/>
        <item m="1" x="40"/>
        <item m="1" x="45"/>
        <item m="1" x="126"/>
        <item m="1" x="133"/>
        <item m="1" x="137"/>
        <item m="1" x="140"/>
        <item m="1" x="144"/>
        <item m="1" x="150"/>
        <item m="1" x="156"/>
        <item m="1" x="46"/>
        <item m="1" x="50"/>
        <item m="1" x="58"/>
        <item m="1" x="67"/>
        <item m="1" x="73"/>
        <item m="1" x="77"/>
        <item m="1" x="85"/>
        <item m="1" x="94"/>
        <item m="1" x="12"/>
        <item m="1" x="21"/>
        <item m="1" x="29"/>
        <item m="1" x="37"/>
        <item m="1" x="52"/>
        <item m="1" x="55"/>
        <item m="1" x="63"/>
        <item m="1" x="71"/>
        <item m="1" x="75"/>
        <item m="1" x="83"/>
        <item m="1" x="91"/>
        <item m="1" x="99"/>
        <item m="1" x="18"/>
        <item m="1" x="27"/>
        <item m="1" x="35"/>
        <item m="1" x="41"/>
        <item m="1" x="47"/>
        <item m="1" x="59"/>
        <item m="1" x="69"/>
        <item m="1" x="74"/>
        <item m="1" x="80"/>
        <item m="1" x="89"/>
        <item m="1" x="97"/>
        <item m="1" x="103"/>
        <item m="1" x="109"/>
        <item m="1" x="23"/>
        <item m="1" x="32"/>
        <item m="1" x="39"/>
        <item m="1" x="44"/>
        <item m="1" x="64"/>
        <item m="1" x="78"/>
        <item m="1" x="86"/>
        <item m="1" x="95"/>
        <item m="1" x="101"/>
        <item m="1" x="107"/>
        <item m="1" x="117"/>
        <item m="1" x="30"/>
        <item m="1" x="38"/>
        <item m="1" x="43"/>
        <item m="1" x="48"/>
        <item m="1" x="53"/>
        <item m="1" x="61"/>
        <item m="1" x="70"/>
        <item x="5"/>
        <item x="0"/>
        <item x="1"/>
        <item x="2"/>
        <item x="3"/>
        <item x="4"/>
        <item t="default"/>
      </items>
    </pivotField>
    <pivotField axis="axisRow" showAll="0">
      <items count="6">
        <item x="1"/>
        <item x="3"/>
        <item x="2"/>
        <item x="0"/>
        <item x="4"/>
        <item t="default"/>
      </items>
    </pivotField>
    <pivotField showAll="0"/>
    <pivotField axis="axisPage" multipleItemSelectionAllowed="1" showAll="0">
      <items count="6">
        <item h="1" x="1"/>
        <item x="0"/>
        <item x="2"/>
        <item h="1"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23" hier="-1"/>
  </pageFields>
  <dataFields count="1">
    <dataField name="Contagem de CPF" fld="3" subtotal="count" baseField="21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617928-6F3C-4E7F-BA05-126988FCCD1E}" name="Tabela dinâmica1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R25:S32" firstHeaderRow="1" firstDataRow="1" firstDataCol="1" rowPageCount="1" colPageCount="1"/>
  <pivotFields count="36">
    <pivotField showAll="0"/>
    <pivotField showAll="0">
      <items count="4">
        <item x="1"/>
        <item x="0"/>
        <item x="2"/>
        <item t="default"/>
      </items>
    </pivotField>
    <pivotField showAll="0"/>
    <pivotField dataField="1" showAll="0"/>
    <pivotField showAll="0"/>
    <pivotField showAll="0">
      <items count="4">
        <item x="0"/>
        <item x="1"/>
        <item x="2"/>
        <item t="default"/>
      </items>
    </pivotField>
    <pivotField showAll="0"/>
    <pivotField showAll="0">
      <items count="8">
        <item x="4"/>
        <item x="1"/>
        <item x="5"/>
        <item x="2"/>
        <item x="0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h="1" x="1"/>
        <item x="0"/>
        <item x="2"/>
        <item h="1"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axis="axisRow" showAll="0">
      <items count="8">
        <item x="2"/>
        <item x="1"/>
        <item x="5"/>
        <item x="3"/>
        <item x="4"/>
        <item x="0"/>
        <item x="6"/>
        <item t="default"/>
      </items>
    </pivotField>
    <pivotField showAll="0"/>
    <pivotField showAll="0"/>
  </pivotFields>
  <rowFields count="1">
    <field x="33"/>
  </rowFields>
  <rowItems count="7">
    <i>
      <x/>
    </i>
    <i>
      <x v="1"/>
    </i>
    <i>
      <x v="2"/>
    </i>
    <i>
      <x v="3"/>
    </i>
    <i>
      <x v="5"/>
    </i>
    <i>
      <x v="6"/>
    </i>
    <i t="grand">
      <x/>
    </i>
  </rowItems>
  <colItems count="1">
    <i/>
  </colItems>
  <pageFields count="1">
    <pageField fld="21" hier="-1"/>
  </pageFields>
  <dataFields count="1">
    <dataField name="Contagem de CPF" fld="3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EBB41-FF89-4538-8E3F-46850587AC08}" name="Tabela dinâmica7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B24:C32" firstHeaderRow="1" firstDataRow="1" firstDataCol="1" rowPageCount="1" colPageCount="1"/>
  <pivotFields count="36">
    <pivotField showAll="0"/>
    <pivotField showAll="0">
      <items count="4">
        <item x="1"/>
        <item x="0"/>
        <item x="2"/>
        <item t="default"/>
      </items>
    </pivotField>
    <pivotField showAll="0"/>
    <pivotField dataField="1" showAll="0"/>
    <pivotField showAll="0"/>
    <pivotField showAll="0">
      <items count="4">
        <item x="0"/>
        <item x="1"/>
        <item x="2"/>
        <item t="default"/>
      </items>
    </pivotField>
    <pivotField showAll="0"/>
    <pivotField axis="axisRow" showAll="0">
      <items count="8">
        <item x="4"/>
        <item x="1"/>
        <item x="5"/>
        <item x="2"/>
        <item x="0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h="1" x="1"/>
        <item x="0"/>
        <item x="2"/>
        <item h="1"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21" hier="-1"/>
  </pageFields>
  <dataFields count="1">
    <dataField name="Contagem de CPF" fld="3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7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10" Type="http://schemas.openxmlformats.org/officeDocument/2006/relationships/drawing" Target="../drawings/drawing3.xml"/><Relationship Id="rId4" Type="http://schemas.openxmlformats.org/officeDocument/2006/relationships/pivotTable" Target="../pivotTables/pivotTable5.xml"/><Relationship Id="rId9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87BC7-0DB2-4377-B7F8-BB0343EEB324}">
  <dimension ref="A1:E21"/>
  <sheetViews>
    <sheetView showGridLines="0" tabSelected="1" workbookViewId="0"/>
  </sheetViews>
  <sheetFormatPr defaultColWidth="0" defaultRowHeight="15" zeroHeight="1" x14ac:dyDescent="0.25"/>
  <cols>
    <col min="1" max="1" width="2.85546875" customWidth="1"/>
    <col min="2" max="2" width="12" customWidth="1"/>
    <col min="3" max="3" width="35.28515625" customWidth="1"/>
    <col min="4" max="4" width="10" customWidth="1"/>
    <col min="5" max="5" width="3" customWidth="1"/>
    <col min="6" max="16384" width="9.140625" hidden="1"/>
  </cols>
  <sheetData>
    <row r="1" spans="2:4" x14ac:dyDescent="0.25"/>
    <row r="2" spans="2:4" x14ac:dyDescent="0.25"/>
    <row r="3" spans="2:4" x14ac:dyDescent="0.25"/>
    <row r="4" spans="2:4" x14ac:dyDescent="0.25"/>
    <row r="5" spans="2:4" x14ac:dyDescent="0.25"/>
    <row r="6" spans="2:4" ht="28.5" customHeight="1" x14ac:dyDescent="0.25">
      <c r="B6" s="134" t="s">
        <v>11762</v>
      </c>
      <c r="C6" s="134"/>
      <c r="D6" s="134"/>
    </row>
    <row r="7" spans="2:4" x14ac:dyDescent="0.25">
      <c r="B7" s="133"/>
      <c r="C7" s="133"/>
      <c r="D7" s="133"/>
    </row>
    <row r="8" spans="2:4" x14ac:dyDescent="0.25">
      <c r="C8" s="130" t="s">
        <v>11761</v>
      </c>
    </row>
    <row r="9" spans="2:4" x14ac:dyDescent="0.25">
      <c r="C9" s="130" t="s">
        <v>11742</v>
      </c>
    </row>
    <row r="10" spans="2:4" x14ac:dyDescent="0.25">
      <c r="C10" s="130" t="s">
        <v>11743</v>
      </c>
    </row>
    <row r="11" spans="2:4" x14ac:dyDescent="0.25">
      <c r="C11" s="130" t="s">
        <v>11744</v>
      </c>
    </row>
    <row r="12" spans="2:4" x14ac:dyDescent="0.25">
      <c r="C12" s="130" t="s">
        <v>11745</v>
      </c>
      <c r="D12" s="131"/>
    </row>
    <row r="13" spans="2:4" x14ac:dyDescent="0.25">
      <c r="C13" s="130" t="s">
        <v>11746</v>
      </c>
    </row>
    <row r="14" spans="2:4" x14ac:dyDescent="0.25">
      <c r="C14" s="130" t="s">
        <v>11747</v>
      </c>
    </row>
    <row r="15" spans="2:4" x14ac:dyDescent="0.25">
      <c r="C15" s="130" t="s">
        <v>11748</v>
      </c>
    </row>
    <row r="16" spans="2:4" x14ac:dyDescent="0.25">
      <c r="C16" s="130" t="s">
        <v>11749</v>
      </c>
    </row>
    <row r="17" spans="3:3" x14ac:dyDescent="0.25">
      <c r="C17" s="130" t="s">
        <v>11750</v>
      </c>
    </row>
    <row r="18" spans="3:3" x14ac:dyDescent="0.25">
      <c r="C18" s="130" t="s">
        <v>11751</v>
      </c>
    </row>
    <row r="19" spans="3:3" x14ac:dyDescent="0.25">
      <c r="C19" s="130" t="s">
        <v>11752</v>
      </c>
    </row>
    <row r="20" spans="3:3" x14ac:dyDescent="0.25"/>
    <row r="21" spans="3:3" x14ac:dyDescent="0.25"/>
  </sheetData>
  <mergeCells count="1">
    <mergeCell ref="B6:D6"/>
  </mergeCells>
  <hyperlinks>
    <hyperlink ref="C9" location="'Cargos e Vacâncias - TA'!A1" display="Cargos e Vacâncias - TA" xr:uid="{E86930CF-DA12-4FB2-AA04-825472452FD7}"/>
    <hyperlink ref="C10" location="'Posse - TA'!A1" display="Posse - TA" xr:uid="{21DAF8FF-92E4-4481-B763-A1287E76499D}"/>
    <hyperlink ref="C11" location="'Regime de Trabalho - TA'!A1" display="Regime de Trabalho - TA" xr:uid="{6DBDDCA8-2D3A-4BB2-89D8-A1C57D848292}"/>
    <hyperlink ref="C12" location="'Perfil - TA'!A1" display="Perfil - TA" xr:uid="{C6F42A88-7434-411A-A781-9008263EBC88}"/>
    <hyperlink ref="C13" location="'Cargos Comissionads - TA'!A1" display="Cargos Comissionads - TA" xr:uid="{CCEF79B5-DA74-44DD-9FC0-CF3E9138AF40}"/>
    <hyperlink ref="C14" location="'Capacitação - TA'!A1" display="Capacitação - TA" xr:uid="{09B0F09E-A6C9-4CE2-98B3-34B6E124922C}"/>
    <hyperlink ref="C15" location="'Saúde - TA'!A1" display="Saúde - TA" xr:uid="{C7C77122-0A5B-46C4-8912-2C5E4E1EA0DD}"/>
    <hyperlink ref="C16" location="'Afastamentos - TA'!A1" display="Afastamentos - TA" xr:uid="{86DB296A-ADDD-4D1E-BFB5-21FD620F990F}"/>
    <hyperlink ref="C17" location="Terceirizados!A1" display="Terceirizados" xr:uid="{AC24C137-7EAC-46F6-9DA2-146193F326E0}"/>
    <hyperlink ref="C18" location="'Histórico Terceirizados'!A1" display="Histórico Terceirizados" xr:uid="{90C04D38-306D-42BB-B41D-D740D2CA0A58}"/>
    <hyperlink ref="C19" location="'Perfil - Terceirizados'!A1" display="Perfil - Terceirizados" xr:uid="{63CE675F-04CD-49C4-BF51-793BD8ABB9E1}"/>
    <hyperlink ref="C8" location="'Quadro resumo'!A1" display="Quadro resumo" xr:uid="{8189BEDA-D392-404D-AABA-2EEBDCCB8FC9}"/>
  </hyperlink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D8A71-D15D-4D39-8A85-0DA5FADC658C}">
  <dimension ref="A1:D7"/>
  <sheetViews>
    <sheetView showGridLines="0" workbookViewId="0"/>
  </sheetViews>
  <sheetFormatPr defaultColWidth="0" defaultRowHeight="15" zeroHeight="1" x14ac:dyDescent="0.25"/>
  <cols>
    <col min="1" max="1" width="9.140625" customWidth="1"/>
    <col min="2" max="2" width="48.28515625" customWidth="1"/>
    <col min="3" max="3" width="11" customWidth="1"/>
    <col min="4" max="4" width="9.140625" customWidth="1"/>
    <col min="5" max="16384" width="9.140625" hidden="1"/>
  </cols>
  <sheetData>
    <row r="1" spans="1:3" x14ac:dyDescent="0.25">
      <c r="A1" s="130" t="s">
        <v>11753</v>
      </c>
      <c r="B1" s="140" t="s">
        <v>11754</v>
      </c>
      <c r="C1" s="140"/>
    </row>
    <row r="2" spans="1:3" x14ac:dyDescent="0.25"/>
    <row r="3" spans="1:3" x14ac:dyDescent="0.25">
      <c r="B3" s="7" t="s">
        <v>11723</v>
      </c>
      <c r="C3" s="7" t="s">
        <v>158</v>
      </c>
    </row>
    <row r="4" spans="1:3" x14ac:dyDescent="0.25">
      <c r="B4" s="14" t="s">
        <v>11724</v>
      </c>
      <c r="C4" s="124">
        <v>759</v>
      </c>
    </row>
    <row r="5" spans="1:3" x14ac:dyDescent="0.25">
      <c r="B5" s="14" t="s">
        <v>11725</v>
      </c>
      <c r="C5" s="124">
        <v>48</v>
      </c>
    </row>
    <row r="6" spans="1:3" x14ac:dyDescent="0.25">
      <c r="B6" s="125" t="s">
        <v>157</v>
      </c>
      <c r="C6" s="126">
        <f>SUM(C4:C5)</f>
        <v>807</v>
      </c>
    </row>
    <row r="7" spans="1:3" x14ac:dyDescent="0.25"/>
  </sheetData>
  <mergeCells count="1">
    <mergeCell ref="B1:C1"/>
  </mergeCells>
  <hyperlinks>
    <hyperlink ref="A1" location="Menu!A1" display="Menu" xr:uid="{CEAE24EA-4E0C-4E05-959A-67E4A80AD5EF}"/>
  </hyperlink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023B5-87E6-4C99-8BE1-5CB7AE4B455C}">
  <dimension ref="A1:D5"/>
  <sheetViews>
    <sheetView showGridLines="0" workbookViewId="0"/>
  </sheetViews>
  <sheetFormatPr defaultColWidth="0" defaultRowHeight="15" zeroHeight="1" x14ac:dyDescent="0.25"/>
  <cols>
    <col min="1" max="1" width="9.140625" customWidth="1"/>
    <col min="2" max="2" width="52.140625" customWidth="1"/>
    <col min="3" max="4" width="9.140625" customWidth="1"/>
    <col min="5" max="16384" width="9.140625" hidden="1"/>
  </cols>
  <sheetData>
    <row r="1" spans="1:3" x14ac:dyDescent="0.25">
      <c r="A1" s="130" t="s">
        <v>11753</v>
      </c>
      <c r="B1" s="140" t="s">
        <v>11728</v>
      </c>
      <c r="C1" s="140"/>
    </row>
    <row r="2" spans="1:3" x14ac:dyDescent="0.25"/>
    <row r="3" spans="1:3" x14ac:dyDescent="0.25">
      <c r="B3" s="7" t="s">
        <v>11726</v>
      </c>
      <c r="C3" s="7" t="s">
        <v>158</v>
      </c>
    </row>
    <row r="4" spans="1:3" x14ac:dyDescent="0.25">
      <c r="B4" s="14" t="s">
        <v>11727</v>
      </c>
      <c r="C4" s="127">
        <v>5168</v>
      </c>
    </row>
    <row r="5" spans="1:3" x14ac:dyDescent="0.25"/>
  </sheetData>
  <mergeCells count="1">
    <mergeCell ref="B1:C1"/>
  </mergeCells>
  <hyperlinks>
    <hyperlink ref="A1" location="Menu!A1" display="Menu" xr:uid="{CE3090C6-58E3-4377-AE33-7A915E6B8C1D}"/>
  </hyperlink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59496-ECB4-4346-8348-DFBAEAB50D3B}">
  <dimension ref="A1:I12"/>
  <sheetViews>
    <sheetView showGridLines="0" workbookViewId="0"/>
  </sheetViews>
  <sheetFormatPr defaultColWidth="0" defaultRowHeight="15" zeroHeight="1" x14ac:dyDescent="0.25"/>
  <cols>
    <col min="1" max="1" width="9.140625" customWidth="1"/>
    <col min="2" max="2" width="47.42578125" style="2" bestFit="1" customWidth="1"/>
    <col min="3" max="3" width="10.42578125" style="2" bestFit="1" customWidth="1"/>
    <col min="4" max="4" width="11.140625" style="2" bestFit="1" customWidth="1"/>
    <col min="5" max="5" width="14.85546875" style="2" bestFit="1" customWidth="1"/>
    <col min="6" max="6" width="9.140625" customWidth="1"/>
    <col min="7" max="7" width="28.7109375" style="2" customWidth="1"/>
    <col min="8" max="8" width="21.7109375" style="2" customWidth="1"/>
    <col min="9" max="9" width="9.140625" customWidth="1"/>
    <col min="10" max="16384" width="9.140625" hidden="1"/>
  </cols>
  <sheetData>
    <row r="1" spans="1:8" x14ac:dyDescent="0.25">
      <c r="A1" s="130" t="s">
        <v>11753</v>
      </c>
      <c r="B1" s="139" t="s">
        <v>11740</v>
      </c>
      <c r="C1" s="139"/>
      <c r="D1" s="139"/>
      <c r="E1" s="139"/>
      <c r="G1" s="139" t="s">
        <v>11741</v>
      </c>
      <c r="H1" s="139"/>
    </row>
    <row r="2" spans="1:8" x14ac:dyDescent="0.25"/>
    <row r="3" spans="1:8" x14ac:dyDescent="0.25">
      <c r="B3" s="7" t="s">
        <v>11729</v>
      </c>
      <c r="C3" s="7" t="s">
        <v>230</v>
      </c>
      <c r="D3" s="7" t="s">
        <v>263</v>
      </c>
      <c r="E3" s="7" t="s">
        <v>11730</v>
      </c>
      <c r="G3" s="143" t="s">
        <v>11737</v>
      </c>
      <c r="H3" s="143"/>
    </row>
    <row r="4" spans="1:8" x14ac:dyDescent="0.25">
      <c r="B4" s="6" t="s">
        <v>11731</v>
      </c>
      <c r="C4" s="5">
        <v>10</v>
      </c>
      <c r="D4" s="5">
        <v>18</v>
      </c>
      <c r="E4" s="5">
        <v>0</v>
      </c>
      <c r="G4" s="4" t="s">
        <v>11738</v>
      </c>
      <c r="H4" s="122">
        <v>48</v>
      </c>
    </row>
    <row r="5" spans="1:8" x14ac:dyDescent="0.25">
      <c r="B5" s="6" t="s">
        <v>11732</v>
      </c>
      <c r="C5" s="5">
        <v>1</v>
      </c>
      <c r="D5" s="5">
        <v>4</v>
      </c>
      <c r="E5" s="5">
        <v>0</v>
      </c>
      <c r="G5" s="144" t="s">
        <v>11739</v>
      </c>
      <c r="H5" s="144"/>
    </row>
    <row r="6" spans="1:8" x14ac:dyDescent="0.25">
      <c r="B6" s="128" t="s">
        <v>11733</v>
      </c>
      <c r="C6" s="40">
        <f>SUM(C4:C5)</f>
        <v>11</v>
      </c>
      <c r="D6" s="40">
        <f t="shared" ref="D6:E6" si="0">SUM(D4:D5)</f>
        <v>22</v>
      </c>
      <c r="E6" s="40">
        <f t="shared" si="0"/>
        <v>0</v>
      </c>
      <c r="G6" s="4" t="s">
        <v>11738</v>
      </c>
      <c r="H6" s="122">
        <v>1</v>
      </c>
    </row>
    <row r="7" spans="1:8" x14ac:dyDescent="0.25">
      <c r="B7" s="7" t="s">
        <v>11734</v>
      </c>
      <c r="C7" s="7" t="s">
        <v>230</v>
      </c>
      <c r="D7" s="7" t="s">
        <v>263</v>
      </c>
      <c r="E7" s="7" t="s">
        <v>11730</v>
      </c>
      <c r="G7" s="129" t="s">
        <v>157</v>
      </c>
      <c r="H7" s="123">
        <f>H4+H6</f>
        <v>49</v>
      </c>
    </row>
    <row r="8" spans="1:8" x14ac:dyDescent="0.25">
      <c r="B8" s="6" t="s">
        <v>11731</v>
      </c>
      <c r="C8" s="5">
        <v>23</v>
      </c>
      <c r="D8" s="5">
        <v>22</v>
      </c>
      <c r="E8" s="5">
        <v>0</v>
      </c>
    </row>
    <row r="9" spans="1:8" x14ac:dyDescent="0.25">
      <c r="B9" s="6" t="s">
        <v>11735</v>
      </c>
      <c r="C9" s="5">
        <v>1</v>
      </c>
      <c r="D9" s="5">
        <v>5</v>
      </c>
      <c r="E9" s="5">
        <v>0</v>
      </c>
    </row>
    <row r="10" spans="1:8" x14ac:dyDescent="0.25">
      <c r="B10" s="128" t="s">
        <v>11736</v>
      </c>
      <c r="C10" s="40">
        <f>C8+C9</f>
        <v>24</v>
      </c>
      <c r="D10" s="40">
        <f t="shared" ref="D10:E10" si="1">D8+D9</f>
        <v>27</v>
      </c>
      <c r="E10" s="40">
        <f t="shared" si="1"/>
        <v>0</v>
      </c>
    </row>
    <row r="11" spans="1:8" x14ac:dyDescent="0.25">
      <c r="B11" s="128" t="s">
        <v>157</v>
      </c>
      <c r="C11" s="40">
        <f>C6+C10</f>
        <v>35</v>
      </c>
      <c r="D11" s="40">
        <f t="shared" ref="D11:E11" si="2">D6+D10</f>
        <v>49</v>
      </c>
      <c r="E11" s="40">
        <f t="shared" si="2"/>
        <v>0</v>
      </c>
    </row>
    <row r="12" spans="1:8" x14ac:dyDescent="0.25"/>
  </sheetData>
  <mergeCells count="4">
    <mergeCell ref="G3:H3"/>
    <mergeCell ref="G5:H5"/>
    <mergeCell ref="B1:E1"/>
    <mergeCell ref="G1:H1"/>
  </mergeCells>
  <hyperlinks>
    <hyperlink ref="A1" location="Menu!A1" display="Menu" xr:uid="{5A549488-A82A-4DD4-9F22-58C90698F4BE}"/>
  </hyperlink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D53C7-EFB9-459E-9819-39B8F43A7C81}">
  <dimension ref="B1:H74"/>
  <sheetViews>
    <sheetView showGridLines="0" topLeftCell="E1" workbookViewId="0">
      <selection activeCell="E1" sqref="E1"/>
    </sheetView>
  </sheetViews>
  <sheetFormatPr defaultColWidth="0" defaultRowHeight="15" zeroHeight="1" x14ac:dyDescent="0.25"/>
  <cols>
    <col min="1" max="1" width="9.140625" hidden="1" customWidth="1"/>
    <col min="2" max="2" width="47" hidden="1" customWidth="1"/>
    <col min="3" max="3" width="16.5703125" hidden="1" customWidth="1"/>
    <col min="4" max="4" width="0" hidden="1" customWidth="1"/>
    <col min="5" max="5" width="7" customWidth="1"/>
    <col min="6" max="6" width="44.28515625" style="2" customWidth="1"/>
    <col min="7" max="7" width="9.140625" style="2" customWidth="1"/>
    <col min="8" max="8" width="8" customWidth="1"/>
    <col min="9" max="16384" width="9.140625" hidden="1"/>
  </cols>
  <sheetData>
    <row r="1" spans="2:7" x14ac:dyDescent="0.25">
      <c r="E1" s="130" t="s">
        <v>11753</v>
      </c>
      <c r="F1" s="145" t="s">
        <v>11691</v>
      </c>
      <c r="G1" s="146"/>
    </row>
    <row r="2" spans="2:7" x14ac:dyDescent="0.25"/>
    <row r="3" spans="2:7" x14ac:dyDescent="0.25">
      <c r="B3" s="16" t="s">
        <v>9711</v>
      </c>
      <c r="C3" t="s">
        <v>9715</v>
      </c>
      <c r="F3" s="7" t="s">
        <v>9</v>
      </c>
      <c r="G3" s="7" t="s">
        <v>158</v>
      </c>
    </row>
    <row r="4" spans="2:7" x14ac:dyDescent="0.25">
      <c r="B4" s="17" t="s">
        <v>10033</v>
      </c>
      <c r="C4">
        <v>1</v>
      </c>
      <c r="F4" s="4" t="s">
        <v>11652</v>
      </c>
      <c r="G4" s="5">
        <v>1</v>
      </c>
    </row>
    <row r="5" spans="2:7" x14ac:dyDescent="0.25">
      <c r="B5" s="17" t="s">
        <v>15</v>
      </c>
      <c r="C5">
        <v>5</v>
      </c>
      <c r="F5" s="4" t="s">
        <v>15</v>
      </c>
      <c r="G5" s="5">
        <v>5</v>
      </c>
    </row>
    <row r="6" spans="2:7" x14ac:dyDescent="0.25">
      <c r="B6" s="17" t="s">
        <v>9837</v>
      </c>
      <c r="C6">
        <v>4</v>
      </c>
      <c r="F6" s="4" t="s">
        <v>11653</v>
      </c>
      <c r="G6" s="5">
        <v>4</v>
      </c>
    </row>
    <row r="7" spans="2:7" x14ac:dyDescent="0.25">
      <c r="B7" s="17" t="s">
        <v>9826</v>
      </c>
      <c r="C7">
        <v>16</v>
      </c>
      <c r="F7" s="4" t="s">
        <v>32</v>
      </c>
      <c r="G7" s="5">
        <v>16</v>
      </c>
    </row>
    <row r="8" spans="2:7" x14ac:dyDescent="0.25">
      <c r="B8" s="17" t="s">
        <v>9823</v>
      </c>
      <c r="C8">
        <v>55</v>
      </c>
      <c r="F8" s="4" t="s">
        <v>11654</v>
      </c>
      <c r="G8" s="5">
        <v>55</v>
      </c>
    </row>
    <row r="9" spans="2:7" x14ac:dyDescent="0.25">
      <c r="B9" s="17" t="s">
        <v>9808</v>
      </c>
      <c r="C9">
        <v>4</v>
      </c>
      <c r="F9" s="4" t="s">
        <v>11655</v>
      </c>
      <c r="G9" s="5">
        <v>4</v>
      </c>
    </row>
    <row r="10" spans="2:7" x14ac:dyDescent="0.25">
      <c r="B10" s="17" t="s">
        <v>11323</v>
      </c>
      <c r="C10">
        <v>4</v>
      </c>
      <c r="F10" s="4" t="s">
        <v>11656</v>
      </c>
      <c r="G10" s="5">
        <v>4</v>
      </c>
    </row>
    <row r="11" spans="2:7" x14ac:dyDescent="0.25">
      <c r="B11" s="17" t="s">
        <v>11521</v>
      </c>
      <c r="C11">
        <v>1</v>
      </c>
      <c r="F11" s="4" t="s">
        <v>29</v>
      </c>
      <c r="G11" s="5">
        <v>1</v>
      </c>
    </row>
    <row r="12" spans="2:7" x14ac:dyDescent="0.25">
      <c r="B12" s="17" t="s">
        <v>11332</v>
      </c>
      <c r="C12">
        <v>11</v>
      </c>
      <c r="F12" s="4" t="s">
        <v>11657</v>
      </c>
      <c r="G12" s="5">
        <v>11</v>
      </c>
    </row>
    <row r="13" spans="2:7" x14ac:dyDescent="0.25">
      <c r="B13" s="17" t="s">
        <v>11469</v>
      </c>
      <c r="C13">
        <v>1</v>
      </c>
      <c r="F13" s="4" t="s">
        <v>11658</v>
      </c>
      <c r="G13" s="5">
        <v>1</v>
      </c>
    </row>
    <row r="14" spans="2:7" x14ac:dyDescent="0.25">
      <c r="B14" s="17" t="s">
        <v>11200</v>
      </c>
      <c r="C14">
        <v>11</v>
      </c>
      <c r="F14" s="4" t="s">
        <v>11659</v>
      </c>
      <c r="G14" s="5">
        <v>11</v>
      </c>
    </row>
    <row r="15" spans="2:7" x14ac:dyDescent="0.25">
      <c r="B15" s="17" t="s">
        <v>10165</v>
      </c>
      <c r="C15">
        <v>4</v>
      </c>
      <c r="F15" s="4" t="s">
        <v>11660</v>
      </c>
      <c r="G15" s="5">
        <v>4</v>
      </c>
    </row>
    <row r="16" spans="2:7" x14ac:dyDescent="0.25">
      <c r="B16" s="17" t="s">
        <v>10523</v>
      </c>
      <c r="C16">
        <v>22</v>
      </c>
      <c r="F16" s="4" t="s">
        <v>11661</v>
      </c>
      <c r="G16" s="5">
        <v>22</v>
      </c>
    </row>
    <row r="17" spans="2:7" x14ac:dyDescent="0.25">
      <c r="B17" s="17" t="s">
        <v>11529</v>
      </c>
      <c r="C17">
        <v>37</v>
      </c>
      <c r="F17" s="4" t="s">
        <v>11662</v>
      </c>
      <c r="G17" s="5">
        <v>37</v>
      </c>
    </row>
    <row r="18" spans="2:7" x14ac:dyDescent="0.25">
      <c r="B18" s="17" t="s">
        <v>9859</v>
      </c>
      <c r="C18">
        <v>6</v>
      </c>
      <c r="F18" s="4" t="s">
        <v>9859</v>
      </c>
      <c r="G18" s="5">
        <v>6</v>
      </c>
    </row>
    <row r="19" spans="2:7" x14ac:dyDescent="0.25">
      <c r="B19" s="17" t="s">
        <v>11355</v>
      </c>
      <c r="C19">
        <v>7</v>
      </c>
      <c r="F19" s="4" t="s">
        <v>11663</v>
      </c>
      <c r="G19" s="5">
        <v>7</v>
      </c>
    </row>
    <row r="20" spans="2:7" x14ac:dyDescent="0.25">
      <c r="B20" s="17" t="s">
        <v>11307</v>
      </c>
      <c r="C20">
        <v>1</v>
      </c>
      <c r="F20" s="4" t="s">
        <v>11664</v>
      </c>
      <c r="G20" s="5">
        <v>1</v>
      </c>
    </row>
    <row r="21" spans="2:7" x14ac:dyDescent="0.25">
      <c r="B21" s="17" t="s">
        <v>9868</v>
      </c>
      <c r="C21">
        <v>9</v>
      </c>
      <c r="F21" s="4" t="s">
        <v>9868</v>
      </c>
      <c r="G21" s="5">
        <v>9</v>
      </c>
    </row>
    <row r="22" spans="2:7" x14ac:dyDescent="0.25">
      <c r="B22" s="17" t="s">
        <v>11517</v>
      </c>
      <c r="C22">
        <v>2</v>
      </c>
      <c r="F22" s="4" t="s">
        <v>11517</v>
      </c>
      <c r="G22" s="5">
        <v>2</v>
      </c>
    </row>
    <row r="23" spans="2:7" x14ac:dyDescent="0.25">
      <c r="B23" s="17" t="s">
        <v>1</v>
      </c>
      <c r="C23">
        <v>3</v>
      </c>
      <c r="F23" s="4" t="s">
        <v>47</v>
      </c>
      <c r="G23" s="5">
        <v>3</v>
      </c>
    </row>
    <row r="24" spans="2:7" x14ac:dyDescent="0.25">
      <c r="B24" s="17" t="s">
        <v>9844</v>
      </c>
      <c r="C24">
        <v>25</v>
      </c>
      <c r="F24" s="4" t="s">
        <v>11665</v>
      </c>
      <c r="G24" s="5">
        <v>25</v>
      </c>
    </row>
    <row r="25" spans="2:7" x14ac:dyDescent="0.25">
      <c r="B25" s="17" t="s">
        <v>9818</v>
      </c>
      <c r="C25">
        <v>1</v>
      </c>
      <c r="F25" s="4" t="s">
        <v>9818</v>
      </c>
      <c r="G25" s="5">
        <v>1</v>
      </c>
    </row>
    <row r="26" spans="2:7" x14ac:dyDescent="0.25">
      <c r="B26" s="17" t="s">
        <v>2</v>
      </c>
      <c r="C26">
        <v>11</v>
      </c>
      <c r="F26" s="4" t="s">
        <v>56</v>
      </c>
      <c r="G26" s="5">
        <v>11</v>
      </c>
    </row>
    <row r="27" spans="2:7" x14ac:dyDescent="0.25">
      <c r="B27" s="17" t="s">
        <v>11395</v>
      </c>
      <c r="C27">
        <v>7</v>
      </c>
      <c r="F27" s="4" t="s">
        <v>11666</v>
      </c>
      <c r="G27" s="5">
        <v>7</v>
      </c>
    </row>
    <row r="28" spans="2:7" x14ac:dyDescent="0.25">
      <c r="B28" s="17" t="s">
        <v>11165</v>
      </c>
      <c r="C28">
        <v>3</v>
      </c>
      <c r="F28" s="4" t="s">
        <v>11667</v>
      </c>
      <c r="G28" s="5">
        <v>4</v>
      </c>
    </row>
    <row r="29" spans="2:7" x14ac:dyDescent="0.25">
      <c r="B29" s="17" t="s">
        <v>10158</v>
      </c>
      <c r="C29">
        <v>3</v>
      </c>
      <c r="F29" s="4" t="s">
        <v>11668</v>
      </c>
      <c r="G29" s="5">
        <v>2</v>
      </c>
    </row>
    <row r="30" spans="2:7" x14ac:dyDescent="0.25">
      <c r="B30" s="17" t="s">
        <v>11410</v>
      </c>
      <c r="C30">
        <v>4</v>
      </c>
      <c r="F30" s="4" t="s">
        <v>11669</v>
      </c>
      <c r="G30" s="5">
        <v>8</v>
      </c>
    </row>
    <row r="31" spans="2:7" x14ac:dyDescent="0.25">
      <c r="B31" s="17" t="s">
        <v>11419</v>
      </c>
      <c r="C31">
        <v>2</v>
      </c>
      <c r="F31" s="4" t="s">
        <v>11670</v>
      </c>
      <c r="G31" s="5">
        <v>1</v>
      </c>
    </row>
    <row r="32" spans="2:7" x14ac:dyDescent="0.25">
      <c r="B32" s="17" t="s">
        <v>10534</v>
      </c>
      <c r="C32">
        <v>2</v>
      </c>
      <c r="F32" s="4" t="s">
        <v>11671</v>
      </c>
      <c r="G32" s="5">
        <v>3</v>
      </c>
    </row>
    <row r="33" spans="2:7" x14ac:dyDescent="0.25">
      <c r="B33" s="17" t="s">
        <v>10178</v>
      </c>
      <c r="C33">
        <v>1</v>
      </c>
      <c r="F33" s="4" t="s">
        <v>11690</v>
      </c>
      <c r="G33" s="5">
        <v>1</v>
      </c>
    </row>
    <row r="34" spans="2:7" x14ac:dyDescent="0.25">
      <c r="B34" s="17" t="s">
        <v>10595</v>
      </c>
      <c r="C34">
        <v>3</v>
      </c>
      <c r="F34" s="4" t="s">
        <v>11672</v>
      </c>
      <c r="G34" s="5">
        <v>2</v>
      </c>
    </row>
    <row r="35" spans="2:7" x14ac:dyDescent="0.25">
      <c r="B35" s="17" t="s">
        <v>11305</v>
      </c>
      <c r="C35">
        <v>1</v>
      </c>
      <c r="F35" s="4" t="s">
        <v>72</v>
      </c>
      <c r="G35" s="5">
        <v>9</v>
      </c>
    </row>
    <row r="36" spans="2:7" x14ac:dyDescent="0.25">
      <c r="B36" s="17" t="s">
        <v>10201</v>
      </c>
      <c r="C36">
        <v>2</v>
      </c>
      <c r="F36" s="4" t="s">
        <v>9892</v>
      </c>
      <c r="G36" s="5">
        <v>3</v>
      </c>
    </row>
    <row r="37" spans="2:7" x14ac:dyDescent="0.25">
      <c r="B37" s="17" t="s">
        <v>6</v>
      </c>
      <c r="C37">
        <v>9</v>
      </c>
      <c r="F37" s="4" t="s">
        <v>11629</v>
      </c>
      <c r="G37" s="5">
        <v>3</v>
      </c>
    </row>
    <row r="38" spans="2:7" x14ac:dyDescent="0.25">
      <c r="B38" s="17" t="s">
        <v>9892</v>
      </c>
      <c r="C38">
        <v>3</v>
      </c>
      <c r="F38" s="4" t="s">
        <v>11673</v>
      </c>
      <c r="G38" s="5">
        <v>2</v>
      </c>
    </row>
    <row r="39" spans="2:7" x14ac:dyDescent="0.25">
      <c r="B39" s="17" t="s">
        <v>11192</v>
      </c>
      <c r="C39">
        <v>1</v>
      </c>
      <c r="F39" s="4" t="s">
        <v>11674</v>
      </c>
      <c r="G39" s="5">
        <v>1</v>
      </c>
    </row>
    <row r="40" spans="2:7" x14ac:dyDescent="0.25">
      <c r="B40" s="17" t="s">
        <v>11629</v>
      </c>
      <c r="C40">
        <v>2</v>
      </c>
      <c r="F40" s="4" t="s">
        <v>80</v>
      </c>
      <c r="G40" s="5">
        <v>29</v>
      </c>
    </row>
    <row r="41" spans="2:7" x14ac:dyDescent="0.25">
      <c r="B41" s="17" t="s">
        <v>11294</v>
      </c>
      <c r="C41">
        <v>2</v>
      </c>
      <c r="F41" s="4" t="s">
        <v>11287</v>
      </c>
      <c r="G41" s="5">
        <v>1</v>
      </c>
    </row>
    <row r="42" spans="2:7" x14ac:dyDescent="0.25">
      <c r="B42" s="17" t="s">
        <v>11427</v>
      </c>
      <c r="C42">
        <v>1</v>
      </c>
      <c r="F42" s="4" t="s">
        <v>11675</v>
      </c>
      <c r="G42" s="5">
        <v>6</v>
      </c>
    </row>
    <row r="43" spans="2:7" x14ac:dyDescent="0.25">
      <c r="B43" s="17" t="s">
        <v>3</v>
      </c>
      <c r="C43">
        <v>29</v>
      </c>
      <c r="F43" s="4" t="s">
        <v>11676</v>
      </c>
      <c r="G43" s="5">
        <v>9</v>
      </c>
    </row>
    <row r="44" spans="2:7" x14ac:dyDescent="0.25">
      <c r="B44" s="17" t="s">
        <v>11287</v>
      </c>
      <c r="C44">
        <v>1</v>
      </c>
      <c r="F44" s="4" t="s">
        <v>11677</v>
      </c>
      <c r="G44" s="5">
        <v>2</v>
      </c>
    </row>
    <row r="45" spans="2:7" x14ac:dyDescent="0.25">
      <c r="B45" s="17" t="s">
        <v>11495</v>
      </c>
      <c r="C45">
        <v>6</v>
      </c>
      <c r="F45" s="4" t="s">
        <v>11678</v>
      </c>
      <c r="G45" s="5">
        <v>8</v>
      </c>
    </row>
    <row r="46" spans="2:7" x14ac:dyDescent="0.25">
      <c r="B46" s="17" t="s">
        <v>9883</v>
      </c>
      <c r="C46">
        <v>9</v>
      </c>
      <c r="F46" s="4" t="s">
        <v>92</v>
      </c>
      <c r="G46" s="5">
        <v>7</v>
      </c>
    </row>
    <row r="47" spans="2:7" x14ac:dyDescent="0.25">
      <c r="B47" s="17" t="s">
        <v>10543</v>
      </c>
      <c r="C47">
        <v>2</v>
      </c>
      <c r="F47" s="4" t="s">
        <v>11679</v>
      </c>
      <c r="G47" s="5">
        <v>12</v>
      </c>
    </row>
    <row r="48" spans="2:7" x14ac:dyDescent="0.25">
      <c r="B48" s="17" t="s">
        <v>10914</v>
      </c>
      <c r="C48">
        <v>8</v>
      </c>
      <c r="F48" s="4" t="s">
        <v>11680</v>
      </c>
      <c r="G48" s="5">
        <v>10</v>
      </c>
    </row>
    <row r="49" spans="2:7" x14ac:dyDescent="0.25">
      <c r="B49" s="17" t="s">
        <v>7</v>
      </c>
      <c r="C49">
        <v>7</v>
      </c>
      <c r="F49" s="4" t="s">
        <v>11681</v>
      </c>
      <c r="G49" s="5">
        <v>95</v>
      </c>
    </row>
    <row r="50" spans="2:7" x14ac:dyDescent="0.25">
      <c r="B50" s="17" t="s">
        <v>11444</v>
      </c>
      <c r="C50">
        <v>12</v>
      </c>
      <c r="F50" s="4" t="s">
        <v>99</v>
      </c>
      <c r="G50" s="5">
        <v>265</v>
      </c>
    </row>
    <row r="51" spans="2:7" x14ac:dyDescent="0.25">
      <c r="B51" s="17" t="s">
        <v>11049</v>
      </c>
      <c r="C51">
        <v>10</v>
      </c>
      <c r="F51" s="4" t="s">
        <v>10187</v>
      </c>
      <c r="G51" s="5">
        <v>3</v>
      </c>
    </row>
    <row r="52" spans="2:7" x14ac:dyDescent="0.25">
      <c r="B52" s="17" t="s">
        <v>4</v>
      </c>
      <c r="C52">
        <v>67</v>
      </c>
      <c r="F52" s="4" t="s">
        <v>10182</v>
      </c>
      <c r="G52" s="5">
        <v>2</v>
      </c>
    </row>
    <row r="53" spans="2:7" x14ac:dyDescent="0.25">
      <c r="B53" s="17" t="s">
        <v>11111</v>
      </c>
      <c r="C53">
        <v>10</v>
      </c>
      <c r="F53" s="4" t="s">
        <v>10196</v>
      </c>
      <c r="G53" s="5">
        <v>1</v>
      </c>
    </row>
    <row r="54" spans="2:7" x14ac:dyDescent="0.25">
      <c r="B54" s="17" t="s">
        <v>11066</v>
      </c>
      <c r="C54">
        <v>18</v>
      </c>
      <c r="F54" s="4" t="s">
        <v>11682</v>
      </c>
      <c r="G54" s="5">
        <v>6</v>
      </c>
    </row>
    <row r="55" spans="2:7" x14ac:dyDescent="0.25">
      <c r="B55" s="17" t="s">
        <v>99</v>
      </c>
      <c r="C55">
        <v>256</v>
      </c>
      <c r="F55" s="4" t="s">
        <v>11683</v>
      </c>
      <c r="G55" s="5">
        <v>24</v>
      </c>
    </row>
    <row r="56" spans="2:7" x14ac:dyDescent="0.25">
      <c r="B56" s="17" t="s">
        <v>10985</v>
      </c>
      <c r="C56">
        <v>9</v>
      </c>
      <c r="F56" s="4" t="s">
        <v>102</v>
      </c>
      <c r="G56" s="5">
        <v>30</v>
      </c>
    </row>
    <row r="57" spans="2:7" x14ac:dyDescent="0.25">
      <c r="B57" s="17" t="s">
        <v>10187</v>
      </c>
      <c r="C57">
        <v>3</v>
      </c>
      <c r="F57" s="4" t="s">
        <v>11684</v>
      </c>
      <c r="G57" s="5">
        <v>4</v>
      </c>
    </row>
    <row r="58" spans="2:7" x14ac:dyDescent="0.25">
      <c r="B58" s="17" t="s">
        <v>10182</v>
      </c>
      <c r="C58">
        <v>2</v>
      </c>
      <c r="F58" s="4" t="s">
        <v>119</v>
      </c>
      <c r="G58" s="5">
        <v>13</v>
      </c>
    </row>
    <row r="59" spans="2:7" x14ac:dyDescent="0.25">
      <c r="B59" s="17" t="s">
        <v>10196</v>
      </c>
      <c r="C59">
        <v>1</v>
      </c>
      <c r="F59" s="4" t="s">
        <v>10184</v>
      </c>
      <c r="G59" s="5">
        <v>3</v>
      </c>
    </row>
    <row r="60" spans="2:7" x14ac:dyDescent="0.25">
      <c r="B60" s="17" t="s">
        <v>11297</v>
      </c>
      <c r="C60">
        <v>6</v>
      </c>
      <c r="F60" s="4" t="s">
        <v>11685</v>
      </c>
      <c r="G60" s="5">
        <v>6</v>
      </c>
    </row>
    <row r="61" spans="2:7" x14ac:dyDescent="0.25">
      <c r="B61" s="17" t="s">
        <v>11472</v>
      </c>
      <c r="C61">
        <v>24</v>
      </c>
      <c r="F61" s="4" t="s">
        <v>11686</v>
      </c>
      <c r="G61" s="5">
        <v>23</v>
      </c>
    </row>
    <row r="62" spans="2:7" x14ac:dyDescent="0.25">
      <c r="B62" s="17" t="s">
        <v>8</v>
      </c>
      <c r="C62">
        <v>30</v>
      </c>
      <c r="F62" s="4" t="s">
        <v>11687</v>
      </c>
      <c r="G62" s="5">
        <v>7</v>
      </c>
    </row>
    <row r="63" spans="2:7" x14ac:dyDescent="0.25">
      <c r="B63" s="17" t="s">
        <v>10171</v>
      </c>
      <c r="C63">
        <v>4</v>
      </c>
      <c r="F63" s="4" t="s">
        <v>11688</v>
      </c>
      <c r="G63" s="5">
        <v>2</v>
      </c>
    </row>
    <row r="64" spans="2:7" x14ac:dyDescent="0.25">
      <c r="B64" s="17" t="s">
        <v>10567</v>
      </c>
      <c r="C64">
        <v>13</v>
      </c>
      <c r="F64" s="4" t="s">
        <v>142</v>
      </c>
      <c r="G64" s="5">
        <v>116</v>
      </c>
    </row>
    <row r="65" spans="2:7" x14ac:dyDescent="0.25">
      <c r="B65" s="17" t="s">
        <v>10184</v>
      </c>
      <c r="C65">
        <v>3</v>
      </c>
      <c r="F65" s="4" t="s">
        <v>11689</v>
      </c>
      <c r="G65" s="5">
        <v>24</v>
      </c>
    </row>
    <row r="66" spans="2:7" x14ac:dyDescent="0.25">
      <c r="B66" s="17" t="s">
        <v>10585</v>
      </c>
      <c r="C66">
        <v>6</v>
      </c>
      <c r="F66" s="119" t="s">
        <v>157</v>
      </c>
      <c r="G66" s="3">
        <f>SUM(G4:G65)</f>
        <v>995</v>
      </c>
    </row>
    <row r="67" spans="2:7" x14ac:dyDescent="0.25">
      <c r="B67" s="17" t="s">
        <v>10125</v>
      </c>
      <c r="C67">
        <v>23</v>
      </c>
    </row>
    <row r="68" spans="2:7" hidden="1" x14ac:dyDescent="0.25">
      <c r="B68" s="17" t="s">
        <v>9833</v>
      </c>
      <c r="C68">
        <v>7</v>
      </c>
    </row>
    <row r="69" spans="2:7" hidden="1" x14ac:dyDescent="0.25">
      <c r="B69" s="17" t="s">
        <v>11316</v>
      </c>
      <c r="C69">
        <v>2</v>
      </c>
    </row>
    <row r="70" spans="2:7" hidden="1" x14ac:dyDescent="0.25">
      <c r="B70" s="17" t="s">
        <v>0</v>
      </c>
      <c r="C70">
        <v>103</v>
      </c>
    </row>
    <row r="71" spans="2:7" hidden="1" x14ac:dyDescent="0.25">
      <c r="B71" s="17" t="s">
        <v>10626</v>
      </c>
      <c r="C71">
        <v>13</v>
      </c>
    </row>
    <row r="72" spans="2:7" hidden="1" x14ac:dyDescent="0.25">
      <c r="B72" s="17" t="s">
        <v>10623</v>
      </c>
      <c r="C72">
        <v>24</v>
      </c>
    </row>
    <row r="73" spans="2:7" hidden="1" x14ac:dyDescent="0.25">
      <c r="B73" s="17" t="s">
        <v>9712</v>
      </c>
    </row>
    <row r="74" spans="2:7" hidden="1" x14ac:dyDescent="0.25">
      <c r="B74" s="17" t="s">
        <v>9713</v>
      </c>
      <c r="C74">
        <v>995</v>
      </c>
    </row>
  </sheetData>
  <mergeCells count="1">
    <mergeCell ref="F1:G1"/>
  </mergeCells>
  <hyperlinks>
    <hyperlink ref="E1" location="Menu!A1" display="Menu" xr:uid="{EB412F9A-44BA-4AD1-AD9E-B9B6F465178F}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2A4B6-533A-4C62-A3EA-D6CC8EABE1E3}">
  <dimension ref="A1:M26"/>
  <sheetViews>
    <sheetView showGridLines="0" workbookViewId="0"/>
  </sheetViews>
  <sheetFormatPr defaultColWidth="0" defaultRowHeight="15" zeroHeight="1" x14ac:dyDescent="0.25"/>
  <cols>
    <col min="1" max="13" width="9.140625" customWidth="1"/>
    <col min="14" max="16384" width="9.140625" hidden="1"/>
  </cols>
  <sheetData>
    <row r="1" spans="1:12" x14ac:dyDescent="0.25">
      <c r="A1" s="130" t="s">
        <v>11753</v>
      </c>
      <c r="B1" s="147" t="s">
        <v>11692</v>
      </c>
      <c r="C1" s="148"/>
      <c r="D1" s="148"/>
      <c r="E1" s="148"/>
      <c r="F1" s="148"/>
      <c r="G1" s="148"/>
      <c r="H1" s="148"/>
      <c r="I1" s="148"/>
      <c r="J1" s="148"/>
      <c r="K1" s="148"/>
      <c r="L1" s="149"/>
    </row>
    <row r="2" spans="1:12" x14ac:dyDescent="0.25"/>
    <row r="3" spans="1:12" x14ac:dyDescent="0.25"/>
    <row r="4" spans="1:12" x14ac:dyDescent="0.25"/>
    <row r="5" spans="1:12" x14ac:dyDescent="0.25"/>
    <row r="6" spans="1:12" x14ac:dyDescent="0.25"/>
    <row r="7" spans="1:12" x14ac:dyDescent="0.25"/>
    <row r="8" spans="1:12" x14ac:dyDescent="0.25"/>
    <row r="9" spans="1:12" x14ac:dyDescent="0.25"/>
    <row r="10" spans="1:12" x14ac:dyDescent="0.25"/>
    <row r="11" spans="1:12" x14ac:dyDescent="0.25">
      <c r="D11">
        <v>2018</v>
      </c>
      <c r="E11">
        <v>2019</v>
      </c>
      <c r="F11">
        <v>2020</v>
      </c>
      <c r="G11">
        <v>2021</v>
      </c>
      <c r="H11">
        <v>2022</v>
      </c>
    </row>
    <row r="12" spans="1:12" x14ac:dyDescent="0.25">
      <c r="D12" s="20">
        <v>1624</v>
      </c>
      <c r="E12" s="20">
        <v>1363</v>
      </c>
      <c r="F12">
        <v>822</v>
      </c>
      <c r="G12">
        <v>821</v>
      </c>
      <c r="H12">
        <v>995</v>
      </c>
    </row>
    <row r="13" spans="1:12" x14ac:dyDescent="0.25"/>
    <row r="14" spans="1:12" x14ac:dyDescent="0.25"/>
    <row r="15" spans="1:12" x14ac:dyDescent="0.25"/>
    <row r="16" spans="1:1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</sheetData>
  <mergeCells count="1">
    <mergeCell ref="B1:L1"/>
  </mergeCells>
  <hyperlinks>
    <hyperlink ref="A1" location="Menu!A1" display="Menu" xr:uid="{9382EFA8-37E5-41EF-9020-86B88680DAD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0CC19-35D6-4472-AA4A-040AE0244147}">
  <dimension ref="A1:X39"/>
  <sheetViews>
    <sheetView showGridLines="0" workbookViewId="0"/>
  </sheetViews>
  <sheetFormatPr defaultColWidth="0" defaultRowHeight="15" zeroHeight="1" x14ac:dyDescent="0.25"/>
  <cols>
    <col min="1" max="1" width="8.28515625" customWidth="1"/>
    <col min="2" max="2" width="16.5703125" bestFit="1" customWidth="1"/>
    <col min="3" max="3" width="9.85546875" customWidth="1"/>
    <col min="4" max="4" width="10.28515625" customWidth="1"/>
    <col min="5" max="5" width="7" bestFit="1" customWidth="1"/>
    <col min="6" max="6" width="10.7109375" bestFit="1" customWidth="1"/>
    <col min="7" max="7" width="5.7109375" customWidth="1"/>
    <col min="8" max="8" width="7" bestFit="1" customWidth="1"/>
    <col min="9" max="9" width="9.42578125" customWidth="1"/>
    <col min="10" max="10" width="15.85546875" customWidth="1"/>
    <col min="11" max="11" width="18" bestFit="1" customWidth="1"/>
    <col min="12" max="13" width="16.5703125" bestFit="1" customWidth="1"/>
    <col min="14" max="15" width="9.140625" customWidth="1"/>
    <col min="16" max="16" width="8.28515625" customWidth="1"/>
    <col min="17" max="19" width="9.140625" customWidth="1"/>
    <col min="20" max="20" width="18" bestFit="1" customWidth="1"/>
    <col min="21" max="21" width="16.5703125" bestFit="1" customWidth="1"/>
    <col min="22" max="22" width="17.42578125" customWidth="1"/>
    <col min="23" max="23" width="9.140625" customWidth="1"/>
    <col min="24" max="24" width="0" hidden="1" customWidth="1"/>
    <col min="25" max="16384" width="9.140625" hidden="1"/>
  </cols>
  <sheetData>
    <row r="1" spans="1:23" x14ac:dyDescent="0.25">
      <c r="A1" s="130" t="s">
        <v>11753</v>
      </c>
      <c r="B1" s="141" t="s">
        <v>11701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20"/>
    </row>
    <row r="2" spans="1:23" x14ac:dyDescent="0.25"/>
    <row r="3" spans="1:23" x14ac:dyDescent="0.25"/>
    <row r="4" spans="1:23" x14ac:dyDescent="0.25">
      <c r="C4" s="16" t="s">
        <v>9714</v>
      </c>
      <c r="R4" s="16" t="s">
        <v>9711</v>
      </c>
      <c r="S4" t="s">
        <v>9715</v>
      </c>
    </row>
    <row r="5" spans="1:23" x14ac:dyDescent="0.25">
      <c r="C5" t="s">
        <v>9721</v>
      </c>
      <c r="D5" t="s">
        <v>9722</v>
      </c>
      <c r="E5" t="s">
        <v>9712</v>
      </c>
      <c r="F5" t="s">
        <v>9713</v>
      </c>
      <c r="G5" t="s">
        <v>9721</v>
      </c>
      <c r="H5" s="25">
        <f>GETPIVOTDATA("CPF",$B$4,"Sexo","Feminino")/GETPIVOTDATA("CPF",$B$4)</f>
        <v>0.46633165829145728</v>
      </c>
      <c r="R5" s="17" t="s">
        <v>263</v>
      </c>
      <c r="S5">
        <v>1</v>
      </c>
      <c r="T5" s="17" t="s">
        <v>9763</v>
      </c>
      <c r="U5" s="25">
        <f>GETPIVOTDATA("CPF",$R$4,"Escolaridade do funcionário","Fundamental incompleto")/GETPIVOTDATA("CPF",$R$4)</f>
        <v>4.8241206030150752E-2</v>
      </c>
    </row>
    <row r="6" spans="1:23" x14ac:dyDescent="0.25">
      <c r="B6" t="s">
        <v>9715</v>
      </c>
      <c r="C6">
        <v>464</v>
      </c>
      <c r="D6">
        <v>531</v>
      </c>
      <c r="F6">
        <v>995</v>
      </c>
      <c r="G6" t="s">
        <v>9722</v>
      </c>
      <c r="H6" s="25">
        <f>GETPIVOTDATA("CPF",$B$4,"Sexo","Masculino")/GETPIVOTDATA("CPF",$B$4)</f>
        <v>0.53366834170854272</v>
      </c>
      <c r="L6" s="16" t="s">
        <v>9711</v>
      </c>
      <c r="M6" t="s">
        <v>9715</v>
      </c>
      <c r="R6" s="17" t="s">
        <v>230</v>
      </c>
      <c r="S6">
        <v>2</v>
      </c>
      <c r="T6" s="17" t="s">
        <v>11695</v>
      </c>
      <c r="U6" s="25">
        <f>GETPIVOTDATA("CPF",$R$4,"Escolaridade do funcionário","Fundamental Completo ")/GETPIVOTDATA("CPF",$R$4)</f>
        <v>0.12864321608040202</v>
      </c>
    </row>
    <row r="7" spans="1:23" x14ac:dyDescent="0.25">
      <c r="C7" s="25"/>
      <c r="D7" s="25"/>
      <c r="L7" s="17" t="s">
        <v>529</v>
      </c>
      <c r="M7">
        <v>1</v>
      </c>
      <c r="N7" s="17" t="s">
        <v>529</v>
      </c>
      <c r="O7" s="28">
        <f>GETPIVOTDATA("CPF",$L$6,"Cor/Raça","Amarela")/GETPIVOTDATA("CPF",$L$6)</f>
        <v>1.0050251256281408E-3</v>
      </c>
      <c r="R7" s="17" t="s">
        <v>9712</v>
      </c>
      <c r="T7" s="17" t="s">
        <v>9765</v>
      </c>
      <c r="U7" s="25">
        <f>GETPIVOTDATA("CPF",$R$4,"Escolaridade do funcionário","Médio")/GETPIVOTDATA("CPF",$R$4)</f>
        <v>0.64723618090452262</v>
      </c>
    </row>
    <row r="8" spans="1:23" x14ac:dyDescent="0.25">
      <c r="L8" s="17" t="s">
        <v>225</v>
      </c>
      <c r="M8">
        <v>487</v>
      </c>
      <c r="N8" s="17" t="s">
        <v>225</v>
      </c>
      <c r="O8" s="25">
        <f>GETPIVOTDATA("CPF",$L$6,"Cor/Raça","Branca")/GETPIVOTDATA("CPF",$L$6)</f>
        <v>0.48944723618090452</v>
      </c>
      <c r="R8" s="17" t="s">
        <v>9765</v>
      </c>
      <c r="S8">
        <v>644</v>
      </c>
      <c r="T8" s="17" t="s">
        <v>11694</v>
      </c>
      <c r="U8" s="25">
        <f>GETPIVOTDATA("CPF",$R$4,"Escolaridade do funcionário","Técnico")/GETPIVOTDATA("CPF",$R$4)</f>
        <v>1.6080402010050253E-2</v>
      </c>
    </row>
    <row r="9" spans="1:23" x14ac:dyDescent="0.25">
      <c r="L9" s="17" t="s">
        <v>10315</v>
      </c>
      <c r="M9">
        <v>1</v>
      </c>
      <c r="N9" s="17" t="s">
        <v>10315</v>
      </c>
      <c r="O9" s="28">
        <f>GETPIVOTDATA("CPF",$L$6,"Cor/Raça","Indigena     ")/GETPIVOTDATA("CPF",$L$6)</f>
        <v>1.0050251256281408E-3</v>
      </c>
      <c r="R9" s="17" t="s">
        <v>9766</v>
      </c>
      <c r="S9">
        <v>139</v>
      </c>
      <c r="T9" s="17" t="s">
        <v>9766</v>
      </c>
      <c r="U9" s="25">
        <f>GETPIVOTDATA("CPF",$R$4,"Escolaridade do funcionário","Graduação")/GETPIVOTDATA("CPF",$R$4)</f>
        <v>0.13969849246231156</v>
      </c>
    </row>
    <row r="10" spans="1:23" x14ac:dyDescent="0.25">
      <c r="L10" s="17" t="s">
        <v>211</v>
      </c>
      <c r="M10">
        <v>362</v>
      </c>
      <c r="N10" s="17" t="s">
        <v>211</v>
      </c>
      <c r="O10" s="25">
        <f>GETPIVOTDATA("CPF",$L$6,"Cor/Raça","Parda")/GETPIVOTDATA("CPF",$L$6)</f>
        <v>0.36381909547738694</v>
      </c>
      <c r="R10" s="17" t="s">
        <v>11693</v>
      </c>
      <c r="S10">
        <v>128</v>
      </c>
      <c r="T10" s="17" t="s">
        <v>9767</v>
      </c>
      <c r="U10" s="25">
        <f>GETPIVOTDATA("CPF",$R$4,"Escolaridade do funcionário","Especialização")/GETPIVOTDATA("CPF",$R$4)</f>
        <v>1.7085427135678392E-2</v>
      </c>
    </row>
    <row r="11" spans="1:23" x14ac:dyDescent="0.25">
      <c r="L11" s="17" t="s">
        <v>335</v>
      </c>
      <c r="M11">
        <v>144</v>
      </c>
      <c r="N11" s="17" t="s">
        <v>335</v>
      </c>
      <c r="O11" s="25">
        <f>GETPIVOTDATA("CPF",$L$6,"Cor/Raça","Preta")/GETPIVOTDATA("CPF",$L$6)</f>
        <v>0.14472361809045226</v>
      </c>
      <c r="R11" s="17" t="s">
        <v>9763</v>
      </c>
      <c r="S11">
        <v>48</v>
      </c>
      <c r="T11" s="17" t="s">
        <v>230</v>
      </c>
      <c r="U11" s="28">
        <f>GETPIVOTDATA("CPF",$R$4,"Escolaridade do funcionário","Mestrado")/GETPIVOTDATA("CPF",$R$4)</f>
        <v>2.0100502512562816E-3</v>
      </c>
    </row>
    <row r="12" spans="1:23" x14ac:dyDescent="0.25">
      <c r="L12" s="17" t="s">
        <v>9712</v>
      </c>
      <c r="R12" s="17" t="s">
        <v>11694</v>
      </c>
      <c r="S12">
        <v>16</v>
      </c>
      <c r="T12" s="17" t="s">
        <v>263</v>
      </c>
      <c r="U12" s="28">
        <f>GETPIVOTDATA("CPF",$R$4,"Escolaridade do funcionário","Doutorado")/GETPIVOTDATA("CPF",$R$4)</f>
        <v>1.0050251256281408E-3</v>
      </c>
    </row>
    <row r="13" spans="1:23" x14ac:dyDescent="0.25">
      <c r="L13" s="17" t="s">
        <v>9713</v>
      </c>
      <c r="M13">
        <v>995</v>
      </c>
      <c r="R13" s="17" t="s">
        <v>9767</v>
      </c>
      <c r="S13">
        <v>17</v>
      </c>
    </row>
    <row r="14" spans="1:23" x14ac:dyDescent="0.25">
      <c r="R14" s="17" t="s">
        <v>9713</v>
      </c>
      <c r="S14">
        <v>995</v>
      </c>
    </row>
    <row r="15" spans="1:23" x14ac:dyDescent="0.25"/>
    <row r="16" spans="1:23" x14ac:dyDescent="0.25"/>
    <row r="17" spans="3:21" x14ac:dyDescent="0.25"/>
    <row r="18" spans="3:21" x14ac:dyDescent="0.25"/>
    <row r="19" spans="3:21" x14ac:dyDescent="0.25"/>
    <row r="20" spans="3:21" x14ac:dyDescent="0.25"/>
    <row r="21" spans="3:21" x14ac:dyDescent="0.25"/>
    <row r="22" spans="3:21" x14ac:dyDescent="0.25">
      <c r="C22" s="16" t="s">
        <v>9711</v>
      </c>
      <c r="D22" t="s">
        <v>9715</v>
      </c>
      <c r="K22" s="16" t="s">
        <v>9711</v>
      </c>
      <c r="L22" t="s">
        <v>9715</v>
      </c>
      <c r="R22" s="16" t="s">
        <v>9711</v>
      </c>
      <c r="S22" t="s">
        <v>9715</v>
      </c>
    </row>
    <row r="23" spans="3:21" x14ac:dyDescent="0.25">
      <c r="C23" s="17">
        <v>22</v>
      </c>
      <c r="D23">
        <v>8</v>
      </c>
      <c r="E23" t="s">
        <v>11696</v>
      </c>
      <c r="F23">
        <f>GETPIVOTDATA("CPF",$C$22,"Jornada de Trabalho (Semanal)","08")</f>
        <v>1</v>
      </c>
      <c r="G23" s="28">
        <f>F23/F28</f>
        <v>1.006036217303823E-3</v>
      </c>
      <c r="K23" s="17" t="s">
        <v>9729</v>
      </c>
      <c r="L23">
        <v>6</v>
      </c>
      <c r="M23" s="17" t="s">
        <v>9729</v>
      </c>
      <c r="N23" s="25">
        <f>GETPIVOTDATA("CPF",$K$22,"Faixa Etária","00-18")/M36</f>
        <v>6.0606060606060606E-3</v>
      </c>
      <c r="R23" s="17" t="s">
        <v>9732</v>
      </c>
      <c r="S23">
        <v>390</v>
      </c>
      <c r="T23" s="17" t="s">
        <v>9730</v>
      </c>
      <c r="U23" s="25">
        <f>GETPIVOTDATA("CPF",$R$22,"Faixa Salarial","até 1.999")/GETPIVOTDATA("CPF",$R$22)</f>
        <v>0.59597989949748742</v>
      </c>
    </row>
    <row r="24" spans="3:21" x14ac:dyDescent="0.25">
      <c r="C24" s="17">
        <v>25</v>
      </c>
      <c r="D24">
        <v>2</v>
      </c>
      <c r="E24" t="s">
        <v>11698</v>
      </c>
      <c r="F24">
        <f>GETPIVOTDATA("CPF",$C$22,"Jornada de Trabalho (Semanal)",22)+GETPIVOTDATA("CPF",$C$22,"Jornada de Trabalho (Semanal)",25)+GETPIVOTDATA("CPF",$C$22,"Jornada de Trabalho (Semanal)","25h ")</f>
        <v>11</v>
      </c>
      <c r="G24" s="25">
        <f>F24/F28</f>
        <v>1.1066398390342052E-2</v>
      </c>
      <c r="K24" s="17" t="s">
        <v>9731</v>
      </c>
      <c r="L24">
        <v>77</v>
      </c>
      <c r="M24" s="17" t="s">
        <v>9731</v>
      </c>
      <c r="N24" s="25">
        <f>GETPIVOTDATA("CPF",$K$22,"Faixa Etária","19-23")/M36</f>
        <v>7.7777777777777779E-2</v>
      </c>
      <c r="R24" s="17" t="s">
        <v>9734</v>
      </c>
      <c r="S24">
        <v>10</v>
      </c>
      <c r="T24" s="17" t="s">
        <v>9732</v>
      </c>
      <c r="U24" s="25">
        <f>GETPIVOTDATA("CPF",$R$22,"Faixa Salarial","2.000 a 3.999")/GETPIVOTDATA("CPF",$R$22)</f>
        <v>0.39195979899497485</v>
      </c>
    </row>
    <row r="25" spans="3:21" x14ac:dyDescent="0.25">
      <c r="C25" s="17">
        <v>36</v>
      </c>
      <c r="D25">
        <v>30</v>
      </c>
      <c r="E25" t="s">
        <v>11697</v>
      </c>
      <c r="F25">
        <f>GETPIVOTDATA("CPF",$C$22,"Jornada de Trabalho (Semanal)",36)</f>
        <v>30</v>
      </c>
      <c r="G25" s="25">
        <f>F25/F28</f>
        <v>3.0181086519114688E-2</v>
      </c>
      <c r="K25" s="17" t="s">
        <v>9733</v>
      </c>
      <c r="L25">
        <v>136</v>
      </c>
      <c r="M25" s="17" t="s">
        <v>9733</v>
      </c>
      <c r="N25" s="25">
        <f>GETPIVOTDATA("CPF",$K$22,"Faixa Etária","24-28")/M36</f>
        <v>0.13737373737373737</v>
      </c>
      <c r="R25" s="17" t="s">
        <v>9736</v>
      </c>
      <c r="S25">
        <v>2</v>
      </c>
      <c r="T25" s="17" t="s">
        <v>9734</v>
      </c>
      <c r="U25" s="25">
        <f>GETPIVOTDATA("CPF",$R$22,"Faixa Salarial","4.000 a 5.999")/GETPIVOTDATA("CPF",$R$22)</f>
        <v>1.0050251256281407E-2</v>
      </c>
    </row>
    <row r="26" spans="3:21" x14ac:dyDescent="0.25">
      <c r="C26" s="17">
        <v>40</v>
      </c>
      <c r="D26">
        <v>23</v>
      </c>
      <c r="E26" t="s">
        <v>11699</v>
      </c>
      <c r="F26">
        <f>GETPIVOTDATA("CPF",$C$22,"Jornada de Trabalho (Semanal)",40)+GETPIVOTDATA("CPF",$C$22,"Jornada de Trabalho (Semanal)",42)+GETPIVOTDATA("CPF",$C$22,"Jornada de Trabalho (Semanal)","40 H")+GETPIVOTDATA("CPF",$C$22,"Jornada de Trabalho (Semanal)","40H")+GETPIVOTDATA("CPF",$C$22,"Jornada de Trabalho (Semanal)","40H + INSAL")</f>
        <v>196</v>
      </c>
      <c r="G26" s="25">
        <f>F26/F28</f>
        <v>0.19718309859154928</v>
      </c>
      <c r="K26" s="17" t="s">
        <v>9735</v>
      </c>
      <c r="L26">
        <v>148</v>
      </c>
      <c r="M26" s="17" t="s">
        <v>9735</v>
      </c>
      <c r="N26" s="25">
        <f>GETPIVOTDATA("CPF",$K$22,"Faixa Etária","29-33")/M36</f>
        <v>0.14949494949494949</v>
      </c>
      <c r="R26" s="17" t="s">
        <v>9730</v>
      </c>
      <c r="S26">
        <v>593</v>
      </c>
      <c r="T26" s="17" t="s">
        <v>9736</v>
      </c>
      <c r="U26" s="28">
        <f>GETPIVOTDATA("CPF",$R$22,"Faixa Salarial","6.000 a 7.999")/GETPIVOTDATA("CPF",$R$22)</f>
        <v>2.0100502512562816E-3</v>
      </c>
    </row>
    <row r="27" spans="3:21" x14ac:dyDescent="0.25">
      <c r="C27" s="17">
        <v>42</v>
      </c>
      <c r="D27">
        <v>1</v>
      </c>
      <c r="E27" t="s">
        <v>11700</v>
      </c>
      <c r="F27">
        <f>GETPIVOTDATA("CPF",$C$22,"Jornada de Trabalho (Semanal)",44)+GETPIVOTDATA("CPF",$C$22,"Jornada de Trabalho (Semanal)","44H")+GETPIVOTDATA("CPF",$C$22,"Jornada de Trabalho (Semanal)","44h ")</f>
        <v>756</v>
      </c>
      <c r="G27" s="25">
        <f>F27/F28</f>
        <v>0.76056338028169013</v>
      </c>
      <c r="K27" s="17" t="s">
        <v>9737</v>
      </c>
      <c r="L27">
        <v>151</v>
      </c>
      <c r="M27" s="17" t="s">
        <v>9737</v>
      </c>
      <c r="N27" s="25">
        <f>GETPIVOTDATA("CPF",$K$22,"Faixa Etária","34-38")/M36</f>
        <v>0.15252525252525254</v>
      </c>
      <c r="R27" s="17" t="s">
        <v>9712</v>
      </c>
    </row>
    <row r="28" spans="3:21" x14ac:dyDescent="0.25">
      <c r="C28" s="17">
        <v>44</v>
      </c>
      <c r="D28">
        <v>726</v>
      </c>
      <c r="F28">
        <f>SUM(F23:F27)</f>
        <v>994</v>
      </c>
      <c r="K28" s="17" t="s">
        <v>9739</v>
      </c>
      <c r="L28">
        <v>138</v>
      </c>
      <c r="M28" s="17" t="s">
        <v>9739</v>
      </c>
      <c r="N28" s="25">
        <f>GETPIVOTDATA("CPF",$K$22,"Faixa Etária","39-43")/M36</f>
        <v>0.1393939393939394</v>
      </c>
      <c r="R28" s="17" t="s">
        <v>9713</v>
      </c>
      <c r="S28">
        <v>995</v>
      </c>
    </row>
    <row r="29" spans="3:21" x14ac:dyDescent="0.25">
      <c r="C29" s="17" t="s">
        <v>10176</v>
      </c>
      <c r="D29">
        <v>1</v>
      </c>
      <c r="K29" s="17" t="s">
        <v>9741</v>
      </c>
      <c r="L29">
        <v>114</v>
      </c>
      <c r="M29" s="17" t="s">
        <v>9741</v>
      </c>
      <c r="N29" s="25">
        <f>GETPIVOTDATA("CPF",$K$22,"Faixa Etária","44-48")/M36</f>
        <v>0.11515151515151516</v>
      </c>
    </row>
    <row r="30" spans="3:21" x14ac:dyDescent="0.25">
      <c r="C30" s="17" t="s">
        <v>9946</v>
      </c>
      <c r="D30">
        <v>1</v>
      </c>
      <c r="K30" s="17" t="s">
        <v>9743</v>
      </c>
      <c r="L30">
        <v>89</v>
      </c>
      <c r="M30" s="17" t="s">
        <v>9743</v>
      </c>
      <c r="N30" s="25">
        <f>GETPIVOTDATA("CPF",$K$22,"Faixa Etária","49-53")/M36</f>
        <v>8.9898989898989895E-2</v>
      </c>
    </row>
    <row r="31" spans="3:21" x14ac:dyDescent="0.25">
      <c r="C31" s="17" t="s">
        <v>10476</v>
      </c>
      <c r="D31">
        <v>1</v>
      </c>
      <c r="K31" s="17" t="s">
        <v>9745</v>
      </c>
      <c r="L31">
        <v>68</v>
      </c>
      <c r="M31" s="17" t="s">
        <v>9745</v>
      </c>
      <c r="N31" s="25">
        <f>GETPIVOTDATA("CPF",$K$22,"Faixa Etária","54-58")/M36</f>
        <v>6.8686868686868685E-2</v>
      </c>
    </row>
    <row r="32" spans="3:21" x14ac:dyDescent="0.25">
      <c r="C32" s="17" t="s">
        <v>10207</v>
      </c>
      <c r="D32">
        <v>166</v>
      </c>
      <c r="K32" s="17" t="s">
        <v>9747</v>
      </c>
      <c r="L32">
        <v>47</v>
      </c>
      <c r="M32" s="17" t="s">
        <v>9747</v>
      </c>
      <c r="N32" s="25">
        <f>GETPIVOTDATA("CPF",$K$22,"Faixa Etária","59-63")/M36</f>
        <v>4.7474747474747475E-2</v>
      </c>
    </row>
    <row r="33" spans="3:14" x14ac:dyDescent="0.25">
      <c r="C33" s="17" t="s">
        <v>10239</v>
      </c>
      <c r="D33">
        <v>5</v>
      </c>
      <c r="K33" s="17" t="s">
        <v>9749</v>
      </c>
      <c r="L33">
        <v>14</v>
      </c>
      <c r="M33" s="17" t="s">
        <v>9749</v>
      </c>
      <c r="N33" s="25">
        <f>GETPIVOTDATA("CPF",$K$22,"Faixa Etária","64-68")/M36</f>
        <v>1.4141414141414142E-2</v>
      </c>
    </row>
    <row r="34" spans="3:14" x14ac:dyDescent="0.25">
      <c r="C34" s="17" t="s">
        <v>10231</v>
      </c>
      <c r="D34">
        <v>18</v>
      </c>
      <c r="K34" s="17" t="s">
        <v>9751</v>
      </c>
      <c r="L34">
        <v>1</v>
      </c>
      <c r="M34" s="17" t="s">
        <v>9751</v>
      </c>
      <c r="N34" s="28">
        <f>GETPIVOTDATA("CPF",$K$22,"Faixa Etária","69 ou mais")/M36</f>
        <v>1.0101010101010101E-3</v>
      </c>
    </row>
    <row r="35" spans="3:14" x14ac:dyDescent="0.25">
      <c r="C35" s="17" t="s">
        <v>9839</v>
      </c>
      <c r="D35">
        <v>12</v>
      </c>
      <c r="K35" s="17" t="s">
        <v>9712</v>
      </c>
      <c r="L35">
        <v>6</v>
      </c>
    </row>
    <row r="36" spans="3:14" x14ac:dyDescent="0.25">
      <c r="C36" s="17" t="s">
        <v>9712</v>
      </c>
      <c r="D36">
        <v>1</v>
      </c>
      <c r="K36" s="17" t="s">
        <v>9713</v>
      </c>
      <c r="L36">
        <v>995</v>
      </c>
      <c r="M36">
        <v>990</v>
      </c>
    </row>
    <row r="37" spans="3:14" x14ac:dyDescent="0.25">
      <c r="C37" s="17" t="s">
        <v>9713</v>
      </c>
      <c r="D37">
        <v>995</v>
      </c>
    </row>
    <row r="38" spans="3:14" x14ac:dyDescent="0.25"/>
    <row r="39" spans="3:14" x14ac:dyDescent="0.25"/>
  </sheetData>
  <mergeCells count="1">
    <mergeCell ref="B1:V1"/>
  </mergeCells>
  <hyperlinks>
    <hyperlink ref="A1" location="Menu!A1" display="Menu" xr:uid="{E2FC7436-6E7D-4CA7-98BC-2B12D06A7CF7}"/>
  </hyperlinks>
  <pageMargins left="0.511811024" right="0.511811024" top="0.78740157499999996" bottom="0.78740157499999996" header="0.31496062000000002" footer="0.31496062000000002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74FEA-D2C2-41C2-A606-20E3090039B3}">
  <dimension ref="A1:D9"/>
  <sheetViews>
    <sheetView showGridLines="0" workbookViewId="0">
      <selection activeCell="C6" sqref="C6"/>
    </sheetView>
  </sheetViews>
  <sheetFormatPr defaultColWidth="0" defaultRowHeight="15" zeroHeight="1" x14ac:dyDescent="0.25"/>
  <cols>
    <col min="1" max="1" width="7" customWidth="1"/>
    <col min="2" max="2" width="51.28515625" customWidth="1"/>
    <col min="3" max="3" width="40.28515625" customWidth="1"/>
    <col min="4" max="4" width="7.28515625" customWidth="1"/>
    <col min="5" max="16384" width="9.140625" hidden="1"/>
  </cols>
  <sheetData>
    <row r="1" spans="1:3" x14ac:dyDescent="0.25">
      <c r="A1" s="130" t="s">
        <v>11753</v>
      </c>
      <c r="B1" s="137" t="s">
        <v>11759</v>
      </c>
      <c r="C1" s="138"/>
    </row>
    <row r="2" spans="1:3" x14ac:dyDescent="0.25"/>
    <row r="3" spans="1:3" x14ac:dyDescent="0.25">
      <c r="B3" s="135" t="s">
        <v>11760</v>
      </c>
      <c r="C3" s="136"/>
    </row>
    <row r="4" spans="1:3" x14ac:dyDescent="0.25">
      <c r="B4" s="14" t="s">
        <v>11755</v>
      </c>
      <c r="C4" s="21">
        <v>1708</v>
      </c>
    </row>
    <row r="5" spans="1:3" x14ac:dyDescent="0.25">
      <c r="B5" s="14" t="s">
        <v>11756</v>
      </c>
      <c r="C5" s="21">
        <v>1142</v>
      </c>
    </row>
    <row r="6" spans="1:3" x14ac:dyDescent="0.25">
      <c r="B6" s="125" t="s">
        <v>11757</v>
      </c>
      <c r="C6" s="132">
        <f>C4+C5</f>
        <v>2850</v>
      </c>
    </row>
    <row r="7" spans="1:3" x14ac:dyDescent="0.25">
      <c r="B7" s="135" t="s">
        <v>11750</v>
      </c>
      <c r="C7" s="136"/>
    </row>
    <row r="8" spans="1:3" x14ac:dyDescent="0.25">
      <c r="B8" s="14" t="s">
        <v>11758</v>
      </c>
      <c r="C8" s="124">
        <v>995</v>
      </c>
    </row>
    <row r="9" spans="1:3" x14ac:dyDescent="0.25"/>
  </sheetData>
  <mergeCells count="3">
    <mergeCell ref="B3:C3"/>
    <mergeCell ref="B7:C7"/>
    <mergeCell ref="B1:C1"/>
  </mergeCells>
  <hyperlinks>
    <hyperlink ref="A1" location="Menu!A1" display="Menu" xr:uid="{1802A274-CD93-446B-80FD-A055439F1C49}"/>
  </hyperlink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2BFF8-EBC0-40A2-9B05-D8FED96400B3}">
  <dimension ref="A1:AW2920"/>
  <sheetViews>
    <sheetView topLeftCell="AD1" workbookViewId="0">
      <selection activeCell="AR2" sqref="AR2:AW14"/>
    </sheetView>
  </sheetViews>
  <sheetFormatPr defaultRowHeight="15" x14ac:dyDescent="0.25"/>
  <cols>
    <col min="1" max="1" width="56.28515625" customWidth="1"/>
    <col min="2" max="2" width="32" customWidth="1"/>
    <col min="3" max="3" width="15.28515625" customWidth="1"/>
    <col min="4" max="4" width="12.7109375" customWidth="1"/>
    <col min="5" max="5" width="15.5703125" customWidth="1"/>
    <col min="6" max="6" width="5.140625" customWidth="1"/>
    <col min="7" max="7" width="51.5703125" customWidth="1"/>
    <col min="8" max="8" width="14.42578125" customWidth="1"/>
    <col min="9" max="9" width="17" customWidth="1"/>
    <col min="10" max="10" width="16.5703125" customWidth="1"/>
    <col min="11" max="11" width="13.42578125" customWidth="1"/>
    <col min="12" max="12" width="34" customWidth="1"/>
    <col min="13" max="13" width="13" customWidth="1"/>
    <col min="14" max="14" width="58.5703125" customWidth="1"/>
    <col min="15" max="15" width="31.85546875" customWidth="1"/>
    <col min="16" max="16" width="12.42578125" customWidth="1"/>
    <col min="17" max="17" width="46.7109375" customWidth="1"/>
    <col min="18" max="18" width="31.85546875" customWidth="1"/>
    <col min="19" max="19" width="51.42578125" customWidth="1"/>
    <col min="20" max="20" width="37.140625" customWidth="1"/>
    <col min="21" max="23" width="19.28515625" customWidth="1"/>
    <col min="24" max="24" width="24" customWidth="1"/>
    <col min="25" max="25" width="17.85546875" customWidth="1"/>
    <col min="26" max="26" width="20.7109375" customWidth="1"/>
    <col min="27" max="27" width="10.42578125" customWidth="1"/>
    <col min="28" max="28" width="62.85546875" customWidth="1"/>
    <col min="29" max="29" width="13.42578125" customWidth="1"/>
    <col min="30" max="30" width="44.7109375" customWidth="1"/>
    <col min="31" max="31" width="17.28515625" customWidth="1"/>
    <col min="32" max="32" width="45" customWidth="1"/>
    <col min="33" max="34" width="11.140625" customWidth="1"/>
    <col min="35" max="35" width="15.140625" customWidth="1"/>
    <col min="36" max="36" width="7.85546875" customWidth="1"/>
    <col min="37" max="37" width="13.42578125" customWidth="1"/>
    <col min="38" max="38" width="9.5703125" customWidth="1"/>
    <col min="39" max="39" width="10.7109375" bestFit="1" customWidth="1"/>
    <col min="40" max="40" width="13" bestFit="1" customWidth="1"/>
    <col min="41" max="41" width="15.140625" bestFit="1" customWidth="1"/>
    <col min="44" max="44" width="10.7109375" bestFit="1" customWidth="1"/>
  </cols>
  <sheetData>
    <row r="1" spans="1:49" x14ac:dyDescent="0.25">
      <c r="A1" t="s">
        <v>170</v>
      </c>
      <c r="B1" t="s">
        <v>171</v>
      </c>
      <c r="C1" t="s">
        <v>172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178</v>
      </c>
      <c r="J1" t="s">
        <v>179</v>
      </c>
      <c r="K1" t="s">
        <v>180</v>
      </c>
      <c r="L1" t="s">
        <v>181</v>
      </c>
      <c r="M1" t="s">
        <v>182</v>
      </c>
      <c r="N1" t="s">
        <v>183</v>
      </c>
      <c r="O1" t="s">
        <v>184</v>
      </c>
      <c r="P1" t="s">
        <v>185</v>
      </c>
      <c r="Q1" t="s">
        <v>186</v>
      </c>
      <c r="R1" t="s">
        <v>187</v>
      </c>
      <c r="S1" t="s">
        <v>188</v>
      </c>
      <c r="T1" t="s">
        <v>189</v>
      </c>
      <c r="U1" t="s">
        <v>190</v>
      </c>
      <c r="V1" t="s">
        <v>9761</v>
      </c>
      <c r="W1" t="s">
        <v>9762</v>
      </c>
      <c r="X1" t="s">
        <v>191</v>
      </c>
      <c r="Y1" t="s">
        <v>192</v>
      </c>
      <c r="Z1" t="s">
        <v>193</v>
      </c>
      <c r="AA1" t="s">
        <v>194</v>
      </c>
      <c r="AB1" t="s">
        <v>195</v>
      </c>
      <c r="AC1" t="s">
        <v>196</v>
      </c>
      <c r="AD1" t="s">
        <v>197</v>
      </c>
      <c r="AE1" t="s">
        <v>198</v>
      </c>
      <c r="AF1" t="s">
        <v>199</v>
      </c>
      <c r="AG1" t="s">
        <v>200</v>
      </c>
      <c r="AH1" t="s">
        <v>201</v>
      </c>
      <c r="AI1" t="s">
        <v>202</v>
      </c>
      <c r="AJ1" t="s">
        <v>203</v>
      </c>
      <c r="AK1" t="s">
        <v>204</v>
      </c>
      <c r="AL1" t="s">
        <v>205</v>
      </c>
      <c r="AM1" s="30" t="s">
        <v>9726</v>
      </c>
      <c r="AN1" s="31" t="s">
        <v>9727</v>
      </c>
      <c r="AO1" s="31" t="s">
        <v>9728</v>
      </c>
    </row>
    <row r="2" spans="1:49" x14ac:dyDescent="0.25">
      <c r="A2" t="s">
        <v>206</v>
      </c>
      <c r="B2" t="s">
        <v>207</v>
      </c>
      <c r="C2">
        <v>2234964</v>
      </c>
      <c r="D2">
        <v>9620108639</v>
      </c>
      <c r="E2" t="s">
        <v>208</v>
      </c>
      <c r="F2" t="s">
        <v>209</v>
      </c>
      <c r="G2" t="s">
        <v>210</v>
      </c>
      <c r="H2" t="s">
        <v>211</v>
      </c>
      <c r="I2" t="s">
        <v>212</v>
      </c>
      <c r="K2" t="s">
        <v>213</v>
      </c>
      <c r="M2">
        <v>1212</v>
      </c>
      <c r="N2" t="s">
        <v>214</v>
      </c>
      <c r="O2" t="s">
        <v>215</v>
      </c>
      <c r="P2">
        <v>584</v>
      </c>
      <c r="Q2" t="s">
        <v>216</v>
      </c>
      <c r="R2" t="s">
        <v>215</v>
      </c>
      <c r="T2" t="s">
        <v>217</v>
      </c>
      <c r="U2" t="s">
        <v>9755</v>
      </c>
      <c r="V2">
        <v>4</v>
      </c>
      <c r="W2">
        <v>5</v>
      </c>
      <c r="X2" t="s">
        <v>218</v>
      </c>
      <c r="Z2" t="s">
        <v>219</v>
      </c>
      <c r="AC2">
        <v>0</v>
      </c>
      <c r="AE2">
        <v>0</v>
      </c>
      <c r="AI2" t="s">
        <v>220</v>
      </c>
      <c r="AJ2" t="s">
        <v>221</v>
      </c>
      <c r="AK2" s="15">
        <v>42173</v>
      </c>
      <c r="AL2">
        <v>4319.09</v>
      </c>
      <c r="AM2">
        <f>(YEAR($AR$3))-YEAR(E2)</f>
        <v>33</v>
      </c>
      <c r="AN2" t="str">
        <f>VLOOKUP(AM2,$AT$3:$AU$14,2,1)</f>
        <v>29-33</v>
      </c>
      <c r="AO2" t="str">
        <f>VLOOKUP(AL2,$AV$3:$AW$13,2,1)</f>
        <v>4.000 a 5.999</v>
      </c>
      <c r="AT2" s="32" t="s">
        <v>9727</v>
      </c>
      <c r="AU2" s="33"/>
      <c r="AV2" s="32" t="s">
        <v>9728</v>
      </c>
      <c r="AW2" s="34"/>
    </row>
    <row r="3" spans="1:49" x14ac:dyDescent="0.25">
      <c r="A3" t="s">
        <v>222</v>
      </c>
      <c r="B3" t="s">
        <v>207</v>
      </c>
      <c r="C3">
        <v>1459787</v>
      </c>
      <c r="D3">
        <v>28839196668</v>
      </c>
      <c r="E3" t="s">
        <v>223</v>
      </c>
      <c r="F3" t="s">
        <v>209</v>
      </c>
      <c r="G3" t="s">
        <v>224</v>
      </c>
      <c r="H3" t="s">
        <v>225</v>
      </c>
      <c r="I3" t="s">
        <v>212</v>
      </c>
      <c r="K3" t="s">
        <v>213</v>
      </c>
      <c r="L3" t="s">
        <v>226</v>
      </c>
      <c r="M3">
        <v>663</v>
      </c>
      <c r="N3" t="s">
        <v>227</v>
      </c>
      <c r="O3" t="s">
        <v>228</v>
      </c>
      <c r="P3">
        <v>29</v>
      </c>
      <c r="Q3" t="s">
        <v>229</v>
      </c>
      <c r="R3" t="s">
        <v>215</v>
      </c>
      <c r="T3" t="s">
        <v>230</v>
      </c>
      <c r="U3" t="s">
        <v>9756</v>
      </c>
      <c r="V3">
        <v>4</v>
      </c>
      <c r="W3">
        <v>12</v>
      </c>
      <c r="X3" t="s">
        <v>218</v>
      </c>
      <c r="Z3" t="s">
        <v>219</v>
      </c>
      <c r="AC3">
        <v>0</v>
      </c>
      <c r="AE3">
        <v>0</v>
      </c>
      <c r="AI3" t="s">
        <v>220</v>
      </c>
      <c r="AJ3" t="s">
        <v>221</v>
      </c>
      <c r="AK3" s="15">
        <v>38183</v>
      </c>
      <c r="AL3">
        <v>16136.18</v>
      </c>
      <c r="AM3">
        <f t="shared" ref="AM3:AM66" si="0">(YEAR($AR$3))-YEAR(E3)</f>
        <v>64</v>
      </c>
      <c r="AN3" t="str">
        <f t="shared" ref="AN3:AN66" si="1">VLOOKUP(AM3,$AT$3:$AU$14,2,1)</f>
        <v>64-68</v>
      </c>
      <c r="AO3" t="str">
        <f t="shared" ref="AO3:AO66" si="2">VLOOKUP(AL3,$AV$3:$AW$13,2,1)</f>
        <v>16.000 a 17.999</v>
      </c>
      <c r="AR3" s="35">
        <v>44926</v>
      </c>
      <c r="AT3" s="36">
        <v>0</v>
      </c>
      <c r="AU3" s="37" t="s">
        <v>9729</v>
      </c>
      <c r="AV3" s="36">
        <v>0</v>
      </c>
      <c r="AW3" s="37" t="s">
        <v>9730</v>
      </c>
    </row>
    <row r="4" spans="1:49" x14ac:dyDescent="0.25">
      <c r="A4" t="s">
        <v>231</v>
      </c>
      <c r="B4" t="s">
        <v>207</v>
      </c>
      <c r="C4">
        <v>1569416</v>
      </c>
      <c r="D4">
        <v>3853113621</v>
      </c>
      <c r="E4" t="s">
        <v>232</v>
      </c>
      <c r="F4" t="s">
        <v>233</v>
      </c>
      <c r="G4" t="s">
        <v>234</v>
      </c>
      <c r="H4" t="s">
        <v>225</v>
      </c>
      <c r="I4" t="s">
        <v>212</v>
      </c>
      <c r="K4" t="s">
        <v>213</v>
      </c>
      <c r="L4" t="s">
        <v>235</v>
      </c>
      <c r="M4">
        <v>926</v>
      </c>
      <c r="N4" t="s">
        <v>236</v>
      </c>
      <c r="O4" t="s">
        <v>237</v>
      </c>
      <c r="P4">
        <v>29</v>
      </c>
      <c r="Q4" t="s">
        <v>229</v>
      </c>
      <c r="R4" t="s">
        <v>215</v>
      </c>
      <c r="T4" t="s">
        <v>230</v>
      </c>
      <c r="U4" t="s">
        <v>9755</v>
      </c>
      <c r="V4">
        <v>4</v>
      </c>
      <c r="W4">
        <v>11</v>
      </c>
      <c r="X4" t="s">
        <v>218</v>
      </c>
      <c r="Z4" t="s">
        <v>219</v>
      </c>
      <c r="AC4">
        <v>0</v>
      </c>
      <c r="AE4">
        <v>0</v>
      </c>
      <c r="AI4" t="s">
        <v>220</v>
      </c>
      <c r="AJ4" t="s">
        <v>221</v>
      </c>
      <c r="AK4" s="15">
        <v>39177</v>
      </c>
      <c r="AL4">
        <v>6116.08</v>
      </c>
      <c r="AM4">
        <f t="shared" si="0"/>
        <v>43</v>
      </c>
      <c r="AN4" t="str">
        <f t="shared" si="1"/>
        <v>39-43</v>
      </c>
      <c r="AO4" t="str">
        <f t="shared" si="2"/>
        <v>6.000 a 7.999</v>
      </c>
      <c r="AT4" s="36">
        <v>19</v>
      </c>
      <c r="AU4" s="37" t="s">
        <v>9731</v>
      </c>
      <c r="AV4" s="36">
        <v>2000</v>
      </c>
      <c r="AW4" s="37" t="s">
        <v>9732</v>
      </c>
    </row>
    <row r="5" spans="1:49" x14ac:dyDescent="0.25">
      <c r="A5" t="s">
        <v>238</v>
      </c>
      <c r="B5" t="s">
        <v>239</v>
      </c>
      <c r="C5">
        <v>1854432</v>
      </c>
      <c r="D5">
        <v>110237676</v>
      </c>
      <c r="E5" t="s">
        <v>240</v>
      </c>
      <c r="F5" t="s">
        <v>233</v>
      </c>
      <c r="G5" t="s">
        <v>241</v>
      </c>
      <c r="H5" t="s">
        <v>225</v>
      </c>
      <c r="I5" t="s">
        <v>212</v>
      </c>
      <c r="K5" t="s">
        <v>242</v>
      </c>
      <c r="M5">
        <v>477</v>
      </c>
      <c r="N5" t="s">
        <v>243</v>
      </c>
      <c r="O5" t="s">
        <v>244</v>
      </c>
      <c r="P5">
        <v>211</v>
      </c>
      <c r="Q5" t="s">
        <v>245</v>
      </c>
      <c r="R5" t="s">
        <v>244</v>
      </c>
      <c r="T5" t="s">
        <v>217</v>
      </c>
      <c r="U5" t="s">
        <v>9754</v>
      </c>
      <c r="V5">
        <v>4</v>
      </c>
      <c r="W5">
        <v>8</v>
      </c>
      <c r="X5" t="s">
        <v>218</v>
      </c>
      <c r="Z5" t="s">
        <v>219</v>
      </c>
      <c r="AC5">
        <v>0</v>
      </c>
      <c r="AE5">
        <v>0</v>
      </c>
      <c r="AI5" t="s">
        <v>220</v>
      </c>
      <c r="AJ5" t="s">
        <v>221</v>
      </c>
      <c r="AK5" s="15">
        <v>40617</v>
      </c>
      <c r="AL5">
        <v>7836.06</v>
      </c>
      <c r="AM5">
        <f t="shared" si="0"/>
        <v>45</v>
      </c>
      <c r="AN5" t="str">
        <f t="shared" si="1"/>
        <v>44-48</v>
      </c>
      <c r="AO5" t="str">
        <f t="shared" si="2"/>
        <v>6.000 a 7.999</v>
      </c>
      <c r="AT5" s="36">
        <v>24</v>
      </c>
      <c r="AU5" s="37" t="s">
        <v>9733</v>
      </c>
      <c r="AV5" s="36">
        <v>4000</v>
      </c>
      <c r="AW5" s="37" t="s">
        <v>9734</v>
      </c>
    </row>
    <row r="6" spans="1:49" x14ac:dyDescent="0.25">
      <c r="A6" t="s">
        <v>246</v>
      </c>
      <c r="B6" t="s">
        <v>207</v>
      </c>
      <c r="C6">
        <v>1485917</v>
      </c>
      <c r="D6">
        <v>44305079100</v>
      </c>
      <c r="E6" t="s">
        <v>247</v>
      </c>
      <c r="F6" t="s">
        <v>233</v>
      </c>
      <c r="G6" t="s">
        <v>248</v>
      </c>
      <c r="H6" t="s">
        <v>225</v>
      </c>
      <c r="I6" t="s">
        <v>212</v>
      </c>
      <c r="K6" t="s">
        <v>242</v>
      </c>
      <c r="L6" t="s">
        <v>249</v>
      </c>
      <c r="M6">
        <v>1264</v>
      </c>
      <c r="N6" t="s">
        <v>250</v>
      </c>
      <c r="O6" t="s">
        <v>215</v>
      </c>
      <c r="P6">
        <v>59</v>
      </c>
      <c r="Q6" t="s">
        <v>251</v>
      </c>
      <c r="R6" t="s">
        <v>215</v>
      </c>
      <c r="T6" t="s">
        <v>252</v>
      </c>
      <c r="U6" t="s">
        <v>9755</v>
      </c>
      <c r="V6">
        <v>4</v>
      </c>
      <c r="W6">
        <v>12</v>
      </c>
      <c r="X6" t="s">
        <v>218</v>
      </c>
      <c r="Z6" t="s">
        <v>219</v>
      </c>
      <c r="AC6">
        <v>0</v>
      </c>
      <c r="AE6">
        <v>0</v>
      </c>
      <c r="AI6" t="s">
        <v>220</v>
      </c>
      <c r="AJ6" t="s">
        <v>221</v>
      </c>
      <c r="AK6" s="15">
        <v>38413</v>
      </c>
      <c r="AL6">
        <v>5757.89</v>
      </c>
      <c r="AM6">
        <f t="shared" si="0"/>
        <v>55</v>
      </c>
      <c r="AN6" t="str">
        <f t="shared" si="1"/>
        <v>54-58</v>
      </c>
      <c r="AO6" t="str">
        <f t="shared" si="2"/>
        <v>4.000 a 5.999</v>
      </c>
      <c r="AT6" s="36">
        <v>29</v>
      </c>
      <c r="AU6" s="37" t="s">
        <v>9735</v>
      </c>
      <c r="AV6" s="36">
        <v>6000</v>
      </c>
      <c r="AW6" s="37" t="s">
        <v>9736</v>
      </c>
    </row>
    <row r="7" spans="1:49" x14ac:dyDescent="0.25">
      <c r="A7" t="s">
        <v>253</v>
      </c>
      <c r="B7" t="s">
        <v>239</v>
      </c>
      <c r="C7">
        <v>1361633</v>
      </c>
      <c r="D7">
        <v>53923588615</v>
      </c>
      <c r="E7" t="s">
        <v>254</v>
      </c>
      <c r="F7" t="s">
        <v>209</v>
      </c>
      <c r="G7" t="s">
        <v>255</v>
      </c>
      <c r="H7" t="s">
        <v>225</v>
      </c>
      <c r="I7" t="s">
        <v>212</v>
      </c>
      <c r="K7" t="s">
        <v>213</v>
      </c>
      <c r="L7" t="s">
        <v>256</v>
      </c>
      <c r="M7">
        <v>495</v>
      </c>
      <c r="N7" t="s">
        <v>257</v>
      </c>
      <c r="O7" t="s">
        <v>244</v>
      </c>
      <c r="P7">
        <v>211</v>
      </c>
      <c r="Q7" t="s">
        <v>245</v>
      </c>
      <c r="R7" t="s">
        <v>244</v>
      </c>
      <c r="T7" t="s">
        <v>217</v>
      </c>
      <c r="U7" t="s">
        <v>9754</v>
      </c>
      <c r="V7">
        <v>4</v>
      </c>
      <c r="W7">
        <v>13</v>
      </c>
      <c r="X7" t="s">
        <v>218</v>
      </c>
      <c r="Z7" t="s">
        <v>219</v>
      </c>
      <c r="AC7">
        <v>0</v>
      </c>
      <c r="AE7">
        <v>0</v>
      </c>
      <c r="AI7" t="s">
        <v>220</v>
      </c>
      <c r="AJ7" t="s">
        <v>221</v>
      </c>
      <c r="AK7" s="15">
        <v>37511</v>
      </c>
      <c r="AL7">
        <v>8116.39</v>
      </c>
      <c r="AM7">
        <f t="shared" si="0"/>
        <v>57</v>
      </c>
      <c r="AN7" t="str">
        <f t="shared" si="1"/>
        <v>54-58</v>
      </c>
      <c r="AO7" t="str">
        <f t="shared" si="2"/>
        <v>8.000 a 9.999</v>
      </c>
      <c r="AT7" s="36">
        <v>34</v>
      </c>
      <c r="AU7" s="37" t="s">
        <v>9737</v>
      </c>
      <c r="AV7" s="36">
        <v>8000</v>
      </c>
      <c r="AW7" s="37" t="s">
        <v>9738</v>
      </c>
    </row>
    <row r="8" spans="1:49" x14ac:dyDescent="0.25">
      <c r="A8" t="s">
        <v>258</v>
      </c>
      <c r="B8" t="s">
        <v>207</v>
      </c>
      <c r="C8">
        <v>1035292</v>
      </c>
      <c r="D8">
        <v>71365915620</v>
      </c>
      <c r="E8" t="s">
        <v>259</v>
      </c>
      <c r="F8" t="s">
        <v>233</v>
      </c>
      <c r="G8" t="s">
        <v>260</v>
      </c>
      <c r="H8" t="s">
        <v>225</v>
      </c>
      <c r="I8" t="s">
        <v>212</v>
      </c>
      <c r="K8" t="s">
        <v>213</v>
      </c>
      <c r="L8" t="s">
        <v>261</v>
      </c>
      <c r="M8">
        <v>4</v>
      </c>
      <c r="N8" t="s">
        <v>262</v>
      </c>
      <c r="O8" t="s">
        <v>215</v>
      </c>
      <c r="P8">
        <v>4</v>
      </c>
      <c r="Q8" t="s">
        <v>262</v>
      </c>
      <c r="R8" t="s">
        <v>215</v>
      </c>
      <c r="T8" t="s">
        <v>263</v>
      </c>
      <c r="U8" t="s">
        <v>9755</v>
      </c>
      <c r="V8">
        <v>4</v>
      </c>
      <c r="W8">
        <v>16</v>
      </c>
      <c r="X8" t="s">
        <v>218</v>
      </c>
      <c r="Z8" t="s">
        <v>219</v>
      </c>
      <c r="AC8">
        <v>0</v>
      </c>
      <c r="AE8">
        <v>0</v>
      </c>
      <c r="AI8" t="s">
        <v>220</v>
      </c>
      <c r="AJ8" t="s">
        <v>221</v>
      </c>
      <c r="AK8" s="15">
        <v>34256</v>
      </c>
      <c r="AL8">
        <v>9745.11</v>
      </c>
      <c r="AM8">
        <f t="shared" si="0"/>
        <v>53</v>
      </c>
      <c r="AN8" t="str">
        <f t="shared" si="1"/>
        <v>49-53</v>
      </c>
      <c r="AO8" t="str">
        <f t="shared" si="2"/>
        <v>8.000 a 9.999</v>
      </c>
      <c r="AT8" s="36">
        <v>39</v>
      </c>
      <c r="AU8" s="37" t="s">
        <v>9739</v>
      </c>
      <c r="AV8" s="36">
        <v>10000</v>
      </c>
      <c r="AW8" s="37" t="s">
        <v>9740</v>
      </c>
    </row>
    <row r="9" spans="1:49" x14ac:dyDescent="0.25">
      <c r="A9" t="s">
        <v>264</v>
      </c>
      <c r="B9" t="s">
        <v>207</v>
      </c>
      <c r="C9">
        <v>412842</v>
      </c>
      <c r="D9">
        <v>58703756653</v>
      </c>
      <c r="E9" t="s">
        <v>265</v>
      </c>
      <c r="F9" t="s">
        <v>233</v>
      </c>
      <c r="G9" t="s">
        <v>266</v>
      </c>
      <c r="H9" t="s">
        <v>211</v>
      </c>
      <c r="I9" t="s">
        <v>212</v>
      </c>
      <c r="K9" t="s">
        <v>213</v>
      </c>
      <c r="L9" t="s">
        <v>261</v>
      </c>
      <c r="M9">
        <v>65</v>
      </c>
      <c r="N9" t="s">
        <v>267</v>
      </c>
      <c r="O9" t="s">
        <v>228</v>
      </c>
      <c r="P9">
        <v>59</v>
      </c>
      <c r="Q9" t="s">
        <v>251</v>
      </c>
      <c r="R9" t="s">
        <v>215</v>
      </c>
      <c r="T9" t="s">
        <v>217</v>
      </c>
      <c r="U9" t="s">
        <v>9753</v>
      </c>
      <c r="V9">
        <v>4</v>
      </c>
      <c r="W9">
        <v>16</v>
      </c>
      <c r="X9" t="s">
        <v>218</v>
      </c>
      <c r="Z9" t="s">
        <v>219</v>
      </c>
      <c r="AC9">
        <v>0</v>
      </c>
      <c r="AE9">
        <v>0</v>
      </c>
      <c r="AI9" t="s">
        <v>220</v>
      </c>
      <c r="AJ9" t="s">
        <v>221</v>
      </c>
      <c r="AK9" s="15">
        <v>31863</v>
      </c>
      <c r="AL9">
        <v>4509.7700000000004</v>
      </c>
      <c r="AM9">
        <f t="shared" si="0"/>
        <v>56</v>
      </c>
      <c r="AN9" t="str">
        <f t="shared" si="1"/>
        <v>54-58</v>
      </c>
      <c r="AO9" t="str">
        <f t="shared" si="2"/>
        <v>4.000 a 5.999</v>
      </c>
      <c r="AT9" s="36">
        <v>44</v>
      </c>
      <c r="AU9" s="37" t="s">
        <v>9741</v>
      </c>
      <c r="AV9" s="36">
        <v>12000</v>
      </c>
      <c r="AW9" s="37" t="s">
        <v>9742</v>
      </c>
    </row>
    <row r="10" spans="1:49" x14ac:dyDescent="0.25">
      <c r="A10" t="s">
        <v>268</v>
      </c>
      <c r="B10" t="s">
        <v>207</v>
      </c>
      <c r="C10">
        <v>1975450</v>
      </c>
      <c r="D10">
        <v>932577679</v>
      </c>
      <c r="E10" t="s">
        <v>269</v>
      </c>
      <c r="F10" t="s">
        <v>233</v>
      </c>
      <c r="G10" t="s">
        <v>270</v>
      </c>
      <c r="H10" t="s">
        <v>225</v>
      </c>
      <c r="I10" t="s">
        <v>212</v>
      </c>
      <c r="K10" t="s">
        <v>213</v>
      </c>
      <c r="M10">
        <v>46</v>
      </c>
      <c r="N10" t="s">
        <v>271</v>
      </c>
      <c r="O10" t="s">
        <v>228</v>
      </c>
      <c r="P10">
        <v>29</v>
      </c>
      <c r="Q10" t="s">
        <v>229</v>
      </c>
      <c r="R10" t="s">
        <v>215</v>
      </c>
      <c r="T10" t="s">
        <v>252</v>
      </c>
      <c r="U10" t="s">
        <v>9755</v>
      </c>
      <c r="V10">
        <v>4</v>
      </c>
      <c r="W10">
        <v>7</v>
      </c>
      <c r="X10" t="s">
        <v>218</v>
      </c>
      <c r="Z10" t="s">
        <v>219</v>
      </c>
      <c r="AC10">
        <v>0</v>
      </c>
      <c r="AE10">
        <v>0</v>
      </c>
      <c r="AI10" t="s">
        <v>220</v>
      </c>
      <c r="AJ10" t="s">
        <v>221</v>
      </c>
      <c r="AK10" s="15">
        <v>41211</v>
      </c>
      <c r="AL10">
        <v>5291.47</v>
      </c>
      <c r="AM10">
        <f t="shared" si="0"/>
        <v>48</v>
      </c>
      <c r="AN10" t="str">
        <f t="shared" si="1"/>
        <v>44-48</v>
      </c>
      <c r="AO10" t="str">
        <f t="shared" si="2"/>
        <v>4.000 a 5.999</v>
      </c>
      <c r="AT10" s="36">
        <v>49</v>
      </c>
      <c r="AU10" s="37" t="s">
        <v>9743</v>
      </c>
      <c r="AV10" s="36">
        <v>14000</v>
      </c>
      <c r="AW10" s="37" t="s">
        <v>9744</v>
      </c>
    </row>
    <row r="11" spans="1:49" x14ac:dyDescent="0.25">
      <c r="A11" t="s">
        <v>272</v>
      </c>
      <c r="B11" t="s">
        <v>207</v>
      </c>
      <c r="C11">
        <v>2474513</v>
      </c>
      <c r="D11">
        <v>94129371649</v>
      </c>
      <c r="E11" t="s">
        <v>273</v>
      </c>
      <c r="F11" t="s">
        <v>209</v>
      </c>
      <c r="G11" t="s">
        <v>274</v>
      </c>
      <c r="H11" t="s">
        <v>211</v>
      </c>
      <c r="I11" t="s">
        <v>212</v>
      </c>
      <c r="K11" t="s">
        <v>213</v>
      </c>
      <c r="L11" t="s">
        <v>275</v>
      </c>
      <c r="M11">
        <v>391</v>
      </c>
      <c r="N11" t="s">
        <v>276</v>
      </c>
      <c r="O11" t="s">
        <v>215</v>
      </c>
      <c r="P11">
        <v>349</v>
      </c>
      <c r="Q11" t="s">
        <v>277</v>
      </c>
      <c r="R11" t="s">
        <v>215</v>
      </c>
      <c r="T11" t="s">
        <v>230</v>
      </c>
      <c r="U11" t="s">
        <v>9756</v>
      </c>
      <c r="V11">
        <v>4</v>
      </c>
      <c r="W11">
        <v>9</v>
      </c>
      <c r="X11" t="s">
        <v>218</v>
      </c>
      <c r="Z11" t="s">
        <v>219</v>
      </c>
      <c r="AC11">
        <v>0</v>
      </c>
      <c r="AE11">
        <v>0</v>
      </c>
      <c r="AI11" t="s">
        <v>220</v>
      </c>
      <c r="AJ11" t="s">
        <v>221</v>
      </c>
      <c r="AK11" s="15">
        <v>40141</v>
      </c>
      <c r="AL11">
        <v>9840.7999999999993</v>
      </c>
      <c r="AM11">
        <f t="shared" si="0"/>
        <v>49</v>
      </c>
      <c r="AN11" t="str">
        <f t="shared" si="1"/>
        <v>49-53</v>
      </c>
      <c r="AO11" t="str">
        <f t="shared" si="2"/>
        <v>8.000 a 9.999</v>
      </c>
      <c r="AT11" s="36">
        <v>54</v>
      </c>
      <c r="AU11" s="37" t="s">
        <v>9745</v>
      </c>
      <c r="AV11" s="36">
        <v>16000</v>
      </c>
      <c r="AW11" s="37" t="s">
        <v>9746</v>
      </c>
    </row>
    <row r="12" spans="1:49" x14ac:dyDescent="0.25">
      <c r="A12" t="s">
        <v>278</v>
      </c>
      <c r="B12" t="s">
        <v>239</v>
      </c>
      <c r="C12">
        <v>2189594</v>
      </c>
      <c r="D12">
        <v>52821242620</v>
      </c>
      <c r="E12" t="s">
        <v>279</v>
      </c>
      <c r="F12" t="s">
        <v>233</v>
      </c>
      <c r="G12" t="s">
        <v>280</v>
      </c>
      <c r="H12" t="s">
        <v>211</v>
      </c>
      <c r="I12" t="s">
        <v>212</v>
      </c>
      <c r="K12" t="s">
        <v>213</v>
      </c>
      <c r="L12" t="s">
        <v>281</v>
      </c>
      <c r="M12">
        <v>743</v>
      </c>
      <c r="N12" t="s">
        <v>282</v>
      </c>
      <c r="O12" t="s">
        <v>283</v>
      </c>
      <c r="P12">
        <v>743</v>
      </c>
      <c r="Q12" t="s">
        <v>282</v>
      </c>
      <c r="R12" t="s">
        <v>283</v>
      </c>
      <c r="T12" t="s">
        <v>230</v>
      </c>
      <c r="U12" t="s">
        <v>9756</v>
      </c>
      <c r="V12">
        <v>1</v>
      </c>
      <c r="W12">
        <v>13</v>
      </c>
      <c r="X12" t="s">
        <v>218</v>
      </c>
      <c r="Z12" t="s">
        <v>219</v>
      </c>
      <c r="AC12">
        <v>0</v>
      </c>
      <c r="AE12">
        <v>0</v>
      </c>
      <c r="AI12" t="s">
        <v>220</v>
      </c>
      <c r="AJ12" t="s">
        <v>221</v>
      </c>
      <c r="AK12" s="15">
        <v>37589</v>
      </c>
      <c r="AL12">
        <v>26582.73</v>
      </c>
      <c r="AM12">
        <f t="shared" si="0"/>
        <v>54</v>
      </c>
      <c r="AN12" t="str">
        <f t="shared" si="1"/>
        <v>54-58</v>
      </c>
      <c r="AO12" t="str">
        <f t="shared" si="2"/>
        <v>20.000 ou mais</v>
      </c>
      <c r="AT12" s="36">
        <v>59</v>
      </c>
      <c r="AU12" s="37" t="s">
        <v>9747</v>
      </c>
      <c r="AV12" s="36">
        <v>18000</v>
      </c>
      <c r="AW12" s="37" t="s">
        <v>9748</v>
      </c>
    </row>
    <row r="13" spans="1:49" x14ac:dyDescent="0.25">
      <c r="A13" t="s">
        <v>284</v>
      </c>
      <c r="B13" t="s">
        <v>239</v>
      </c>
      <c r="C13">
        <v>1435387</v>
      </c>
      <c r="D13">
        <v>65202724691</v>
      </c>
      <c r="E13" t="s">
        <v>285</v>
      </c>
      <c r="F13" t="s">
        <v>233</v>
      </c>
      <c r="G13" t="s">
        <v>286</v>
      </c>
      <c r="H13" t="s">
        <v>287</v>
      </c>
      <c r="I13" t="s">
        <v>212</v>
      </c>
      <c r="K13" t="s">
        <v>213</v>
      </c>
      <c r="L13" t="s">
        <v>235</v>
      </c>
      <c r="M13">
        <v>769</v>
      </c>
      <c r="N13" t="s">
        <v>288</v>
      </c>
      <c r="O13" t="s">
        <v>283</v>
      </c>
      <c r="P13">
        <v>746</v>
      </c>
      <c r="Q13" t="s">
        <v>289</v>
      </c>
      <c r="R13" t="s">
        <v>283</v>
      </c>
      <c r="T13" t="s">
        <v>290</v>
      </c>
      <c r="U13" t="s">
        <v>9755</v>
      </c>
      <c r="V13">
        <v>4</v>
      </c>
      <c r="W13">
        <v>12</v>
      </c>
      <c r="X13" t="s">
        <v>218</v>
      </c>
      <c r="Z13" t="s">
        <v>219</v>
      </c>
      <c r="AC13">
        <v>0</v>
      </c>
      <c r="AE13">
        <v>0</v>
      </c>
      <c r="AI13" t="s">
        <v>220</v>
      </c>
      <c r="AJ13" t="s">
        <v>291</v>
      </c>
      <c r="AK13" s="15">
        <v>37958</v>
      </c>
      <c r="AL13">
        <v>6038.37</v>
      </c>
      <c r="AM13">
        <f t="shared" si="0"/>
        <v>54</v>
      </c>
      <c r="AN13" t="str">
        <f t="shared" si="1"/>
        <v>54-58</v>
      </c>
      <c r="AO13" t="str">
        <f t="shared" si="2"/>
        <v>6.000 a 7.999</v>
      </c>
      <c r="AT13" s="36">
        <v>64</v>
      </c>
      <c r="AU13" s="38" t="s">
        <v>9749</v>
      </c>
      <c r="AV13" s="36">
        <v>20000</v>
      </c>
      <c r="AW13" s="37" t="s">
        <v>9750</v>
      </c>
    </row>
    <row r="14" spans="1:49" x14ac:dyDescent="0.25">
      <c r="A14" t="s">
        <v>292</v>
      </c>
      <c r="B14" t="s">
        <v>207</v>
      </c>
      <c r="C14">
        <v>1035039</v>
      </c>
      <c r="D14">
        <v>51150115653</v>
      </c>
      <c r="E14" t="s">
        <v>293</v>
      </c>
      <c r="F14" t="s">
        <v>233</v>
      </c>
      <c r="G14" t="s">
        <v>294</v>
      </c>
      <c r="H14" t="s">
        <v>225</v>
      </c>
      <c r="I14" t="s">
        <v>212</v>
      </c>
      <c r="K14" t="s">
        <v>295</v>
      </c>
      <c r="L14" t="s">
        <v>296</v>
      </c>
      <c r="M14">
        <v>301</v>
      </c>
      <c r="N14" t="s">
        <v>297</v>
      </c>
      <c r="O14" t="s">
        <v>298</v>
      </c>
      <c r="P14">
        <v>301</v>
      </c>
      <c r="Q14" t="s">
        <v>297</v>
      </c>
      <c r="R14" t="s">
        <v>298</v>
      </c>
      <c r="T14" t="s">
        <v>263</v>
      </c>
      <c r="U14" t="s">
        <v>9755</v>
      </c>
      <c r="V14">
        <v>4</v>
      </c>
      <c r="W14">
        <v>16</v>
      </c>
      <c r="X14" t="s">
        <v>218</v>
      </c>
      <c r="Z14" t="s">
        <v>219</v>
      </c>
      <c r="AC14">
        <v>0</v>
      </c>
      <c r="AE14">
        <v>0</v>
      </c>
      <c r="AI14" t="s">
        <v>220</v>
      </c>
      <c r="AJ14" t="s">
        <v>221</v>
      </c>
      <c r="AK14" s="15">
        <v>33718</v>
      </c>
      <c r="AL14">
        <v>9305.52</v>
      </c>
      <c r="AM14">
        <f t="shared" si="0"/>
        <v>59</v>
      </c>
      <c r="AN14" t="str">
        <f t="shared" si="1"/>
        <v>59-63</v>
      </c>
      <c r="AO14" t="str">
        <f t="shared" si="2"/>
        <v>8.000 a 9.999</v>
      </c>
      <c r="AT14" s="36">
        <v>69</v>
      </c>
      <c r="AU14" s="37" t="s">
        <v>9751</v>
      </c>
    </row>
    <row r="15" spans="1:49" x14ac:dyDescent="0.25">
      <c r="A15" t="s">
        <v>299</v>
      </c>
      <c r="B15" t="s">
        <v>239</v>
      </c>
      <c r="C15">
        <v>2331022</v>
      </c>
      <c r="D15">
        <v>58277730691</v>
      </c>
      <c r="E15" t="s">
        <v>300</v>
      </c>
      <c r="F15" t="s">
        <v>233</v>
      </c>
      <c r="G15" t="s">
        <v>301</v>
      </c>
      <c r="H15" t="s">
        <v>225</v>
      </c>
      <c r="I15" t="s">
        <v>212</v>
      </c>
      <c r="K15" t="s">
        <v>213</v>
      </c>
      <c r="L15" t="s">
        <v>302</v>
      </c>
      <c r="M15">
        <v>771</v>
      </c>
      <c r="N15" t="s">
        <v>303</v>
      </c>
      <c r="O15" t="s">
        <v>283</v>
      </c>
      <c r="P15">
        <v>746</v>
      </c>
      <c r="Q15" t="s">
        <v>289</v>
      </c>
      <c r="R15" t="s">
        <v>283</v>
      </c>
      <c r="T15" t="s">
        <v>217</v>
      </c>
      <c r="U15" t="s">
        <v>9756</v>
      </c>
      <c r="V15">
        <v>4</v>
      </c>
      <c r="W15">
        <v>12</v>
      </c>
      <c r="X15" t="s">
        <v>218</v>
      </c>
      <c r="Z15" t="s">
        <v>219</v>
      </c>
      <c r="AC15">
        <v>0</v>
      </c>
      <c r="AE15">
        <v>0</v>
      </c>
      <c r="AI15" t="s">
        <v>220</v>
      </c>
      <c r="AJ15" t="s">
        <v>304</v>
      </c>
      <c r="AK15" s="15">
        <v>37984</v>
      </c>
      <c r="AL15">
        <v>9999.7900000000009</v>
      </c>
      <c r="AM15">
        <f t="shared" si="0"/>
        <v>56</v>
      </c>
      <c r="AN15" t="str">
        <f t="shared" si="1"/>
        <v>54-58</v>
      </c>
      <c r="AO15" t="str">
        <f t="shared" si="2"/>
        <v>8.000 a 9.999</v>
      </c>
    </row>
    <row r="16" spans="1:49" x14ac:dyDescent="0.25">
      <c r="A16" t="s">
        <v>305</v>
      </c>
      <c r="B16" t="s">
        <v>239</v>
      </c>
      <c r="C16">
        <v>1456024</v>
      </c>
      <c r="D16">
        <v>56135203649</v>
      </c>
      <c r="E16" t="s">
        <v>306</v>
      </c>
      <c r="F16" t="s">
        <v>233</v>
      </c>
      <c r="G16" t="s">
        <v>307</v>
      </c>
      <c r="H16" t="s">
        <v>225</v>
      </c>
      <c r="I16" t="s">
        <v>212</v>
      </c>
      <c r="K16" t="s">
        <v>213</v>
      </c>
      <c r="L16" t="s">
        <v>308</v>
      </c>
      <c r="M16">
        <v>771</v>
      </c>
      <c r="N16" t="s">
        <v>303</v>
      </c>
      <c r="O16" t="s">
        <v>283</v>
      </c>
      <c r="P16">
        <v>746</v>
      </c>
      <c r="Q16" t="s">
        <v>289</v>
      </c>
      <c r="R16" t="s">
        <v>283</v>
      </c>
      <c r="T16" t="s">
        <v>263</v>
      </c>
      <c r="U16" t="s">
        <v>9756</v>
      </c>
      <c r="V16">
        <v>3</v>
      </c>
      <c r="W16">
        <v>12</v>
      </c>
      <c r="X16" t="s">
        <v>218</v>
      </c>
      <c r="Z16" t="s">
        <v>219</v>
      </c>
      <c r="AC16">
        <v>0</v>
      </c>
      <c r="AE16">
        <v>0</v>
      </c>
      <c r="AI16" t="s">
        <v>220</v>
      </c>
      <c r="AJ16" t="s">
        <v>304</v>
      </c>
      <c r="AK16" s="15">
        <v>38147</v>
      </c>
      <c r="AL16">
        <v>13352.52</v>
      </c>
      <c r="AM16">
        <f t="shared" si="0"/>
        <v>54</v>
      </c>
      <c r="AN16" t="str">
        <f t="shared" si="1"/>
        <v>54-58</v>
      </c>
      <c r="AO16" t="str">
        <f t="shared" si="2"/>
        <v>12.000 a 13.999</v>
      </c>
    </row>
    <row r="17" spans="1:41" x14ac:dyDescent="0.25">
      <c r="A17" t="s">
        <v>309</v>
      </c>
      <c r="B17" t="s">
        <v>207</v>
      </c>
      <c r="C17">
        <v>1843103</v>
      </c>
      <c r="D17">
        <v>4324024626</v>
      </c>
      <c r="E17" t="s">
        <v>310</v>
      </c>
      <c r="F17" t="s">
        <v>233</v>
      </c>
      <c r="G17" t="s">
        <v>311</v>
      </c>
      <c r="H17" t="s">
        <v>225</v>
      </c>
      <c r="I17" t="s">
        <v>212</v>
      </c>
      <c r="K17" t="s">
        <v>213</v>
      </c>
      <c r="M17">
        <v>952</v>
      </c>
      <c r="N17" t="s">
        <v>312</v>
      </c>
      <c r="O17" t="s">
        <v>215</v>
      </c>
      <c r="P17">
        <v>944</v>
      </c>
      <c r="Q17" t="s">
        <v>313</v>
      </c>
      <c r="R17" t="s">
        <v>215</v>
      </c>
      <c r="T17" t="s">
        <v>217</v>
      </c>
      <c r="U17" t="s">
        <v>9755</v>
      </c>
      <c r="V17">
        <v>4</v>
      </c>
      <c r="W17">
        <v>8</v>
      </c>
      <c r="X17" t="s">
        <v>218</v>
      </c>
      <c r="Z17" t="s">
        <v>219</v>
      </c>
      <c r="AC17">
        <v>0</v>
      </c>
      <c r="AE17">
        <v>0</v>
      </c>
      <c r="AI17" t="s">
        <v>220</v>
      </c>
      <c r="AJ17" t="s">
        <v>221</v>
      </c>
      <c r="AK17" s="15">
        <v>40563</v>
      </c>
      <c r="AL17">
        <v>5639.16</v>
      </c>
      <c r="AM17">
        <f t="shared" si="0"/>
        <v>42</v>
      </c>
      <c r="AN17" t="str">
        <f t="shared" si="1"/>
        <v>39-43</v>
      </c>
      <c r="AO17" t="str">
        <f t="shared" si="2"/>
        <v>4.000 a 5.999</v>
      </c>
    </row>
    <row r="18" spans="1:41" x14ac:dyDescent="0.25">
      <c r="A18" t="s">
        <v>314</v>
      </c>
      <c r="B18" t="s">
        <v>207</v>
      </c>
      <c r="C18">
        <v>413175</v>
      </c>
      <c r="D18">
        <v>62002988749</v>
      </c>
      <c r="E18" t="s">
        <v>315</v>
      </c>
      <c r="F18" t="s">
        <v>233</v>
      </c>
      <c r="G18" t="s">
        <v>316</v>
      </c>
      <c r="H18" t="s">
        <v>225</v>
      </c>
      <c r="I18" t="s">
        <v>212</v>
      </c>
      <c r="K18" t="s">
        <v>317</v>
      </c>
      <c r="L18" t="s">
        <v>318</v>
      </c>
      <c r="M18">
        <v>254</v>
      </c>
      <c r="N18" t="s">
        <v>319</v>
      </c>
      <c r="O18" t="s">
        <v>215</v>
      </c>
      <c r="P18">
        <v>944</v>
      </c>
      <c r="Q18" t="s">
        <v>313</v>
      </c>
      <c r="R18" t="s">
        <v>215</v>
      </c>
      <c r="T18" t="s">
        <v>217</v>
      </c>
      <c r="U18" t="s">
        <v>9756</v>
      </c>
      <c r="V18">
        <v>4</v>
      </c>
      <c r="W18">
        <v>16</v>
      </c>
      <c r="X18" t="s">
        <v>218</v>
      </c>
      <c r="Z18" t="s">
        <v>219</v>
      </c>
      <c r="AB18" t="s">
        <v>320</v>
      </c>
      <c r="AC18">
        <v>0</v>
      </c>
      <c r="AE18">
        <v>0</v>
      </c>
      <c r="AG18" t="s">
        <v>321</v>
      </c>
      <c r="AH18" t="s">
        <v>322</v>
      </c>
      <c r="AI18" t="s">
        <v>220</v>
      </c>
      <c r="AJ18" t="s">
        <v>221</v>
      </c>
      <c r="AK18" s="15">
        <v>31580</v>
      </c>
      <c r="AL18">
        <v>14023.78</v>
      </c>
      <c r="AM18">
        <f t="shared" si="0"/>
        <v>66</v>
      </c>
      <c r="AN18" t="str">
        <f t="shared" si="1"/>
        <v>64-68</v>
      </c>
      <c r="AO18" t="str">
        <f t="shared" si="2"/>
        <v>14.000 a 15.999</v>
      </c>
    </row>
    <row r="19" spans="1:41" x14ac:dyDescent="0.25">
      <c r="A19" t="s">
        <v>323</v>
      </c>
      <c r="B19" t="s">
        <v>207</v>
      </c>
      <c r="C19">
        <v>1863504</v>
      </c>
      <c r="D19">
        <v>3190863644</v>
      </c>
      <c r="E19" t="s">
        <v>324</v>
      </c>
      <c r="F19" t="s">
        <v>233</v>
      </c>
      <c r="G19" t="s">
        <v>325</v>
      </c>
      <c r="H19" t="s">
        <v>225</v>
      </c>
      <c r="I19" t="s">
        <v>212</v>
      </c>
      <c r="K19" t="s">
        <v>213</v>
      </c>
      <c r="M19">
        <v>372</v>
      </c>
      <c r="N19" t="s">
        <v>326</v>
      </c>
      <c r="O19" t="s">
        <v>215</v>
      </c>
      <c r="P19">
        <v>372</v>
      </c>
      <c r="Q19" t="s">
        <v>326</v>
      </c>
      <c r="R19" t="s">
        <v>215</v>
      </c>
      <c r="T19" t="s">
        <v>327</v>
      </c>
      <c r="U19" t="s">
        <v>9756</v>
      </c>
      <c r="V19">
        <v>2</v>
      </c>
      <c r="W19">
        <v>8</v>
      </c>
      <c r="X19" t="s">
        <v>218</v>
      </c>
      <c r="Z19" t="s">
        <v>219</v>
      </c>
      <c r="AC19">
        <v>0</v>
      </c>
      <c r="AE19">
        <v>0</v>
      </c>
      <c r="AI19" t="s">
        <v>220</v>
      </c>
      <c r="AJ19" t="s">
        <v>221</v>
      </c>
      <c r="AK19" s="15">
        <v>40665</v>
      </c>
      <c r="AL19">
        <v>5677.66</v>
      </c>
      <c r="AM19">
        <f t="shared" si="0"/>
        <v>45</v>
      </c>
      <c r="AN19" t="str">
        <f t="shared" si="1"/>
        <v>44-48</v>
      </c>
      <c r="AO19" t="str">
        <f t="shared" si="2"/>
        <v>4.000 a 5.999</v>
      </c>
    </row>
    <row r="20" spans="1:41" x14ac:dyDescent="0.25">
      <c r="A20" t="s">
        <v>328</v>
      </c>
      <c r="B20" t="s">
        <v>207</v>
      </c>
      <c r="C20">
        <v>1673384</v>
      </c>
      <c r="D20">
        <v>75199785672</v>
      </c>
      <c r="E20" t="s">
        <v>329</v>
      </c>
      <c r="F20" t="s">
        <v>209</v>
      </c>
      <c r="G20" t="s">
        <v>330</v>
      </c>
      <c r="H20" t="s">
        <v>225</v>
      </c>
      <c r="I20" t="s">
        <v>212</v>
      </c>
      <c r="K20" t="s">
        <v>242</v>
      </c>
      <c r="L20" t="s">
        <v>331</v>
      </c>
      <c r="M20">
        <v>663</v>
      </c>
      <c r="N20" t="s">
        <v>227</v>
      </c>
      <c r="O20" t="s">
        <v>228</v>
      </c>
      <c r="P20">
        <v>29</v>
      </c>
      <c r="Q20" t="s">
        <v>229</v>
      </c>
      <c r="R20" t="s">
        <v>215</v>
      </c>
      <c r="T20" t="s">
        <v>217</v>
      </c>
      <c r="U20" t="s">
        <v>9755</v>
      </c>
      <c r="V20">
        <v>4</v>
      </c>
      <c r="W20">
        <v>10</v>
      </c>
      <c r="X20" t="s">
        <v>218</v>
      </c>
      <c r="Z20" t="s">
        <v>219</v>
      </c>
      <c r="AC20">
        <v>0</v>
      </c>
      <c r="AE20">
        <v>0</v>
      </c>
      <c r="AI20" t="s">
        <v>220</v>
      </c>
      <c r="AJ20" t="s">
        <v>221</v>
      </c>
      <c r="AK20" s="15">
        <v>39846</v>
      </c>
      <c r="AL20">
        <v>5034.51</v>
      </c>
      <c r="AM20">
        <f t="shared" si="0"/>
        <v>52</v>
      </c>
      <c r="AN20" t="str">
        <f t="shared" si="1"/>
        <v>49-53</v>
      </c>
      <c r="AO20" t="str">
        <f t="shared" si="2"/>
        <v>4.000 a 5.999</v>
      </c>
    </row>
    <row r="21" spans="1:41" x14ac:dyDescent="0.25">
      <c r="A21" t="s">
        <v>332</v>
      </c>
      <c r="B21" t="s">
        <v>239</v>
      </c>
      <c r="C21">
        <v>1988209</v>
      </c>
      <c r="D21">
        <v>29417590855</v>
      </c>
      <c r="E21" t="s">
        <v>333</v>
      </c>
      <c r="F21" t="s">
        <v>209</v>
      </c>
      <c r="G21" t="s">
        <v>334</v>
      </c>
      <c r="H21" t="s">
        <v>335</v>
      </c>
      <c r="I21" t="s">
        <v>212</v>
      </c>
      <c r="K21" t="s">
        <v>317</v>
      </c>
      <c r="M21">
        <v>482</v>
      </c>
      <c r="N21" t="s">
        <v>336</v>
      </c>
      <c r="O21" t="s">
        <v>244</v>
      </c>
      <c r="P21">
        <v>211</v>
      </c>
      <c r="Q21" t="s">
        <v>245</v>
      </c>
      <c r="R21" t="s">
        <v>244</v>
      </c>
      <c r="T21" t="s">
        <v>217</v>
      </c>
      <c r="U21" t="s">
        <v>9755</v>
      </c>
      <c r="V21">
        <v>4</v>
      </c>
      <c r="W21">
        <v>7</v>
      </c>
      <c r="X21" t="s">
        <v>218</v>
      </c>
      <c r="Z21" t="s">
        <v>219</v>
      </c>
      <c r="AC21">
        <v>0</v>
      </c>
      <c r="AE21">
        <v>0</v>
      </c>
      <c r="AI21" t="s">
        <v>220</v>
      </c>
      <c r="AJ21" t="s">
        <v>221</v>
      </c>
      <c r="AK21" s="15">
        <v>41282</v>
      </c>
      <c r="AL21">
        <v>8705.19</v>
      </c>
      <c r="AM21">
        <f t="shared" si="0"/>
        <v>41</v>
      </c>
      <c r="AN21" t="str">
        <f t="shared" si="1"/>
        <v>39-43</v>
      </c>
      <c r="AO21" t="str">
        <f t="shared" si="2"/>
        <v>8.000 a 9.999</v>
      </c>
    </row>
    <row r="22" spans="1:41" x14ac:dyDescent="0.25">
      <c r="A22" t="s">
        <v>337</v>
      </c>
      <c r="B22" t="s">
        <v>207</v>
      </c>
      <c r="C22">
        <v>1875180</v>
      </c>
      <c r="D22">
        <v>501246681</v>
      </c>
      <c r="E22" t="s">
        <v>338</v>
      </c>
      <c r="F22" t="s">
        <v>209</v>
      </c>
      <c r="G22" t="s">
        <v>339</v>
      </c>
      <c r="H22" t="s">
        <v>225</v>
      </c>
      <c r="I22" t="s">
        <v>212</v>
      </c>
      <c r="K22" t="s">
        <v>213</v>
      </c>
      <c r="M22">
        <v>929</v>
      </c>
      <c r="N22" t="s">
        <v>340</v>
      </c>
      <c r="O22" t="s">
        <v>237</v>
      </c>
      <c r="P22">
        <v>59</v>
      </c>
      <c r="Q22" t="s">
        <v>251</v>
      </c>
      <c r="R22" t="s">
        <v>215</v>
      </c>
      <c r="T22" t="s">
        <v>217</v>
      </c>
      <c r="U22" t="s">
        <v>9756</v>
      </c>
      <c r="V22">
        <v>4</v>
      </c>
      <c r="W22">
        <v>8</v>
      </c>
      <c r="X22" t="s">
        <v>218</v>
      </c>
      <c r="Z22" t="s">
        <v>219</v>
      </c>
      <c r="AC22">
        <v>0</v>
      </c>
      <c r="AE22">
        <v>0</v>
      </c>
      <c r="AI22" t="s">
        <v>220</v>
      </c>
      <c r="AJ22" t="s">
        <v>221</v>
      </c>
      <c r="AK22" s="15">
        <v>40728</v>
      </c>
      <c r="AL22">
        <v>7967.9</v>
      </c>
      <c r="AM22">
        <f t="shared" si="0"/>
        <v>44</v>
      </c>
      <c r="AN22" t="str">
        <f t="shared" si="1"/>
        <v>44-48</v>
      </c>
      <c r="AO22" t="str">
        <f t="shared" si="2"/>
        <v>6.000 a 7.999</v>
      </c>
    </row>
    <row r="23" spans="1:41" x14ac:dyDescent="0.25">
      <c r="A23" t="s">
        <v>341</v>
      </c>
      <c r="B23" t="s">
        <v>207</v>
      </c>
      <c r="C23">
        <v>1123255</v>
      </c>
      <c r="D23">
        <v>71318011604</v>
      </c>
      <c r="E23" t="s">
        <v>342</v>
      </c>
      <c r="F23" t="s">
        <v>209</v>
      </c>
      <c r="G23" t="s">
        <v>343</v>
      </c>
      <c r="H23" t="s">
        <v>225</v>
      </c>
      <c r="I23" t="s">
        <v>212</v>
      </c>
      <c r="K23" t="s">
        <v>213</v>
      </c>
      <c r="L23" t="s">
        <v>235</v>
      </c>
      <c r="M23">
        <v>560</v>
      </c>
      <c r="N23" t="s">
        <v>344</v>
      </c>
      <c r="O23" t="s">
        <v>345</v>
      </c>
      <c r="P23">
        <v>332</v>
      </c>
      <c r="Q23" t="s">
        <v>346</v>
      </c>
      <c r="R23" t="s">
        <v>345</v>
      </c>
      <c r="T23" t="s">
        <v>230</v>
      </c>
      <c r="U23" t="s">
        <v>9756</v>
      </c>
      <c r="V23">
        <v>4</v>
      </c>
      <c r="W23">
        <v>16</v>
      </c>
      <c r="X23" t="s">
        <v>218</v>
      </c>
      <c r="Z23" t="s">
        <v>219</v>
      </c>
      <c r="AC23">
        <v>0</v>
      </c>
      <c r="AE23">
        <v>0</v>
      </c>
      <c r="AI23" t="s">
        <v>220</v>
      </c>
      <c r="AJ23" t="s">
        <v>347</v>
      </c>
      <c r="AK23" s="15">
        <v>34401</v>
      </c>
      <c r="AL23">
        <v>18310.5</v>
      </c>
      <c r="AM23">
        <f t="shared" si="0"/>
        <v>52</v>
      </c>
      <c r="AN23" t="str">
        <f t="shared" si="1"/>
        <v>49-53</v>
      </c>
      <c r="AO23" t="str">
        <f t="shared" si="2"/>
        <v>18.000 a 19.999</v>
      </c>
    </row>
    <row r="24" spans="1:41" x14ac:dyDescent="0.25">
      <c r="A24" t="s">
        <v>348</v>
      </c>
      <c r="B24" t="s">
        <v>207</v>
      </c>
      <c r="C24">
        <v>1766235</v>
      </c>
      <c r="D24">
        <v>5997832651</v>
      </c>
      <c r="E24" t="s">
        <v>349</v>
      </c>
      <c r="F24" t="s">
        <v>209</v>
      </c>
      <c r="G24" t="s">
        <v>350</v>
      </c>
      <c r="H24" t="s">
        <v>225</v>
      </c>
      <c r="I24" t="s">
        <v>212</v>
      </c>
      <c r="K24" t="s">
        <v>213</v>
      </c>
      <c r="M24">
        <v>620</v>
      </c>
      <c r="N24" t="s">
        <v>351</v>
      </c>
      <c r="O24" t="s">
        <v>215</v>
      </c>
      <c r="P24">
        <v>262</v>
      </c>
      <c r="Q24" t="s">
        <v>352</v>
      </c>
      <c r="R24" t="s">
        <v>215</v>
      </c>
      <c r="T24" t="s">
        <v>230</v>
      </c>
      <c r="U24" t="s">
        <v>9756</v>
      </c>
      <c r="V24">
        <v>4</v>
      </c>
      <c r="W24">
        <v>9</v>
      </c>
      <c r="X24" t="s">
        <v>218</v>
      </c>
      <c r="Z24" t="s">
        <v>219</v>
      </c>
      <c r="AC24">
        <v>0</v>
      </c>
      <c r="AE24">
        <v>0</v>
      </c>
      <c r="AI24" t="s">
        <v>220</v>
      </c>
      <c r="AJ24" t="s">
        <v>221</v>
      </c>
      <c r="AK24" s="15">
        <v>40512</v>
      </c>
      <c r="AL24">
        <v>10667.27</v>
      </c>
      <c r="AM24">
        <f t="shared" si="0"/>
        <v>40</v>
      </c>
      <c r="AN24" t="str">
        <f t="shared" si="1"/>
        <v>39-43</v>
      </c>
      <c r="AO24" t="str">
        <f t="shared" si="2"/>
        <v>10.000 a 11.999</v>
      </c>
    </row>
    <row r="25" spans="1:41" x14ac:dyDescent="0.25">
      <c r="A25" t="s">
        <v>353</v>
      </c>
      <c r="B25" t="s">
        <v>207</v>
      </c>
      <c r="C25">
        <v>1672424</v>
      </c>
      <c r="D25">
        <v>6525807697</v>
      </c>
      <c r="E25" t="s">
        <v>354</v>
      </c>
      <c r="F25" t="s">
        <v>209</v>
      </c>
      <c r="G25" t="s">
        <v>355</v>
      </c>
      <c r="H25" t="s">
        <v>211</v>
      </c>
      <c r="I25" t="s">
        <v>212</v>
      </c>
      <c r="K25" t="s">
        <v>213</v>
      </c>
      <c r="L25" t="s">
        <v>261</v>
      </c>
      <c r="M25">
        <v>649</v>
      </c>
      <c r="N25" t="s">
        <v>356</v>
      </c>
      <c r="O25" t="s">
        <v>215</v>
      </c>
      <c r="P25">
        <v>131</v>
      </c>
      <c r="Q25" t="s">
        <v>357</v>
      </c>
      <c r="R25" t="s">
        <v>215</v>
      </c>
      <c r="T25" t="s">
        <v>217</v>
      </c>
      <c r="U25" t="s">
        <v>9756</v>
      </c>
      <c r="V25">
        <v>4</v>
      </c>
      <c r="W25">
        <v>10</v>
      </c>
      <c r="X25" t="s">
        <v>218</v>
      </c>
      <c r="Z25" t="s">
        <v>219</v>
      </c>
      <c r="AC25">
        <v>0</v>
      </c>
      <c r="AE25">
        <v>0</v>
      </c>
      <c r="AI25" t="s">
        <v>220</v>
      </c>
      <c r="AJ25" t="s">
        <v>221</v>
      </c>
      <c r="AK25" s="15">
        <v>39835</v>
      </c>
      <c r="AL25">
        <v>8601.52</v>
      </c>
      <c r="AM25">
        <f t="shared" si="0"/>
        <v>39</v>
      </c>
      <c r="AN25" t="str">
        <f t="shared" si="1"/>
        <v>39-43</v>
      </c>
      <c r="AO25" t="str">
        <f t="shared" si="2"/>
        <v>8.000 a 9.999</v>
      </c>
    </row>
    <row r="26" spans="1:41" x14ac:dyDescent="0.25">
      <c r="A26" t="s">
        <v>358</v>
      </c>
      <c r="B26" t="s">
        <v>207</v>
      </c>
      <c r="C26">
        <v>2089997</v>
      </c>
      <c r="D26">
        <v>6024082614</v>
      </c>
      <c r="E26" t="s">
        <v>359</v>
      </c>
      <c r="F26" t="s">
        <v>209</v>
      </c>
      <c r="G26" t="s">
        <v>360</v>
      </c>
      <c r="H26" t="s">
        <v>225</v>
      </c>
      <c r="I26" t="s">
        <v>212</v>
      </c>
      <c r="K26" t="s">
        <v>213</v>
      </c>
      <c r="M26">
        <v>428</v>
      </c>
      <c r="N26" t="s">
        <v>361</v>
      </c>
      <c r="O26" t="s">
        <v>362</v>
      </c>
      <c r="P26">
        <v>326</v>
      </c>
      <c r="Q26" t="s">
        <v>363</v>
      </c>
      <c r="R26" t="s">
        <v>362</v>
      </c>
      <c r="T26" t="s">
        <v>252</v>
      </c>
      <c r="U26" t="s">
        <v>9755</v>
      </c>
      <c r="V26">
        <v>4</v>
      </c>
      <c r="W26">
        <v>6</v>
      </c>
      <c r="X26" t="s">
        <v>218</v>
      </c>
      <c r="Z26" t="s">
        <v>219</v>
      </c>
      <c r="AC26">
        <v>0</v>
      </c>
      <c r="AE26">
        <v>0</v>
      </c>
      <c r="AI26" t="s">
        <v>220</v>
      </c>
      <c r="AJ26" t="s">
        <v>221</v>
      </c>
      <c r="AK26" s="15">
        <v>41691</v>
      </c>
      <c r="AL26">
        <v>4256.72</v>
      </c>
      <c r="AM26">
        <f t="shared" si="0"/>
        <v>40</v>
      </c>
      <c r="AN26" t="str">
        <f t="shared" si="1"/>
        <v>39-43</v>
      </c>
      <c r="AO26" t="str">
        <f t="shared" si="2"/>
        <v>4.000 a 5.999</v>
      </c>
    </row>
    <row r="27" spans="1:41" x14ac:dyDescent="0.25">
      <c r="A27" t="s">
        <v>364</v>
      </c>
      <c r="B27" t="s">
        <v>239</v>
      </c>
      <c r="C27">
        <v>2274889</v>
      </c>
      <c r="D27">
        <v>78380235649</v>
      </c>
      <c r="E27" t="s">
        <v>365</v>
      </c>
      <c r="F27" t="s">
        <v>209</v>
      </c>
      <c r="G27" t="s">
        <v>366</v>
      </c>
      <c r="H27" t="s">
        <v>225</v>
      </c>
      <c r="I27" t="s">
        <v>212</v>
      </c>
      <c r="K27" t="s">
        <v>213</v>
      </c>
      <c r="L27" t="s">
        <v>367</v>
      </c>
      <c r="M27">
        <v>771</v>
      </c>
      <c r="N27" t="s">
        <v>303</v>
      </c>
      <c r="O27" t="s">
        <v>283</v>
      </c>
      <c r="P27">
        <v>746</v>
      </c>
      <c r="Q27" t="s">
        <v>289</v>
      </c>
      <c r="R27" t="s">
        <v>283</v>
      </c>
      <c r="T27" t="s">
        <v>217</v>
      </c>
      <c r="U27" t="s">
        <v>9756</v>
      </c>
      <c r="V27">
        <v>4</v>
      </c>
      <c r="W27">
        <v>13</v>
      </c>
      <c r="X27" t="s">
        <v>218</v>
      </c>
      <c r="Z27" t="s">
        <v>219</v>
      </c>
      <c r="AC27">
        <v>0</v>
      </c>
      <c r="AE27">
        <v>0</v>
      </c>
      <c r="AI27" t="s">
        <v>220</v>
      </c>
      <c r="AJ27" t="s">
        <v>221</v>
      </c>
      <c r="AK27" s="15">
        <v>38134</v>
      </c>
      <c r="AL27">
        <v>23807.43</v>
      </c>
      <c r="AM27">
        <f t="shared" si="0"/>
        <v>50</v>
      </c>
      <c r="AN27" t="str">
        <f t="shared" si="1"/>
        <v>49-53</v>
      </c>
      <c r="AO27" t="str">
        <f t="shared" si="2"/>
        <v>20.000 ou mais</v>
      </c>
    </row>
    <row r="28" spans="1:41" x14ac:dyDescent="0.25">
      <c r="A28" t="s">
        <v>368</v>
      </c>
      <c r="B28" t="s">
        <v>207</v>
      </c>
      <c r="C28">
        <v>1550947</v>
      </c>
      <c r="D28">
        <v>4750163600</v>
      </c>
      <c r="E28" t="s">
        <v>369</v>
      </c>
      <c r="F28" t="s">
        <v>209</v>
      </c>
      <c r="G28" t="s">
        <v>370</v>
      </c>
      <c r="H28" t="s">
        <v>225</v>
      </c>
      <c r="I28" t="s">
        <v>212</v>
      </c>
      <c r="K28" t="s">
        <v>213</v>
      </c>
      <c r="M28">
        <v>245</v>
      </c>
      <c r="N28" t="s">
        <v>371</v>
      </c>
      <c r="O28" t="s">
        <v>215</v>
      </c>
      <c r="P28">
        <v>245</v>
      </c>
      <c r="Q28" t="s">
        <v>371</v>
      </c>
      <c r="R28" t="s">
        <v>215</v>
      </c>
      <c r="T28" t="s">
        <v>230</v>
      </c>
      <c r="U28" t="s">
        <v>9756</v>
      </c>
      <c r="V28">
        <v>4</v>
      </c>
      <c r="W28">
        <v>11</v>
      </c>
      <c r="X28" t="s">
        <v>218</v>
      </c>
      <c r="Z28" t="s">
        <v>219</v>
      </c>
      <c r="AC28">
        <v>26254</v>
      </c>
      <c r="AD28" t="s">
        <v>372</v>
      </c>
      <c r="AE28">
        <v>0</v>
      </c>
      <c r="AI28" t="s">
        <v>220</v>
      </c>
      <c r="AJ28" t="s">
        <v>221</v>
      </c>
      <c r="AK28" s="15">
        <v>44635</v>
      </c>
      <c r="AL28">
        <v>10449.39</v>
      </c>
      <c r="AM28">
        <f t="shared" si="0"/>
        <v>42</v>
      </c>
      <c r="AN28" t="str">
        <f t="shared" si="1"/>
        <v>39-43</v>
      </c>
      <c r="AO28" t="str">
        <f t="shared" si="2"/>
        <v>10.000 a 11.999</v>
      </c>
    </row>
    <row r="29" spans="1:41" x14ac:dyDescent="0.25">
      <c r="A29" t="s">
        <v>373</v>
      </c>
      <c r="B29" t="s">
        <v>207</v>
      </c>
      <c r="C29">
        <v>2102371</v>
      </c>
      <c r="D29">
        <v>6011613608</v>
      </c>
      <c r="E29" t="s">
        <v>374</v>
      </c>
      <c r="F29" t="s">
        <v>209</v>
      </c>
      <c r="G29" t="s">
        <v>375</v>
      </c>
      <c r="H29" t="s">
        <v>211</v>
      </c>
      <c r="I29" t="s">
        <v>212</v>
      </c>
      <c r="K29" t="s">
        <v>317</v>
      </c>
      <c r="M29">
        <v>621</v>
      </c>
      <c r="N29" t="s">
        <v>376</v>
      </c>
      <c r="O29" t="s">
        <v>215</v>
      </c>
      <c r="P29">
        <v>262</v>
      </c>
      <c r="Q29" t="s">
        <v>352</v>
      </c>
      <c r="R29" t="s">
        <v>215</v>
      </c>
      <c r="T29" t="s">
        <v>252</v>
      </c>
      <c r="U29" t="s">
        <v>9755</v>
      </c>
      <c r="V29">
        <v>3</v>
      </c>
      <c r="W29">
        <v>6</v>
      </c>
      <c r="X29" t="s">
        <v>218</v>
      </c>
      <c r="Z29" t="s">
        <v>219</v>
      </c>
      <c r="AC29">
        <v>0</v>
      </c>
      <c r="AE29">
        <v>0</v>
      </c>
      <c r="AI29" t="s">
        <v>220</v>
      </c>
      <c r="AJ29" t="s">
        <v>221</v>
      </c>
      <c r="AK29" s="15">
        <v>41710</v>
      </c>
      <c r="AL29">
        <v>3998.03</v>
      </c>
      <c r="AM29">
        <f t="shared" si="0"/>
        <v>41</v>
      </c>
      <c r="AN29" t="str">
        <f t="shared" si="1"/>
        <v>39-43</v>
      </c>
      <c r="AO29" t="str">
        <f t="shared" si="2"/>
        <v>2.000 a 3.999</v>
      </c>
    </row>
    <row r="30" spans="1:41" x14ac:dyDescent="0.25">
      <c r="A30" t="s">
        <v>377</v>
      </c>
      <c r="B30" t="s">
        <v>239</v>
      </c>
      <c r="C30">
        <v>1871550</v>
      </c>
      <c r="D30">
        <v>7309262654</v>
      </c>
      <c r="E30" t="s">
        <v>378</v>
      </c>
      <c r="F30" t="s">
        <v>209</v>
      </c>
      <c r="G30" t="s">
        <v>379</v>
      </c>
      <c r="H30" t="s">
        <v>211</v>
      </c>
      <c r="I30" t="s">
        <v>212</v>
      </c>
      <c r="K30" t="s">
        <v>213</v>
      </c>
      <c r="M30">
        <v>179</v>
      </c>
      <c r="N30" t="s">
        <v>380</v>
      </c>
      <c r="O30" t="s">
        <v>283</v>
      </c>
      <c r="P30">
        <v>179</v>
      </c>
      <c r="Q30" t="s">
        <v>380</v>
      </c>
      <c r="R30" t="s">
        <v>283</v>
      </c>
      <c r="T30" t="s">
        <v>217</v>
      </c>
      <c r="U30" t="s">
        <v>9755</v>
      </c>
      <c r="V30">
        <v>4</v>
      </c>
      <c r="W30">
        <v>8</v>
      </c>
      <c r="X30" t="s">
        <v>381</v>
      </c>
      <c r="Z30" t="s">
        <v>219</v>
      </c>
      <c r="AB30" t="s">
        <v>382</v>
      </c>
      <c r="AC30">
        <v>0</v>
      </c>
      <c r="AE30">
        <v>26443</v>
      </c>
      <c r="AF30" t="s">
        <v>383</v>
      </c>
      <c r="AG30" t="s">
        <v>384</v>
      </c>
      <c r="AH30" t="s">
        <v>219</v>
      </c>
      <c r="AI30" t="s">
        <v>220</v>
      </c>
      <c r="AJ30" t="s">
        <v>221</v>
      </c>
      <c r="AK30" s="15">
        <v>40709</v>
      </c>
      <c r="AL30">
        <v>4663.6499999999996</v>
      </c>
      <c r="AM30">
        <f t="shared" si="0"/>
        <v>36</v>
      </c>
      <c r="AN30" t="str">
        <f t="shared" si="1"/>
        <v>34-38</v>
      </c>
      <c r="AO30" t="str">
        <f t="shared" si="2"/>
        <v>4.000 a 5.999</v>
      </c>
    </row>
    <row r="31" spans="1:41" x14ac:dyDescent="0.25">
      <c r="A31" t="s">
        <v>385</v>
      </c>
      <c r="B31" t="s">
        <v>239</v>
      </c>
      <c r="C31">
        <v>2361647</v>
      </c>
      <c r="D31">
        <v>2517438617</v>
      </c>
      <c r="E31" t="s">
        <v>386</v>
      </c>
      <c r="F31" t="s">
        <v>209</v>
      </c>
      <c r="G31" t="s">
        <v>387</v>
      </c>
      <c r="H31" t="s">
        <v>225</v>
      </c>
      <c r="I31" t="s">
        <v>212</v>
      </c>
      <c r="K31" t="s">
        <v>213</v>
      </c>
      <c r="L31" t="s">
        <v>388</v>
      </c>
      <c r="M31">
        <v>479</v>
      </c>
      <c r="N31" t="s">
        <v>389</v>
      </c>
      <c r="O31" t="s">
        <v>244</v>
      </c>
      <c r="P31">
        <v>211</v>
      </c>
      <c r="Q31" t="s">
        <v>245</v>
      </c>
      <c r="R31" t="s">
        <v>244</v>
      </c>
      <c r="T31" t="s">
        <v>230</v>
      </c>
      <c r="U31" t="s">
        <v>9754</v>
      </c>
      <c r="V31">
        <v>4</v>
      </c>
      <c r="W31">
        <v>8</v>
      </c>
      <c r="X31" t="s">
        <v>218</v>
      </c>
      <c r="Z31" t="s">
        <v>219</v>
      </c>
      <c r="AC31">
        <v>0</v>
      </c>
      <c r="AE31">
        <v>0</v>
      </c>
      <c r="AI31" t="s">
        <v>220</v>
      </c>
      <c r="AJ31" t="s">
        <v>221</v>
      </c>
      <c r="AK31" s="15">
        <v>40904</v>
      </c>
      <c r="AL31">
        <v>9137.5</v>
      </c>
      <c r="AM31">
        <f t="shared" si="0"/>
        <v>46</v>
      </c>
      <c r="AN31" t="str">
        <f t="shared" si="1"/>
        <v>44-48</v>
      </c>
      <c r="AO31" t="str">
        <f t="shared" si="2"/>
        <v>8.000 a 9.999</v>
      </c>
    </row>
    <row r="32" spans="1:41" x14ac:dyDescent="0.25">
      <c r="A32" t="s">
        <v>390</v>
      </c>
      <c r="B32" t="s">
        <v>239</v>
      </c>
      <c r="C32">
        <v>2309022</v>
      </c>
      <c r="D32">
        <v>3487579642</v>
      </c>
      <c r="E32" t="s">
        <v>391</v>
      </c>
      <c r="F32" t="s">
        <v>209</v>
      </c>
      <c r="G32" t="s">
        <v>392</v>
      </c>
      <c r="H32" t="s">
        <v>225</v>
      </c>
      <c r="I32" t="s">
        <v>212</v>
      </c>
      <c r="K32" t="s">
        <v>242</v>
      </c>
      <c r="M32">
        <v>488</v>
      </c>
      <c r="N32" t="s">
        <v>393</v>
      </c>
      <c r="O32" t="s">
        <v>244</v>
      </c>
      <c r="P32">
        <v>211</v>
      </c>
      <c r="Q32" t="s">
        <v>245</v>
      </c>
      <c r="R32" t="s">
        <v>244</v>
      </c>
      <c r="S32" t="s">
        <v>394</v>
      </c>
      <c r="T32" t="s">
        <v>252</v>
      </c>
      <c r="U32" t="s">
        <v>9754</v>
      </c>
      <c r="V32">
        <v>4</v>
      </c>
      <c r="W32">
        <v>5</v>
      </c>
      <c r="X32" t="s">
        <v>218</v>
      </c>
      <c r="Z32" t="s">
        <v>219</v>
      </c>
      <c r="AC32">
        <v>0</v>
      </c>
      <c r="AE32">
        <v>0</v>
      </c>
      <c r="AI32" t="s">
        <v>220</v>
      </c>
      <c r="AJ32" t="s">
        <v>221</v>
      </c>
      <c r="AK32" s="15">
        <v>42472</v>
      </c>
      <c r="AL32">
        <v>5559.56</v>
      </c>
      <c r="AM32">
        <f t="shared" si="0"/>
        <v>49</v>
      </c>
      <c r="AN32" t="str">
        <f t="shared" si="1"/>
        <v>49-53</v>
      </c>
      <c r="AO32" t="str">
        <f t="shared" si="2"/>
        <v>4.000 a 5.999</v>
      </c>
    </row>
    <row r="33" spans="1:41" x14ac:dyDescent="0.25">
      <c r="A33" t="s">
        <v>395</v>
      </c>
      <c r="B33" t="s">
        <v>239</v>
      </c>
      <c r="C33">
        <v>2178970</v>
      </c>
      <c r="D33">
        <v>95156313604</v>
      </c>
      <c r="E33" t="s">
        <v>396</v>
      </c>
      <c r="F33" t="s">
        <v>209</v>
      </c>
      <c r="G33" t="s">
        <v>397</v>
      </c>
      <c r="H33" t="s">
        <v>225</v>
      </c>
      <c r="I33" t="s">
        <v>212</v>
      </c>
      <c r="K33" t="s">
        <v>213</v>
      </c>
      <c r="L33" t="s">
        <v>261</v>
      </c>
      <c r="M33">
        <v>771</v>
      </c>
      <c r="N33" t="s">
        <v>303</v>
      </c>
      <c r="O33" t="s">
        <v>283</v>
      </c>
      <c r="P33">
        <v>746</v>
      </c>
      <c r="Q33" t="s">
        <v>289</v>
      </c>
      <c r="R33" t="s">
        <v>283</v>
      </c>
      <c r="T33" t="s">
        <v>230</v>
      </c>
      <c r="U33" t="s">
        <v>9756</v>
      </c>
      <c r="V33">
        <v>2</v>
      </c>
      <c r="W33">
        <v>13</v>
      </c>
      <c r="X33" t="s">
        <v>218</v>
      </c>
      <c r="Z33" t="s">
        <v>219</v>
      </c>
      <c r="AC33">
        <v>0</v>
      </c>
      <c r="AE33">
        <v>0</v>
      </c>
      <c r="AI33" t="s">
        <v>220</v>
      </c>
      <c r="AJ33" t="s">
        <v>304</v>
      </c>
      <c r="AK33" s="15">
        <v>38126</v>
      </c>
      <c r="AL33">
        <v>13933.62</v>
      </c>
      <c r="AM33">
        <f t="shared" si="0"/>
        <v>51</v>
      </c>
      <c r="AN33" t="str">
        <f t="shared" si="1"/>
        <v>49-53</v>
      </c>
      <c r="AO33" t="str">
        <f t="shared" si="2"/>
        <v>12.000 a 13.999</v>
      </c>
    </row>
    <row r="34" spans="1:41" x14ac:dyDescent="0.25">
      <c r="A34" t="s">
        <v>398</v>
      </c>
      <c r="B34" t="s">
        <v>239</v>
      </c>
      <c r="C34">
        <v>1258905</v>
      </c>
      <c r="D34">
        <v>425223663</v>
      </c>
      <c r="E34" t="s">
        <v>399</v>
      </c>
      <c r="F34" t="s">
        <v>209</v>
      </c>
      <c r="G34" t="s">
        <v>400</v>
      </c>
      <c r="H34" t="s">
        <v>225</v>
      </c>
      <c r="I34" t="s">
        <v>212</v>
      </c>
      <c r="K34" t="s">
        <v>213</v>
      </c>
      <c r="L34" t="s">
        <v>401</v>
      </c>
      <c r="M34">
        <v>495</v>
      </c>
      <c r="N34" t="s">
        <v>257</v>
      </c>
      <c r="O34" t="s">
        <v>244</v>
      </c>
      <c r="P34">
        <v>211</v>
      </c>
      <c r="Q34" t="s">
        <v>245</v>
      </c>
      <c r="R34" t="s">
        <v>244</v>
      </c>
      <c r="T34" t="s">
        <v>217</v>
      </c>
      <c r="U34" t="s">
        <v>9754</v>
      </c>
      <c r="V34">
        <v>4</v>
      </c>
      <c r="W34">
        <v>13</v>
      </c>
      <c r="X34" t="s">
        <v>218</v>
      </c>
      <c r="Z34" t="s">
        <v>219</v>
      </c>
      <c r="AC34">
        <v>0</v>
      </c>
      <c r="AE34">
        <v>0</v>
      </c>
      <c r="AI34" t="s">
        <v>220</v>
      </c>
      <c r="AJ34" t="s">
        <v>221</v>
      </c>
      <c r="AK34" s="15">
        <v>35787</v>
      </c>
      <c r="AL34">
        <v>4868.3900000000003</v>
      </c>
      <c r="AM34">
        <f t="shared" si="0"/>
        <v>48</v>
      </c>
      <c r="AN34" t="str">
        <f t="shared" si="1"/>
        <v>44-48</v>
      </c>
      <c r="AO34" t="str">
        <f t="shared" si="2"/>
        <v>4.000 a 5.999</v>
      </c>
    </row>
    <row r="35" spans="1:41" x14ac:dyDescent="0.25">
      <c r="A35" t="s">
        <v>402</v>
      </c>
      <c r="B35" t="s">
        <v>207</v>
      </c>
      <c r="C35">
        <v>2490372</v>
      </c>
      <c r="D35">
        <v>3380600652</v>
      </c>
      <c r="E35" t="s">
        <v>403</v>
      </c>
      <c r="F35" t="s">
        <v>209</v>
      </c>
      <c r="G35" t="s">
        <v>404</v>
      </c>
      <c r="H35" t="s">
        <v>211</v>
      </c>
      <c r="I35" t="s">
        <v>212</v>
      </c>
      <c r="K35" t="s">
        <v>242</v>
      </c>
      <c r="L35" t="s">
        <v>405</v>
      </c>
      <c r="M35">
        <v>312</v>
      </c>
      <c r="N35" t="s">
        <v>406</v>
      </c>
      <c r="O35" t="s">
        <v>362</v>
      </c>
      <c r="P35">
        <v>305</v>
      </c>
      <c r="Q35" t="s">
        <v>407</v>
      </c>
      <c r="R35" t="s">
        <v>362</v>
      </c>
      <c r="T35" t="s">
        <v>230</v>
      </c>
      <c r="U35" t="s">
        <v>9756</v>
      </c>
      <c r="V35">
        <v>4</v>
      </c>
      <c r="W35">
        <v>10</v>
      </c>
      <c r="X35" t="s">
        <v>218</v>
      </c>
      <c r="Z35" t="s">
        <v>219</v>
      </c>
      <c r="AC35">
        <v>0</v>
      </c>
      <c r="AE35">
        <v>0</v>
      </c>
      <c r="AI35" t="s">
        <v>220</v>
      </c>
      <c r="AJ35" t="s">
        <v>221</v>
      </c>
      <c r="AK35" s="15">
        <v>39652</v>
      </c>
      <c r="AL35">
        <v>19440.25</v>
      </c>
      <c r="AM35">
        <f t="shared" si="0"/>
        <v>46</v>
      </c>
      <c r="AN35" t="str">
        <f t="shared" si="1"/>
        <v>44-48</v>
      </c>
      <c r="AO35" t="str">
        <f t="shared" si="2"/>
        <v>18.000 a 19.999</v>
      </c>
    </row>
    <row r="36" spans="1:41" x14ac:dyDescent="0.25">
      <c r="A36" t="s">
        <v>408</v>
      </c>
      <c r="B36" t="s">
        <v>239</v>
      </c>
      <c r="C36">
        <v>1586848</v>
      </c>
      <c r="D36">
        <v>2697446656</v>
      </c>
      <c r="E36" t="s">
        <v>409</v>
      </c>
      <c r="F36" t="s">
        <v>233</v>
      </c>
      <c r="G36" t="s">
        <v>410</v>
      </c>
      <c r="H36" t="s">
        <v>225</v>
      </c>
      <c r="I36" t="s">
        <v>212</v>
      </c>
      <c r="K36" t="s">
        <v>213</v>
      </c>
      <c r="L36" t="s">
        <v>367</v>
      </c>
      <c r="M36">
        <v>485</v>
      </c>
      <c r="N36" t="s">
        <v>411</v>
      </c>
      <c r="O36" t="s">
        <v>244</v>
      </c>
      <c r="P36">
        <v>211</v>
      </c>
      <c r="Q36" t="s">
        <v>245</v>
      </c>
      <c r="R36" t="s">
        <v>244</v>
      </c>
      <c r="T36" t="s">
        <v>290</v>
      </c>
      <c r="U36" t="s">
        <v>9755</v>
      </c>
      <c r="V36">
        <v>4</v>
      </c>
      <c r="W36">
        <v>10</v>
      </c>
      <c r="X36" t="s">
        <v>218</v>
      </c>
      <c r="Z36" t="s">
        <v>219</v>
      </c>
      <c r="AC36">
        <v>0</v>
      </c>
      <c r="AE36">
        <v>0</v>
      </c>
      <c r="AI36" t="s">
        <v>220</v>
      </c>
      <c r="AJ36" t="s">
        <v>221</v>
      </c>
      <c r="AK36" s="15">
        <v>39451</v>
      </c>
      <c r="AL36">
        <v>4647.24</v>
      </c>
      <c r="AM36">
        <f t="shared" si="0"/>
        <v>45</v>
      </c>
      <c r="AN36" t="str">
        <f t="shared" si="1"/>
        <v>44-48</v>
      </c>
      <c r="AO36" t="str">
        <f t="shared" si="2"/>
        <v>4.000 a 5.999</v>
      </c>
    </row>
    <row r="37" spans="1:41" x14ac:dyDescent="0.25">
      <c r="A37" t="s">
        <v>412</v>
      </c>
      <c r="B37" t="s">
        <v>207</v>
      </c>
      <c r="C37">
        <v>1971401</v>
      </c>
      <c r="D37">
        <v>3653979110</v>
      </c>
      <c r="E37" t="s">
        <v>413</v>
      </c>
      <c r="F37" t="s">
        <v>233</v>
      </c>
      <c r="G37" t="s">
        <v>414</v>
      </c>
      <c r="H37" t="s">
        <v>225</v>
      </c>
      <c r="I37" t="s">
        <v>212</v>
      </c>
      <c r="K37" t="s">
        <v>415</v>
      </c>
      <c r="M37">
        <v>349</v>
      </c>
      <c r="N37" t="s">
        <v>277</v>
      </c>
      <c r="O37" t="s">
        <v>215</v>
      </c>
      <c r="P37">
        <v>349</v>
      </c>
      <c r="Q37" t="s">
        <v>277</v>
      </c>
      <c r="R37" t="s">
        <v>215</v>
      </c>
      <c r="T37" t="s">
        <v>217</v>
      </c>
      <c r="U37" t="s">
        <v>9755</v>
      </c>
      <c r="V37">
        <v>1</v>
      </c>
      <c r="W37">
        <v>1</v>
      </c>
      <c r="X37" t="s">
        <v>218</v>
      </c>
      <c r="Z37" t="s">
        <v>219</v>
      </c>
      <c r="AC37">
        <v>0</v>
      </c>
      <c r="AE37">
        <v>0</v>
      </c>
      <c r="AI37" t="s">
        <v>220</v>
      </c>
      <c r="AJ37" t="s">
        <v>221</v>
      </c>
      <c r="AK37" s="15">
        <v>44746</v>
      </c>
      <c r="AL37">
        <v>3181.04</v>
      </c>
      <c r="AM37">
        <f t="shared" si="0"/>
        <v>30</v>
      </c>
      <c r="AN37" t="str">
        <f t="shared" si="1"/>
        <v>29-33</v>
      </c>
      <c r="AO37" t="str">
        <f t="shared" si="2"/>
        <v>2.000 a 3.999</v>
      </c>
    </row>
    <row r="38" spans="1:41" x14ac:dyDescent="0.25">
      <c r="A38" t="s">
        <v>416</v>
      </c>
      <c r="B38" t="s">
        <v>239</v>
      </c>
      <c r="C38">
        <v>1824372</v>
      </c>
      <c r="D38">
        <v>3645077642</v>
      </c>
      <c r="E38" t="s">
        <v>417</v>
      </c>
      <c r="F38" t="s">
        <v>233</v>
      </c>
      <c r="G38" t="s">
        <v>418</v>
      </c>
      <c r="H38" t="s">
        <v>211</v>
      </c>
      <c r="I38" t="s">
        <v>212</v>
      </c>
      <c r="K38" t="s">
        <v>213</v>
      </c>
      <c r="M38">
        <v>743</v>
      </c>
      <c r="N38" t="s">
        <v>282</v>
      </c>
      <c r="O38" t="s">
        <v>283</v>
      </c>
      <c r="P38">
        <v>743</v>
      </c>
      <c r="Q38" t="s">
        <v>282</v>
      </c>
      <c r="R38" t="s">
        <v>283</v>
      </c>
      <c r="T38" t="s">
        <v>217</v>
      </c>
      <c r="U38" t="s">
        <v>9755</v>
      </c>
      <c r="V38">
        <v>4</v>
      </c>
      <c r="W38">
        <v>9</v>
      </c>
      <c r="X38" t="s">
        <v>381</v>
      </c>
      <c r="Z38" t="s">
        <v>219</v>
      </c>
      <c r="AB38" t="s">
        <v>382</v>
      </c>
      <c r="AC38">
        <v>0</v>
      </c>
      <c r="AE38">
        <v>26443</v>
      </c>
      <c r="AF38" t="s">
        <v>383</v>
      </c>
      <c r="AG38" t="s">
        <v>419</v>
      </c>
      <c r="AH38" t="s">
        <v>219</v>
      </c>
      <c r="AI38" t="s">
        <v>220</v>
      </c>
      <c r="AJ38" t="s">
        <v>221</v>
      </c>
      <c r="AK38" s="15">
        <v>40487</v>
      </c>
      <c r="AL38">
        <v>5003.16</v>
      </c>
      <c r="AM38">
        <f t="shared" si="0"/>
        <v>44</v>
      </c>
      <c r="AN38" t="str">
        <f t="shared" si="1"/>
        <v>44-48</v>
      </c>
      <c r="AO38" t="str">
        <f t="shared" si="2"/>
        <v>4.000 a 5.999</v>
      </c>
    </row>
    <row r="39" spans="1:41" x14ac:dyDescent="0.25">
      <c r="A39" t="s">
        <v>420</v>
      </c>
      <c r="B39" t="s">
        <v>239</v>
      </c>
      <c r="C39">
        <v>1854092</v>
      </c>
      <c r="D39">
        <v>9235988632</v>
      </c>
      <c r="E39" t="s">
        <v>421</v>
      </c>
      <c r="F39" t="s">
        <v>209</v>
      </c>
      <c r="G39" t="s">
        <v>422</v>
      </c>
      <c r="H39" t="s">
        <v>225</v>
      </c>
      <c r="I39" t="s">
        <v>212</v>
      </c>
      <c r="K39" t="s">
        <v>213</v>
      </c>
      <c r="M39">
        <v>498</v>
      </c>
      <c r="N39" t="s">
        <v>423</v>
      </c>
      <c r="O39" t="s">
        <v>244</v>
      </c>
      <c r="P39">
        <v>211</v>
      </c>
      <c r="Q39" t="s">
        <v>245</v>
      </c>
      <c r="R39" t="s">
        <v>244</v>
      </c>
      <c r="T39" t="s">
        <v>217</v>
      </c>
      <c r="U39" t="s">
        <v>9754</v>
      </c>
      <c r="V39">
        <v>4</v>
      </c>
      <c r="W39">
        <v>8</v>
      </c>
      <c r="X39" t="s">
        <v>218</v>
      </c>
      <c r="Z39" t="s">
        <v>219</v>
      </c>
      <c r="AC39">
        <v>0</v>
      </c>
      <c r="AE39">
        <v>0</v>
      </c>
      <c r="AI39" t="s">
        <v>220</v>
      </c>
      <c r="AJ39" t="s">
        <v>221</v>
      </c>
      <c r="AK39" s="15">
        <v>40617</v>
      </c>
      <c r="AL39">
        <v>5273.52</v>
      </c>
      <c r="AM39">
        <f t="shared" si="0"/>
        <v>31</v>
      </c>
      <c r="AN39" t="str">
        <f t="shared" si="1"/>
        <v>29-33</v>
      </c>
      <c r="AO39" t="str">
        <f t="shared" si="2"/>
        <v>4.000 a 5.999</v>
      </c>
    </row>
    <row r="40" spans="1:41" x14ac:dyDescent="0.25">
      <c r="A40" t="s">
        <v>424</v>
      </c>
      <c r="B40" t="s">
        <v>239</v>
      </c>
      <c r="C40">
        <v>1111709</v>
      </c>
      <c r="D40">
        <v>2706585641</v>
      </c>
      <c r="E40" t="s">
        <v>425</v>
      </c>
      <c r="F40" t="s">
        <v>209</v>
      </c>
      <c r="G40" t="s">
        <v>426</v>
      </c>
      <c r="H40" t="s">
        <v>335</v>
      </c>
      <c r="I40" t="s">
        <v>212</v>
      </c>
      <c r="K40" t="s">
        <v>242</v>
      </c>
      <c r="M40">
        <v>482</v>
      </c>
      <c r="N40" t="s">
        <v>336</v>
      </c>
      <c r="O40" t="s">
        <v>244</v>
      </c>
      <c r="P40">
        <v>211</v>
      </c>
      <c r="Q40" t="s">
        <v>245</v>
      </c>
      <c r="R40" t="s">
        <v>244</v>
      </c>
      <c r="T40" t="s">
        <v>217</v>
      </c>
      <c r="U40" t="s">
        <v>9755</v>
      </c>
      <c r="V40">
        <v>3</v>
      </c>
      <c r="W40">
        <v>4</v>
      </c>
      <c r="X40" t="s">
        <v>218</v>
      </c>
      <c r="Z40" t="s">
        <v>219</v>
      </c>
      <c r="AC40">
        <v>0</v>
      </c>
      <c r="AE40">
        <v>0</v>
      </c>
      <c r="AI40" t="s">
        <v>220</v>
      </c>
      <c r="AJ40" t="s">
        <v>221</v>
      </c>
      <c r="AK40" s="15">
        <v>43124</v>
      </c>
      <c r="AL40">
        <v>4389.8599999999997</v>
      </c>
      <c r="AM40">
        <f t="shared" si="0"/>
        <v>46</v>
      </c>
      <c r="AN40" t="str">
        <f t="shared" si="1"/>
        <v>44-48</v>
      </c>
      <c r="AO40" t="str">
        <f t="shared" si="2"/>
        <v>4.000 a 5.999</v>
      </c>
    </row>
    <row r="41" spans="1:41" x14ac:dyDescent="0.25">
      <c r="A41" t="s">
        <v>427</v>
      </c>
      <c r="B41" t="s">
        <v>207</v>
      </c>
      <c r="C41">
        <v>3091908</v>
      </c>
      <c r="D41">
        <v>61002984653</v>
      </c>
      <c r="E41" t="s">
        <v>428</v>
      </c>
      <c r="F41" t="s">
        <v>233</v>
      </c>
      <c r="G41" t="s">
        <v>429</v>
      </c>
      <c r="H41" t="s">
        <v>225</v>
      </c>
      <c r="I41" t="s">
        <v>212</v>
      </c>
      <c r="K41" t="s">
        <v>295</v>
      </c>
      <c r="M41">
        <v>65</v>
      </c>
      <c r="N41" t="s">
        <v>267</v>
      </c>
      <c r="O41" t="s">
        <v>228</v>
      </c>
      <c r="P41">
        <v>59</v>
      </c>
      <c r="Q41" t="s">
        <v>251</v>
      </c>
      <c r="R41" t="s">
        <v>215</v>
      </c>
      <c r="T41" t="s">
        <v>217</v>
      </c>
      <c r="U41" t="s">
        <v>9755</v>
      </c>
      <c r="V41">
        <v>3</v>
      </c>
      <c r="W41">
        <v>3</v>
      </c>
      <c r="X41" t="s">
        <v>218</v>
      </c>
      <c r="Z41" t="s">
        <v>219</v>
      </c>
      <c r="AC41">
        <v>0</v>
      </c>
      <c r="AE41">
        <v>0</v>
      </c>
      <c r="AI41" t="s">
        <v>220</v>
      </c>
      <c r="AJ41" t="s">
        <v>221</v>
      </c>
      <c r="AK41" s="15">
        <v>43522</v>
      </c>
      <c r="AL41">
        <v>3707.09</v>
      </c>
      <c r="AM41">
        <f t="shared" si="0"/>
        <v>62</v>
      </c>
      <c r="AN41" t="str">
        <f t="shared" si="1"/>
        <v>59-63</v>
      </c>
      <c r="AO41" t="str">
        <f t="shared" si="2"/>
        <v>2.000 a 3.999</v>
      </c>
    </row>
    <row r="42" spans="1:41" x14ac:dyDescent="0.25">
      <c r="A42" t="s">
        <v>430</v>
      </c>
      <c r="B42" t="s">
        <v>207</v>
      </c>
      <c r="C42">
        <v>1963919</v>
      </c>
      <c r="D42">
        <v>50685147649</v>
      </c>
      <c r="E42" t="s">
        <v>431</v>
      </c>
      <c r="F42" t="s">
        <v>233</v>
      </c>
      <c r="G42" t="s">
        <v>432</v>
      </c>
      <c r="H42" t="s">
        <v>211</v>
      </c>
      <c r="I42" t="s">
        <v>212</v>
      </c>
      <c r="K42" t="s">
        <v>213</v>
      </c>
      <c r="M42">
        <v>791</v>
      </c>
      <c r="N42" t="s">
        <v>433</v>
      </c>
      <c r="O42" t="s">
        <v>434</v>
      </c>
      <c r="P42">
        <v>403</v>
      </c>
      <c r="Q42" t="s">
        <v>435</v>
      </c>
      <c r="R42" t="s">
        <v>215</v>
      </c>
      <c r="T42" t="s">
        <v>230</v>
      </c>
      <c r="U42" t="s">
        <v>9755</v>
      </c>
      <c r="V42">
        <v>4</v>
      </c>
      <c r="W42">
        <v>7</v>
      </c>
      <c r="X42" t="s">
        <v>218</v>
      </c>
      <c r="Z42" t="s">
        <v>219</v>
      </c>
      <c r="AC42">
        <v>0</v>
      </c>
      <c r="AE42">
        <v>0</v>
      </c>
      <c r="AI42" t="s">
        <v>220</v>
      </c>
      <c r="AJ42" t="s">
        <v>221</v>
      </c>
      <c r="AK42" s="15">
        <v>41145</v>
      </c>
      <c r="AL42">
        <v>5248.21</v>
      </c>
      <c r="AM42">
        <f t="shared" si="0"/>
        <v>58</v>
      </c>
      <c r="AN42" t="str">
        <f t="shared" si="1"/>
        <v>54-58</v>
      </c>
      <c r="AO42" t="str">
        <f t="shared" si="2"/>
        <v>4.000 a 5.999</v>
      </c>
    </row>
    <row r="43" spans="1:41" x14ac:dyDescent="0.25">
      <c r="A43" t="s">
        <v>436</v>
      </c>
      <c r="B43" t="s">
        <v>239</v>
      </c>
      <c r="C43">
        <v>1123475</v>
      </c>
      <c r="D43">
        <v>32283482615</v>
      </c>
      <c r="E43" t="s">
        <v>437</v>
      </c>
      <c r="F43" t="s">
        <v>209</v>
      </c>
      <c r="G43" t="s">
        <v>438</v>
      </c>
      <c r="H43" t="s">
        <v>225</v>
      </c>
      <c r="I43" t="s">
        <v>212</v>
      </c>
      <c r="K43" t="s">
        <v>213</v>
      </c>
      <c r="L43" t="s">
        <v>261</v>
      </c>
      <c r="M43">
        <v>771</v>
      </c>
      <c r="N43" t="s">
        <v>303</v>
      </c>
      <c r="O43" t="s">
        <v>283</v>
      </c>
      <c r="P43">
        <v>179</v>
      </c>
      <c r="Q43" t="s">
        <v>380</v>
      </c>
      <c r="R43" t="s">
        <v>283</v>
      </c>
      <c r="T43" t="s">
        <v>230</v>
      </c>
      <c r="U43" t="s">
        <v>9756</v>
      </c>
      <c r="V43">
        <v>3</v>
      </c>
      <c r="W43">
        <v>16</v>
      </c>
      <c r="X43" t="s">
        <v>218</v>
      </c>
      <c r="Z43" t="s">
        <v>219</v>
      </c>
      <c r="AC43">
        <v>0</v>
      </c>
      <c r="AE43">
        <v>0</v>
      </c>
      <c r="AI43" t="s">
        <v>220</v>
      </c>
      <c r="AJ43" t="s">
        <v>221</v>
      </c>
      <c r="AK43" s="15">
        <v>34690</v>
      </c>
      <c r="AL43">
        <v>31900.48</v>
      </c>
      <c r="AM43">
        <f t="shared" si="0"/>
        <v>63</v>
      </c>
      <c r="AN43" t="str">
        <f t="shared" si="1"/>
        <v>59-63</v>
      </c>
      <c r="AO43" t="str">
        <f t="shared" si="2"/>
        <v>20.000 ou mais</v>
      </c>
    </row>
    <row r="44" spans="1:41" x14ac:dyDescent="0.25">
      <c r="A44" t="s">
        <v>439</v>
      </c>
      <c r="B44" t="s">
        <v>207</v>
      </c>
      <c r="C44">
        <v>3308545</v>
      </c>
      <c r="D44">
        <v>44104537691</v>
      </c>
      <c r="E44" t="s">
        <v>440</v>
      </c>
      <c r="F44" t="s">
        <v>233</v>
      </c>
      <c r="G44" t="s">
        <v>441</v>
      </c>
      <c r="H44" t="s">
        <v>225</v>
      </c>
      <c r="I44" t="s">
        <v>212</v>
      </c>
      <c r="K44" t="s">
        <v>213</v>
      </c>
      <c r="M44">
        <v>134</v>
      </c>
      <c r="N44" t="s">
        <v>442</v>
      </c>
      <c r="O44" t="s">
        <v>228</v>
      </c>
      <c r="P44">
        <v>131</v>
      </c>
      <c r="Q44" t="s">
        <v>357</v>
      </c>
      <c r="R44" t="s">
        <v>215</v>
      </c>
      <c r="S44" t="s">
        <v>443</v>
      </c>
      <c r="T44" t="s">
        <v>290</v>
      </c>
      <c r="U44" t="s">
        <v>9755</v>
      </c>
      <c r="V44">
        <v>1</v>
      </c>
      <c r="W44">
        <v>1</v>
      </c>
      <c r="X44" t="s">
        <v>218</v>
      </c>
      <c r="Z44" t="s">
        <v>219</v>
      </c>
      <c r="AC44">
        <v>0</v>
      </c>
      <c r="AE44">
        <v>0</v>
      </c>
      <c r="AI44" t="s">
        <v>220</v>
      </c>
      <c r="AJ44" t="s">
        <v>221</v>
      </c>
      <c r="AK44" s="15">
        <v>44810</v>
      </c>
      <c r="AL44">
        <v>2446.96</v>
      </c>
      <c r="AM44">
        <f t="shared" si="0"/>
        <v>61</v>
      </c>
      <c r="AN44" t="str">
        <f t="shared" si="1"/>
        <v>59-63</v>
      </c>
      <c r="AO44" t="str">
        <f t="shared" si="2"/>
        <v>2.000 a 3.999</v>
      </c>
    </row>
    <row r="45" spans="1:41" x14ac:dyDescent="0.25">
      <c r="A45" t="s">
        <v>444</v>
      </c>
      <c r="B45" t="s">
        <v>207</v>
      </c>
      <c r="C45">
        <v>412572</v>
      </c>
      <c r="D45">
        <v>58875530653</v>
      </c>
      <c r="E45" t="s">
        <v>445</v>
      </c>
      <c r="F45" t="s">
        <v>233</v>
      </c>
      <c r="G45" t="s">
        <v>446</v>
      </c>
      <c r="H45" t="s">
        <v>225</v>
      </c>
      <c r="I45" t="s">
        <v>212</v>
      </c>
      <c r="K45" t="s">
        <v>213</v>
      </c>
      <c r="L45" t="s">
        <v>447</v>
      </c>
      <c r="M45">
        <v>395</v>
      </c>
      <c r="N45" t="s">
        <v>448</v>
      </c>
      <c r="O45" t="s">
        <v>215</v>
      </c>
      <c r="P45">
        <v>395</v>
      </c>
      <c r="Q45" t="s">
        <v>448</v>
      </c>
      <c r="R45" t="s">
        <v>215</v>
      </c>
      <c r="T45" t="s">
        <v>449</v>
      </c>
      <c r="U45" t="s">
        <v>9754</v>
      </c>
      <c r="V45">
        <v>4</v>
      </c>
      <c r="W45">
        <v>16</v>
      </c>
      <c r="X45" t="s">
        <v>218</v>
      </c>
      <c r="Z45" t="s">
        <v>219</v>
      </c>
      <c r="AC45">
        <v>0</v>
      </c>
      <c r="AE45">
        <v>0</v>
      </c>
      <c r="AI45" t="s">
        <v>220</v>
      </c>
      <c r="AJ45" t="s">
        <v>221</v>
      </c>
      <c r="AK45" s="15">
        <v>31230</v>
      </c>
      <c r="AL45">
        <v>4376.1499999999996</v>
      </c>
      <c r="AM45">
        <f t="shared" si="0"/>
        <v>57</v>
      </c>
      <c r="AN45" t="str">
        <f t="shared" si="1"/>
        <v>54-58</v>
      </c>
      <c r="AO45" t="str">
        <f t="shared" si="2"/>
        <v>4.000 a 5.999</v>
      </c>
    </row>
    <row r="46" spans="1:41" x14ac:dyDescent="0.25">
      <c r="A46" t="s">
        <v>450</v>
      </c>
      <c r="B46" t="s">
        <v>207</v>
      </c>
      <c r="C46">
        <v>1123279</v>
      </c>
      <c r="D46">
        <v>42237181187</v>
      </c>
      <c r="E46" t="s">
        <v>451</v>
      </c>
      <c r="F46" t="s">
        <v>233</v>
      </c>
      <c r="G46" t="s">
        <v>452</v>
      </c>
      <c r="H46" t="s">
        <v>211</v>
      </c>
      <c r="I46" t="s">
        <v>212</v>
      </c>
      <c r="K46" t="s">
        <v>242</v>
      </c>
      <c r="L46" t="s">
        <v>453</v>
      </c>
      <c r="M46">
        <v>716</v>
      </c>
      <c r="N46" t="s">
        <v>454</v>
      </c>
      <c r="O46" t="s">
        <v>215</v>
      </c>
      <c r="P46">
        <v>581</v>
      </c>
      <c r="Q46" t="s">
        <v>455</v>
      </c>
      <c r="R46" t="s">
        <v>228</v>
      </c>
      <c r="T46" t="s">
        <v>252</v>
      </c>
      <c r="U46" t="s">
        <v>9755</v>
      </c>
      <c r="V46">
        <v>4</v>
      </c>
      <c r="W46">
        <v>16</v>
      </c>
      <c r="X46" t="s">
        <v>218</v>
      </c>
      <c r="Z46" t="s">
        <v>219</v>
      </c>
      <c r="AC46">
        <v>0</v>
      </c>
      <c r="AE46">
        <v>0</v>
      </c>
      <c r="AI46" t="s">
        <v>220</v>
      </c>
      <c r="AJ46" t="s">
        <v>221</v>
      </c>
      <c r="AK46" s="15">
        <v>34477</v>
      </c>
      <c r="AL46">
        <v>6284.88</v>
      </c>
      <c r="AM46">
        <f t="shared" si="0"/>
        <v>54</v>
      </c>
      <c r="AN46" t="str">
        <f t="shared" si="1"/>
        <v>54-58</v>
      </c>
      <c r="AO46" t="str">
        <f t="shared" si="2"/>
        <v>6.000 a 7.999</v>
      </c>
    </row>
    <row r="47" spans="1:41" x14ac:dyDescent="0.25">
      <c r="A47" t="s">
        <v>456</v>
      </c>
      <c r="B47" t="s">
        <v>207</v>
      </c>
      <c r="C47">
        <v>413129</v>
      </c>
      <c r="D47">
        <v>30694833649</v>
      </c>
      <c r="E47" t="s">
        <v>457</v>
      </c>
      <c r="F47" t="s">
        <v>233</v>
      </c>
      <c r="G47" t="s">
        <v>458</v>
      </c>
      <c r="H47" t="s">
        <v>225</v>
      </c>
      <c r="I47" t="s">
        <v>212</v>
      </c>
      <c r="K47" t="s">
        <v>213</v>
      </c>
      <c r="L47" t="s">
        <v>459</v>
      </c>
      <c r="M47">
        <v>673</v>
      </c>
      <c r="N47" t="s">
        <v>460</v>
      </c>
      <c r="O47" t="s">
        <v>215</v>
      </c>
      <c r="P47">
        <v>80</v>
      </c>
      <c r="Q47" t="s">
        <v>461</v>
      </c>
      <c r="R47" t="s">
        <v>215</v>
      </c>
      <c r="T47" t="s">
        <v>462</v>
      </c>
      <c r="U47" t="s">
        <v>9752</v>
      </c>
      <c r="V47">
        <v>4</v>
      </c>
      <c r="W47">
        <v>16</v>
      </c>
      <c r="X47" t="s">
        <v>218</v>
      </c>
      <c r="Z47" t="s">
        <v>219</v>
      </c>
      <c r="AC47">
        <v>0</v>
      </c>
      <c r="AE47">
        <v>0</v>
      </c>
      <c r="AI47" t="s">
        <v>220</v>
      </c>
      <c r="AJ47" t="s">
        <v>221</v>
      </c>
      <c r="AK47" s="15">
        <v>31649</v>
      </c>
      <c r="AL47">
        <v>3486.7</v>
      </c>
      <c r="AM47">
        <f t="shared" si="0"/>
        <v>64</v>
      </c>
      <c r="AN47" t="str">
        <f t="shared" si="1"/>
        <v>64-68</v>
      </c>
      <c r="AO47" t="str">
        <f t="shared" si="2"/>
        <v>2.000 a 3.999</v>
      </c>
    </row>
    <row r="48" spans="1:41" x14ac:dyDescent="0.25">
      <c r="A48" t="s">
        <v>463</v>
      </c>
      <c r="B48" t="s">
        <v>207</v>
      </c>
      <c r="C48">
        <v>2125326</v>
      </c>
      <c r="D48">
        <v>3957190622</v>
      </c>
      <c r="E48" t="s">
        <v>464</v>
      </c>
      <c r="F48" t="s">
        <v>233</v>
      </c>
      <c r="G48" t="s">
        <v>465</v>
      </c>
      <c r="H48" t="s">
        <v>225</v>
      </c>
      <c r="I48" t="s">
        <v>212</v>
      </c>
      <c r="K48" t="s">
        <v>213</v>
      </c>
      <c r="M48">
        <v>791</v>
      </c>
      <c r="N48" t="s">
        <v>433</v>
      </c>
      <c r="O48" t="s">
        <v>434</v>
      </c>
      <c r="P48">
        <v>403</v>
      </c>
      <c r="Q48" t="s">
        <v>435</v>
      </c>
      <c r="R48" t="s">
        <v>215</v>
      </c>
      <c r="T48" t="s">
        <v>230</v>
      </c>
      <c r="U48" t="s">
        <v>9755</v>
      </c>
      <c r="V48">
        <v>4</v>
      </c>
      <c r="W48">
        <v>6</v>
      </c>
      <c r="X48" t="s">
        <v>218</v>
      </c>
      <c r="Z48" t="s">
        <v>219</v>
      </c>
      <c r="AC48">
        <v>0</v>
      </c>
      <c r="AE48">
        <v>0</v>
      </c>
      <c r="AI48" t="s">
        <v>220</v>
      </c>
      <c r="AJ48" t="s">
        <v>221</v>
      </c>
      <c r="AK48" s="15">
        <v>41789</v>
      </c>
      <c r="AL48">
        <v>5051.21</v>
      </c>
      <c r="AM48">
        <f t="shared" si="0"/>
        <v>45</v>
      </c>
      <c r="AN48" t="str">
        <f t="shared" si="1"/>
        <v>44-48</v>
      </c>
      <c r="AO48" t="str">
        <f t="shared" si="2"/>
        <v>4.000 a 5.999</v>
      </c>
    </row>
    <row r="49" spans="1:41" x14ac:dyDescent="0.25">
      <c r="A49" t="s">
        <v>466</v>
      </c>
      <c r="B49" t="s">
        <v>207</v>
      </c>
      <c r="C49">
        <v>2114798</v>
      </c>
      <c r="D49">
        <v>4150001650</v>
      </c>
      <c r="E49" t="s">
        <v>467</v>
      </c>
      <c r="F49" t="s">
        <v>233</v>
      </c>
      <c r="G49" t="s">
        <v>468</v>
      </c>
      <c r="H49" t="s">
        <v>225</v>
      </c>
      <c r="I49" t="s">
        <v>212</v>
      </c>
      <c r="K49" t="s">
        <v>213</v>
      </c>
      <c r="M49">
        <v>246</v>
      </c>
      <c r="N49" t="s">
        <v>469</v>
      </c>
      <c r="O49" t="s">
        <v>215</v>
      </c>
      <c r="P49">
        <v>246</v>
      </c>
      <c r="Q49" t="s">
        <v>469</v>
      </c>
      <c r="R49" t="s">
        <v>215</v>
      </c>
      <c r="T49" t="s">
        <v>252</v>
      </c>
      <c r="U49" t="s">
        <v>9754</v>
      </c>
      <c r="V49">
        <v>4</v>
      </c>
      <c r="W49">
        <v>6</v>
      </c>
      <c r="X49" t="s">
        <v>218</v>
      </c>
      <c r="Z49" t="s">
        <v>219</v>
      </c>
      <c r="AC49">
        <v>0</v>
      </c>
      <c r="AE49">
        <v>0</v>
      </c>
      <c r="AI49" t="s">
        <v>220</v>
      </c>
      <c r="AJ49" t="s">
        <v>221</v>
      </c>
      <c r="AK49" s="15">
        <v>41754</v>
      </c>
      <c r="AL49">
        <v>3301.93</v>
      </c>
      <c r="AM49">
        <f t="shared" si="0"/>
        <v>44</v>
      </c>
      <c r="AN49" t="str">
        <f t="shared" si="1"/>
        <v>44-48</v>
      </c>
      <c r="AO49" t="str">
        <f t="shared" si="2"/>
        <v>2.000 a 3.999</v>
      </c>
    </row>
    <row r="50" spans="1:41" x14ac:dyDescent="0.25">
      <c r="A50" t="s">
        <v>470</v>
      </c>
      <c r="B50" t="s">
        <v>207</v>
      </c>
      <c r="C50">
        <v>1473952</v>
      </c>
      <c r="D50">
        <v>18703475875</v>
      </c>
      <c r="E50" t="s">
        <v>471</v>
      </c>
      <c r="F50" t="s">
        <v>233</v>
      </c>
      <c r="G50" t="s">
        <v>472</v>
      </c>
      <c r="H50" t="s">
        <v>225</v>
      </c>
      <c r="I50" t="s">
        <v>212</v>
      </c>
      <c r="K50" t="s">
        <v>317</v>
      </c>
      <c r="L50" t="s">
        <v>473</v>
      </c>
      <c r="M50">
        <v>719</v>
      </c>
      <c r="N50" t="s">
        <v>474</v>
      </c>
      <c r="O50" t="s">
        <v>228</v>
      </c>
      <c r="P50">
        <v>581</v>
      </c>
      <c r="Q50" t="s">
        <v>455</v>
      </c>
      <c r="R50" t="s">
        <v>228</v>
      </c>
      <c r="T50" t="s">
        <v>230</v>
      </c>
      <c r="U50" t="s">
        <v>9756</v>
      </c>
      <c r="V50">
        <v>4</v>
      </c>
      <c r="W50">
        <v>12</v>
      </c>
      <c r="X50" t="s">
        <v>218</v>
      </c>
      <c r="Z50" t="s">
        <v>219</v>
      </c>
      <c r="AC50">
        <v>0</v>
      </c>
      <c r="AE50">
        <v>0</v>
      </c>
      <c r="AI50" t="s">
        <v>220</v>
      </c>
      <c r="AJ50" t="s">
        <v>221</v>
      </c>
      <c r="AK50" s="15">
        <v>38257</v>
      </c>
      <c r="AL50">
        <v>11226.1</v>
      </c>
      <c r="AM50">
        <f t="shared" si="0"/>
        <v>48</v>
      </c>
      <c r="AN50" t="str">
        <f t="shared" si="1"/>
        <v>44-48</v>
      </c>
      <c r="AO50" t="str">
        <f t="shared" si="2"/>
        <v>10.000 a 11.999</v>
      </c>
    </row>
    <row r="51" spans="1:41" x14ac:dyDescent="0.25">
      <c r="A51" t="s">
        <v>475</v>
      </c>
      <c r="B51" t="s">
        <v>239</v>
      </c>
      <c r="C51">
        <v>1123462</v>
      </c>
      <c r="D51">
        <v>52826066668</v>
      </c>
      <c r="E51" t="s">
        <v>476</v>
      </c>
      <c r="F51" t="s">
        <v>233</v>
      </c>
      <c r="G51" t="s">
        <v>477</v>
      </c>
      <c r="H51" t="s">
        <v>225</v>
      </c>
      <c r="I51" t="s">
        <v>212</v>
      </c>
      <c r="K51" t="s">
        <v>213</v>
      </c>
      <c r="L51" t="s">
        <v>235</v>
      </c>
      <c r="M51">
        <v>771</v>
      </c>
      <c r="N51" t="s">
        <v>303</v>
      </c>
      <c r="O51" t="s">
        <v>283</v>
      </c>
      <c r="P51">
        <v>746</v>
      </c>
      <c r="Q51" t="s">
        <v>289</v>
      </c>
      <c r="R51" t="s">
        <v>283</v>
      </c>
      <c r="T51" t="s">
        <v>230</v>
      </c>
      <c r="U51" t="s">
        <v>9756</v>
      </c>
      <c r="V51">
        <v>4</v>
      </c>
      <c r="W51">
        <v>16</v>
      </c>
      <c r="X51" t="s">
        <v>218</v>
      </c>
      <c r="Z51" t="s">
        <v>219</v>
      </c>
      <c r="AC51">
        <v>0</v>
      </c>
      <c r="AE51">
        <v>0</v>
      </c>
      <c r="AI51" t="s">
        <v>220</v>
      </c>
      <c r="AJ51" t="s">
        <v>221</v>
      </c>
      <c r="AK51" s="15">
        <v>34690</v>
      </c>
      <c r="AL51">
        <v>33673.839999999997</v>
      </c>
      <c r="AM51">
        <f t="shared" si="0"/>
        <v>58</v>
      </c>
      <c r="AN51" t="str">
        <f t="shared" si="1"/>
        <v>54-58</v>
      </c>
      <c r="AO51" t="str">
        <f t="shared" si="2"/>
        <v>20.000 ou mais</v>
      </c>
    </row>
    <row r="52" spans="1:41" x14ac:dyDescent="0.25">
      <c r="A52" t="s">
        <v>478</v>
      </c>
      <c r="B52" t="s">
        <v>207</v>
      </c>
      <c r="C52">
        <v>411065</v>
      </c>
      <c r="D52">
        <v>46016830682</v>
      </c>
      <c r="E52" t="s">
        <v>479</v>
      </c>
      <c r="F52" t="s">
        <v>233</v>
      </c>
      <c r="G52" t="s">
        <v>480</v>
      </c>
      <c r="H52" t="s">
        <v>335</v>
      </c>
      <c r="I52" t="s">
        <v>212</v>
      </c>
      <c r="K52" t="s">
        <v>213</v>
      </c>
      <c r="L52" t="s">
        <v>261</v>
      </c>
      <c r="M52">
        <v>60</v>
      </c>
      <c r="N52" t="s">
        <v>481</v>
      </c>
      <c r="O52" t="s">
        <v>215</v>
      </c>
      <c r="P52">
        <v>59</v>
      </c>
      <c r="Q52" t="s">
        <v>251</v>
      </c>
      <c r="R52" t="s">
        <v>215</v>
      </c>
      <c r="T52" t="s">
        <v>462</v>
      </c>
      <c r="U52" t="s">
        <v>9753</v>
      </c>
      <c r="V52">
        <v>2</v>
      </c>
      <c r="W52">
        <v>16</v>
      </c>
      <c r="X52" t="s">
        <v>218</v>
      </c>
      <c r="Z52" t="s">
        <v>219</v>
      </c>
      <c r="AC52">
        <v>0</v>
      </c>
      <c r="AE52">
        <v>0</v>
      </c>
      <c r="AI52" t="s">
        <v>220</v>
      </c>
      <c r="AJ52" t="s">
        <v>221</v>
      </c>
      <c r="AK52" s="15">
        <v>29768</v>
      </c>
      <c r="AL52">
        <v>4087.74</v>
      </c>
      <c r="AM52">
        <f t="shared" si="0"/>
        <v>61</v>
      </c>
      <c r="AN52" t="str">
        <f t="shared" si="1"/>
        <v>59-63</v>
      </c>
      <c r="AO52" t="str">
        <f t="shared" si="2"/>
        <v>4.000 a 5.999</v>
      </c>
    </row>
    <row r="53" spans="1:41" x14ac:dyDescent="0.25">
      <c r="A53" t="s">
        <v>482</v>
      </c>
      <c r="B53" t="s">
        <v>207</v>
      </c>
      <c r="C53">
        <v>3313460</v>
      </c>
      <c r="D53">
        <v>464648165</v>
      </c>
      <c r="E53" t="s">
        <v>483</v>
      </c>
      <c r="F53" t="s">
        <v>209</v>
      </c>
      <c r="G53" t="s">
        <v>484</v>
      </c>
      <c r="H53" t="s">
        <v>225</v>
      </c>
      <c r="I53" t="s">
        <v>212</v>
      </c>
      <c r="K53" t="s">
        <v>242</v>
      </c>
      <c r="M53">
        <v>511</v>
      </c>
      <c r="N53" t="s">
        <v>485</v>
      </c>
      <c r="O53" t="s">
        <v>215</v>
      </c>
      <c r="P53">
        <v>131</v>
      </c>
      <c r="Q53" t="s">
        <v>357</v>
      </c>
      <c r="R53" t="s">
        <v>215</v>
      </c>
      <c r="T53" t="s">
        <v>252</v>
      </c>
      <c r="U53" t="s">
        <v>9755</v>
      </c>
      <c r="V53">
        <v>1</v>
      </c>
      <c r="W53">
        <v>1</v>
      </c>
      <c r="X53" t="s">
        <v>218</v>
      </c>
      <c r="Z53" t="s">
        <v>219</v>
      </c>
      <c r="AC53">
        <v>0</v>
      </c>
      <c r="AE53">
        <v>0</v>
      </c>
      <c r="AI53" t="s">
        <v>220</v>
      </c>
      <c r="AJ53" t="s">
        <v>221</v>
      </c>
      <c r="AK53" s="15">
        <v>44851</v>
      </c>
      <c r="AL53">
        <v>3966.44</v>
      </c>
      <c r="AM53">
        <f t="shared" si="0"/>
        <v>39</v>
      </c>
      <c r="AN53" t="str">
        <f t="shared" si="1"/>
        <v>39-43</v>
      </c>
      <c r="AO53" t="str">
        <f t="shared" si="2"/>
        <v>2.000 a 3.999</v>
      </c>
    </row>
    <row r="54" spans="1:41" x14ac:dyDescent="0.25">
      <c r="A54" t="s">
        <v>486</v>
      </c>
      <c r="B54" t="s">
        <v>239</v>
      </c>
      <c r="C54">
        <v>1854127</v>
      </c>
      <c r="D54">
        <v>66605164687</v>
      </c>
      <c r="E54" t="s">
        <v>487</v>
      </c>
      <c r="F54" t="s">
        <v>209</v>
      </c>
      <c r="G54" t="s">
        <v>488</v>
      </c>
      <c r="H54" t="s">
        <v>335</v>
      </c>
      <c r="I54" t="s">
        <v>212</v>
      </c>
      <c r="K54" t="s">
        <v>213</v>
      </c>
      <c r="M54">
        <v>216</v>
      </c>
      <c r="N54" t="s">
        <v>489</v>
      </c>
      <c r="O54" t="s">
        <v>244</v>
      </c>
      <c r="P54">
        <v>211</v>
      </c>
      <c r="Q54" t="s">
        <v>245</v>
      </c>
      <c r="R54" t="s">
        <v>244</v>
      </c>
      <c r="T54" t="s">
        <v>252</v>
      </c>
      <c r="U54" t="s">
        <v>9754</v>
      </c>
      <c r="V54">
        <v>4</v>
      </c>
      <c r="W54">
        <v>8</v>
      </c>
      <c r="X54" t="s">
        <v>218</v>
      </c>
      <c r="Z54" t="s">
        <v>219</v>
      </c>
      <c r="AC54">
        <v>0</v>
      </c>
      <c r="AE54">
        <v>0</v>
      </c>
      <c r="AI54" t="s">
        <v>220</v>
      </c>
      <c r="AJ54" t="s">
        <v>221</v>
      </c>
      <c r="AK54" s="15">
        <v>40617</v>
      </c>
      <c r="AL54">
        <v>9005.27</v>
      </c>
      <c r="AM54">
        <f t="shared" si="0"/>
        <v>57</v>
      </c>
      <c r="AN54" t="str">
        <f t="shared" si="1"/>
        <v>54-58</v>
      </c>
      <c r="AO54" t="str">
        <f t="shared" si="2"/>
        <v>8.000 a 9.999</v>
      </c>
    </row>
    <row r="55" spans="1:41" x14ac:dyDescent="0.25">
      <c r="A55" t="s">
        <v>490</v>
      </c>
      <c r="B55" t="s">
        <v>207</v>
      </c>
      <c r="C55">
        <v>1943586</v>
      </c>
      <c r="D55">
        <v>8211354659</v>
      </c>
      <c r="E55" t="s">
        <v>491</v>
      </c>
      <c r="F55" t="s">
        <v>209</v>
      </c>
      <c r="G55" t="s">
        <v>492</v>
      </c>
      <c r="H55" t="s">
        <v>225</v>
      </c>
      <c r="I55" t="s">
        <v>212</v>
      </c>
      <c r="K55" t="s">
        <v>213</v>
      </c>
      <c r="M55">
        <v>1244</v>
      </c>
      <c r="N55" t="s">
        <v>493</v>
      </c>
      <c r="O55" t="s">
        <v>215</v>
      </c>
      <c r="P55">
        <v>344</v>
      </c>
      <c r="Q55" t="s">
        <v>494</v>
      </c>
      <c r="R55" t="s">
        <v>215</v>
      </c>
      <c r="T55" t="s">
        <v>263</v>
      </c>
      <c r="U55" t="s">
        <v>9755</v>
      </c>
      <c r="V55">
        <v>3</v>
      </c>
      <c r="W55">
        <v>8</v>
      </c>
      <c r="X55" t="s">
        <v>218</v>
      </c>
      <c r="Z55" t="s">
        <v>219</v>
      </c>
      <c r="AC55">
        <v>0</v>
      </c>
      <c r="AE55">
        <v>0</v>
      </c>
      <c r="AI55" t="s">
        <v>220</v>
      </c>
      <c r="AJ55" t="s">
        <v>221</v>
      </c>
      <c r="AK55" s="15">
        <v>41043</v>
      </c>
      <c r="AL55">
        <v>6170.84</v>
      </c>
      <c r="AM55">
        <f t="shared" si="0"/>
        <v>32</v>
      </c>
      <c r="AN55" t="str">
        <f t="shared" si="1"/>
        <v>29-33</v>
      </c>
      <c r="AO55" t="str">
        <f t="shared" si="2"/>
        <v>6.000 a 7.999</v>
      </c>
    </row>
    <row r="56" spans="1:41" x14ac:dyDescent="0.25">
      <c r="A56" t="s">
        <v>495</v>
      </c>
      <c r="B56" t="s">
        <v>207</v>
      </c>
      <c r="C56">
        <v>1035240</v>
      </c>
      <c r="D56">
        <v>46113339653</v>
      </c>
      <c r="E56" t="s">
        <v>496</v>
      </c>
      <c r="F56" t="s">
        <v>233</v>
      </c>
      <c r="G56" t="s">
        <v>497</v>
      </c>
      <c r="H56" t="s">
        <v>211</v>
      </c>
      <c r="I56" t="s">
        <v>212</v>
      </c>
      <c r="K56" t="s">
        <v>213</v>
      </c>
      <c r="L56" t="s">
        <v>235</v>
      </c>
      <c r="M56">
        <v>71</v>
      </c>
      <c r="N56" t="s">
        <v>498</v>
      </c>
      <c r="O56" t="s">
        <v>215</v>
      </c>
      <c r="P56">
        <v>59</v>
      </c>
      <c r="Q56" t="s">
        <v>251</v>
      </c>
      <c r="R56" t="s">
        <v>215</v>
      </c>
      <c r="T56" t="s">
        <v>499</v>
      </c>
      <c r="U56" t="s">
        <v>9755</v>
      </c>
      <c r="V56">
        <v>4</v>
      </c>
      <c r="W56">
        <v>16</v>
      </c>
      <c r="X56" t="s">
        <v>218</v>
      </c>
      <c r="Z56" t="s">
        <v>219</v>
      </c>
      <c r="AC56">
        <v>0</v>
      </c>
      <c r="AE56">
        <v>0</v>
      </c>
      <c r="AI56" t="s">
        <v>220</v>
      </c>
      <c r="AJ56" t="s">
        <v>221</v>
      </c>
      <c r="AK56" s="15">
        <v>34191</v>
      </c>
      <c r="AL56">
        <v>7805.99</v>
      </c>
      <c r="AM56">
        <f t="shared" si="0"/>
        <v>60</v>
      </c>
      <c r="AN56" t="str">
        <f t="shared" si="1"/>
        <v>59-63</v>
      </c>
      <c r="AO56" t="str">
        <f t="shared" si="2"/>
        <v>6.000 a 7.999</v>
      </c>
    </row>
    <row r="57" spans="1:41" x14ac:dyDescent="0.25">
      <c r="A57" t="s">
        <v>500</v>
      </c>
      <c r="B57" t="s">
        <v>207</v>
      </c>
      <c r="C57">
        <v>1572221</v>
      </c>
      <c r="D57">
        <v>49836412620</v>
      </c>
      <c r="E57" t="s">
        <v>501</v>
      </c>
      <c r="F57" t="s">
        <v>233</v>
      </c>
      <c r="G57" t="s">
        <v>502</v>
      </c>
      <c r="H57" t="s">
        <v>225</v>
      </c>
      <c r="I57" t="s">
        <v>212</v>
      </c>
      <c r="K57" t="s">
        <v>213</v>
      </c>
      <c r="L57" t="s">
        <v>261</v>
      </c>
      <c r="M57">
        <v>1152</v>
      </c>
      <c r="N57" t="s">
        <v>503</v>
      </c>
      <c r="O57" t="s">
        <v>237</v>
      </c>
      <c r="P57">
        <v>1152</v>
      </c>
      <c r="Q57" t="s">
        <v>503</v>
      </c>
      <c r="R57" t="s">
        <v>237</v>
      </c>
      <c r="T57" t="s">
        <v>217</v>
      </c>
      <c r="U57" t="s">
        <v>9756</v>
      </c>
      <c r="V57">
        <v>4</v>
      </c>
      <c r="W57">
        <v>11</v>
      </c>
      <c r="X57" t="s">
        <v>218</v>
      </c>
      <c r="Z57" t="s">
        <v>219</v>
      </c>
      <c r="AC57">
        <v>0</v>
      </c>
      <c r="AE57">
        <v>0</v>
      </c>
      <c r="AI57" t="s">
        <v>220</v>
      </c>
      <c r="AJ57" t="s">
        <v>221</v>
      </c>
      <c r="AK57" s="15">
        <v>39220</v>
      </c>
      <c r="AL57">
        <v>9098.1200000000008</v>
      </c>
      <c r="AM57">
        <f t="shared" si="0"/>
        <v>56</v>
      </c>
      <c r="AN57" t="str">
        <f t="shared" si="1"/>
        <v>54-58</v>
      </c>
      <c r="AO57" t="str">
        <f t="shared" si="2"/>
        <v>8.000 a 9.999</v>
      </c>
    </row>
    <row r="58" spans="1:41" x14ac:dyDescent="0.25">
      <c r="A58" t="s">
        <v>504</v>
      </c>
      <c r="B58" t="s">
        <v>239</v>
      </c>
      <c r="C58">
        <v>1436599</v>
      </c>
      <c r="D58">
        <v>49750615620</v>
      </c>
      <c r="E58" t="s">
        <v>505</v>
      </c>
      <c r="F58" t="s">
        <v>233</v>
      </c>
      <c r="G58" t="s">
        <v>506</v>
      </c>
      <c r="H58" t="s">
        <v>225</v>
      </c>
      <c r="I58" t="s">
        <v>212</v>
      </c>
      <c r="K58" t="s">
        <v>213</v>
      </c>
      <c r="L58" t="s">
        <v>261</v>
      </c>
      <c r="M58">
        <v>771</v>
      </c>
      <c r="N58" t="s">
        <v>303</v>
      </c>
      <c r="O58" t="s">
        <v>283</v>
      </c>
      <c r="P58">
        <v>746</v>
      </c>
      <c r="Q58" t="s">
        <v>289</v>
      </c>
      <c r="R58" t="s">
        <v>283</v>
      </c>
      <c r="T58" t="s">
        <v>217</v>
      </c>
      <c r="U58" t="s">
        <v>9756</v>
      </c>
      <c r="V58">
        <v>4</v>
      </c>
      <c r="W58">
        <v>12</v>
      </c>
      <c r="X58" t="s">
        <v>218</v>
      </c>
      <c r="Z58" t="s">
        <v>219</v>
      </c>
      <c r="AC58">
        <v>0</v>
      </c>
      <c r="AE58">
        <v>0</v>
      </c>
      <c r="AI58" t="s">
        <v>220</v>
      </c>
      <c r="AJ58" t="s">
        <v>221</v>
      </c>
      <c r="AK58" s="15">
        <v>37956</v>
      </c>
      <c r="AL58">
        <v>20708.86</v>
      </c>
      <c r="AM58">
        <f t="shared" si="0"/>
        <v>59</v>
      </c>
      <c r="AN58" t="str">
        <f t="shared" si="1"/>
        <v>59-63</v>
      </c>
      <c r="AO58" t="str">
        <f t="shared" si="2"/>
        <v>20.000 ou mais</v>
      </c>
    </row>
    <row r="59" spans="1:41" x14ac:dyDescent="0.25">
      <c r="A59" t="s">
        <v>507</v>
      </c>
      <c r="B59" t="s">
        <v>207</v>
      </c>
      <c r="C59">
        <v>2755574</v>
      </c>
      <c r="D59">
        <v>8601310680</v>
      </c>
      <c r="E59" t="s">
        <v>508</v>
      </c>
      <c r="F59" t="s">
        <v>233</v>
      </c>
      <c r="G59" t="s">
        <v>509</v>
      </c>
      <c r="H59" t="s">
        <v>225</v>
      </c>
      <c r="I59" t="s">
        <v>212</v>
      </c>
      <c r="K59" t="s">
        <v>213</v>
      </c>
      <c r="M59">
        <v>580</v>
      </c>
      <c r="N59" t="s">
        <v>510</v>
      </c>
      <c r="O59" t="s">
        <v>215</v>
      </c>
      <c r="P59">
        <v>581</v>
      </c>
      <c r="Q59" t="s">
        <v>455</v>
      </c>
      <c r="R59" t="s">
        <v>228</v>
      </c>
      <c r="T59" t="s">
        <v>230</v>
      </c>
      <c r="U59" t="s">
        <v>9756</v>
      </c>
      <c r="V59">
        <v>4</v>
      </c>
      <c r="W59">
        <v>7</v>
      </c>
      <c r="X59" t="s">
        <v>218</v>
      </c>
      <c r="Z59" t="s">
        <v>219</v>
      </c>
      <c r="AC59">
        <v>0</v>
      </c>
      <c r="AE59">
        <v>0</v>
      </c>
      <c r="AI59" t="s">
        <v>220</v>
      </c>
      <c r="AJ59" t="s">
        <v>221</v>
      </c>
      <c r="AK59" s="15">
        <v>41145</v>
      </c>
      <c r="AL59">
        <v>8966.61</v>
      </c>
      <c r="AM59">
        <f t="shared" si="0"/>
        <v>36</v>
      </c>
      <c r="AN59" t="str">
        <f t="shared" si="1"/>
        <v>34-38</v>
      </c>
      <c r="AO59" t="str">
        <f t="shared" si="2"/>
        <v>8.000 a 9.999</v>
      </c>
    </row>
    <row r="60" spans="1:41" x14ac:dyDescent="0.25">
      <c r="A60" t="s">
        <v>511</v>
      </c>
      <c r="B60" t="s">
        <v>207</v>
      </c>
      <c r="C60">
        <v>1617643</v>
      </c>
      <c r="D60">
        <v>95084282791</v>
      </c>
      <c r="E60" t="s">
        <v>512</v>
      </c>
      <c r="F60" t="s">
        <v>233</v>
      </c>
      <c r="G60" t="s">
        <v>513</v>
      </c>
      <c r="H60" t="s">
        <v>287</v>
      </c>
      <c r="I60" t="s">
        <v>212</v>
      </c>
      <c r="K60" t="s">
        <v>514</v>
      </c>
      <c r="L60" t="s">
        <v>515</v>
      </c>
      <c r="M60">
        <v>131</v>
      </c>
      <c r="N60" t="s">
        <v>357</v>
      </c>
      <c r="O60" t="s">
        <v>215</v>
      </c>
      <c r="P60">
        <v>131</v>
      </c>
      <c r="Q60" t="s">
        <v>357</v>
      </c>
      <c r="R60" t="s">
        <v>215</v>
      </c>
      <c r="T60" t="s">
        <v>217</v>
      </c>
      <c r="U60" t="s">
        <v>9755</v>
      </c>
      <c r="V60">
        <v>4</v>
      </c>
      <c r="W60">
        <v>11</v>
      </c>
      <c r="X60" t="s">
        <v>218</v>
      </c>
      <c r="Z60" t="s">
        <v>219</v>
      </c>
      <c r="AC60">
        <v>0</v>
      </c>
      <c r="AE60">
        <v>0</v>
      </c>
      <c r="AI60" t="s">
        <v>220</v>
      </c>
      <c r="AJ60" t="s">
        <v>221</v>
      </c>
      <c r="AK60" s="15">
        <v>39538</v>
      </c>
      <c r="AL60">
        <v>5762.93</v>
      </c>
      <c r="AM60">
        <f t="shared" si="0"/>
        <v>57</v>
      </c>
      <c r="AN60" t="str">
        <f t="shared" si="1"/>
        <v>54-58</v>
      </c>
      <c r="AO60" t="str">
        <f t="shared" si="2"/>
        <v>4.000 a 5.999</v>
      </c>
    </row>
    <row r="61" spans="1:41" x14ac:dyDescent="0.25">
      <c r="A61" t="s">
        <v>516</v>
      </c>
      <c r="B61" t="s">
        <v>207</v>
      </c>
      <c r="C61">
        <v>1964899</v>
      </c>
      <c r="D61">
        <v>2651329169</v>
      </c>
      <c r="E61" t="s">
        <v>517</v>
      </c>
      <c r="F61" t="s">
        <v>233</v>
      </c>
      <c r="G61" t="s">
        <v>518</v>
      </c>
      <c r="H61" t="s">
        <v>211</v>
      </c>
      <c r="I61" t="s">
        <v>212</v>
      </c>
      <c r="K61" t="s">
        <v>519</v>
      </c>
      <c r="M61">
        <v>59</v>
      </c>
      <c r="N61" t="s">
        <v>251</v>
      </c>
      <c r="O61" t="s">
        <v>215</v>
      </c>
      <c r="P61">
        <v>59</v>
      </c>
      <c r="Q61" t="s">
        <v>251</v>
      </c>
      <c r="R61" t="s">
        <v>215</v>
      </c>
      <c r="T61" t="s">
        <v>217</v>
      </c>
      <c r="U61" t="s">
        <v>9755</v>
      </c>
      <c r="V61">
        <v>4</v>
      </c>
      <c r="W61">
        <v>7</v>
      </c>
      <c r="X61" t="s">
        <v>218</v>
      </c>
      <c r="Z61" t="s">
        <v>219</v>
      </c>
      <c r="AB61" t="s">
        <v>520</v>
      </c>
      <c r="AC61">
        <v>0</v>
      </c>
      <c r="AE61">
        <v>25000</v>
      </c>
      <c r="AF61" t="s">
        <v>521</v>
      </c>
      <c r="AG61" t="s">
        <v>384</v>
      </c>
      <c r="AH61" t="s">
        <v>219</v>
      </c>
      <c r="AI61" t="s">
        <v>220</v>
      </c>
      <c r="AJ61" t="s">
        <v>221</v>
      </c>
      <c r="AK61" s="15">
        <v>41148</v>
      </c>
      <c r="AL61">
        <v>4488.6000000000004</v>
      </c>
      <c r="AM61">
        <f t="shared" si="0"/>
        <v>33</v>
      </c>
      <c r="AN61" t="str">
        <f t="shared" si="1"/>
        <v>29-33</v>
      </c>
      <c r="AO61" t="str">
        <f t="shared" si="2"/>
        <v>4.000 a 5.999</v>
      </c>
    </row>
    <row r="62" spans="1:41" x14ac:dyDescent="0.25">
      <c r="A62" t="s">
        <v>522</v>
      </c>
      <c r="B62" t="s">
        <v>207</v>
      </c>
      <c r="C62">
        <v>2268060</v>
      </c>
      <c r="D62">
        <v>88876470620</v>
      </c>
      <c r="E62" t="s">
        <v>523</v>
      </c>
      <c r="F62" t="s">
        <v>233</v>
      </c>
      <c r="G62" t="s">
        <v>524</v>
      </c>
      <c r="H62" t="s">
        <v>211</v>
      </c>
      <c r="I62" t="s">
        <v>212</v>
      </c>
      <c r="K62" t="s">
        <v>213</v>
      </c>
      <c r="M62">
        <v>399</v>
      </c>
      <c r="N62" t="s">
        <v>525</v>
      </c>
      <c r="O62" t="s">
        <v>298</v>
      </c>
      <c r="P62">
        <v>399</v>
      </c>
      <c r="Q62" t="s">
        <v>525</v>
      </c>
      <c r="R62" t="s">
        <v>298</v>
      </c>
      <c r="T62" t="s">
        <v>263</v>
      </c>
      <c r="U62" t="s">
        <v>9754</v>
      </c>
      <c r="V62">
        <v>4</v>
      </c>
      <c r="W62">
        <v>5</v>
      </c>
      <c r="X62" t="s">
        <v>218</v>
      </c>
      <c r="Z62" t="s">
        <v>219</v>
      </c>
      <c r="AC62">
        <v>0</v>
      </c>
      <c r="AE62">
        <v>0</v>
      </c>
      <c r="AI62" t="s">
        <v>220</v>
      </c>
      <c r="AJ62" t="s">
        <v>221</v>
      </c>
      <c r="AK62" s="15">
        <v>42352</v>
      </c>
      <c r="AL62">
        <v>4449.2</v>
      </c>
      <c r="AM62">
        <f t="shared" si="0"/>
        <v>46</v>
      </c>
      <c r="AN62" t="str">
        <f t="shared" si="1"/>
        <v>44-48</v>
      </c>
      <c r="AO62" t="str">
        <f t="shared" si="2"/>
        <v>4.000 a 5.999</v>
      </c>
    </row>
    <row r="63" spans="1:41" x14ac:dyDescent="0.25">
      <c r="A63" t="s">
        <v>526</v>
      </c>
      <c r="B63" t="s">
        <v>207</v>
      </c>
      <c r="C63">
        <v>1123256</v>
      </c>
      <c r="D63">
        <v>67720056604</v>
      </c>
      <c r="E63" t="s">
        <v>527</v>
      </c>
      <c r="F63" t="s">
        <v>209</v>
      </c>
      <c r="G63" t="s">
        <v>528</v>
      </c>
      <c r="H63" t="s">
        <v>529</v>
      </c>
      <c r="I63" t="s">
        <v>212</v>
      </c>
      <c r="K63" t="s">
        <v>213</v>
      </c>
      <c r="L63" t="s">
        <v>261</v>
      </c>
      <c r="M63">
        <v>319</v>
      </c>
      <c r="N63" t="s">
        <v>530</v>
      </c>
      <c r="O63" t="s">
        <v>362</v>
      </c>
      <c r="P63">
        <v>319</v>
      </c>
      <c r="Q63" t="s">
        <v>530</v>
      </c>
      <c r="R63" t="s">
        <v>362</v>
      </c>
      <c r="T63" t="s">
        <v>252</v>
      </c>
      <c r="U63" t="s">
        <v>9755</v>
      </c>
      <c r="V63">
        <v>4</v>
      </c>
      <c r="W63">
        <v>15</v>
      </c>
      <c r="X63" t="s">
        <v>218</v>
      </c>
      <c r="Z63" t="s">
        <v>219</v>
      </c>
      <c r="AC63">
        <v>0</v>
      </c>
      <c r="AE63">
        <v>0</v>
      </c>
      <c r="AI63" t="s">
        <v>220</v>
      </c>
      <c r="AJ63" t="s">
        <v>221</v>
      </c>
      <c r="AK63" s="15">
        <v>34401</v>
      </c>
      <c r="AL63">
        <v>6095.86</v>
      </c>
      <c r="AM63">
        <f t="shared" si="0"/>
        <v>51</v>
      </c>
      <c r="AN63" t="str">
        <f t="shared" si="1"/>
        <v>49-53</v>
      </c>
      <c r="AO63" t="str">
        <f t="shared" si="2"/>
        <v>6.000 a 7.999</v>
      </c>
    </row>
    <row r="64" spans="1:41" x14ac:dyDescent="0.25">
      <c r="A64" t="s">
        <v>531</v>
      </c>
      <c r="B64" t="s">
        <v>239</v>
      </c>
      <c r="C64">
        <v>1123476</v>
      </c>
      <c r="D64">
        <v>79629172615</v>
      </c>
      <c r="E64" t="s">
        <v>532</v>
      </c>
      <c r="F64" t="s">
        <v>209</v>
      </c>
      <c r="G64" t="s">
        <v>533</v>
      </c>
      <c r="H64" t="s">
        <v>225</v>
      </c>
      <c r="I64" t="s">
        <v>212</v>
      </c>
      <c r="K64" t="s">
        <v>213</v>
      </c>
      <c r="L64" t="s">
        <v>534</v>
      </c>
      <c r="M64">
        <v>771</v>
      </c>
      <c r="N64" t="s">
        <v>303</v>
      </c>
      <c r="O64" t="s">
        <v>283</v>
      </c>
      <c r="P64">
        <v>746</v>
      </c>
      <c r="Q64" t="s">
        <v>289</v>
      </c>
      <c r="R64" t="s">
        <v>283</v>
      </c>
      <c r="T64" t="s">
        <v>217</v>
      </c>
      <c r="U64" t="s">
        <v>9756</v>
      </c>
      <c r="V64">
        <v>4</v>
      </c>
      <c r="W64">
        <v>16</v>
      </c>
      <c r="X64" t="s">
        <v>218</v>
      </c>
      <c r="Z64" t="s">
        <v>219</v>
      </c>
      <c r="AC64">
        <v>0</v>
      </c>
      <c r="AE64">
        <v>0</v>
      </c>
      <c r="AI64" t="s">
        <v>220</v>
      </c>
      <c r="AJ64" t="s">
        <v>221</v>
      </c>
      <c r="AK64" s="15">
        <v>34705</v>
      </c>
      <c r="AL64">
        <v>32205.14</v>
      </c>
      <c r="AM64">
        <f t="shared" si="0"/>
        <v>60</v>
      </c>
      <c r="AN64" t="str">
        <f t="shared" si="1"/>
        <v>59-63</v>
      </c>
      <c r="AO64" t="str">
        <f t="shared" si="2"/>
        <v>20.000 ou mais</v>
      </c>
    </row>
    <row r="65" spans="1:41" x14ac:dyDescent="0.25">
      <c r="A65" t="s">
        <v>535</v>
      </c>
      <c r="B65" t="s">
        <v>207</v>
      </c>
      <c r="C65">
        <v>412715</v>
      </c>
      <c r="D65">
        <v>56082509668</v>
      </c>
      <c r="E65" t="s">
        <v>536</v>
      </c>
      <c r="F65" t="s">
        <v>209</v>
      </c>
      <c r="G65" t="s">
        <v>537</v>
      </c>
      <c r="H65" t="s">
        <v>225</v>
      </c>
      <c r="I65" t="s">
        <v>212</v>
      </c>
      <c r="K65" t="s">
        <v>213</v>
      </c>
      <c r="L65" t="s">
        <v>281</v>
      </c>
      <c r="M65">
        <v>4</v>
      </c>
      <c r="N65" t="s">
        <v>262</v>
      </c>
      <c r="O65" t="s">
        <v>215</v>
      </c>
      <c r="P65">
        <v>4</v>
      </c>
      <c r="Q65" t="s">
        <v>262</v>
      </c>
      <c r="R65" t="s">
        <v>215</v>
      </c>
      <c r="T65" t="s">
        <v>217</v>
      </c>
      <c r="U65" t="s">
        <v>9754</v>
      </c>
      <c r="V65">
        <v>4</v>
      </c>
      <c r="W65">
        <v>16</v>
      </c>
      <c r="X65" t="s">
        <v>218</v>
      </c>
      <c r="Z65" t="s">
        <v>219</v>
      </c>
      <c r="AC65">
        <v>0</v>
      </c>
      <c r="AE65">
        <v>0</v>
      </c>
      <c r="AI65" t="s">
        <v>220</v>
      </c>
      <c r="AJ65" t="s">
        <v>221</v>
      </c>
      <c r="AK65" s="15">
        <v>31751</v>
      </c>
      <c r="AL65">
        <v>11505.21</v>
      </c>
      <c r="AM65">
        <f t="shared" si="0"/>
        <v>56</v>
      </c>
      <c r="AN65" t="str">
        <f t="shared" si="1"/>
        <v>54-58</v>
      </c>
      <c r="AO65" t="str">
        <f t="shared" si="2"/>
        <v>10.000 a 11.999</v>
      </c>
    </row>
    <row r="66" spans="1:41" x14ac:dyDescent="0.25">
      <c r="A66" t="s">
        <v>538</v>
      </c>
      <c r="B66" t="s">
        <v>239</v>
      </c>
      <c r="C66">
        <v>1434772</v>
      </c>
      <c r="D66">
        <v>3859068628</v>
      </c>
      <c r="E66" t="s">
        <v>539</v>
      </c>
      <c r="F66" t="s">
        <v>233</v>
      </c>
      <c r="G66" t="s">
        <v>540</v>
      </c>
      <c r="H66" t="s">
        <v>287</v>
      </c>
      <c r="I66" t="s">
        <v>212</v>
      </c>
      <c r="K66" t="s">
        <v>213</v>
      </c>
      <c r="L66" t="s">
        <v>541</v>
      </c>
      <c r="M66">
        <v>481</v>
      </c>
      <c r="N66" t="s">
        <v>542</v>
      </c>
      <c r="O66" t="s">
        <v>244</v>
      </c>
      <c r="P66">
        <v>211</v>
      </c>
      <c r="Q66" t="s">
        <v>245</v>
      </c>
      <c r="R66" t="s">
        <v>244</v>
      </c>
      <c r="T66" t="s">
        <v>217</v>
      </c>
      <c r="U66" t="s">
        <v>9755</v>
      </c>
      <c r="V66">
        <v>4</v>
      </c>
      <c r="W66">
        <v>13</v>
      </c>
      <c r="X66" t="s">
        <v>218</v>
      </c>
      <c r="Z66" t="s">
        <v>219</v>
      </c>
      <c r="AC66">
        <v>0</v>
      </c>
      <c r="AE66">
        <v>0</v>
      </c>
      <c r="AI66" t="s">
        <v>220</v>
      </c>
      <c r="AJ66" t="s">
        <v>221</v>
      </c>
      <c r="AK66" s="15">
        <v>37938</v>
      </c>
      <c r="AL66">
        <v>6218.14</v>
      </c>
      <c r="AM66">
        <f t="shared" si="0"/>
        <v>46</v>
      </c>
      <c r="AN66" t="str">
        <f t="shared" si="1"/>
        <v>44-48</v>
      </c>
      <c r="AO66" t="str">
        <f t="shared" si="2"/>
        <v>6.000 a 7.999</v>
      </c>
    </row>
    <row r="67" spans="1:41" x14ac:dyDescent="0.25">
      <c r="A67" t="s">
        <v>543</v>
      </c>
      <c r="B67" t="s">
        <v>239</v>
      </c>
      <c r="C67">
        <v>1455010</v>
      </c>
      <c r="D67">
        <v>930513606</v>
      </c>
      <c r="E67" t="s">
        <v>544</v>
      </c>
      <c r="F67" t="s">
        <v>209</v>
      </c>
      <c r="G67" t="s">
        <v>545</v>
      </c>
      <c r="H67" t="s">
        <v>211</v>
      </c>
      <c r="I67" t="s">
        <v>212</v>
      </c>
      <c r="K67" t="s">
        <v>213</v>
      </c>
      <c r="L67" t="s">
        <v>261</v>
      </c>
      <c r="M67">
        <v>472</v>
      </c>
      <c r="N67" t="s">
        <v>546</v>
      </c>
      <c r="O67" t="s">
        <v>244</v>
      </c>
      <c r="P67">
        <v>211</v>
      </c>
      <c r="Q67" t="s">
        <v>245</v>
      </c>
      <c r="R67" t="s">
        <v>244</v>
      </c>
      <c r="T67" t="s">
        <v>217</v>
      </c>
      <c r="U67" t="s">
        <v>9756</v>
      </c>
      <c r="V67">
        <v>4</v>
      </c>
      <c r="W67">
        <v>12</v>
      </c>
      <c r="X67" t="s">
        <v>218</v>
      </c>
      <c r="Z67" t="s">
        <v>219</v>
      </c>
      <c r="AC67">
        <v>0</v>
      </c>
      <c r="AE67">
        <v>0</v>
      </c>
      <c r="AI67" t="s">
        <v>220</v>
      </c>
      <c r="AJ67" t="s">
        <v>221</v>
      </c>
      <c r="AK67" s="15">
        <v>38139</v>
      </c>
      <c r="AL67">
        <v>14035.63</v>
      </c>
      <c r="AM67">
        <f t="shared" ref="AM67:AM130" si="3">(YEAR($AR$3))-YEAR(E67)</f>
        <v>44</v>
      </c>
      <c r="AN67" t="str">
        <f t="shared" ref="AN67:AN130" si="4">VLOOKUP(AM67,$AT$3:$AU$14,2,1)</f>
        <v>44-48</v>
      </c>
      <c r="AO67" t="str">
        <f t="shared" ref="AO67:AO130" si="5">VLOOKUP(AL67,$AV$3:$AW$13,2,1)</f>
        <v>14.000 a 15.999</v>
      </c>
    </row>
    <row r="68" spans="1:41" x14ac:dyDescent="0.25">
      <c r="A68" t="s">
        <v>547</v>
      </c>
      <c r="B68" t="s">
        <v>207</v>
      </c>
      <c r="C68">
        <v>1738905</v>
      </c>
      <c r="D68">
        <v>6843267602</v>
      </c>
      <c r="E68" t="s">
        <v>548</v>
      </c>
      <c r="F68" t="s">
        <v>233</v>
      </c>
      <c r="G68" t="s">
        <v>549</v>
      </c>
      <c r="H68" t="s">
        <v>225</v>
      </c>
      <c r="I68" t="s">
        <v>212</v>
      </c>
      <c r="K68" t="s">
        <v>213</v>
      </c>
      <c r="M68">
        <v>719</v>
      </c>
      <c r="N68" t="s">
        <v>474</v>
      </c>
      <c r="O68" t="s">
        <v>228</v>
      </c>
      <c r="P68">
        <v>581</v>
      </c>
      <c r="Q68" t="s">
        <v>455</v>
      </c>
      <c r="R68" t="s">
        <v>228</v>
      </c>
      <c r="T68" t="s">
        <v>230</v>
      </c>
      <c r="U68" t="s">
        <v>9756</v>
      </c>
      <c r="V68">
        <v>4</v>
      </c>
      <c r="W68">
        <v>9</v>
      </c>
      <c r="X68" t="s">
        <v>218</v>
      </c>
      <c r="Z68" t="s">
        <v>219</v>
      </c>
      <c r="AC68">
        <v>0</v>
      </c>
      <c r="AE68">
        <v>0</v>
      </c>
      <c r="AI68" t="s">
        <v>220</v>
      </c>
      <c r="AJ68" t="s">
        <v>221</v>
      </c>
      <c r="AK68" s="15">
        <v>40141</v>
      </c>
      <c r="AL68">
        <v>9679.66</v>
      </c>
      <c r="AM68">
        <f t="shared" si="3"/>
        <v>37</v>
      </c>
      <c r="AN68" t="str">
        <f t="shared" si="4"/>
        <v>34-38</v>
      </c>
      <c r="AO68" t="str">
        <f t="shared" si="5"/>
        <v>8.000 a 9.999</v>
      </c>
    </row>
    <row r="69" spans="1:41" x14ac:dyDescent="0.25">
      <c r="A69" t="s">
        <v>550</v>
      </c>
      <c r="B69" t="s">
        <v>207</v>
      </c>
      <c r="C69">
        <v>1877633</v>
      </c>
      <c r="D69">
        <v>56900074634</v>
      </c>
      <c r="E69" t="s">
        <v>551</v>
      </c>
      <c r="F69" t="s">
        <v>233</v>
      </c>
      <c r="G69" t="s">
        <v>552</v>
      </c>
      <c r="H69" t="s">
        <v>225</v>
      </c>
      <c r="I69" t="s">
        <v>212</v>
      </c>
      <c r="K69" t="s">
        <v>213</v>
      </c>
      <c r="M69">
        <v>793</v>
      </c>
      <c r="N69" t="s">
        <v>553</v>
      </c>
      <c r="O69" t="s">
        <v>434</v>
      </c>
      <c r="P69">
        <v>298</v>
      </c>
      <c r="Q69" t="s">
        <v>554</v>
      </c>
      <c r="R69" t="s">
        <v>362</v>
      </c>
      <c r="T69" t="s">
        <v>217</v>
      </c>
      <c r="U69" t="s">
        <v>9755</v>
      </c>
      <c r="V69">
        <v>4</v>
      </c>
      <c r="W69">
        <v>8</v>
      </c>
      <c r="X69" t="s">
        <v>218</v>
      </c>
      <c r="Z69" t="s">
        <v>219</v>
      </c>
      <c r="AC69">
        <v>0</v>
      </c>
      <c r="AE69">
        <v>0</v>
      </c>
      <c r="AI69" t="s">
        <v>220</v>
      </c>
      <c r="AJ69" t="s">
        <v>221</v>
      </c>
      <c r="AK69" s="15">
        <v>40742</v>
      </c>
      <c r="AL69">
        <v>4766.41</v>
      </c>
      <c r="AM69">
        <f t="shared" si="3"/>
        <v>56</v>
      </c>
      <c r="AN69" t="str">
        <f t="shared" si="4"/>
        <v>54-58</v>
      </c>
      <c r="AO69" t="str">
        <f t="shared" si="5"/>
        <v>4.000 a 5.999</v>
      </c>
    </row>
    <row r="70" spans="1:41" x14ac:dyDescent="0.25">
      <c r="A70" t="s">
        <v>555</v>
      </c>
      <c r="B70" t="s">
        <v>239</v>
      </c>
      <c r="C70">
        <v>2178699</v>
      </c>
      <c r="D70">
        <v>80770630634</v>
      </c>
      <c r="E70" t="s">
        <v>556</v>
      </c>
      <c r="F70" t="s">
        <v>233</v>
      </c>
      <c r="G70" t="s">
        <v>557</v>
      </c>
      <c r="H70" t="s">
        <v>225</v>
      </c>
      <c r="I70" t="s">
        <v>212</v>
      </c>
      <c r="K70" t="s">
        <v>213</v>
      </c>
      <c r="L70" t="s">
        <v>235</v>
      </c>
      <c r="M70">
        <v>773</v>
      </c>
      <c r="N70" t="s">
        <v>558</v>
      </c>
      <c r="O70" t="s">
        <v>283</v>
      </c>
      <c r="P70">
        <v>746</v>
      </c>
      <c r="Q70" t="s">
        <v>289</v>
      </c>
      <c r="R70" t="s">
        <v>283</v>
      </c>
      <c r="T70" t="s">
        <v>217</v>
      </c>
      <c r="U70" t="s">
        <v>9756</v>
      </c>
      <c r="V70">
        <v>3</v>
      </c>
      <c r="W70">
        <v>12</v>
      </c>
      <c r="X70" t="s">
        <v>218</v>
      </c>
      <c r="Z70" t="s">
        <v>219</v>
      </c>
      <c r="AC70">
        <v>0</v>
      </c>
      <c r="AE70">
        <v>0</v>
      </c>
      <c r="AI70" t="s">
        <v>220</v>
      </c>
      <c r="AJ70" t="s">
        <v>221</v>
      </c>
      <c r="AK70" s="15">
        <v>38243</v>
      </c>
      <c r="AL70">
        <v>19481.84</v>
      </c>
      <c r="AM70">
        <f t="shared" si="3"/>
        <v>55</v>
      </c>
      <c r="AN70" t="str">
        <f t="shared" si="4"/>
        <v>54-58</v>
      </c>
      <c r="AO70" t="str">
        <f t="shared" si="5"/>
        <v>18.000 a 19.999</v>
      </c>
    </row>
    <row r="71" spans="1:41" x14ac:dyDescent="0.25">
      <c r="A71" t="s">
        <v>559</v>
      </c>
      <c r="B71" t="s">
        <v>239</v>
      </c>
      <c r="C71">
        <v>1942770</v>
      </c>
      <c r="D71">
        <v>1032472626</v>
      </c>
      <c r="E71" t="s">
        <v>560</v>
      </c>
      <c r="F71" t="s">
        <v>209</v>
      </c>
      <c r="G71" t="s">
        <v>561</v>
      </c>
      <c r="H71" t="s">
        <v>211</v>
      </c>
      <c r="I71" t="s">
        <v>212</v>
      </c>
      <c r="K71" t="s">
        <v>213</v>
      </c>
      <c r="M71">
        <v>483</v>
      </c>
      <c r="N71" t="s">
        <v>562</v>
      </c>
      <c r="O71" t="s">
        <v>244</v>
      </c>
      <c r="P71">
        <v>211</v>
      </c>
      <c r="Q71" t="s">
        <v>245</v>
      </c>
      <c r="R71" t="s">
        <v>244</v>
      </c>
      <c r="S71" t="s">
        <v>563</v>
      </c>
      <c r="T71" t="s">
        <v>252</v>
      </c>
      <c r="U71" t="s">
        <v>9754</v>
      </c>
      <c r="V71">
        <v>4</v>
      </c>
      <c r="W71">
        <v>8</v>
      </c>
      <c r="X71" t="s">
        <v>218</v>
      </c>
      <c r="Z71" t="s">
        <v>219</v>
      </c>
      <c r="AC71">
        <v>0</v>
      </c>
      <c r="AE71">
        <v>0</v>
      </c>
      <c r="AI71" t="s">
        <v>220</v>
      </c>
      <c r="AJ71" t="s">
        <v>221</v>
      </c>
      <c r="AK71" s="15">
        <v>41043</v>
      </c>
      <c r="AL71">
        <v>7377.39</v>
      </c>
      <c r="AM71">
        <f t="shared" si="3"/>
        <v>48</v>
      </c>
      <c r="AN71" t="str">
        <f t="shared" si="4"/>
        <v>44-48</v>
      </c>
      <c r="AO71" t="str">
        <f t="shared" si="5"/>
        <v>6.000 a 7.999</v>
      </c>
    </row>
    <row r="72" spans="1:41" x14ac:dyDescent="0.25">
      <c r="A72" t="s">
        <v>564</v>
      </c>
      <c r="B72" t="s">
        <v>207</v>
      </c>
      <c r="C72">
        <v>1282064</v>
      </c>
      <c r="D72">
        <v>10431694664</v>
      </c>
      <c r="E72" t="s">
        <v>565</v>
      </c>
      <c r="F72" t="s">
        <v>209</v>
      </c>
      <c r="G72" t="s">
        <v>566</v>
      </c>
      <c r="H72" t="s">
        <v>225</v>
      </c>
      <c r="I72" t="s">
        <v>212</v>
      </c>
      <c r="K72" t="s">
        <v>213</v>
      </c>
      <c r="M72">
        <v>111</v>
      </c>
      <c r="N72" t="s">
        <v>567</v>
      </c>
      <c r="O72" t="s">
        <v>228</v>
      </c>
      <c r="P72">
        <v>109</v>
      </c>
      <c r="Q72" t="s">
        <v>568</v>
      </c>
      <c r="R72" t="s">
        <v>228</v>
      </c>
      <c r="T72" t="s">
        <v>230</v>
      </c>
      <c r="U72" t="s">
        <v>9755</v>
      </c>
      <c r="V72">
        <v>1</v>
      </c>
      <c r="W72">
        <v>1</v>
      </c>
      <c r="X72" t="s">
        <v>569</v>
      </c>
      <c r="Z72" t="s">
        <v>219</v>
      </c>
      <c r="AC72">
        <v>0</v>
      </c>
      <c r="AE72">
        <v>0</v>
      </c>
      <c r="AI72" t="s">
        <v>220</v>
      </c>
      <c r="AJ72" t="s">
        <v>221</v>
      </c>
      <c r="AK72" s="15">
        <v>44375</v>
      </c>
      <c r="AL72">
        <v>3964.06</v>
      </c>
      <c r="AM72">
        <f t="shared" si="3"/>
        <v>29</v>
      </c>
      <c r="AN72" t="str">
        <f t="shared" si="4"/>
        <v>29-33</v>
      </c>
      <c r="AO72" t="str">
        <f t="shared" si="5"/>
        <v>2.000 a 3.999</v>
      </c>
    </row>
    <row r="73" spans="1:41" x14ac:dyDescent="0.25">
      <c r="A73" t="s">
        <v>570</v>
      </c>
      <c r="B73" t="s">
        <v>239</v>
      </c>
      <c r="C73">
        <v>1123638</v>
      </c>
      <c r="D73">
        <v>76607380620</v>
      </c>
      <c r="E73" t="s">
        <v>571</v>
      </c>
      <c r="F73" t="s">
        <v>209</v>
      </c>
      <c r="G73" t="s">
        <v>572</v>
      </c>
      <c r="H73" t="s">
        <v>225</v>
      </c>
      <c r="I73" t="s">
        <v>212</v>
      </c>
      <c r="K73" t="s">
        <v>213</v>
      </c>
      <c r="L73" t="s">
        <v>261</v>
      </c>
      <c r="M73">
        <v>746</v>
      </c>
      <c r="N73" t="s">
        <v>289</v>
      </c>
      <c r="O73" t="s">
        <v>283</v>
      </c>
      <c r="P73">
        <v>746</v>
      </c>
      <c r="Q73" t="s">
        <v>289</v>
      </c>
      <c r="R73" t="s">
        <v>283</v>
      </c>
      <c r="T73" t="s">
        <v>217</v>
      </c>
      <c r="U73" t="s">
        <v>9755</v>
      </c>
      <c r="V73">
        <v>4</v>
      </c>
      <c r="W73">
        <v>16</v>
      </c>
      <c r="X73" t="s">
        <v>381</v>
      </c>
      <c r="Z73" t="s">
        <v>219</v>
      </c>
      <c r="AB73" t="s">
        <v>382</v>
      </c>
      <c r="AC73">
        <v>0</v>
      </c>
      <c r="AE73">
        <v>26443</v>
      </c>
      <c r="AF73" t="s">
        <v>383</v>
      </c>
      <c r="AG73" t="s">
        <v>573</v>
      </c>
      <c r="AH73" t="s">
        <v>219</v>
      </c>
      <c r="AI73" t="s">
        <v>220</v>
      </c>
      <c r="AJ73" t="s">
        <v>221</v>
      </c>
      <c r="AK73" s="15">
        <v>34732</v>
      </c>
      <c r="AL73">
        <v>6528.48</v>
      </c>
      <c r="AM73">
        <f t="shared" si="3"/>
        <v>51</v>
      </c>
      <c r="AN73" t="str">
        <f t="shared" si="4"/>
        <v>49-53</v>
      </c>
      <c r="AO73" t="str">
        <f t="shared" si="5"/>
        <v>6.000 a 7.999</v>
      </c>
    </row>
    <row r="74" spans="1:41" x14ac:dyDescent="0.25">
      <c r="A74" t="s">
        <v>574</v>
      </c>
      <c r="B74" t="s">
        <v>239</v>
      </c>
      <c r="C74">
        <v>1435464</v>
      </c>
      <c r="D74">
        <v>3266683650</v>
      </c>
      <c r="E74" t="s">
        <v>575</v>
      </c>
      <c r="F74" t="s">
        <v>209</v>
      </c>
      <c r="G74" t="s">
        <v>576</v>
      </c>
      <c r="H74" t="s">
        <v>335</v>
      </c>
      <c r="I74" t="s">
        <v>212</v>
      </c>
      <c r="K74" t="s">
        <v>213</v>
      </c>
      <c r="L74" t="s">
        <v>577</v>
      </c>
      <c r="M74">
        <v>498</v>
      </c>
      <c r="N74" t="s">
        <v>423</v>
      </c>
      <c r="O74" t="s">
        <v>244</v>
      </c>
      <c r="P74">
        <v>211</v>
      </c>
      <c r="Q74" t="s">
        <v>245</v>
      </c>
      <c r="R74" t="s">
        <v>244</v>
      </c>
      <c r="T74" t="s">
        <v>252</v>
      </c>
      <c r="U74" t="s">
        <v>9754</v>
      </c>
      <c r="V74">
        <v>3</v>
      </c>
      <c r="W74">
        <v>12</v>
      </c>
      <c r="X74" t="s">
        <v>218</v>
      </c>
      <c r="Z74" t="s">
        <v>219</v>
      </c>
      <c r="AC74">
        <v>0</v>
      </c>
      <c r="AE74">
        <v>0</v>
      </c>
      <c r="AI74" t="s">
        <v>220</v>
      </c>
      <c r="AJ74" t="s">
        <v>221</v>
      </c>
      <c r="AK74" s="15">
        <v>37959</v>
      </c>
      <c r="AL74">
        <v>8625.81</v>
      </c>
      <c r="AM74">
        <f t="shared" si="3"/>
        <v>46</v>
      </c>
      <c r="AN74" t="str">
        <f t="shared" si="4"/>
        <v>44-48</v>
      </c>
      <c r="AO74" t="str">
        <f t="shared" si="5"/>
        <v>8.000 a 9.999</v>
      </c>
    </row>
    <row r="75" spans="1:41" x14ac:dyDescent="0.25">
      <c r="A75" t="s">
        <v>578</v>
      </c>
      <c r="B75" t="s">
        <v>207</v>
      </c>
      <c r="C75">
        <v>1887958</v>
      </c>
      <c r="D75">
        <v>62026941149</v>
      </c>
      <c r="E75" t="s">
        <v>579</v>
      </c>
      <c r="F75" t="s">
        <v>233</v>
      </c>
      <c r="G75" t="s">
        <v>580</v>
      </c>
      <c r="H75" t="s">
        <v>225</v>
      </c>
      <c r="I75" t="s">
        <v>212</v>
      </c>
      <c r="K75" t="s">
        <v>581</v>
      </c>
      <c r="M75">
        <v>816</v>
      </c>
      <c r="N75" t="s">
        <v>582</v>
      </c>
      <c r="O75" t="s">
        <v>215</v>
      </c>
      <c r="P75">
        <v>808</v>
      </c>
      <c r="Q75" t="s">
        <v>583</v>
      </c>
      <c r="R75" t="s">
        <v>215</v>
      </c>
      <c r="T75" t="s">
        <v>230</v>
      </c>
      <c r="U75" t="s">
        <v>9755</v>
      </c>
      <c r="V75">
        <v>4</v>
      </c>
      <c r="W75">
        <v>8</v>
      </c>
      <c r="X75" t="s">
        <v>218</v>
      </c>
      <c r="Z75" t="s">
        <v>219</v>
      </c>
      <c r="AC75">
        <v>0</v>
      </c>
      <c r="AE75">
        <v>0</v>
      </c>
      <c r="AI75" t="s">
        <v>220</v>
      </c>
      <c r="AJ75" t="s">
        <v>221</v>
      </c>
      <c r="AK75" s="15">
        <v>40794</v>
      </c>
      <c r="AL75">
        <v>5452.89</v>
      </c>
      <c r="AM75">
        <f t="shared" si="3"/>
        <v>49</v>
      </c>
      <c r="AN75" t="str">
        <f t="shared" si="4"/>
        <v>49-53</v>
      </c>
      <c r="AO75" t="str">
        <f t="shared" si="5"/>
        <v>4.000 a 5.999</v>
      </c>
    </row>
    <row r="76" spans="1:41" x14ac:dyDescent="0.25">
      <c r="A76" t="s">
        <v>584</v>
      </c>
      <c r="B76" t="s">
        <v>207</v>
      </c>
      <c r="C76">
        <v>2998224</v>
      </c>
      <c r="D76">
        <v>5115121638</v>
      </c>
      <c r="E76" t="s">
        <v>585</v>
      </c>
      <c r="F76" t="s">
        <v>233</v>
      </c>
      <c r="G76" t="s">
        <v>586</v>
      </c>
      <c r="H76" t="s">
        <v>225</v>
      </c>
      <c r="I76" t="s">
        <v>212</v>
      </c>
      <c r="K76" t="s">
        <v>213</v>
      </c>
      <c r="M76">
        <v>414</v>
      </c>
      <c r="N76" t="s">
        <v>587</v>
      </c>
      <c r="O76" t="s">
        <v>215</v>
      </c>
      <c r="P76">
        <v>414</v>
      </c>
      <c r="Q76" t="s">
        <v>587</v>
      </c>
      <c r="R76" t="s">
        <v>215</v>
      </c>
      <c r="T76" t="s">
        <v>217</v>
      </c>
      <c r="U76" t="s">
        <v>9756</v>
      </c>
      <c r="V76">
        <v>4</v>
      </c>
      <c r="W76">
        <v>5</v>
      </c>
      <c r="X76" t="s">
        <v>218</v>
      </c>
      <c r="Z76" t="s">
        <v>219</v>
      </c>
      <c r="AC76">
        <v>0</v>
      </c>
      <c r="AE76">
        <v>0</v>
      </c>
      <c r="AI76" t="s">
        <v>220</v>
      </c>
      <c r="AJ76" t="s">
        <v>221</v>
      </c>
      <c r="AK76" s="15">
        <v>42472</v>
      </c>
      <c r="AL76">
        <v>7103.91</v>
      </c>
      <c r="AM76">
        <f t="shared" si="3"/>
        <v>40</v>
      </c>
      <c r="AN76" t="str">
        <f t="shared" si="4"/>
        <v>39-43</v>
      </c>
      <c r="AO76" t="str">
        <f t="shared" si="5"/>
        <v>6.000 a 7.999</v>
      </c>
    </row>
    <row r="77" spans="1:41" x14ac:dyDescent="0.25">
      <c r="A77" t="s">
        <v>588</v>
      </c>
      <c r="B77" t="s">
        <v>207</v>
      </c>
      <c r="C77">
        <v>2619484</v>
      </c>
      <c r="D77">
        <v>7124916607</v>
      </c>
      <c r="E77" t="s">
        <v>589</v>
      </c>
      <c r="F77" t="s">
        <v>233</v>
      </c>
      <c r="G77" t="s">
        <v>590</v>
      </c>
      <c r="H77" t="s">
        <v>225</v>
      </c>
      <c r="I77" t="s">
        <v>212</v>
      </c>
      <c r="K77" t="s">
        <v>213</v>
      </c>
      <c r="L77" t="s">
        <v>261</v>
      </c>
      <c r="M77">
        <v>395</v>
      </c>
      <c r="N77" t="s">
        <v>448</v>
      </c>
      <c r="O77" t="s">
        <v>215</v>
      </c>
      <c r="P77">
        <v>395</v>
      </c>
      <c r="Q77" t="s">
        <v>448</v>
      </c>
      <c r="R77" t="s">
        <v>215</v>
      </c>
      <c r="T77" t="s">
        <v>230</v>
      </c>
      <c r="U77" t="s">
        <v>9756</v>
      </c>
      <c r="V77">
        <v>4</v>
      </c>
      <c r="W77">
        <v>9</v>
      </c>
      <c r="X77" t="s">
        <v>218</v>
      </c>
      <c r="Z77" t="s">
        <v>219</v>
      </c>
      <c r="AC77">
        <v>0</v>
      </c>
      <c r="AE77">
        <v>0</v>
      </c>
      <c r="AI77" t="s">
        <v>220</v>
      </c>
      <c r="AJ77" t="s">
        <v>221</v>
      </c>
      <c r="AK77" s="15">
        <v>39680</v>
      </c>
      <c r="AL77">
        <v>9679.66</v>
      </c>
      <c r="AM77">
        <f t="shared" si="3"/>
        <v>38</v>
      </c>
      <c r="AN77" t="str">
        <f t="shared" si="4"/>
        <v>34-38</v>
      </c>
      <c r="AO77" t="str">
        <f t="shared" si="5"/>
        <v>8.000 a 9.999</v>
      </c>
    </row>
    <row r="78" spans="1:41" x14ac:dyDescent="0.25">
      <c r="A78" t="s">
        <v>591</v>
      </c>
      <c r="B78" t="s">
        <v>239</v>
      </c>
      <c r="C78">
        <v>2903357</v>
      </c>
      <c r="D78">
        <v>3506582690</v>
      </c>
      <c r="E78" t="s">
        <v>592</v>
      </c>
      <c r="F78" t="s">
        <v>233</v>
      </c>
      <c r="G78" t="s">
        <v>593</v>
      </c>
      <c r="H78" t="s">
        <v>225</v>
      </c>
      <c r="I78" t="s">
        <v>212</v>
      </c>
      <c r="K78" t="s">
        <v>213</v>
      </c>
      <c r="M78">
        <v>769</v>
      </c>
      <c r="N78" t="s">
        <v>288</v>
      </c>
      <c r="O78" t="s">
        <v>283</v>
      </c>
      <c r="P78">
        <v>746</v>
      </c>
      <c r="Q78" t="s">
        <v>289</v>
      </c>
      <c r="R78" t="s">
        <v>283</v>
      </c>
      <c r="T78" t="s">
        <v>217</v>
      </c>
      <c r="U78" t="s">
        <v>9755</v>
      </c>
      <c r="V78">
        <v>4</v>
      </c>
      <c r="W78">
        <v>6</v>
      </c>
      <c r="X78" t="s">
        <v>218</v>
      </c>
      <c r="Z78" t="s">
        <v>219</v>
      </c>
      <c r="AC78">
        <v>0</v>
      </c>
      <c r="AE78">
        <v>0</v>
      </c>
      <c r="AI78" t="s">
        <v>220</v>
      </c>
      <c r="AJ78" t="s">
        <v>291</v>
      </c>
      <c r="AK78" s="15">
        <v>40884</v>
      </c>
      <c r="AL78">
        <v>5907.78</v>
      </c>
      <c r="AM78">
        <f t="shared" si="3"/>
        <v>44</v>
      </c>
      <c r="AN78" t="str">
        <f t="shared" si="4"/>
        <v>44-48</v>
      </c>
      <c r="AO78" t="str">
        <f t="shared" si="5"/>
        <v>4.000 a 5.999</v>
      </c>
    </row>
    <row r="79" spans="1:41" x14ac:dyDescent="0.25">
      <c r="A79" t="s">
        <v>594</v>
      </c>
      <c r="B79" t="s">
        <v>207</v>
      </c>
      <c r="C79">
        <v>1529468</v>
      </c>
      <c r="D79">
        <v>84715090678</v>
      </c>
      <c r="E79" t="s">
        <v>595</v>
      </c>
      <c r="F79" t="s">
        <v>233</v>
      </c>
      <c r="G79" t="s">
        <v>596</v>
      </c>
      <c r="H79" t="s">
        <v>211</v>
      </c>
      <c r="I79" t="s">
        <v>212</v>
      </c>
      <c r="K79" t="s">
        <v>213</v>
      </c>
      <c r="L79" t="s">
        <v>261</v>
      </c>
      <c r="M79">
        <v>555</v>
      </c>
      <c r="N79" t="s">
        <v>597</v>
      </c>
      <c r="O79" t="s">
        <v>598</v>
      </c>
      <c r="P79">
        <v>4</v>
      </c>
      <c r="Q79" t="s">
        <v>262</v>
      </c>
      <c r="R79" t="s">
        <v>215</v>
      </c>
      <c r="T79" t="s">
        <v>217</v>
      </c>
      <c r="U79" t="s">
        <v>9755</v>
      </c>
      <c r="V79">
        <v>4</v>
      </c>
      <c r="W79">
        <v>11</v>
      </c>
      <c r="X79" t="s">
        <v>218</v>
      </c>
      <c r="Z79" t="s">
        <v>219</v>
      </c>
      <c r="AC79">
        <v>0</v>
      </c>
      <c r="AE79">
        <v>0</v>
      </c>
      <c r="AI79" t="s">
        <v>220</v>
      </c>
      <c r="AJ79" t="s">
        <v>221</v>
      </c>
      <c r="AK79" s="15">
        <v>38834</v>
      </c>
      <c r="AL79">
        <v>5230.8599999999997</v>
      </c>
      <c r="AM79">
        <f t="shared" si="3"/>
        <v>53</v>
      </c>
      <c r="AN79" t="str">
        <f t="shared" si="4"/>
        <v>49-53</v>
      </c>
      <c r="AO79" t="str">
        <f t="shared" si="5"/>
        <v>4.000 a 5.999</v>
      </c>
    </row>
    <row r="80" spans="1:41" x14ac:dyDescent="0.25">
      <c r="A80" t="s">
        <v>599</v>
      </c>
      <c r="B80" t="s">
        <v>239</v>
      </c>
      <c r="C80">
        <v>1523742</v>
      </c>
      <c r="D80">
        <v>95236473691</v>
      </c>
      <c r="E80" t="s">
        <v>600</v>
      </c>
      <c r="F80" t="s">
        <v>233</v>
      </c>
      <c r="G80" t="s">
        <v>601</v>
      </c>
      <c r="H80" t="s">
        <v>225</v>
      </c>
      <c r="I80" t="s">
        <v>212</v>
      </c>
      <c r="K80" t="s">
        <v>213</v>
      </c>
      <c r="L80" t="s">
        <v>534</v>
      </c>
      <c r="M80">
        <v>771</v>
      </c>
      <c r="N80" t="s">
        <v>303</v>
      </c>
      <c r="O80" t="s">
        <v>283</v>
      </c>
      <c r="P80">
        <v>29</v>
      </c>
      <c r="Q80" t="s">
        <v>229</v>
      </c>
      <c r="R80" t="s">
        <v>215</v>
      </c>
      <c r="T80" t="s">
        <v>217</v>
      </c>
      <c r="U80" t="s">
        <v>9756</v>
      </c>
      <c r="V80">
        <v>1</v>
      </c>
      <c r="W80">
        <v>11</v>
      </c>
      <c r="X80" t="s">
        <v>218</v>
      </c>
      <c r="Z80" t="s">
        <v>219</v>
      </c>
      <c r="AC80">
        <v>0</v>
      </c>
      <c r="AE80">
        <v>0</v>
      </c>
      <c r="AI80" t="s">
        <v>220</v>
      </c>
      <c r="AJ80" t="s">
        <v>304</v>
      </c>
      <c r="AK80" s="15">
        <v>38777</v>
      </c>
      <c r="AL80">
        <v>16745.919999999998</v>
      </c>
      <c r="AM80">
        <f t="shared" si="3"/>
        <v>47</v>
      </c>
      <c r="AN80" t="str">
        <f t="shared" si="4"/>
        <v>44-48</v>
      </c>
      <c r="AO80" t="str">
        <f t="shared" si="5"/>
        <v>16.000 a 17.999</v>
      </c>
    </row>
    <row r="81" spans="1:41" x14ac:dyDescent="0.25">
      <c r="A81" t="s">
        <v>602</v>
      </c>
      <c r="B81" t="s">
        <v>207</v>
      </c>
      <c r="C81">
        <v>1618316</v>
      </c>
      <c r="D81">
        <v>5724549611</v>
      </c>
      <c r="E81" t="s">
        <v>603</v>
      </c>
      <c r="F81" t="s">
        <v>233</v>
      </c>
      <c r="G81" t="s">
        <v>604</v>
      </c>
      <c r="H81" t="s">
        <v>529</v>
      </c>
      <c r="I81" t="s">
        <v>212</v>
      </c>
      <c r="K81" t="s">
        <v>213</v>
      </c>
      <c r="L81" t="s">
        <v>605</v>
      </c>
      <c r="M81">
        <v>808</v>
      </c>
      <c r="N81" t="s">
        <v>583</v>
      </c>
      <c r="O81" t="s">
        <v>215</v>
      </c>
      <c r="P81">
        <v>808</v>
      </c>
      <c r="Q81" t="s">
        <v>583</v>
      </c>
      <c r="R81" t="s">
        <v>215</v>
      </c>
      <c r="T81" t="s">
        <v>252</v>
      </c>
      <c r="U81" t="s">
        <v>9755</v>
      </c>
      <c r="V81">
        <v>4</v>
      </c>
      <c r="W81">
        <v>10</v>
      </c>
      <c r="X81" t="s">
        <v>218</v>
      </c>
      <c r="Z81" t="s">
        <v>219</v>
      </c>
      <c r="AC81">
        <v>0</v>
      </c>
      <c r="AE81">
        <v>0</v>
      </c>
      <c r="AI81" t="s">
        <v>220</v>
      </c>
      <c r="AJ81" t="s">
        <v>221</v>
      </c>
      <c r="AK81" s="15">
        <v>39538</v>
      </c>
      <c r="AL81">
        <v>5002.01</v>
      </c>
      <c r="AM81">
        <f t="shared" si="3"/>
        <v>40</v>
      </c>
      <c r="AN81" t="str">
        <f t="shared" si="4"/>
        <v>39-43</v>
      </c>
      <c r="AO81" t="str">
        <f t="shared" si="5"/>
        <v>4.000 a 5.999</v>
      </c>
    </row>
    <row r="82" spans="1:41" x14ac:dyDescent="0.25">
      <c r="A82" t="s">
        <v>606</v>
      </c>
      <c r="B82" t="s">
        <v>207</v>
      </c>
      <c r="C82">
        <v>1630792</v>
      </c>
      <c r="D82">
        <v>1315688174</v>
      </c>
      <c r="E82" t="s">
        <v>607</v>
      </c>
      <c r="F82" t="s">
        <v>233</v>
      </c>
      <c r="G82" t="s">
        <v>608</v>
      </c>
      <c r="H82" t="s">
        <v>335</v>
      </c>
      <c r="I82" t="s">
        <v>212</v>
      </c>
      <c r="K82" t="s">
        <v>213</v>
      </c>
      <c r="M82">
        <v>74</v>
      </c>
      <c r="N82" t="s">
        <v>609</v>
      </c>
      <c r="O82" t="s">
        <v>215</v>
      </c>
      <c r="P82">
        <v>74</v>
      </c>
      <c r="Q82" t="s">
        <v>609</v>
      </c>
      <c r="R82" t="s">
        <v>215</v>
      </c>
      <c r="T82" t="s">
        <v>217</v>
      </c>
      <c r="U82" t="s">
        <v>9756</v>
      </c>
      <c r="V82">
        <v>4</v>
      </c>
      <c r="W82">
        <v>7</v>
      </c>
      <c r="X82" t="s">
        <v>218</v>
      </c>
      <c r="Z82" t="s">
        <v>219</v>
      </c>
      <c r="AC82">
        <v>26414</v>
      </c>
      <c r="AD82" t="s">
        <v>610</v>
      </c>
      <c r="AE82">
        <v>0</v>
      </c>
      <c r="AI82" t="s">
        <v>220</v>
      </c>
      <c r="AJ82" t="s">
        <v>221</v>
      </c>
      <c r="AK82" s="15">
        <v>42398</v>
      </c>
      <c r="AL82">
        <v>7668.81</v>
      </c>
      <c r="AM82">
        <f t="shared" si="3"/>
        <v>32</v>
      </c>
      <c r="AN82" t="str">
        <f t="shared" si="4"/>
        <v>29-33</v>
      </c>
      <c r="AO82" t="str">
        <f t="shared" si="5"/>
        <v>6.000 a 7.999</v>
      </c>
    </row>
    <row r="83" spans="1:41" x14ac:dyDescent="0.25">
      <c r="A83" t="s">
        <v>611</v>
      </c>
      <c r="B83" t="s">
        <v>207</v>
      </c>
      <c r="C83">
        <v>2390217</v>
      </c>
      <c r="D83">
        <v>5981380640</v>
      </c>
      <c r="E83" t="s">
        <v>612</v>
      </c>
      <c r="F83" t="s">
        <v>233</v>
      </c>
      <c r="G83" t="s">
        <v>613</v>
      </c>
      <c r="H83" t="s">
        <v>225</v>
      </c>
      <c r="I83" t="s">
        <v>212</v>
      </c>
      <c r="K83" t="s">
        <v>213</v>
      </c>
      <c r="M83">
        <v>1148</v>
      </c>
      <c r="N83" t="s">
        <v>614</v>
      </c>
      <c r="O83" t="s">
        <v>215</v>
      </c>
      <c r="P83">
        <v>349</v>
      </c>
      <c r="Q83" t="s">
        <v>277</v>
      </c>
      <c r="R83" t="s">
        <v>215</v>
      </c>
      <c r="T83" t="s">
        <v>252</v>
      </c>
      <c r="U83" t="s">
        <v>9755</v>
      </c>
      <c r="V83">
        <v>4</v>
      </c>
      <c r="W83">
        <v>4</v>
      </c>
      <c r="X83" t="s">
        <v>218</v>
      </c>
      <c r="Z83" t="s">
        <v>219</v>
      </c>
      <c r="AC83">
        <v>0</v>
      </c>
      <c r="AE83">
        <v>0</v>
      </c>
      <c r="AI83" t="s">
        <v>220</v>
      </c>
      <c r="AJ83" t="s">
        <v>221</v>
      </c>
      <c r="AK83" s="15">
        <v>42831</v>
      </c>
      <c r="AL83">
        <v>4009.1</v>
      </c>
      <c r="AM83">
        <f t="shared" si="3"/>
        <v>37</v>
      </c>
      <c r="AN83" t="str">
        <f t="shared" si="4"/>
        <v>34-38</v>
      </c>
      <c r="AO83" t="str">
        <f t="shared" si="5"/>
        <v>4.000 a 5.999</v>
      </c>
    </row>
    <row r="84" spans="1:41" x14ac:dyDescent="0.25">
      <c r="A84" t="s">
        <v>615</v>
      </c>
      <c r="B84" t="s">
        <v>239</v>
      </c>
      <c r="C84">
        <v>1187107</v>
      </c>
      <c r="D84">
        <v>75363402653</v>
      </c>
      <c r="E84" t="s">
        <v>616</v>
      </c>
      <c r="F84" t="s">
        <v>233</v>
      </c>
      <c r="G84" t="s">
        <v>617</v>
      </c>
      <c r="H84" t="s">
        <v>225</v>
      </c>
      <c r="I84" t="s">
        <v>212</v>
      </c>
      <c r="K84" t="s">
        <v>213</v>
      </c>
      <c r="L84" t="s">
        <v>618</v>
      </c>
      <c r="M84">
        <v>771</v>
      </c>
      <c r="N84" t="s">
        <v>303</v>
      </c>
      <c r="O84" t="s">
        <v>283</v>
      </c>
      <c r="P84">
        <v>746</v>
      </c>
      <c r="Q84" t="s">
        <v>289</v>
      </c>
      <c r="R84" t="s">
        <v>283</v>
      </c>
      <c r="T84" t="s">
        <v>230</v>
      </c>
      <c r="U84" t="s">
        <v>9756</v>
      </c>
      <c r="V84">
        <v>4</v>
      </c>
      <c r="W84">
        <v>16</v>
      </c>
      <c r="X84" t="s">
        <v>218</v>
      </c>
      <c r="Z84" t="s">
        <v>219</v>
      </c>
      <c r="AC84">
        <v>25000</v>
      </c>
      <c r="AD84" t="s">
        <v>521</v>
      </c>
      <c r="AE84">
        <v>0</v>
      </c>
      <c r="AI84" t="s">
        <v>220</v>
      </c>
      <c r="AJ84" t="s">
        <v>221</v>
      </c>
      <c r="AK84" s="15">
        <v>37016</v>
      </c>
      <c r="AL84">
        <v>33830.129999999997</v>
      </c>
      <c r="AM84">
        <f t="shared" si="3"/>
        <v>57</v>
      </c>
      <c r="AN84" t="str">
        <f t="shared" si="4"/>
        <v>54-58</v>
      </c>
      <c r="AO84" t="str">
        <f t="shared" si="5"/>
        <v>20.000 ou mais</v>
      </c>
    </row>
    <row r="85" spans="1:41" x14ac:dyDescent="0.25">
      <c r="A85" t="s">
        <v>619</v>
      </c>
      <c r="B85" t="s">
        <v>239</v>
      </c>
      <c r="C85">
        <v>2337607</v>
      </c>
      <c r="D85">
        <v>6131135606</v>
      </c>
      <c r="E85" t="s">
        <v>620</v>
      </c>
      <c r="F85" t="s">
        <v>233</v>
      </c>
      <c r="G85" t="s">
        <v>621</v>
      </c>
      <c r="H85" t="s">
        <v>225</v>
      </c>
      <c r="I85" t="s">
        <v>212</v>
      </c>
      <c r="K85" t="s">
        <v>213</v>
      </c>
      <c r="M85">
        <v>751</v>
      </c>
      <c r="N85" t="s">
        <v>622</v>
      </c>
      <c r="O85" t="s">
        <v>283</v>
      </c>
      <c r="P85">
        <v>743</v>
      </c>
      <c r="Q85" t="s">
        <v>282</v>
      </c>
      <c r="R85" t="s">
        <v>283</v>
      </c>
      <c r="T85" t="s">
        <v>217</v>
      </c>
      <c r="U85" t="s">
        <v>9755</v>
      </c>
      <c r="V85">
        <v>4</v>
      </c>
      <c r="W85">
        <v>5</v>
      </c>
      <c r="X85" t="s">
        <v>218</v>
      </c>
      <c r="Z85" t="s">
        <v>219</v>
      </c>
      <c r="AC85">
        <v>0</v>
      </c>
      <c r="AE85">
        <v>0</v>
      </c>
      <c r="AI85" t="s">
        <v>220</v>
      </c>
      <c r="AJ85" t="s">
        <v>221</v>
      </c>
      <c r="AK85" s="15">
        <v>42621</v>
      </c>
      <c r="AL85">
        <v>4157.95</v>
      </c>
      <c r="AM85">
        <f t="shared" si="3"/>
        <v>40</v>
      </c>
      <c r="AN85" t="str">
        <f t="shared" si="4"/>
        <v>39-43</v>
      </c>
      <c r="AO85" t="str">
        <f t="shared" si="5"/>
        <v>4.000 a 5.999</v>
      </c>
    </row>
    <row r="86" spans="1:41" x14ac:dyDescent="0.25">
      <c r="A86" t="s">
        <v>623</v>
      </c>
      <c r="B86" t="s">
        <v>207</v>
      </c>
      <c r="C86">
        <v>413422</v>
      </c>
      <c r="D86">
        <v>49169254672</v>
      </c>
      <c r="E86" t="s">
        <v>624</v>
      </c>
      <c r="F86" t="s">
        <v>233</v>
      </c>
      <c r="G86" t="s">
        <v>625</v>
      </c>
      <c r="H86" t="s">
        <v>225</v>
      </c>
      <c r="I86" t="s">
        <v>212</v>
      </c>
      <c r="K86" t="s">
        <v>213</v>
      </c>
      <c r="L86" t="s">
        <v>261</v>
      </c>
      <c r="M86">
        <v>424</v>
      </c>
      <c r="N86" t="s">
        <v>626</v>
      </c>
      <c r="O86" t="s">
        <v>228</v>
      </c>
      <c r="P86">
        <v>29</v>
      </c>
      <c r="Q86" t="s">
        <v>229</v>
      </c>
      <c r="R86" t="s">
        <v>215</v>
      </c>
      <c r="T86" t="s">
        <v>217</v>
      </c>
      <c r="U86" t="s">
        <v>9754</v>
      </c>
      <c r="V86">
        <v>4</v>
      </c>
      <c r="W86">
        <v>16</v>
      </c>
      <c r="X86" t="s">
        <v>218</v>
      </c>
      <c r="Z86" t="s">
        <v>219</v>
      </c>
      <c r="AC86">
        <v>0</v>
      </c>
      <c r="AE86">
        <v>0</v>
      </c>
      <c r="AI86" t="s">
        <v>220</v>
      </c>
      <c r="AJ86" t="s">
        <v>221</v>
      </c>
      <c r="AK86" s="15">
        <v>32860</v>
      </c>
      <c r="AL86">
        <v>6237.33</v>
      </c>
      <c r="AM86">
        <f t="shared" si="3"/>
        <v>58</v>
      </c>
      <c r="AN86" t="str">
        <f t="shared" si="4"/>
        <v>54-58</v>
      </c>
      <c r="AO86" t="str">
        <f t="shared" si="5"/>
        <v>6.000 a 7.999</v>
      </c>
    </row>
    <row r="87" spans="1:41" x14ac:dyDescent="0.25">
      <c r="A87" t="s">
        <v>627</v>
      </c>
      <c r="B87" t="s">
        <v>239</v>
      </c>
      <c r="C87">
        <v>2913240</v>
      </c>
      <c r="D87">
        <v>87320754649</v>
      </c>
      <c r="E87" t="s">
        <v>628</v>
      </c>
      <c r="F87" t="s">
        <v>209</v>
      </c>
      <c r="G87" t="s">
        <v>629</v>
      </c>
      <c r="H87" t="s">
        <v>225</v>
      </c>
      <c r="I87" t="s">
        <v>212</v>
      </c>
      <c r="K87" t="s">
        <v>213</v>
      </c>
      <c r="M87">
        <v>771</v>
      </c>
      <c r="N87" t="s">
        <v>303</v>
      </c>
      <c r="O87" t="s">
        <v>283</v>
      </c>
      <c r="P87">
        <v>746</v>
      </c>
      <c r="Q87" t="s">
        <v>289</v>
      </c>
      <c r="R87" t="s">
        <v>283</v>
      </c>
      <c r="T87" t="s">
        <v>217</v>
      </c>
      <c r="U87" t="s">
        <v>9756</v>
      </c>
      <c r="V87">
        <v>4</v>
      </c>
      <c r="W87">
        <v>5</v>
      </c>
      <c r="X87" t="s">
        <v>218</v>
      </c>
      <c r="Z87" t="s">
        <v>219</v>
      </c>
      <c r="AC87">
        <v>0</v>
      </c>
      <c r="AE87">
        <v>0</v>
      </c>
      <c r="AI87" t="s">
        <v>220</v>
      </c>
      <c r="AJ87" t="s">
        <v>221</v>
      </c>
      <c r="AK87" s="15">
        <v>42080</v>
      </c>
      <c r="AL87">
        <v>7103.91</v>
      </c>
      <c r="AM87">
        <f t="shared" si="3"/>
        <v>46</v>
      </c>
      <c r="AN87" t="str">
        <f t="shared" si="4"/>
        <v>44-48</v>
      </c>
      <c r="AO87" t="str">
        <f t="shared" si="5"/>
        <v>6.000 a 7.999</v>
      </c>
    </row>
    <row r="88" spans="1:41" x14ac:dyDescent="0.25">
      <c r="A88" t="s">
        <v>630</v>
      </c>
      <c r="B88" t="s">
        <v>207</v>
      </c>
      <c r="C88">
        <v>2792693</v>
      </c>
      <c r="D88">
        <v>8787657600</v>
      </c>
      <c r="E88" t="s">
        <v>631</v>
      </c>
      <c r="F88" t="s">
        <v>233</v>
      </c>
      <c r="G88" t="s">
        <v>632</v>
      </c>
      <c r="H88" t="s">
        <v>225</v>
      </c>
      <c r="I88" t="s">
        <v>212</v>
      </c>
      <c r="K88" t="s">
        <v>213</v>
      </c>
      <c r="M88">
        <v>582</v>
      </c>
      <c r="N88" t="s">
        <v>633</v>
      </c>
      <c r="O88" t="s">
        <v>215</v>
      </c>
      <c r="P88">
        <v>4</v>
      </c>
      <c r="Q88" t="s">
        <v>262</v>
      </c>
      <c r="R88" t="s">
        <v>215</v>
      </c>
      <c r="T88" t="s">
        <v>499</v>
      </c>
      <c r="U88" t="s">
        <v>9754</v>
      </c>
      <c r="V88">
        <v>2</v>
      </c>
      <c r="W88">
        <v>6</v>
      </c>
      <c r="X88" t="s">
        <v>218</v>
      </c>
      <c r="Z88" t="s">
        <v>219</v>
      </c>
      <c r="AC88">
        <v>0</v>
      </c>
      <c r="AE88">
        <v>0</v>
      </c>
      <c r="AI88" t="s">
        <v>220</v>
      </c>
      <c r="AJ88" t="s">
        <v>221</v>
      </c>
      <c r="AK88" s="15">
        <v>41757</v>
      </c>
      <c r="AL88">
        <v>2975.14</v>
      </c>
      <c r="AM88">
        <f t="shared" si="3"/>
        <v>32</v>
      </c>
      <c r="AN88" t="str">
        <f t="shared" si="4"/>
        <v>29-33</v>
      </c>
      <c r="AO88" t="str">
        <f t="shared" si="5"/>
        <v>2.000 a 3.999</v>
      </c>
    </row>
    <row r="89" spans="1:41" x14ac:dyDescent="0.25">
      <c r="A89" t="s">
        <v>634</v>
      </c>
      <c r="B89" t="s">
        <v>239</v>
      </c>
      <c r="C89">
        <v>1443694</v>
      </c>
      <c r="D89">
        <v>91091500649</v>
      </c>
      <c r="E89" t="s">
        <v>635</v>
      </c>
      <c r="F89" t="s">
        <v>233</v>
      </c>
      <c r="G89" t="s">
        <v>636</v>
      </c>
      <c r="H89" t="s">
        <v>225</v>
      </c>
      <c r="I89" t="s">
        <v>212</v>
      </c>
      <c r="K89" t="s">
        <v>213</v>
      </c>
      <c r="L89" t="s">
        <v>637</v>
      </c>
      <c r="M89">
        <v>769</v>
      </c>
      <c r="N89" t="s">
        <v>288</v>
      </c>
      <c r="O89" t="s">
        <v>283</v>
      </c>
      <c r="P89">
        <v>746</v>
      </c>
      <c r="Q89" t="s">
        <v>289</v>
      </c>
      <c r="R89" t="s">
        <v>283</v>
      </c>
      <c r="T89" t="s">
        <v>217</v>
      </c>
      <c r="U89" t="s">
        <v>9755</v>
      </c>
      <c r="V89">
        <v>4</v>
      </c>
      <c r="W89">
        <v>15</v>
      </c>
      <c r="X89" t="s">
        <v>218</v>
      </c>
      <c r="Z89" t="s">
        <v>219</v>
      </c>
      <c r="AC89">
        <v>0</v>
      </c>
      <c r="AE89">
        <v>0</v>
      </c>
      <c r="AI89" t="s">
        <v>220</v>
      </c>
      <c r="AJ89" t="s">
        <v>291</v>
      </c>
      <c r="AK89" s="15">
        <v>38037</v>
      </c>
      <c r="AL89">
        <v>8335.8700000000008</v>
      </c>
      <c r="AM89">
        <f t="shared" si="3"/>
        <v>47</v>
      </c>
      <c r="AN89" t="str">
        <f t="shared" si="4"/>
        <v>44-48</v>
      </c>
      <c r="AO89" t="str">
        <f t="shared" si="5"/>
        <v>8.000 a 9.999</v>
      </c>
    </row>
    <row r="90" spans="1:41" x14ac:dyDescent="0.25">
      <c r="A90" t="s">
        <v>638</v>
      </c>
      <c r="B90" t="s">
        <v>207</v>
      </c>
      <c r="C90">
        <v>1905855</v>
      </c>
      <c r="D90">
        <v>5803224677</v>
      </c>
      <c r="E90" t="s">
        <v>639</v>
      </c>
      <c r="F90" t="s">
        <v>233</v>
      </c>
      <c r="G90" t="s">
        <v>640</v>
      </c>
      <c r="H90" t="s">
        <v>211</v>
      </c>
      <c r="I90" t="s">
        <v>212</v>
      </c>
      <c r="K90" t="s">
        <v>317</v>
      </c>
      <c r="M90">
        <v>314</v>
      </c>
      <c r="N90" t="s">
        <v>641</v>
      </c>
      <c r="O90" t="s">
        <v>362</v>
      </c>
      <c r="P90">
        <v>314</v>
      </c>
      <c r="Q90" t="s">
        <v>641</v>
      </c>
      <c r="R90" t="s">
        <v>362</v>
      </c>
      <c r="T90" t="s">
        <v>230</v>
      </c>
      <c r="U90" t="s">
        <v>9754</v>
      </c>
      <c r="V90">
        <v>4</v>
      </c>
      <c r="W90">
        <v>8</v>
      </c>
      <c r="X90" t="s">
        <v>218</v>
      </c>
      <c r="Z90" t="s">
        <v>219</v>
      </c>
      <c r="AC90">
        <v>0</v>
      </c>
      <c r="AE90">
        <v>0</v>
      </c>
      <c r="AI90" t="s">
        <v>220</v>
      </c>
      <c r="AJ90" t="s">
        <v>221</v>
      </c>
      <c r="AK90" s="15">
        <v>40893</v>
      </c>
      <c r="AL90">
        <v>4619.6000000000004</v>
      </c>
      <c r="AM90">
        <f t="shared" si="3"/>
        <v>42</v>
      </c>
      <c r="AN90" t="str">
        <f t="shared" si="4"/>
        <v>39-43</v>
      </c>
      <c r="AO90" t="str">
        <f t="shared" si="5"/>
        <v>4.000 a 5.999</v>
      </c>
    </row>
    <row r="91" spans="1:41" x14ac:dyDescent="0.25">
      <c r="A91" t="s">
        <v>642</v>
      </c>
      <c r="B91" t="s">
        <v>207</v>
      </c>
      <c r="C91">
        <v>1866911</v>
      </c>
      <c r="D91">
        <v>2785731697</v>
      </c>
      <c r="E91" t="s">
        <v>643</v>
      </c>
      <c r="F91" t="s">
        <v>233</v>
      </c>
      <c r="G91" t="s">
        <v>644</v>
      </c>
      <c r="H91" t="s">
        <v>225</v>
      </c>
      <c r="I91" t="s">
        <v>212</v>
      </c>
      <c r="K91" t="s">
        <v>645</v>
      </c>
      <c r="M91">
        <v>294</v>
      </c>
      <c r="N91" t="s">
        <v>646</v>
      </c>
      <c r="O91" t="s">
        <v>362</v>
      </c>
      <c r="P91">
        <v>294</v>
      </c>
      <c r="Q91" t="s">
        <v>646</v>
      </c>
      <c r="R91" t="s">
        <v>362</v>
      </c>
      <c r="T91" t="s">
        <v>263</v>
      </c>
      <c r="U91" t="s">
        <v>9755</v>
      </c>
      <c r="V91">
        <v>4</v>
      </c>
      <c r="W91">
        <v>8</v>
      </c>
      <c r="X91" t="s">
        <v>218</v>
      </c>
      <c r="Z91" t="s">
        <v>219</v>
      </c>
      <c r="AC91">
        <v>0</v>
      </c>
      <c r="AE91">
        <v>0</v>
      </c>
      <c r="AI91" t="s">
        <v>220</v>
      </c>
      <c r="AJ91" t="s">
        <v>221</v>
      </c>
      <c r="AK91" s="15">
        <v>40688</v>
      </c>
      <c r="AL91">
        <v>6636.74</v>
      </c>
      <c r="AM91">
        <f t="shared" si="3"/>
        <v>48</v>
      </c>
      <c r="AN91" t="str">
        <f t="shared" si="4"/>
        <v>44-48</v>
      </c>
      <c r="AO91" t="str">
        <f t="shared" si="5"/>
        <v>6.000 a 7.999</v>
      </c>
    </row>
    <row r="92" spans="1:41" x14ac:dyDescent="0.25">
      <c r="A92" t="s">
        <v>647</v>
      </c>
      <c r="B92" t="s">
        <v>239</v>
      </c>
      <c r="C92">
        <v>1123544</v>
      </c>
      <c r="D92">
        <v>98116762753</v>
      </c>
      <c r="E92" t="s">
        <v>648</v>
      </c>
      <c r="F92" t="s">
        <v>233</v>
      </c>
      <c r="G92" t="s">
        <v>649</v>
      </c>
      <c r="H92" t="s">
        <v>225</v>
      </c>
      <c r="I92" t="s">
        <v>212</v>
      </c>
      <c r="K92" t="s">
        <v>650</v>
      </c>
      <c r="L92" t="s">
        <v>651</v>
      </c>
      <c r="M92">
        <v>771</v>
      </c>
      <c r="N92" t="s">
        <v>303</v>
      </c>
      <c r="O92" t="s">
        <v>283</v>
      </c>
      <c r="P92">
        <v>746</v>
      </c>
      <c r="Q92" t="s">
        <v>289</v>
      </c>
      <c r="R92" t="s">
        <v>283</v>
      </c>
      <c r="T92" t="s">
        <v>217</v>
      </c>
      <c r="U92" t="s">
        <v>9756</v>
      </c>
      <c r="V92">
        <v>4</v>
      </c>
      <c r="W92">
        <v>16</v>
      </c>
      <c r="X92" t="s">
        <v>218</v>
      </c>
      <c r="Z92" t="s">
        <v>219</v>
      </c>
      <c r="AC92">
        <v>0</v>
      </c>
      <c r="AE92">
        <v>0</v>
      </c>
      <c r="AI92" t="s">
        <v>220</v>
      </c>
      <c r="AJ92" t="s">
        <v>221</v>
      </c>
      <c r="AK92" s="15">
        <v>34715</v>
      </c>
      <c r="AL92">
        <v>19954.38</v>
      </c>
      <c r="AM92">
        <f t="shared" si="3"/>
        <v>54</v>
      </c>
      <c r="AN92" t="str">
        <f t="shared" si="4"/>
        <v>54-58</v>
      </c>
      <c r="AO92" t="str">
        <f t="shared" si="5"/>
        <v>18.000 a 19.999</v>
      </c>
    </row>
    <row r="93" spans="1:41" x14ac:dyDescent="0.25">
      <c r="A93" t="s">
        <v>652</v>
      </c>
      <c r="B93" t="s">
        <v>239</v>
      </c>
      <c r="C93">
        <v>1123637</v>
      </c>
      <c r="D93">
        <v>47544740153</v>
      </c>
      <c r="E93" t="s">
        <v>653</v>
      </c>
      <c r="F93" t="s">
        <v>233</v>
      </c>
      <c r="G93" t="s">
        <v>654</v>
      </c>
      <c r="H93" t="s">
        <v>225</v>
      </c>
      <c r="I93" t="s">
        <v>212</v>
      </c>
      <c r="K93" t="s">
        <v>317</v>
      </c>
      <c r="L93" t="s">
        <v>655</v>
      </c>
      <c r="M93">
        <v>779</v>
      </c>
      <c r="N93" t="s">
        <v>656</v>
      </c>
      <c r="O93" t="s">
        <v>283</v>
      </c>
      <c r="P93">
        <v>179</v>
      </c>
      <c r="Q93" t="s">
        <v>380</v>
      </c>
      <c r="R93" t="s">
        <v>283</v>
      </c>
      <c r="T93" t="s">
        <v>217</v>
      </c>
      <c r="U93" t="s">
        <v>9756</v>
      </c>
      <c r="V93">
        <v>3</v>
      </c>
      <c r="W93">
        <v>16</v>
      </c>
      <c r="X93" t="s">
        <v>218</v>
      </c>
      <c r="Z93" t="s">
        <v>219</v>
      </c>
      <c r="AC93">
        <v>0</v>
      </c>
      <c r="AE93">
        <v>0</v>
      </c>
      <c r="AI93" t="s">
        <v>220</v>
      </c>
      <c r="AJ93" t="s">
        <v>221</v>
      </c>
      <c r="AK93" s="15">
        <v>34733</v>
      </c>
      <c r="AL93">
        <v>11086.56</v>
      </c>
      <c r="AM93">
        <f t="shared" si="3"/>
        <v>53</v>
      </c>
      <c r="AN93" t="str">
        <f t="shared" si="4"/>
        <v>49-53</v>
      </c>
      <c r="AO93" t="str">
        <f t="shared" si="5"/>
        <v>10.000 a 11.999</v>
      </c>
    </row>
    <row r="94" spans="1:41" x14ac:dyDescent="0.25">
      <c r="A94" t="s">
        <v>657</v>
      </c>
      <c r="B94" t="s">
        <v>207</v>
      </c>
      <c r="C94">
        <v>981931</v>
      </c>
      <c r="D94">
        <v>56508484400</v>
      </c>
      <c r="E94" t="s">
        <v>658</v>
      </c>
      <c r="F94" t="s">
        <v>233</v>
      </c>
      <c r="G94" t="s">
        <v>659</v>
      </c>
      <c r="H94" t="s">
        <v>211</v>
      </c>
      <c r="I94" t="s">
        <v>212</v>
      </c>
      <c r="K94" t="s">
        <v>660</v>
      </c>
      <c r="M94">
        <v>71</v>
      </c>
      <c r="N94" t="s">
        <v>498</v>
      </c>
      <c r="O94" t="s">
        <v>215</v>
      </c>
      <c r="P94">
        <v>59</v>
      </c>
      <c r="Q94" t="s">
        <v>251</v>
      </c>
      <c r="R94" t="s">
        <v>215</v>
      </c>
      <c r="T94" t="s">
        <v>217</v>
      </c>
      <c r="U94" t="s">
        <v>9755</v>
      </c>
      <c r="V94">
        <v>4</v>
      </c>
      <c r="W94">
        <v>16</v>
      </c>
      <c r="X94" t="s">
        <v>218</v>
      </c>
      <c r="Z94" t="s">
        <v>219</v>
      </c>
      <c r="AC94">
        <v>26402</v>
      </c>
      <c r="AD94" t="s">
        <v>661</v>
      </c>
      <c r="AE94">
        <v>0</v>
      </c>
      <c r="AI94" t="s">
        <v>220</v>
      </c>
      <c r="AJ94" t="s">
        <v>221</v>
      </c>
      <c r="AK94" s="15">
        <v>43062</v>
      </c>
      <c r="AL94">
        <v>7234.72</v>
      </c>
      <c r="AM94">
        <f t="shared" si="3"/>
        <v>54</v>
      </c>
      <c r="AN94" t="str">
        <f t="shared" si="4"/>
        <v>54-58</v>
      </c>
      <c r="AO94" t="str">
        <f t="shared" si="5"/>
        <v>6.000 a 7.999</v>
      </c>
    </row>
    <row r="95" spans="1:41" x14ac:dyDescent="0.25">
      <c r="A95" t="s">
        <v>662</v>
      </c>
      <c r="B95" t="s">
        <v>207</v>
      </c>
      <c r="C95">
        <v>3309184</v>
      </c>
      <c r="D95">
        <v>9977614660</v>
      </c>
      <c r="E95" t="s">
        <v>663</v>
      </c>
      <c r="F95" t="s">
        <v>233</v>
      </c>
      <c r="G95" t="s">
        <v>664</v>
      </c>
      <c r="H95" t="s">
        <v>529</v>
      </c>
      <c r="I95" t="s">
        <v>212</v>
      </c>
      <c r="K95" t="s">
        <v>213</v>
      </c>
      <c r="M95">
        <v>673</v>
      </c>
      <c r="N95" t="s">
        <v>460</v>
      </c>
      <c r="O95" t="s">
        <v>215</v>
      </c>
      <c r="P95">
        <v>59</v>
      </c>
      <c r="Q95" t="s">
        <v>251</v>
      </c>
      <c r="R95" t="s">
        <v>215</v>
      </c>
      <c r="T95" t="s">
        <v>230</v>
      </c>
      <c r="U95" t="s">
        <v>9756</v>
      </c>
      <c r="V95">
        <v>1</v>
      </c>
      <c r="W95">
        <v>1</v>
      </c>
      <c r="X95" t="s">
        <v>218</v>
      </c>
      <c r="Z95" t="s">
        <v>219</v>
      </c>
      <c r="AC95">
        <v>0</v>
      </c>
      <c r="AE95">
        <v>0</v>
      </c>
      <c r="AI95" t="s">
        <v>220</v>
      </c>
      <c r="AJ95" t="s">
        <v>221</v>
      </c>
      <c r="AK95" s="15">
        <v>44810</v>
      </c>
      <c r="AL95">
        <v>6354.6</v>
      </c>
      <c r="AM95">
        <f t="shared" si="3"/>
        <v>31</v>
      </c>
      <c r="AN95" t="str">
        <f t="shared" si="4"/>
        <v>29-33</v>
      </c>
      <c r="AO95" t="str">
        <f t="shared" si="5"/>
        <v>6.000 a 7.999</v>
      </c>
    </row>
    <row r="96" spans="1:41" x14ac:dyDescent="0.25">
      <c r="A96" t="s">
        <v>665</v>
      </c>
      <c r="B96" t="s">
        <v>207</v>
      </c>
      <c r="C96">
        <v>2037543</v>
      </c>
      <c r="D96">
        <v>4365206648</v>
      </c>
      <c r="E96" t="s">
        <v>666</v>
      </c>
      <c r="F96" t="s">
        <v>233</v>
      </c>
      <c r="G96" t="s">
        <v>667</v>
      </c>
      <c r="H96" t="s">
        <v>225</v>
      </c>
      <c r="I96" t="s">
        <v>212</v>
      </c>
      <c r="K96" t="s">
        <v>213</v>
      </c>
      <c r="M96">
        <v>785</v>
      </c>
      <c r="N96" t="s">
        <v>668</v>
      </c>
      <c r="O96" t="s">
        <v>669</v>
      </c>
      <c r="P96">
        <v>340</v>
      </c>
      <c r="Q96" t="s">
        <v>670</v>
      </c>
      <c r="R96" t="s">
        <v>215</v>
      </c>
      <c r="T96" t="s">
        <v>230</v>
      </c>
      <c r="U96" t="s">
        <v>9755</v>
      </c>
      <c r="V96">
        <v>4</v>
      </c>
      <c r="W96">
        <v>7</v>
      </c>
      <c r="X96" t="s">
        <v>218</v>
      </c>
      <c r="Z96" t="s">
        <v>219</v>
      </c>
      <c r="AC96">
        <v>0</v>
      </c>
      <c r="AE96">
        <v>0</v>
      </c>
      <c r="AI96" t="s">
        <v>220</v>
      </c>
      <c r="AJ96" t="s">
        <v>221</v>
      </c>
      <c r="AK96" s="15">
        <v>41438</v>
      </c>
      <c r="AL96">
        <v>5248.21</v>
      </c>
      <c r="AM96">
        <f t="shared" si="3"/>
        <v>42</v>
      </c>
      <c r="AN96" t="str">
        <f t="shared" si="4"/>
        <v>39-43</v>
      </c>
      <c r="AO96" t="str">
        <f t="shared" si="5"/>
        <v>4.000 a 5.999</v>
      </c>
    </row>
    <row r="97" spans="1:41" x14ac:dyDescent="0.25">
      <c r="A97" t="s">
        <v>671</v>
      </c>
      <c r="B97" t="s">
        <v>239</v>
      </c>
      <c r="C97">
        <v>1366111</v>
      </c>
      <c r="D97">
        <v>66381860600</v>
      </c>
      <c r="E97" t="s">
        <v>672</v>
      </c>
      <c r="F97" t="s">
        <v>233</v>
      </c>
      <c r="G97" t="s">
        <v>673</v>
      </c>
      <c r="H97" t="s">
        <v>211</v>
      </c>
      <c r="I97" t="s">
        <v>212</v>
      </c>
      <c r="K97" t="s">
        <v>242</v>
      </c>
      <c r="L97" t="s">
        <v>674</v>
      </c>
      <c r="M97">
        <v>216</v>
      </c>
      <c r="N97" t="s">
        <v>489</v>
      </c>
      <c r="O97" t="s">
        <v>244</v>
      </c>
      <c r="P97">
        <v>211</v>
      </c>
      <c r="Q97" t="s">
        <v>245</v>
      </c>
      <c r="R97" t="s">
        <v>244</v>
      </c>
      <c r="T97" t="s">
        <v>217</v>
      </c>
      <c r="U97" t="s">
        <v>9754</v>
      </c>
      <c r="V97">
        <v>4</v>
      </c>
      <c r="W97">
        <v>13</v>
      </c>
      <c r="X97" t="s">
        <v>218</v>
      </c>
      <c r="Z97" t="s">
        <v>219</v>
      </c>
      <c r="AC97">
        <v>0</v>
      </c>
      <c r="AE97">
        <v>0</v>
      </c>
      <c r="AI97" t="s">
        <v>220</v>
      </c>
      <c r="AJ97" t="s">
        <v>221</v>
      </c>
      <c r="AK97" s="15">
        <v>37601</v>
      </c>
      <c r="AL97">
        <v>6948.39</v>
      </c>
      <c r="AM97">
        <f t="shared" si="3"/>
        <v>54</v>
      </c>
      <c r="AN97" t="str">
        <f t="shared" si="4"/>
        <v>54-58</v>
      </c>
      <c r="AO97" t="str">
        <f t="shared" si="5"/>
        <v>6.000 a 7.999</v>
      </c>
    </row>
    <row r="98" spans="1:41" x14ac:dyDescent="0.25">
      <c r="A98" t="s">
        <v>675</v>
      </c>
      <c r="B98" t="s">
        <v>207</v>
      </c>
      <c r="C98">
        <v>412212</v>
      </c>
      <c r="D98">
        <v>51139081691</v>
      </c>
      <c r="E98" t="s">
        <v>676</v>
      </c>
      <c r="F98" t="s">
        <v>233</v>
      </c>
      <c r="G98" t="s">
        <v>677</v>
      </c>
      <c r="H98" t="s">
        <v>225</v>
      </c>
      <c r="I98" t="s">
        <v>212</v>
      </c>
      <c r="K98" t="s">
        <v>213</v>
      </c>
      <c r="L98" t="s">
        <v>401</v>
      </c>
      <c r="M98">
        <v>90</v>
      </c>
      <c r="N98" t="s">
        <v>678</v>
      </c>
      <c r="O98" t="s">
        <v>215</v>
      </c>
      <c r="P98">
        <v>89</v>
      </c>
      <c r="Q98" t="s">
        <v>679</v>
      </c>
      <c r="R98" t="s">
        <v>215</v>
      </c>
      <c r="T98" t="s">
        <v>290</v>
      </c>
      <c r="U98" t="s">
        <v>9756</v>
      </c>
      <c r="V98">
        <v>1</v>
      </c>
      <c r="W98">
        <v>16</v>
      </c>
      <c r="X98" t="s">
        <v>218</v>
      </c>
      <c r="Z98" t="s">
        <v>219</v>
      </c>
      <c r="AC98">
        <v>0</v>
      </c>
      <c r="AE98">
        <v>0</v>
      </c>
      <c r="AI98" t="s">
        <v>220</v>
      </c>
      <c r="AJ98" t="s">
        <v>221</v>
      </c>
      <c r="AK98" s="15">
        <v>30407</v>
      </c>
      <c r="AL98">
        <v>8824.69</v>
      </c>
      <c r="AM98">
        <f t="shared" si="3"/>
        <v>59</v>
      </c>
      <c r="AN98" t="str">
        <f t="shared" si="4"/>
        <v>59-63</v>
      </c>
      <c r="AO98" t="str">
        <f t="shared" si="5"/>
        <v>8.000 a 9.999</v>
      </c>
    </row>
    <row r="99" spans="1:41" x14ac:dyDescent="0.25">
      <c r="A99" t="s">
        <v>680</v>
      </c>
      <c r="B99" t="s">
        <v>239</v>
      </c>
      <c r="C99">
        <v>2408741</v>
      </c>
      <c r="D99">
        <v>5159831606</v>
      </c>
      <c r="E99" t="s">
        <v>681</v>
      </c>
      <c r="F99" t="s">
        <v>233</v>
      </c>
      <c r="G99" t="s">
        <v>682</v>
      </c>
      <c r="H99" t="s">
        <v>225</v>
      </c>
      <c r="I99" t="s">
        <v>212</v>
      </c>
      <c r="K99" t="s">
        <v>213</v>
      </c>
      <c r="M99">
        <v>481</v>
      </c>
      <c r="N99" t="s">
        <v>542</v>
      </c>
      <c r="O99" t="s">
        <v>244</v>
      </c>
      <c r="P99">
        <v>211</v>
      </c>
      <c r="Q99" t="s">
        <v>245</v>
      </c>
      <c r="R99" t="s">
        <v>244</v>
      </c>
      <c r="T99" t="s">
        <v>217</v>
      </c>
      <c r="U99" t="s">
        <v>9755</v>
      </c>
      <c r="V99">
        <v>1</v>
      </c>
      <c r="W99">
        <v>4</v>
      </c>
      <c r="X99" t="s">
        <v>218</v>
      </c>
      <c r="Z99" t="s">
        <v>219</v>
      </c>
      <c r="AC99">
        <v>0</v>
      </c>
      <c r="AE99">
        <v>0</v>
      </c>
      <c r="AI99" t="s">
        <v>220</v>
      </c>
      <c r="AJ99" t="s">
        <v>221</v>
      </c>
      <c r="AK99" s="15">
        <v>42934</v>
      </c>
      <c r="AL99">
        <v>3567.94</v>
      </c>
      <c r="AM99">
        <f t="shared" si="3"/>
        <v>42</v>
      </c>
      <c r="AN99" t="str">
        <f t="shared" si="4"/>
        <v>39-43</v>
      </c>
      <c r="AO99" t="str">
        <f t="shared" si="5"/>
        <v>2.000 a 3.999</v>
      </c>
    </row>
    <row r="100" spans="1:41" x14ac:dyDescent="0.25">
      <c r="A100" t="s">
        <v>683</v>
      </c>
      <c r="B100" t="s">
        <v>207</v>
      </c>
      <c r="C100">
        <v>1761244</v>
      </c>
      <c r="D100">
        <v>8898763638</v>
      </c>
      <c r="E100" t="s">
        <v>684</v>
      </c>
      <c r="F100" t="s">
        <v>233</v>
      </c>
      <c r="G100" t="s">
        <v>685</v>
      </c>
      <c r="H100" t="s">
        <v>225</v>
      </c>
      <c r="I100" t="s">
        <v>212</v>
      </c>
      <c r="K100" t="s">
        <v>213</v>
      </c>
      <c r="M100">
        <v>89</v>
      </c>
      <c r="N100" t="s">
        <v>679</v>
      </c>
      <c r="O100" t="s">
        <v>215</v>
      </c>
      <c r="P100">
        <v>89</v>
      </c>
      <c r="Q100" t="s">
        <v>679</v>
      </c>
      <c r="R100" t="s">
        <v>215</v>
      </c>
      <c r="T100" t="s">
        <v>217</v>
      </c>
      <c r="U100" t="s">
        <v>9755</v>
      </c>
      <c r="V100">
        <v>4</v>
      </c>
      <c r="W100">
        <v>9</v>
      </c>
      <c r="X100" t="s">
        <v>218</v>
      </c>
      <c r="Z100" t="s">
        <v>219</v>
      </c>
      <c r="AC100">
        <v>26413</v>
      </c>
      <c r="AD100" t="s">
        <v>686</v>
      </c>
      <c r="AE100">
        <v>0</v>
      </c>
      <c r="AI100" t="s">
        <v>220</v>
      </c>
      <c r="AJ100" t="s">
        <v>221</v>
      </c>
      <c r="AK100" s="15">
        <v>42158</v>
      </c>
      <c r="AL100">
        <v>4845.54</v>
      </c>
      <c r="AM100">
        <f t="shared" si="3"/>
        <v>33</v>
      </c>
      <c r="AN100" t="str">
        <f t="shared" si="4"/>
        <v>29-33</v>
      </c>
      <c r="AO100" t="str">
        <f t="shared" si="5"/>
        <v>4.000 a 5.999</v>
      </c>
    </row>
    <row r="101" spans="1:41" x14ac:dyDescent="0.25">
      <c r="A101" t="s">
        <v>687</v>
      </c>
      <c r="B101" t="s">
        <v>239</v>
      </c>
      <c r="C101">
        <v>1454419</v>
      </c>
      <c r="D101">
        <v>6044483681</v>
      </c>
      <c r="E101" t="s">
        <v>688</v>
      </c>
      <c r="F101" t="s">
        <v>233</v>
      </c>
      <c r="G101" t="s">
        <v>689</v>
      </c>
      <c r="H101" t="s">
        <v>225</v>
      </c>
      <c r="I101" t="s">
        <v>212</v>
      </c>
      <c r="K101" t="s">
        <v>213</v>
      </c>
      <c r="L101" t="s">
        <v>261</v>
      </c>
      <c r="M101">
        <v>482</v>
      </c>
      <c r="N101" t="s">
        <v>336</v>
      </c>
      <c r="O101" t="s">
        <v>244</v>
      </c>
      <c r="P101">
        <v>211</v>
      </c>
      <c r="Q101" t="s">
        <v>245</v>
      </c>
      <c r="R101" t="s">
        <v>244</v>
      </c>
      <c r="T101" t="s">
        <v>217</v>
      </c>
      <c r="U101" t="s">
        <v>9756</v>
      </c>
      <c r="V101">
        <v>4</v>
      </c>
      <c r="W101">
        <v>13</v>
      </c>
      <c r="X101" t="s">
        <v>218</v>
      </c>
      <c r="Z101" t="s">
        <v>219</v>
      </c>
      <c r="AC101">
        <v>0</v>
      </c>
      <c r="AE101">
        <v>0</v>
      </c>
      <c r="AI101" t="s">
        <v>220</v>
      </c>
      <c r="AJ101" t="s">
        <v>221</v>
      </c>
      <c r="AK101" s="15">
        <v>38134</v>
      </c>
      <c r="AL101">
        <v>10512.04</v>
      </c>
      <c r="AM101">
        <f t="shared" si="3"/>
        <v>42</v>
      </c>
      <c r="AN101" t="str">
        <f t="shared" si="4"/>
        <v>39-43</v>
      </c>
      <c r="AO101" t="str">
        <f t="shared" si="5"/>
        <v>10.000 a 11.999</v>
      </c>
    </row>
    <row r="102" spans="1:41" x14ac:dyDescent="0.25">
      <c r="A102" t="s">
        <v>690</v>
      </c>
      <c r="B102" t="s">
        <v>207</v>
      </c>
      <c r="C102">
        <v>1672430</v>
      </c>
      <c r="D102">
        <v>57791210606</v>
      </c>
      <c r="E102" t="s">
        <v>691</v>
      </c>
      <c r="F102" t="s">
        <v>233</v>
      </c>
      <c r="G102" t="s">
        <v>692</v>
      </c>
      <c r="H102" t="s">
        <v>225</v>
      </c>
      <c r="I102" t="s">
        <v>212</v>
      </c>
      <c r="K102" t="s">
        <v>213</v>
      </c>
      <c r="L102" t="s">
        <v>226</v>
      </c>
      <c r="M102">
        <v>1224</v>
      </c>
      <c r="N102" t="s">
        <v>693</v>
      </c>
      <c r="O102" t="s">
        <v>215</v>
      </c>
      <c r="P102">
        <v>262</v>
      </c>
      <c r="Q102" t="s">
        <v>352</v>
      </c>
      <c r="R102" t="s">
        <v>215</v>
      </c>
      <c r="T102" t="s">
        <v>217</v>
      </c>
      <c r="U102" t="s">
        <v>9755</v>
      </c>
      <c r="V102">
        <v>4</v>
      </c>
      <c r="W102">
        <v>10</v>
      </c>
      <c r="X102" t="s">
        <v>218</v>
      </c>
      <c r="Z102" t="s">
        <v>219</v>
      </c>
      <c r="AC102">
        <v>0</v>
      </c>
      <c r="AE102">
        <v>0</v>
      </c>
      <c r="AI102" t="s">
        <v>220</v>
      </c>
      <c r="AJ102" t="s">
        <v>221</v>
      </c>
      <c r="AK102" s="15">
        <v>39835</v>
      </c>
      <c r="AL102">
        <v>6010.02</v>
      </c>
      <c r="AM102">
        <f t="shared" si="3"/>
        <v>53</v>
      </c>
      <c r="AN102" t="str">
        <f t="shared" si="4"/>
        <v>49-53</v>
      </c>
      <c r="AO102" t="str">
        <f t="shared" si="5"/>
        <v>6.000 a 7.999</v>
      </c>
    </row>
    <row r="103" spans="1:41" x14ac:dyDescent="0.25">
      <c r="A103" t="s">
        <v>694</v>
      </c>
      <c r="B103" t="s">
        <v>207</v>
      </c>
      <c r="C103">
        <v>1035016</v>
      </c>
      <c r="D103">
        <v>56063890610</v>
      </c>
      <c r="E103" t="s">
        <v>695</v>
      </c>
      <c r="F103" t="s">
        <v>209</v>
      </c>
      <c r="G103" t="s">
        <v>696</v>
      </c>
      <c r="H103" t="s">
        <v>225</v>
      </c>
      <c r="I103" t="s">
        <v>212</v>
      </c>
      <c r="K103" t="s">
        <v>213</v>
      </c>
      <c r="L103" t="s">
        <v>697</v>
      </c>
      <c r="M103">
        <v>31</v>
      </c>
      <c r="N103" t="s">
        <v>698</v>
      </c>
      <c r="O103" t="s">
        <v>215</v>
      </c>
      <c r="P103">
        <v>29</v>
      </c>
      <c r="Q103" t="s">
        <v>229</v>
      </c>
      <c r="R103" t="s">
        <v>215</v>
      </c>
      <c r="T103" t="s">
        <v>217</v>
      </c>
      <c r="U103" t="s">
        <v>9754</v>
      </c>
      <c r="V103">
        <v>4</v>
      </c>
      <c r="W103">
        <v>16</v>
      </c>
      <c r="X103" t="s">
        <v>218</v>
      </c>
      <c r="Z103" t="s">
        <v>219</v>
      </c>
      <c r="AC103">
        <v>0</v>
      </c>
      <c r="AE103">
        <v>0</v>
      </c>
      <c r="AI103" t="s">
        <v>220</v>
      </c>
      <c r="AJ103" t="s">
        <v>221</v>
      </c>
      <c r="AK103" s="15">
        <v>33722</v>
      </c>
      <c r="AL103">
        <v>9096.7000000000007</v>
      </c>
      <c r="AM103">
        <f t="shared" si="3"/>
        <v>58</v>
      </c>
      <c r="AN103" t="str">
        <f t="shared" si="4"/>
        <v>54-58</v>
      </c>
      <c r="AO103" t="str">
        <f t="shared" si="5"/>
        <v>8.000 a 9.999</v>
      </c>
    </row>
    <row r="104" spans="1:41" x14ac:dyDescent="0.25">
      <c r="A104" t="s">
        <v>699</v>
      </c>
      <c r="B104" t="s">
        <v>207</v>
      </c>
      <c r="C104">
        <v>1579136</v>
      </c>
      <c r="D104">
        <v>4954007690</v>
      </c>
      <c r="E104" t="s">
        <v>700</v>
      </c>
      <c r="F104" t="s">
        <v>233</v>
      </c>
      <c r="G104" t="s">
        <v>701</v>
      </c>
      <c r="H104" t="s">
        <v>287</v>
      </c>
      <c r="I104" t="s">
        <v>212</v>
      </c>
      <c r="K104" t="s">
        <v>213</v>
      </c>
      <c r="L104" t="s">
        <v>261</v>
      </c>
      <c r="M104">
        <v>555</v>
      </c>
      <c r="N104" t="s">
        <v>597</v>
      </c>
      <c r="O104" t="s">
        <v>598</v>
      </c>
      <c r="P104">
        <v>4</v>
      </c>
      <c r="Q104" t="s">
        <v>262</v>
      </c>
      <c r="R104" t="s">
        <v>215</v>
      </c>
      <c r="T104" t="s">
        <v>217</v>
      </c>
      <c r="U104" t="s">
        <v>9756</v>
      </c>
      <c r="V104">
        <v>4</v>
      </c>
      <c r="W104">
        <v>11</v>
      </c>
      <c r="X104" t="s">
        <v>218</v>
      </c>
      <c r="Z104" t="s">
        <v>219</v>
      </c>
      <c r="AC104">
        <v>0</v>
      </c>
      <c r="AE104">
        <v>0</v>
      </c>
      <c r="AI104" t="s">
        <v>220</v>
      </c>
      <c r="AJ104" t="s">
        <v>221</v>
      </c>
      <c r="AK104" s="15">
        <v>39308</v>
      </c>
      <c r="AL104">
        <v>8936.98</v>
      </c>
      <c r="AM104">
        <f t="shared" si="3"/>
        <v>41</v>
      </c>
      <c r="AN104" t="str">
        <f t="shared" si="4"/>
        <v>39-43</v>
      </c>
      <c r="AO104" t="str">
        <f t="shared" si="5"/>
        <v>8.000 a 9.999</v>
      </c>
    </row>
    <row r="105" spans="1:41" x14ac:dyDescent="0.25">
      <c r="A105" t="s">
        <v>702</v>
      </c>
      <c r="B105" t="s">
        <v>207</v>
      </c>
      <c r="C105">
        <v>2891634</v>
      </c>
      <c r="D105">
        <v>9327653602</v>
      </c>
      <c r="E105" t="s">
        <v>703</v>
      </c>
      <c r="F105" t="s">
        <v>233</v>
      </c>
      <c r="G105" t="s">
        <v>704</v>
      </c>
      <c r="H105" t="s">
        <v>211</v>
      </c>
      <c r="I105" t="s">
        <v>212</v>
      </c>
      <c r="K105" t="s">
        <v>213</v>
      </c>
      <c r="M105">
        <v>817</v>
      </c>
      <c r="N105" t="s">
        <v>705</v>
      </c>
      <c r="O105" t="s">
        <v>215</v>
      </c>
      <c r="P105">
        <v>808</v>
      </c>
      <c r="Q105" t="s">
        <v>583</v>
      </c>
      <c r="R105" t="s">
        <v>215</v>
      </c>
      <c r="T105" t="s">
        <v>252</v>
      </c>
      <c r="U105" t="s">
        <v>9755</v>
      </c>
      <c r="V105">
        <v>1</v>
      </c>
      <c r="W105">
        <v>4</v>
      </c>
      <c r="X105" t="s">
        <v>218</v>
      </c>
      <c r="Z105" t="s">
        <v>219</v>
      </c>
      <c r="AC105">
        <v>0</v>
      </c>
      <c r="AE105">
        <v>0</v>
      </c>
      <c r="AI105" t="s">
        <v>220</v>
      </c>
      <c r="AJ105" t="s">
        <v>221</v>
      </c>
      <c r="AK105" s="15">
        <v>42783</v>
      </c>
      <c r="AL105">
        <v>3430.71</v>
      </c>
      <c r="AM105">
        <f t="shared" si="3"/>
        <v>34</v>
      </c>
      <c r="AN105" t="str">
        <f t="shared" si="4"/>
        <v>34-38</v>
      </c>
      <c r="AO105" t="str">
        <f t="shared" si="5"/>
        <v>2.000 a 3.999</v>
      </c>
    </row>
    <row r="106" spans="1:41" x14ac:dyDescent="0.25">
      <c r="A106" t="s">
        <v>706</v>
      </c>
      <c r="B106" t="s">
        <v>207</v>
      </c>
      <c r="C106">
        <v>3215092</v>
      </c>
      <c r="D106">
        <v>91070201634</v>
      </c>
      <c r="E106" t="s">
        <v>707</v>
      </c>
      <c r="F106" t="s">
        <v>209</v>
      </c>
      <c r="G106" t="s">
        <v>708</v>
      </c>
      <c r="H106" t="s">
        <v>211</v>
      </c>
      <c r="I106" t="s">
        <v>212</v>
      </c>
      <c r="K106" t="s">
        <v>213</v>
      </c>
      <c r="M106">
        <v>665</v>
      </c>
      <c r="N106" t="s">
        <v>709</v>
      </c>
      <c r="O106" t="s">
        <v>228</v>
      </c>
      <c r="P106">
        <v>663</v>
      </c>
      <c r="Q106" t="s">
        <v>227</v>
      </c>
      <c r="R106" t="s">
        <v>228</v>
      </c>
      <c r="T106" t="s">
        <v>217</v>
      </c>
      <c r="U106" t="s">
        <v>9755</v>
      </c>
      <c r="V106">
        <v>2</v>
      </c>
      <c r="W106">
        <v>2</v>
      </c>
      <c r="X106" t="s">
        <v>218</v>
      </c>
      <c r="Z106" t="s">
        <v>219</v>
      </c>
      <c r="AC106">
        <v>0</v>
      </c>
      <c r="AE106">
        <v>0</v>
      </c>
      <c r="AI106" t="s">
        <v>220</v>
      </c>
      <c r="AJ106" t="s">
        <v>221</v>
      </c>
      <c r="AK106" s="15">
        <v>44174</v>
      </c>
      <c r="AL106">
        <v>3698.16</v>
      </c>
      <c r="AM106">
        <f t="shared" si="3"/>
        <v>50</v>
      </c>
      <c r="AN106" t="str">
        <f t="shared" si="4"/>
        <v>49-53</v>
      </c>
      <c r="AO106" t="str">
        <f t="shared" si="5"/>
        <v>2.000 a 3.999</v>
      </c>
    </row>
    <row r="107" spans="1:41" x14ac:dyDescent="0.25">
      <c r="A107" t="s">
        <v>710</v>
      </c>
      <c r="B107" t="s">
        <v>207</v>
      </c>
      <c r="C107">
        <v>1829556</v>
      </c>
      <c r="D107">
        <v>1527942635</v>
      </c>
      <c r="E107" t="s">
        <v>711</v>
      </c>
      <c r="F107" t="s">
        <v>233</v>
      </c>
      <c r="G107" t="s">
        <v>712</v>
      </c>
      <c r="H107" t="s">
        <v>225</v>
      </c>
      <c r="I107" t="s">
        <v>212</v>
      </c>
      <c r="K107" t="s">
        <v>213</v>
      </c>
      <c r="M107">
        <v>262</v>
      </c>
      <c r="N107" t="s">
        <v>352</v>
      </c>
      <c r="O107" t="s">
        <v>215</v>
      </c>
      <c r="P107">
        <v>262</v>
      </c>
      <c r="Q107" t="s">
        <v>352</v>
      </c>
      <c r="R107" t="s">
        <v>215</v>
      </c>
      <c r="T107" t="s">
        <v>217</v>
      </c>
      <c r="U107" t="s">
        <v>9756</v>
      </c>
      <c r="V107">
        <v>4</v>
      </c>
      <c r="W107">
        <v>8</v>
      </c>
      <c r="X107" t="s">
        <v>218</v>
      </c>
      <c r="Z107" t="s">
        <v>219</v>
      </c>
      <c r="AC107">
        <v>0</v>
      </c>
      <c r="AE107">
        <v>0</v>
      </c>
      <c r="AI107" t="s">
        <v>220</v>
      </c>
      <c r="AJ107" t="s">
        <v>347</v>
      </c>
      <c r="AK107" s="15">
        <v>40521</v>
      </c>
      <c r="AL107">
        <v>5975.93</v>
      </c>
      <c r="AM107">
        <f t="shared" si="3"/>
        <v>37</v>
      </c>
      <c r="AN107" t="str">
        <f t="shared" si="4"/>
        <v>34-38</v>
      </c>
      <c r="AO107" t="str">
        <f t="shared" si="5"/>
        <v>4.000 a 5.999</v>
      </c>
    </row>
    <row r="108" spans="1:41" x14ac:dyDescent="0.25">
      <c r="A108" t="s">
        <v>713</v>
      </c>
      <c r="B108" t="s">
        <v>207</v>
      </c>
      <c r="C108">
        <v>413868</v>
      </c>
      <c r="D108">
        <v>23471123687</v>
      </c>
      <c r="E108" t="s">
        <v>714</v>
      </c>
      <c r="F108" t="s">
        <v>233</v>
      </c>
      <c r="G108" t="s">
        <v>715</v>
      </c>
      <c r="H108" t="s">
        <v>225</v>
      </c>
      <c r="I108" t="s">
        <v>716</v>
      </c>
      <c r="J108" t="s">
        <v>717</v>
      </c>
      <c r="L108" t="s">
        <v>718</v>
      </c>
      <c r="M108">
        <v>4</v>
      </c>
      <c r="N108" t="s">
        <v>262</v>
      </c>
      <c r="O108" t="s">
        <v>215</v>
      </c>
      <c r="P108">
        <v>131</v>
      </c>
      <c r="Q108" t="s">
        <v>357</v>
      </c>
      <c r="R108" t="s">
        <v>215</v>
      </c>
      <c r="T108" t="s">
        <v>217</v>
      </c>
      <c r="U108" t="s">
        <v>9756</v>
      </c>
      <c r="V108">
        <v>4</v>
      </c>
      <c r="W108">
        <v>16</v>
      </c>
      <c r="X108" t="s">
        <v>218</v>
      </c>
      <c r="Z108" t="s">
        <v>219</v>
      </c>
      <c r="AC108">
        <v>0</v>
      </c>
      <c r="AE108">
        <v>0</v>
      </c>
      <c r="AI108" t="s">
        <v>220</v>
      </c>
      <c r="AJ108" t="s">
        <v>221</v>
      </c>
      <c r="AK108" s="15">
        <v>31310</v>
      </c>
      <c r="AL108">
        <v>29323.1</v>
      </c>
      <c r="AM108">
        <f t="shared" si="3"/>
        <v>68</v>
      </c>
      <c r="AN108" t="str">
        <f t="shared" si="4"/>
        <v>64-68</v>
      </c>
      <c r="AO108" t="str">
        <f t="shared" si="5"/>
        <v>20.000 ou mais</v>
      </c>
    </row>
    <row r="109" spans="1:41" x14ac:dyDescent="0.25">
      <c r="A109" t="s">
        <v>719</v>
      </c>
      <c r="B109" t="s">
        <v>207</v>
      </c>
      <c r="C109">
        <v>2045464</v>
      </c>
      <c r="D109">
        <v>40472868187</v>
      </c>
      <c r="E109" t="s">
        <v>720</v>
      </c>
      <c r="F109" t="s">
        <v>233</v>
      </c>
      <c r="G109" t="s">
        <v>721</v>
      </c>
      <c r="H109" t="s">
        <v>225</v>
      </c>
      <c r="I109" t="s">
        <v>212</v>
      </c>
      <c r="K109" t="s">
        <v>722</v>
      </c>
      <c r="M109">
        <v>97</v>
      </c>
      <c r="N109" t="s">
        <v>723</v>
      </c>
      <c r="O109" t="s">
        <v>228</v>
      </c>
      <c r="P109">
        <v>92</v>
      </c>
      <c r="Q109" t="s">
        <v>724</v>
      </c>
      <c r="R109" t="s">
        <v>228</v>
      </c>
      <c r="T109" t="s">
        <v>217</v>
      </c>
      <c r="U109" t="s">
        <v>9755</v>
      </c>
      <c r="V109">
        <v>4</v>
      </c>
      <c r="W109">
        <v>7</v>
      </c>
      <c r="X109" t="s">
        <v>218</v>
      </c>
      <c r="Z109" t="s">
        <v>219</v>
      </c>
      <c r="AC109">
        <v>0</v>
      </c>
      <c r="AE109">
        <v>0</v>
      </c>
      <c r="AI109" t="s">
        <v>220</v>
      </c>
      <c r="AJ109" t="s">
        <v>291</v>
      </c>
      <c r="AK109" s="15">
        <v>41466</v>
      </c>
      <c r="AL109">
        <v>5179.1499999999996</v>
      </c>
      <c r="AM109">
        <f t="shared" si="3"/>
        <v>57</v>
      </c>
      <c r="AN109" t="str">
        <f t="shared" si="4"/>
        <v>54-58</v>
      </c>
      <c r="AO109" t="str">
        <f t="shared" si="5"/>
        <v>4.000 a 5.999</v>
      </c>
    </row>
    <row r="110" spans="1:41" x14ac:dyDescent="0.25">
      <c r="A110" t="s">
        <v>725</v>
      </c>
      <c r="B110" t="s">
        <v>207</v>
      </c>
      <c r="C110">
        <v>3351450</v>
      </c>
      <c r="D110">
        <v>8122836860</v>
      </c>
      <c r="E110" t="s">
        <v>726</v>
      </c>
      <c r="F110" t="s">
        <v>233</v>
      </c>
      <c r="G110" t="s">
        <v>727</v>
      </c>
      <c r="H110" t="s">
        <v>225</v>
      </c>
      <c r="I110" t="s">
        <v>212</v>
      </c>
      <c r="K110" t="s">
        <v>317</v>
      </c>
      <c r="L110" t="s">
        <v>728</v>
      </c>
      <c r="M110">
        <v>368</v>
      </c>
      <c r="N110" t="s">
        <v>729</v>
      </c>
      <c r="O110" t="s">
        <v>215</v>
      </c>
      <c r="P110">
        <v>363</v>
      </c>
      <c r="Q110" t="s">
        <v>730</v>
      </c>
      <c r="R110" t="s">
        <v>215</v>
      </c>
      <c r="T110" t="s">
        <v>230</v>
      </c>
      <c r="U110" t="s">
        <v>9755</v>
      </c>
      <c r="V110">
        <v>4</v>
      </c>
      <c r="W110">
        <v>8</v>
      </c>
      <c r="X110" t="s">
        <v>218</v>
      </c>
      <c r="Z110" t="s">
        <v>219</v>
      </c>
      <c r="AC110">
        <v>0</v>
      </c>
      <c r="AE110">
        <v>0</v>
      </c>
      <c r="AI110" t="s">
        <v>220</v>
      </c>
      <c r="AJ110" t="s">
        <v>221</v>
      </c>
      <c r="AK110" s="15">
        <v>41037</v>
      </c>
      <c r="AL110">
        <v>5712.56</v>
      </c>
      <c r="AM110">
        <f t="shared" si="3"/>
        <v>55</v>
      </c>
      <c r="AN110" t="str">
        <f t="shared" si="4"/>
        <v>54-58</v>
      </c>
      <c r="AO110" t="str">
        <f t="shared" si="5"/>
        <v>4.000 a 5.999</v>
      </c>
    </row>
    <row r="111" spans="1:41" x14ac:dyDescent="0.25">
      <c r="A111" t="s">
        <v>731</v>
      </c>
      <c r="B111" t="s">
        <v>239</v>
      </c>
      <c r="C111">
        <v>2383208</v>
      </c>
      <c r="D111">
        <v>2202035125</v>
      </c>
      <c r="E111" t="s">
        <v>732</v>
      </c>
      <c r="F111" t="s">
        <v>209</v>
      </c>
      <c r="G111" t="s">
        <v>733</v>
      </c>
      <c r="H111" t="s">
        <v>211</v>
      </c>
      <c r="I111" t="s">
        <v>212</v>
      </c>
      <c r="K111" t="s">
        <v>242</v>
      </c>
      <c r="M111">
        <v>771</v>
      </c>
      <c r="N111" t="s">
        <v>303</v>
      </c>
      <c r="O111" t="s">
        <v>283</v>
      </c>
      <c r="P111">
        <v>746</v>
      </c>
      <c r="Q111" t="s">
        <v>289</v>
      </c>
      <c r="R111" t="s">
        <v>283</v>
      </c>
      <c r="T111" t="s">
        <v>230</v>
      </c>
      <c r="U111" t="s">
        <v>9755</v>
      </c>
      <c r="V111">
        <v>4</v>
      </c>
      <c r="W111">
        <v>4</v>
      </c>
      <c r="X111" t="s">
        <v>218</v>
      </c>
      <c r="Z111" t="s">
        <v>219</v>
      </c>
      <c r="AC111">
        <v>0</v>
      </c>
      <c r="AE111">
        <v>0</v>
      </c>
      <c r="AI111" t="s">
        <v>220</v>
      </c>
      <c r="AJ111" t="s">
        <v>221</v>
      </c>
      <c r="AK111" s="15">
        <v>42830</v>
      </c>
      <c r="AL111">
        <v>4986.95</v>
      </c>
      <c r="AM111">
        <f t="shared" si="3"/>
        <v>33</v>
      </c>
      <c r="AN111" t="str">
        <f t="shared" si="4"/>
        <v>29-33</v>
      </c>
      <c r="AO111" t="str">
        <f t="shared" si="5"/>
        <v>4.000 a 5.999</v>
      </c>
    </row>
    <row r="112" spans="1:41" x14ac:dyDescent="0.25">
      <c r="A112" t="s">
        <v>734</v>
      </c>
      <c r="B112" t="s">
        <v>207</v>
      </c>
      <c r="C112">
        <v>1918354</v>
      </c>
      <c r="D112">
        <v>1450881114</v>
      </c>
      <c r="E112" t="s">
        <v>735</v>
      </c>
      <c r="F112" t="s">
        <v>209</v>
      </c>
      <c r="G112" t="s">
        <v>736</v>
      </c>
      <c r="H112" t="s">
        <v>225</v>
      </c>
      <c r="I112" t="s">
        <v>212</v>
      </c>
      <c r="K112" t="s">
        <v>242</v>
      </c>
      <c r="M112">
        <v>918</v>
      </c>
      <c r="N112" t="s">
        <v>737</v>
      </c>
      <c r="O112" t="s">
        <v>215</v>
      </c>
      <c r="P112">
        <v>808</v>
      </c>
      <c r="Q112" t="s">
        <v>583</v>
      </c>
      <c r="R112" t="s">
        <v>215</v>
      </c>
      <c r="T112" t="s">
        <v>230</v>
      </c>
      <c r="U112" t="s">
        <v>9755</v>
      </c>
      <c r="V112">
        <v>4</v>
      </c>
      <c r="W112">
        <v>8</v>
      </c>
      <c r="X112" t="s">
        <v>218</v>
      </c>
      <c r="Z112" t="s">
        <v>219</v>
      </c>
      <c r="AC112">
        <v>0</v>
      </c>
      <c r="AE112">
        <v>0</v>
      </c>
      <c r="AI112" t="s">
        <v>220</v>
      </c>
      <c r="AJ112" t="s">
        <v>221</v>
      </c>
      <c r="AK112" s="15">
        <v>40956</v>
      </c>
      <c r="AL112">
        <v>5555.65</v>
      </c>
      <c r="AM112">
        <f t="shared" si="3"/>
        <v>35</v>
      </c>
      <c r="AN112" t="str">
        <f t="shared" si="4"/>
        <v>34-38</v>
      </c>
      <c r="AO112" t="str">
        <f t="shared" si="5"/>
        <v>4.000 a 5.999</v>
      </c>
    </row>
    <row r="113" spans="1:41" x14ac:dyDescent="0.25">
      <c r="A113" t="s">
        <v>738</v>
      </c>
      <c r="B113" t="s">
        <v>239</v>
      </c>
      <c r="C113">
        <v>2230357</v>
      </c>
      <c r="D113">
        <v>7141909699</v>
      </c>
      <c r="E113" t="s">
        <v>739</v>
      </c>
      <c r="F113" t="s">
        <v>209</v>
      </c>
      <c r="G113" t="s">
        <v>740</v>
      </c>
      <c r="H113" t="s">
        <v>225</v>
      </c>
      <c r="I113" t="s">
        <v>212</v>
      </c>
      <c r="K113" t="s">
        <v>213</v>
      </c>
      <c r="M113">
        <v>771</v>
      </c>
      <c r="N113" t="s">
        <v>303</v>
      </c>
      <c r="O113" t="s">
        <v>283</v>
      </c>
      <c r="P113">
        <v>746</v>
      </c>
      <c r="Q113" t="s">
        <v>289</v>
      </c>
      <c r="R113" t="s">
        <v>283</v>
      </c>
      <c r="T113" t="s">
        <v>263</v>
      </c>
      <c r="U113" t="s">
        <v>9755</v>
      </c>
      <c r="V113">
        <v>4</v>
      </c>
      <c r="W113">
        <v>6</v>
      </c>
      <c r="X113" t="s">
        <v>218</v>
      </c>
      <c r="Z113" t="s">
        <v>219</v>
      </c>
      <c r="AC113">
        <v>0</v>
      </c>
      <c r="AE113">
        <v>0</v>
      </c>
      <c r="AI113" t="s">
        <v>220</v>
      </c>
      <c r="AJ113" t="s">
        <v>221</v>
      </c>
      <c r="AK113" s="15">
        <v>42149</v>
      </c>
      <c r="AL113">
        <v>6193.99</v>
      </c>
      <c r="AM113">
        <f t="shared" si="3"/>
        <v>31</v>
      </c>
      <c r="AN113" t="str">
        <f t="shared" si="4"/>
        <v>29-33</v>
      </c>
      <c r="AO113" t="str">
        <f t="shared" si="5"/>
        <v>6.000 a 7.999</v>
      </c>
    </row>
    <row r="114" spans="1:41" x14ac:dyDescent="0.25">
      <c r="A114" t="s">
        <v>741</v>
      </c>
      <c r="B114" t="s">
        <v>207</v>
      </c>
      <c r="C114">
        <v>2735687</v>
      </c>
      <c r="D114">
        <v>1561487651</v>
      </c>
      <c r="E114" t="s">
        <v>742</v>
      </c>
      <c r="F114" t="s">
        <v>209</v>
      </c>
      <c r="G114" t="s">
        <v>743</v>
      </c>
      <c r="H114" t="s">
        <v>287</v>
      </c>
      <c r="I114" t="s">
        <v>212</v>
      </c>
      <c r="K114" t="s">
        <v>213</v>
      </c>
      <c r="M114">
        <v>4</v>
      </c>
      <c r="N114" t="s">
        <v>262</v>
      </c>
      <c r="O114" t="s">
        <v>215</v>
      </c>
      <c r="P114">
        <v>4</v>
      </c>
      <c r="Q114" t="s">
        <v>262</v>
      </c>
      <c r="R114" t="s">
        <v>215</v>
      </c>
      <c r="T114" t="s">
        <v>230</v>
      </c>
      <c r="U114" t="s">
        <v>9754</v>
      </c>
      <c r="V114">
        <v>4</v>
      </c>
      <c r="W114">
        <v>6</v>
      </c>
      <c r="X114" t="s">
        <v>218</v>
      </c>
      <c r="Z114" t="s">
        <v>219</v>
      </c>
      <c r="AC114">
        <v>0</v>
      </c>
      <c r="AE114">
        <v>0</v>
      </c>
      <c r="AI114" t="s">
        <v>220</v>
      </c>
      <c r="AJ114" t="s">
        <v>221</v>
      </c>
      <c r="AK114" s="15">
        <v>41754</v>
      </c>
      <c r="AL114">
        <v>4990.66</v>
      </c>
      <c r="AM114">
        <f t="shared" si="3"/>
        <v>36</v>
      </c>
      <c r="AN114" t="str">
        <f t="shared" si="4"/>
        <v>34-38</v>
      </c>
      <c r="AO114" t="str">
        <f t="shared" si="5"/>
        <v>4.000 a 5.999</v>
      </c>
    </row>
    <row r="115" spans="1:41" x14ac:dyDescent="0.25">
      <c r="A115" t="s">
        <v>744</v>
      </c>
      <c r="B115" t="s">
        <v>239</v>
      </c>
      <c r="C115">
        <v>1881179</v>
      </c>
      <c r="D115">
        <v>5609834686</v>
      </c>
      <c r="E115" t="s">
        <v>745</v>
      </c>
      <c r="F115" t="s">
        <v>209</v>
      </c>
      <c r="G115" t="s">
        <v>746</v>
      </c>
      <c r="H115" t="s">
        <v>225</v>
      </c>
      <c r="I115" t="s">
        <v>212</v>
      </c>
      <c r="K115" t="s">
        <v>213</v>
      </c>
      <c r="M115">
        <v>492</v>
      </c>
      <c r="N115" t="s">
        <v>747</v>
      </c>
      <c r="O115" t="s">
        <v>244</v>
      </c>
      <c r="P115">
        <v>211</v>
      </c>
      <c r="Q115" t="s">
        <v>245</v>
      </c>
      <c r="R115" t="s">
        <v>244</v>
      </c>
      <c r="T115" t="s">
        <v>217</v>
      </c>
      <c r="U115" t="s">
        <v>9755</v>
      </c>
      <c r="V115">
        <v>4</v>
      </c>
      <c r="W115">
        <v>8</v>
      </c>
      <c r="X115" t="s">
        <v>218</v>
      </c>
      <c r="Z115" t="s">
        <v>219</v>
      </c>
      <c r="AC115">
        <v>0</v>
      </c>
      <c r="AE115">
        <v>0</v>
      </c>
      <c r="AI115" t="s">
        <v>220</v>
      </c>
      <c r="AJ115" t="s">
        <v>221</v>
      </c>
      <c r="AK115" s="15">
        <v>40764</v>
      </c>
      <c r="AL115">
        <v>5873.93</v>
      </c>
      <c r="AM115">
        <f t="shared" si="3"/>
        <v>40</v>
      </c>
      <c r="AN115" t="str">
        <f t="shared" si="4"/>
        <v>39-43</v>
      </c>
      <c r="AO115" t="str">
        <f t="shared" si="5"/>
        <v>4.000 a 5.999</v>
      </c>
    </row>
    <row r="116" spans="1:41" x14ac:dyDescent="0.25">
      <c r="A116" t="s">
        <v>748</v>
      </c>
      <c r="B116" t="s">
        <v>207</v>
      </c>
      <c r="C116">
        <v>1938846</v>
      </c>
      <c r="D116">
        <v>7335996643</v>
      </c>
      <c r="E116" t="s">
        <v>749</v>
      </c>
      <c r="F116" t="s">
        <v>209</v>
      </c>
      <c r="G116" t="s">
        <v>750</v>
      </c>
      <c r="H116" t="s">
        <v>225</v>
      </c>
      <c r="I116" t="s">
        <v>212</v>
      </c>
      <c r="K116" t="s">
        <v>213</v>
      </c>
      <c r="M116">
        <v>928</v>
      </c>
      <c r="N116" t="s">
        <v>751</v>
      </c>
      <c r="O116" t="s">
        <v>237</v>
      </c>
      <c r="P116">
        <v>262</v>
      </c>
      <c r="Q116" t="s">
        <v>352</v>
      </c>
      <c r="R116" t="s">
        <v>215</v>
      </c>
      <c r="T116" t="s">
        <v>217</v>
      </c>
      <c r="U116" t="s">
        <v>9755</v>
      </c>
      <c r="V116">
        <v>4</v>
      </c>
      <c r="W116">
        <v>8</v>
      </c>
      <c r="X116" t="s">
        <v>218</v>
      </c>
      <c r="Z116" t="s">
        <v>219</v>
      </c>
      <c r="AC116">
        <v>0</v>
      </c>
      <c r="AE116">
        <v>0</v>
      </c>
      <c r="AI116" t="s">
        <v>220</v>
      </c>
      <c r="AJ116" t="s">
        <v>221</v>
      </c>
      <c r="AK116" s="15">
        <v>41025</v>
      </c>
      <c r="AL116">
        <v>4304.91</v>
      </c>
      <c r="AM116">
        <f t="shared" si="3"/>
        <v>37</v>
      </c>
      <c r="AN116" t="str">
        <f t="shared" si="4"/>
        <v>34-38</v>
      </c>
      <c r="AO116" t="str">
        <f t="shared" si="5"/>
        <v>4.000 a 5.999</v>
      </c>
    </row>
    <row r="117" spans="1:41" x14ac:dyDescent="0.25">
      <c r="A117" t="s">
        <v>752</v>
      </c>
      <c r="B117" t="s">
        <v>239</v>
      </c>
      <c r="C117">
        <v>1854336</v>
      </c>
      <c r="D117">
        <v>8484580601</v>
      </c>
      <c r="E117" t="s">
        <v>753</v>
      </c>
      <c r="F117" t="s">
        <v>209</v>
      </c>
      <c r="G117" t="s">
        <v>754</v>
      </c>
      <c r="H117" t="s">
        <v>225</v>
      </c>
      <c r="I117" t="s">
        <v>212</v>
      </c>
      <c r="K117" t="s">
        <v>213</v>
      </c>
      <c r="M117">
        <v>771</v>
      </c>
      <c r="N117" t="s">
        <v>303</v>
      </c>
      <c r="O117" t="s">
        <v>283</v>
      </c>
      <c r="P117">
        <v>746</v>
      </c>
      <c r="Q117" t="s">
        <v>289</v>
      </c>
      <c r="R117" t="s">
        <v>283</v>
      </c>
      <c r="T117" t="s">
        <v>230</v>
      </c>
      <c r="U117" t="s">
        <v>9755</v>
      </c>
      <c r="V117">
        <v>4</v>
      </c>
      <c r="W117">
        <v>8</v>
      </c>
      <c r="X117" t="s">
        <v>218</v>
      </c>
      <c r="Z117" t="s">
        <v>219</v>
      </c>
      <c r="AC117">
        <v>0</v>
      </c>
      <c r="AE117">
        <v>0</v>
      </c>
      <c r="AI117" t="s">
        <v>220</v>
      </c>
      <c r="AJ117" t="s">
        <v>221</v>
      </c>
      <c r="AK117" s="15">
        <v>40617</v>
      </c>
      <c r="AL117">
        <v>11966.13</v>
      </c>
      <c r="AM117">
        <f t="shared" si="3"/>
        <v>34</v>
      </c>
      <c r="AN117" t="str">
        <f t="shared" si="4"/>
        <v>34-38</v>
      </c>
      <c r="AO117" t="str">
        <f t="shared" si="5"/>
        <v>10.000 a 11.999</v>
      </c>
    </row>
    <row r="118" spans="1:41" x14ac:dyDescent="0.25">
      <c r="A118" t="s">
        <v>755</v>
      </c>
      <c r="B118" t="s">
        <v>207</v>
      </c>
      <c r="C118">
        <v>1873108</v>
      </c>
      <c r="D118">
        <v>5515609670</v>
      </c>
      <c r="E118" t="s">
        <v>756</v>
      </c>
      <c r="F118" t="s">
        <v>209</v>
      </c>
      <c r="G118" t="s">
        <v>757</v>
      </c>
      <c r="H118" t="s">
        <v>211</v>
      </c>
      <c r="I118" t="s">
        <v>212</v>
      </c>
      <c r="K118" t="s">
        <v>317</v>
      </c>
      <c r="M118">
        <v>665</v>
      </c>
      <c r="N118" t="s">
        <v>709</v>
      </c>
      <c r="O118" t="s">
        <v>228</v>
      </c>
      <c r="P118">
        <v>29</v>
      </c>
      <c r="Q118" t="s">
        <v>229</v>
      </c>
      <c r="R118" t="s">
        <v>215</v>
      </c>
      <c r="T118" t="s">
        <v>217</v>
      </c>
      <c r="U118" t="s">
        <v>9755</v>
      </c>
      <c r="V118">
        <v>4</v>
      </c>
      <c r="W118">
        <v>8</v>
      </c>
      <c r="X118" t="s">
        <v>218</v>
      </c>
      <c r="Z118" t="s">
        <v>219</v>
      </c>
      <c r="AC118">
        <v>0</v>
      </c>
      <c r="AE118">
        <v>0</v>
      </c>
      <c r="AI118" t="s">
        <v>220</v>
      </c>
      <c r="AJ118" t="s">
        <v>221</v>
      </c>
      <c r="AK118" s="15">
        <v>40709</v>
      </c>
      <c r="AL118">
        <v>4663.6499999999996</v>
      </c>
      <c r="AM118">
        <f t="shared" si="3"/>
        <v>39</v>
      </c>
      <c r="AN118" t="str">
        <f t="shared" si="4"/>
        <v>39-43</v>
      </c>
      <c r="AO118" t="str">
        <f t="shared" si="5"/>
        <v>4.000 a 5.999</v>
      </c>
    </row>
    <row r="119" spans="1:41" x14ac:dyDescent="0.25">
      <c r="A119" t="s">
        <v>758</v>
      </c>
      <c r="B119" t="s">
        <v>207</v>
      </c>
      <c r="C119">
        <v>1645114</v>
      </c>
      <c r="D119">
        <v>27861383881</v>
      </c>
      <c r="E119" t="s">
        <v>759</v>
      </c>
      <c r="F119" t="s">
        <v>209</v>
      </c>
      <c r="G119" t="s">
        <v>760</v>
      </c>
      <c r="H119" t="s">
        <v>225</v>
      </c>
      <c r="I119" t="s">
        <v>212</v>
      </c>
      <c r="K119" t="s">
        <v>317</v>
      </c>
      <c r="M119">
        <v>332</v>
      </c>
      <c r="N119" t="s">
        <v>346</v>
      </c>
      <c r="O119" t="s">
        <v>345</v>
      </c>
      <c r="P119">
        <v>0</v>
      </c>
      <c r="T119" t="s">
        <v>327</v>
      </c>
      <c r="X119" t="s">
        <v>761</v>
      </c>
      <c r="Z119" t="s">
        <v>219</v>
      </c>
      <c r="AC119">
        <v>0</v>
      </c>
      <c r="AE119">
        <v>0</v>
      </c>
      <c r="AI119" t="s">
        <v>220</v>
      </c>
      <c r="AJ119" t="s">
        <v>762</v>
      </c>
      <c r="AK119" s="15">
        <v>44340</v>
      </c>
      <c r="AL119">
        <v>0</v>
      </c>
      <c r="AM119">
        <f t="shared" si="3"/>
        <v>44</v>
      </c>
      <c r="AN119" t="str">
        <f t="shared" si="4"/>
        <v>44-48</v>
      </c>
      <c r="AO119" t="str">
        <f t="shared" si="5"/>
        <v>até 1.999</v>
      </c>
    </row>
    <row r="120" spans="1:41" x14ac:dyDescent="0.25">
      <c r="A120" t="s">
        <v>763</v>
      </c>
      <c r="B120" t="s">
        <v>207</v>
      </c>
      <c r="C120">
        <v>1828580</v>
      </c>
      <c r="D120">
        <v>8113206698</v>
      </c>
      <c r="E120" t="s">
        <v>764</v>
      </c>
      <c r="F120" t="s">
        <v>209</v>
      </c>
      <c r="G120" t="s">
        <v>765</v>
      </c>
      <c r="H120" t="s">
        <v>287</v>
      </c>
      <c r="I120" t="s">
        <v>212</v>
      </c>
      <c r="K120" t="s">
        <v>213</v>
      </c>
      <c r="M120">
        <v>883</v>
      </c>
      <c r="N120" t="s">
        <v>766</v>
      </c>
      <c r="O120" t="s">
        <v>228</v>
      </c>
      <c r="P120">
        <v>131</v>
      </c>
      <c r="Q120" t="s">
        <v>357</v>
      </c>
      <c r="R120" t="s">
        <v>215</v>
      </c>
      <c r="T120" t="s">
        <v>217</v>
      </c>
      <c r="U120" t="s">
        <v>9756</v>
      </c>
      <c r="V120">
        <v>4</v>
      </c>
      <c r="W120">
        <v>8</v>
      </c>
      <c r="X120" t="s">
        <v>218</v>
      </c>
      <c r="Z120" t="s">
        <v>219</v>
      </c>
      <c r="AC120">
        <v>0</v>
      </c>
      <c r="AE120">
        <v>0</v>
      </c>
      <c r="AI120" t="s">
        <v>220</v>
      </c>
      <c r="AJ120" t="s">
        <v>221</v>
      </c>
      <c r="AK120" s="15">
        <v>40512</v>
      </c>
      <c r="AL120">
        <v>8943.41</v>
      </c>
      <c r="AM120">
        <f t="shared" si="3"/>
        <v>35</v>
      </c>
      <c r="AN120" t="str">
        <f t="shared" si="4"/>
        <v>34-38</v>
      </c>
      <c r="AO120" t="str">
        <f t="shared" si="5"/>
        <v>8.000 a 9.999</v>
      </c>
    </row>
    <row r="121" spans="1:41" x14ac:dyDescent="0.25">
      <c r="A121" t="s">
        <v>767</v>
      </c>
      <c r="B121" t="s">
        <v>239</v>
      </c>
      <c r="C121">
        <v>2129462</v>
      </c>
      <c r="D121">
        <v>9753374674</v>
      </c>
      <c r="E121" t="s">
        <v>768</v>
      </c>
      <c r="F121" t="s">
        <v>209</v>
      </c>
      <c r="G121" t="s">
        <v>769</v>
      </c>
      <c r="H121" t="s">
        <v>225</v>
      </c>
      <c r="I121" t="s">
        <v>212</v>
      </c>
      <c r="K121" t="s">
        <v>213</v>
      </c>
      <c r="M121">
        <v>490</v>
      </c>
      <c r="N121" t="s">
        <v>770</v>
      </c>
      <c r="O121" t="s">
        <v>244</v>
      </c>
      <c r="P121">
        <v>211</v>
      </c>
      <c r="Q121" t="s">
        <v>245</v>
      </c>
      <c r="R121" t="s">
        <v>244</v>
      </c>
      <c r="T121" t="s">
        <v>771</v>
      </c>
      <c r="U121" t="s">
        <v>9754</v>
      </c>
      <c r="V121">
        <v>4</v>
      </c>
      <c r="W121">
        <v>6</v>
      </c>
      <c r="X121" t="s">
        <v>218</v>
      </c>
      <c r="Z121" t="s">
        <v>219</v>
      </c>
      <c r="AC121">
        <v>0</v>
      </c>
      <c r="AE121">
        <v>0</v>
      </c>
      <c r="AI121" t="s">
        <v>220</v>
      </c>
      <c r="AJ121" t="s">
        <v>221</v>
      </c>
      <c r="AK121" s="15">
        <v>41801</v>
      </c>
      <c r="AL121">
        <v>5253.29</v>
      </c>
      <c r="AM121">
        <f t="shared" si="3"/>
        <v>34</v>
      </c>
      <c r="AN121" t="str">
        <f t="shared" si="4"/>
        <v>34-38</v>
      </c>
      <c r="AO121" t="str">
        <f t="shared" si="5"/>
        <v>4.000 a 5.999</v>
      </c>
    </row>
    <row r="122" spans="1:41" x14ac:dyDescent="0.25">
      <c r="A122" t="s">
        <v>772</v>
      </c>
      <c r="B122" t="s">
        <v>207</v>
      </c>
      <c r="C122">
        <v>1035256</v>
      </c>
      <c r="D122">
        <v>58692916668</v>
      </c>
      <c r="E122" t="s">
        <v>773</v>
      </c>
      <c r="F122" t="s">
        <v>209</v>
      </c>
      <c r="G122" t="s">
        <v>774</v>
      </c>
      <c r="H122" t="s">
        <v>225</v>
      </c>
      <c r="I122" t="s">
        <v>212</v>
      </c>
      <c r="K122" t="s">
        <v>213</v>
      </c>
      <c r="L122" t="s">
        <v>235</v>
      </c>
      <c r="M122">
        <v>718</v>
      </c>
      <c r="N122" t="s">
        <v>775</v>
      </c>
      <c r="O122" t="s">
        <v>228</v>
      </c>
      <c r="P122">
        <v>581</v>
      </c>
      <c r="Q122" t="s">
        <v>455</v>
      </c>
      <c r="R122" t="s">
        <v>228</v>
      </c>
      <c r="T122" t="s">
        <v>217</v>
      </c>
      <c r="U122" t="s">
        <v>9756</v>
      </c>
      <c r="V122">
        <v>4</v>
      </c>
      <c r="W122">
        <v>16</v>
      </c>
      <c r="X122" t="s">
        <v>218</v>
      </c>
      <c r="Z122" t="s">
        <v>219</v>
      </c>
      <c r="AC122">
        <v>0</v>
      </c>
      <c r="AE122">
        <v>0</v>
      </c>
      <c r="AI122" t="s">
        <v>220</v>
      </c>
      <c r="AJ122" t="s">
        <v>221</v>
      </c>
      <c r="AK122" s="15">
        <v>34205</v>
      </c>
      <c r="AL122">
        <v>12423.29</v>
      </c>
      <c r="AM122">
        <f t="shared" si="3"/>
        <v>57</v>
      </c>
      <c r="AN122" t="str">
        <f t="shared" si="4"/>
        <v>54-58</v>
      </c>
      <c r="AO122" t="str">
        <f t="shared" si="5"/>
        <v>12.000 a 13.999</v>
      </c>
    </row>
    <row r="123" spans="1:41" x14ac:dyDescent="0.25">
      <c r="A123" t="s">
        <v>776</v>
      </c>
      <c r="B123" t="s">
        <v>239</v>
      </c>
      <c r="C123">
        <v>1363098</v>
      </c>
      <c r="D123">
        <v>5007404616</v>
      </c>
      <c r="E123" t="s">
        <v>777</v>
      </c>
      <c r="F123" t="s">
        <v>209</v>
      </c>
      <c r="G123" t="s">
        <v>778</v>
      </c>
      <c r="H123" t="s">
        <v>211</v>
      </c>
      <c r="I123" t="s">
        <v>212</v>
      </c>
      <c r="K123" t="s">
        <v>213</v>
      </c>
      <c r="L123" t="s">
        <v>261</v>
      </c>
      <c r="M123">
        <v>771</v>
      </c>
      <c r="N123" t="s">
        <v>303</v>
      </c>
      <c r="O123" t="s">
        <v>283</v>
      </c>
      <c r="P123">
        <v>746</v>
      </c>
      <c r="Q123" t="s">
        <v>289</v>
      </c>
      <c r="R123" t="s">
        <v>283</v>
      </c>
      <c r="T123" t="s">
        <v>252</v>
      </c>
      <c r="U123" t="s">
        <v>9755</v>
      </c>
      <c r="V123">
        <v>4</v>
      </c>
      <c r="W123">
        <v>13</v>
      </c>
      <c r="X123" t="s">
        <v>218</v>
      </c>
      <c r="Z123" t="s">
        <v>219</v>
      </c>
      <c r="AC123">
        <v>0</v>
      </c>
      <c r="AE123">
        <v>0</v>
      </c>
      <c r="AI123" t="s">
        <v>220</v>
      </c>
      <c r="AJ123" t="s">
        <v>221</v>
      </c>
      <c r="AK123" s="15">
        <v>37537</v>
      </c>
      <c r="AL123">
        <v>5864</v>
      </c>
      <c r="AM123">
        <f t="shared" si="3"/>
        <v>41</v>
      </c>
      <c r="AN123" t="str">
        <f t="shared" si="4"/>
        <v>39-43</v>
      </c>
      <c r="AO123" t="str">
        <f t="shared" si="5"/>
        <v>4.000 a 5.999</v>
      </c>
    </row>
    <row r="124" spans="1:41" x14ac:dyDescent="0.25">
      <c r="A124" t="s">
        <v>779</v>
      </c>
      <c r="B124" t="s">
        <v>207</v>
      </c>
      <c r="C124">
        <v>1674855</v>
      </c>
      <c r="D124">
        <v>31036849830</v>
      </c>
      <c r="E124" t="s">
        <v>780</v>
      </c>
      <c r="F124" t="s">
        <v>209</v>
      </c>
      <c r="G124" t="s">
        <v>781</v>
      </c>
      <c r="H124" t="s">
        <v>211</v>
      </c>
      <c r="I124" t="s">
        <v>212</v>
      </c>
      <c r="K124" t="s">
        <v>317</v>
      </c>
      <c r="L124" t="s">
        <v>782</v>
      </c>
      <c r="M124">
        <v>337</v>
      </c>
      <c r="N124" t="s">
        <v>783</v>
      </c>
      <c r="O124" t="s">
        <v>215</v>
      </c>
      <c r="P124">
        <v>335</v>
      </c>
      <c r="Q124" t="s">
        <v>784</v>
      </c>
      <c r="R124" t="s">
        <v>215</v>
      </c>
      <c r="T124" t="s">
        <v>252</v>
      </c>
      <c r="U124" t="s">
        <v>9755</v>
      </c>
      <c r="V124">
        <v>4</v>
      </c>
      <c r="W124">
        <v>10</v>
      </c>
      <c r="X124" t="s">
        <v>218</v>
      </c>
      <c r="Z124" t="s">
        <v>219</v>
      </c>
      <c r="AC124">
        <v>0</v>
      </c>
      <c r="AE124">
        <v>0</v>
      </c>
      <c r="AI124" t="s">
        <v>220</v>
      </c>
      <c r="AJ124" t="s">
        <v>221</v>
      </c>
      <c r="AK124" s="15">
        <v>39835</v>
      </c>
      <c r="AL124">
        <v>4840.87</v>
      </c>
      <c r="AM124">
        <f t="shared" si="3"/>
        <v>41</v>
      </c>
      <c r="AN124" t="str">
        <f t="shared" si="4"/>
        <v>39-43</v>
      </c>
      <c r="AO124" t="str">
        <f t="shared" si="5"/>
        <v>4.000 a 5.999</v>
      </c>
    </row>
    <row r="125" spans="1:41" x14ac:dyDescent="0.25">
      <c r="A125" t="s">
        <v>785</v>
      </c>
      <c r="B125" t="s">
        <v>239</v>
      </c>
      <c r="C125">
        <v>1886981</v>
      </c>
      <c r="D125">
        <v>6094549600</v>
      </c>
      <c r="E125" t="s">
        <v>786</v>
      </c>
      <c r="F125" t="s">
        <v>209</v>
      </c>
      <c r="G125" t="s">
        <v>787</v>
      </c>
      <c r="H125" t="s">
        <v>225</v>
      </c>
      <c r="I125" t="s">
        <v>212</v>
      </c>
      <c r="K125" t="s">
        <v>213</v>
      </c>
      <c r="M125">
        <v>490</v>
      </c>
      <c r="N125" t="s">
        <v>770</v>
      </c>
      <c r="O125" t="s">
        <v>244</v>
      </c>
      <c r="P125">
        <v>211</v>
      </c>
      <c r="Q125" t="s">
        <v>245</v>
      </c>
      <c r="R125" t="s">
        <v>244</v>
      </c>
      <c r="T125" t="s">
        <v>217</v>
      </c>
      <c r="U125" t="s">
        <v>9755</v>
      </c>
      <c r="V125">
        <v>4</v>
      </c>
      <c r="W125">
        <v>8</v>
      </c>
      <c r="X125" t="s">
        <v>218</v>
      </c>
      <c r="Z125" t="s">
        <v>219</v>
      </c>
      <c r="AC125">
        <v>0</v>
      </c>
      <c r="AE125">
        <v>0</v>
      </c>
      <c r="AI125" t="s">
        <v>220</v>
      </c>
      <c r="AJ125" t="s">
        <v>221</v>
      </c>
      <c r="AK125" s="15">
        <v>40791</v>
      </c>
      <c r="AL125">
        <v>11125.53</v>
      </c>
      <c r="AM125">
        <f t="shared" si="3"/>
        <v>39</v>
      </c>
      <c r="AN125" t="str">
        <f t="shared" si="4"/>
        <v>39-43</v>
      </c>
      <c r="AO125" t="str">
        <f t="shared" si="5"/>
        <v>10.000 a 11.999</v>
      </c>
    </row>
    <row r="126" spans="1:41" x14ac:dyDescent="0.25">
      <c r="A126" t="s">
        <v>788</v>
      </c>
      <c r="B126" t="s">
        <v>239</v>
      </c>
      <c r="C126">
        <v>1852591</v>
      </c>
      <c r="D126">
        <v>6909415604</v>
      </c>
      <c r="E126" t="s">
        <v>789</v>
      </c>
      <c r="F126" t="s">
        <v>209</v>
      </c>
      <c r="G126" t="s">
        <v>790</v>
      </c>
      <c r="H126" t="s">
        <v>225</v>
      </c>
      <c r="I126" t="s">
        <v>212</v>
      </c>
      <c r="K126" t="s">
        <v>317</v>
      </c>
      <c r="M126">
        <v>549</v>
      </c>
      <c r="N126" t="s">
        <v>791</v>
      </c>
      <c r="O126" t="s">
        <v>244</v>
      </c>
      <c r="P126">
        <v>211</v>
      </c>
      <c r="Q126" t="s">
        <v>245</v>
      </c>
      <c r="R126" t="s">
        <v>244</v>
      </c>
      <c r="T126" t="s">
        <v>230</v>
      </c>
      <c r="U126" t="s">
        <v>9754</v>
      </c>
      <c r="V126">
        <v>4</v>
      </c>
      <c r="W126">
        <v>8</v>
      </c>
      <c r="X126" t="s">
        <v>218</v>
      </c>
      <c r="Z126" t="s">
        <v>219</v>
      </c>
      <c r="AC126">
        <v>0</v>
      </c>
      <c r="AE126">
        <v>0</v>
      </c>
      <c r="AI126" t="s">
        <v>220</v>
      </c>
      <c r="AJ126" t="s">
        <v>221</v>
      </c>
      <c r="AK126" s="15">
        <v>40617</v>
      </c>
      <c r="AL126">
        <v>4619.6000000000004</v>
      </c>
      <c r="AM126">
        <f t="shared" si="3"/>
        <v>41</v>
      </c>
      <c r="AN126" t="str">
        <f t="shared" si="4"/>
        <v>39-43</v>
      </c>
      <c r="AO126" t="str">
        <f t="shared" si="5"/>
        <v>4.000 a 5.999</v>
      </c>
    </row>
    <row r="127" spans="1:41" x14ac:dyDescent="0.25">
      <c r="A127" t="s">
        <v>792</v>
      </c>
      <c r="B127" t="s">
        <v>207</v>
      </c>
      <c r="C127">
        <v>1756954</v>
      </c>
      <c r="D127">
        <v>7456367647</v>
      </c>
      <c r="E127" t="s">
        <v>793</v>
      </c>
      <c r="F127" t="s">
        <v>209</v>
      </c>
      <c r="G127" t="s">
        <v>794</v>
      </c>
      <c r="H127" t="s">
        <v>225</v>
      </c>
      <c r="I127" t="s">
        <v>212</v>
      </c>
      <c r="K127" t="s">
        <v>213</v>
      </c>
      <c r="M127">
        <v>407</v>
      </c>
      <c r="N127" t="s">
        <v>795</v>
      </c>
      <c r="O127" t="s">
        <v>215</v>
      </c>
      <c r="P127">
        <v>407</v>
      </c>
      <c r="Q127" t="s">
        <v>795</v>
      </c>
      <c r="R127" t="s">
        <v>215</v>
      </c>
      <c r="T127" t="s">
        <v>230</v>
      </c>
      <c r="U127" t="s">
        <v>9755</v>
      </c>
      <c r="V127">
        <v>4</v>
      </c>
      <c r="W127">
        <v>9</v>
      </c>
      <c r="X127" t="s">
        <v>218</v>
      </c>
      <c r="Z127" t="s">
        <v>219</v>
      </c>
      <c r="AB127" t="s">
        <v>796</v>
      </c>
      <c r="AC127">
        <v>0</v>
      </c>
      <c r="AE127">
        <v>0</v>
      </c>
      <c r="AG127" t="s">
        <v>797</v>
      </c>
      <c r="AH127" t="s">
        <v>798</v>
      </c>
      <c r="AI127" t="s">
        <v>220</v>
      </c>
      <c r="AJ127" t="s">
        <v>221</v>
      </c>
      <c r="AK127" s="15">
        <v>40204</v>
      </c>
      <c r="AL127">
        <v>5665.55</v>
      </c>
      <c r="AM127">
        <f t="shared" si="3"/>
        <v>37</v>
      </c>
      <c r="AN127" t="str">
        <f t="shared" si="4"/>
        <v>34-38</v>
      </c>
      <c r="AO127" t="str">
        <f t="shared" si="5"/>
        <v>4.000 a 5.999</v>
      </c>
    </row>
    <row r="128" spans="1:41" x14ac:dyDescent="0.25">
      <c r="A128" t="s">
        <v>799</v>
      </c>
      <c r="B128" t="s">
        <v>207</v>
      </c>
      <c r="C128">
        <v>2221076</v>
      </c>
      <c r="D128">
        <v>9776660690</v>
      </c>
      <c r="E128" t="s">
        <v>800</v>
      </c>
      <c r="F128" t="s">
        <v>209</v>
      </c>
      <c r="G128" t="s">
        <v>801</v>
      </c>
      <c r="H128" t="s">
        <v>211</v>
      </c>
      <c r="I128" t="s">
        <v>212</v>
      </c>
      <c r="K128" t="s">
        <v>317</v>
      </c>
      <c r="M128">
        <v>924</v>
      </c>
      <c r="N128" t="s">
        <v>802</v>
      </c>
      <c r="O128" t="s">
        <v>215</v>
      </c>
      <c r="P128">
        <v>808</v>
      </c>
      <c r="Q128" t="s">
        <v>583</v>
      </c>
      <c r="R128" t="s">
        <v>215</v>
      </c>
      <c r="T128" t="s">
        <v>217</v>
      </c>
      <c r="U128" t="s">
        <v>9754</v>
      </c>
      <c r="V128">
        <v>2</v>
      </c>
      <c r="W128">
        <v>6</v>
      </c>
      <c r="X128" t="s">
        <v>218</v>
      </c>
      <c r="Z128" t="s">
        <v>219</v>
      </c>
      <c r="AC128">
        <v>0</v>
      </c>
      <c r="AE128">
        <v>0</v>
      </c>
      <c r="AI128" t="s">
        <v>220</v>
      </c>
      <c r="AJ128" t="s">
        <v>221</v>
      </c>
      <c r="AK128" s="15">
        <v>42116</v>
      </c>
      <c r="AL128">
        <v>3283.8</v>
      </c>
      <c r="AM128">
        <f t="shared" si="3"/>
        <v>33</v>
      </c>
      <c r="AN128" t="str">
        <f t="shared" si="4"/>
        <v>29-33</v>
      </c>
      <c r="AO128" t="str">
        <f t="shared" si="5"/>
        <v>2.000 a 3.999</v>
      </c>
    </row>
    <row r="129" spans="1:41" x14ac:dyDescent="0.25">
      <c r="A129" t="s">
        <v>803</v>
      </c>
      <c r="B129" t="s">
        <v>239</v>
      </c>
      <c r="C129">
        <v>1957958</v>
      </c>
      <c r="D129">
        <v>4344202635</v>
      </c>
      <c r="E129" t="s">
        <v>804</v>
      </c>
      <c r="F129" t="s">
        <v>209</v>
      </c>
      <c r="G129" t="s">
        <v>805</v>
      </c>
      <c r="H129" t="s">
        <v>225</v>
      </c>
      <c r="I129" t="s">
        <v>212</v>
      </c>
      <c r="K129" t="s">
        <v>213</v>
      </c>
      <c r="M129">
        <v>479</v>
      </c>
      <c r="N129" t="s">
        <v>389</v>
      </c>
      <c r="O129" t="s">
        <v>244</v>
      </c>
      <c r="P129">
        <v>211</v>
      </c>
      <c r="Q129" t="s">
        <v>245</v>
      </c>
      <c r="R129" t="s">
        <v>244</v>
      </c>
      <c r="T129" t="s">
        <v>252</v>
      </c>
      <c r="U129" t="s">
        <v>9754</v>
      </c>
      <c r="V129">
        <v>3</v>
      </c>
      <c r="W129">
        <v>7</v>
      </c>
      <c r="X129" t="s">
        <v>218</v>
      </c>
      <c r="Z129" t="s">
        <v>219</v>
      </c>
      <c r="AC129">
        <v>0</v>
      </c>
      <c r="AE129">
        <v>0</v>
      </c>
      <c r="AI129" t="s">
        <v>220</v>
      </c>
      <c r="AJ129" t="s">
        <v>221</v>
      </c>
      <c r="AK129" s="15">
        <v>41114</v>
      </c>
      <c r="AL129">
        <v>8175.29</v>
      </c>
      <c r="AM129">
        <f t="shared" si="3"/>
        <v>42</v>
      </c>
      <c r="AN129" t="str">
        <f t="shared" si="4"/>
        <v>39-43</v>
      </c>
      <c r="AO129" t="str">
        <f t="shared" si="5"/>
        <v>8.000 a 9.999</v>
      </c>
    </row>
    <row r="130" spans="1:41" x14ac:dyDescent="0.25">
      <c r="A130" t="s">
        <v>806</v>
      </c>
      <c r="B130" t="s">
        <v>207</v>
      </c>
      <c r="C130">
        <v>1985287</v>
      </c>
      <c r="D130">
        <v>10023574623</v>
      </c>
      <c r="E130" t="s">
        <v>807</v>
      </c>
      <c r="F130" t="s">
        <v>209</v>
      </c>
      <c r="G130" t="s">
        <v>808</v>
      </c>
      <c r="H130" t="s">
        <v>225</v>
      </c>
      <c r="I130" t="s">
        <v>212</v>
      </c>
      <c r="K130" t="s">
        <v>213</v>
      </c>
      <c r="M130">
        <v>372</v>
      </c>
      <c r="N130" t="s">
        <v>326</v>
      </c>
      <c r="O130" t="s">
        <v>215</v>
      </c>
      <c r="P130">
        <v>372</v>
      </c>
      <c r="Q130" t="s">
        <v>326</v>
      </c>
      <c r="R130" t="s">
        <v>215</v>
      </c>
      <c r="T130" t="s">
        <v>290</v>
      </c>
      <c r="U130" t="s">
        <v>9755</v>
      </c>
      <c r="V130">
        <v>1</v>
      </c>
      <c r="W130">
        <v>7</v>
      </c>
      <c r="X130" t="s">
        <v>218</v>
      </c>
      <c r="Z130" t="s">
        <v>219</v>
      </c>
      <c r="AC130">
        <v>0</v>
      </c>
      <c r="AE130">
        <v>0</v>
      </c>
      <c r="AI130" t="s">
        <v>220</v>
      </c>
      <c r="AJ130" t="s">
        <v>221</v>
      </c>
      <c r="AK130" s="15">
        <v>41255</v>
      </c>
      <c r="AL130">
        <v>3078.37</v>
      </c>
      <c r="AM130">
        <f t="shared" si="3"/>
        <v>31</v>
      </c>
      <c r="AN130" t="str">
        <f t="shared" si="4"/>
        <v>29-33</v>
      </c>
      <c r="AO130" t="str">
        <f t="shared" si="5"/>
        <v>2.000 a 3.999</v>
      </c>
    </row>
    <row r="131" spans="1:41" x14ac:dyDescent="0.25">
      <c r="A131" t="s">
        <v>809</v>
      </c>
      <c r="B131" t="s">
        <v>207</v>
      </c>
      <c r="C131">
        <v>2914492</v>
      </c>
      <c r="D131">
        <v>8661160600</v>
      </c>
      <c r="E131" t="s">
        <v>810</v>
      </c>
      <c r="F131" t="s">
        <v>209</v>
      </c>
      <c r="G131" t="s">
        <v>811</v>
      </c>
      <c r="H131" t="s">
        <v>211</v>
      </c>
      <c r="I131" t="s">
        <v>212</v>
      </c>
      <c r="K131" t="s">
        <v>213</v>
      </c>
      <c r="M131">
        <v>378</v>
      </c>
      <c r="N131" t="s">
        <v>812</v>
      </c>
      <c r="O131" t="s">
        <v>215</v>
      </c>
      <c r="P131">
        <v>376</v>
      </c>
      <c r="Q131" t="s">
        <v>813</v>
      </c>
      <c r="R131" t="s">
        <v>215</v>
      </c>
      <c r="T131" t="s">
        <v>217</v>
      </c>
      <c r="U131" t="s">
        <v>9755</v>
      </c>
      <c r="V131">
        <v>4</v>
      </c>
      <c r="W131">
        <v>6</v>
      </c>
      <c r="X131" t="s">
        <v>218</v>
      </c>
      <c r="Z131" t="s">
        <v>219</v>
      </c>
      <c r="AC131">
        <v>0</v>
      </c>
      <c r="AE131">
        <v>0</v>
      </c>
      <c r="AI131" t="s">
        <v>220</v>
      </c>
      <c r="AJ131" t="s">
        <v>221</v>
      </c>
      <c r="AK131" s="15">
        <v>41947</v>
      </c>
      <c r="AL131">
        <v>4320.12</v>
      </c>
      <c r="AM131">
        <f t="shared" ref="AM131:AM194" si="6">(YEAR($AR$3))-YEAR(E131)</f>
        <v>29</v>
      </c>
      <c r="AN131" t="str">
        <f t="shared" ref="AN131:AN194" si="7">VLOOKUP(AM131,$AT$3:$AU$14,2,1)</f>
        <v>29-33</v>
      </c>
      <c r="AO131" t="str">
        <f t="shared" ref="AO131:AO194" si="8">VLOOKUP(AL131,$AV$3:$AW$13,2,1)</f>
        <v>4.000 a 5.999</v>
      </c>
    </row>
    <row r="132" spans="1:41" x14ac:dyDescent="0.25">
      <c r="A132" t="s">
        <v>814</v>
      </c>
      <c r="B132" t="s">
        <v>239</v>
      </c>
      <c r="C132">
        <v>1903337</v>
      </c>
      <c r="D132">
        <v>6365874600</v>
      </c>
      <c r="E132" t="s">
        <v>815</v>
      </c>
      <c r="F132" t="s">
        <v>209</v>
      </c>
      <c r="G132" t="s">
        <v>816</v>
      </c>
      <c r="H132" t="s">
        <v>225</v>
      </c>
      <c r="I132" t="s">
        <v>212</v>
      </c>
      <c r="K132" t="s">
        <v>213</v>
      </c>
      <c r="M132">
        <v>499</v>
      </c>
      <c r="N132" t="s">
        <v>817</v>
      </c>
      <c r="O132" t="s">
        <v>244</v>
      </c>
      <c r="P132">
        <v>211</v>
      </c>
      <c r="Q132" t="s">
        <v>245</v>
      </c>
      <c r="R132" t="s">
        <v>244</v>
      </c>
      <c r="T132" t="s">
        <v>217</v>
      </c>
      <c r="U132" t="s">
        <v>9754</v>
      </c>
      <c r="V132">
        <v>4</v>
      </c>
      <c r="W132">
        <v>8</v>
      </c>
      <c r="X132" t="s">
        <v>218</v>
      </c>
      <c r="Z132" t="s">
        <v>219</v>
      </c>
      <c r="AC132">
        <v>0</v>
      </c>
      <c r="AE132">
        <v>0</v>
      </c>
      <c r="AI132" t="s">
        <v>220</v>
      </c>
      <c r="AJ132" t="s">
        <v>221</v>
      </c>
      <c r="AK132" s="15">
        <v>40884</v>
      </c>
      <c r="AL132">
        <v>4277.41</v>
      </c>
      <c r="AM132">
        <f t="shared" si="6"/>
        <v>38</v>
      </c>
      <c r="AN132" t="str">
        <f t="shared" si="7"/>
        <v>34-38</v>
      </c>
      <c r="AO132" t="str">
        <f t="shared" si="8"/>
        <v>4.000 a 5.999</v>
      </c>
    </row>
    <row r="133" spans="1:41" x14ac:dyDescent="0.25">
      <c r="A133" t="s">
        <v>818</v>
      </c>
      <c r="B133" t="s">
        <v>207</v>
      </c>
      <c r="C133">
        <v>3021278</v>
      </c>
      <c r="D133">
        <v>138465584</v>
      </c>
      <c r="E133" t="s">
        <v>688</v>
      </c>
      <c r="F133" t="s">
        <v>209</v>
      </c>
      <c r="G133" t="s">
        <v>819</v>
      </c>
      <c r="H133" t="s">
        <v>335</v>
      </c>
      <c r="I133" t="s">
        <v>212</v>
      </c>
      <c r="K133" t="s">
        <v>581</v>
      </c>
      <c r="M133">
        <v>264</v>
      </c>
      <c r="N133" t="s">
        <v>820</v>
      </c>
      <c r="O133" t="s">
        <v>362</v>
      </c>
      <c r="P133">
        <v>264</v>
      </c>
      <c r="Q133" t="s">
        <v>820</v>
      </c>
      <c r="R133" t="s">
        <v>362</v>
      </c>
      <c r="T133" t="s">
        <v>217</v>
      </c>
      <c r="U133" t="s">
        <v>9754</v>
      </c>
      <c r="V133">
        <v>2</v>
      </c>
      <c r="W133">
        <v>4</v>
      </c>
      <c r="X133" t="s">
        <v>218</v>
      </c>
      <c r="Z133" t="s">
        <v>219</v>
      </c>
      <c r="AC133">
        <v>0</v>
      </c>
      <c r="AE133">
        <v>0</v>
      </c>
      <c r="AI133" t="s">
        <v>220</v>
      </c>
      <c r="AJ133" t="s">
        <v>304</v>
      </c>
      <c r="AK133" s="15">
        <v>43150</v>
      </c>
      <c r="AL133">
        <v>1473.35</v>
      </c>
      <c r="AM133">
        <f t="shared" si="6"/>
        <v>42</v>
      </c>
      <c r="AN133" t="str">
        <f t="shared" si="7"/>
        <v>39-43</v>
      </c>
      <c r="AO133" t="str">
        <f t="shared" si="8"/>
        <v>até 1.999</v>
      </c>
    </row>
    <row r="134" spans="1:41" x14ac:dyDescent="0.25">
      <c r="A134" t="s">
        <v>821</v>
      </c>
      <c r="B134" t="s">
        <v>239</v>
      </c>
      <c r="C134">
        <v>3362034</v>
      </c>
      <c r="D134">
        <v>5457191605</v>
      </c>
      <c r="E134" t="s">
        <v>822</v>
      </c>
      <c r="F134" t="s">
        <v>209</v>
      </c>
      <c r="G134" t="s">
        <v>823</v>
      </c>
      <c r="H134" t="s">
        <v>211</v>
      </c>
      <c r="I134" t="s">
        <v>212</v>
      </c>
      <c r="K134" t="s">
        <v>213</v>
      </c>
      <c r="L134" t="s">
        <v>261</v>
      </c>
      <c r="M134">
        <v>499</v>
      </c>
      <c r="N134" t="s">
        <v>817</v>
      </c>
      <c r="O134" t="s">
        <v>244</v>
      </c>
      <c r="P134">
        <v>211</v>
      </c>
      <c r="Q134" t="s">
        <v>245</v>
      </c>
      <c r="R134" t="s">
        <v>244</v>
      </c>
      <c r="T134" t="s">
        <v>217</v>
      </c>
      <c r="U134" t="s">
        <v>9756</v>
      </c>
      <c r="V134">
        <v>3</v>
      </c>
      <c r="W134">
        <v>5</v>
      </c>
      <c r="X134" t="s">
        <v>218</v>
      </c>
      <c r="Z134" t="s">
        <v>219</v>
      </c>
      <c r="AC134">
        <v>0</v>
      </c>
      <c r="AE134">
        <v>0</v>
      </c>
      <c r="AI134" t="s">
        <v>220</v>
      </c>
      <c r="AJ134" t="s">
        <v>221</v>
      </c>
      <c r="AK134" s="15">
        <v>37511</v>
      </c>
      <c r="AL134">
        <v>14030.89</v>
      </c>
      <c r="AM134">
        <f t="shared" si="6"/>
        <v>39</v>
      </c>
      <c r="AN134" t="str">
        <f t="shared" si="7"/>
        <v>39-43</v>
      </c>
      <c r="AO134" t="str">
        <f t="shared" si="8"/>
        <v>14.000 a 15.999</v>
      </c>
    </row>
    <row r="135" spans="1:41" x14ac:dyDescent="0.25">
      <c r="A135" t="s">
        <v>824</v>
      </c>
      <c r="B135" t="s">
        <v>207</v>
      </c>
      <c r="C135">
        <v>1838996</v>
      </c>
      <c r="D135">
        <v>6061153660</v>
      </c>
      <c r="E135" t="s">
        <v>825</v>
      </c>
      <c r="F135" t="s">
        <v>209</v>
      </c>
      <c r="G135" t="s">
        <v>826</v>
      </c>
      <c r="H135" t="s">
        <v>287</v>
      </c>
      <c r="I135" t="s">
        <v>212</v>
      </c>
      <c r="K135" t="s">
        <v>213</v>
      </c>
      <c r="M135">
        <v>349</v>
      </c>
      <c r="N135" t="s">
        <v>277</v>
      </c>
      <c r="O135" t="s">
        <v>215</v>
      </c>
      <c r="P135">
        <v>349</v>
      </c>
      <c r="Q135" t="s">
        <v>277</v>
      </c>
      <c r="R135" t="s">
        <v>215</v>
      </c>
      <c r="T135" t="s">
        <v>230</v>
      </c>
      <c r="U135" t="s">
        <v>9755</v>
      </c>
      <c r="V135">
        <v>4</v>
      </c>
      <c r="W135">
        <v>8</v>
      </c>
      <c r="X135" t="s">
        <v>218</v>
      </c>
      <c r="Z135" t="s">
        <v>219</v>
      </c>
      <c r="AB135" t="s">
        <v>827</v>
      </c>
      <c r="AC135">
        <v>0</v>
      </c>
      <c r="AE135">
        <v>0</v>
      </c>
      <c r="AG135" t="s">
        <v>828</v>
      </c>
      <c r="AH135" t="s">
        <v>829</v>
      </c>
      <c r="AI135" t="s">
        <v>220</v>
      </c>
      <c r="AJ135" t="s">
        <v>221</v>
      </c>
      <c r="AK135" s="15">
        <v>40563</v>
      </c>
      <c r="AL135">
        <v>5452.89</v>
      </c>
      <c r="AM135">
        <f t="shared" si="6"/>
        <v>39</v>
      </c>
      <c r="AN135" t="str">
        <f t="shared" si="7"/>
        <v>39-43</v>
      </c>
      <c r="AO135" t="str">
        <f t="shared" si="8"/>
        <v>4.000 a 5.999</v>
      </c>
    </row>
    <row r="136" spans="1:41" x14ac:dyDescent="0.25">
      <c r="A136" t="s">
        <v>830</v>
      </c>
      <c r="B136" t="s">
        <v>207</v>
      </c>
      <c r="C136">
        <v>3153464</v>
      </c>
      <c r="D136">
        <v>42886771813</v>
      </c>
      <c r="E136" t="s">
        <v>831</v>
      </c>
      <c r="F136" t="s">
        <v>233</v>
      </c>
      <c r="G136" t="s">
        <v>832</v>
      </c>
      <c r="H136" t="s">
        <v>335</v>
      </c>
      <c r="I136" t="s">
        <v>212</v>
      </c>
      <c r="K136" t="s">
        <v>317</v>
      </c>
      <c r="M136">
        <v>340</v>
      </c>
      <c r="N136" t="s">
        <v>670</v>
      </c>
      <c r="O136" t="s">
        <v>215</v>
      </c>
      <c r="P136">
        <v>340</v>
      </c>
      <c r="Q136" t="s">
        <v>670</v>
      </c>
      <c r="R136" t="s">
        <v>215</v>
      </c>
      <c r="T136" t="s">
        <v>230</v>
      </c>
      <c r="U136" t="s">
        <v>9756</v>
      </c>
      <c r="V136">
        <v>3</v>
      </c>
      <c r="W136">
        <v>3</v>
      </c>
      <c r="X136" t="s">
        <v>218</v>
      </c>
      <c r="Z136" t="s">
        <v>219</v>
      </c>
      <c r="AC136">
        <v>0</v>
      </c>
      <c r="AE136">
        <v>0</v>
      </c>
      <c r="AI136" t="s">
        <v>220</v>
      </c>
      <c r="AJ136" t="s">
        <v>221</v>
      </c>
      <c r="AK136" s="15">
        <v>43767</v>
      </c>
      <c r="AL136">
        <v>7405.44</v>
      </c>
      <c r="AM136">
        <f t="shared" si="6"/>
        <v>27</v>
      </c>
      <c r="AN136" t="str">
        <f t="shared" si="7"/>
        <v>24-28</v>
      </c>
      <c r="AO136" t="str">
        <f t="shared" si="8"/>
        <v>6.000 a 7.999</v>
      </c>
    </row>
    <row r="137" spans="1:41" x14ac:dyDescent="0.25">
      <c r="A137" t="s">
        <v>833</v>
      </c>
      <c r="B137" t="s">
        <v>207</v>
      </c>
      <c r="C137">
        <v>1123522</v>
      </c>
      <c r="D137">
        <v>82757186604</v>
      </c>
      <c r="E137" t="s">
        <v>834</v>
      </c>
      <c r="F137" t="s">
        <v>233</v>
      </c>
      <c r="G137" t="s">
        <v>835</v>
      </c>
      <c r="H137" t="s">
        <v>225</v>
      </c>
      <c r="I137" t="s">
        <v>212</v>
      </c>
      <c r="K137" t="s">
        <v>213</v>
      </c>
      <c r="L137" t="s">
        <v>235</v>
      </c>
      <c r="M137">
        <v>111</v>
      </c>
      <c r="N137" t="s">
        <v>567</v>
      </c>
      <c r="O137" t="s">
        <v>228</v>
      </c>
      <c r="P137">
        <v>109</v>
      </c>
      <c r="Q137" t="s">
        <v>568</v>
      </c>
      <c r="R137" t="s">
        <v>228</v>
      </c>
      <c r="T137" t="s">
        <v>230</v>
      </c>
      <c r="U137" t="s">
        <v>9755</v>
      </c>
      <c r="V137">
        <v>4</v>
      </c>
      <c r="W137">
        <v>16</v>
      </c>
      <c r="X137" t="s">
        <v>218</v>
      </c>
      <c r="Z137" t="s">
        <v>219</v>
      </c>
      <c r="AC137">
        <v>0</v>
      </c>
      <c r="AE137">
        <v>0</v>
      </c>
      <c r="AI137" t="s">
        <v>220</v>
      </c>
      <c r="AJ137" t="s">
        <v>221</v>
      </c>
      <c r="AK137" s="15">
        <v>34712</v>
      </c>
      <c r="AL137">
        <v>9208.08</v>
      </c>
      <c r="AM137">
        <f t="shared" si="6"/>
        <v>48</v>
      </c>
      <c r="AN137" t="str">
        <f t="shared" si="7"/>
        <v>44-48</v>
      </c>
      <c r="AO137" t="str">
        <f t="shared" si="8"/>
        <v>8.000 a 9.999</v>
      </c>
    </row>
    <row r="138" spans="1:41" x14ac:dyDescent="0.25">
      <c r="A138" t="s">
        <v>836</v>
      </c>
      <c r="B138" t="s">
        <v>207</v>
      </c>
      <c r="C138">
        <v>3207683</v>
      </c>
      <c r="D138">
        <v>10509511660</v>
      </c>
      <c r="E138" t="s">
        <v>837</v>
      </c>
      <c r="F138" t="s">
        <v>233</v>
      </c>
      <c r="G138" t="s">
        <v>838</v>
      </c>
      <c r="H138" t="s">
        <v>225</v>
      </c>
      <c r="I138" t="s">
        <v>212</v>
      </c>
      <c r="K138" t="s">
        <v>213</v>
      </c>
      <c r="M138">
        <v>407</v>
      </c>
      <c r="N138" t="s">
        <v>795</v>
      </c>
      <c r="O138" t="s">
        <v>215</v>
      </c>
      <c r="P138">
        <v>407</v>
      </c>
      <c r="Q138" t="s">
        <v>795</v>
      </c>
      <c r="R138" t="s">
        <v>215</v>
      </c>
      <c r="T138" t="s">
        <v>217</v>
      </c>
      <c r="U138" t="s">
        <v>9755</v>
      </c>
      <c r="V138">
        <v>2</v>
      </c>
      <c r="W138">
        <v>2</v>
      </c>
      <c r="X138" t="s">
        <v>218</v>
      </c>
      <c r="Z138" t="s">
        <v>219</v>
      </c>
      <c r="AC138">
        <v>0</v>
      </c>
      <c r="AE138">
        <v>0</v>
      </c>
      <c r="AI138" t="s">
        <v>220</v>
      </c>
      <c r="AJ138" t="s">
        <v>221</v>
      </c>
      <c r="AK138" s="15">
        <v>44106</v>
      </c>
      <c r="AL138">
        <v>3434.01</v>
      </c>
      <c r="AM138">
        <f t="shared" si="6"/>
        <v>28</v>
      </c>
      <c r="AN138" t="str">
        <f t="shared" si="7"/>
        <v>24-28</v>
      </c>
      <c r="AO138" t="str">
        <f t="shared" si="8"/>
        <v>2.000 a 3.999</v>
      </c>
    </row>
    <row r="139" spans="1:41" x14ac:dyDescent="0.25">
      <c r="A139" t="s">
        <v>839</v>
      </c>
      <c r="B139" t="s">
        <v>207</v>
      </c>
      <c r="C139">
        <v>1976163</v>
      </c>
      <c r="D139">
        <v>7795420613</v>
      </c>
      <c r="E139" t="s">
        <v>840</v>
      </c>
      <c r="F139" t="s">
        <v>233</v>
      </c>
      <c r="G139" t="s">
        <v>841</v>
      </c>
      <c r="H139" t="s">
        <v>335</v>
      </c>
      <c r="I139" t="s">
        <v>212</v>
      </c>
      <c r="K139" t="s">
        <v>213</v>
      </c>
      <c r="M139">
        <v>672</v>
      </c>
      <c r="N139" t="s">
        <v>842</v>
      </c>
      <c r="O139" t="s">
        <v>228</v>
      </c>
      <c r="P139">
        <v>29</v>
      </c>
      <c r="Q139" t="s">
        <v>229</v>
      </c>
      <c r="R139" t="s">
        <v>215</v>
      </c>
      <c r="T139" t="s">
        <v>217</v>
      </c>
      <c r="U139" t="s">
        <v>9755</v>
      </c>
      <c r="V139">
        <v>4</v>
      </c>
      <c r="W139">
        <v>7</v>
      </c>
      <c r="X139" t="s">
        <v>218</v>
      </c>
      <c r="Z139" t="s">
        <v>219</v>
      </c>
      <c r="AC139">
        <v>0</v>
      </c>
      <c r="AE139">
        <v>0</v>
      </c>
      <c r="AI139" t="s">
        <v>220</v>
      </c>
      <c r="AJ139" t="s">
        <v>221</v>
      </c>
      <c r="AK139" s="15">
        <v>41214</v>
      </c>
      <c r="AL139">
        <v>4488.6000000000004</v>
      </c>
      <c r="AM139">
        <f t="shared" si="6"/>
        <v>37</v>
      </c>
      <c r="AN139" t="str">
        <f t="shared" si="7"/>
        <v>34-38</v>
      </c>
      <c r="AO139" t="str">
        <f t="shared" si="8"/>
        <v>4.000 a 5.999</v>
      </c>
    </row>
    <row r="140" spans="1:41" x14ac:dyDescent="0.25">
      <c r="A140" t="s">
        <v>843</v>
      </c>
      <c r="B140" t="s">
        <v>207</v>
      </c>
      <c r="C140">
        <v>1827900</v>
      </c>
      <c r="D140">
        <v>9246462688</v>
      </c>
      <c r="E140" t="s">
        <v>844</v>
      </c>
      <c r="F140" t="s">
        <v>233</v>
      </c>
      <c r="G140" t="s">
        <v>845</v>
      </c>
      <c r="H140" t="s">
        <v>225</v>
      </c>
      <c r="I140" t="s">
        <v>212</v>
      </c>
      <c r="K140" t="s">
        <v>213</v>
      </c>
      <c r="M140">
        <v>715</v>
      </c>
      <c r="N140" t="s">
        <v>846</v>
      </c>
      <c r="O140" t="s">
        <v>228</v>
      </c>
      <c r="P140">
        <v>581</v>
      </c>
      <c r="Q140" t="s">
        <v>455</v>
      </c>
      <c r="R140" t="s">
        <v>228</v>
      </c>
      <c r="T140" t="s">
        <v>230</v>
      </c>
      <c r="U140" t="s">
        <v>9756</v>
      </c>
      <c r="V140">
        <v>4</v>
      </c>
      <c r="W140">
        <v>8</v>
      </c>
      <c r="X140" t="s">
        <v>218</v>
      </c>
      <c r="Z140" t="s">
        <v>219</v>
      </c>
      <c r="AB140" t="s">
        <v>847</v>
      </c>
      <c r="AC140">
        <v>0</v>
      </c>
      <c r="AE140">
        <v>0</v>
      </c>
      <c r="AG140" t="s">
        <v>848</v>
      </c>
      <c r="AH140" t="s">
        <v>849</v>
      </c>
      <c r="AI140" t="s">
        <v>220</v>
      </c>
      <c r="AJ140" t="s">
        <v>221</v>
      </c>
      <c r="AK140" s="15">
        <v>40512</v>
      </c>
      <c r="AL140">
        <v>9316.32</v>
      </c>
      <c r="AM140">
        <f t="shared" si="6"/>
        <v>33</v>
      </c>
      <c r="AN140" t="str">
        <f t="shared" si="7"/>
        <v>29-33</v>
      </c>
      <c r="AO140" t="str">
        <f t="shared" si="8"/>
        <v>8.000 a 9.999</v>
      </c>
    </row>
    <row r="141" spans="1:41" x14ac:dyDescent="0.25">
      <c r="A141" t="s">
        <v>850</v>
      </c>
      <c r="B141" t="s">
        <v>207</v>
      </c>
      <c r="C141">
        <v>2424597</v>
      </c>
      <c r="D141">
        <v>8714691620</v>
      </c>
      <c r="E141" t="s">
        <v>851</v>
      </c>
      <c r="F141" t="s">
        <v>233</v>
      </c>
      <c r="G141" t="s">
        <v>852</v>
      </c>
      <c r="H141" t="s">
        <v>225</v>
      </c>
      <c r="I141" t="s">
        <v>212</v>
      </c>
      <c r="K141" t="s">
        <v>213</v>
      </c>
      <c r="M141">
        <v>643</v>
      </c>
      <c r="N141" t="s">
        <v>853</v>
      </c>
      <c r="O141" t="s">
        <v>228</v>
      </c>
      <c r="P141">
        <v>131</v>
      </c>
      <c r="Q141" t="s">
        <v>357</v>
      </c>
      <c r="R141" t="s">
        <v>215</v>
      </c>
      <c r="T141" t="s">
        <v>217</v>
      </c>
      <c r="U141" t="s">
        <v>9754</v>
      </c>
      <c r="V141">
        <v>4</v>
      </c>
      <c r="W141">
        <v>4</v>
      </c>
      <c r="X141" t="s">
        <v>218</v>
      </c>
      <c r="Z141" t="s">
        <v>219</v>
      </c>
      <c r="AC141">
        <v>0</v>
      </c>
      <c r="AE141">
        <v>0</v>
      </c>
      <c r="AI141" t="s">
        <v>220</v>
      </c>
      <c r="AJ141" t="s">
        <v>221</v>
      </c>
      <c r="AK141" s="15">
        <v>42984</v>
      </c>
      <c r="AL141">
        <v>3181.04</v>
      </c>
      <c r="AM141">
        <f t="shared" si="6"/>
        <v>33</v>
      </c>
      <c r="AN141" t="str">
        <f t="shared" si="7"/>
        <v>29-33</v>
      </c>
      <c r="AO141" t="str">
        <f t="shared" si="8"/>
        <v>2.000 a 3.999</v>
      </c>
    </row>
    <row r="142" spans="1:41" x14ac:dyDescent="0.25">
      <c r="A142" t="s">
        <v>854</v>
      </c>
      <c r="B142" t="s">
        <v>207</v>
      </c>
      <c r="C142">
        <v>2058550</v>
      </c>
      <c r="D142">
        <v>5182198604</v>
      </c>
      <c r="E142" t="s">
        <v>855</v>
      </c>
      <c r="F142" t="s">
        <v>209</v>
      </c>
      <c r="G142" t="s">
        <v>856</v>
      </c>
      <c r="H142" t="s">
        <v>225</v>
      </c>
      <c r="I142" t="s">
        <v>212</v>
      </c>
      <c r="K142" t="s">
        <v>242</v>
      </c>
      <c r="M142">
        <v>946</v>
      </c>
      <c r="N142" t="s">
        <v>857</v>
      </c>
      <c r="O142" t="s">
        <v>215</v>
      </c>
      <c r="P142">
        <v>59</v>
      </c>
      <c r="Q142" t="s">
        <v>251</v>
      </c>
      <c r="R142" t="s">
        <v>215</v>
      </c>
      <c r="T142" t="s">
        <v>230</v>
      </c>
      <c r="U142" t="s">
        <v>9756</v>
      </c>
      <c r="V142">
        <v>4</v>
      </c>
      <c r="W142">
        <v>7</v>
      </c>
      <c r="X142" t="s">
        <v>218</v>
      </c>
      <c r="Z142" t="s">
        <v>219</v>
      </c>
      <c r="AC142">
        <v>0</v>
      </c>
      <c r="AE142">
        <v>0</v>
      </c>
      <c r="AI142" t="s">
        <v>220</v>
      </c>
      <c r="AJ142" t="s">
        <v>221</v>
      </c>
      <c r="AK142" s="15">
        <v>41529</v>
      </c>
      <c r="AL142">
        <v>12819.37</v>
      </c>
      <c r="AM142">
        <f t="shared" si="6"/>
        <v>39</v>
      </c>
      <c r="AN142" t="str">
        <f t="shared" si="7"/>
        <v>39-43</v>
      </c>
      <c r="AO142" t="str">
        <f t="shared" si="8"/>
        <v>12.000 a 13.999</v>
      </c>
    </row>
    <row r="143" spans="1:41" x14ac:dyDescent="0.25">
      <c r="A143" t="s">
        <v>858</v>
      </c>
      <c r="B143" t="s">
        <v>239</v>
      </c>
      <c r="C143">
        <v>1367033</v>
      </c>
      <c r="D143">
        <v>54999189615</v>
      </c>
      <c r="E143" t="s">
        <v>859</v>
      </c>
      <c r="F143" t="s">
        <v>233</v>
      </c>
      <c r="G143" t="s">
        <v>860</v>
      </c>
      <c r="H143" t="s">
        <v>225</v>
      </c>
      <c r="I143" t="s">
        <v>212</v>
      </c>
      <c r="K143" t="s">
        <v>514</v>
      </c>
      <c r="L143" t="s">
        <v>261</v>
      </c>
      <c r="M143">
        <v>769</v>
      </c>
      <c r="N143" t="s">
        <v>288</v>
      </c>
      <c r="O143" t="s">
        <v>283</v>
      </c>
      <c r="P143">
        <v>746</v>
      </c>
      <c r="Q143" t="s">
        <v>289</v>
      </c>
      <c r="R143" t="s">
        <v>283</v>
      </c>
      <c r="T143" t="s">
        <v>230</v>
      </c>
      <c r="U143" t="s">
        <v>9756</v>
      </c>
      <c r="V143">
        <v>4</v>
      </c>
      <c r="W143">
        <v>13</v>
      </c>
      <c r="X143" t="s">
        <v>218</v>
      </c>
      <c r="Z143" t="s">
        <v>219</v>
      </c>
      <c r="AC143">
        <v>0</v>
      </c>
      <c r="AE143">
        <v>0</v>
      </c>
      <c r="AI143" t="s">
        <v>220</v>
      </c>
      <c r="AJ143" t="s">
        <v>304</v>
      </c>
      <c r="AK143" s="15">
        <v>37621</v>
      </c>
      <c r="AL143">
        <v>12102.62</v>
      </c>
      <c r="AM143">
        <f t="shared" si="6"/>
        <v>57</v>
      </c>
      <c r="AN143" t="str">
        <f t="shared" si="7"/>
        <v>54-58</v>
      </c>
      <c r="AO143" t="str">
        <f t="shared" si="8"/>
        <v>12.000 a 13.999</v>
      </c>
    </row>
    <row r="144" spans="1:41" x14ac:dyDescent="0.25">
      <c r="A144" t="s">
        <v>861</v>
      </c>
      <c r="B144" t="s">
        <v>207</v>
      </c>
      <c r="C144">
        <v>2203990</v>
      </c>
      <c r="D144">
        <v>36629570600</v>
      </c>
      <c r="E144" t="s">
        <v>862</v>
      </c>
      <c r="F144" t="s">
        <v>233</v>
      </c>
      <c r="G144" t="s">
        <v>863</v>
      </c>
      <c r="H144" t="s">
        <v>211</v>
      </c>
      <c r="I144" t="s">
        <v>212</v>
      </c>
      <c r="K144" t="s">
        <v>581</v>
      </c>
      <c r="M144">
        <v>118</v>
      </c>
      <c r="N144" t="s">
        <v>864</v>
      </c>
      <c r="O144" t="s">
        <v>228</v>
      </c>
      <c r="P144">
        <v>117</v>
      </c>
      <c r="Q144" t="s">
        <v>865</v>
      </c>
      <c r="R144" t="s">
        <v>228</v>
      </c>
      <c r="T144" t="s">
        <v>499</v>
      </c>
      <c r="U144" t="s">
        <v>9754</v>
      </c>
      <c r="V144">
        <v>4</v>
      </c>
      <c r="W144">
        <v>6</v>
      </c>
      <c r="X144" t="s">
        <v>218</v>
      </c>
      <c r="Z144" t="s">
        <v>219</v>
      </c>
      <c r="AC144">
        <v>0</v>
      </c>
      <c r="AE144">
        <v>0</v>
      </c>
      <c r="AI144" t="s">
        <v>220</v>
      </c>
      <c r="AJ144" t="s">
        <v>221</v>
      </c>
      <c r="AK144" s="15">
        <v>42075</v>
      </c>
      <c r="AL144">
        <v>3037.78</v>
      </c>
      <c r="AM144">
        <f t="shared" si="6"/>
        <v>62</v>
      </c>
      <c r="AN144" t="str">
        <f t="shared" si="7"/>
        <v>59-63</v>
      </c>
      <c r="AO144" t="str">
        <f t="shared" si="8"/>
        <v>2.000 a 3.999</v>
      </c>
    </row>
    <row r="145" spans="1:41" x14ac:dyDescent="0.25">
      <c r="A145" t="s">
        <v>866</v>
      </c>
      <c r="B145" t="s">
        <v>207</v>
      </c>
      <c r="C145">
        <v>2372595</v>
      </c>
      <c r="D145">
        <v>8563399624</v>
      </c>
      <c r="E145" t="s">
        <v>867</v>
      </c>
      <c r="F145" t="s">
        <v>233</v>
      </c>
      <c r="G145" t="s">
        <v>868</v>
      </c>
      <c r="H145" t="s">
        <v>211</v>
      </c>
      <c r="I145" t="s">
        <v>212</v>
      </c>
      <c r="K145" t="s">
        <v>213</v>
      </c>
      <c r="M145">
        <v>56</v>
      </c>
      <c r="N145" t="s">
        <v>869</v>
      </c>
      <c r="O145" t="s">
        <v>215</v>
      </c>
      <c r="P145">
        <v>29</v>
      </c>
      <c r="Q145" t="s">
        <v>229</v>
      </c>
      <c r="R145" t="s">
        <v>215</v>
      </c>
      <c r="T145" t="s">
        <v>217</v>
      </c>
      <c r="U145" t="s">
        <v>9754</v>
      </c>
      <c r="V145">
        <v>4</v>
      </c>
      <c r="W145">
        <v>4</v>
      </c>
      <c r="X145" t="s">
        <v>218</v>
      </c>
      <c r="Z145" t="s">
        <v>219</v>
      </c>
      <c r="AC145">
        <v>0</v>
      </c>
      <c r="AE145">
        <v>0</v>
      </c>
      <c r="AI145" t="s">
        <v>220</v>
      </c>
      <c r="AJ145" t="s">
        <v>221</v>
      </c>
      <c r="AK145" s="15">
        <v>42807</v>
      </c>
      <c r="AL145">
        <v>3181.04</v>
      </c>
      <c r="AM145">
        <f t="shared" si="6"/>
        <v>35</v>
      </c>
      <c r="AN145" t="str">
        <f t="shared" si="7"/>
        <v>34-38</v>
      </c>
      <c r="AO145" t="str">
        <f t="shared" si="8"/>
        <v>2.000 a 3.999</v>
      </c>
    </row>
    <row r="146" spans="1:41" x14ac:dyDescent="0.25">
      <c r="A146" t="s">
        <v>870</v>
      </c>
      <c r="B146" t="s">
        <v>207</v>
      </c>
      <c r="C146">
        <v>411953</v>
      </c>
      <c r="D146">
        <v>13464230163</v>
      </c>
      <c r="E146" t="s">
        <v>871</v>
      </c>
      <c r="F146" t="s">
        <v>233</v>
      </c>
      <c r="G146" t="s">
        <v>872</v>
      </c>
      <c r="H146" t="s">
        <v>211</v>
      </c>
      <c r="I146" t="s">
        <v>212</v>
      </c>
      <c r="K146" t="s">
        <v>873</v>
      </c>
      <c r="L146" t="s">
        <v>874</v>
      </c>
      <c r="M146">
        <v>685</v>
      </c>
      <c r="N146" t="s">
        <v>875</v>
      </c>
      <c r="O146" t="s">
        <v>215</v>
      </c>
      <c r="P146">
        <v>59</v>
      </c>
      <c r="Q146" t="s">
        <v>251</v>
      </c>
      <c r="R146" t="s">
        <v>215</v>
      </c>
      <c r="T146" t="s">
        <v>462</v>
      </c>
      <c r="U146" t="s">
        <v>9753</v>
      </c>
      <c r="V146">
        <v>4</v>
      </c>
      <c r="W146">
        <v>16</v>
      </c>
      <c r="X146" t="s">
        <v>218</v>
      </c>
      <c r="Z146" t="s">
        <v>219</v>
      </c>
      <c r="AC146">
        <v>0</v>
      </c>
      <c r="AE146">
        <v>0</v>
      </c>
      <c r="AI146" t="s">
        <v>220</v>
      </c>
      <c r="AJ146" t="s">
        <v>221</v>
      </c>
      <c r="AK146" s="15">
        <v>28494</v>
      </c>
      <c r="AL146">
        <v>4248.08</v>
      </c>
      <c r="AM146">
        <f t="shared" si="6"/>
        <v>67</v>
      </c>
      <c r="AN146" t="str">
        <f t="shared" si="7"/>
        <v>64-68</v>
      </c>
      <c r="AO146" t="str">
        <f t="shared" si="8"/>
        <v>4.000 a 5.999</v>
      </c>
    </row>
    <row r="147" spans="1:41" x14ac:dyDescent="0.25">
      <c r="A147" t="s">
        <v>876</v>
      </c>
      <c r="B147" t="s">
        <v>239</v>
      </c>
      <c r="C147">
        <v>2544681</v>
      </c>
      <c r="D147">
        <v>4381622693</v>
      </c>
      <c r="E147" t="s">
        <v>877</v>
      </c>
      <c r="F147" t="s">
        <v>233</v>
      </c>
      <c r="G147" t="s">
        <v>878</v>
      </c>
      <c r="H147" t="s">
        <v>225</v>
      </c>
      <c r="I147" t="s">
        <v>212</v>
      </c>
      <c r="K147" t="s">
        <v>213</v>
      </c>
      <c r="L147" t="s">
        <v>261</v>
      </c>
      <c r="M147">
        <v>487</v>
      </c>
      <c r="N147" t="s">
        <v>879</v>
      </c>
      <c r="O147" t="s">
        <v>244</v>
      </c>
      <c r="P147">
        <v>211</v>
      </c>
      <c r="Q147" t="s">
        <v>245</v>
      </c>
      <c r="R147" t="s">
        <v>244</v>
      </c>
      <c r="T147" t="s">
        <v>217</v>
      </c>
      <c r="U147" t="s">
        <v>9756</v>
      </c>
      <c r="V147">
        <v>3</v>
      </c>
      <c r="W147">
        <v>3</v>
      </c>
      <c r="X147" t="s">
        <v>218</v>
      </c>
      <c r="Z147" t="s">
        <v>219</v>
      </c>
      <c r="AC147">
        <v>0</v>
      </c>
      <c r="AE147">
        <v>0</v>
      </c>
      <c r="AI147" t="s">
        <v>220</v>
      </c>
      <c r="AJ147" t="s">
        <v>221</v>
      </c>
      <c r="AK147" s="15">
        <v>43265</v>
      </c>
      <c r="AL147">
        <v>9500.9599999999991</v>
      </c>
      <c r="AM147">
        <f t="shared" si="6"/>
        <v>42</v>
      </c>
      <c r="AN147" t="str">
        <f t="shared" si="7"/>
        <v>39-43</v>
      </c>
      <c r="AO147" t="str">
        <f t="shared" si="8"/>
        <v>8.000 a 9.999</v>
      </c>
    </row>
    <row r="148" spans="1:41" x14ac:dyDescent="0.25">
      <c r="A148" t="s">
        <v>880</v>
      </c>
      <c r="B148" t="s">
        <v>207</v>
      </c>
      <c r="C148">
        <v>1090702</v>
      </c>
      <c r="D148">
        <v>8478855696</v>
      </c>
      <c r="E148" t="s">
        <v>881</v>
      </c>
      <c r="F148" t="s">
        <v>233</v>
      </c>
      <c r="G148" t="s">
        <v>882</v>
      </c>
      <c r="H148" t="s">
        <v>211</v>
      </c>
      <c r="I148" t="s">
        <v>212</v>
      </c>
      <c r="K148" t="s">
        <v>213</v>
      </c>
      <c r="M148">
        <v>245</v>
      </c>
      <c r="N148" t="s">
        <v>371</v>
      </c>
      <c r="O148" t="s">
        <v>215</v>
      </c>
      <c r="P148">
        <v>245</v>
      </c>
      <c r="Q148" t="s">
        <v>371</v>
      </c>
      <c r="R148" t="s">
        <v>215</v>
      </c>
      <c r="T148" t="s">
        <v>230</v>
      </c>
      <c r="U148" t="s">
        <v>9756</v>
      </c>
      <c r="V148">
        <v>2</v>
      </c>
      <c r="W148">
        <v>2</v>
      </c>
      <c r="X148" t="s">
        <v>218</v>
      </c>
      <c r="Z148" t="s">
        <v>219</v>
      </c>
      <c r="AC148">
        <v>0</v>
      </c>
      <c r="AE148">
        <v>0</v>
      </c>
      <c r="AI148" t="s">
        <v>220</v>
      </c>
      <c r="AJ148" t="s">
        <v>221</v>
      </c>
      <c r="AK148" s="15">
        <v>41697</v>
      </c>
      <c r="AL148">
        <v>6859.94</v>
      </c>
      <c r="AM148">
        <f t="shared" si="6"/>
        <v>31</v>
      </c>
      <c r="AN148" t="str">
        <f t="shared" si="7"/>
        <v>29-33</v>
      </c>
      <c r="AO148" t="str">
        <f t="shared" si="8"/>
        <v>6.000 a 7.999</v>
      </c>
    </row>
    <row r="149" spans="1:41" x14ac:dyDescent="0.25">
      <c r="A149" t="s">
        <v>883</v>
      </c>
      <c r="B149" t="s">
        <v>239</v>
      </c>
      <c r="C149">
        <v>1433907</v>
      </c>
      <c r="D149">
        <v>65814118687</v>
      </c>
      <c r="E149" t="s">
        <v>884</v>
      </c>
      <c r="F149" t="s">
        <v>233</v>
      </c>
      <c r="G149" t="s">
        <v>885</v>
      </c>
      <c r="H149" t="s">
        <v>335</v>
      </c>
      <c r="I149" t="s">
        <v>212</v>
      </c>
      <c r="K149" t="s">
        <v>213</v>
      </c>
      <c r="L149" t="s">
        <v>235</v>
      </c>
      <c r="M149">
        <v>771</v>
      </c>
      <c r="N149" t="s">
        <v>303</v>
      </c>
      <c r="O149" t="s">
        <v>283</v>
      </c>
      <c r="P149">
        <v>746</v>
      </c>
      <c r="Q149" t="s">
        <v>289</v>
      </c>
      <c r="R149" t="s">
        <v>283</v>
      </c>
      <c r="T149" t="s">
        <v>252</v>
      </c>
      <c r="U149" t="s">
        <v>9754</v>
      </c>
      <c r="V149">
        <v>4</v>
      </c>
      <c r="W149">
        <v>13</v>
      </c>
      <c r="X149" t="s">
        <v>218</v>
      </c>
      <c r="Z149" t="s">
        <v>219</v>
      </c>
      <c r="AC149">
        <v>0</v>
      </c>
      <c r="AE149">
        <v>0</v>
      </c>
      <c r="AI149" t="s">
        <v>220</v>
      </c>
      <c r="AJ149" t="s">
        <v>221</v>
      </c>
      <c r="AK149" s="15">
        <v>37931</v>
      </c>
      <c r="AL149">
        <v>4783.68</v>
      </c>
      <c r="AM149">
        <f t="shared" si="6"/>
        <v>61</v>
      </c>
      <c r="AN149" t="str">
        <f t="shared" si="7"/>
        <v>59-63</v>
      </c>
      <c r="AO149" t="str">
        <f t="shared" si="8"/>
        <v>4.000 a 5.999</v>
      </c>
    </row>
    <row r="150" spans="1:41" x14ac:dyDescent="0.25">
      <c r="A150" t="s">
        <v>886</v>
      </c>
      <c r="B150" t="s">
        <v>207</v>
      </c>
      <c r="C150">
        <v>1107355</v>
      </c>
      <c r="D150">
        <v>59766514615</v>
      </c>
      <c r="E150" t="s">
        <v>887</v>
      </c>
      <c r="F150" t="s">
        <v>233</v>
      </c>
      <c r="G150" t="s">
        <v>888</v>
      </c>
      <c r="H150" t="s">
        <v>225</v>
      </c>
      <c r="I150" t="s">
        <v>212</v>
      </c>
      <c r="K150" t="s">
        <v>213</v>
      </c>
      <c r="L150" t="s">
        <v>697</v>
      </c>
      <c r="M150">
        <v>949</v>
      </c>
      <c r="N150" t="s">
        <v>889</v>
      </c>
      <c r="O150" t="s">
        <v>215</v>
      </c>
      <c r="P150">
        <v>944</v>
      </c>
      <c r="Q150" t="s">
        <v>313</v>
      </c>
      <c r="R150" t="s">
        <v>215</v>
      </c>
      <c r="T150" t="s">
        <v>263</v>
      </c>
      <c r="U150" t="s">
        <v>9756</v>
      </c>
      <c r="V150">
        <v>2</v>
      </c>
      <c r="W150">
        <v>16</v>
      </c>
      <c r="X150" t="s">
        <v>218</v>
      </c>
      <c r="Z150" t="s">
        <v>219</v>
      </c>
      <c r="AC150">
        <v>26339</v>
      </c>
      <c r="AD150" t="s">
        <v>890</v>
      </c>
      <c r="AE150">
        <v>0</v>
      </c>
      <c r="AI150" t="s">
        <v>220</v>
      </c>
      <c r="AJ150" t="s">
        <v>221</v>
      </c>
      <c r="AK150" s="15">
        <v>35400</v>
      </c>
      <c r="AL150">
        <v>13842.78</v>
      </c>
      <c r="AM150">
        <f t="shared" si="6"/>
        <v>59</v>
      </c>
      <c r="AN150" t="str">
        <f t="shared" si="7"/>
        <v>59-63</v>
      </c>
      <c r="AO150" t="str">
        <f t="shared" si="8"/>
        <v>12.000 a 13.999</v>
      </c>
    </row>
    <row r="151" spans="1:41" x14ac:dyDescent="0.25">
      <c r="A151" t="s">
        <v>891</v>
      </c>
      <c r="B151" t="s">
        <v>207</v>
      </c>
      <c r="C151">
        <v>2188752</v>
      </c>
      <c r="D151">
        <v>9425881693</v>
      </c>
      <c r="E151" t="s">
        <v>892</v>
      </c>
      <c r="F151" t="s">
        <v>209</v>
      </c>
      <c r="G151" t="s">
        <v>893</v>
      </c>
      <c r="H151" t="s">
        <v>225</v>
      </c>
      <c r="I151" t="s">
        <v>212</v>
      </c>
      <c r="K151" t="s">
        <v>213</v>
      </c>
      <c r="M151">
        <v>294</v>
      </c>
      <c r="N151" t="s">
        <v>646</v>
      </c>
      <c r="O151" t="s">
        <v>362</v>
      </c>
      <c r="P151">
        <v>294</v>
      </c>
      <c r="Q151" t="s">
        <v>646</v>
      </c>
      <c r="R151" t="s">
        <v>362</v>
      </c>
      <c r="T151" t="s">
        <v>263</v>
      </c>
      <c r="U151" t="s">
        <v>9755</v>
      </c>
      <c r="V151">
        <v>4</v>
      </c>
      <c r="W151">
        <v>6</v>
      </c>
      <c r="X151" t="s">
        <v>218</v>
      </c>
      <c r="Z151" t="s">
        <v>219</v>
      </c>
      <c r="AC151">
        <v>0</v>
      </c>
      <c r="AE151">
        <v>0</v>
      </c>
      <c r="AI151" t="s">
        <v>220</v>
      </c>
      <c r="AJ151" t="s">
        <v>221</v>
      </c>
      <c r="AK151" s="15">
        <v>42039</v>
      </c>
      <c r="AL151">
        <v>6174.94</v>
      </c>
      <c r="AM151">
        <f t="shared" si="6"/>
        <v>33</v>
      </c>
      <c r="AN151" t="str">
        <f t="shared" si="7"/>
        <v>29-33</v>
      </c>
      <c r="AO151" t="str">
        <f t="shared" si="8"/>
        <v>6.000 a 7.999</v>
      </c>
    </row>
    <row r="152" spans="1:41" x14ac:dyDescent="0.25">
      <c r="A152" t="s">
        <v>894</v>
      </c>
      <c r="B152" t="s">
        <v>239</v>
      </c>
      <c r="C152">
        <v>3013380</v>
      </c>
      <c r="D152">
        <v>1645299694</v>
      </c>
      <c r="E152" t="s">
        <v>895</v>
      </c>
      <c r="F152" t="s">
        <v>209</v>
      </c>
      <c r="G152" t="s">
        <v>896</v>
      </c>
      <c r="H152" t="s">
        <v>225</v>
      </c>
      <c r="I152" t="s">
        <v>212</v>
      </c>
      <c r="K152" t="s">
        <v>213</v>
      </c>
      <c r="M152">
        <v>498</v>
      </c>
      <c r="N152" t="s">
        <v>423</v>
      </c>
      <c r="O152" t="s">
        <v>244</v>
      </c>
      <c r="P152">
        <v>211</v>
      </c>
      <c r="Q152" t="s">
        <v>245</v>
      </c>
      <c r="R152" t="s">
        <v>244</v>
      </c>
      <c r="T152" t="s">
        <v>252</v>
      </c>
      <c r="U152" t="s">
        <v>9754</v>
      </c>
      <c r="V152">
        <v>4</v>
      </c>
      <c r="W152">
        <v>4</v>
      </c>
      <c r="X152" t="s">
        <v>218</v>
      </c>
      <c r="Z152" t="s">
        <v>219</v>
      </c>
      <c r="AC152">
        <v>0</v>
      </c>
      <c r="AE152">
        <v>0</v>
      </c>
      <c r="AI152" t="s">
        <v>220</v>
      </c>
      <c r="AJ152" t="s">
        <v>221</v>
      </c>
      <c r="AK152" s="15">
        <v>43152</v>
      </c>
      <c r="AL152">
        <v>3058.7</v>
      </c>
      <c r="AM152">
        <f t="shared" si="6"/>
        <v>27</v>
      </c>
      <c r="AN152" t="str">
        <f t="shared" si="7"/>
        <v>24-28</v>
      </c>
      <c r="AO152" t="str">
        <f t="shared" si="8"/>
        <v>2.000 a 3.999</v>
      </c>
    </row>
    <row r="153" spans="1:41" x14ac:dyDescent="0.25">
      <c r="A153" t="s">
        <v>897</v>
      </c>
      <c r="B153" t="s">
        <v>207</v>
      </c>
      <c r="C153">
        <v>1878197</v>
      </c>
      <c r="D153">
        <v>6745007681</v>
      </c>
      <c r="E153" t="s">
        <v>898</v>
      </c>
      <c r="F153" t="s">
        <v>209</v>
      </c>
      <c r="G153" t="s">
        <v>899</v>
      </c>
      <c r="H153" t="s">
        <v>225</v>
      </c>
      <c r="I153" t="s">
        <v>212</v>
      </c>
      <c r="K153" t="s">
        <v>213</v>
      </c>
      <c r="M153">
        <v>284</v>
      </c>
      <c r="N153" t="s">
        <v>900</v>
      </c>
      <c r="O153" t="s">
        <v>215</v>
      </c>
      <c r="P153">
        <v>262</v>
      </c>
      <c r="Q153" t="s">
        <v>352</v>
      </c>
      <c r="R153" t="s">
        <v>215</v>
      </c>
      <c r="T153" t="s">
        <v>230</v>
      </c>
      <c r="U153" t="s">
        <v>9756</v>
      </c>
      <c r="V153">
        <v>4</v>
      </c>
      <c r="W153">
        <v>8</v>
      </c>
      <c r="X153" t="s">
        <v>218</v>
      </c>
      <c r="Z153" t="s">
        <v>219</v>
      </c>
      <c r="AC153">
        <v>0</v>
      </c>
      <c r="AE153">
        <v>0</v>
      </c>
      <c r="AI153" t="s">
        <v>220</v>
      </c>
      <c r="AJ153" t="s">
        <v>347</v>
      </c>
      <c r="AK153" s="15">
        <v>40736</v>
      </c>
      <c r="AL153">
        <v>6987.24</v>
      </c>
      <c r="AM153">
        <f t="shared" si="6"/>
        <v>42</v>
      </c>
      <c r="AN153" t="str">
        <f t="shared" si="7"/>
        <v>39-43</v>
      </c>
      <c r="AO153" t="str">
        <f t="shared" si="8"/>
        <v>6.000 a 7.999</v>
      </c>
    </row>
    <row r="154" spans="1:41" x14ac:dyDescent="0.25">
      <c r="A154" t="s">
        <v>901</v>
      </c>
      <c r="B154" t="s">
        <v>239</v>
      </c>
      <c r="C154">
        <v>3000715</v>
      </c>
      <c r="D154">
        <v>10700327606</v>
      </c>
      <c r="E154" t="s">
        <v>902</v>
      </c>
      <c r="F154" t="s">
        <v>209</v>
      </c>
      <c r="G154" t="s">
        <v>903</v>
      </c>
      <c r="H154" t="s">
        <v>225</v>
      </c>
      <c r="I154" t="s">
        <v>212</v>
      </c>
      <c r="K154" t="s">
        <v>213</v>
      </c>
      <c r="M154">
        <v>746</v>
      </c>
      <c r="N154" t="s">
        <v>289</v>
      </c>
      <c r="O154" t="s">
        <v>283</v>
      </c>
      <c r="P154">
        <v>746</v>
      </c>
      <c r="Q154" t="s">
        <v>289</v>
      </c>
      <c r="R154" t="s">
        <v>283</v>
      </c>
      <c r="T154" t="s">
        <v>327</v>
      </c>
      <c r="U154" t="s">
        <v>9755</v>
      </c>
      <c r="V154">
        <v>4</v>
      </c>
      <c r="W154">
        <v>4</v>
      </c>
      <c r="X154" t="s">
        <v>381</v>
      </c>
      <c r="Z154" t="s">
        <v>219</v>
      </c>
      <c r="AB154" t="s">
        <v>382</v>
      </c>
      <c r="AC154">
        <v>0</v>
      </c>
      <c r="AE154">
        <v>26443</v>
      </c>
      <c r="AF154" t="s">
        <v>383</v>
      </c>
      <c r="AG154" t="s">
        <v>904</v>
      </c>
      <c r="AH154" t="s">
        <v>219</v>
      </c>
      <c r="AI154" t="s">
        <v>220</v>
      </c>
      <c r="AJ154" t="s">
        <v>221</v>
      </c>
      <c r="AK154" s="15">
        <v>43081</v>
      </c>
      <c r="AL154">
        <v>3540.12</v>
      </c>
      <c r="AM154">
        <f t="shared" si="6"/>
        <v>32</v>
      </c>
      <c r="AN154" t="str">
        <f t="shared" si="7"/>
        <v>29-33</v>
      </c>
      <c r="AO154" t="str">
        <f t="shared" si="8"/>
        <v>2.000 a 3.999</v>
      </c>
    </row>
    <row r="155" spans="1:41" x14ac:dyDescent="0.25">
      <c r="A155" t="s">
        <v>905</v>
      </c>
      <c r="B155" t="s">
        <v>207</v>
      </c>
      <c r="C155">
        <v>1877304</v>
      </c>
      <c r="D155">
        <v>6553971676</v>
      </c>
      <c r="E155" t="s">
        <v>906</v>
      </c>
      <c r="F155" t="s">
        <v>209</v>
      </c>
      <c r="G155" t="s">
        <v>907</v>
      </c>
      <c r="H155" t="s">
        <v>211</v>
      </c>
      <c r="I155" t="s">
        <v>212</v>
      </c>
      <c r="K155" t="s">
        <v>213</v>
      </c>
      <c r="M155">
        <v>713</v>
      </c>
      <c r="N155" t="s">
        <v>908</v>
      </c>
      <c r="O155" t="s">
        <v>228</v>
      </c>
      <c r="P155">
        <v>581</v>
      </c>
      <c r="Q155" t="s">
        <v>455</v>
      </c>
      <c r="R155" t="s">
        <v>228</v>
      </c>
      <c r="T155" t="s">
        <v>252</v>
      </c>
      <c r="U155" t="s">
        <v>9755</v>
      </c>
      <c r="V155">
        <v>4</v>
      </c>
      <c r="W155">
        <v>8</v>
      </c>
      <c r="X155" t="s">
        <v>218</v>
      </c>
      <c r="Z155" t="s">
        <v>219</v>
      </c>
      <c r="AB155" t="s">
        <v>320</v>
      </c>
      <c r="AC155">
        <v>0</v>
      </c>
      <c r="AE155">
        <v>0</v>
      </c>
      <c r="AG155" t="s">
        <v>909</v>
      </c>
      <c r="AH155" t="s">
        <v>910</v>
      </c>
      <c r="AI155" t="s">
        <v>220</v>
      </c>
      <c r="AJ155" t="s">
        <v>221</v>
      </c>
      <c r="AK155" s="15">
        <v>40739</v>
      </c>
      <c r="AL155">
        <v>5459.79</v>
      </c>
      <c r="AM155">
        <f t="shared" si="6"/>
        <v>39</v>
      </c>
      <c r="AN155" t="str">
        <f t="shared" si="7"/>
        <v>39-43</v>
      </c>
      <c r="AO155" t="str">
        <f t="shared" si="8"/>
        <v>4.000 a 5.999</v>
      </c>
    </row>
    <row r="156" spans="1:41" x14ac:dyDescent="0.25">
      <c r="A156" t="s">
        <v>911</v>
      </c>
      <c r="B156" t="s">
        <v>207</v>
      </c>
      <c r="C156">
        <v>1378319</v>
      </c>
      <c r="D156">
        <v>9608954690</v>
      </c>
      <c r="E156" t="s">
        <v>912</v>
      </c>
      <c r="F156" t="s">
        <v>209</v>
      </c>
      <c r="G156" t="s">
        <v>913</v>
      </c>
      <c r="H156" t="s">
        <v>225</v>
      </c>
      <c r="I156" t="s">
        <v>212</v>
      </c>
      <c r="K156" t="s">
        <v>213</v>
      </c>
      <c r="M156">
        <v>1217</v>
      </c>
      <c r="N156" t="s">
        <v>914</v>
      </c>
      <c r="O156" t="s">
        <v>228</v>
      </c>
      <c r="P156">
        <v>29</v>
      </c>
      <c r="Q156" t="s">
        <v>229</v>
      </c>
      <c r="R156" t="s">
        <v>215</v>
      </c>
      <c r="T156" t="s">
        <v>217</v>
      </c>
      <c r="U156" t="s">
        <v>9755</v>
      </c>
      <c r="V156">
        <v>1</v>
      </c>
      <c r="W156">
        <v>1</v>
      </c>
      <c r="X156" t="s">
        <v>218</v>
      </c>
      <c r="Z156" t="s">
        <v>219</v>
      </c>
      <c r="AC156">
        <v>0</v>
      </c>
      <c r="AE156">
        <v>0</v>
      </c>
      <c r="AI156" t="s">
        <v>220</v>
      </c>
      <c r="AJ156" t="s">
        <v>221</v>
      </c>
      <c r="AK156" s="15">
        <v>42817</v>
      </c>
      <c r="AL156">
        <v>3181.04</v>
      </c>
      <c r="AM156">
        <f t="shared" si="6"/>
        <v>33</v>
      </c>
      <c r="AN156" t="str">
        <f t="shared" si="7"/>
        <v>29-33</v>
      </c>
      <c r="AO156" t="str">
        <f t="shared" si="8"/>
        <v>2.000 a 3.999</v>
      </c>
    </row>
    <row r="157" spans="1:41" x14ac:dyDescent="0.25">
      <c r="A157" t="s">
        <v>915</v>
      </c>
      <c r="B157" t="s">
        <v>239</v>
      </c>
      <c r="C157">
        <v>2292409</v>
      </c>
      <c r="D157">
        <v>35561015800</v>
      </c>
      <c r="E157" t="s">
        <v>916</v>
      </c>
      <c r="F157" t="s">
        <v>209</v>
      </c>
      <c r="G157" t="s">
        <v>917</v>
      </c>
      <c r="H157" t="s">
        <v>211</v>
      </c>
      <c r="I157" t="s">
        <v>212</v>
      </c>
      <c r="K157" t="s">
        <v>317</v>
      </c>
      <c r="M157">
        <v>771</v>
      </c>
      <c r="N157" t="s">
        <v>303</v>
      </c>
      <c r="O157" t="s">
        <v>283</v>
      </c>
      <c r="P157">
        <v>746</v>
      </c>
      <c r="Q157" t="s">
        <v>289</v>
      </c>
      <c r="R157" t="s">
        <v>283</v>
      </c>
      <c r="T157" t="s">
        <v>217</v>
      </c>
      <c r="U157" t="s">
        <v>9756</v>
      </c>
      <c r="V157">
        <v>3</v>
      </c>
      <c r="W157">
        <v>5</v>
      </c>
      <c r="X157" t="s">
        <v>218</v>
      </c>
      <c r="Z157" t="s">
        <v>219</v>
      </c>
      <c r="AC157">
        <v>0</v>
      </c>
      <c r="AE157">
        <v>0</v>
      </c>
      <c r="AI157" t="s">
        <v>220</v>
      </c>
      <c r="AJ157" t="s">
        <v>304</v>
      </c>
      <c r="AK157" s="15">
        <v>42411</v>
      </c>
      <c r="AL157">
        <v>7363.19</v>
      </c>
      <c r="AM157">
        <f t="shared" si="6"/>
        <v>36</v>
      </c>
      <c r="AN157" t="str">
        <f t="shared" si="7"/>
        <v>34-38</v>
      </c>
      <c r="AO157" t="str">
        <f t="shared" si="8"/>
        <v>6.000 a 7.999</v>
      </c>
    </row>
    <row r="158" spans="1:41" x14ac:dyDescent="0.25">
      <c r="A158" t="s">
        <v>918</v>
      </c>
      <c r="B158" t="s">
        <v>207</v>
      </c>
      <c r="C158">
        <v>2228327</v>
      </c>
      <c r="D158">
        <v>6030924621</v>
      </c>
      <c r="E158" t="s">
        <v>919</v>
      </c>
      <c r="F158" t="s">
        <v>209</v>
      </c>
      <c r="G158" t="s">
        <v>920</v>
      </c>
      <c r="H158" t="s">
        <v>225</v>
      </c>
      <c r="I158" t="s">
        <v>212</v>
      </c>
      <c r="K158" t="s">
        <v>213</v>
      </c>
      <c r="M158">
        <v>407</v>
      </c>
      <c r="N158" t="s">
        <v>795</v>
      </c>
      <c r="O158" t="s">
        <v>215</v>
      </c>
      <c r="P158">
        <v>407</v>
      </c>
      <c r="Q158" t="s">
        <v>795</v>
      </c>
      <c r="R158" t="s">
        <v>215</v>
      </c>
      <c r="T158" t="s">
        <v>252</v>
      </c>
      <c r="U158" t="s">
        <v>9755</v>
      </c>
      <c r="V158">
        <v>4</v>
      </c>
      <c r="W158">
        <v>6</v>
      </c>
      <c r="X158" t="s">
        <v>218</v>
      </c>
      <c r="Z158" t="s">
        <v>219</v>
      </c>
      <c r="AC158">
        <v>0</v>
      </c>
      <c r="AE158">
        <v>0</v>
      </c>
      <c r="AI158" t="s">
        <v>220</v>
      </c>
      <c r="AJ158" t="s">
        <v>221</v>
      </c>
      <c r="AK158" s="15">
        <v>42149</v>
      </c>
      <c r="AL158">
        <v>4854.74</v>
      </c>
      <c r="AM158">
        <f t="shared" si="6"/>
        <v>31</v>
      </c>
      <c r="AN158" t="str">
        <f t="shared" si="7"/>
        <v>29-33</v>
      </c>
      <c r="AO158" t="str">
        <f t="shared" si="8"/>
        <v>4.000 a 5.999</v>
      </c>
    </row>
    <row r="159" spans="1:41" x14ac:dyDescent="0.25">
      <c r="A159" t="s">
        <v>921</v>
      </c>
      <c r="B159" t="s">
        <v>239</v>
      </c>
      <c r="C159">
        <v>3108141</v>
      </c>
      <c r="D159">
        <v>33176029888</v>
      </c>
      <c r="E159" t="s">
        <v>922</v>
      </c>
      <c r="F159" t="s">
        <v>209</v>
      </c>
      <c r="G159" t="s">
        <v>923</v>
      </c>
      <c r="H159" t="s">
        <v>225</v>
      </c>
      <c r="I159" t="s">
        <v>212</v>
      </c>
      <c r="K159" t="s">
        <v>317</v>
      </c>
      <c r="M159">
        <v>479</v>
      </c>
      <c r="N159" t="s">
        <v>389</v>
      </c>
      <c r="O159" t="s">
        <v>244</v>
      </c>
      <c r="P159">
        <v>211</v>
      </c>
      <c r="Q159" t="s">
        <v>245</v>
      </c>
      <c r="R159" t="s">
        <v>244</v>
      </c>
      <c r="S159" t="s">
        <v>394</v>
      </c>
      <c r="T159" t="s">
        <v>217</v>
      </c>
      <c r="U159" t="s">
        <v>9755</v>
      </c>
      <c r="V159">
        <v>3</v>
      </c>
      <c r="W159">
        <v>3</v>
      </c>
      <c r="X159" t="s">
        <v>218</v>
      </c>
      <c r="Z159" t="s">
        <v>219</v>
      </c>
      <c r="AC159">
        <v>0</v>
      </c>
      <c r="AE159">
        <v>0</v>
      </c>
      <c r="AI159" t="s">
        <v>220</v>
      </c>
      <c r="AJ159" t="s">
        <v>221</v>
      </c>
      <c r="AK159" s="15">
        <v>43542</v>
      </c>
      <c r="AL159">
        <v>7238.41</v>
      </c>
      <c r="AM159">
        <f t="shared" si="6"/>
        <v>37</v>
      </c>
      <c r="AN159" t="str">
        <f t="shared" si="7"/>
        <v>34-38</v>
      </c>
      <c r="AO159" t="str">
        <f t="shared" si="8"/>
        <v>6.000 a 7.999</v>
      </c>
    </row>
    <row r="160" spans="1:41" x14ac:dyDescent="0.25">
      <c r="A160" t="s">
        <v>924</v>
      </c>
      <c r="B160" t="s">
        <v>239</v>
      </c>
      <c r="C160">
        <v>1854346</v>
      </c>
      <c r="D160">
        <v>5523300608</v>
      </c>
      <c r="E160" t="s">
        <v>925</v>
      </c>
      <c r="F160" t="s">
        <v>233</v>
      </c>
      <c r="G160" t="s">
        <v>926</v>
      </c>
      <c r="H160" t="s">
        <v>225</v>
      </c>
      <c r="I160" t="s">
        <v>212</v>
      </c>
      <c r="K160" t="s">
        <v>213</v>
      </c>
      <c r="M160">
        <v>211</v>
      </c>
      <c r="N160" t="s">
        <v>245</v>
      </c>
      <c r="O160" t="s">
        <v>244</v>
      </c>
      <c r="P160">
        <v>211</v>
      </c>
      <c r="Q160" t="s">
        <v>245</v>
      </c>
      <c r="R160" t="s">
        <v>244</v>
      </c>
      <c r="S160" t="s">
        <v>563</v>
      </c>
      <c r="T160" t="s">
        <v>230</v>
      </c>
      <c r="U160" t="s">
        <v>9756</v>
      </c>
      <c r="V160">
        <v>3</v>
      </c>
      <c r="W160">
        <v>8</v>
      </c>
      <c r="X160" t="s">
        <v>381</v>
      </c>
      <c r="Z160" t="s">
        <v>219</v>
      </c>
      <c r="AB160" t="s">
        <v>382</v>
      </c>
      <c r="AC160">
        <v>0</v>
      </c>
      <c r="AE160">
        <v>26443</v>
      </c>
      <c r="AF160" t="s">
        <v>383</v>
      </c>
      <c r="AG160" t="s">
        <v>927</v>
      </c>
      <c r="AH160" t="s">
        <v>219</v>
      </c>
      <c r="AI160" t="s">
        <v>220</v>
      </c>
      <c r="AJ160" t="s">
        <v>221</v>
      </c>
      <c r="AK160" s="15">
        <v>40617</v>
      </c>
      <c r="AL160">
        <v>8966.61</v>
      </c>
      <c r="AM160">
        <f t="shared" si="6"/>
        <v>39</v>
      </c>
      <c r="AN160" t="str">
        <f t="shared" si="7"/>
        <v>39-43</v>
      </c>
      <c r="AO160" t="str">
        <f t="shared" si="8"/>
        <v>8.000 a 9.999</v>
      </c>
    </row>
    <row r="161" spans="1:41" x14ac:dyDescent="0.25">
      <c r="A161" t="s">
        <v>928</v>
      </c>
      <c r="B161" t="s">
        <v>239</v>
      </c>
      <c r="C161">
        <v>413407</v>
      </c>
      <c r="D161">
        <v>7159840801</v>
      </c>
      <c r="E161" t="s">
        <v>929</v>
      </c>
      <c r="F161" t="s">
        <v>209</v>
      </c>
      <c r="G161" t="s">
        <v>930</v>
      </c>
      <c r="H161" t="s">
        <v>225</v>
      </c>
      <c r="I161" t="s">
        <v>212</v>
      </c>
      <c r="K161" t="s">
        <v>213</v>
      </c>
      <c r="L161" t="s">
        <v>618</v>
      </c>
      <c r="M161">
        <v>771</v>
      </c>
      <c r="N161" t="s">
        <v>303</v>
      </c>
      <c r="O161" t="s">
        <v>283</v>
      </c>
      <c r="P161">
        <v>746</v>
      </c>
      <c r="Q161" t="s">
        <v>289</v>
      </c>
      <c r="R161" t="s">
        <v>283</v>
      </c>
      <c r="T161" t="s">
        <v>252</v>
      </c>
      <c r="U161" t="s">
        <v>9755</v>
      </c>
      <c r="V161">
        <v>4</v>
      </c>
      <c r="W161">
        <v>16</v>
      </c>
      <c r="X161" t="s">
        <v>218</v>
      </c>
      <c r="Z161" t="s">
        <v>219</v>
      </c>
      <c r="AC161">
        <v>0</v>
      </c>
      <c r="AE161">
        <v>0</v>
      </c>
      <c r="AI161" t="s">
        <v>220</v>
      </c>
      <c r="AJ161" t="s">
        <v>221</v>
      </c>
      <c r="AK161" s="15">
        <v>32846</v>
      </c>
      <c r="AL161">
        <v>8349.84</v>
      </c>
      <c r="AM161">
        <f t="shared" si="6"/>
        <v>57</v>
      </c>
      <c r="AN161" t="str">
        <f t="shared" si="7"/>
        <v>54-58</v>
      </c>
      <c r="AO161" t="str">
        <f t="shared" si="8"/>
        <v>8.000 a 9.999</v>
      </c>
    </row>
    <row r="162" spans="1:41" x14ac:dyDescent="0.25">
      <c r="A162" t="s">
        <v>931</v>
      </c>
      <c r="B162" t="s">
        <v>239</v>
      </c>
      <c r="C162">
        <v>1366020</v>
      </c>
      <c r="D162">
        <v>72407611691</v>
      </c>
      <c r="E162" t="s">
        <v>932</v>
      </c>
      <c r="F162" t="s">
        <v>209</v>
      </c>
      <c r="G162" t="s">
        <v>933</v>
      </c>
      <c r="H162" t="s">
        <v>225</v>
      </c>
      <c r="I162" t="s">
        <v>212</v>
      </c>
      <c r="K162" t="s">
        <v>213</v>
      </c>
      <c r="L162" t="s">
        <v>934</v>
      </c>
      <c r="M162">
        <v>491</v>
      </c>
      <c r="N162" t="s">
        <v>935</v>
      </c>
      <c r="O162" t="s">
        <v>244</v>
      </c>
      <c r="P162">
        <v>211</v>
      </c>
      <c r="Q162" t="s">
        <v>245</v>
      </c>
      <c r="R162" t="s">
        <v>244</v>
      </c>
      <c r="T162" t="s">
        <v>771</v>
      </c>
      <c r="U162" t="s">
        <v>9754</v>
      </c>
      <c r="V162">
        <v>4</v>
      </c>
      <c r="W162">
        <v>13</v>
      </c>
      <c r="X162" t="s">
        <v>218</v>
      </c>
      <c r="Z162" t="s">
        <v>219</v>
      </c>
      <c r="AC162">
        <v>0</v>
      </c>
      <c r="AE162">
        <v>0</v>
      </c>
      <c r="AI162" t="s">
        <v>220</v>
      </c>
      <c r="AJ162" t="s">
        <v>221</v>
      </c>
      <c r="AK162" s="15">
        <v>37599</v>
      </c>
      <c r="AL162">
        <v>8448.98</v>
      </c>
      <c r="AM162">
        <f t="shared" si="6"/>
        <v>54</v>
      </c>
      <c r="AN162" t="str">
        <f t="shared" si="7"/>
        <v>54-58</v>
      </c>
      <c r="AO162" t="str">
        <f t="shared" si="8"/>
        <v>8.000 a 9.999</v>
      </c>
    </row>
    <row r="163" spans="1:41" x14ac:dyDescent="0.25">
      <c r="A163" t="s">
        <v>936</v>
      </c>
      <c r="B163" t="s">
        <v>207</v>
      </c>
      <c r="C163">
        <v>1619889</v>
      </c>
      <c r="D163">
        <v>8371074662</v>
      </c>
      <c r="E163" t="s">
        <v>937</v>
      </c>
      <c r="F163" t="s">
        <v>209</v>
      </c>
      <c r="G163" t="s">
        <v>938</v>
      </c>
      <c r="H163" t="s">
        <v>225</v>
      </c>
      <c r="I163" t="s">
        <v>212</v>
      </c>
      <c r="K163" t="s">
        <v>213</v>
      </c>
      <c r="L163" t="s">
        <v>261</v>
      </c>
      <c r="M163">
        <v>603</v>
      </c>
      <c r="N163" t="s">
        <v>939</v>
      </c>
      <c r="O163" t="s">
        <v>215</v>
      </c>
      <c r="P163">
        <v>247</v>
      </c>
      <c r="Q163" t="s">
        <v>940</v>
      </c>
      <c r="R163" t="s">
        <v>215</v>
      </c>
      <c r="T163" t="s">
        <v>217</v>
      </c>
      <c r="U163" t="s">
        <v>9755</v>
      </c>
      <c r="V163">
        <v>4</v>
      </c>
      <c r="W163">
        <v>10</v>
      </c>
      <c r="X163" t="s">
        <v>218</v>
      </c>
      <c r="Z163" t="s">
        <v>219</v>
      </c>
      <c r="AC163">
        <v>0</v>
      </c>
      <c r="AE163">
        <v>0</v>
      </c>
      <c r="AI163" t="s">
        <v>220</v>
      </c>
      <c r="AJ163" t="s">
        <v>221</v>
      </c>
      <c r="AK163" s="15">
        <v>39538</v>
      </c>
      <c r="AL163">
        <v>6010.02</v>
      </c>
      <c r="AM163">
        <f t="shared" si="6"/>
        <v>36</v>
      </c>
      <c r="AN163" t="str">
        <f t="shared" si="7"/>
        <v>34-38</v>
      </c>
      <c r="AO163" t="str">
        <f t="shared" si="8"/>
        <v>6.000 a 7.999</v>
      </c>
    </row>
    <row r="164" spans="1:41" x14ac:dyDescent="0.25">
      <c r="A164" t="s">
        <v>941</v>
      </c>
      <c r="B164" t="s">
        <v>207</v>
      </c>
      <c r="C164">
        <v>1890921</v>
      </c>
      <c r="D164">
        <v>7396978629</v>
      </c>
      <c r="E164" t="s">
        <v>942</v>
      </c>
      <c r="F164" t="s">
        <v>209</v>
      </c>
      <c r="G164" t="s">
        <v>943</v>
      </c>
      <c r="H164" t="s">
        <v>225</v>
      </c>
      <c r="I164" t="s">
        <v>212</v>
      </c>
      <c r="K164" t="s">
        <v>317</v>
      </c>
      <c r="M164">
        <v>684</v>
      </c>
      <c r="N164" t="s">
        <v>944</v>
      </c>
      <c r="O164" t="s">
        <v>215</v>
      </c>
      <c r="P164">
        <v>59</v>
      </c>
      <c r="Q164" t="s">
        <v>251</v>
      </c>
      <c r="R164" t="s">
        <v>215</v>
      </c>
      <c r="T164" t="s">
        <v>217</v>
      </c>
      <c r="U164" t="s">
        <v>9756</v>
      </c>
      <c r="V164">
        <v>4</v>
      </c>
      <c r="W164">
        <v>8</v>
      </c>
      <c r="X164" t="s">
        <v>218</v>
      </c>
      <c r="Z164" t="s">
        <v>219</v>
      </c>
      <c r="AC164">
        <v>0</v>
      </c>
      <c r="AE164">
        <v>0</v>
      </c>
      <c r="AI164" t="s">
        <v>220</v>
      </c>
      <c r="AJ164" t="s">
        <v>221</v>
      </c>
      <c r="AK164" s="15">
        <v>40802</v>
      </c>
      <c r="AL164">
        <v>8943.41</v>
      </c>
      <c r="AM164">
        <f t="shared" si="6"/>
        <v>37</v>
      </c>
      <c r="AN164" t="str">
        <f t="shared" si="7"/>
        <v>34-38</v>
      </c>
      <c r="AO164" t="str">
        <f t="shared" si="8"/>
        <v>8.000 a 9.999</v>
      </c>
    </row>
    <row r="165" spans="1:41" x14ac:dyDescent="0.25">
      <c r="A165" t="s">
        <v>945</v>
      </c>
      <c r="B165" t="s">
        <v>207</v>
      </c>
      <c r="C165">
        <v>2089799</v>
      </c>
      <c r="D165">
        <v>8093085688</v>
      </c>
      <c r="E165" t="s">
        <v>946</v>
      </c>
      <c r="F165" t="s">
        <v>209</v>
      </c>
      <c r="G165" t="s">
        <v>947</v>
      </c>
      <c r="H165" t="s">
        <v>225</v>
      </c>
      <c r="I165" t="s">
        <v>212</v>
      </c>
      <c r="K165" t="s">
        <v>213</v>
      </c>
      <c r="M165">
        <v>29</v>
      </c>
      <c r="N165" t="s">
        <v>229</v>
      </c>
      <c r="O165" t="s">
        <v>215</v>
      </c>
      <c r="P165">
        <v>29</v>
      </c>
      <c r="Q165" t="s">
        <v>229</v>
      </c>
      <c r="R165" t="s">
        <v>215</v>
      </c>
      <c r="T165" t="s">
        <v>217</v>
      </c>
      <c r="U165" t="s">
        <v>9755</v>
      </c>
      <c r="V165">
        <v>4</v>
      </c>
      <c r="W165">
        <v>6</v>
      </c>
      <c r="X165" t="s">
        <v>381</v>
      </c>
      <c r="Z165" t="s">
        <v>219</v>
      </c>
      <c r="AB165" t="s">
        <v>382</v>
      </c>
      <c r="AC165">
        <v>0</v>
      </c>
      <c r="AE165">
        <v>40202</v>
      </c>
      <c r="AF165" t="s">
        <v>948</v>
      </c>
      <c r="AG165" t="s">
        <v>949</v>
      </c>
      <c r="AH165" t="s">
        <v>219</v>
      </c>
      <c r="AI165" t="s">
        <v>220</v>
      </c>
      <c r="AJ165" t="s">
        <v>221</v>
      </c>
      <c r="AK165" s="15">
        <v>41694</v>
      </c>
      <c r="AL165">
        <v>4320.12</v>
      </c>
      <c r="AM165">
        <f t="shared" si="6"/>
        <v>36</v>
      </c>
      <c r="AN165" t="str">
        <f t="shared" si="7"/>
        <v>34-38</v>
      </c>
      <c r="AO165" t="str">
        <f t="shared" si="8"/>
        <v>4.000 a 5.999</v>
      </c>
    </row>
    <row r="166" spans="1:41" x14ac:dyDescent="0.25">
      <c r="A166" t="s">
        <v>950</v>
      </c>
      <c r="B166" t="s">
        <v>207</v>
      </c>
      <c r="C166">
        <v>2570352</v>
      </c>
      <c r="D166">
        <v>5296157621</v>
      </c>
      <c r="E166" t="s">
        <v>951</v>
      </c>
      <c r="F166" t="s">
        <v>209</v>
      </c>
      <c r="G166" t="s">
        <v>938</v>
      </c>
      <c r="H166" t="s">
        <v>225</v>
      </c>
      <c r="I166" t="s">
        <v>212</v>
      </c>
      <c r="K166" t="s">
        <v>213</v>
      </c>
      <c r="L166" t="s">
        <v>261</v>
      </c>
      <c r="M166">
        <v>127</v>
      </c>
      <c r="N166" t="s">
        <v>952</v>
      </c>
      <c r="O166" t="s">
        <v>215</v>
      </c>
      <c r="P166">
        <v>122</v>
      </c>
      <c r="Q166" t="s">
        <v>953</v>
      </c>
      <c r="R166" t="s">
        <v>215</v>
      </c>
      <c r="T166" t="s">
        <v>217</v>
      </c>
      <c r="U166" t="s">
        <v>9755</v>
      </c>
      <c r="V166">
        <v>4</v>
      </c>
      <c r="W166">
        <v>8</v>
      </c>
      <c r="X166" t="s">
        <v>218</v>
      </c>
      <c r="Z166" t="s">
        <v>219</v>
      </c>
      <c r="AC166">
        <v>0</v>
      </c>
      <c r="AE166">
        <v>0</v>
      </c>
      <c r="AI166" t="s">
        <v>220</v>
      </c>
      <c r="AJ166" t="s">
        <v>221</v>
      </c>
      <c r="AK166" s="15">
        <v>40512</v>
      </c>
      <c r="AL166">
        <v>4824.79</v>
      </c>
      <c r="AM166">
        <f t="shared" si="6"/>
        <v>40</v>
      </c>
      <c r="AN166" t="str">
        <f t="shared" si="7"/>
        <v>39-43</v>
      </c>
      <c r="AO166" t="str">
        <f t="shared" si="8"/>
        <v>4.000 a 5.999</v>
      </c>
    </row>
    <row r="167" spans="1:41" x14ac:dyDescent="0.25">
      <c r="A167" t="s">
        <v>954</v>
      </c>
      <c r="B167" t="s">
        <v>207</v>
      </c>
      <c r="C167">
        <v>1673205</v>
      </c>
      <c r="D167">
        <v>2591613656</v>
      </c>
      <c r="E167" t="s">
        <v>955</v>
      </c>
      <c r="F167" t="s">
        <v>209</v>
      </c>
      <c r="G167" t="s">
        <v>956</v>
      </c>
      <c r="H167" t="s">
        <v>225</v>
      </c>
      <c r="I167" t="s">
        <v>212</v>
      </c>
      <c r="K167" t="s">
        <v>213</v>
      </c>
      <c r="L167" t="s">
        <v>235</v>
      </c>
      <c r="M167">
        <v>926</v>
      </c>
      <c r="N167" t="s">
        <v>236</v>
      </c>
      <c r="O167" t="s">
        <v>237</v>
      </c>
      <c r="P167">
        <v>29</v>
      </c>
      <c r="Q167" t="s">
        <v>229</v>
      </c>
      <c r="R167" t="s">
        <v>215</v>
      </c>
      <c r="T167" t="s">
        <v>217</v>
      </c>
      <c r="U167" t="s">
        <v>9756</v>
      </c>
      <c r="V167">
        <v>4</v>
      </c>
      <c r="W167">
        <v>9</v>
      </c>
      <c r="X167" t="s">
        <v>218</v>
      </c>
      <c r="Z167" t="s">
        <v>219</v>
      </c>
      <c r="AC167">
        <v>0</v>
      </c>
      <c r="AE167">
        <v>0</v>
      </c>
      <c r="AI167" t="s">
        <v>220</v>
      </c>
      <c r="AJ167" t="s">
        <v>221</v>
      </c>
      <c r="AK167" s="15">
        <v>39835</v>
      </c>
      <c r="AL167">
        <v>8278.66</v>
      </c>
      <c r="AM167">
        <f t="shared" si="6"/>
        <v>45</v>
      </c>
      <c r="AN167" t="str">
        <f t="shared" si="7"/>
        <v>44-48</v>
      </c>
      <c r="AO167" t="str">
        <f t="shared" si="8"/>
        <v>8.000 a 9.999</v>
      </c>
    </row>
    <row r="168" spans="1:41" x14ac:dyDescent="0.25">
      <c r="A168" t="s">
        <v>957</v>
      </c>
      <c r="B168" t="s">
        <v>207</v>
      </c>
      <c r="C168">
        <v>3215072</v>
      </c>
      <c r="D168">
        <v>7193508679</v>
      </c>
      <c r="E168" t="s">
        <v>958</v>
      </c>
      <c r="F168" t="s">
        <v>209</v>
      </c>
      <c r="G168" t="s">
        <v>959</v>
      </c>
      <c r="H168" t="s">
        <v>225</v>
      </c>
      <c r="I168" t="s">
        <v>212</v>
      </c>
      <c r="K168" t="s">
        <v>213</v>
      </c>
      <c r="M168">
        <v>665</v>
      </c>
      <c r="N168" t="s">
        <v>709</v>
      </c>
      <c r="O168" t="s">
        <v>228</v>
      </c>
      <c r="P168">
        <v>663</v>
      </c>
      <c r="Q168" t="s">
        <v>227</v>
      </c>
      <c r="R168" t="s">
        <v>228</v>
      </c>
      <c r="T168" t="s">
        <v>290</v>
      </c>
      <c r="U168" t="s">
        <v>9755</v>
      </c>
      <c r="V168">
        <v>2</v>
      </c>
      <c r="W168">
        <v>2</v>
      </c>
      <c r="X168" t="s">
        <v>218</v>
      </c>
      <c r="Z168" t="s">
        <v>219</v>
      </c>
      <c r="AC168">
        <v>0</v>
      </c>
      <c r="AE168">
        <v>0</v>
      </c>
      <c r="AI168" t="s">
        <v>220</v>
      </c>
      <c r="AJ168" t="s">
        <v>221</v>
      </c>
      <c r="AK168" s="15">
        <v>44174</v>
      </c>
      <c r="AL168">
        <v>5403.14</v>
      </c>
      <c r="AM168">
        <f t="shared" si="6"/>
        <v>37</v>
      </c>
      <c r="AN168" t="str">
        <f t="shared" si="7"/>
        <v>34-38</v>
      </c>
      <c r="AO168" t="str">
        <f t="shared" si="8"/>
        <v>4.000 a 5.999</v>
      </c>
    </row>
    <row r="169" spans="1:41" x14ac:dyDescent="0.25">
      <c r="A169" t="s">
        <v>960</v>
      </c>
      <c r="B169" t="s">
        <v>207</v>
      </c>
      <c r="C169">
        <v>2405069</v>
      </c>
      <c r="D169">
        <v>6601115606</v>
      </c>
      <c r="E169" t="s">
        <v>961</v>
      </c>
      <c r="F169" t="s">
        <v>209</v>
      </c>
      <c r="G169" t="s">
        <v>962</v>
      </c>
      <c r="H169" t="s">
        <v>225</v>
      </c>
      <c r="I169" t="s">
        <v>212</v>
      </c>
      <c r="K169" t="s">
        <v>242</v>
      </c>
      <c r="M169">
        <v>274</v>
      </c>
      <c r="N169" t="s">
        <v>963</v>
      </c>
      <c r="O169" t="s">
        <v>215</v>
      </c>
      <c r="P169">
        <v>262</v>
      </c>
      <c r="Q169" t="s">
        <v>352</v>
      </c>
      <c r="R169" t="s">
        <v>215</v>
      </c>
      <c r="T169" t="s">
        <v>290</v>
      </c>
      <c r="U169" t="s">
        <v>9755</v>
      </c>
      <c r="V169">
        <v>3</v>
      </c>
      <c r="W169">
        <v>4</v>
      </c>
      <c r="X169" t="s">
        <v>218</v>
      </c>
      <c r="Z169" t="s">
        <v>219</v>
      </c>
      <c r="AC169">
        <v>0</v>
      </c>
      <c r="AE169">
        <v>0</v>
      </c>
      <c r="AI169" t="s">
        <v>220</v>
      </c>
      <c r="AJ169" t="s">
        <v>221</v>
      </c>
      <c r="AK169" s="15">
        <v>42898</v>
      </c>
      <c r="AL169">
        <v>4122.49</v>
      </c>
      <c r="AM169">
        <f t="shared" si="6"/>
        <v>40</v>
      </c>
      <c r="AN169" t="str">
        <f t="shared" si="7"/>
        <v>39-43</v>
      </c>
      <c r="AO169" t="str">
        <f t="shared" si="8"/>
        <v>4.000 a 5.999</v>
      </c>
    </row>
    <row r="170" spans="1:41" x14ac:dyDescent="0.25">
      <c r="A170" t="s">
        <v>964</v>
      </c>
      <c r="B170" t="s">
        <v>207</v>
      </c>
      <c r="C170">
        <v>3678596</v>
      </c>
      <c r="D170">
        <v>524398100</v>
      </c>
      <c r="E170" t="s">
        <v>965</v>
      </c>
      <c r="F170" t="s">
        <v>209</v>
      </c>
      <c r="G170" t="s">
        <v>966</v>
      </c>
      <c r="H170" t="s">
        <v>225</v>
      </c>
      <c r="I170" t="s">
        <v>212</v>
      </c>
      <c r="K170" t="s">
        <v>514</v>
      </c>
      <c r="M170">
        <v>665</v>
      </c>
      <c r="N170" t="s">
        <v>709</v>
      </c>
      <c r="O170" t="s">
        <v>228</v>
      </c>
      <c r="P170">
        <v>29</v>
      </c>
      <c r="Q170" t="s">
        <v>229</v>
      </c>
      <c r="R170" t="s">
        <v>215</v>
      </c>
      <c r="T170" t="s">
        <v>217</v>
      </c>
      <c r="U170" t="s">
        <v>9756</v>
      </c>
      <c r="V170">
        <v>2</v>
      </c>
      <c r="W170">
        <v>2</v>
      </c>
      <c r="X170" t="s">
        <v>218</v>
      </c>
      <c r="Z170" t="s">
        <v>219</v>
      </c>
      <c r="AC170">
        <v>0</v>
      </c>
      <c r="AE170">
        <v>0</v>
      </c>
      <c r="AI170" t="s">
        <v>220</v>
      </c>
      <c r="AJ170" t="s">
        <v>304</v>
      </c>
      <c r="AK170" s="15">
        <v>44119</v>
      </c>
      <c r="AL170">
        <v>6318.36</v>
      </c>
      <c r="AM170">
        <f t="shared" si="6"/>
        <v>38</v>
      </c>
      <c r="AN170" t="str">
        <f t="shared" si="7"/>
        <v>34-38</v>
      </c>
      <c r="AO170" t="str">
        <f t="shared" si="8"/>
        <v>6.000 a 7.999</v>
      </c>
    </row>
    <row r="171" spans="1:41" x14ac:dyDescent="0.25">
      <c r="A171" t="s">
        <v>967</v>
      </c>
      <c r="B171" t="s">
        <v>239</v>
      </c>
      <c r="C171">
        <v>1879653</v>
      </c>
      <c r="D171">
        <v>5296160681</v>
      </c>
      <c r="E171" t="s">
        <v>968</v>
      </c>
      <c r="F171" t="s">
        <v>209</v>
      </c>
      <c r="G171" t="s">
        <v>969</v>
      </c>
      <c r="H171" t="s">
        <v>211</v>
      </c>
      <c r="I171" t="s">
        <v>212</v>
      </c>
      <c r="K171" t="s">
        <v>213</v>
      </c>
      <c r="M171">
        <v>498</v>
      </c>
      <c r="N171" t="s">
        <v>423</v>
      </c>
      <c r="O171" t="s">
        <v>244</v>
      </c>
      <c r="P171">
        <v>211</v>
      </c>
      <c r="Q171" t="s">
        <v>245</v>
      </c>
      <c r="R171" t="s">
        <v>244</v>
      </c>
      <c r="T171" t="s">
        <v>290</v>
      </c>
      <c r="U171" t="s">
        <v>9755</v>
      </c>
      <c r="V171">
        <v>3</v>
      </c>
      <c r="W171">
        <v>8</v>
      </c>
      <c r="X171" t="s">
        <v>218</v>
      </c>
      <c r="Z171" t="s">
        <v>219</v>
      </c>
      <c r="AC171">
        <v>0</v>
      </c>
      <c r="AE171">
        <v>0</v>
      </c>
      <c r="AI171" t="s">
        <v>220</v>
      </c>
      <c r="AJ171" t="s">
        <v>221</v>
      </c>
      <c r="AK171" s="15">
        <v>40749</v>
      </c>
      <c r="AL171">
        <v>8014.64</v>
      </c>
      <c r="AM171">
        <f t="shared" si="6"/>
        <v>39</v>
      </c>
      <c r="AN171" t="str">
        <f t="shared" si="7"/>
        <v>39-43</v>
      </c>
      <c r="AO171" t="str">
        <f t="shared" si="8"/>
        <v>8.000 a 9.999</v>
      </c>
    </row>
    <row r="172" spans="1:41" x14ac:dyDescent="0.25">
      <c r="A172" t="s">
        <v>970</v>
      </c>
      <c r="B172" t="s">
        <v>239</v>
      </c>
      <c r="C172">
        <v>1888216</v>
      </c>
      <c r="D172">
        <v>98660934687</v>
      </c>
      <c r="E172" t="s">
        <v>971</v>
      </c>
      <c r="F172" t="s">
        <v>209</v>
      </c>
      <c r="G172" t="s">
        <v>972</v>
      </c>
      <c r="H172" t="s">
        <v>225</v>
      </c>
      <c r="I172" t="s">
        <v>212</v>
      </c>
      <c r="K172" t="s">
        <v>213</v>
      </c>
      <c r="M172">
        <v>771</v>
      </c>
      <c r="N172" t="s">
        <v>303</v>
      </c>
      <c r="O172" t="s">
        <v>283</v>
      </c>
      <c r="P172">
        <v>746</v>
      </c>
      <c r="Q172" t="s">
        <v>289</v>
      </c>
      <c r="R172" t="s">
        <v>283</v>
      </c>
      <c r="T172" t="s">
        <v>230</v>
      </c>
      <c r="U172" t="s">
        <v>9756</v>
      </c>
      <c r="V172">
        <v>4</v>
      </c>
      <c r="W172">
        <v>8</v>
      </c>
      <c r="X172" t="s">
        <v>218</v>
      </c>
      <c r="Z172" t="s">
        <v>219</v>
      </c>
      <c r="AC172">
        <v>0</v>
      </c>
      <c r="AE172">
        <v>0</v>
      </c>
      <c r="AI172" t="s">
        <v>220</v>
      </c>
      <c r="AJ172" t="s">
        <v>221</v>
      </c>
      <c r="AK172" s="15">
        <v>40799</v>
      </c>
      <c r="AL172">
        <v>25873.29</v>
      </c>
      <c r="AM172">
        <f t="shared" si="6"/>
        <v>44</v>
      </c>
      <c r="AN172" t="str">
        <f t="shared" si="7"/>
        <v>44-48</v>
      </c>
      <c r="AO172" t="str">
        <f t="shared" si="8"/>
        <v>20.000 ou mais</v>
      </c>
    </row>
    <row r="173" spans="1:41" x14ac:dyDescent="0.25">
      <c r="A173" t="s">
        <v>973</v>
      </c>
      <c r="B173" t="s">
        <v>207</v>
      </c>
      <c r="C173">
        <v>1810251</v>
      </c>
      <c r="D173">
        <v>8224775640</v>
      </c>
      <c r="E173" t="s">
        <v>974</v>
      </c>
      <c r="F173" t="s">
        <v>209</v>
      </c>
      <c r="G173" t="s">
        <v>975</v>
      </c>
      <c r="H173" t="s">
        <v>529</v>
      </c>
      <c r="I173" t="s">
        <v>212</v>
      </c>
      <c r="K173" t="s">
        <v>213</v>
      </c>
      <c r="M173">
        <v>816</v>
      </c>
      <c r="N173" t="s">
        <v>582</v>
      </c>
      <c r="O173" t="s">
        <v>215</v>
      </c>
      <c r="P173">
        <v>808</v>
      </c>
      <c r="Q173" t="s">
        <v>583</v>
      </c>
      <c r="R173" t="s">
        <v>215</v>
      </c>
      <c r="T173" t="s">
        <v>217</v>
      </c>
      <c r="U173" t="s">
        <v>9756</v>
      </c>
      <c r="V173">
        <v>3</v>
      </c>
      <c r="W173">
        <v>9</v>
      </c>
      <c r="X173" t="s">
        <v>218</v>
      </c>
      <c r="Z173" t="s">
        <v>219</v>
      </c>
      <c r="AC173">
        <v>0</v>
      </c>
      <c r="AE173">
        <v>0</v>
      </c>
      <c r="AI173" t="s">
        <v>220</v>
      </c>
      <c r="AJ173" t="s">
        <v>221</v>
      </c>
      <c r="AK173" s="15">
        <v>40413</v>
      </c>
      <c r="AL173">
        <v>7967.9</v>
      </c>
      <c r="AM173">
        <f t="shared" si="6"/>
        <v>36</v>
      </c>
      <c r="AN173" t="str">
        <f t="shared" si="7"/>
        <v>34-38</v>
      </c>
      <c r="AO173" t="str">
        <f t="shared" si="8"/>
        <v>6.000 a 7.999</v>
      </c>
    </row>
    <row r="174" spans="1:41" x14ac:dyDescent="0.25">
      <c r="A174" t="s">
        <v>976</v>
      </c>
      <c r="B174" t="s">
        <v>207</v>
      </c>
      <c r="C174">
        <v>1097685</v>
      </c>
      <c r="D174">
        <v>48515051672</v>
      </c>
      <c r="E174" t="s">
        <v>977</v>
      </c>
      <c r="F174" t="s">
        <v>209</v>
      </c>
      <c r="G174" t="s">
        <v>978</v>
      </c>
      <c r="H174" t="s">
        <v>225</v>
      </c>
      <c r="I174" t="s">
        <v>212</v>
      </c>
      <c r="K174" t="s">
        <v>213</v>
      </c>
      <c r="L174" t="s">
        <v>261</v>
      </c>
      <c r="M174">
        <v>288</v>
      </c>
      <c r="N174" t="s">
        <v>979</v>
      </c>
      <c r="O174" t="s">
        <v>362</v>
      </c>
      <c r="P174">
        <v>288</v>
      </c>
      <c r="Q174" t="s">
        <v>979</v>
      </c>
      <c r="R174" t="s">
        <v>362</v>
      </c>
      <c r="T174" t="s">
        <v>263</v>
      </c>
      <c r="U174" t="s">
        <v>9756</v>
      </c>
      <c r="V174">
        <v>4</v>
      </c>
      <c r="W174">
        <v>16</v>
      </c>
      <c r="X174" t="s">
        <v>218</v>
      </c>
      <c r="Z174" t="s">
        <v>219</v>
      </c>
      <c r="AC174">
        <v>26314</v>
      </c>
      <c r="AD174" t="s">
        <v>980</v>
      </c>
      <c r="AE174">
        <v>0</v>
      </c>
      <c r="AI174" t="s">
        <v>220</v>
      </c>
      <c r="AJ174" t="s">
        <v>221</v>
      </c>
      <c r="AK174" s="15">
        <v>37226</v>
      </c>
      <c r="AL174">
        <v>31464.21</v>
      </c>
      <c r="AM174">
        <f t="shared" si="6"/>
        <v>55</v>
      </c>
      <c r="AN174" t="str">
        <f t="shared" si="7"/>
        <v>54-58</v>
      </c>
      <c r="AO174" t="str">
        <f t="shared" si="8"/>
        <v>20.000 ou mais</v>
      </c>
    </row>
    <row r="175" spans="1:41" x14ac:dyDescent="0.25">
      <c r="A175" t="s">
        <v>981</v>
      </c>
      <c r="B175" t="s">
        <v>207</v>
      </c>
      <c r="C175">
        <v>2377524</v>
      </c>
      <c r="D175">
        <v>8263972639</v>
      </c>
      <c r="E175" t="s">
        <v>982</v>
      </c>
      <c r="F175" t="s">
        <v>209</v>
      </c>
      <c r="G175" t="s">
        <v>983</v>
      </c>
      <c r="H175" t="s">
        <v>211</v>
      </c>
      <c r="I175" t="s">
        <v>212</v>
      </c>
      <c r="K175" t="s">
        <v>213</v>
      </c>
      <c r="M175">
        <v>797</v>
      </c>
      <c r="N175" t="s">
        <v>984</v>
      </c>
      <c r="O175" t="s">
        <v>237</v>
      </c>
      <c r="P175">
        <v>1155</v>
      </c>
      <c r="Q175" t="s">
        <v>985</v>
      </c>
      <c r="R175" t="s">
        <v>237</v>
      </c>
      <c r="T175" t="s">
        <v>217</v>
      </c>
      <c r="U175" t="s">
        <v>9754</v>
      </c>
      <c r="V175">
        <v>4</v>
      </c>
      <c r="W175">
        <v>4</v>
      </c>
      <c r="X175" t="s">
        <v>218</v>
      </c>
      <c r="Z175" t="s">
        <v>219</v>
      </c>
      <c r="AC175">
        <v>0</v>
      </c>
      <c r="AE175">
        <v>0</v>
      </c>
      <c r="AI175" t="s">
        <v>220</v>
      </c>
      <c r="AJ175" t="s">
        <v>221</v>
      </c>
      <c r="AK175" s="15">
        <v>42810</v>
      </c>
      <c r="AL175">
        <v>3283.8</v>
      </c>
      <c r="AM175">
        <f t="shared" si="6"/>
        <v>35</v>
      </c>
      <c r="AN175" t="str">
        <f t="shared" si="7"/>
        <v>34-38</v>
      </c>
      <c r="AO175" t="str">
        <f t="shared" si="8"/>
        <v>2.000 a 3.999</v>
      </c>
    </row>
    <row r="176" spans="1:41" x14ac:dyDescent="0.25">
      <c r="A176" t="s">
        <v>986</v>
      </c>
      <c r="B176" t="s">
        <v>207</v>
      </c>
      <c r="C176">
        <v>2163316</v>
      </c>
      <c r="D176">
        <v>3074581646</v>
      </c>
      <c r="E176" t="s">
        <v>987</v>
      </c>
      <c r="F176" t="s">
        <v>209</v>
      </c>
      <c r="G176" t="s">
        <v>988</v>
      </c>
      <c r="H176" t="s">
        <v>225</v>
      </c>
      <c r="I176" t="s">
        <v>212</v>
      </c>
      <c r="K176" t="s">
        <v>213</v>
      </c>
      <c r="M176">
        <v>46</v>
      </c>
      <c r="N176" t="s">
        <v>271</v>
      </c>
      <c r="O176" t="s">
        <v>228</v>
      </c>
      <c r="P176">
        <v>29</v>
      </c>
      <c r="Q176" t="s">
        <v>229</v>
      </c>
      <c r="R176" t="s">
        <v>215</v>
      </c>
      <c r="T176" t="s">
        <v>217</v>
      </c>
      <c r="U176" t="s">
        <v>9755</v>
      </c>
      <c r="V176">
        <v>4</v>
      </c>
      <c r="W176">
        <v>6</v>
      </c>
      <c r="X176" t="s">
        <v>218</v>
      </c>
      <c r="Z176" t="s">
        <v>219</v>
      </c>
      <c r="AC176">
        <v>0</v>
      </c>
      <c r="AE176">
        <v>0</v>
      </c>
      <c r="AI176" t="s">
        <v>220</v>
      </c>
      <c r="AJ176" t="s">
        <v>221</v>
      </c>
      <c r="AK176" s="15">
        <v>41900</v>
      </c>
      <c r="AL176">
        <v>4320.12</v>
      </c>
      <c r="AM176">
        <f t="shared" si="6"/>
        <v>46</v>
      </c>
      <c r="AN176" t="str">
        <f t="shared" si="7"/>
        <v>44-48</v>
      </c>
      <c r="AO176" t="str">
        <f t="shared" si="8"/>
        <v>4.000 a 5.999</v>
      </c>
    </row>
    <row r="177" spans="1:41" x14ac:dyDescent="0.25">
      <c r="A177" t="s">
        <v>989</v>
      </c>
      <c r="B177" t="s">
        <v>207</v>
      </c>
      <c r="C177">
        <v>3210354</v>
      </c>
      <c r="D177">
        <v>12610598670</v>
      </c>
      <c r="E177" t="s">
        <v>990</v>
      </c>
      <c r="F177" t="s">
        <v>209</v>
      </c>
      <c r="G177" t="s">
        <v>991</v>
      </c>
      <c r="H177" t="s">
        <v>225</v>
      </c>
      <c r="I177" t="s">
        <v>212</v>
      </c>
      <c r="K177" t="s">
        <v>213</v>
      </c>
      <c r="M177">
        <v>92</v>
      </c>
      <c r="N177" t="s">
        <v>724</v>
      </c>
      <c r="O177" t="s">
        <v>228</v>
      </c>
      <c r="P177">
        <v>92</v>
      </c>
      <c r="Q177" t="s">
        <v>724</v>
      </c>
      <c r="R177" t="s">
        <v>228</v>
      </c>
      <c r="S177" t="s">
        <v>394</v>
      </c>
      <c r="T177" t="s">
        <v>217</v>
      </c>
      <c r="U177" t="s">
        <v>9755</v>
      </c>
      <c r="V177">
        <v>2</v>
      </c>
      <c r="W177">
        <v>2</v>
      </c>
      <c r="X177" t="s">
        <v>218</v>
      </c>
      <c r="Z177" t="s">
        <v>219</v>
      </c>
      <c r="AC177">
        <v>0</v>
      </c>
      <c r="AE177">
        <v>0</v>
      </c>
      <c r="AI177" t="s">
        <v>220</v>
      </c>
      <c r="AJ177" t="s">
        <v>221</v>
      </c>
      <c r="AK177" s="15">
        <v>44119</v>
      </c>
      <c r="AL177">
        <v>3595.15</v>
      </c>
      <c r="AM177">
        <f t="shared" si="6"/>
        <v>28</v>
      </c>
      <c r="AN177" t="str">
        <f t="shared" si="7"/>
        <v>24-28</v>
      </c>
      <c r="AO177" t="str">
        <f t="shared" si="8"/>
        <v>2.000 a 3.999</v>
      </c>
    </row>
    <row r="178" spans="1:41" x14ac:dyDescent="0.25">
      <c r="A178" t="s">
        <v>992</v>
      </c>
      <c r="B178" t="s">
        <v>239</v>
      </c>
      <c r="C178">
        <v>1362637</v>
      </c>
      <c r="D178">
        <v>4406903666</v>
      </c>
      <c r="E178" t="s">
        <v>993</v>
      </c>
      <c r="F178" t="s">
        <v>209</v>
      </c>
      <c r="G178" t="s">
        <v>994</v>
      </c>
      <c r="H178" t="s">
        <v>225</v>
      </c>
      <c r="I178" t="s">
        <v>212</v>
      </c>
      <c r="K178" t="s">
        <v>213</v>
      </c>
      <c r="L178" t="s">
        <v>995</v>
      </c>
      <c r="M178">
        <v>498</v>
      </c>
      <c r="N178" t="s">
        <v>423</v>
      </c>
      <c r="O178" t="s">
        <v>244</v>
      </c>
      <c r="P178">
        <v>211</v>
      </c>
      <c r="Q178" t="s">
        <v>245</v>
      </c>
      <c r="R178" t="s">
        <v>244</v>
      </c>
      <c r="T178" t="s">
        <v>217</v>
      </c>
      <c r="U178" t="s">
        <v>9755</v>
      </c>
      <c r="V178">
        <v>4</v>
      </c>
      <c r="W178">
        <v>13</v>
      </c>
      <c r="X178" t="s">
        <v>218</v>
      </c>
      <c r="Z178" t="s">
        <v>219</v>
      </c>
      <c r="AC178">
        <v>0</v>
      </c>
      <c r="AE178">
        <v>0</v>
      </c>
      <c r="AI178" t="s">
        <v>220</v>
      </c>
      <c r="AJ178" t="s">
        <v>221</v>
      </c>
      <c r="AK178" s="15">
        <v>37530</v>
      </c>
      <c r="AL178">
        <v>10797.7</v>
      </c>
      <c r="AM178">
        <f t="shared" si="6"/>
        <v>41</v>
      </c>
      <c r="AN178" t="str">
        <f t="shared" si="7"/>
        <v>39-43</v>
      </c>
      <c r="AO178" t="str">
        <f t="shared" si="8"/>
        <v>10.000 a 11.999</v>
      </c>
    </row>
    <row r="179" spans="1:41" x14ac:dyDescent="0.25">
      <c r="A179" t="s">
        <v>996</v>
      </c>
      <c r="B179" t="s">
        <v>239</v>
      </c>
      <c r="C179">
        <v>1459755</v>
      </c>
      <c r="D179">
        <v>5994244600</v>
      </c>
      <c r="E179" t="s">
        <v>997</v>
      </c>
      <c r="F179" t="s">
        <v>209</v>
      </c>
      <c r="G179" t="s">
        <v>998</v>
      </c>
      <c r="H179" t="s">
        <v>225</v>
      </c>
      <c r="I179" t="s">
        <v>212</v>
      </c>
      <c r="K179" t="s">
        <v>317</v>
      </c>
      <c r="L179" t="s">
        <v>655</v>
      </c>
      <c r="M179">
        <v>549</v>
      </c>
      <c r="N179" t="s">
        <v>791</v>
      </c>
      <c r="O179" t="s">
        <v>244</v>
      </c>
      <c r="P179">
        <v>211</v>
      </c>
      <c r="Q179" t="s">
        <v>245</v>
      </c>
      <c r="R179" t="s">
        <v>244</v>
      </c>
      <c r="T179" t="s">
        <v>230</v>
      </c>
      <c r="U179" t="s">
        <v>9756</v>
      </c>
      <c r="V179">
        <v>4</v>
      </c>
      <c r="W179">
        <v>12</v>
      </c>
      <c r="X179" t="s">
        <v>218</v>
      </c>
      <c r="Z179" t="s">
        <v>219</v>
      </c>
      <c r="AC179">
        <v>0</v>
      </c>
      <c r="AE179">
        <v>0</v>
      </c>
      <c r="AI179" t="s">
        <v>220</v>
      </c>
      <c r="AJ179" t="s">
        <v>221</v>
      </c>
      <c r="AK179" s="15">
        <v>38184</v>
      </c>
      <c r="AL179">
        <v>12796.19</v>
      </c>
      <c r="AM179">
        <f t="shared" si="6"/>
        <v>42</v>
      </c>
      <c r="AN179" t="str">
        <f t="shared" si="7"/>
        <v>39-43</v>
      </c>
      <c r="AO179" t="str">
        <f t="shared" si="8"/>
        <v>12.000 a 13.999</v>
      </c>
    </row>
    <row r="180" spans="1:41" x14ac:dyDescent="0.25">
      <c r="A180" t="s">
        <v>999</v>
      </c>
      <c r="B180" t="s">
        <v>207</v>
      </c>
      <c r="C180">
        <v>2298225</v>
      </c>
      <c r="D180">
        <v>45273952620</v>
      </c>
      <c r="E180" t="s">
        <v>1000</v>
      </c>
      <c r="F180" t="s">
        <v>209</v>
      </c>
      <c r="G180" t="s">
        <v>1001</v>
      </c>
      <c r="H180" t="s">
        <v>225</v>
      </c>
      <c r="I180" t="s">
        <v>212</v>
      </c>
      <c r="K180" t="s">
        <v>213</v>
      </c>
      <c r="M180">
        <v>1217</v>
      </c>
      <c r="N180" t="s">
        <v>914</v>
      </c>
      <c r="O180" t="s">
        <v>228</v>
      </c>
      <c r="P180">
        <v>29</v>
      </c>
      <c r="Q180" t="s">
        <v>229</v>
      </c>
      <c r="R180" t="s">
        <v>215</v>
      </c>
      <c r="S180" t="s">
        <v>1002</v>
      </c>
      <c r="T180" t="s">
        <v>230</v>
      </c>
      <c r="U180" t="s">
        <v>9755</v>
      </c>
      <c r="V180">
        <v>4</v>
      </c>
      <c r="W180">
        <v>5</v>
      </c>
      <c r="X180" t="s">
        <v>218</v>
      </c>
      <c r="Z180" t="s">
        <v>219</v>
      </c>
      <c r="AC180">
        <v>0</v>
      </c>
      <c r="AE180">
        <v>0</v>
      </c>
      <c r="AI180" t="s">
        <v>220</v>
      </c>
      <c r="AJ180" t="s">
        <v>221</v>
      </c>
      <c r="AK180" s="15">
        <v>42440</v>
      </c>
      <c r="AL180">
        <v>5022.75</v>
      </c>
      <c r="AM180">
        <f t="shared" si="6"/>
        <v>61</v>
      </c>
      <c r="AN180" t="str">
        <f t="shared" si="7"/>
        <v>59-63</v>
      </c>
      <c r="AO180" t="str">
        <f t="shared" si="8"/>
        <v>4.000 a 5.999</v>
      </c>
    </row>
    <row r="181" spans="1:41" x14ac:dyDescent="0.25">
      <c r="A181" t="s">
        <v>1003</v>
      </c>
      <c r="B181" t="s">
        <v>239</v>
      </c>
      <c r="C181">
        <v>2934898</v>
      </c>
      <c r="D181">
        <v>8288301690</v>
      </c>
      <c r="E181" t="s">
        <v>1004</v>
      </c>
      <c r="F181" t="s">
        <v>209</v>
      </c>
      <c r="G181" t="s">
        <v>1005</v>
      </c>
      <c r="H181" t="s">
        <v>225</v>
      </c>
      <c r="I181" t="s">
        <v>212</v>
      </c>
      <c r="K181" t="s">
        <v>213</v>
      </c>
      <c r="M181">
        <v>499</v>
      </c>
      <c r="N181" t="s">
        <v>817</v>
      </c>
      <c r="O181" t="s">
        <v>244</v>
      </c>
      <c r="P181">
        <v>211</v>
      </c>
      <c r="Q181" t="s">
        <v>245</v>
      </c>
      <c r="R181" t="s">
        <v>244</v>
      </c>
      <c r="T181" t="s">
        <v>217</v>
      </c>
      <c r="U181" t="s">
        <v>9755</v>
      </c>
      <c r="V181">
        <v>4</v>
      </c>
      <c r="W181">
        <v>4</v>
      </c>
      <c r="X181" t="s">
        <v>218</v>
      </c>
      <c r="Z181" t="s">
        <v>219</v>
      </c>
      <c r="AC181">
        <v>0</v>
      </c>
      <c r="AE181">
        <v>0</v>
      </c>
      <c r="AI181" t="s">
        <v>220</v>
      </c>
      <c r="AJ181" t="s">
        <v>221</v>
      </c>
      <c r="AK181" s="15">
        <v>42948</v>
      </c>
      <c r="AL181">
        <v>6748.45</v>
      </c>
      <c r="AM181">
        <f t="shared" si="6"/>
        <v>34</v>
      </c>
      <c r="AN181" t="str">
        <f t="shared" si="7"/>
        <v>34-38</v>
      </c>
      <c r="AO181" t="str">
        <f t="shared" si="8"/>
        <v>6.000 a 7.999</v>
      </c>
    </row>
    <row r="182" spans="1:41" x14ac:dyDescent="0.25">
      <c r="A182" t="s">
        <v>1006</v>
      </c>
      <c r="B182" t="s">
        <v>239</v>
      </c>
      <c r="C182">
        <v>1534379</v>
      </c>
      <c r="D182">
        <v>5431234641</v>
      </c>
      <c r="E182" t="s">
        <v>1007</v>
      </c>
      <c r="F182" t="s">
        <v>209</v>
      </c>
      <c r="G182" t="s">
        <v>1008</v>
      </c>
      <c r="H182" t="s">
        <v>225</v>
      </c>
      <c r="I182" t="s">
        <v>212</v>
      </c>
      <c r="K182" t="s">
        <v>213</v>
      </c>
      <c r="L182" t="s">
        <v>261</v>
      </c>
      <c r="M182">
        <v>743</v>
      </c>
      <c r="N182" t="s">
        <v>282</v>
      </c>
      <c r="O182" t="s">
        <v>283</v>
      </c>
      <c r="P182">
        <v>743</v>
      </c>
      <c r="Q182" t="s">
        <v>282</v>
      </c>
      <c r="R182" t="s">
        <v>283</v>
      </c>
      <c r="T182" t="s">
        <v>230</v>
      </c>
      <c r="U182" t="s">
        <v>9756</v>
      </c>
      <c r="V182">
        <v>4</v>
      </c>
      <c r="W182">
        <v>11</v>
      </c>
      <c r="X182" t="s">
        <v>218</v>
      </c>
      <c r="Z182" t="s">
        <v>219</v>
      </c>
      <c r="AC182">
        <v>0</v>
      </c>
      <c r="AE182">
        <v>0</v>
      </c>
      <c r="AI182" t="s">
        <v>220</v>
      </c>
      <c r="AJ182" t="s">
        <v>221</v>
      </c>
      <c r="AK182" s="15">
        <v>38880</v>
      </c>
      <c r="AL182">
        <v>10449.39</v>
      </c>
      <c r="AM182">
        <f t="shared" si="6"/>
        <v>41</v>
      </c>
      <c r="AN182" t="str">
        <f t="shared" si="7"/>
        <v>39-43</v>
      </c>
      <c r="AO182" t="str">
        <f t="shared" si="8"/>
        <v>10.000 a 11.999</v>
      </c>
    </row>
    <row r="183" spans="1:41" x14ac:dyDescent="0.25">
      <c r="A183" t="s">
        <v>1009</v>
      </c>
      <c r="B183" t="s">
        <v>239</v>
      </c>
      <c r="C183">
        <v>1435803</v>
      </c>
      <c r="D183">
        <v>3192388650</v>
      </c>
      <c r="E183" t="s">
        <v>1010</v>
      </c>
      <c r="F183" t="s">
        <v>209</v>
      </c>
      <c r="G183" t="s">
        <v>1011</v>
      </c>
      <c r="H183" t="s">
        <v>225</v>
      </c>
      <c r="I183" t="s">
        <v>212</v>
      </c>
      <c r="K183" t="s">
        <v>213</v>
      </c>
      <c r="L183" t="s">
        <v>261</v>
      </c>
      <c r="M183">
        <v>746</v>
      </c>
      <c r="N183" t="s">
        <v>289</v>
      </c>
      <c r="O183" t="s">
        <v>283</v>
      </c>
      <c r="P183">
        <v>746</v>
      </c>
      <c r="Q183" t="s">
        <v>289</v>
      </c>
      <c r="R183" t="s">
        <v>283</v>
      </c>
      <c r="T183" t="s">
        <v>217</v>
      </c>
      <c r="U183" t="s">
        <v>9756</v>
      </c>
      <c r="V183">
        <v>4</v>
      </c>
      <c r="W183">
        <v>12</v>
      </c>
      <c r="X183" t="s">
        <v>381</v>
      </c>
      <c r="Z183" t="s">
        <v>219</v>
      </c>
      <c r="AB183" t="s">
        <v>382</v>
      </c>
      <c r="AC183">
        <v>0</v>
      </c>
      <c r="AE183">
        <v>26443</v>
      </c>
      <c r="AF183" t="s">
        <v>383</v>
      </c>
      <c r="AG183" t="s">
        <v>1012</v>
      </c>
      <c r="AH183" t="s">
        <v>219</v>
      </c>
      <c r="AI183" t="s">
        <v>220</v>
      </c>
      <c r="AJ183" t="s">
        <v>347</v>
      </c>
      <c r="AK183" s="15">
        <v>37958</v>
      </c>
      <c r="AL183">
        <v>11010.05</v>
      </c>
      <c r="AM183">
        <f t="shared" si="6"/>
        <v>45</v>
      </c>
      <c r="AN183" t="str">
        <f t="shared" si="7"/>
        <v>44-48</v>
      </c>
      <c r="AO183" t="str">
        <f t="shared" si="8"/>
        <v>10.000 a 11.999</v>
      </c>
    </row>
    <row r="184" spans="1:41" x14ac:dyDescent="0.25">
      <c r="A184" t="s">
        <v>1013</v>
      </c>
      <c r="B184" t="s">
        <v>207</v>
      </c>
      <c r="C184">
        <v>3228408</v>
      </c>
      <c r="D184">
        <v>11222132630</v>
      </c>
      <c r="E184" t="s">
        <v>1014</v>
      </c>
      <c r="F184" t="s">
        <v>209</v>
      </c>
      <c r="G184" t="s">
        <v>1015</v>
      </c>
      <c r="H184" t="s">
        <v>225</v>
      </c>
      <c r="I184" t="s">
        <v>212</v>
      </c>
      <c r="K184" t="s">
        <v>213</v>
      </c>
      <c r="M184">
        <v>340</v>
      </c>
      <c r="N184" t="s">
        <v>670</v>
      </c>
      <c r="O184" t="s">
        <v>215</v>
      </c>
      <c r="P184">
        <v>340</v>
      </c>
      <c r="Q184" t="s">
        <v>670</v>
      </c>
      <c r="R184" t="s">
        <v>215</v>
      </c>
      <c r="T184" t="s">
        <v>230</v>
      </c>
      <c r="U184" t="s">
        <v>9755</v>
      </c>
      <c r="V184">
        <v>1</v>
      </c>
      <c r="W184">
        <v>2</v>
      </c>
      <c r="X184" t="s">
        <v>218</v>
      </c>
      <c r="Z184" t="s">
        <v>219</v>
      </c>
      <c r="AC184">
        <v>0</v>
      </c>
      <c r="AE184">
        <v>0</v>
      </c>
      <c r="AI184" t="s">
        <v>220</v>
      </c>
      <c r="AJ184" t="s">
        <v>221</v>
      </c>
      <c r="AK184" s="15">
        <v>44260</v>
      </c>
      <c r="AL184">
        <v>3864.44</v>
      </c>
      <c r="AM184">
        <f t="shared" si="6"/>
        <v>30</v>
      </c>
      <c r="AN184" t="str">
        <f t="shared" si="7"/>
        <v>29-33</v>
      </c>
      <c r="AO184" t="str">
        <f t="shared" si="8"/>
        <v>2.000 a 3.999</v>
      </c>
    </row>
    <row r="185" spans="1:41" x14ac:dyDescent="0.25">
      <c r="A185" t="s">
        <v>1016</v>
      </c>
      <c r="B185" t="s">
        <v>207</v>
      </c>
      <c r="C185">
        <v>2259014</v>
      </c>
      <c r="D185">
        <v>9780477616</v>
      </c>
      <c r="E185" t="s">
        <v>1017</v>
      </c>
      <c r="F185" t="s">
        <v>209</v>
      </c>
      <c r="G185" t="s">
        <v>1018</v>
      </c>
      <c r="H185" t="s">
        <v>225</v>
      </c>
      <c r="I185" t="s">
        <v>212</v>
      </c>
      <c r="K185" t="s">
        <v>213</v>
      </c>
      <c r="M185">
        <v>29</v>
      </c>
      <c r="N185" t="s">
        <v>229</v>
      </c>
      <c r="O185" t="s">
        <v>215</v>
      </c>
      <c r="P185">
        <v>29</v>
      </c>
      <c r="Q185" t="s">
        <v>229</v>
      </c>
      <c r="R185" t="s">
        <v>215</v>
      </c>
      <c r="S185" t="s">
        <v>1019</v>
      </c>
      <c r="T185" t="s">
        <v>217</v>
      </c>
      <c r="U185" t="s">
        <v>9755</v>
      </c>
      <c r="V185">
        <v>4</v>
      </c>
      <c r="W185">
        <v>5</v>
      </c>
      <c r="X185" t="s">
        <v>218</v>
      </c>
      <c r="Z185" t="s">
        <v>219</v>
      </c>
      <c r="AC185">
        <v>0</v>
      </c>
      <c r="AE185">
        <v>0</v>
      </c>
      <c r="AI185" t="s">
        <v>220</v>
      </c>
      <c r="AJ185" t="s">
        <v>221</v>
      </c>
      <c r="AK185" s="15">
        <v>42286</v>
      </c>
      <c r="AL185">
        <v>5133.46</v>
      </c>
      <c r="AM185">
        <f t="shared" si="6"/>
        <v>33</v>
      </c>
      <c r="AN185" t="str">
        <f t="shared" si="7"/>
        <v>29-33</v>
      </c>
      <c r="AO185" t="str">
        <f t="shared" si="8"/>
        <v>4.000 a 5.999</v>
      </c>
    </row>
    <row r="186" spans="1:41" x14ac:dyDescent="0.25">
      <c r="A186" t="s">
        <v>1020</v>
      </c>
      <c r="B186" t="s">
        <v>239</v>
      </c>
      <c r="C186">
        <v>1434505</v>
      </c>
      <c r="D186">
        <v>4229617607</v>
      </c>
      <c r="E186" t="s">
        <v>1021</v>
      </c>
      <c r="F186" t="s">
        <v>209</v>
      </c>
      <c r="G186" t="s">
        <v>1022</v>
      </c>
      <c r="H186" t="s">
        <v>529</v>
      </c>
      <c r="I186" t="s">
        <v>212</v>
      </c>
      <c r="K186" t="s">
        <v>213</v>
      </c>
      <c r="L186" t="s">
        <v>261</v>
      </c>
      <c r="M186">
        <v>491</v>
      </c>
      <c r="N186" t="s">
        <v>935</v>
      </c>
      <c r="O186" t="s">
        <v>244</v>
      </c>
      <c r="P186">
        <v>211</v>
      </c>
      <c r="Q186" t="s">
        <v>245</v>
      </c>
      <c r="R186" t="s">
        <v>244</v>
      </c>
      <c r="T186" t="s">
        <v>230</v>
      </c>
      <c r="U186" t="s">
        <v>9755</v>
      </c>
      <c r="V186">
        <v>4</v>
      </c>
      <c r="W186">
        <v>13</v>
      </c>
      <c r="X186" t="s">
        <v>218</v>
      </c>
      <c r="Z186" t="s">
        <v>219</v>
      </c>
      <c r="AC186">
        <v>0</v>
      </c>
      <c r="AE186">
        <v>0</v>
      </c>
      <c r="AI186" t="s">
        <v>220</v>
      </c>
      <c r="AJ186" t="s">
        <v>221</v>
      </c>
      <c r="AK186" s="15">
        <v>37937</v>
      </c>
      <c r="AL186">
        <v>7648.77</v>
      </c>
      <c r="AM186">
        <f t="shared" si="6"/>
        <v>41</v>
      </c>
      <c r="AN186" t="str">
        <f t="shared" si="7"/>
        <v>39-43</v>
      </c>
      <c r="AO186" t="str">
        <f t="shared" si="8"/>
        <v>6.000 a 7.999</v>
      </c>
    </row>
    <row r="187" spans="1:41" x14ac:dyDescent="0.25">
      <c r="A187" t="s">
        <v>1023</v>
      </c>
      <c r="B187" t="s">
        <v>207</v>
      </c>
      <c r="C187">
        <v>3308390</v>
      </c>
      <c r="D187">
        <v>11391808606</v>
      </c>
      <c r="E187" t="s">
        <v>1024</v>
      </c>
      <c r="F187" t="s">
        <v>209</v>
      </c>
      <c r="G187" t="s">
        <v>1025</v>
      </c>
      <c r="H187" t="s">
        <v>225</v>
      </c>
      <c r="I187" t="s">
        <v>212</v>
      </c>
      <c r="K187" t="s">
        <v>213</v>
      </c>
      <c r="M187">
        <v>141</v>
      </c>
      <c r="N187" t="s">
        <v>1026</v>
      </c>
      <c r="O187" t="s">
        <v>215</v>
      </c>
      <c r="P187">
        <v>131</v>
      </c>
      <c r="Q187" t="s">
        <v>357</v>
      </c>
      <c r="R187" t="s">
        <v>215</v>
      </c>
      <c r="T187" t="s">
        <v>217</v>
      </c>
      <c r="U187" t="s">
        <v>9756</v>
      </c>
      <c r="V187">
        <v>1</v>
      </c>
      <c r="W187">
        <v>1</v>
      </c>
      <c r="X187" t="s">
        <v>218</v>
      </c>
      <c r="Z187" t="s">
        <v>219</v>
      </c>
      <c r="AB187" t="s">
        <v>827</v>
      </c>
      <c r="AC187">
        <v>0</v>
      </c>
      <c r="AE187">
        <v>0</v>
      </c>
      <c r="AG187" t="s">
        <v>1027</v>
      </c>
      <c r="AH187" t="s">
        <v>1028</v>
      </c>
      <c r="AI187" t="s">
        <v>220</v>
      </c>
      <c r="AJ187" t="s">
        <v>221</v>
      </c>
      <c r="AK187" s="15">
        <v>44810</v>
      </c>
      <c r="AL187">
        <v>5434.85</v>
      </c>
      <c r="AM187">
        <f t="shared" si="6"/>
        <v>27</v>
      </c>
      <c r="AN187" t="str">
        <f t="shared" si="7"/>
        <v>24-28</v>
      </c>
      <c r="AO187" t="str">
        <f t="shared" si="8"/>
        <v>4.000 a 5.999</v>
      </c>
    </row>
    <row r="188" spans="1:41" x14ac:dyDescent="0.25">
      <c r="A188" t="s">
        <v>1029</v>
      </c>
      <c r="B188" t="s">
        <v>207</v>
      </c>
      <c r="C188">
        <v>3242882</v>
      </c>
      <c r="D188">
        <v>5082109685</v>
      </c>
      <c r="E188" t="s">
        <v>1030</v>
      </c>
      <c r="F188" t="s">
        <v>209</v>
      </c>
      <c r="G188" t="s">
        <v>1031</v>
      </c>
      <c r="H188" t="s">
        <v>225</v>
      </c>
      <c r="I188" t="s">
        <v>212</v>
      </c>
      <c r="K188" t="s">
        <v>213</v>
      </c>
      <c r="M188">
        <v>723</v>
      </c>
      <c r="N188" t="s">
        <v>1032</v>
      </c>
      <c r="O188" t="s">
        <v>215</v>
      </c>
      <c r="P188">
        <v>585</v>
      </c>
      <c r="Q188" t="s">
        <v>1033</v>
      </c>
      <c r="R188" t="s">
        <v>215</v>
      </c>
      <c r="T188" t="s">
        <v>217</v>
      </c>
      <c r="U188" t="s">
        <v>9756</v>
      </c>
      <c r="V188">
        <v>1</v>
      </c>
      <c r="W188">
        <v>1</v>
      </c>
      <c r="X188" t="s">
        <v>218</v>
      </c>
      <c r="Z188" t="s">
        <v>219</v>
      </c>
      <c r="AC188">
        <v>0</v>
      </c>
      <c r="AE188">
        <v>0</v>
      </c>
      <c r="AI188" t="s">
        <v>220</v>
      </c>
      <c r="AJ188" t="s">
        <v>221</v>
      </c>
      <c r="AK188" s="15">
        <v>44378</v>
      </c>
      <c r="AL188">
        <v>5705.68</v>
      </c>
      <c r="AM188">
        <f t="shared" si="6"/>
        <v>42</v>
      </c>
      <c r="AN188" t="str">
        <f t="shared" si="7"/>
        <v>39-43</v>
      </c>
      <c r="AO188" t="str">
        <f t="shared" si="8"/>
        <v>4.000 a 5.999</v>
      </c>
    </row>
    <row r="189" spans="1:41" x14ac:dyDescent="0.25">
      <c r="A189" t="s">
        <v>1034</v>
      </c>
      <c r="B189" t="s">
        <v>239</v>
      </c>
      <c r="C189">
        <v>2958977</v>
      </c>
      <c r="D189">
        <v>9093152645</v>
      </c>
      <c r="E189" t="s">
        <v>1035</v>
      </c>
      <c r="F189" t="s">
        <v>209</v>
      </c>
      <c r="G189" t="s">
        <v>1036</v>
      </c>
      <c r="H189" t="s">
        <v>225</v>
      </c>
      <c r="I189" t="s">
        <v>212</v>
      </c>
      <c r="K189" t="s">
        <v>213</v>
      </c>
      <c r="M189">
        <v>743</v>
      </c>
      <c r="N189" t="s">
        <v>282</v>
      </c>
      <c r="O189" t="s">
        <v>283</v>
      </c>
      <c r="P189">
        <v>743</v>
      </c>
      <c r="Q189" t="s">
        <v>282</v>
      </c>
      <c r="R189" t="s">
        <v>283</v>
      </c>
      <c r="T189" t="s">
        <v>230</v>
      </c>
      <c r="U189" t="s">
        <v>9755</v>
      </c>
      <c r="V189">
        <v>4</v>
      </c>
      <c r="W189">
        <v>6</v>
      </c>
      <c r="X189" t="s">
        <v>381</v>
      </c>
      <c r="Z189" t="s">
        <v>219</v>
      </c>
      <c r="AB189" t="s">
        <v>382</v>
      </c>
      <c r="AC189">
        <v>0</v>
      </c>
      <c r="AE189">
        <v>26443</v>
      </c>
      <c r="AF189" t="s">
        <v>383</v>
      </c>
      <c r="AG189" t="s">
        <v>1037</v>
      </c>
      <c r="AH189" t="s">
        <v>219</v>
      </c>
      <c r="AI189" t="s">
        <v>220</v>
      </c>
      <c r="AJ189" t="s">
        <v>221</v>
      </c>
      <c r="AK189" s="15">
        <v>41691</v>
      </c>
      <c r="AL189">
        <v>5051.21</v>
      </c>
      <c r="AM189">
        <f t="shared" si="6"/>
        <v>35</v>
      </c>
      <c r="AN189" t="str">
        <f t="shared" si="7"/>
        <v>34-38</v>
      </c>
      <c r="AO189" t="str">
        <f t="shared" si="8"/>
        <v>4.000 a 5.999</v>
      </c>
    </row>
    <row r="190" spans="1:41" x14ac:dyDescent="0.25">
      <c r="A190" t="s">
        <v>1038</v>
      </c>
      <c r="B190" t="s">
        <v>239</v>
      </c>
      <c r="C190">
        <v>412611</v>
      </c>
      <c r="D190">
        <v>47253762649</v>
      </c>
      <c r="E190" t="s">
        <v>1039</v>
      </c>
      <c r="F190" t="s">
        <v>209</v>
      </c>
      <c r="G190" t="s">
        <v>1040</v>
      </c>
      <c r="H190" t="s">
        <v>335</v>
      </c>
      <c r="I190" t="s">
        <v>212</v>
      </c>
      <c r="K190" t="s">
        <v>213</v>
      </c>
      <c r="L190" t="s">
        <v>637</v>
      </c>
      <c r="M190">
        <v>491</v>
      </c>
      <c r="N190" t="s">
        <v>935</v>
      </c>
      <c r="O190" t="s">
        <v>244</v>
      </c>
      <c r="P190">
        <v>211</v>
      </c>
      <c r="Q190" t="s">
        <v>245</v>
      </c>
      <c r="R190" t="s">
        <v>244</v>
      </c>
      <c r="T190" t="s">
        <v>771</v>
      </c>
      <c r="U190" t="s">
        <v>9754</v>
      </c>
      <c r="V190">
        <v>4</v>
      </c>
      <c r="W190">
        <v>16</v>
      </c>
      <c r="X190" t="s">
        <v>218</v>
      </c>
      <c r="Z190" t="s">
        <v>219</v>
      </c>
      <c r="AC190">
        <v>0</v>
      </c>
      <c r="AE190">
        <v>0</v>
      </c>
      <c r="AI190" t="s">
        <v>220</v>
      </c>
      <c r="AJ190" t="s">
        <v>221</v>
      </c>
      <c r="AK190" s="15">
        <v>31352</v>
      </c>
      <c r="AL190">
        <v>9148.75</v>
      </c>
      <c r="AM190">
        <f t="shared" si="6"/>
        <v>61</v>
      </c>
      <c r="AN190" t="str">
        <f t="shared" si="7"/>
        <v>59-63</v>
      </c>
      <c r="AO190" t="str">
        <f t="shared" si="8"/>
        <v>8.000 a 9.999</v>
      </c>
    </row>
    <row r="191" spans="1:41" x14ac:dyDescent="0.25">
      <c r="A191" t="s">
        <v>1041</v>
      </c>
      <c r="B191" t="s">
        <v>207</v>
      </c>
      <c r="C191">
        <v>1532198</v>
      </c>
      <c r="D191">
        <v>65309510672</v>
      </c>
      <c r="E191" t="s">
        <v>1042</v>
      </c>
      <c r="F191" t="s">
        <v>209</v>
      </c>
      <c r="G191" t="s">
        <v>1043</v>
      </c>
      <c r="H191" t="s">
        <v>225</v>
      </c>
      <c r="I191" t="s">
        <v>212</v>
      </c>
      <c r="K191" t="s">
        <v>213</v>
      </c>
      <c r="L191" t="s">
        <v>637</v>
      </c>
      <c r="M191">
        <v>173</v>
      </c>
      <c r="N191" t="s">
        <v>1044</v>
      </c>
      <c r="O191" t="s">
        <v>215</v>
      </c>
      <c r="P191">
        <v>131</v>
      </c>
      <c r="Q191" t="s">
        <v>357</v>
      </c>
      <c r="R191" t="s">
        <v>215</v>
      </c>
      <c r="T191" t="s">
        <v>217</v>
      </c>
      <c r="U191" t="s">
        <v>9756</v>
      </c>
      <c r="V191">
        <v>4</v>
      </c>
      <c r="W191">
        <v>11</v>
      </c>
      <c r="X191" t="s">
        <v>218</v>
      </c>
      <c r="Z191" t="s">
        <v>219</v>
      </c>
      <c r="AC191">
        <v>0</v>
      </c>
      <c r="AE191">
        <v>0</v>
      </c>
      <c r="AI191" t="s">
        <v>220</v>
      </c>
      <c r="AJ191" t="s">
        <v>347</v>
      </c>
      <c r="AK191" s="15">
        <v>38861</v>
      </c>
      <c r="AL191">
        <v>6702.73</v>
      </c>
      <c r="AM191">
        <f t="shared" si="6"/>
        <v>53</v>
      </c>
      <c r="AN191" t="str">
        <f t="shared" si="7"/>
        <v>49-53</v>
      </c>
      <c r="AO191" t="str">
        <f t="shared" si="8"/>
        <v>6.000 a 7.999</v>
      </c>
    </row>
    <row r="192" spans="1:41" x14ac:dyDescent="0.25">
      <c r="A192" t="s">
        <v>1045</v>
      </c>
      <c r="B192" t="s">
        <v>239</v>
      </c>
      <c r="C192">
        <v>1842574</v>
      </c>
      <c r="D192">
        <v>5930718679</v>
      </c>
      <c r="E192" t="s">
        <v>1046</v>
      </c>
      <c r="F192" t="s">
        <v>209</v>
      </c>
      <c r="G192" t="s">
        <v>1047</v>
      </c>
      <c r="H192" t="s">
        <v>211</v>
      </c>
      <c r="I192" t="s">
        <v>212</v>
      </c>
      <c r="K192" t="s">
        <v>213</v>
      </c>
      <c r="M192">
        <v>771</v>
      </c>
      <c r="N192" t="s">
        <v>303</v>
      </c>
      <c r="O192" t="s">
        <v>283</v>
      </c>
      <c r="P192">
        <v>746</v>
      </c>
      <c r="Q192" t="s">
        <v>289</v>
      </c>
      <c r="R192" t="s">
        <v>283</v>
      </c>
      <c r="T192" t="s">
        <v>263</v>
      </c>
      <c r="U192" t="s">
        <v>9755</v>
      </c>
      <c r="V192">
        <v>4</v>
      </c>
      <c r="W192">
        <v>8</v>
      </c>
      <c r="X192" t="s">
        <v>218</v>
      </c>
      <c r="Z192" t="s">
        <v>219</v>
      </c>
      <c r="AC192">
        <v>0</v>
      </c>
      <c r="AE192">
        <v>0</v>
      </c>
      <c r="AI192" t="s">
        <v>220</v>
      </c>
      <c r="AJ192" t="s">
        <v>221</v>
      </c>
      <c r="AK192" s="15">
        <v>40688</v>
      </c>
      <c r="AL192">
        <v>6636.74</v>
      </c>
      <c r="AM192">
        <f t="shared" si="6"/>
        <v>40</v>
      </c>
      <c r="AN192" t="str">
        <f t="shared" si="7"/>
        <v>39-43</v>
      </c>
      <c r="AO192" t="str">
        <f t="shared" si="8"/>
        <v>6.000 a 7.999</v>
      </c>
    </row>
    <row r="193" spans="1:41" x14ac:dyDescent="0.25">
      <c r="A193" t="s">
        <v>1048</v>
      </c>
      <c r="B193" t="s">
        <v>207</v>
      </c>
      <c r="C193">
        <v>1415438</v>
      </c>
      <c r="D193">
        <v>16246290752</v>
      </c>
      <c r="E193" t="s">
        <v>1049</v>
      </c>
      <c r="F193" t="s">
        <v>209</v>
      </c>
      <c r="G193" t="s">
        <v>1050</v>
      </c>
      <c r="H193" t="s">
        <v>335</v>
      </c>
      <c r="I193" t="s">
        <v>212</v>
      </c>
      <c r="K193" t="s">
        <v>514</v>
      </c>
      <c r="M193">
        <v>130</v>
      </c>
      <c r="N193" t="s">
        <v>1051</v>
      </c>
      <c r="O193" t="s">
        <v>215</v>
      </c>
      <c r="P193">
        <v>262</v>
      </c>
      <c r="Q193" t="s">
        <v>352</v>
      </c>
      <c r="R193" t="s">
        <v>215</v>
      </c>
      <c r="T193" t="s">
        <v>252</v>
      </c>
      <c r="U193" t="s">
        <v>9755</v>
      </c>
      <c r="V193">
        <v>1</v>
      </c>
      <c r="W193">
        <v>1</v>
      </c>
      <c r="X193" t="s">
        <v>218</v>
      </c>
      <c r="Z193" t="s">
        <v>219</v>
      </c>
      <c r="AC193">
        <v>0</v>
      </c>
      <c r="AE193">
        <v>0</v>
      </c>
      <c r="AI193" t="s">
        <v>220</v>
      </c>
      <c r="AJ193" t="s">
        <v>221</v>
      </c>
      <c r="AK193" s="15">
        <v>44803</v>
      </c>
      <c r="AL193">
        <v>3058.7</v>
      </c>
      <c r="AM193">
        <f t="shared" si="6"/>
        <v>26</v>
      </c>
      <c r="AN193" t="str">
        <f t="shared" si="7"/>
        <v>24-28</v>
      </c>
      <c r="AO193" t="str">
        <f t="shared" si="8"/>
        <v>2.000 a 3.999</v>
      </c>
    </row>
    <row r="194" spans="1:41" x14ac:dyDescent="0.25">
      <c r="A194" t="s">
        <v>1052</v>
      </c>
      <c r="B194" t="s">
        <v>207</v>
      </c>
      <c r="C194">
        <v>2220385</v>
      </c>
      <c r="D194">
        <v>38083599867</v>
      </c>
      <c r="E194" t="s">
        <v>1053</v>
      </c>
      <c r="F194" t="s">
        <v>209</v>
      </c>
      <c r="G194" t="s">
        <v>1054</v>
      </c>
      <c r="H194" t="s">
        <v>225</v>
      </c>
      <c r="I194" t="s">
        <v>212</v>
      </c>
      <c r="K194" t="s">
        <v>581</v>
      </c>
      <c r="M194">
        <v>143</v>
      </c>
      <c r="N194" t="s">
        <v>1055</v>
      </c>
      <c r="O194" t="s">
        <v>215</v>
      </c>
      <c r="P194">
        <v>131</v>
      </c>
      <c r="Q194" t="s">
        <v>357</v>
      </c>
      <c r="R194" t="s">
        <v>215</v>
      </c>
      <c r="T194" t="s">
        <v>217</v>
      </c>
      <c r="U194" t="s">
        <v>9755</v>
      </c>
      <c r="V194">
        <v>4</v>
      </c>
      <c r="W194">
        <v>6</v>
      </c>
      <c r="X194" t="s">
        <v>218</v>
      </c>
      <c r="Z194" t="s">
        <v>219</v>
      </c>
      <c r="AC194">
        <v>0</v>
      </c>
      <c r="AE194">
        <v>0</v>
      </c>
      <c r="AI194" t="s">
        <v>220</v>
      </c>
      <c r="AJ194" t="s">
        <v>221</v>
      </c>
      <c r="AK194" s="15">
        <v>42108</v>
      </c>
      <c r="AL194">
        <v>4320.12</v>
      </c>
      <c r="AM194">
        <f t="shared" si="6"/>
        <v>34</v>
      </c>
      <c r="AN194" t="str">
        <f t="shared" si="7"/>
        <v>34-38</v>
      </c>
      <c r="AO194" t="str">
        <f t="shared" si="8"/>
        <v>4.000 a 5.999</v>
      </c>
    </row>
    <row r="195" spans="1:41" x14ac:dyDescent="0.25">
      <c r="A195" t="s">
        <v>1056</v>
      </c>
      <c r="B195" t="s">
        <v>239</v>
      </c>
      <c r="C195">
        <v>2422092</v>
      </c>
      <c r="D195">
        <v>76776158991</v>
      </c>
      <c r="E195" t="s">
        <v>1057</v>
      </c>
      <c r="F195" t="s">
        <v>209</v>
      </c>
      <c r="G195" t="s">
        <v>1058</v>
      </c>
      <c r="H195" t="s">
        <v>225</v>
      </c>
      <c r="I195" t="s">
        <v>212</v>
      </c>
      <c r="K195" t="s">
        <v>295</v>
      </c>
      <c r="M195">
        <v>765</v>
      </c>
      <c r="N195" t="s">
        <v>1059</v>
      </c>
      <c r="O195" t="s">
        <v>283</v>
      </c>
      <c r="P195">
        <v>746</v>
      </c>
      <c r="Q195" t="s">
        <v>289</v>
      </c>
      <c r="R195" t="s">
        <v>283</v>
      </c>
      <c r="S195" t="s">
        <v>1060</v>
      </c>
      <c r="T195" t="s">
        <v>217</v>
      </c>
      <c r="U195" t="s">
        <v>9756</v>
      </c>
      <c r="V195">
        <v>4</v>
      </c>
      <c r="W195">
        <v>4</v>
      </c>
      <c r="X195" t="s">
        <v>218</v>
      </c>
      <c r="Z195" t="s">
        <v>219</v>
      </c>
      <c r="AC195">
        <v>0</v>
      </c>
      <c r="AE195">
        <v>0</v>
      </c>
      <c r="AI195" t="s">
        <v>220</v>
      </c>
      <c r="AJ195" t="s">
        <v>221</v>
      </c>
      <c r="AK195" s="15">
        <v>42983</v>
      </c>
      <c r="AL195">
        <v>10742.41</v>
      </c>
      <c r="AM195">
        <f t="shared" ref="AM195:AM258" si="9">(YEAR($AR$3))-YEAR(E195)</f>
        <v>58</v>
      </c>
      <c r="AN195" t="str">
        <f t="shared" ref="AN195:AN258" si="10">VLOOKUP(AM195,$AT$3:$AU$14,2,1)</f>
        <v>54-58</v>
      </c>
      <c r="AO195" t="str">
        <f t="shared" ref="AO195:AO258" si="11">VLOOKUP(AL195,$AV$3:$AW$13,2,1)</f>
        <v>10.000 a 11.999</v>
      </c>
    </row>
    <row r="196" spans="1:41" x14ac:dyDescent="0.25">
      <c r="A196" t="s">
        <v>1061</v>
      </c>
      <c r="B196" t="s">
        <v>239</v>
      </c>
      <c r="C196">
        <v>1442674</v>
      </c>
      <c r="D196">
        <v>95229361620</v>
      </c>
      <c r="E196" t="s">
        <v>1062</v>
      </c>
      <c r="F196" t="s">
        <v>209</v>
      </c>
      <c r="G196" t="s">
        <v>1063</v>
      </c>
      <c r="H196" t="s">
        <v>225</v>
      </c>
      <c r="I196" t="s">
        <v>212</v>
      </c>
      <c r="K196" t="s">
        <v>213</v>
      </c>
      <c r="L196" t="s">
        <v>261</v>
      </c>
      <c r="M196">
        <v>767</v>
      </c>
      <c r="N196" t="s">
        <v>1064</v>
      </c>
      <c r="O196" t="s">
        <v>283</v>
      </c>
      <c r="P196">
        <v>746</v>
      </c>
      <c r="Q196" t="s">
        <v>289</v>
      </c>
      <c r="R196" t="s">
        <v>283</v>
      </c>
      <c r="T196" t="s">
        <v>217</v>
      </c>
      <c r="U196" t="s">
        <v>9756</v>
      </c>
      <c r="V196">
        <v>4</v>
      </c>
      <c r="W196">
        <v>12</v>
      </c>
      <c r="X196" t="s">
        <v>218</v>
      </c>
      <c r="Z196" t="s">
        <v>219</v>
      </c>
      <c r="AC196">
        <v>0</v>
      </c>
      <c r="AE196">
        <v>0</v>
      </c>
      <c r="AI196" t="s">
        <v>220</v>
      </c>
      <c r="AJ196" t="s">
        <v>347</v>
      </c>
      <c r="AK196" s="15">
        <v>38028</v>
      </c>
      <c r="AL196">
        <v>10982.56</v>
      </c>
      <c r="AM196">
        <f t="shared" si="9"/>
        <v>50</v>
      </c>
      <c r="AN196" t="str">
        <f t="shared" si="10"/>
        <v>49-53</v>
      </c>
      <c r="AO196" t="str">
        <f t="shared" si="11"/>
        <v>10.000 a 11.999</v>
      </c>
    </row>
    <row r="197" spans="1:41" x14ac:dyDescent="0.25">
      <c r="A197" t="s">
        <v>1065</v>
      </c>
      <c r="B197" t="s">
        <v>207</v>
      </c>
      <c r="C197">
        <v>1476281</v>
      </c>
      <c r="D197">
        <v>44955502687</v>
      </c>
      <c r="E197" t="s">
        <v>1066</v>
      </c>
      <c r="F197" t="s">
        <v>209</v>
      </c>
      <c r="G197" t="s">
        <v>1067</v>
      </c>
      <c r="H197" t="s">
        <v>225</v>
      </c>
      <c r="I197" t="s">
        <v>212</v>
      </c>
      <c r="K197" t="s">
        <v>213</v>
      </c>
      <c r="L197" t="s">
        <v>534</v>
      </c>
      <c r="M197">
        <v>723</v>
      </c>
      <c r="N197" t="s">
        <v>1032</v>
      </c>
      <c r="O197" t="s">
        <v>215</v>
      </c>
      <c r="P197">
        <v>585</v>
      </c>
      <c r="Q197" t="s">
        <v>1033</v>
      </c>
      <c r="R197" t="s">
        <v>215</v>
      </c>
      <c r="T197" t="s">
        <v>217</v>
      </c>
      <c r="U197" t="s">
        <v>9755</v>
      </c>
      <c r="V197">
        <v>4</v>
      </c>
      <c r="W197">
        <v>12</v>
      </c>
      <c r="X197" t="s">
        <v>218</v>
      </c>
      <c r="Z197" t="s">
        <v>219</v>
      </c>
      <c r="AC197">
        <v>0</v>
      </c>
      <c r="AE197">
        <v>0</v>
      </c>
      <c r="AI197" t="s">
        <v>220</v>
      </c>
      <c r="AJ197" t="s">
        <v>221</v>
      </c>
      <c r="AK197" s="15">
        <v>38287</v>
      </c>
      <c r="AL197">
        <v>6031.9</v>
      </c>
      <c r="AM197">
        <f t="shared" si="9"/>
        <v>59</v>
      </c>
      <c r="AN197" t="str">
        <f t="shared" si="10"/>
        <v>59-63</v>
      </c>
      <c r="AO197" t="str">
        <f t="shared" si="11"/>
        <v>6.000 a 7.999</v>
      </c>
    </row>
    <row r="198" spans="1:41" x14ac:dyDescent="0.25">
      <c r="A198" t="s">
        <v>1068</v>
      </c>
      <c r="B198" t="s">
        <v>207</v>
      </c>
      <c r="C198">
        <v>1035329</v>
      </c>
      <c r="D198">
        <v>82238820868</v>
      </c>
      <c r="E198" t="s">
        <v>1069</v>
      </c>
      <c r="F198" t="s">
        <v>209</v>
      </c>
      <c r="G198" t="s">
        <v>1070</v>
      </c>
      <c r="H198" t="s">
        <v>225</v>
      </c>
      <c r="I198" t="s">
        <v>212</v>
      </c>
      <c r="K198" t="s">
        <v>317</v>
      </c>
      <c r="L198" t="s">
        <v>1071</v>
      </c>
      <c r="M198">
        <v>663</v>
      </c>
      <c r="N198" t="s">
        <v>227</v>
      </c>
      <c r="O198" t="s">
        <v>228</v>
      </c>
      <c r="P198">
        <v>29</v>
      </c>
      <c r="Q198" t="s">
        <v>229</v>
      </c>
      <c r="R198" t="s">
        <v>215</v>
      </c>
      <c r="T198" t="s">
        <v>217</v>
      </c>
      <c r="U198" t="s">
        <v>9756</v>
      </c>
      <c r="V198">
        <v>4</v>
      </c>
      <c r="W198">
        <v>16</v>
      </c>
      <c r="X198" t="s">
        <v>218</v>
      </c>
      <c r="Z198" t="s">
        <v>219</v>
      </c>
      <c r="AC198">
        <v>0</v>
      </c>
      <c r="AE198">
        <v>0</v>
      </c>
      <c r="AI198" t="s">
        <v>220</v>
      </c>
      <c r="AJ198" t="s">
        <v>221</v>
      </c>
      <c r="AK198" s="15">
        <v>34332</v>
      </c>
      <c r="AL198">
        <v>11447.78</v>
      </c>
      <c r="AM198">
        <f t="shared" si="9"/>
        <v>58</v>
      </c>
      <c r="AN198" t="str">
        <f t="shared" si="10"/>
        <v>54-58</v>
      </c>
      <c r="AO198" t="str">
        <f t="shared" si="11"/>
        <v>10.000 a 11.999</v>
      </c>
    </row>
    <row r="199" spans="1:41" x14ac:dyDescent="0.25">
      <c r="A199" t="s">
        <v>1072</v>
      </c>
      <c r="B199" t="s">
        <v>239</v>
      </c>
      <c r="C199">
        <v>410093</v>
      </c>
      <c r="D199">
        <v>36574945615</v>
      </c>
      <c r="E199" t="s">
        <v>1073</v>
      </c>
      <c r="F199" t="s">
        <v>209</v>
      </c>
      <c r="G199" t="s">
        <v>1074</v>
      </c>
      <c r="H199" t="s">
        <v>211</v>
      </c>
      <c r="I199" t="s">
        <v>212</v>
      </c>
      <c r="K199" t="s">
        <v>213</v>
      </c>
      <c r="L199" t="s">
        <v>447</v>
      </c>
      <c r="M199">
        <v>482</v>
      </c>
      <c r="N199" t="s">
        <v>336</v>
      </c>
      <c r="O199" t="s">
        <v>244</v>
      </c>
      <c r="P199">
        <v>211</v>
      </c>
      <c r="Q199" t="s">
        <v>245</v>
      </c>
      <c r="R199" t="s">
        <v>244</v>
      </c>
      <c r="T199" t="s">
        <v>217</v>
      </c>
      <c r="U199" t="s">
        <v>9755</v>
      </c>
      <c r="V199">
        <v>4</v>
      </c>
      <c r="W199">
        <v>16</v>
      </c>
      <c r="X199" t="s">
        <v>218</v>
      </c>
      <c r="Z199" t="s">
        <v>219</v>
      </c>
      <c r="AC199">
        <v>0</v>
      </c>
      <c r="AE199">
        <v>0</v>
      </c>
      <c r="AI199" t="s">
        <v>220</v>
      </c>
      <c r="AJ199" t="s">
        <v>221</v>
      </c>
      <c r="AK199" s="15">
        <v>28734</v>
      </c>
      <c r="AL199">
        <v>13373.71</v>
      </c>
      <c r="AM199">
        <f t="shared" si="9"/>
        <v>72</v>
      </c>
      <c r="AN199" t="str">
        <f t="shared" si="10"/>
        <v>69 ou mais</v>
      </c>
      <c r="AO199" t="str">
        <f t="shared" si="11"/>
        <v>12.000 a 13.999</v>
      </c>
    </row>
    <row r="200" spans="1:41" x14ac:dyDescent="0.25">
      <c r="A200" t="s">
        <v>1075</v>
      </c>
      <c r="B200" t="s">
        <v>207</v>
      </c>
      <c r="C200">
        <v>1673253</v>
      </c>
      <c r="D200">
        <v>3379459852</v>
      </c>
      <c r="E200" t="s">
        <v>1076</v>
      </c>
      <c r="F200" t="s">
        <v>209</v>
      </c>
      <c r="G200" t="s">
        <v>1077</v>
      </c>
      <c r="H200" t="s">
        <v>225</v>
      </c>
      <c r="I200" t="s">
        <v>212</v>
      </c>
      <c r="K200" t="s">
        <v>213</v>
      </c>
      <c r="L200" t="s">
        <v>1078</v>
      </c>
      <c r="M200">
        <v>1244</v>
      </c>
      <c r="N200" t="s">
        <v>493</v>
      </c>
      <c r="O200" t="s">
        <v>215</v>
      </c>
      <c r="P200">
        <v>344</v>
      </c>
      <c r="Q200" t="s">
        <v>494</v>
      </c>
      <c r="R200" t="s">
        <v>215</v>
      </c>
      <c r="T200" t="s">
        <v>217</v>
      </c>
      <c r="U200" t="s">
        <v>9755</v>
      </c>
      <c r="V200">
        <v>4</v>
      </c>
      <c r="W200">
        <v>10</v>
      </c>
      <c r="X200" t="s">
        <v>218</v>
      </c>
      <c r="Z200" t="s">
        <v>219</v>
      </c>
      <c r="AC200">
        <v>0</v>
      </c>
      <c r="AE200">
        <v>0</v>
      </c>
      <c r="AI200" t="s">
        <v>220</v>
      </c>
      <c r="AJ200" t="s">
        <v>221</v>
      </c>
      <c r="AK200" s="15">
        <v>39835</v>
      </c>
      <c r="AL200">
        <v>5034.51</v>
      </c>
      <c r="AM200">
        <f t="shared" si="9"/>
        <v>62</v>
      </c>
      <c r="AN200" t="str">
        <f t="shared" si="10"/>
        <v>59-63</v>
      </c>
      <c r="AO200" t="str">
        <f t="shared" si="11"/>
        <v>4.000 a 5.999</v>
      </c>
    </row>
    <row r="201" spans="1:41" x14ac:dyDescent="0.25">
      <c r="A201" t="s">
        <v>1079</v>
      </c>
      <c r="B201" t="s">
        <v>239</v>
      </c>
      <c r="C201">
        <v>2309150</v>
      </c>
      <c r="D201">
        <v>3266804112</v>
      </c>
      <c r="E201" t="s">
        <v>1080</v>
      </c>
      <c r="F201" t="s">
        <v>209</v>
      </c>
      <c r="G201" t="s">
        <v>1081</v>
      </c>
      <c r="H201" t="s">
        <v>211</v>
      </c>
      <c r="I201" t="s">
        <v>212</v>
      </c>
      <c r="K201" t="s">
        <v>213</v>
      </c>
      <c r="M201">
        <v>498</v>
      </c>
      <c r="N201" t="s">
        <v>423</v>
      </c>
      <c r="O201" t="s">
        <v>244</v>
      </c>
      <c r="P201">
        <v>211</v>
      </c>
      <c r="Q201" t="s">
        <v>245</v>
      </c>
      <c r="R201" t="s">
        <v>244</v>
      </c>
      <c r="T201" t="s">
        <v>217</v>
      </c>
      <c r="U201" t="s">
        <v>9754</v>
      </c>
      <c r="V201">
        <v>4</v>
      </c>
      <c r="W201">
        <v>5</v>
      </c>
      <c r="X201" t="s">
        <v>218</v>
      </c>
      <c r="Z201" t="s">
        <v>219</v>
      </c>
      <c r="AC201">
        <v>0</v>
      </c>
      <c r="AE201">
        <v>0</v>
      </c>
      <c r="AI201" t="s">
        <v>220</v>
      </c>
      <c r="AJ201" t="s">
        <v>221</v>
      </c>
      <c r="AK201" s="15">
        <v>42478</v>
      </c>
      <c r="AL201">
        <v>7180.72</v>
      </c>
      <c r="AM201">
        <f t="shared" si="9"/>
        <v>33</v>
      </c>
      <c r="AN201" t="str">
        <f t="shared" si="10"/>
        <v>29-33</v>
      </c>
      <c r="AO201" t="str">
        <f t="shared" si="11"/>
        <v>6.000 a 7.999</v>
      </c>
    </row>
    <row r="202" spans="1:41" x14ac:dyDescent="0.25">
      <c r="A202" t="s">
        <v>1082</v>
      </c>
      <c r="B202" t="s">
        <v>207</v>
      </c>
      <c r="C202">
        <v>3051068</v>
      </c>
      <c r="D202">
        <v>9244615606</v>
      </c>
      <c r="E202" t="s">
        <v>1083</v>
      </c>
      <c r="F202" t="s">
        <v>209</v>
      </c>
      <c r="G202" t="s">
        <v>1084</v>
      </c>
      <c r="H202" t="s">
        <v>211</v>
      </c>
      <c r="I202" t="s">
        <v>212</v>
      </c>
      <c r="K202" t="s">
        <v>213</v>
      </c>
      <c r="M202">
        <v>111</v>
      </c>
      <c r="N202" t="s">
        <v>567</v>
      </c>
      <c r="O202" t="s">
        <v>228</v>
      </c>
      <c r="P202">
        <v>109</v>
      </c>
      <c r="Q202" t="s">
        <v>568</v>
      </c>
      <c r="R202" t="s">
        <v>228</v>
      </c>
      <c r="T202" t="s">
        <v>217</v>
      </c>
      <c r="U202" t="s">
        <v>9756</v>
      </c>
      <c r="V202">
        <v>3</v>
      </c>
      <c r="W202">
        <v>3</v>
      </c>
      <c r="X202" t="s">
        <v>218</v>
      </c>
      <c r="Z202" t="s">
        <v>219</v>
      </c>
      <c r="AC202">
        <v>0</v>
      </c>
      <c r="AE202">
        <v>0</v>
      </c>
      <c r="AI202" t="s">
        <v>220</v>
      </c>
      <c r="AJ202" t="s">
        <v>221</v>
      </c>
      <c r="AK202" s="15">
        <v>43262</v>
      </c>
      <c r="AL202">
        <v>7308</v>
      </c>
      <c r="AM202">
        <f t="shared" si="9"/>
        <v>31</v>
      </c>
      <c r="AN202" t="str">
        <f t="shared" si="10"/>
        <v>29-33</v>
      </c>
      <c r="AO202" t="str">
        <f t="shared" si="11"/>
        <v>6.000 a 7.999</v>
      </c>
    </row>
    <row r="203" spans="1:41" x14ac:dyDescent="0.25">
      <c r="A203" t="s">
        <v>1085</v>
      </c>
      <c r="B203" t="s">
        <v>239</v>
      </c>
      <c r="C203">
        <v>1642109</v>
      </c>
      <c r="D203">
        <v>4597253602</v>
      </c>
      <c r="E203" t="s">
        <v>1086</v>
      </c>
      <c r="F203" t="s">
        <v>209</v>
      </c>
      <c r="G203" t="s">
        <v>1087</v>
      </c>
      <c r="H203" t="s">
        <v>225</v>
      </c>
      <c r="I203" t="s">
        <v>212</v>
      </c>
      <c r="K203" t="s">
        <v>213</v>
      </c>
      <c r="L203" t="s">
        <v>1088</v>
      </c>
      <c r="M203">
        <v>749</v>
      </c>
      <c r="N203" t="s">
        <v>1089</v>
      </c>
      <c r="O203" t="s">
        <v>283</v>
      </c>
      <c r="P203">
        <v>743</v>
      </c>
      <c r="Q203" t="s">
        <v>282</v>
      </c>
      <c r="R203" t="s">
        <v>283</v>
      </c>
      <c r="T203" t="s">
        <v>230</v>
      </c>
      <c r="U203" t="s">
        <v>9756</v>
      </c>
      <c r="V203">
        <v>4</v>
      </c>
      <c r="W203">
        <v>10</v>
      </c>
      <c r="X203" t="s">
        <v>218</v>
      </c>
      <c r="Z203" t="s">
        <v>219</v>
      </c>
      <c r="AC203">
        <v>0</v>
      </c>
      <c r="AE203">
        <v>0</v>
      </c>
      <c r="AI203" t="s">
        <v>220</v>
      </c>
      <c r="AJ203" t="s">
        <v>221</v>
      </c>
      <c r="AK203" s="15">
        <v>39652</v>
      </c>
      <c r="AL203">
        <v>18522.22</v>
      </c>
      <c r="AM203">
        <f t="shared" si="9"/>
        <v>45</v>
      </c>
      <c r="AN203" t="str">
        <f t="shared" si="10"/>
        <v>44-48</v>
      </c>
      <c r="AO203" t="str">
        <f t="shared" si="11"/>
        <v>18.000 a 19.999</v>
      </c>
    </row>
    <row r="204" spans="1:41" x14ac:dyDescent="0.25">
      <c r="A204" t="s">
        <v>1090</v>
      </c>
      <c r="B204" t="s">
        <v>207</v>
      </c>
      <c r="C204">
        <v>3270694</v>
      </c>
      <c r="D204">
        <v>40371644852</v>
      </c>
      <c r="E204" t="s">
        <v>1091</v>
      </c>
      <c r="F204" t="s">
        <v>209</v>
      </c>
      <c r="G204" t="s">
        <v>1092</v>
      </c>
      <c r="H204" t="s">
        <v>335</v>
      </c>
      <c r="I204" t="s">
        <v>212</v>
      </c>
      <c r="K204" t="s">
        <v>317</v>
      </c>
      <c r="M204">
        <v>955</v>
      </c>
      <c r="N204" t="s">
        <v>1093</v>
      </c>
      <c r="O204" t="s">
        <v>237</v>
      </c>
      <c r="P204">
        <v>944</v>
      </c>
      <c r="Q204" t="s">
        <v>313</v>
      </c>
      <c r="R204" t="s">
        <v>215</v>
      </c>
      <c r="T204" t="s">
        <v>217</v>
      </c>
      <c r="U204" t="s">
        <v>9756</v>
      </c>
      <c r="V204">
        <v>1</v>
      </c>
      <c r="W204">
        <v>1</v>
      </c>
      <c r="X204" t="s">
        <v>218</v>
      </c>
      <c r="Z204" t="s">
        <v>219</v>
      </c>
      <c r="AC204">
        <v>0</v>
      </c>
      <c r="AE204">
        <v>0</v>
      </c>
      <c r="AI204" t="s">
        <v>220</v>
      </c>
      <c r="AJ204" t="s">
        <v>221</v>
      </c>
      <c r="AK204" s="15">
        <v>44592</v>
      </c>
      <c r="AL204">
        <v>5434.85</v>
      </c>
      <c r="AM204">
        <f t="shared" si="9"/>
        <v>32</v>
      </c>
      <c r="AN204" t="str">
        <f t="shared" si="10"/>
        <v>29-33</v>
      </c>
      <c r="AO204" t="str">
        <f t="shared" si="11"/>
        <v>4.000 a 5.999</v>
      </c>
    </row>
    <row r="205" spans="1:41" x14ac:dyDescent="0.25">
      <c r="A205" t="s">
        <v>1094</v>
      </c>
      <c r="B205" t="s">
        <v>239</v>
      </c>
      <c r="C205">
        <v>1119312</v>
      </c>
      <c r="D205">
        <v>6335827603</v>
      </c>
      <c r="E205" t="s">
        <v>1095</v>
      </c>
      <c r="F205" t="s">
        <v>209</v>
      </c>
      <c r="G205" t="s">
        <v>1096</v>
      </c>
      <c r="H205" t="s">
        <v>211</v>
      </c>
      <c r="I205" t="s">
        <v>212</v>
      </c>
      <c r="K205" t="s">
        <v>213</v>
      </c>
      <c r="M205">
        <v>773</v>
      </c>
      <c r="N205" t="s">
        <v>558</v>
      </c>
      <c r="O205" t="s">
        <v>283</v>
      </c>
      <c r="P205">
        <v>211</v>
      </c>
      <c r="Q205" t="s">
        <v>245</v>
      </c>
      <c r="R205" t="s">
        <v>244</v>
      </c>
      <c r="T205" t="s">
        <v>217</v>
      </c>
      <c r="U205" t="s">
        <v>9756</v>
      </c>
      <c r="V205">
        <v>1</v>
      </c>
      <c r="W205">
        <v>1</v>
      </c>
      <c r="X205" t="s">
        <v>218</v>
      </c>
      <c r="Z205" t="s">
        <v>219</v>
      </c>
      <c r="AC205">
        <v>0</v>
      </c>
      <c r="AE205">
        <v>0</v>
      </c>
      <c r="AI205" t="s">
        <v>220</v>
      </c>
      <c r="AJ205" t="s">
        <v>221</v>
      </c>
      <c r="AK205" s="15">
        <v>43558</v>
      </c>
      <c r="AL205">
        <v>10367.69</v>
      </c>
      <c r="AM205">
        <f t="shared" si="9"/>
        <v>40</v>
      </c>
      <c r="AN205" t="str">
        <f t="shared" si="10"/>
        <v>39-43</v>
      </c>
      <c r="AO205" t="str">
        <f t="shared" si="11"/>
        <v>10.000 a 11.999</v>
      </c>
    </row>
    <row r="206" spans="1:41" x14ac:dyDescent="0.25">
      <c r="A206" t="s">
        <v>1097</v>
      </c>
      <c r="B206" t="s">
        <v>207</v>
      </c>
      <c r="C206">
        <v>2419426</v>
      </c>
      <c r="D206">
        <v>6369835609</v>
      </c>
      <c r="E206" t="s">
        <v>1098</v>
      </c>
      <c r="F206" t="s">
        <v>209</v>
      </c>
      <c r="G206" t="s">
        <v>1099</v>
      </c>
      <c r="H206" t="s">
        <v>211</v>
      </c>
      <c r="I206" t="s">
        <v>212</v>
      </c>
      <c r="K206" t="s">
        <v>213</v>
      </c>
      <c r="M206">
        <v>948</v>
      </c>
      <c r="N206" t="s">
        <v>1100</v>
      </c>
      <c r="O206" t="s">
        <v>215</v>
      </c>
      <c r="P206">
        <v>944</v>
      </c>
      <c r="Q206" t="s">
        <v>313</v>
      </c>
      <c r="R206" t="s">
        <v>215</v>
      </c>
      <c r="T206" t="s">
        <v>217</v>
      </c>
      <c r="U206" t="s">
        <v>9756</v>
      </c>
      <c r="V206">
        <v>4</v>
      </c>
      <c r="W206">
        <v>4</v>
      </c>
      <c r="X206" t="s">
        <v>218</v>
      </c>
      <c r="Z206" t="s">
        <v>219</v>
      </c>
      <c r="AC206">
        <v>0</v>
      </c>
      <c r="AE206">
        <v>0</v>
      </c>
      <c r="AI206" t="s">
        <v>220</v>
      </c>
      <c r="AJ206" t="s">
        <v>221</v>
      </c>
      <c r="AK206" s="15">
        <v>42965</v>
      </c>
      <c r="AL206">
        <v>6837.25</v>
      </c>
      <c r="AM206">
        <f t="shared" si="9"/>
        <v>39</v>
      </c>
      <c r="AN206" t="str">
        <f t="shared" si="10"/>
        <v>39-43</v>
      </c>
      <c r="AO206" t="str">
        <f t="shared" si="11"/>
        <v>6.000 a 7.999</v>
      </c>
    </row>
    <row r="207" spans="1:41" x14ac:dyDescent="0.25">
      <c r="A207" t="s">
        <v>1101</v>
      </c>
      <c r="B207" t="s">
        <v>239</v>
      </c>
      <c r="C207">
        <v>1854906</v>
      </c>
      <c r="D207">
        <v>6091925660</v>
      </c>
      <c r="E207" t="s">
        <v>1102</v>
      </c>
      <c r="F207" t="s">
        <v>209</v>
      </c>
      <c r="G207" t="s">
        <v>1103</v>
      </c>
      <c r="H207" t="s">
        <v>211</v>
      </c>
      <c r="I207" t="s">
        <v>212</v>
      </c>
      <c r="K207" t="s">
        <v>213</v>
      </c>
      <c r="M207">
        <v>771</v>
      </c>
      <c r="N207" t="s">
        <v>303</v>
      </c>
      <c r="O207" t="s">
        <v>283</v>
      </c>
      <c r="P207">
        <v>746</v>
      </c>
      <c r="Q207" t="s">
        <v>289</v>
      </c>
      <c r="R207" t="s">
        <v>283</v>
      </c>
      <c r="T207" t="s">
        <v>217</v>
      </c>
      <c r="U207" t="s">
        <v>9755</v>
      </c>
      <c r="V207">
        <v>4</v>
      </c>
      <c r="W207">
        <v>8</v>
      </c>
      <c r="X207" t="s">
        <v>218</v>
      </c>
      <c r="Z207" t="s">
        <v>219</v>
      </c>
      <c r="AB207" t="s">
        <v>320</v>
      </c>
      <c r="AC207">
        <v>0</v>
      </c>
      <c r="AE207">
        <v>0</v>
      </c>
      <c r="AG207" t="s">
        <v>1104</v>
      </c>
      <c r="AH207" t="s">
        <v>1105</v>
      </c>
      <c r="AI207" t="s">
        <v>220</v>
      </c>
      <c r="AJ207" t="s">
        <v>221</v>
      </c>
      <c r="AK207" s="15">
        <v>40617</v>
      </c>
      <c r="AL207">
        <v>5022.3900000000003</v>
      </c>
      <c r="AM207">
        <f t="shared" si="9"/>
        <v>40</v>
      </c>
      <c r="AN207" t="str">
        <f t="shared" si="10"/>
        <v>39-43</v>
      </c>
      <c r="AO207" t="str">
        <f t="shared" si="11"/>
        <v>4.000 a 5.999</v>
      </c>
    </row>
    <row r="208" spans="1:41" x14ac:dyDescent="0.25">
      <c r="A208" t="s">
        <v>1106</v>
      </c>
      <c r="B208" t="s">
        <v>207</v>
      </c>
      <c r="C208">
        <v>2645833</v>
      </c>
      <c r="D208">
        <v>8449282675</v>
      </c>
      <c r="E208" t="s">
        <v>1107</v>
      </c>
      <c r="F208" t="s">
        <v>209</v>
      </c>
      <c r="G208" t="s">
        <v>1108</v>
      </c>
      <c r="H208" t="s">
        <v>225</v>
      </c>
      <c r="I208" t="s">
        <v>212</v>
      </c>
      <c r="K208" t="s">
        <v>213</v>
      </c>
      <c r="L208" t="s">
        <v>1109</v>
      </c>
      <c r="M208">
        <v>349</v>
      </c>
      <c r="N208" t="s">
        <v>277</v>
      </c>
      <c r="O208" t="s">
        <v>215</v>
      </c>
      <c r="P208">
        <v>349</v>
      </c>
      <c r="Q208" t="s">
        <v>277</v>
      </c>
      <c r="R208" t="s">
        <v>215</v>
      </c>
      <c r="T208" t="s">
        <v>263</v>
      </c>
      <c r="U208" t="s">
        <v>9755</v>
      </c>
      <c r="V208">
        <v>4</v>
      </c>
      <c r="W208">
        <v>5</v>
      </c>
      <c r="X208" t="s">
        <v>218</v>
      </c>
      <c r="Z208" t="s">
        <v>219</v>
      </c>
      <c r="AC208">
        <v>0</v>
      </c>
      <c r="AE208">
        <v>0</v>
      </c>
      <c r="AI208" t="s">
        <v>220</v>
      </c>
      <c r="AJ208" t="s">
        <v>221</v>
      </c>
      <c r="AK208" s="15">
        <v>42293</v>
      </c>
      <c r="AL208">
        <v>4958.78</v>
      </c>
      <c r="AM208">
        <f t="shared" si="9"/>
        <v>34</v>
      </c>
      <c r="AN208" t="str">
        <f t="shared" si="10"/>
        <v>34-38</v>
      </c>
      <c r="AO208" t="str">
        <f t="shared" si="11"/>
        <v>4.000 a 5.999</v>
      </c>
    </row>
    <row r="209" spans="1:41" x14ac:dyDescent="0.25">
      <c r="A209" t="s">
        <v>1110</v>
      </c>
      <c r="B209" t="s">
        <v>239</v>
      </c>
      <c r="C209">
        <v>3906629</v>
      </c>
      <c r="D209">
        <v>5566373640</v>
      </c>
      <c r="E209" t="s">
        <v>1111</v>
      </c>
      <c r="F209" t="s">
        <v>209</v>
      </c>
      <c r="G209" t="s">
        <v>1112</v>
      </c>
      <c r="H209" t="s">
        <v>211</v>
      </c>
      <c r="I209" t="s">
        <v>212</v>
      </c>
      <c r="K209" t="s">
        <v>213</v>
      </c>
      <c r="M209">
        <v>492</v>
      </c>
      <c r="N209" t="s">
        <v>747</v>
      </c>
      <c r="O209" t="s">
        <v>244</v>
      </c>
      <c r="P209">
        <v>211</v>
      </c>
      <c r="Q209" t="s">
        <v>245</v>
      </c>
      <c r="R209" t="s">
        <v>244</v>
      </c>
      <c r="T209" t="s">
        <v>217</v>
      </c>
      <c r="U209" t="s">
        <v>9756</v>
      </c>
      <c r="V209">
        <v>2</v>
      </c>
      <c r="W209">
        <v>3</v>
      </c>
      <c r="X209" t="s">
        <v>218</v>
      </c>
      <c r="Z209" t="s">
        <v>219</v>
      </c>
      <c r="AC209">
        <v>0</v>
      </c>
      <c r="AE209">
        <v>0</v>
      </c>
      <c r="AI209" t="s">
        <v>220</v>
      </c>
      <c r="AJ209" t="s">
        <v>221</v>
      </c>
      <c r="AK209" s="15">
        <v>40910</v>
      </c>
      <c r="AL209">
        <v>7033.68</v>
      </c>
      <c r="AM209">
        <f t="shared" si="9"/>
        <v>39</v>
      </c>
      <c r="AN209" t="str">
        <f t="shared" si="10"/>
        <v>39-43</v>
      </c>
      <c r="AO209" t="str">
        <f t="shared" si="11"/>
        <v>6.000 a 7.999</v>
      </c>
    </row>
    <row r="210" spans="1:41" x14ac:dyDescent="0.25">
      <c r="A210" t="s">
        <v>1113</v>
      </c>
      <c r="B210" t="s">
        <v>239</v>
      </c>
      <c r="C210">
        <v>1437484</v>
      </c>
      <c r="D210">
        <v>4820262866</v>
      </c>
      <c r="E210" t="s">
        <v>773</v>
      </c>
      <c r="F210" t="s">
        <v>209</v>
      </c>
      <c r="G210" t="s">
        <v>1114</v>
      </c>
      <c r="H210" t="s">
        <v>211</v>
      </c>
      <c r="I210" t="s">
        <v>212</v>
      </c>
      <c r="K210" t="s">
        <v>213</v>
      </c>
      <c r="L210" t="s">
        <v>401</v>
      </c>
      <c r="M210">
        <v>771</v>
      </c>
      <c r="N210" t="s">
        <v>303</v>
      </c>
      <c r="O210" t="s">
        <v>283</v>
      </c>
      <c r="P210">
        <v>746</v>
      </c>
      <c r="Q210" t="s">
        <v>289</v>
      </c>
      <c r="R210" t="s">
        <v>283</v>
      </c>
      <c r="T210" t="s">
        <v>230</v>
      </c>
      <c r="U210" t="s">
        <v>9756</v>
      </c>
      <c r="V210">
        <v>3</v>
      </c>
      <c r="W210">
        <v>12</v>
      </c>
      <c r="X210" t="s">
        <v>218</v>
      </c>
      <c r="Z210" t="s">
        <v>219</v>
      </c>
      <c r="AC210">
        <v>0</v>
      </c>
      <c r="AE210">
        <v>0</v>
      </c>
      <c r="AI210" t="s">
        <v>220</v>
      </c>
      <c r="AJ210" t="s">
        <v>221</v>
      </c>
      <c r="AK210" s="15">
        <v>37971</v>
      </c>
      <c r="AL210">
        <v>24770.15</v>
      </c>
      <c r="AM210">
        <f t="shared" si="9"/>
        <v>57</v>
      </c>
      <c r="AN210" t="str">
        <f t="shared" si="10"/>
        <v>54-58</v>
      </c>
      <c r="AO210" t="str">
        <f t="shared" si="11"/>
        <v>20.000 ou mais</v>
      </c>
    </row>
    <row r="211" spans="1:41" x14ac:dyDescent="0.25">
      <c r="A211" t="s">
        <v>1115</v>
      </c>
      <c r="B211" t="s">
        <v>207</v>
      </c>
      <c r="C211">
        <v>2090018</v>
      </c>
      <c r="D211">
        <v>7988901699</v>
      </c>
      <c r="E211" t="s">
        <v>1116</v>
      </c>
      <c r="F211" t="s">
        <v>209</v>
      </c>
      <c r="G211" t="s">
        <v>1117</v>
      </c>
      <c r="H211" t="s">
        <v>335</v>
      </c>
      <c r="I211" t="s">
        <v>212</v>
      </c>
      <c r="K211" t="s">
        <v>213</v>
      </c>
      <c r="M211">
        <v>271</v>
      </c>
      <c r="N211" t="s">
        <v>1118</v>
      </c>
      <c r="O211" t="s">
        <v>345</v>
      </c>
      <c r="P211">
        <v>271</v>
      </c>
      <c r="Q211" t="s">
        <v>1118</v>
      </c>
      <c r="R211" t="s">
        <v>345</v>
      </c>
      <c r="T211" t="s">
        <v>217</v>
      </c>
      <c r="U211" t="s">
        <v>9755</v>
      </c>
      <c r="V211">
        <v>4</v>
      </c>
      <c r="W211">
        <v>6</v>
      </c>
      <c r="X211" t="s">
        <v>218</v>
      </c>
      <c r="Z211" t="s">
        <v>219</v>
      </c>
      <c r="AC211">
        <v>0</v>
      </c>
      <c r="AE211">
        <v>0</v>
      </c>
      <c r="AI211" t="s">
        <v>220</v>
      </c>
      <c r="AJ211" t="s">
        <v>221</v>
      </c>
      <c r="AK211" s="15">
        <v>41694</v>
      </c>
      <c r="AL211">
        <v>4320.12</v>
      </c>
      <c r="AM211">
        <f t="shared" si="9"/>
        <v>34</v>
      </c>
      <c r="AN211" t="str">
        <f t="shared" si="10"/>
        <v>34-38</v>
      </c>
      <c r="AO211" t="str">
        <f t="shared" si="11"/>
        <v>4.000 a 5.999</v>
      </c>
    </row>
    <row r="212" spans="1:41" x14ac:dyDescent="0.25">
      <c r="A212" t="s">
        <v>1119</v>
      </c>
      <c r="B212" t="s">
        <v>239</v>
      </c>
      <c r="C212">
        <v>1873185</v>
      </c>
      <c r="D212">
        <v>7921200605</v>
      </c>
      <c r="E212" t="s">
        <v>1120</v>
      </c>
      <c r="F212" t="s">
        <v>209</v>
      </c>
      <c r="G212" t="s">
        <v>1121</v>
      </c>
      <c r="H212" t="s">
        <v>225</v>
      </c>
      <c r="I212" t="s">
        <v>212</v>
      </c>
      <c r="K212" t="s">
        <v>213</v>
      </c>
      <c r="M212">
        <v>496</v>
      </c>
      <c r="N212" t="s">
        <v>1122</v>
      </c>
      <c r="O212" t="s">
        <v>244</v>
      </c>
      <c r="P212">
        <v>211</v>
      </c>
      <c r="Q212" t="s">
        <v>245</v>
      </c>
      <c r="R212" t="s">
        <v>244</v>
      </c>
      <c r="T212" t="s">
        <v>217</v>
      </c>
      <c r="U212" t="s">
        <v>9755</v>
      </c>
      <c r="V212">
        <v>4</v>
      </c>
      <c r="W212">
        <v>8</v>
      </c>
      <c r="X212" t="s">
        <v>218</v>
      </c>
      <c r="Z212" t="s">
        <v>219</v>
      </c>
      <c r="AC212">
        <v>0</v>
      </c>
      <c r="AE212">
        <v>0</v>
      </c>
      <c r="AI212" t="s">
        <v>220</v>
      </c>
      <c r="AJ212" t="s">
        <v>221</v>
      </c>
      <c r="AK212" s="15">
        <v>40714</v>
      </c>
      <c r="AL212">
        <v>6873.16</v>
      </c>
      <c r="AM212">
        <f t="shared" si="9"/>
        <v>36</v>
      </c>
      <c r="AN212" t="str">
        <f t="shared" si="10"/>
        <v>34-38</v>
      </c>
      <c r="AO212" t="str">
        <f t="shared" si="11"/>
        <v>6.000 a 7.999</v>
      </c>
    </row>
    <row r="213" spans="1:41" x14ac:dyDescent="0.25">
      <c r="A213" t="s">
        <v>1123</v>
      </c>
      <c r="B213" t="s">
        <v>207</v>
      </c>
      <c r="C213">
        <v>1828261</v>
      </c>
      <c r="D213">
        <v>18776261808</v>
      </c>
      <c r="E213" t="s">
        <v>1124</v>
      </c>
      <c r="F213" t="s">
        <v>209</v>
      </c>
      <c r="G213" t="s">
        <v>1125</v>
      </c>
      <c r="H213" t="s">
        <v>225</v>
      </c>
      <c r="I213" t="s">
        <v>212</v>
      </c>
      <c r="K213" t="s">
        <v>317</v>
      </c>
      <c r="M213">
        <v>1161</v>
      </c>
      <c r="N213" t="s">
        <v>1126</v>
      </c>
      <c r="O213" t="s">
        <v>345</v>
      </c>
      <c r="P213">
        <v>332</v>
      </c>
      <c r="Q213" t="s">
        <v>346</v>
      </c>
      <c r="R213" t="s">
        <v>345</v>
      </c>
      <c r="T213" t="s">
        <v>217</v>
      </c>
      <c r="U213" t="s">
        <v>9755</v>
      </c>
      <c r="V213">
        <v>4</v>
      </c>
      <c r="W213">
        <v>8</v>
      </c>
      <c r="X213" t="s">
        <v>218</v>
      </c>
      <c r="Z213" t="s">
        <v>219</v>
      </c>
      <c r="AC213">
        <v>0</v>
      </c>
      <c r="AE213">
        <v>0</v>
      </c>
      <c r="AI213" t="s">
        <v>220</v>
      </c>
      <c r="AJ213" t="s">
        <v>221</v>
      </c>
      <c r="AK213" s="15">
        <v>40512</v>
      </c>
      <c r="AL213">
        <v>4824.79</v>
      </c>
      <c r="AM213">
        <f t="shared" si="9"/>
        <v>47</v>
      </c>
      <c r="AN213" t="str">
        <f t="shared" si="10"/>
        <v>44-48</v>
      </c>
      <c r="AO213" t="str">
        <f t="shared" si="11"/>
        <v>4.000 a 5.999</v>
      </c>
    </row>
    <row r="214" spans="1:41" x14ac:dyDescent="0.25">
      <c r="A214" t="s">
        <v>1127</v>
      </c>
      <c r="B214" t="s">
        <v>239</v>
      </c>
      <c r="C214">
        <v>2374208</v>
      </c>
      <c r="D214">
        <v>64124878168</v>
      </c>
      <c r="E214" t="s">
        <v>1128</v>
      </c>
      <c r="F214" t="s">
        <v>209</v>
      </c>
      <c r="G214" t="s">
        <v>1129</v>
      </c>
      <c r="H214" t="s">
        <v>225</v>
      </c>
      <c r="I214" t="s">
        <v>212</v>
      </c>
      <c r="K214" t="s">
        <v>242</v>
      </c>
      <c r="L214" t="s">
        <v>405</v>
      </c>
      <c r="M214">
        <v>471</v>
      </c>
      <c r="N214" t="s">
        <v>1130</v>
      </c>
      <c r="O214" t="s">
        <v>244</v>
      </c>
      <c r="P214">
        <v>211</v>
      </c>
      <c r="Q214" t="s">
        <v>245</v>
      </c>
      <c r="R214" t="s">
        <v>244</v>
      </c>
      <c r="T214" t="s">
        <v>230</v>
      </c>
      <c r="U214" t="s">
        <v>9756</v>
      </c>
      <c r="V214">
        <v>4</v>
      </c>
      <c r="W214">
        <v>12</v>
      </c>
      <c r="X214" t="s">
        <v>218</v>
      </c>
      <c r="Z214" t="s">
        <v>219</v>
      </c>
      <c r="AC214">
        <v>0</v>
      </c>
      <c r="AE214">
        <v>0</v>
      </c>
      <c r="AI214" t="s">
        <v>220</v>
      </c>
      <c r="AJ214" t="s">
        <v>221</v>
      </c>
      <c r="AK214" s="15">
        <v>38139</v>
      </c>
      <c r="AL214">
        <v>18013.599999999999</v>
      </c>
      <c r="AM214">
        <f t="shared" si="9"/>
        <v>51</v>
      </c>
      <c r="AN214" t="str">
        <f t="shared" si="10"/>
        <v>49-53</v>
      </c>
      <c r="AO214" t="str">
        <f t="shared" si="11"/>
        <v>18.000 a 19.999</v>
      </c>
    </row>
    <row r="215" spans="1:41" x14ac:dyDescent="0.25">
      <c r="A215" t="s">
        <v>1131</v>
      </c>
      <c r="B215" t="s">
        <v>239</v>
      </c>
      <c r="C215">
        <v>1862854</v>
      </c>
      <c r="D215">
        <v>21547073861</v>
      </c>
      <c r="E215" t="s">
        <v>1132</v>
      </c>
      <c r="F215" t="s">
        <v>209</v>
      </c>
      <c r="G215" t="s">
        <v>1133</v>
      </c>
      <c r="H215" t="s">
        <v>225</v>
      </c>
      <c r="I215" t="s">
        <v>212</v>
      </c>
      <c r="K215" t="s">
        <v>317</v>
      </c>
      <c r="M215">
        <v>490</v>
      </c>
      <c r="N215" t="s">
        <v>770</v>
      </c>
      <c r="O215" t="s">
        <v>244</v>
      </c>
      <c r="P215">
        <v>211</v>
      </c>
      <c r="Q215" t="s">
        <v>245</v>
      </c>
      <c r="R215" t="s">
        <v>244</v>
      </c>
      <c r="T215" t="s">
        <v>771</v>
      </c>
      <c r="U215" t="s">
        <v>9754</v>
      </c>
      <c r="V215">
        <v>4</v>
      </c>
      <c r="W215">
        <v>8</v>
      </c>
      <c r="X215" t="s">
        <v>218</v>
      </c>
      <c r="Z215" t="s">
        <v>219</v>
      </c>
      <c r="AC215">
        <v>0</v>
      </c>
      <c r="AE215">
        <v>0</v>
      </c>
      <c r="AI215" t="s">
        <v>220</v>
      </c>
      <c r="AJ215" t="s">
        <v>221</v>
      </c>
      <c r="AK215" s="15">
        <v>40653</v>
      </c>
      <c r="AL215">
        <v>4987.1400000000003</v>
      </c>
      <c r="AM215">
        <f t="shared" si="9"/>
        <v>41</v>
      </c>
      <c r="AN215" t="str">
        <f t="shared" si="10"/>
        <v>39-43</v>
      </c>
      <c r="AO215" t="str">
        <f t="shared" si="11"/>
        <v>4.000 a 5.999</v>
      </c>
    </row>
    <row r="216" spans="1:41" x14ac:dyDescent="0.25">
      <c r="A216" t="s">
        <v>1134</v>
      </c>
      <c r="B216" t="s">
        <v>207</v>
      </c>
      <c r="C216">
        <v>3222015</v>
      </c>
      <c r="D216">
        <v>4534634609</v>
      </c>
      <c r="E216" t="s">
        <v>1135</v>
      </c>
      <c r="F216" t="s">
        <v>209</v>
      </c>
      <c r="G216" t="s">
        <v>1136</v>
      </c>
      <c r="H216" t="s">
        <v>225</v>
      </c>
      <c r="I216" t="s">
        <v>212</v>
      </c>
      <c r="K216" t="s">
        <v>213</v>
      </c>
      <c r="M216">
        <v>97</v>
      </c>
      <c r="N216" t="s">
        <v>723</v>
      </c>
      <c r="O216" t="s">
        <v>228</v>
      </c>
      <c r="P216">
        <v>92</v>
      </c>
      <c r="Q216" t="s">
        <v>724</v>
      </c>
      <c r="R216" t="s">
        <v>228</v>
      </c>
      <c r="T216" t="s">
        <v>290</v>
      </c>
      <c r="U216" t="s">
        <v>9755</v>
      </c>
      <c r="V216">
        <v>2</v>
      </c>
      <c r="W216">
        <v>2</v>
      </c>
      <c r="X216" t="s">
        <v>218</v>
      </c>
      <c r="Z216" t="s">
        <v>219</v>
      </c>
      <c r="AC216">
        <v>0</v>
      </c>
      <c r="AE216">
        <v>0</v>
      </c>
      <c r="AI216" t="s">
        <v>220</v>
      </c>
      <c r="AJ216" t="s">
        <v>221</v>
      </c>
      <c r="AK216" s="15">
        <v>44214</v>
      </c>
      <c r="AL216">
        <v>4653.9799999999996</v>
      </c>
      <c r="AM216">
        <f t="shared" si="9"/>
        <v>44</v>
      </c>
      <c r="AN216" t="str">
        <f t="shared" si="10"/>
        <v>44-48</v>
      </c>
      <c r="AO216" t="str">
        <f t="shared" si="11"/>
        <v>4.000 a 5.999</v>
      </c>
    </row>
    <row r="217" spans="1:41" x14ac:dyDescent="0.25">
      <c r="A217" t="s">
        <v>1137</v>
      </c>
      <c r="B217" t="s">
        <v>207</v>
      </c>
      <c r="C217">
        <v>3208720</v>
      </c>
      <c r="D217">
        <v>4485520609</v>
      </c>
      <c r="E217" t="s">
        <v>1138</v>
      </c>
      <c r="F217" t="s">
        <v>209</v>
      </c>
      <c r="G217" t="s">
        <v>1139</v>
      </c>
      <c r="H217" t="s">
        <v>225</v>
      </c>
      <c r="I217" t="s">
        <v>212</v>
      </c>
      <c r="K217" t="s">
        <v>213</v>
      </c>
      <c r="M217">
        <v>869</v>
      </c>
      <c r="N217" t="s">
        <v>1140</v>
      </c>
      <c r="O217" t="s">
        <v>215</v>
      </c>
      <c r="P217">
        <v>59</v>
      </c>
      <c r="Q217" t="s">
        <v>251</v>
      </c>
      <c r="R217" t="s">
        <v>215</v>
      </c>
      <c r="T217" t="s">
        <v>217</v>
      </c>
      <c r="U217" t="s">
        <v>9755</v>
      </c>
      <c r="V217">
        <v>2</v>
      </c>
      <c r="W217">
        <v>2</v>
      </c>
      <c r="X217" t="s">
        <v>218</v>
      </c>
      <c r="Z217" t="s">
        <v>219</v>
      </c>
      <c r="AC217">
        <v>0</v>
      </c>
      <c r="AE217">
        <v>0</v>
      </c>
      <c r="AI217" t="s">
        <v>220</v>
      </c>
      <c r="AJ217" t="s">
        <v>221</v>
      </c>
      <c r="AK217" s="15">
        <v>44109</v>
      </c>
      <c r="AL217">
        <v>3434.01</v>
      </c>
      <c r="AM217">
        <f t="shared" si="9"/>
        <v>43</v>
      </c>
      <c r="AN217" t="str">
        <f t="shared" si="10"/>
        <v>39-43</v>
      </c>
      <c r="AO217" t="str">
        <f t="shared" si="11"/>
        <v>2.000 a 3.999</v>
      </c>
    </row>
    <row r="218" spans="1:41" x14ac:dyDescent="0.25">
      <c r="A218" t="s">
        <v>1141</v>
      </c>
      <c r="B218" t="s">
        <v>207</v>
      </c>
      <c r="C218">
        <v>1617672</v>
      </c>
      <c r="D218">
        <v>2624499601</v>
      </c>
      <c r="E218" t="s">
        <v>1142</v>
      </c>
      <c r="F218" t="s">
        <v>209</v>
      </c>
      <c r="G218" t="s">
        <v>1143</v>
      </c>
      <c r="H218" t="s">
        <v>211</v>
      </c>
      <c r="I218" t="s">
        <v>212</v>
      </c>
      <c r="K218" t="s">
        <v>213</v>
      </c>
      <c r="L218" t="s">
        <v>261</v>
      </c>
      <c r="M218">
        <v>723</v>
      </c>
      <c r="N218" t="s">
        <v>1032</v>
      </c>
      <c r="O218" t="s">
        <v>215</v>
      </c>
      <c r="P218">
        <v>585</v>
      </c>
      <c r="Q218" t="s">
        <v>1033</v>
      </c>
      <c r="R218" t="s">
        <v>215</v>
      </c>
      <c r="T218" t="s">
        <v>252</v>
      </c>
      <c r="U218" t="s">
        <v>9755</v>
      </c>
      <c r="V218">
        <v>4</v>
      </c>
      <c r="W218">
        <v>10</v>
      </c>
      <c r="X218" t="s">
        <v>218</v>
      </c>
      <c r="Z218" t="s">
        <v>219</v>
      </c>
      <c r="AC218">
        <v>0</v>
      </c>
      <c r="AE218">
        <v>0</v>
      </c>
      <c r="AI218" t="s">
        <v>220</v>
      </c>
      <c r="AJ218" t="s">
        <v>221</v>
      </c>
      <c r="AK218" s="15">
        <v>39538</v>
      </c>
      <c r="AL218">
        <v>4840.87</v>
      </c>
      <c r="AM218">
        <f t="shared" si="9"/>
        <v>50</v>
      </c>
      <c r="AN218" t="str">
        <f t="shared" si="10"/>
        <v>49-53</v>
      </c>
      <c r="AO218" t="str">
        <f t="shared" si="11"/>
        <v>4.000 a 5.999</v>
      </c>
    </row>
    <row r="219" spans="1:41" x14ac:dyDescent="0.25">
      <c r="A219" t="s">
        <v>1144</v>
      </c>
      <c r="B219" t="s">
        <v>239</v>
      </c>
      <c r="C219">
        <v>1873804</v>
      </c>
      <c r="D219">
        <v>6108948620</v>
      </c>
      <c r="E219" t="s">
        <v>1145</v>
      </c>
      <c r="F219" t="s">
        <v>209</v>
      </c>
      <c r="G219" t="s">
        <v>1146</v>
      </c>
      <c r="H219" t="s">
        <v>225</v>
      </c>
      <c r="I219" t="s">
        <v>212</v>
      </c>
      <c r="K219" t="s">
        <v>213</v>
      </c>
      <c r="M219">
        <v>490</v>
      </c>
      <c r="N219" t="s">
        <v>770</v>
      </c>
      <c r="O219" t="s">
        <v>244</v>
      </c>
      <c r="P219">
        <v>211</v>
      </c>
      <c r="Q219" t="s">
        <v>245</v>
      </c>
      <c r="R219" t="s">
        <v>244</v>
      </c>
      <c r="T219" t="s">
        <v>217</v>
      </c>
      <c r="U219" t="s">
        <v>9755</v>
      </c>
      <c r="V219">
        <v>3</v>
      </c>
      <c r="W219">
        <v>8</v>
      </c>
      <c r="X219" t="s">
        <v>218</v>
      </c>
      <c r="Z219" t="s">
        <v>219</v>
      </c>
      <c r="AC219">
        <v>0</v>
      </c>
      <c r="AE219">
        <v>0</v>
      </c>
      <c r="AI219" t="s">
        <v>220</v>
      </c>
      <c r="AJ219" t="s">
        <v>221</v>
      </c>
      <c r="AK219" s="15">
        <v>40721</v>
      </c>
      <c r="AL219">
        <v>4833.87</v>
      </c>
      <c r="AM219">
        <f t="shared" si="9"/>
        <v>39</v>
      </c>
      <c r="AN219" t="str">
        <f t="shared" si="10"/>
        <v>39-43</v>
      </c>
      <c r="AO219" t="str">
        <f t="shared" si="11"/>
        <v>4.000 a 5.999</v>
      </c>
    </row>
    <row r="220" spans="1:41" x14ac:dyDescent="0.25">
      <c r="A220" t="s">
        <v>1147</v>
      </c>
      <c r="B220" t="s">
        <v>239</v>
      </c>
      <c r="C220">
        <v>1656418</v>
      </c>
      <c r="D220">
        <v>1505802660</v>
      </c>
      <c r="E220" t="s">
        <v>1148</v>
      </c>
      <c r="F220" t="s">
        <v>209</v>
      </c>
      <c r="G220" t="s">
        <v>1149</v>
      </c>
      <c r="H220" t="s">
        <v>335</v>
      </c>
      <c r="I220" t="s">
        <v>212</v>
      </c>
      <c r="K220" t="s">
        <v>213</v>
      </c>
      <c r="L220" t="s">
        <v>261</v>
      </c>
      <c r="M220">
        <v>746</v>
      </c>
      <c r="N220" t="s">
        <v>289</v>
      </c>
      <c r="O220" t="s">
        <v>283</v>
      </c>
      <c r="P220">
        <v>746</v>
      </c>
      <c r="Q220" t="s">
        <v>289</v>
      </c>
      <c r="R220" t="s">
        <v>283</v>
      </c>
      <c r="T220" t="s">
        <v>230</v>
      </c>
      <c r="U220" t="s">
        <v>9755</v>
      </c>
      <c r="V220">
        <v>4</v>
      </c>
      <c r="W220">
        <v>10</v>
      </c>
      <c r="X220" t="s">
        <v>218</v>
      </c>
      <c r="Z220" t="s">
        <v>219</v>
      </c>
      <c r="AC220">
        <v>0</v>
      </c>
      <c r="AE220">
        <v>0</v>
      </c>
      <c r="AI220" t="s">
        <v>220</v>
      </c>
      <c r="AJ220" t="s">
        <v>221</v>
      </c>
      <c r="AK220" s="15">
        <v>39710</v>
      </c>
      <c r="AL220">
        <v>5886.5</v>
      </c>
      <c r="AM220">
        <f t="shared" si="9"/>
        <v>39</v>
      </c>
      <c r="AN220" t="str">
        <f t="shared" si="10"/>
        <v>39-43</v>
      </c>
      <c r="AO220" t="str">
        <f t="shared" si="11"/>
        <v>4.000 a 5.999</v>
      </c>
    </row>
    <row r="221" spans="1:41" x14ac:dyDescent="0.25">
      <c r="A221" t="s">
        <v>1150</v>
      </c>
      <c r="B221" t="s">
        <v>239</v>
      </c>
      <c r="C221">
        <v>1454513</v>
      </c>
      <c r="D221">
        <v>96966912620</v>
      </c>
      <c r="E221" t="s">
        <v>1151</v>
      </c>
      <c r="F221" t="s">
        <v>209</v>
      </c>
      <c r="G221" t="s">
        <v>1152</v>
      </c>
      <c r="H221" t="s">
        <v>225</v>
      </c>
      <c r="I221" t="s">
        <v>212</v>
      </c>
      <c r="K221" t="s">
        <v>317</v>
      </c>
      <c r="L221" t="s">
        <v>655</v>
      </c>
      <c r="M221">
        <v>767</v>
      </c>
      <c r="N221" t="s">
        <v>1064</v>
      </c>
      <c r="O221" t="s">
        <v>283</v>
      </c>
      <c r="P221">
        <v>746</v>
      </c>
      <c r="Q221" t="s">
        <v>289</v>
      </c>
      <c r="R221" t="s">
        <v>283</v>
      </c>
      <c r="T221" t="s">
        <v>217</v>
      </c>
      <c r="U221" t="s">
        <v>9756</v>
      </c>
      <c r="V221">
        <v>4</v>
      </c>
      <c r="W221">
        <v>12</v>
      </c>
      <c r="X221" t="s">
        <v>218</v>
      </c>
      <c r="Z221" t="s">
        <v>219</v>
      </c>
      <c r="AC221">
        <v>0</v>
      </c>
      <c r="AE221">
        <v>0</v>
      </c>
      <c r="AI221" t="s">
        <v>220</v>
      </c>
      <c r="AJ221" t="s">
        <v>347</v>
      </c>
      <c r="AK221" s="15">
        <v>38139</v>
      </c>
      <c r="AL221">
        <v>22844.06</v>
      </c>
      <c r="AM221">
        <f t="shared" si="9"/>
        <v>53</v>
      </c>
      <c r="AN221" t="str">
        <f t="shared" si="10"/>
        <v>49-53</v>
      </c>
      <c r="AO221" t="str">
        <f t="shared" si="11"/>
        <v>20.000 ou mais</v>
      </c>
    </row>
    <row r="222" spans="1:41" x14ac:dyDescent="0.25">
      <c r="A222" t="s">
        <v>1153</v>
      </c>
      <c r="B222" t="s">
        <v>207</v>
      </c>
      <c r="C222">
        <v>2779324</v>
      </c>
      <c r="D222">
        <v>8599293613</v>
      </c>
      <c r="E222" t="s">
        <v>1154</v>
      </c>
      <c r="F222" t="s">
        <v>209</v>
      </c>
      <c r="G222" t="s">
        <v>1155</v>
      </c>
      <c r="H222" t="s">
        <v>225</v>
      </c>
      <c r="I222" t="s">
        <v>212</v>
      </c>
      <c r="K222" t="s">
        <v>213</v>
      </c>
      <c r="M222">
        <v>363</v>
      </c>
      <c r="N222" t="s">
        <v>730</v>
      </c>
      <c r="O222" t="s">
        <v>215</v>
      </c>
      <c r="P222">
        <v>363</v>
      </c>
      <c r="Q222" t="s">
        <v>730</v>
      </c>
      <c r="R222" t="s">
        <v>215</v>
      </c>
      <c r="T222" t="s">
        <v>252</v>
      </c>
      <c r="U222" t="s">
        <v>9754</v>
      </c>
      <c r="V222">
        <v>4</v>
      </c>
      <c r="W222">
        <v>4</v>
      </c>
      <c r="X222" t="s">
        <v>218</v>
      </c>
      <c r="Z222" t="s">
        <v>219</v>
      </c>
      <c r="AC222">
        <v>0</v>
      </c>
      <c r="AE222">
        <v>0</v>
      </c>
      <c r="AI222" t="s">
        <v>220</v>
      </c>
      <c r="AJ222" t="s">
        <v>221</v>
      </c>
      <c r="AK222" s="15">
        <v>42807</v>
      </c>
      <c r="AL222">
        <v>3219.84</v>
      </c>
      <c r="AM222">
        <f t="shared" si="9"/>
        <v>33</v>
      </c>
      <c r="AN222" t="str">
        <f t="shared" si="10"/>
        <v>29-33</v>
      </c>
      <c r="AO222" t="str">
        <f t="shared" si="11"/>
        <v>2.000 a 3.999</v>
      </c>
    </row>
    <row r="223" spans="1:41" x14ac:dyDescent="0.25">
      <c r="A223" t="s">
        <v>1156</v>
      </c>
      <c r="B223" t="s">
        <v>239</v>
      </c>
      <c r="C223">
        <v>1919096</v>
      </c>
      <c r="D223">
        <v>7864940692</v>
      </c>
      <c r="E223" t="s">
        <v>1157</v>
      </c>
      <c r="F223" t="s">
        <v>209</v>
      </c>
      <c r="G223" t="s">
        <v>1158</v>
      </c>
      <c r="H223" t="s">
        <v>225</v>
      </c>
      <c r="I223" t="s">
        <v>212</v>
      </c>
      <c r="K223" t="s">
        <v>213</v>
      </c>
      <c r="M223">
        <v>211</v>
      </c>
      <c r="N223" t="s">
        <v>245</v>
      </c>
      <c r="O223" t="s">
        <v>244</v>
      </c>
      <c r="P223">
        <v>211</v>
      </c>
      <c r="Q223" t="s">
        <v>245</v>
      </c>
      <c r="R223" t="s">
        <v>244</v>
      </c>
      <c r="T223" t="s">
        <v>230</v>
      </c>
      <c r="U223" t="s">
        <v>9756</v>
      </c>
      <c r="V223">
        <v>4</v>
      </c>
      <c r="W223">
        <v>8</v>
      </c>
      <c r="X223" t="s">
        <v>218</v>
      </c>
      <c r="Z223" t="s">
        <v>219</v>
      </c>
      <c r="AC223">
        <v>0</v>
      </c>
      <c r="AE223">
        <v>0</v>
      </c>
      <c r="AI223" t="s">
        <v>220</v>
      </c>
      <c r="AJ223" t="s">
        <v>221</v>
      </c>
      <c r="AK223" s="15">
        <v>40955</v>
      </c>
      <c r="AL223">
        <v>13458.02</v>
      </c>
      <c r="AM223">
        <f t="shared" si="9"/>
        <v>36</v>
      </c>
      <c r="AN223" t="str">
        <f t="shared" si="10"/>
        <v>34-38</v>
      </c>
      <c r="AO223" t="str">
        <f t="shared" si="11"/>
        <v>12.000 a 13.999</v>
      </c>
    </row>
    <row r="224" spans="1:41" x14ac:dyDescent="0.25">
      <c r="A224" t="s">
        <v>1159</v>
      </c>
      <c r="B224" t="s">
        <v>207</v>
      </c>
      <c r="C224">
        <v>1680137</v>
      </c>
      <c r="D224">
        <v>3506768603</v>
      </c>
      <c r="E224" t="s">
        <v>1160</v>
      </c>
      <c r="F224" t="s">
        <v>209</v>
      </c>
      <c r="G224" t="s">
        <v>1161</v>
      </c>
      <c r="H224" t="s">
        <v>225</v>
      </c>
      <c r="I224" t="s">
        <v>212</v>
      </c>
      <c r="K224" t="s">
        <v>213</v>
      </c>
      <c r="L224" t="s">
        <v>235</v>
      </c>
      <c r="M224">
        <v>1152</v>
      </c>
      <c r="N224" t="s">
        <v>503</v>
      </c>
      <c r="O224" t="s">
        <v>237</v>
      </c>
      <c r="P224">
        <v>1152</v>
      </c>
      <c r="Q224" t="s">
        <v>503</v>
      </c>
      <c r="R224" t="s">
        <v>237</v>
      </c>
      <c r="T224" t="s">
        <v>230</v>
      </c>
      <c r="U224" t="s">
        <v>9755</v>
      </c>
      <c r="V224">
        <v>4</v>
      </c>
      <c r="W224">
        <v>10</v>
      </c>
      <c r="X224" t="s">
        <v>218</v>
      </c>
      <c r="Z224" t="s">
        <v>219</v>
      </c>
      <c r="AC224">
        <v>0</v>
      </c>
      <c r="AE224">
        <v>0</v>
      </c>
      <c r="AI224" t="s">
        <v>220</v>
      </c>
      <c r="AJ224" t="s">
        <v>221</v>
      </c>
      <c r="AK224" s="15">
        <v>39853</v>
      </c>
      <c r="AL224">
        <v>6157.33</v>
      </c>
      <c r="AM224">
        <f t="shared" si="9"/>
        <v>45</v>
      </c>
      <c r="AN224" t="str">
        <f t="shared" si="10"/>
        <v>44-48</v>
      </c>
      <c r="AO224" t="str">
        <f t="shared" si="11"/>
        <v>6.000 a 7.999</v>
      </c>
    </row>
    <row r="225" spans="1:41" x14ac:dyDescent="0.25">
      <c r="A225" t="s">
        <v>1162</v>
      </c>
      <c r="B225" t="s">
        <v>239</v>
      </c>
      <c r="C225">
        <v>413581</v>
      </c>
      <c r="D225">
        <v>52496007604</v>
      </c>
      <c r="E225" t="s">
        <v>1163</v>
      </c>
      <c r="F225" t="s">
        <v>209</v>
      </c>
      <c r="G225" t="s">
        <v>1164</v>
      </c>
      <c r="H225" t="s">
        <v>335</v>
      </c>
      <c r="I225" t="s">
        <v>212</v>
      </c>
      <c r="K225" t="s">
        <v>213</v>
      </c>
      <c r="L225" t="s">
        <v>1165</v>
      </c>
      <c r="M225">
        <v>499</v>
      </c>
      <c r="N225" t="s">
        <v>817</v>
      </c>
      <c r="O225" t="s">
        <v>244</v>
      </c>
      <c r="P225">
        <v>211</v>
      </c>
      <c r="Q225" t="s">
        <v>245</v>
      </c>
      <c r="R225" t="s">
        <v>244</v>
      </c>
      <c r="T225" t="s">
        <v>252</v>
      </c>
      <c r="U225" t="s">
        <v>9755</v>
      </c>
      <c r="V225">
        <v>4</v>
      </c>
      <c r="W225">
        <v>16</v>
      </c>
      <c r="X225" t="s">
        <v>218</v>
      </c>
      <c r="Z225" t="s">
        <v>219</v>
      </c>
      <c r="AC225">
        <v>0</v>
      </c>
      <c r="AE225">
        <v>0</v>
      </c>
      <c r="AI225" t="s">
        <v>220</v>
      </c>
      <c r="AJ225" t="s">
        <v>221</v>
      </c>
      <c r="AK225" s="15">
        <v>33535</v>
      </c>
      <c r="AL225">
        <v>11569.73</v>
      </c>
      <c r="AM225">
        <f t="shared" si="9"/>
        <v>57</v>
      </c>
      <c r="AN225" t="str">
        <f t="shared" si="10"/>
        <v>54-58</v>
      </c>
      <c r="AO225" t="str">
        <f t="shared" si="11"/>
        <v>10.000 a 11.999</v>
      </c>
    </row>
    <row r="226" spans="1:41" x14ac:dyDescent="0.25">
      <c r="A226" t="s">
        <v>1166</v>
      </c>
      <c r="B226" t="s">
        <v>207</v>
      </c>
      <c r="C226">
        <v>1208071</v>
      </c>
      <c r="D226">
        <v>11765546621</v>
      </c>
      <c r="E226" t="s">
        <v>1167</v>
      </c>
      <c r="F226" t="s">
        <v>209</v>
      </c>
      <c r="G226" t="s">
        <v>1168</v>
      </c>
      <c r="H226" t="s">
        <v>211</v>
      </c>
      <c r="I226" t="s">
        <v>212</v>
      </c>
      <c r="K226" t="s">
        <v>295</v>
      </c>
      <c r="M226">
        <v>785</v>
      </c>
      <c r="N226" t="s">
        <v>668</v>
      </c>
      <c r="O226" t="s">
        <v>669</v>
      </c>
      <c r="P226">
        <v>340</v>
      </c>
      <c r="Q226" t="s">
        <v>670</v>
      </c>
      <c r="R226" t="s">
        <v>215</v>
      </c>
      <c r="T226" t="s">
        <v>230</v>
      </c>
      <c r="U226" t="s">
        <v>9756</v>
      </c>
      <c r="V226">
        <v>1</v>
      </c>
      <c r="W226">
        <v>1</v>
      </c>
      <c r="X226" t="s">
        <v>218</v>
      </c>
      <c r="Z226" t="s">
        <v>219</v>
      </c>
      <c r="AC226">
        <v>0</v>
      </c>
      <c r="AE226">
        <v>0</v>
      </c>
      <c r="AI226" t="s">
        <v>220</v>
      </c>
      <c r="AJ226" t="s">
        <v>221</v>
      </c>
      <c r="AK226" s="15">
        <v>44105</v>
      </c>
      <c r="AL226">
        <v>6354.6</v>
      </c>
      <c r="AM226">
        <f t="shared" si="9"/>
        <v>29</v>
      </c>
      <c r="AN226" t="str">
        <f t="shared" si="10"/>
        <v>29-33</v>
      </c>
      <c r="AO226" t="str">
        <f t="shared" si="11"/>
        <v>6.000 a 7.999</v>
      </c>
    </row>
    <row r="227" spans="1:41" x14ac:dyDescent="0.25">
      <c r="A227" t="s">
        <v>1169</v>
      </c>
      <c r="B227" t="s">
        <v>239</v>
      </c>
      <c r="C227">
        <v>1435127</v>
      </c>
      <c r="D227">
        <v>1370892608</v>
      </c>
      <c r="E227" t="s">
        <v>1170</v>
      </c>
      <c r="F227" t="s">
        <v>233</v>
      </c>
      <c r="G227" t="s">
        <v>1171</v>
      </c>
      <c r="H227" t="s">
        <v>225</v>
      </c>
      <c r="I227" t="s">
        <v>212</v>
      </c>
      <c r="K227" t="s">
        <v>213</v>
      </c>
      <c r="L227" t="s">
        <v>1172</v>
      </c>
      <c r="M227">
        <v>487</v>
      </c>
      <c r="N227" t="s">
        <v>879</v>
      </c>
      <c r="O227" t="s">
        <v>244</v>
      </c>
      <c r="P227">
        <v>211</v>
      </c>
      <c r="Q227" t="s">
        <v>245</v>
      </c>
      <c r="R227" t="s">
        <v>244</v>
      </c>
      <c r="T227" t="s">
        <v>217</v>
      </c>
      <c r="U227" t="s">
        <v>9755</v>
      </c>
      <c r="V227">
        <v>4</v>
      </c>
      <c r="W227">
        <v>13</v>
      </c>
      <c r="X227" t="s">
        <v>218</v>
      </c>
      <c r="Z227" t="s">
        <v>219</v>
      </c>
      <c r="AC227">
        <v>0</v>
      </c>
      <c r="AE227">
        <v>0</v>
      </c>
      <c r="AI227" t="s">
        <v>220</v>
      </c>
      <c r="AJ227" t="s">
        <v>221</v>
      </c>
      <c r="AK227" s="15">
        <v>37942</v>
      </c>
      <c r="AL227">
        <v>10498.39</v>
      </c>
      <c r="AM227">
        <f t="shared" si="9"/>
        <v>42</v>
      </c>
      <c r="AN227" t="str">
        <f t="shared" si="10"/>
        <v>39-43</v>
      </c>
      <c r="AO227" t="str">
        <f t="shared" si="11"/>
        <v>10.000 a 11.999</v>
      </c>
    </row>
    <row r="228" spans="1:41" x14ac:dyDescent="0.25">
      <c r="A228" t="s">
        <v>1173</v>
      </c>
      <c r="B228" t="s">
        <v>207</v>
      </c>
      <c r="C228">
        <v>1618604</v>
      </c>
      <c r="D228">
        <v>44580509668</v>
      </c>
      <c r="E228" t="s">
        <v>1174</v>
      </c>
      <c r="F228" t="s">
        <v>233</v>
      </c>
      <c r="G228" t="s">
        <v>1175</v>
      </c>
      <c r="H228" t="s">
        <v>211</v>
      </c>
      <c r="I228" t="s">
        <v>212</v>
      </c>
      <c r="K228" t="s">
        <v>242</v>
      </c>
      <c r="L228" t="s">
        <v>1176</v>
      </c>
      <c r="M228">
        <v>733</v>
      </c>
      <c r="N228" t="s">
        <v>1177</v>
      </c>
      <c r="O228" t="s">
        <v>215</v>
      </c>
      <c r="P228">
        <v>585</v>
      </c>
      <c r="Q228" t="s">
        <v>1033</v>
      </c>
      <c r="R228" t="s">
        <v>215</v>
      </c>
      <c r="T228" t="s">
        <v>290</v>
      </c>
      <c r="U228" t="s">
        <v>9755</v>
      </c>
      <c r="V228">
        <v>2</v>
      </c>
      <c r="W228">
        <v>10</v>
      </c>
      <c r="X228" t="s">
        <v>218</v>
      </c>
      <c r="Z228" t="s">
        <v>219</v>
      </c>
      <c r="AC228">
        <v>0</v>
      </c>
      <c r="AE228">
        <v>0</v>
      </c>
      <c r="AI228" t="s">
        <v>220</v>
      </c>
      <c r="AJ228" t="s">
        <v>221</v>
      </c>
      <c r="AK228" s="15">
        <v>39538</v>
      </c>
      <c r="AL228">
        <v>3587.43</v>
      </c>
      <c r="AM228">
        <f t="shared" si="9"/>
        <v>60</v>
      </c>
      <c r="AN228" t="str">
        <f t="shared" si="10"/>
        <v>59-63</v>
      </c>
      <c r="AO228" t="str">
        <f t="shared" si="11"/>
        <v>2.000 a 3.999</v>
      </c>
    </row>
    <row r="229" spans="1:41" x14ac:dyDescent="0.25">
      <c r="A229" t="s">
        <v>1178</v>
      </c>
      <c r="B229" t="s">
        <v>207</v>
      </c>
      <c r="C229">
        <v>2394951</v>
      </c>
      <c r="D229">
        <v>4301259686</v>
      </c>
      <c r="E229" t="s">
        <v>1179</v>
      </c>
      <c r="F229" t="s">
        <v>233</v>
      </c>
      <c r="G229" t="s">
        <v>1180</v>
      </c>
      <c r="H229" t="s">
        <v>211</v>
      </c>
      <c r="I229" t="s">
        <v>212</v>
      </c>
      <c r="K229" t="s">
        <v>213</v>
      </c>
      <c r="M229">
        <v>656</v>
      </c>
      <c r="N229" t="s">
        <v>1181</v>
      </c>
      <c r="O229" t="s">
        <v>215</v>
      </c>
      <c r="P229">
        <v>29</v>
      </c>
      <c r="Q229" t="s">
        <v>229</v>
      </c>
      <c r="R229" t="s">
        <v>215</v>
      </c>
      <c r="T229" t="s">
        <v>217</v>
      </c>
      <c r="U229" t="s">
        <v>9755</v>
      </c>
      <c r="V229">
        <v>4</v>
      </c>
      <c r="W229">
        <v>4</v>
      </c>
      <c r="X229" t="s">
        <v>218</v>
      </c>
      <c r="Z229" t="s">
        <v>219</v>
      </c>
      <c r="AC229">
        <v>0</v>
      </c>
      <c r="AE229">
        <v>0</v>
      </c>
      <c r="AI229" t="s">
        <v>220</v>
      </c>
      <c r="AJ229" t="s">
        <v>221</v>
      </c>
      <c r="AK229" s="15">
        <v>42867</v>
      </c>
      <c r="AL229">
        <v>4489.6400000000003</v>
      </c>
      <c r="AM229">
        <f t="shared" si="9"/>
        <v>43</v>
      </c>
      <c r="AN229" t="str">
        <f t="shared" si="10"/>
        <v>39-43</v>
      </c>
      <c r="AO229" t="str">
        <f t="shared" si="11"/>
        <v>4.000 a 5.999</v>
      </c>
    </row>
    <row r="230" spans="1:41" x14ac:dyDescent="0.25">
      <c r="A230" t="s">
        <v>1182</v>
      </c>
      <c r="B230" t="s">
        <v>207</v>
      </c>
      <c r="C230">
        <v>1361482</v>
      </c>
      <c r="D230">
        <v>99138620197</v>
      </c>
      <c r="E230" t="s">
        <v>1183</v>
      </c>
      <c r="F230" t="s">
        <v>233</v>
      </c>
      <c r="G230" t="s">
        <v>1184</v>
      </c>
      <c r="H230" t="s">
        <v>211</v>
      </c>
      <c r="I230" t="s">
        <v>212</v>
      </c>
      <c r="K230" t="s">
        <v>242</v>
      </c>
      <c r="M230">
        <v>733</v>
      </c>
      <c r="N230" t="s">
        <v>1177</v>
      </c>
      <c r="O230" t="s">
        <v>215</v>
      </c>
      <c r="P230">
        <v>585</v>
      </c>
      <c r="Q230" t="s">
        <v>1033</v>
      </c>
      <c r="R230" t="s">
        <v>215</v>
      </c>
      <c r="T230" t="s">
        <v>230</v>
      </c>
      <c r="U230" t="s">
        <v>9756</v>
      </c>
      <c r="V230">
        <v>4</v>
      </c>
      <c r="W230">
        <v>4</v>
      </c>
      <c r="X230" t="s">
        <v>218</v>
      </c>
      <c r="Z230" t="s">
        <v>219</v>
      </c>
      <c r="AC230">
        <v>26254</v>
      </c>
      <c r="AD230" t="s">
        <v>372</v>
      </c>
      <c r="AE230">
        <v>0</v>
      </c>
      <c r="AI230" t="s">
        <v>220</v>
      </c>
      <c r="AJ230" t="s">
        <v>221</v>
      </c>
      <c r="AK230" s="15">
        <v>43171</v>
      </c>
      <c r="AL230">
        <v>7994.33</v>
      </c>
      <c r="AM230">
        <f t="shared" si="9"/>
        <v>37</v>
      </c>
      <c r="AN230" t="str">
        <f t="shared" si="10"/>
        <v>34-38</v>
      </c>
      <c r="AO230" t="str">
        <f t="shared" si="11"/>
        <v>6.000 a 7.999</v>
      </c>
    </row>
    <row r="231" spans="1:41" x14ac:dyDescent="0.25">
      <c r="A231" t="s">
        <v>1185</v>
      </c>
      <c r="B231" t="s">
        <v>239</v>
      </c>
      <c r="C231">
        <v>1281195</v>
      </c>
      <c r="D231">
        <v>3534512669</v>
      </c>
      <c r="E231" t="s">
        <v>1186</v>
      </c>
      <c r="F231" t="s">
        <v>233</v>
      </c>
      <c r="G231" t="s">
        <v>1187</v>
      </c>
      <c r="H231" t="s">
        <v>225</v>
      </c>
      <c r="I231" t="s">
        <v>212</v>
      </c>
      <c r="K231" t="s">
        <v>213</v>
      </c>
      <c r="M231">
        <v>480</v>
      </c>
      <c r="N231" t="s">
        <v>1188</v>
      </c>
      <c r="O231" t="s">
        <v>244</v>
      </c>
      <c r="P231">
        <v>211</v>
      </c>
      <c r="Q231" t="s">
        <v>245</v>
      </c>
      <c r="R231" t="s">
        <v>244</v>
      </c>
      <c r="T231" t="s">
        <v>327</v>
      </c>
      <c r="U231" t="s">
        <v>9755</v>
      </c>
      <c r="V231">
        <v>4</v>
      </c>
      <c r="W231">
        <v>4</v>
      </c>
      <c r="X231" t="s">
        <v>218</v>
      </c>
      <c r="Z231" t="s">
        <v>219</v>
      </c>
      <c r="AC231">
        <v>0</v>
      </c>
      <c r="AE231">
        <v>0</v>
      </c>
      <c r="AI231" t="s">
        <v>220</v>
      </c>
      <c r="AJ231" t="s">
        <v>221</v>
      </c>
      <c r="AK231" s="15">
        <v>42430</v>
      </c>
      <c r="AL231">
        <v>4617.55</v>
      </c>
      <c r="AM231">
        <f t="shared" si="9"/>
        <v>43</v>
      </c>
      <c r="AN231" t="str">
        <f t="shared" si="10"/>
        <v>39-43</v>
      </c>
      <c r="AO231" t="str">
        <f t="shared" si="11"/>
        <v>4.000 a 5.999</v>
      </c>
    </row>
    <row r="232" spans="1:41" x14ac:dyDescent="0.25">
      <c r="A232" t="s">
        <v>1189</v>
      </c>
      <c r="B232" t="s">
        <v>207</v>
      </c>
      <c r="C232">
        <v>413421</v>
      </c>
      <c r="D232">
        <v>44950659634</v>
      </c>
      <c r="E232" t="s">
        <v>1190</v>
      </c>
      <c r="F232" t="s">
        <v>233</v>
      </c>
      <c r="G232" t="s">
        <v>1191</v>
      </c>
      <c r="H232" t="s">
        <v>225</v>
      </c>
      <c r="I232" t="s">
        <v>212</v>
      </c>
      <c r="K232" t="s">
        <v>213</v>
      </c>
      <c r="L232" t="s">
        <v>618</v>
      </c>
      <c r="M232">
        <v>414</v>
      </c>
      <c r="N232" t="s">
        <v>587</v>
      </c>
      <c r="O232" t="s">
        <v>215</v>
      </c>
      <c r="P232">
        <v>131</v>
      </c>
      <c r="Q232" t="s">
        <v>357</v>
      </c>
      <c r="R232" t="s">
        <v>215</v>
      </c>
      <c r="T232" t="s">
        <v>217</v>
      </c>
      <c r="U232" t="s">
        <v>9755</v>
      </c>
      <c r="V232">
        <v>4</v>
      </c>
      <c r="W232">
        <v>16</v>
      </c>
      <c r="X232" t="s">
        <v>218</v>
      </c>
      <c r="Z232" t="s">
        <v>219</v>
      </c>
      <c r="AC232">
        <v>0</v>
      </c>
      <c r="AE232">
        <v>0</v>
      </c>
      <c r="AI232" t="s">
        <v>220</v>
      </c>
      <c r="AJ232" t="s">
        <v>221</v>
      </c>
      <c r="AK232" s="15">
        <v>32856</v>
      </c>
      <c r="AL232">
        <v>6772.08</v>
      </c>
      <c r="AM232">
        <f t="shared" si="9"/>
        <v>56</v>
      </c>
      <c r="AN232" t="str">
        <f t="shared" si="10"/>
        <v>54-58</v>
      </c>
      <c r="AO232" t="str">
        <f t="shared" si="11"/>
        <v>6.000 a 7.999</v>
      </c>
    </row>
    <row r="233" spans="1:41" x14ac:dyDescent="0.25">
      <c r="A233" t="s">
        <v>1192</v>
      </c>
      <c r="B233" t="s">
        <v>239</v>
      </c>
      <c r="C233">
        <v>1434774</v>
      </c>
      <c r="D233">
        <v>608094692</v>
      </c>
      <c r="E233" t="s">
        <v>1193</v>
      </c>
      <c r="F233" t="s">
        <v>233</v>
      </c>
      <c r="G233" t="s">
        <v>1194</v>
      </c>
      <c r="H233" t="s">
        <v>211</v>
      </c>
      <c r="I233" t="s">
        <v>212</v>
      </c>
      <c r="K233" t="s">
        <v>213</v>
      </c>
      <c r="L233" t="s">
        <v>261</v>
      </c>
      <c r="M233">
        <v>478</v>
      </c>
      <c r="N233" t="s">
        <v>1195</v>
      </c>
      <c r="O233" t="s">
        <v>244</v>
      </c>
      <c r="P233">
        <v>211</v>
      </c>
      <c r="Q233" t="s">
        <v>245</v>
      </c>
      <c r="R233" t="s">
        <v>244</v>
      </c>
      <c r="T233" t="s">
        <v>217</v>
      </c>
      <c r="U233" t="s">
        <v>9756</v>
      </c>
      <c r="V233">
        <v>3</v>
      </c>
      <c r="W233">
        <v>13</v>
      </c>
      <c r="X233" t="s">
        <v>218</v>
      </c>
      <c r="Z233" t="s">
        <v>219</v>
      </c>
      <c r="AC233">
        <v>0</v>
      </c>
      <c r="AE233">
        <v>0</v>
      </c>
      <c r="AI233" t="s">
        <v>220</v>
      </c>
      <c r="AJ233" t="s">
        <v>221</v>
      </c>
      <c r="AK233" s="15">
        <v>37939</v>
      </c>
      <c r="AL233">
        <v>10941.93</v>
      </c>
      <c r="AM233">
        <f t="shared" si="9"/>
        <v>46</v>
      </c>
      <c r="AN233" t="str">
        <f t="shared" si="10"/>
        <v>44-48</v>
      </c>
      <c r="AO233" t="str">
        <f t="shared" si="11"/>
        <v>10.000 a 11.999</v>
      </c>
    </row>
    <row r="234" spans="1:41" x14ac:dyDescent="0.25">
      <c r="A234" t="s">
        <v>1196</v>
      </c>
      <c r="B234" t="s">
        <v>239</v>
      </c>
      <c r="C234">
        <v>1905461</v>
      </c>
      <c r="D234">
        <v>56081146634</v>
      </c>
      <c r="E234" t="s">
        <v>1197</v>
      </c>
      <c r="F234" t="s">
        <v>233</v>
      </c>
      <c r="G234" t="s">
        <v>1198</v>
      </c>
      <c r="H234" t="s">
        <v>211</v>
      </c>
      <c r="I234" t="s">
        <v>212</v>
      </c>
      <c r="K234" t="s">
        <v>213</v>
      </c>
      <c r="M234">
        <v>478</v>
      </c>
      <c r="N234" t="s">
        <v>1195</v>
      </c>
      <c r="O234" t="s">
        <v>244</v>
      </c>
      <c r="P234">
        <v>211</v>
      </c>
      <c r="Q234" t="s">
        <v>245</v>
      </c>
      <c r="R234" t="s">
        <v>244</v>
      </c>
      <c r="T234" t="s">
        <v>217</v>
      </c>
      <c r="U234" t="s">
        <v>9754</v>
      </c>
      <c r="V234">
        <v>4</v>
      </c>
      <c r="W234">
        <v>8</v>
      </c>
      <c r="X234" t="s">
        <v>218</v>
      </c>
      <c r="Z234" t="s">
        <v>219</v>
      </c>
      <c r="AC234">
        <v>0</v>
      </c>
      <c r="AE234">
        <v>0</v>
      </c>
      <c r="AI234" t="s">
        <v>220</v>
      </c>
      <c r="AJ234" t="s">
        <v>221</v>
      </c>
      <c r="AK234" s="15">
        <v>40903</v>
      </c>
      <c r="AL234">
        <v>9694.26</v>
      </c>
      <c r="AM234">
        <f t="shared" si="9"/>
        <v>58</v>
      </c>
      <c r="AN234" t="str">
        <f t="shared" si="10"/>
        <v>54-58</v>
      </c>
      <c r="AO234" t="str">
        <f t="shared" si="11"/>
        <v>8.000 a 9.999</v>
      </c>
    </row>
    <row r="235" spans="1:41" x14ac:dyDescent="0.25">
      <c r="A235" t="s">
        <v>1199</v>
      </c>
      <c r="B235" t="s">
        <v>239</v>
      </c>
      <c r="C235">
        <v>3273987</v>
      </c>
      <c r="D235">
        <v>98673734649</v>
      </c>
      <c r="E235" t="s">
        <v>1200</v>
      </c>
      <c r="F235" t="s">
        <v>233</v>
      </c>
      <c r="G235" t="s">
        <v>1201</v>
      </c>
      <c r="H235" t="s">
        <v>225</v>
      </c>
      <c r="I235" t="s">
        <v>212</v>
      </c>
      <c r="K235" t="s">
        <v>213</v>
      </c>
      <c r="L235" t="s">
        <v>637</v>
      </c>
      <c r="M235">
        <v>771</v>
      </c>
      <c r="N235" t="s">
        <v>303</v>
      </c>
      <c r="O235" t="s">
        <v>283</v>
      </c>
      <c r="P235">
        <v>746</v>
      </c>
      <c r="Q235" t="s">
        <v>289</v>
      </c>
      <c r="R235" t="s">
        <v>283</v>
      </c>
      <c r="T235" t="s">
        <v>230</v>
      </c>
      <c r="U235" t="s">
        <v>9756</v>
      </c>
      <c r="V235">
        <v>4</v>
      </c>
      <c r="W235">
        <v>14</v>
      </c>
      <c r="X235" t="s">
        <v>218</v>
      </c>
      <c r="Z235" t="s">
        <v>219</v>
      </c>
      <c r="AC235">
        <v>0</v>
      </c>
      <c r="AE235">
        <v>0</v>
      </c>
      <c r="AI235" t="s">
        <v>220</v>
      </c>
      <c r="AJ235" t="s">
        <v>221</v>
      </c>
      <c r="AK235" s="15">
        <v>38134</v>
      </c>
      <c r="AL235">
        <v>25107.71</v>
      </c>
      <c r="AM235">
        <f t="shared" si="9"/>
        <v>50</v>
      </c>
      <c r="AN235" t="str">
        <f t="shared" si="10"/>
        <v>49-53</v>
      </c>
      <c r="AO235" t="str">
        <f t="shared" si="11"/>
        <v>20.000 ou mais</v>
      </c>
    </row>
    <row r="236" spans="1:41" x14ac:dyDescent="0.25">
      <c r="A236" t="s">
        <v>1202</v>
      </c>
      <c r="B236" t="s">
        <v>239</v>
      </c>
      <c r="C236">
        <v>2997992</v>
      </c>
      <c r="D236">
        <v>3894511699</v>
      </c>
      <c r="E236" t="s">
        <v>1203</v>
      </c>
      <c r="F236" t="s">
        <v>233</v>
      </c>
      <c r="G236" t="s">
        <v>1204</v>
      </c>
      <c r="H236" t="s">
        <v>225</v>
      </c>
      <c r="I236" t="s">
        <v>212</v>
      </c>
      <c r="K236" t="s">
        <v>213</v>
      </c>
      <c r="M236">
        <v>499</v>
      </c>
      <c r="N236" t="s">
        <v>817</v>
      </c>
      <c r="O236" t="s">
        <v>244</v>
      </c>
      <c r="P236">
        <v>211</v>
      </c>
      <c r="Q236" t="s">
        <v>245</v>
      </c>
      <c r="R236" t="s">
        <v>244</v>
      </c>
      <c r="T236" t="s">
        <v>217</v>
      </c>
      <c r="U236" t="s">
        <v>9755</v>
      </c>
      <c r="V236">
        <v>4</v>
      </c>
      <c r="W236">
        <v>4</v>
      </c>
      <c r="X236" t="s">
        <v>218</v>
      </c>
      <c r="Z236" t="s">
        <v>219</v>
      </c>
      <c r="AC236">
        <v>0</v>
      </c>
      <c r="AE236">
        <v>0</v>
      </c>
      <c r="AI236" t="s">
        <v>220</v>
      </c>
      <c r="AJ236" t="s">
        <v>221</v>
      </c>
      <c r="AK236" s="15">
        <v>43060</v>
      </c>
      <c r="AL236">
        <v>4001.88</v>
      </c>
      <c r="AM236">
        <f t="shared" si="9"/>
        <v>42</v>
      </c>
      <c r="AN236" t="str">
        <f t="shared" si="10"/>
        <v>39-43</v>
      </c>
      <c r="AO236" t="str">
        <f t="shared" si="11"/>
        <v>4.000 a 5.999</v>
      </c>
    </row>
    <row r="237" spans="1:41" x14ac:dyDescent="0.25">
      <c r="A237" t="s">
        <v>1205</v>
      </c>
      <c r="B237" t="s">
        <v>239</v>
      </c>
      <c r="C237">
        <v>1035138</v>
      </c>
      <c r="D237">
        <v>65914708672</v>
      </c>
      <c r="E237" t="s">
        <v>1206</v>
      </c>
      <c r="F237" t="s">
        <v>233</v>
      </c>
      <c r="G237" t="s">
        <v>1207</v>
      </c>
      <c r="H237" t="s">
        <v>225</v>
      </c>
      <c r="I237" t="s">
        <v>212</v>
      </c>
      <c r="K237" t="s">
        <v>213</v>
      </c>
      <c r="L237" t="s">
        <v>261</v>
      </c>
      <c r="M237">
        <v>482</v>
      </c>
      <c r="N237" t="s">
        <v>336</v>
      </c>
      <c r="O237" t="s">
        <v>244</v>
      </c>
      <c r="P237">
        <v>211</v>
      </c>
      <c r="Q237" t="s">
        <v>245</v>
      </c>
      <c r="R237" t="s">
        <v>244</v>
      </c>
      <c r="T237" t="s">
        <v>290</v>
      </c>
      <c r="U237" t="s">
        <v>9754</v>
      </c>
      <c r="V237">
        <v>4</v>
      </c>
      <c r="W237">
        <v>16</v>
      </c>
      <c r="X237" t="s">
        <v>218</v>
      </c>
      <c r="Z237" t="s">
        <v>219</v>
      </c>
      <c r="AC237">
        <v>0</v>
      </c>
      <c r="AE237">
        <v>0</v>
      </c>
      <c r="AI237" t="s">
        <v>220</v>
      </c>
      <c r="AJ237" t="s">
        <v>221</v>
      </c>
      <c r="AK237" s="15">
        <v>34052</v>
      </c>
      <c r="AL237">
        <v>4066.33</v>
      </c>
      <c r="AM237">
        <f t="shared" si="9"/>
        <v>51</v>
      </c>
      <c r="AN237" t="str">
        <f t="shared" si="10"/>
        <v>49-53</v>
      </c>
      <c r="AO237" t="str">
        <f t="shared" si="11"/>
        <v>4.000 a 5.999</v>
      </c>
    </row>
    <row r="238" spans="1:41" x14ac:dyDescent="0.25">
      <c r="A238" t="s">
        <v>1208</v>
      </c>
      <c r="B238" t="s">
        <v>207</v>
      </c>
      <c r="C238">
        <v>1879656</v>
      </c>
      <c r="D238">
        <v>53954610</v>
      </c>
      <c r="E238" t="s">
        <v>1209</v>
      </c>
      <c r="F238" t="s">
        <v>233</v>
      </c>
      <c r="G238" t="s">
        <v>1210</v>
      </c>
      <c r="H238" t="s">
        <v>225</v>
      </c>
      <c r="I238" t="s">
        <v>212</v>
      </c>
      <c r="K238" t="s">
        <v>213</v>
      </c>
      <c r="M238">
        <v>97</v>
      </c>
      <c r="N238" t="s">
        <v>723</v>
      </c>
      <c r="O238" t="s">
        <v>228</v>
      </c>
      <c r="P238">
        <v>92</v>
      </c>
      <c r="Q238" t="s">
        <v>724</v>
      </c>
      <c r="R238" t="s">
        <v>228</v>
      </c>
      <c r="T238" t="s">
        <v>252</v>
      </c>
      <c r="U238" t="s">
        <v>9755</v>
      </c>
      <c r="V238">
        <v>4</v>
      </c>
      <c r="W238">
        <v>8</v>
      </c>
      <c r="X238" t="s">
        <v>218</v>
      </c>
      <c r="Z238" t="s">
        <v>219</v>
      </c>
      <c r="AC238">
        <v>0</v>
      </c>
      <c r="AE238">
        <v>0</v>
      </c>
      <c r="AI238" t="s">
        <v>220</v>
      </c>
      <c r="AJ238" t="s">
        <v>221</v>
      </c>
      <c r="AK238" s="15">
        <v>40743</v>
      </c>
      <c r="AL238">
        <v>6978.33</v>
      </c>
      <c r="AM238">
        <f t="shared" si="9"/>
        <v>43</v>
      </c>
      <c r="AN238" t="str">
        <f t="shared" si="10"/>
        <v>39-43</v>
      </c>
      <c r="AO238" t="str">
        <f t="shared" si="11"/>
        <v>6.000 a 7.999</v>
      </c>
    </row>
    <row r="239" spans="1:41" x14ac:dyDescent="0.25">
      <c r="A239" t="s">
        <v>1211</v>
      </c>
      <c r="B239" t="s">
        <v>207</v>
      </c>
      <c r="C239">
        <v>412838</v>
      </c>
      <c r="D239">
        <v>53501012691</v>
      </c>
      <c r="E239" t="s">
        <v>1212</v>
      </c>
      <c r="F239" t="s">
        <v>233</v>
      </c>
      <c r="G239" t="s">
        <v>1213</v>
      </c>
      <c r="H239" t="s">
        <v>225</v>
      </c>
      <c r="I239" t="s">
        <v>212</v>
      </c>
      <c r="K239" t="s">
        <v>213</v>
      </c>
      <c r="L239" t="s">
        <v>261</v>
      </c>
      <c r="M239">
        <v>356</v>
      </c>
      <c r="N239" t="s">
        <v>1214</v>
      </c>
      <c r="O239" t="s">
        <v>215</v>
      </c>
      <c r="P239">
        <v>356</v>
      </c>
      <c r="Q239" t="s">
        <v>1214</v>
      </c>
      <c r="R239" t="s">
        <v>215</v>
      </c>
      <c r="T239" t="s">
        <v>252</v>
      </c>
      <c r="U239" t="s">
        <v>9755</v>
      </c>
      <c r="V239">
        <v>2</v>
      </c>
      <c r="W239">
        <v>16</v>
      </c>
      <c r="X239" t="s">
        <v>218</v>
      </c>
      <c r="Z239" t="s">
        <v>219</v>
      </c>
      <c r="AC239">
        <v>0</v>
      </c>
      <c r="AE239">
        <v>0</v>
      </c>
      <c r="AI239" t="s">
        <v>220</v>
      </c>
      <c r="AJ239" t="s">
        <v>221</v>
      </c>
      <c r="AK239" s="15">
        <v>31860</v>
      </c>
      <c r="AL239">
        <v>7040.46</v>
      </c>
      <c r="AM239">
        <f t="shared" si="9"/>
        <v>60</v>
      </c>
      <c r="AN239" t="str">
        <f t="shared" si="10"/>
        <v>59-63</v>
      </c>
      <c r="AO239" t="str">
        <f t="shared" si="11"/>
        <v>6.000 a 7.999</v>
      </c>
    </row>
    <row r="240" spans="1:41" x14ac:dyDescent="0.25">
      <c r="A240" t="s">
        <v>1215</v>
      </c>
      <c r="B240" t="s">
        <v>207</v>
      </c>
      <c r="C240">
        <v>1250054</v>
      </c>
      <c r="D240">
        <v>4755649366</v>
      </c>
      <c r="E240" t="s">
        <v>1216</v>
      </c>
      <c r="F240" t="s">
        <v>233</v>
      </c>
      <c r="G240" t="s">
        <v>1217</v>
      </c>
      <c r="H240" t="s">
        <v>225</v>
      </c>
      <c r="I240" t="s">
        <v>212</v>
      </c>
      <c r="K240" t="s">
        <v>1218</v>
      </c>
      <c r="M240">
        <v>414</v>
      </c>
      <c r="N240" t="s">
        <v>587</v>
      </c>
      <c r="O240" t="s">
        <v>215</v>
      </c>
      <c r="P240">
        <v>414</v>
      </c>
      <c r="Q240" t="s">
        <v>587</v>
      </c>
      <c r="R240" t="s">
        <v>215</v>
      </c>
      <c r="T240" t="s">
        <v>217</v>
      </c>
      <c r="U240" t="s">
        <v>9756</v>
      </c>
      <c r="V240">
        <v>1</v>
      </c>
      <c r="W240">
        <v>1</v>
      </c>
      <c r="X240" t="s">
        <v>218</v>
      </c>
      <c r="Z240" t="s">
        <v>219</v>
      </c>
      <c r="AC240">
        <v>0</v>
      </c>
      <c r="AE240">
        <v>0</v>
      </c>
      <c r="AI240" t="s">
        <v>220</v>
      </c>
      <c r="AJ240" t="s">
        <v>221</v>
      </c>
      <c r="AK240" s="15">
        <v>44798</v>
      </c>
      <c r="AL240">
        <v>5434.85</v>
      </c>
      <c r="AM240">
        <f t="shared" si="9"/>
        <v>31</v>
      </c>
      <c r="AN240" t="str">
        <f t="shared" si="10"/>
        <v>29-33</v>
      </c>
      <c r="AO240" t="str">
        <f t="shared" si="11"/>
        <v>4.000 a 5.999</v>
      </c>
    </row>
    <row r="241" spans="1:41" x14ac:dyDescent="0.25">
      <c r="A241" t="s">
        <v>1219</v>
      </c>
      <c r="B241" t="s">
        <v>239</v>
      </c>
      <c r="C241">
        <v>1873793</v>
      </c>
      <c r="D241">
        <v>5137213632</v>
      </c>
      <c r="E241" t="s">
        <v>1220</v>
      </c>
      <c r="F241" t="s">
        <v>233</v>
      </c>
      <c r="G241" t="s">
        <v>1221</v>
      </c>
      <c r="H241" t="s">
        <v>225</v>
      </c>
      <c r="I241" t="s">
        <v>212</v>
      </c>
      <c r="K241" t="s">
        <v>213</v>
      </c>
      <c r="M241">
        <v>479</v>
      </c>
      <c r="N241" t="s">
        <v>389</v>
      </c>
      <c r="O241" t="s">
        <v>244</v>
      </c>
      <c r="P241">
        <v>211</v>
      </c>
      <c r="Q241" t="s">
        <v>245</v>
      </c>
      <c r="R241" t="s">
        <v>244</v>
      </c>
      <c r="T241" t="s">
        <v>217</v>
      </c>
      <c r="U241" t="s">
        <v>9755</v>
      </c>
      <c r="V241">
        <v>4</v>
      </c>
      <c r="W241">
        <v>8</v>
      </c>
      <c r="X241" t="s">
        <v>218</v>
      </c>
      <c r="Z241" t="s">
        <v>219</v>
      </c>
      <c r="AC241">
        <v>0</v>
      </c>
      <c r="AE241">
        <v>0</v>
      </c>
      <c r="AI241" t="s">
        <v>220</v>
      </c>
      <c r="AJ241" t="s">
        <v>221</v>
      </c>
      <c r="AK241" s="15">
        <v>40711</v>
      </c>
      <c r="AL241">
        <v>10659.46</v>
      </c>
      <c r="AM241">
        <f t="shared" si="9"/>
        <v>42</v>
      </c>
      <c r="AN241" t="str">
        <f t="shared" si="10"/>
        <v>39-43</v>
      </c>
      <c r="AO241" t="str">
        <f t="shared" si="11"/>
        <v>10.000 a 11.999</v>
      </c>
    </row>
    <row r="242" spans="1:41" x14ac:dyDescent="0.25">
      <c r="A242" t="s">
        <v>1222</v>
      </c>
      <c r="B242" t="s">
        <v>207</v>
      </c>
      <c r="C242">
        <v>3152635</v>
      </c>
      <c r="D242">
        <v>9510795739</v>
      </c>
      <c r="E242" t="s">
        <v>1223</v>
      </c>
      <c r="F242" t="s">
        <v>233</v>
      </c>
      <c r="G242" t="s">
        <v>1224</v>
      </c>
      <c r="H242" t="s">
        <v>335</v>
      </c>
      <c r="I242" t="s">
        <v>212</v>
      </c>
      <c r="K242" t="s">
        <v>514</v>
      </c>
      <c r="M242">
        <v>643</v>
      </c>
      <c r="N242" t="s">
        <v>853</v>
      </c>
      <c r="O242" t="s">
        <v>228</v>
      </c>
      <c r="P242">
        <v>131</v>
      </c>
      <c r="Q242" t="s">
        <v>357</v>
      </c>
      <c r="R242" t="s">
        <v>215</v>
      </c>
      <c r="T242" t="s">
        <v>252</v>
      </c>
      <c r="U242" t="s">
        <v>9755</v>
      </c>
      <c r="V242">
        <v>2</v>
      </c>
      <c r="W242">
        <v>3</v>
      </c>
      <c r="X242" t="s">
        <v>218</v>
      </c>
      <c r="Z242" t="s">
        <v>219</v>
      </c>
      <c r="AC242">
        <v>0</v>
      </c>
      <c r="AE242">
        <v>0</v>
      </c>
      <c r="AI242" t="s">
        <v>220</v>
      </c>
      <c r="AJ242" t="s">
        <v>221</v>
      </c>
      <c r="AK242" s="15">
        <v>43756</v>
      </c>
      <c r="AL242">
        <v>3430.71</v>
      </c>
      <c r="AM242">
        <f t="shared" si="9"/>
        <v>39</v>
      </c>
      <c r="AN242" t="str">
        <f t="shared" si="10"/>
        <v>39-43</v>
      </c>
      <c r="AO242" t="str">
        <f t="shared" si="11"/>
        <v>2.000 a 3.999</v>
      </c>
    </row>
    <row r="243" spans="1:41" x14ac:dyDescent="0.25">
      <c r="A243" t="s">
        <v>1225</v>
      </c>
      <c r="B243" t="s">
        <v>207</v>
      </c>
      <c r="C243">
        <v>1486587</v>
      </c>
      <c r="D243">
        <v>2925633617</v>
      </c>
      <c r="E243" t="s">
        <v>1226</v>
      </c>
      <c r="F243" t="s">
        <v>209</v>
      </c>
      <c r="G243" t="s">
        <v>1227</v>
      </c>
      <c r="H243" t="s">
        <v>225</v>
      </c>
      <c r="I243" t="s">
        <v>212</v>
      </c>
      <c r="K243" t="s">
        <v>213</v>
      </c>
      <c r="L243" t="s">
        <v>1228</v>
      </c>
      <c r="M243">
        <v>553</v>
      </c>
      <c r="N243" t="s">
        <v>1229</v>
      </c>
      <c r="O243" t="s">
        <v>215</v>
      </c>
      <c r="P243">
        <v>807</v>
      </c>
      <c r="Q243" t="s">
        <v>1230</v>
      </c>
      <c r="R243" t="s">
        <v>215</v>
      </c>
      <c r="T243" t="s">
        <v>217</v>
      </c>
      <c r="U243" t="s">
        <v>9755</v>
      </c>
      <c r="V243">
        <v>4</v>
      </c>
      <c r="W243">
        <v>12</v>
      </c>
      <c r="X243" t="s">
        <v>218</v>
      </c>
      <c r="Z243" t="s">
        <v>219</v>
      </c>
      <c r="AC243">
        <v>0</v>
      </c>
      <c r="AE243">
        <v>0</v>
      </c>
      <c r="AI243" t="s">
        <v>220</v>
      </c>
      <c r="AJ243" t="s">
        <v>304</v>
      </c>
      <c r="AK243" s="15">
        <v>38412</v>
      </c>
      <c r="AL243">
        <v>2717.42</v>
      </c>
      <c r="AM243">
        <f t="shared" si="9"/>
        <v>49</v>
      </c>
      <c r="AN243" t="str">
        <f t="shared" si="10"/>
        <v>49-53</v>
      </c>
      <c r="AO243" t="str">
        <f t="shared" si="11"/>
        <v>2.000 a 3.999</v>
      </c>
    </row>
    <row r="244" spans="1:41" x14ac:dyDescent="0.25">
      <c r="A244" t="s">
        <v>1231</v>
      </c>
      <c r="B244" t="s">
        <v>239</v>
      </c>
      <c r="C244">
        <v>1439918</v>
      </c>
      <c r="D244">
        <v>639387667</v>
      </c>
      <c r="E244" t="s">
        <v>1232</v>
      </c>
      <c r="F244" t="s">
        <v>209</v>
      </c>
      <c r="G244" t="s">
        <v>1233</v>
      </c>
      <c r="H244" t="s">
        <v>225</v>
      </c>
      <c r="I244" t="s">
        <v>212</v>
      </c>
      <c r="K244" t="s">
        <v>213</v>
      </c>
      <c r="L244" t="s">
        <v>1228</v>
      </c>
      <c r="M244">
        <v>498</v>
      </c>
      <c r="N244" t="s">
        <v>423</v>
      </c>
      <c r="O244" t="s">
        <v>244</v>
      </c>
      <c r="P244">
        <v>211</v>
      </c>
      <c r="Q244" t="s">
        <v>245</v>
      </c>
      <c r="R244" t="s">
        <v>244</v>
      </c>
      <c r="T244" t="s">
        <v>217</v>
      </c>
      <c r="U244" t="s">
        <v>9755</v>
      </c>
      <c r="V244">
        <v>4</v>
      </c>
      <c r="W244">
        <v>12</v>
      </c>
      <c r="X244" t="s">
        <v>218</v>
      </c>
      <c r="Z244" t="s">
        <v>219</v>
      </c>
      <c r="AC244">
        <v>0</v>
      </c>
      <c r="AE244">
        <v>0</v>
      </c>
      <c r="AI244" t="s">
        <v>220</v>
      </c>
      <c r="AJ244" t="s">
        <v>221</v>
      </c>
      <c r="AK244" s="15">
        <v>38001</v>
      </c>
      <c r="AL244">
        <v>11696.06</v>
      </c>
      <c r="AM244">
        <f t="shared" si="9"/>
        <v>49</v>
      </c>
      <c r="AN244" t="str">
        <f t="shared" si="10"/>
        <v>49-53</v>
      </c>
      <c r="AO244" t="str">
        <f t="shared" si="11"/>
        <v>10.000 a 11.999</v>
      </c>
    </row>
    <row r="245" spans="1:41" x14ac:dyDescent="0.25">
      <c r="A245" t="s">
        <v>1234</v>
      </c>
      <c r="B245" t="s">
        <v>239</v>
      </c>
      <c r="C245">
        <v>1123236</v>
      </c>
      <c r="D245">
        <v>52496317620</v>
      </c>
      <c r="E245" t="s">
        <v>1235</v>
      </c>
      <c r="F245" t="s">
        <v>209</v>
      </c>
      <c r="G245" t="s">
        <v>1236</v>
      </c>
      <c r="H245" t="s">
        <v>211</v>
      </c>
      <c r="I245" t="s">
        <v>212</v>
      </c>
      <c r="K245" t="s">
        <v>213</v>
      </c>
      <c r="L245" t="s">
        <v>261</v>
      </c>
      <c r="M245">
        <v>490</v>
      </c>
      <c r="N245" t="s">
        <v>770</v>
      </c>
      <c r="O245" t="s">
        <v>244</v>
      </c>
      <c r="P245">
        <v>211</v>
      </c>
      <c r="Q245" t="s">
        <v>245</v>
      </c>
      <c r="R245" t="s">
        <v>244</v>
      </c>
      <c r="T245" t="s">
        <v>217</v>
      </c>
      <c r="U245" t="s">
        <v>9755</v>
      </c>
      <c r="V245">
        <v>4</v>
      </c>
      <c r="W245">
        <v>16</v>
      </c>
      <c r="X245" t="s">
        <v>218</v>
      </c>
      <c r="Z245" t="s">
        <v>219</v>
      </c>
      <c r="AB245" t="s">
        <v>320</v>
      </c>
      <c r="AC245">
        <v>0</v>
      </c>
      <c r="AE245">
        <v>0</v>
      </c>
      <c r="AG245" t="s">
        <v>1237</v>
      </c>
      <c r="AH245" t="s">
        <v>1238</v>
      </c>
      <c r="AI245" t="s">
        <v>220</v>
      </c>
      <c r="AJ245" t="s">
        <v>221</v>
      </c>
      <c r="AK245" s="15">
        <v>34366</v>
      </c>
      <c r="AL245">
        <v>7821.38</v>
      </c>
      <c r="AM245">
        <f t="shared" si="9"/>
        <v>57</v>
      </c>
      <c r="AN245" t="str">
        <f t="shared" si="10"/>
        <v>54-58</v>
      </c>
      <c r="AO245" t="str">
        <f t="shared" si="11"/>
        <v>6.000 a 7.999</v>
      </c>
    </row>
    <row r="246" spans="1:41" x14ac:dyDescent="0.25">
      <c r="A246" t="s">
        <v>1239</v>
      </c>
      <c r="B246" t="s">
        <v>207</v>
      </c>
      <c r="C246">
        <v>2072306</v>
      </c>
      <c r="D246">
        <v>4954395682</v>
      </c>
      <c r="E246" t="s">
        <v>1240</v>
      </c>
      <c r="F246" t="s">
        <v>209</v>
      </c>
      <c r="G246" t="s">
        <v>1241</v>
      </c>
      <c r="H246" t="s">
        <v>211</v>
      </c>
      <c r="I246" t="s">
        <v>212</v>
      </c>
      <c r="K246" t="s">
        <v>213</v>
      </c>
      <c r="M246">
        <v>733</v>
      </c>
      <c r="N246" t="s">
        <v>1177</v>
      </c>
      <c r="O246" t="s">
        <v>215</v>
      </c>
      <c r="P246">
        <v>585</v>
      </c>
      <c r="Q246" t="s">
        <v>1033</v>
      </c>
      <c r="R246" t="s">
        <v>215</v>
      </c>
      <c r="T246" t="s">
        <v>252</v>
      </c>
      <c r="U246" t="s">
        <v>9754</v>
      </c>
      <c r="V246">
        <v>4</v>
      </c>
      <c r="W246">
        <v>6</v>
      </c>
      <c r="X246" t="s">
        <v>218</v>
      </c>
      <c r="Z246" t="s">
        <v>219</v>
      </c>
      <c r="AC246">
        <v>0</v>
      </c>
      <c r="AE246">
        <v>0</v>
      </c>
      <c r="AI246" t="s">
        <v>220</v>
      </c>
      <c r="AJ246" t="s">
        <v>347</v>
      </c>
      <c r="AK246" s="15">
        <v>41592</v>
      </c>
      <c r="AL246">
        <v>2538.41</v>
      </c>
      <c r="AM246">
        <f t="shared" si="9"/>
        <v>43</v>
      </c>
      <c r="AN246" t="str">
        <f t="shared" si="10"/>
        <v>39-43</v>
      </c>
      <c r="AO246" t="str">
        <f t="shared" si="11"/>
        <v>2.000 a 3.999</v>
      </c>
    </row>
    <row r="247" spans="1:41" x14ac:dyDescent="0.25">
      <c r="A247" t="s">
        <v>1242</v>
      </c>
      <c r="B247" t="s">
        <v>207</v>
      </c>
      <c r="C247">
        <v>1914845</v>
      </c>
      <c r="D247">
        <v>5526453626</v>
      </c>
      <c r="E247" t="s">
        <v>1243</v>
      </c>
      <c r="F247" t="s">
        <v>209</v>
      </c>
      <c r="G247" t="s">
        <v>1244</v>
      </c>
      <c r="H247" t="s">
        <v>225</v>
      </c>
      <c r="I247" t="s">
        <v>212</v>
      </c>
      <c r="K247" t="s">
        <v>213</v>
      </c>
      <c r="M247">
        <v>1217</v>
      </c>
      <c r="N247" t="s">
        <v>914</v>
      </c>
      <c r="O247" t="s">
        <v>228</v>
      </c>
      <c r="P247">
        <v>29</v>
      </c>
      <c r="Q247" t="s">
        <v>229</v>
      </c>
      <c r="R247" t="s">
        <v>215</v>
      </c>
      <c r="T247" t="s">
        <v>217</v>
      </c>
      <c r="U247" t="s">
        <v>9756</v>
      </c>
      <c r="V247">
        <v>4</v>
      </c>
      <c r="W247">
        <v>8</v>
      </c>
      <c r="X247" t="s">
        <v>218</v>
      </c>
      <c r="Z247" t="s">
        <v>219</v>
      </c>
      <c r="AC247">
        <v>0</v>
      </c>
      <c r="AE247">
        <v>0</v>
      </c>
      <c r="AI247" t="s">
        <v>220</v>
      </c>
      <c r="AJ247" t="s">
        <v>221</v>
      </c>
      <c r="AK247" s="15">
        <v>40945</v>
      </c>
      <c r="AL247">
        <v>8129.04</v>
      </c>
      <c r="AM247">
        <f t="shared" si="9"/>
        <v>40</v>
      </c>
      <c r="AN247" t="str">
        <f t="shared" si="10"/>
        <v>39-43</v>
      </c>
      <c r="AO247" t="str">
        <f t="shared" si="11"/>
        <v>8.000 a 9.999</v>
      </c>
    </row>
    <row r="248" spans="1:41" x14ac:dyDescent="0.25">
      <c r="A248" t="s">
        <v>1245</v>
      </c>
      <c r="B248" t="s">
        <v>239</v>
      </c>
      <c r="C248">
        <v>1854536</v>
      </c>
      <c r="D248">
        <v>8720362609</v>
      </c>
      <c r="E248" t="s">
        <v>1246</v>
      </c>
      <c r="F248" t="s">
        <v>209</v>
      </c>
      <c r="G248" t="s">
        <v>1247</v>
      </c>
      <c r="H248" t="s">
        <v>211</v>
      </c>
      <c r="I248" t="s">
        <v>212</v>
      </c>
      <c r="K248" t="s">
        <v>213</v>
      </c>
      <c r="M248">
        <v>482</v>
      </c>
      <c r="N248" t="s">
        <v>336</v>
      </c>
      <c r="O248" t="s">
        <v>244</v>
      </c>
      <c r="P248">
        <v>211</v>
      </c>
      <c r="Q248" t="s">
        <v>245</v>
      </c>
      <c r="R248" t="s">
        <v>244</v>
      </c>
      <c r="T248" t="s">
        <v>217</v>
      </c>
      <c r="U248" t="s">
        <v>9754</v>
      </c>
      <c r="V248">
        <v>4</v>
      </c>
      <c r="W248">
        <v>8</v>
      </c>
      <c r="X248" t="s">
        <v>218</v>
      </c>
      <c r="Z248" t="s">
        <v>219</v>
      </c>
      <c r="AB248" t="s">
        <v>827</v>
      </c>
      <c r="AC248">
        <v>0</v>
      </c>
      <c r="AE248">
        <v>0</v>
      </c>
      <c r="AG248" t="s">
        <v>1248</v>
      </c>
      <c r="AH248" t="s">
        <v>1249</v>
      </c>
      <c r="AI248" t="s">
        <v>220</v>
      </c>
      <c r="AJ248" t="s">
        <v>221</v>
      </c>
      <c r="AK248" s="15">
        <v>40617</v>
      </c>
      <c r="AL248">
        <v>3992.25</v>
      </c>
      <c r="AM248">
        <f t="shared" si="9"/>
        <v>33</v>
      </c>
      <c r="AN248" t="str">
        <f t="shared" si="10"/>
        <v>29-33</v>
      </c>
      <c r="AO248" t="str">
        <f t="shared" si="11"/>
        <v>2.000 a 3.999</v>
      </c>
    </row>
    <row r="249" spans="1:41" x14ac:dyDescent="0.25">
      <c r="A249" t="s">
        <v>1250</v>
      </c>
      <c r="B249" t="s">
        <v>239</v>
      </c>
      <c r="C249">
        <v>1970702</v>
      </c>
      <c r="D249">
        <v>1037961692</v>
      </c>
      <c r="E249" t="s">
        <v>1251</v>
      </c>
      <c r="F249" t="s">
        <v>209</v>
      </c>
      <c r="G249" t="s">
        <v>1252</v>
      </c>
      <c r="H249" t="s">
        <v>225</v>
      </c>
      <c r="I249" t="s">
        <v>212</v>
      </c>
      <c r="K249" t="s">
        <v>213</v>
      </c>
      <c r="M249">
        <v>769</v>
      </c>
      <c r="N249" t="s">
        <v>288</v>
      </c>
      <c r="O249" t="s">
        <v>283</v>
      </c>
      <c r="P249">
        <v>746</v>
      </c>
      <c r="Q249" t="s">
        <v>289</v>
      </c>
      <c r="R249" t="s">
        <v>283</v>
      </c>
      <c r="T249" t="s">
        <v>217</v>
      </c>
      <c r="U249" t="s">
        <v>9755</v>
      </c>
      <c r="V249">
        <v>4</v>
      </c>
      <c r="W249">
        <v>7</v>
      </c>
      <c r="X249" t="s">
        <v>218</v>
      </c>
      <c r="Z249" t="s">
        <v>219</v>
      </c>
      <c r="AC249">
        <v>0</v>
      </c>
      <c r="AE249">
        <v>0</v>
      </c>
      <c r="AI249" t="s">
        <v>220</v>
      </c>
      <c r="AJ249" t="s">
        <v>291</v>
      </c>
      <c r="AK249" s="15">
        <v>41176</v>
      </c>
      <c r="AL249">
        <v>5524.42</v>
      </c>
      <c r="AM249">
        <f t="shared" si="9"/>
        <v>48</v>
      </c>
      <c r="AN249" t="str">
        <f t="shared" si="10"/>
        <v>44-48</v>
      </c>
      <c r="AO249" t="str">
        <f t="shared" si="11"/>
        <v>4.000 a 5.999</v>
      </c>
    </row>
    <row r="250" spans="1:41" x14ac:dyDescent="0.25">
      <c r="A250" t="s">
        <v>1253</v>
      </c>
      <c r="B250" t="s">
        <v>239</v>
      </c>
      <c r="C250">
        <v>1519658</v>
      </c>
      <c r="D250">
        <v>93792573687</v>
      </c>
      <c r="E250" t="s">
        <v>1254</v>
      </c>
      <c r="F250" t="s">
        <v>209</v>
      </c>
      <c r="G250" t="s">
        <v>1255</v>
      </c>
      <c r="H250" t="s">
        <v>225</v>
      </c>
      <c r="I250" t="s">
        <v>212</v>
      </c>
      <c r="K250" t="s">
        <v>213</v>
      </c>
      <c r="L250" t="s">
        <v>308</v>
      </c>
      <c r="M250">
        <v>749</v>
      </c>
      <c r="N250" t="s">
        <v>1089</v>
      </c>
      <c r="O250" t="s">
        <v>283</v>
      </c>
      <c r="P250">
        <v>743</v>
      </c>
      <c r="Q250" t="s">
        <v>282</v>
      </c>
      <c r="R250" t="s">
        <v>283</v>
      </c>
      <c r="T250" t="s">
        <v>230</v>
      </c>
      <c r="U250" t="s">
        <v>9756</v>
      </c>
      <c r="V250">
        <v>4</v>
      </c>
      <c r="W250">
        <v>11</v>
      </c>
      <c r="X250" t="s">
        <v>218</v>
      </c>
      <c r="Z250" t="s">
        <v>219</v>
      </c>
      <c r="AC250">
        <v>0</v>
      </c>
      <c r="AE250">
        <v>0</v>
      </c>
      <c r="AI250" t="s">
        <v>220</v>
      </c>
      <c r="AJ250" t="s">
        <v>221</v>
      </c>
      <c r="AK250" s="15">
        <v>38742</v>
      </c>
      <c r="AL250">
        <v>13140.2</v>
      </c>
      <c r="AM250">
        <f t="shared" si="9"/>
        <v>51</v>
      </c>
      <c r="AN250" t="str">
        <f t="shared" si="10"/>
        <v>49-53</v>
      </c>
      <c r="AO250" t="str">
        <f t="shared" si="11"/>
        <v>12.000 a 13.999</v>
      </c>
    </row>
    <row r="251" spans="1:41" x14ac:dyDescent="0.25">
      <c r="A251" t="s">
        <v>1256</v>
      </c>
      <c r="B251" t="s">
        <v>239</v>
      </c>
      <c r="C251">
        <v>1879659</v>
      </c>
      <c r="D251">
        <v>4407154667</v>
      </c>
      <c r="E251" t="s">
        <v>1257</v>
      </c>
      <c r="F251" t="s">
        <v>209</v>
      </c>
      <c r="G251" t="s">
        <v>1258</v>
      </c>
      <c r="H251" t="s">
        <v>287</v>
      </c>
      <c r="I251" t="s">
        <v>212</v>
      </c>
      <c r="K251" t="s">
        <v>213</v>
      </c>
      <c r="M251">
        <v>490</v>
      </c>
      <c r="N251" t="s">
        <v>770</v>
      </c>
      <c r="O251" t="s">
        <v>244</v>
      </c>
      <c r="P251">
        <v>211</v>
      </c>
      <c r="Q251" t="s">
        <v>245</v>
      </c>
      <c r="R251" t="s">
        <v>244</v>
      </c>
      <c r="T251" t="s">
        <v>252</v>
      </c>
      <c r="U251" t="s">
        <v>9755</v>
      </c>
      <c r="V251">
        <v>3</v>
      </c>
      <c r="W251">
        <v>8</v>
      </c>
      <c r="X251" t="s">
        <v>218</v>
      </c>
      <c r="Z251" t="s">
        <v>219</v>
      </c>
      <c r="AC251">
        <v>0</v>
      </c>
      <c r="AE251">
        <v>0</v>
      </c>
      <c r="AI251" t="s">
        <v>220</v>
      </c>
      <c r="AJ251" t="s">
        <v>221</v>
      </c>
      <c r="AK251" s="15">
        <v>40749</v>
      </c>
      <c r="AL251">
        <v>9927.73</v>
      </c>
      <c r="AM251">
        <f t="shared" si="9"/>
        <v>41</v>
      </c>
      <c r="AN251" t="str">
        <f t="shared" si="10"/>
        <v>39-43</v>
      </c>
      <c r="AO251" t="str">
        <f t="shared" si="11"/>
        <v>8.000 a 9.999</v>
      </c>
    </row>
    <row r="252" spans="1:41" x14ac:dyDescent="0.25">
      <c r="A252" t="s">
        <v>1259</v>
      </c>
      <c r="B252" t="s">
        <v>207</v>
      </c>
      <c r="C252">
        <v>3013166</v>
      </c>
      <c r="D252">
        <v>79568947434</v>
      </c>
      <c r="E252" t="s">
        <v>1260</v>
      </c>
      <c r="F252" t="s">
        <v>209</v>
      </c>
      <c r="G252" t="s">
        <v>1261</v>
      </c>
      <c r="H252" t="s">
        <v>211</v>
      </c>
      <c r="I252" t="s">
        <v>212</v>
      </c>
      <c r="K252" t="s">
        <v>1262</v>
      </c>
      <c r="M252">
        <v>97</v>
      </c>
      <c r="N252" t="s">
        <v>723</v>
      </c>
      <c r="O252" t="s">
        <v>228</v>
      </c>
      <c r="P252">
        <v>92</v>
      </c>
      <c r="Q252" t="s">
        <v>724</v>
      </c>
      <c r="R252" t="s">
        <v>228</v>
      </c>
      <c r="T252" t="s">
        <v>217</v>
      </c>
      <c r="U252" t="s">
        <v>9754</v>
      </c>
      <c r="V252">
        <v>4</v>
      </c>
      <c r="W252">
        <v>4</v>
      </c>
      <c r="X252" t="s">
        <v>218</v>
      </c>
      <c r="Z252" t="s">
        <v>219</v>
      </c>
      <c r="AC252">
        <v>0</v>
      </c>
      <c r="AE252">
        <v>0</v>
      </c>
      <c r="AI252" t="s">
        <v>220</v>
      </c>
      <c r="AJ252" t="s">
        <v>221</v>
      </c>
      <c r="AK252" s="15">
        <v>43152</v>
      </c>
      <c r="AL252">
        <v>3425.73</v>
      </c>
      <c r="AM252">
        <f t="shared" si="9"/>
        <v>49</v>
      </c>
      <c r="AN252" t="str">
        <f t="shared" si="10"/>
        <v>49-53</v>
      </c>
      <c r="AO252" t="str">
        <f t="shared" si="11"/>
        <v>2.000 a 3.999</v>
      </c>
    </row>
    <row r="253" spans="1:41" x14ac:dyDescent="0.25">
      <c r="A253" t="s">
        <v>1263</v>
      </c>
      <c r="B253" t="s">
        <v>207</v>
      </c>
      <c r="C253">
        <v>2133417</v>
      </c>
      <c r="D253">
        <v>5481920654</v>
      </c>
      <c r="E253" t="s">
        <v>1264</v>
      </c>
      <c r="F253" t="s">
        <v>209</v>
      </c>
      <c r="G253" t="s">
        <v>1265</v>
      </c>
      <c r="H253" t="s">
        <v>225</v>
      </c>
      <c r="I253" t="s">
        <v>212</v>
      </c>
      <c r="K253" t="s">
        <v>213</v>
      </c>
      <c r="M253">
        <v>395</v>
      </c>
      <c r="N253" t="s">
        <v>448</v>
      </c>
      <c r="O253" t="s">
        <v>215</v>
      </c>
      <c r="P253">
        <v>395</v>
      </c>
      <c r="Q253" t="s">
        <v>448</v>
      </c>
      <c r="R253" t="s">
        <v>215</v>
      </c>
      <c r="T253" t="s">
        <v>230</v>
      </c>
      <c r="U253" t="s">
        <v>9756</v>
      </c>
      <c r="V253">
        <v>4</v>
      </c>
      <c r="W253">
        <v>6</v>
      </c>
      <c r="X253" t="s">
        <v>218</v>
      </c>
      <c r="Z253" t="s">
        <v>219</v>
      </c>
      <c r="AC253">
        <v>0</v>
      </c>
      <c r="AE253">
        <v>0</v>
      </c>
      <c r="AI253" t="s">
        <v>220</v>
      </c>
      <c r="AJ253" t="s">
        <v>304</v>
      </c>
      <c r="AK253" s="15">
        <v>41817</v>
      </c>
      <c r="AL253">
        <v>4315.0200000000004</v>
      </c>
      <c r="AM253">
        <f t="shared" si="9"/>
        <v>40</v>
      </c>
      <c r="AN253" t="str">
        <f t="shared" si="10"/>
        <v>39-43</v>
      </c>
      <c r="AO253" t="str">
        <f t="shared" si="11"/>
        <v>4.000 a 5.999</v>
      </c>
    </row>
    <row r="254" spans="1:41" x14ac:dyDescent="0.25">
      <c r="A254" t="s">
        <v>1266</v>
      </c>
      <c r="B254" t="s">
        <v>239</v>
      </c>
      <c r="C254">
        <v>1434567</v>
      </c>
      <c r="D254">
        <v>1321336608</v>
      </c>
      <c r="E254" t="s">
        <v>1267</v>
      </c>
      <c r="F254" t="s">
        <v>209</v>
      </c>
      <c r="G254" t="s">
        <v>1268</v>
      </c>
      <c r="H254" t="s">
        <v>211</v>
      </c>
      <c r="I254" t="s">
        <v>212</v>
      </c>
      <c r="K254" t="s">
        <v>514</v>
      </c>
      <c r="L254" t="s">
        <v>1269</v>
      </c>
      <c r="M254">
        <v>492</v>
      </c>
      <c r="N254" t="s">
        <v>747</v>
      </c>
      <c r="O254" t="s">
        <v>244</v>
      </c>
      <c r="P254">
        <v>211</v>
      </c>
      <c r="Q254" t="s">
        <v>245</v>
      </c>
      <c r="R254" t="s">
        <v>244</v>
      </c>
      <c r="T254" t="s">
        <v>771</v>
      </c>
      <c r="U254" t="s">
        <v>9755</v>
      </c>
      <c r="V254">
        <v>4</v>
      </c>
      <c r="W254">
        <v>12</v>
      </c>
      <c r="X254" t="s">
        <v>218</v>
      </c>
      <c r="Z254" t="s">
        <v>219</v>
      </c>
      <c r="AC254">
        <v>0</v>
      </c>
      <c r="AE254">
        <v>0</v>
      </c>
      <c r="AI254" t="s">
        <v>220</v>
      </c>
      <c r="AJ254" t="s">
        <v>221</v>
      </c>
      <c r="AK254" s="15">
        <v>37937</v>
      </c>
      <c r="AL254">
        <v>6270.98</v>
      </c>
      <c r="AM254">
        <f t="shared" si="9"/>
        <v>40</v>
      </c>
      <c r="AN254" t="str">
        <f t="shared" si="10"/>
        <v>39-43</v>
      </c>
      <c r="AO254" t="str">
        <f t="shared" si="11"/>
        <v>6.000 a 7.999</v>
      </c>
    </row>
    <row r="255" spans="1:41" x14ac:dyDescent="0.25">
      <c r="A255" t="s">
        <v>1270</v>
      </c>
      <c r="B255" t="s">
        <v>207</v>
      </c>
      <c r="C255">
        <v>3214756</v>
      </c>
      <c r="D255">
        <v>10005053676</v>
      </c>
      <c r="E255" t="s">
        <v>1271</v>
      </c>
      <c r="F255" t="s">
        <v>209</v>
      </c>
      <c r="G255" t="s">
        <v>1272</v>
      </c>
      <c r="H255" t="s">
        <v>287</v>
      </c>
      <c r="I255" t="s">
        <v>212</v>
      </c>
      <c r="K255" t="s">
        <v>213</v>
      </c>
      <c r="M255">
        <v>1188</v>
      </c>
      <c r="N255" t="s">
        <v>1273</v>
      </c>
      <c r="O255" t="s">
        <v>298</v>
      </c>
      <c r="P255">
        <v>59</v>
      </c>
      <c r="Q255" t="s">
        <v>251</v>
      </c>
      <c r="R255" t="s">
        <v>215</v>
      </c>
      <c r="T255" t="s">
        <v>230</v>
      </c>
      <c r="U255" t="s">
        <v>9755</v>
      </c>
      <c r="V255">
        <v>2</v>
      </c>
      <c r="W255">
        <v>2</v>
      </c>
      <c r="X255" t="s">
        <v>218</v>
      </c>
      <c r="Z255" t="s">
        <v>219</v>
      </c>
      <c r="AC255">
        <v>0</v>
      </c>
      <c r="AE255">
        <v>0</v>
      </c>
      <c r="AI255" t="s">
        <v>220</v>
      </c>
      <c r="AJ255" t="s">
        <v>221</v>
      </c>
      <c r="AK255" s="15">
        <v>44175</v>
      </c>
      <c r="AL255">
        <v>3727.23</v>
      </c>
      <c r="AM255">
        <f t="shared" si="9"/>
        <v>27</v>
      </c>
      <c r="AN255" t="str">
        <f t="shared" si="10"/>
        <v>24-28</v>
      </c>
      <c r="AO255" t="str">
        <f t="shared" si="11"/>
        <v>2.000 a 3.999</v>
      </c>
    </row>
    <row r="256" spans="1:41" x14ac:dyDescent="0.25">
      <c r="A256" t="s">
        <v>1274</v>
      </c>
      <c r="B256" t="s">
        <v>239</v>
      </c>
      <c r="C256">
        <v>1455008</v>
      </c>
      <c r="D256">
        <v>5392610684</v>
      </c>
      <c r="E256" t="s">
        <v>1275</v>
      </c>
      <c r="F256" t="s">
        <v>209</v>
      </c>
      <c r="G256" t="s">
        <v>1276</v>
      </c>
      <c r="H256" t="s">
        <v>225</v>
      </c>
      <c r="I256" t="s">
        <v>212</v>
      </c>
      <c r="K256" t="s">
        <v>213</v>
      </c>
      <c r="L256" t="s">
        <v>618</v>
      </c>
      <c r="M256">
        <v>549</v>
      </c>
      <c r="N256" t="s">
        <v>791</v>
      </c>
      <c r="O256" t="s">
        <v>244</v>
      </c>
      <c r="P256">
        <v>211</v>
      </c>
      <c r="Q256" t="s">
        <v>245</v>
      </c>
      <c r="R256" t="s">
        <v>244</v>
      </c>
      <c r="T256" t="s">
        <v>230</v>
      </c>
      <c r="U256" t="s">
        <v>9756</v>
      </c>
      <c r="V256">
        <v>4</v>
      </c>
      <c r="W256">
        <v>12</v>
      </c>
      <c r="X256" t="s">
        <v>218</v>
      </c>
      <c r="Z256" t="s">
        <v>219</v>
      </c>
      <c r="AC256">
        <v>0</v>
      </c>
      <c r="AE256">
        <v>0</v>
      </c>
      <c r="AI256" t="s">
        <v>220</v>
      </c>
      <c r="AJ256" t="s">
        <v>221</v>
      </c>
      <c r="AK256" s="15">
        <v>38139</v>
      </c>
      <c r="AL256">
        <v>12657.26</v>
      </c>
      <c r="AM256">
        <f t="shared" si="9"/>
        <v>41</v>
      </c>
      <c r="AN256" t="str">
        <f t="shared" si="10"/>
        <v>39-43</v>
      </c>
      <c r="AO256" t="str">
        <f t="shared" si="11"/>
        <v>12.000 a 13.999</v>
      </c>
    </row>
    <row r="257" spans="1:41" x14ac:dyDescent="0.25">
      <c r="A257" t="s">
        <v>1277</v>
      </c>
      <c r="B257" t="s">
        <v>207</v>
      </c>
      <c r="C257">
        <v>2124677</v>
      </c>
      <c r="D257">
        <v>3798390673</v>
      </c>
      <c r="E257" t="s">
        <v>1278</v>
      </c>
      <c r="F257" t="s">
        <v>209</v>
      </c>
      <c r="G257" t="s">
        <v>1279</v>
      </c>
      <c r="H257" t="s">
        <v>225</v>
      </c>
      <c r="I257" t="s">
        <v>212</v>
      </c>
      <c r="K257" t="s">
        <v>213</v>
      </c>
      <c r="M257">
        <v>667</v>
      </c>
      <c r="N257" t="s">
        <v>1280</v>
      </c>
      <c r="O257" t="s">
        <v>228</v>
      </c>
      <c r="P257">
        <v>29</v>
      </c>
      <c r="Q257" t="s">
        <v>229</v>
      </c>
      <c r="R257" t="s">
        <v>215</v>
      </c>
      <c r="T257" t="s">
        <v>217</v>
      </c>
      <c r="U257" t="s">
        <v>9754</v>
      </c>
      <c r="V257">
        <v>4</v>
      </c>
      <c r="W257">
        <v>6</v>
      </c>
      <c r="X257" t="s">
        <v>218</v>
      </c>
      <c r="Z257" t="s">
        <v>219</v>
      </c>
      <c r="AC257">
        <v>0</v>
      </c>
      <c r="AE257">
        <v>0</v>
      </c>
      <c r="AI257" t="s">
        <v>220</v>
      </c>
      <c r="AJ257" t="s">
        <v>221</v>
      </c>
      <c r="AK257" s="15">
        <v>41788</v>
      </c>
      <c r="AL257">
        <v>3434.01</v>
      </c>
      <c r="AM257">
        <f t="shared" si="9"/>
        <v>43</v>
      </c>
      <c r="AN257" t="str">
        <f t="shared" si="10"/>
        <v>39-43</v>
      </c>
      <c r="AO257" t="str">
        <f t="shared" si="11"/>
        <v>2.000 a 3.999</v>
      </c>
    </row>
    <row r="258" spans="1:41" x14ac:dyDescent="0.25">
      <c r="A258" t="s">
        <v>1281</v>
      </c>
      <c r="B258" t="s">
        <v>207</v>
      </c>
      <c r="C258">
        <v>2382227</v>
      </c>
      <c r="D258">
        <v>9141104625</v>
      </c>
      <c r="E258" t="s">
        <v>1282</v>
      </c>
      <c r="F258" t="s">
        <v>233</v>
      </c>
      <c r="G258" t="s">
        <v>1283</v>
      </c>
      <c r="H258" t="s">
        <v>211</v>
      </c>
      <c r="I258" t="s">
        <v>212</v>
      </c>
      <c r="K258" t="s">
        <v>1284</v>
      </c>
      <c r="M258">
        <v>898</v>
      </c>
      <c r="N258" t="s">
        <v>1285</v>
      </c>
      <c r="O258" t="s">
        <v>215</v>
      </c>
      <c r="P258">
        <v>349</v>
      </c>
      <c r="Q258" t="s">
        <v>277</v>
      </c>
      <c r="R258" t="s">
        <v>215</v>
      </c>
      <c r="T258" t="s">
        <v>252</v>
      </c>
      <c r="U258" t="s">
        <v>9755</v>
      </c>
      <c r="V258">
        <v>1</v>
      </c>
      <c r="W258">
        <v>4</v>
      </c>
      <c r="X258" t="s">
        <v>218</v>
      </c>
      <c r="Z258" t="s">
        <v>219</v>
      </c>
      <c r="AC258">
        <v>0</v>
      </c>
      <c r="AE258">
        <v>0</v>
      </c>
      <c r="AI258" t="s">
        <v>220</v>
      </c>
      <c r="AJ258" t="s">
        <v>221</v>
      </c>
      <c r="AK258" s="15">
        <v>42829</v>
      </c>
      <c r="AL258">
        <v>3591.85</v>
      </c>
      <c r="AM258">
        <f t="shared" si="9"/>
        <v>32</v>
      </c>
      <c r="AN258" t="str">
        <f t="shared" si="10"/>
        <v>29-33</v>
      </c>
      <c r="AO258" t="str">
        <f t="shared" si="11"/>
        <v>2.000 a 3.999</v>
      </c>
    </row>
    <row r="259" spans="1:41" x14ac:dyDescent="0.25">
      <c r="A259" t="s">
        <v>1286</v>
      </c>
      <c r="B259" t="s">
        <v>207</v>
      </c>
      <c r="C259">
        <v>1617240</v>
      </c>
      <c r="D259">
        <v>56501366615</v>
      </c>
      <c r="E259" t="s">
        <v>1287</v>
      </c>
      <c r="F259" t="s">
        <v>209</v>
      </c>
      <c r="G259" t="s">
        <v>1288</v>
      </c>
      <c r="H259" t="s">
        <v>225</v>
      </c>
      <c r="I259" t="s">
        <v>212</v>
      </c>
      <c r="K259" t="s">
        <v>213</v>
      </c>
      <c r="L259" t="s">
        <v>577</v>
      </c>
      <c r="M259">
        <v>130</v>
      </c>
      <c r="N259" t="s">
        <v>1051</v>
      </c>
      <c r="O259" t="s">
        <v>215</v>
      </c>
      <c r="P259">
        <v>262</v>
      </c>
      <c r="Q259" t="s">
        <v>352</v>
      </c>
      <c r="R259" t="s">
        <v>215</v>
      </c>
      <c r="T259" t="s">
        <v>217</v>
      </c>
      <c r="U259" t="s">
        <v>9756</v>
      </c>
      <c r="V259">
        <v>2</v>
      </c>
      <c r="W259">
        <v>10</v>
      </c>
      <c r="X259" t="s">
        <v>218</v>
      </c>
      <c r="Z259" t="s">
        <v>219</v>
      </c>
      <c r="AC259">
        <v>0</v>
      </c>
      <c r="AE259">
        <v>0</v>
      </c>
      <c r="AI259" t="s">
        <v>220</v>
      </c>
      <c r="AJ259" t="s">
        <v>221</v>
      </c>
      <c r="AK259" s="15">
        <v>39538</v>
      </c>
      <c r="AL259">
        <v>7967.9</v>
      </c>
      <c r="AM259">
        <f t="shared" ref="AM259:AM322" si="12">(YEAR($AR$3))-YEAR(E259)</f>
        <v>55</v>
      </c>
      <c r="AN259" t="str">
        <f t="shared" ref="AN259:AN322" si="13">VLOOKUP(AM259,$AT$3:$AU$14,2,1)</f>
        <v>54-58</v>
      </c>
      <c r="AO259" t="str">
        <f t="shared" ref="AO259:AO322" si="14">VLOOKUP(AL259,$AV$3:$AW$13,2,1)</f>
        <v>6.000 a 7.999</v>
      </c>
    </row>
    <row r="260" spans="1:41" x14ac:dyDescent="0.25">
      <c r="A260" t="s">
        <v>1289</v>
      </c>
      <c r="B260" t="s">
        <v>207</v>
      </c>
      <c r="C260">
        <v>1760601</v>
      </c>
      <c r="D260">
        <v>7772151608</v>
      </c>
      <c r="E260" t="s">
        <v>1290</v>
      </c>
      <c r="F260" t="s">
        <v>209</v>
      </c>
      <c r="G260" t="s">
        <v>1291</v>
      </c>
      <c r="H260" t="s">
        <v>225</v>
      </c>
      <c r="I260" t="s">
        <v>212</v>
      </c>
      <c r="K260" t="s">
        <v>213</v>
      </c>
      <c r="M260">
        <v>609</v>
      </c>
      <c r="N260" t="s">
        <v>1292</v>
      </c>
      <c r="O260" t="s">
        <v>215</v>
      </c>
      <c r="P260">
        <v>262</v>
      </c>
      <c r="Q260" t="s">
        <v>352</v>
      </c>
      <c r="R260" t="s">
        <v>215</v>
      </c>
      <c r="T260" t="s">
        <v>217</v>
      </c>
      <c r="U260" t="s">
        <v>9755</v>
      </c>
      <c r="V260">
        <v>4</v>
      </c>
      <c r="W260">
        <v>6</v>
      </c>
      <c r="X260" t="s">
        <v>218</v>
      </c>
      <c r="Z260" t="s">
        <v>219</v>
      </c>
      <c r="AC260">
        <v>0</v>
      </c>
      <c r="AE260">
        <v>0</v>
      </c>
      <c r="AI260" t="s">
        <v>220</v>
      </c>
      <c r="AJ260" t="s">
        <v>221</v>
      </c>
      <c r="AK260" s="15">
        <v>41799</v>
      </c>
      <c r="AL260">
        <v>4320.12</v>
      </c>
      <c r="AM260">
        <f t="shared" si="12"/>
        <v>36</v>
      </c>
      <c r="AN260" t="str">
        <f t="shared" si="13"/>
        <v>34-38</v>
      </c>
      <c r="AO260" t="str">
        <f t="shared" si="14"/>
        <v>4.000 a 5.999</v>
      </c>
    </row>
    <row r="261" spans="1:41" x14ac:dyDescent="0.25">
      <c r="A261" t="s">
        <v>1293</v>
      </c>
      <c r="B261" t="s">
        <v>239</v>
      </c>
      <c r="C261">
        <v>1363099</v>
      </c>
      <c r="D261">
        <v>57810800663</v>
      </c>
      <c r="E261" t="s">
        <v>1294</v>
      </c>
      <c r="F261" t="s">
        <v>209</v>
      </c>
      <c r="G261" t="s">
        <v>1295</v>
      </c>
      <c r="H261" t="s">
        <v>225</v>
      </c>
      <c r="I261" t="s">
        <v>212</v>
      </c>
      <c r="K261" t="s">
        <v>213</v>
      </c>
      <c r="L261" t="s">
        <v>261</v>
      </c>
      <c r="M261">
        <v>771</v>
      </c>
      <c r="N261" t="s">
        <v>303</v>
      </c>
      <c r="O261" t="s">
        <v>283</v>
      </c>
      <c r="P261">
        <v>746</v>
      </c>
      <c r="Q261" t="s">
        <v>289</v>
      </c>
      <c r="R261" t="s">
        <v>283</v>
      </c>
      <c r="T261" t="s">
        <v>217</v>
      </c>
      <c r="U261" t="s">
        <v>9755</v>
      </c>
      <c r="V261">
        <v>4</v>
      </c>
      <c r="W261">
        <v>13</v>
      </c>
      <c r="X261" t="s">
        <v>218</v>
      </c>
      <c r="Z261" t="s">
        <v>219</v>
      </c>
      <c r="AC261">
        <v>0</v>
      </c>
      <c r="AE261">
        <v>0</v>
      </c>
      <c r="AI261" t="s">
        <v>220</v>
      </c>
      <c r="AJ261" t="s">
        <v>221</v>
      </c>
      <c r="AK261" s="15">
        <v>37537</v>
      </c>
      <c r="AL261">
        <v>6081.19</v>
      </c>
      <c r="AM261">
        <f t="shared" si="12"/>
        <v>56</v>
      </c>
      <c r="AN261" t="str">
        <f t="shared" si="13"/>
        <v>54-58</v>
      </c>
      <c r="AO261" t="str">
        <f t="shared" si="14"/>
        <v>6.000 a 7.999</v>
      </c>
    </row>
    <row r="262" spans="1:41" x14ac:dyDescent="0.25">
      <c r="A262" t="s">
        <v>1296</v>
      </c>
      <c r="B262" t="s">
        <v>207</v>
      </c>
      <c r="C262">
        <v>1675338</v>
      </c>
      <c r="D262">
        <v>1704674816</v>
      </c>
      <c r="E262" t="s">
        <v>1297</v>
      </c>
      <c r="F262" t="s">
        <v>209</v>
      </c>
      <c r="G262" t="s">
        <v>1298</v>
      </c>
      <c r="H262" t="s">
        <v>225</v>
      </c>
      <c r="I262" t="s">
        <v>212</v>
      </c>
      <c r="K262" t="s">
        <v>317</v>
      </c>
      <c r="L262" t="s">
        <v>1299</v>
      </c>
      <c r="M262">
        <v>733</v>
      </c>
      <c r="N262" t="s">
        <v>1177</v>
      </c>
      <c r="O262" t="s">
        <v>215</v>
      </c>
      <c r="P262">
        <v>585</v>
      </c>
      <c r="Q262" t="s">
        <v>1033</v>
      </c>
      <c r="R262" t="s">
        <v>215</v>
      </c>
      <c r="T262" t="s">
        <v>217</v>
      </c>
      <c r="U262" t="s">
        <v>9756</v>
      </c>
      <c r="V262">
        <v>4</v>
      </c>
      <c r="W262">
        <v>10</v>
      </c>
      <c r="X262" t="s">
        <v>218</v>
      </c>
      <c r="Z262" t="s">
        <v>219</v>
      </c>
      <c r="AC262">
        <v>0</v>
      </c>
      <c r="AE262">
        <v>0</v>
      </c>
      <c r="AI262" t="s">
        <v>220</v>
      </c>
      <c r="AJ262" t="s">
        <v>221</v>
      </c>
      <c r="AK262" s="15">
        <v>39835</v>
      </c>
      <c r="AL262">
        <v>9649.4699999999993</v>
      </c>
      <c r="AM262">
        <f t="shared" si="12"/>
        <v>65</v>
      </c>
      <c r="AN262" t="str">
        <f t="shared" si="13"/>
        <v>64-68</v>
      </c>
      <c r="AO262" t="str">
        <f t="shared" si="14"/>
        <v>8.000 a 9.999</v>
      </c>
    </row>
    <row r="263" spans="1:41" x14ac:dyDescent="0.25">
      <c r="A263" t="s">
        <v>1300</v>
      </c>
      <c r="B263" t="s">
        <v>239</v>
      </c>
      <c r="C263">
        <v>3051906</v>
      </c>
      <c r="D263">
        <v>8768016611</v>
      </c>
      <c r="E263" t="s">
        <v>1301</v>
      </c>
      <c r="F263" t="s">
        <v>209</v>
      </c>
      <c r="G263" t="s">
        <v>1302</v>
      </c>
      <c r="H263" t="s">
        <v>211</v>
      </c>
      <c r="I263" t="s">
        <v>212</v>
      </c>
      <c r="K263" t="s">
        <v>581</v>
      </c>
      <c r="M263">
        <v>771</v>
      </c>
      <c r="N263" t="s">
        <v>303</v>
      </c>
      <c r="O263" t="s">
        <v>283</v>
      </c>
      <c r="P263">
        <v>746</v>
      </c>
      <c r="Q263" t="s">
        <v>289</v>
      </c>
      <c r="R263" t="s">
        <v>283</v>
      </c>
      <c r="T263" t="s">
        <v>290</v>
      </c>
      <c r="U263" t="s">
        <v>9755</v>
      </c>
      <c r="V263">
        <v>3</v>
      </c>
      <c r="W263">
        <v>3</v>
      </c>
      <c r="X263" t="s">
        <v>218</v>
      </c>
      <c r="Z263" t="s">
        <v>219</v>
      </c>
      <c r="AC263">
        <v>0</v>
      </c>
      <c r="AE263">
        <v>0</v>
      </c>
      <c r="AI263" t="s">
        <v>220</v>
      </c>
      <c r="AJ263" t="s">
        <v>221</v>
      </c>
      <c r="AK263" s="15">
        <v>43276</v>
      </c>
      <c r="AL263">
        <v>4885.05</v>
      </c>
      <c r="AM263">
        <f t="shared" si="12"/>
        <v>34</v>
      </c>
      <c r="AN263" t="str">
        <f t="shared" si="13"/>
        <v>34-38</v>
      </c>
      <c r="AO263" t="str">
        <f t="shared" si="14"/>
        <v>4.000 a 5.999</v>
      </c>
    </row>
    <row r="264" spans="1:41" x14ac:dyDescent="0.25">
      <c r="A264" t="s">
        <v>1303</v>
      </c>
      <c r="B264" t="s">
        <v>239</v>
      </c>
      <c r="C264">
        <v>409799</v>
      </c>
      <c r="D264">
        <v>36577120625</v>
      </c>
      <c r="E264" t="s">
        <v>1304</v>
      </c>
      <c r="F264" t="s">
        <v>209</v>
      </c>
      <c r="G264" t="s">
        <v>1305</v>
      </c>
      <c r="H264" t="s">
        <v>225</v>
      </c>
      <c r="I264" t="s">
        <v>212</v>
      </c>
      <c r="K264" t="s">
        <v>213</v>
      </c>
      <c r="L264" t="s">
        <v>235</v>
      </c>
      <c r="M264">
        <v>752</v>
      </c>
      <c r="N264" t="s">
        <v>1306</v>
      </c>
      <c r="O264" t="s">
        <v>283</v>
      </c>
      <c r="P264">
        <v>743</v>
      </c>
      <c r="Q264" t="s">
        <v>282</v>
      </c>
      <c r="R264" t="s">
        <v>283</v>
      </c>
      <c r="S264" t="s">
        <v>1307</v>
      </c>
      <c r="T264" t="s">
        <v>217</v>
      </c>
      <c r="U264" t="s">
        <v>9755</v>
      </c>
      <c r="V264">
        <v>4</v>
      </c>
      <c r="W264">
        <v>16</v>
      </c>
      <c r="X264" t="s">
        <v>218</v>
      </c>
      <c r="Z264" t="s">
        <v>219</v>
      </c>
      <c r="AC264">
        <v>0</v>
      </c>
      <c r="AE264">
        <v>0</v>
      </c>
      <c r="AI264" t="s">
        <v>220</v>
      </c>
      <c r="AJ264" t="s">
        <v>221</v>
      </c>
      <c r="AK264" s="15">
        <v>28734</v>
      </c>
      <c r="AL264">
        <v>8449.17</v>
      </c>
      <c r="AM264">
        <f t="shared" si="12"/>
        <v>64</v>
      </c>
      <c r="AN264" t="str">
        <f t="shared" si="13"/>
        <v>64-68</v>
      </c>
      <c r="AO264" t="str">
        <f t="shared" si="14"/>
        <v>8.000 a 9.999</v>
      </c>
    </row>
    <row r="265" spans="1:41" x14ac:dyDescent="0.25">
      <c r="A265" t="s">
        <v>1308</v>
      </c>
      <c r="B265" t="s">
        <v>239</v>
      </c>
      <c r="C265">
        <v>1361644</v>
      </c>
      <c r="D265">
        <v>3193265608</v>
      </c>
      <c r="E265" t="s">
        <v>1309</v>
      </c>
      <c r="F265" t="s">
        <v>209</v>
      </c>
      <c r="G265" t="s">
        <v>1310</v>
      </c>
      <c r="H265" t="s">
        <v>225</v>
      </c>
      <c r="I265" t="s">
        <v>212</v>
      </c>
      <c r="K265" t="s">
        <v>213</v>
      </c>
      <c r="L265" t="s">
        <v>261</v>
      </c>
      <c r="M265">
        <v>216</v>
      </c>
      <c r="N265" t="s">
        <v>489</v>
      </c>
      <c r="O265" t="s">
        <v>244</v>
      </c>
      <c r="P265">
        <v>211</v>
      </c>
      <c r="Q265" t="s">
        <v>245</v>
      </c>
      <c r="R265" t="s">
        <v>244</v>
      </c>
      <c r="T265" t="s">
        <v>771</v>
      </c>
      <c r="U265" t="s">
        <v>9754</v>
      </c>
      <c r="V265">
        <v>3</v>
      </c>
      <c r="W265">
        <v>11</v>
      </c>
      <c r="X265" t="s">
        <v>218</v>
      </c>
      <c r="Z265" t="s">
        <v>219</v>
      </c>
      <c r="AC265">
        <v>0</v>
      </c>
      <c r="AE265">
        <v>0</v>
      </c>
      <c r="AI265" t="s">
        <v>220</v>
      </c>
      <c r="AJ265" t="s">
        <v>221</v>
      </c>
      <c r="AK265" s="15">
        <v>37511</v>
      </c>
      <c r="AL265">
        <v>7157.2</v>
      </c>
      <c r="AM265">
        <f t="shared" si="12"/>
        <v>45</v>
      </c>
      <c r="AN265" t="str">
        <f t="shared" si="13"/>
        <v>44-48</v>
      </c>
      <c r="AO265" t="str">
        <f t="shared" si="14"/>
        <v>6.000 a 7.999</v>
      </c>
    </row>
    <row r="266" spans="1:41" x14ac:dyDescent="0.25">
      <c r="A266" t="s">
        <v>1311</v>
      </c>
      <c r="B266" t="s">
        <v>239</v>
      </c>
      <c r="C266">
        <v>1521722</v>
      </c>
      <c r="D266">
        <v>617252696</v>
      </c>
      <c r="E266" t="s">
        <v>1312</v>
      </c>
      <c r="F266" t="s">
        <v>209</v>
      </c>
      <c r="G266" t="s">
        <v>1313</v>
      </c>
      <c r="H266" t="s">
        <v>225</v>
      </c>
      <c r="I266" t="s">
        <v>212</v>
      </c>
      <c r="K266" t="s">
        <v>213</v>
      </c>
      <c r="L266" t="s">
        <v>367</v>
      </c>
      <c r="M266">
        <v>211</v>
      </c>
      <c r="N266" t="s">
        <v>245</v>
      </c>
      <c r="O266" t="s">
        <v>244</v>
      </c>
      <c r="P266">
        <v>211</v>
      </c>
      <c r="Q266" t="s">
        <v>245</v>
      </c>
      <c r="R266" t="s">
        <v>244</v>
      </c>
      <c r="T266" t="s">
        <v>217</v>
      </c>
      <c r="U266" t="s">
        <v>9756</v>
      </c>
      <c r="V266">
        <v>2</v>
      </c>
      <c r="W266">
        <v>11</v>
      </c>
      <c r="X266" t="s">
        <v>381</v>
      </c>
      <c r="Z266" t="s">
        <v>219</v>
      </c>
      <c r="AB266" t="s">
        <v>382</v>
      </c>
      <c r="AC266">
        <v>0</v>
      </c>
      <c r="AE266">
        <v>26443</v>
      </c>
      <c r="AF266" t="s">
        <v>383</v>
      </c>
      <c r="AG266" t="s">
        <v>1314</v>
      </c>
      <c r="AH266" t="s">
        <v>219</v>
      </c>
      <c r="AI266" t="s">
        <v>220</v>
      </c>
      <c r="AJ266" t="s">
        <v>221</v>
      </c>
      <c r="AK266" s="15">
        <v>38761</v>
      </c>
      <c r="AL266">
        <v>8278.66</v>
      </c>
      <c r="AM266">
        <f t="shared" si="12"/>
        <v>46</v>
      </c>
      <c r="AN266" t="str">
        <f t="shared" si="13"/>
        <v>44-48</v>
      </c>
      <c r="AO266" t="str">
        <f t="shared" si="14"/>
        <v>8.000 a 9.999</v>
      </c>
    </row>
    <row r="267" spans="1:41" x14ac:dyDescent="0.25">
      <c r="A267" t="s">
        <v>1315</v>
      </c>
      <c r="B267" t="s">
        <v>239</v>
      </c>
      <c r="C267">
        <v>1950088</v>
      </c>
      <c r="D267">
        <v>34759948104</v>
      </c>
      <c r="E267" t="s">
        <v>1316</v>
      </c>
      <c r="F267" t="s">
        <v>209</v>
      </c>
      <c r="G267" t="s">
        <v>1317</v>
      </c>
      <c r="H267" t="s">
        <v>225</v>
      </c>
      <c r="I267" t="s">
        <v>212</v>
      </c>
      <c r="K267" t="s">
        <v>213</v>
      </c>
      <c r="M267">
        <v>481</v>
      </c>
      <c r="N267" t="s">
        <v>542</v>
      </c>
      <c r="O267" t="s">
        <v>244</v>
      </c>
      <c r="P267">
        <v>211</v>
      </c>
      <c r="Q267" t="s">
        <v>245</v>
      </c>
      <c r="R267" t="s">
        <v>244</v>
      </c>
      <c r="T267" t="s">
        <v>217</v>
      </c>
      <c r="U267" t="s">
        <v>9755</v>
      </c>
      <c r="V267">
        <v>4</v>
      </c>
      <c r="W267">
        <v>7</v>
      </c>
      <c r="X267" t="s">
        <v>218</v>
      </c>
      <c r="Z267" t="s">
        <v>219</v>
      </c>
      <c r="AC267">
        <v>0</v>
      </c>
      <c r="AE267">
        <v>0</v>
      </c>
      <c r="AI267" t="s">
        <v>220</v>
      </c>
      <c r="AJ267" t="s">
        <v>221</v>
      </c>
      <c r="AK267" s="15">
        <v>41072</v>
      </c>
      <c r="AL267">
        <v>5356.99</v>
      </c>
      <c r="AM267">
        <f t="shared" si="12"/>
        <v>58</v>
      </c>
      <c r="AN267" t="str">
        <f t="shared" si="13"/>
        <v>54-58</v>
      </c>
      <c r="AO267" t="str">
        <f t="shared" si="14"/>
        <v>4.000 a 5.999</v>
      </c>
    </row>
    <row r="268" spans="1:41" x14ac:dyDescent="0.25">
      <c r="A268" t="s">
        <v>1318</v>
      </c>
      <c r="B268" t="s">
        <v>207</v>
      </c>
      <c r="C268">
        <v>1123412</v>
      </c>
      <c r="D268">
        <v>72086386672</v>
      </c>
      <c r="E268" t="s">
        <v>1319</v>
      </c>
      <c r="F268" t="s">
        <v>209</v>
      </c>
      <c r="G268" t="s">
        <v>1320</v>
      </c>
      <c r="H268" t="s">
        <v>225</v>
      </c>
      <c r="I268" t="s">
        <v>212</v>
      </c>
      <c r="K268" t="s">
        <v>213</v>
      </c>
      <c r="L268" t="s">
        <v>261</v>
      </c>
      <c r="M268">
        <v>4</v>
      </c>
      <c r="N268" t="s">
        <v>262</v>
      </c>
      <c r="O268" t="s">
        <v>215</v>
      </c>
      <c r="P268">
        <v>399</v>
      </c>
      <c r="Q268" t="s">
        <v>525</v>
      </c>
      <c r="R268" t="s">
        <v>298</v>
      </c>
      <c r="T268" t="s">
        <v>217</v>
      </c>
      <c r="U268" t="s">
        <v>9755</v>
      </c>
      <c r="V268">
        <v>4</v>
      </c>
      <c r="W268">
        <v>16</v>
      </c>
      <c r="X268" t="s">
        <v>218</v>
      </c>
      <c r="Z268" t="s">
        <v>219</v>
      </c>
      <c r="AC268">
        <v>0</v>
      </c>
      <c r="AE268">
        <v>0</v>
      </c>
      <c r="AI268" t="s">
        <v>220</v>
      </c>
      <c r="AJ268" t="s">
        <v>221</v>
      </c>
      <c r="AK268" s="15">
        <v>34708</v>
      </c>
      <c r="AL268">
        <v>10381.24</v>
      </c>
      <c r="AM268">
        <f t="shared" si="12"/>
        <v>53</v>
      </c>
      <c r="AN268" t="str">
        <f t="shared" si="13"/>
        <v>49-53</v>
      </c>
      <c r="AO268" t="str">
        <f t="shared" si="14"/>
        <v>10.000 a 11.999</v>
      </c>
    </row>
    <row r="269" spans="1:41" x14ac:dyDescent="0.25">
      <c r="A269" t="s">
        <v>1321</v>
      </c>
      <c r="B269" t="s">
        <v>239</v>
      </c>
      <c r="C269">
        <v>1123333</v>
      </c>
      <c r="D269">
        <v>65227727600</v>
      </c>
      <c r="E269" t="s">
        <v>1322</v>
      </c>
      <c r="F269" t="s">
        <v>209</v>
      </c>
      <c r="G269" t="s">
        <v>1323</v>
      </c>
      <c r="H269" t="s">
        <v>335</v>
      </c>
      <c r="I269" t="s">
        <v>212</v>
      </c>
      <c r="K269" t="s">
        <v>213</v>
      </c>
      <c r="L269" t="s">
        <v>1324</v>
      </c>
      <c r="M269">
        <v>494</v>
      </c>
      <c r="N269" t="s">
        <v>1325</v>
      </c>
      <c r="O269" t="s">
        <v>244</v>
      </c>
      <c r="P269">
        <v>211</v>
      </c>
      <c r="Q269" t="s">
        <v>245</v>
      </c>
      <c r="R269" t="s">
        <v>244</v>
      </c>
      <c r="T269" t="s">
        <v>217</v>
      </c>
      <c r="U269" t="s">
        <v>9755</v>
      </c>
      <c r="V269">
        <v>4</v>
      </c>
      <c r="W269">
        <v>16</v>
      </c>
      <c r="X269" t="s">
        <v>218</v>
      </c>
      <c r="Z269" t="s">
        <v>219</v>
      </c>
      <c r="AC269">
        <v>0</v>
      </c>
      <c r="AE269">
        <v>0</v>
      </c>
      <c r="AI269" t="s">
        <v>220</v>
      </c>
      <c r="AJ269" t="s">
        <v>221</v>
      </c>
      <c r="AK269" s="15">
        <v>34683</v>
      </c>
      <c r="AL269">
        <v>9407.2900000000009</v>
      </c>
      <c r="AM269">
        <f t="shared" si="12"/>
        <v>55</v>
      </c>
      <c r="AN269" t="str">
        <f t="shared" si="13"/>
        <v>54-58</v>
      </c>
      <c r="AO269" t="str">
        <f t="shared" si="14"/>
        <v>8.000 a 9.999</v>
      </c>
    </row>
    <row r="270" spans="1:41" x14ac:dyDescent="0.25">
      <c r="A270" t="s">
        <v>1326</v>
      </c>
      <c r="B270" t="s">
        <v>207</v>
      </c>
      <c r="C270">
        <v>3271078</v>
      </c>
      <c r="D270">
        <v>6633993196</v>
      </c>
      <c r="E270" t="s">
        <v>1327</v>
      </c>
      <c r="F270" t="s">
        <v>209</v>
      </c>
      <c r="G270" t="s">
        <v>1328</v>
      </c>
      <c r="H270" t="s">
        <v>211</v>
      </c>
      <c r="I270" t="s">
        <v>212</v>
      </c>
      <c r="K270" t="s">
        <v>242</v>
      </c>
      <c r="M270">
        <v>617</v>
      </c>
      <c r="N270" t="s">
        <v>1329</v>
      </c>
      <c r="O270" t="s">
        <v>215</v>
      </c>
      <c r="P270">
        <v>262</v>
      </c>
      <c r="Q270" t="s">
        <v>352</v>
      </c>
      <c r="R270" t="s">
        <v>215</v>
      </c>
      <c r="T270" t="s">
        <v>217</v>
      </c>
      <c r="U270" t="s">
        <v>9755</v>
      </c>
      <c r="V270">
        <v>1</v>
      </c>
      <c r="W270">
        <v>1</v>
      </c>
      <c r="X270" t="s">
        <v>218</v>
      </c>
      <c r="Z270" t="s">
        <v>219</v>
      </c>
      <c r="AC270">
        <v>0</v>
      </c>
      <c r="AE270">
        <v>0</v>
      </c>
      <c r="AI270" t="s">
        <v>220</v>
      </c>
      <c r="AJ270" t="s">
        <v>221</v>
      </c>
      <c r="AK270" s="15">
        <v>44593</v>
      </c>
      <c r="AL270">
        <v>3181.04</v>
      </c>
      <c r="AM270">
        <f t="shared" si="12"/>
        <v>23</v>
      </c>
      <c r="AN270" t="str">
        <f t="shared" si="13"/>
        <v>19-23</v>
      </c>
      <c r="AO270" t="str">
        <f t="shared" si="14"/>
        <v>2.000 a 3.999</v>
      </c>
    </row>
    <row r="271" spans="1:41" x14ac:dyDescent="0.25">
      <c r="A271" t="s">
        <v>1330</v>
      </c>
      <c r="B271" t="s">
        <v>239</v>
      </c>
      <c r="C271">
        <v>1455508</v>
      </c>
      <c r="D271">
        <v>86634550620</v>
      </c>
      <c r="E271" t="s">
        <v>1331</v>
      </c>
      <c r="F271" t="s">
        <v>209</v>
      </c>
      <c r="G271" t="s">
        <v>1332</v>
      </c>
      <c r="H271" t="s">
        <v>225</v>
      </c>
      <c r="I271" t="s">
        <v>212</v>
      </c>
      <c r="K271" t="s">
        <v>213</v>
      </c>
      <c r="L271" t="s">
        <v>637</v>
      </c>
      <c r="M271">
        <v>769</v>
      </c>
      <c r="N271" t="s">
        <v>288</v>
      </c>
      <c r="O271" t="s">
        <v>283</v>
      </c>
      <c r="P271">
        <v>746</v>
      </c>
      <c r="Q271" t="s">
        <v>289</v>
      </c>
      <c r="R271" t="s">
        <v>283</v>
      </c>
      <c r="T271" t="s">
        <v>263</v>
      </c>
      <c r="U271" t="s">
        <v>9756</v>
      </c>
      <c r="V271">
        <v>4</v>
      </c>
      <c r="W271">
        <v>10</v>
      </c>
      <c r="X271" t="s">
        <v>218</v>
      </c>
      <c r="Z271" t="s">
        <v>219</v>
      </c>
      <c r="AC271">
        <v>0</v>
      </c>
      <c r="AE271">
        <v>0</v>
      </c>
      <c r="AI271" t="s">
        <v>220</v>
      </c>
      <c r="AJ271" t="s">
        <v>304</v>
      </c>
      <c r="AK271" s="15">
        <v>38147</v>
      </c>
      <c r="AL271">
        <v>12240.63</v>
      </c>
      <c r="AM271">
        <f t="shared" si="12"/>
        <v>56</v>
      </c>
      <c r="AN271" t="str">
        <f t="shared" si="13"/>
        <v>54-58</v>
      </c>
      <c r="AO271" t="str">
        <f t="shared" si="14"/>
        <v>12.000 a 13.999</v>
      </c>
    </row>
    <row r="272" spans="1:41" x14ac:dyDescent="0.25">
      <c r="A272" t="s">
        <v>1333</v>
      </c>
      <c r="B272" t="s">
        <v>207</v>
      </c>
      <c r="C272">
        <v>1619898</v>
      </c>
      <c r="D272">
        <v>7586920648</v>
      </c>
      <c r="E272" t="s">
        <v>1334</v>
      </c>
      <c r="F272" t="s">
        <v>209</v>
      </c>
      <c r="G272" t="s">
        <v>1335</v>
      </c>
      <c r="H272" t="s">
        <v>225</v>
      </c>
      <c r="I272" t="s">
        <v>212</v>
      </c>
      <c r="K272" t="s">
        <v>213</v>
      </c>
      <c r="L272" t="s">
        <v>637</v>
      </c>
      <c r="M272">
        <v>131</v>
      </c>
      <c r="N272" t="s">
        <v>357</v>
      </c>
      <c r="O272" t="s">
        <v>215</v>
      </c>
      <c r="P272">
        <v>131</v>
      </c>
      <c r="Q272" t="s">
        <v>357</v>
      </c>
      <c r="R272" t="s">
        <v>215</v>
      </c>
      <c r="T272" t="s">
        <v>217</v>
      </c>
      <c r="U272" t="s">
        <v>9755</v>
      </c>
      <c r="V272">
        <v>4</v>
      </c>
      <c r="W272">
        <v>10</v>
      </c>
      <c r="X272" t="s">
        <v>381</v>
      </c>
      <c r="Z272" t="s">
        <v>219</v>
      </c>
      <c r="AB272" t="s">
        <v>382</v>
      </c>
      <c r="AC272">
        <v>0</v>
      </c>
      <c r="AE272">
        <v>26443</v>
      </c>
      <c r="AF272" t="s">
        <v>383</v>
      </c>
      <c r="AG272" t="s">
        <v>1336</v>
      </c>
      <c r="AH272" t="s">
        <v>219</v>
      </c>
      <c r="AI272" t="s">
        <v>220</v>
      </c>
      <c r="AJ272" t="s">
        <v>221</v>
      </c>
      <c r="AK272" s="15">
        <v>39538</v>
      </c>
      <c r="AL272">
        <v>5034.51</v>
      </c>
      <c r="AM272">
        <f t="shared" si="12"/>
        <v>37</v>
      </c>
      <c r="AN272" t="str">
        <f t="shared" si="13"/>
        <v>34-38</v>
      </c>
      <c r="AO272" t="str">
        <f t="shared" si="14"/>
        <v>4.000 a 5.999</v>
      </c>
    </row>
    <row r="273" spans="1:41" x14ac:dyDescent="0.25">
      <c r="A273" t="s">
        <v>1337</v>
      </c>
      <c r="B273" t="s">
        <v>207</v>
      </c>
      <c r="C273">
        <v>3304425</v>
      </c>
      <c r="D273">
        <v>10856458600</v>
      </c>
      <c r="E273" t="s">
        <v>1338</v>
      </c>
      <c r="F273" t="s">
        <v>209</v>
      </c>
      <c r="G273" t="s">
        <v>1339</v>
      </c>
      <c r="H273" t="s">
        <v>211</v>
      </c>
      <c r="I273" t="s">
        <v>212</v>
      </c>
      <c r="K273" t="s">
        <v>213</v>
      </c>
      <c r="M273">
        <v>60</v>
      </c>
      <c r="N273" t="s">
        <v>481</v>
      </c>
      <c r="O273" t="s">
        <v>215</v>
      </c>
      <c r="P273">
        <v>59</v>
      </c>
      <c r="Q273" t="s">
        <v>251</v>
      </c>
      <c r="R273" t="s">
        <v>215</v>
      </c>
      <c r="T273" t="s">
        <v>252</v>
      </c>
      <c r="U273" t="s">
        <v>9755</v>
      </c>
      <c r="V273">
        <v>1</v>
      </c>
      <c r="W273">
        <v>1</v>
      </c>
      <c r="X273" t="s">
        <v>218</v>
      </c>
      <c r="Z273" t="s">
        <v>219</v>
      </c>
      <c r="AC273">
        <v>0</v>
      </c>
      <c r="AE273">
        <v>0</v>
      </c>
      <c r="AI273" t="s">
        <v>220</v>
      </c>
      <c r="AJ273" t="s">
        <v>221</v>
      </c>
      <c r="AK273" s="15">
        <v>44784</v>
      </c>
      <c r="AL273">
        <v>3058.7</v>
      </c>
      <c r="AM273">
        <f t="shared" si="12"/>
        <v>30</v>
      </c>
      <c r="AN273" t="str">
        <f t="shared" si="13"/>
        <v>29-33</v>
      </c>
      <c r="AO273" t="str">
        <f t="shared" si="14"/>
        <v>2.000 a 3.999</v>
      </c>
    </row>
    <row r="274" spans="1:41" x14ac:dyDescent="0.25">
      <c r="A274" t="s">
        <v>1340</v>
      </c>
      <c r="B274" t="s">
        <v>207</v>
      </c>
      <c r="C274">
        <v>1055735</v>
      </c>
      <c r="D274">
        <v>8158184677</v>
      </c>
      <c r="E274" t="s">
        <v>1341</v>
      </c>
      <c r="F274" t="s">
        <v>209</v>
      </c>
      <c r="G274" t="s">
        <v>1342</v>
      </c>
      <c r="H274" t="s">
        <v>211</v>
      </c>
      <c r="I274" t="s">
        <v>212</v>
      </c>
      <c r="K274" t="s">
        <v>213</v>
      </c>
      <c r="M274">
        <v>314</v>
      </c>
      <c r="N274" t="s">
        <v>641</v>
      </c>
      <c r="O274" t="s">
        <v>362</v>
      </c>
      <c r="P274">
        <v>314</v>
      </c>
      <c r="Q274" t="s">
        <v>641</v>
      </c>
      <c r="R274" t="s">
        <v>362</v>
      </c>
      <c r="T274" t="s">
        <v>217</v>
      </c>
      <c r="U274" t="s">
        <v>9755</v>
      </c>
      <c r="V274">
        <v>3</v>
      </c>
      <c r="W274">
        <v>4</v>
      </c>
      <c r="X274" t="s">
        <v>218</v>
      </c>
      <c r="Z274" t="s">
        <v>219</v>
      </c>
      <c r="AC274">
        <v>0</v>
      </c>
      <c r="AE274">
        <v>0</v>
      </c>
      <c r="AI274" t="s">
        <v>220</v>
      </c>
      <c r="AJ274" t="s">
        <v>221</v>
      </c>
      <c r="AK274" s="15">
        <v>43172</v>
      </c>
      <c r="AL274">
        <v>3555.38</v>
      </c>
      <c r="AM274">
        <f t="shared" si="12"/>
        <v>31</v>
      </c>
      <c r="AN274" t="str">
        <f t="shared" si="13"/>
        <v>29-33</v>
      </c>
      <c r="AO274" t="str">
        <f t="shared" si="14"/>
        <v>2.000 a 3.999</v>
      </c>
    </row>
    <row r="275" spans="1:41" x14ac:dyDescent="0.25">
      <c r="A275" t="s">
        <v>1343</v>
      </c>
      <c r="B275" t="s">
        <v>239</v>
      </c>
      <c r="C275">
        <v>1434785</v>
      </c>
      <c r="D275">
        <v>79631622649</v>
      </c>
      <c r="E275" t="s">
        <v>1344</v>
      </c>
      <c r="F275" t="s">
        <v>209</v>
      </c>
      <c r="G275" t="s">
        <v>1345</v>
      </c>
      <c r="H275" t="s">
        <v>225</v>
      </c>
      <c r="I275" t="s">
        <v>212</v>
      </c>
      <c r="K275" t="s">
        <v>213</v>
      </c>
      <c r="L275" t="s">
        <v>261</v>
      </c>
      <c r="M275">
        <v>490</v>
      </c>
      <c r="N275" t="s">
        <v>770</v>
      </c>
      <c r="O275" t="s">
        <v>244</v>
      </c>
      <c r="P275">
        <v>211</v>
      </c>
      <c r="Q275" t="s">
        <v>245</v>
      </c>
      <c r="R275" t="s">
        <v>244</v>
      </c>
      <c r="T275" t="s">
        <v>217</v>
      </c>
      <c r="U275" t="s">
        <v>9755</v>
      </c>
      <c r="V275">
        <v>4</v>
      </c>
      <c r="W275">
        <v>12</v>
      </c>
      <c r="X275" t="s">
        <v>218</v>
      </c>
      <c r="Z275" t="s">
        <v>219</v>
      </c>
      <c r="AC275">
        <v>0</v>
      </c>
      <c r="AE275">
        <v>0</v>
      </c>
      <c r="AI275" t="s">
        <v>220</v>
      </c>
      <c r="AJ275" t="s">
        <v>221</v>
      </c>
      <c r="AK275" s="15">
        <v>37938</v>
      </c>
      <c r="AL275">
        <v>7975.95</v>
      </c>
      <c r="AM275">
        <f t="shared" si="12"/>
        <v>51</v>
      </c>
      <c r="AN275" t="str">
        <f t="shared" si="13"/>
        <v>49-53</v>
      </c>
      <c r="AO275" t="str">
        <f t="shared" si="14"/>
        <v>6.000 a 7.999</v>
      </c>
    </row>
    <row r="276" spans="1:41" x14ac:dyDescent="0.25">
      <c r="A276" t="s">
        <v>1346</v>
      </c>
      <c r="B276" t="s">
        <v>239</v>
      </c>
      <c r="C276">
        <v>1139424</v>
      </c>
      <c r="D276">
        <v>9557856696</v>
      </c>
      <c r="E276" t="s">
        <v>1347</v>
      </c>
      <c r="F276" t="s">
        <v>233</v>
      </c>
      <c r="G276" t="s">
        <v>1348</v>
      </c>
      <c r="H276" t="s">
        <v>211</v>
      </c>
      <c r="I276" t="s">
        <v>212</v>
      </c>
      <c r="K276" t="s">
        <v>213</v>
      </c>
      <c r="M276">
        <v>743</v>
      </c>
      <c r="N276" t="s">
        <v>282</v>
      </c>
      <c r="O276" t="s">
        <v>283</v>
      </c>
      <c r="P276">
        <v>743</v>
      </c>
      <c r="Q276" t="s">
        <v>282</v>
      </c>
      <c r="R276" t="s">
        <v>283</v>
      </c>
      <c r="T276" t="s">
        <v>252</v>
      </c>
      <c r="U276" t="s">
        <v>9755</v>
      </c>
      <c r="V276">
        <v>4</v>
      </c>
      <c r="W276">
        <v>6</v>
      </c>
      <c r="X276" t="s">
        <v>381</v>
      </c>
      <c r="Z276" t="s">
        <v>219</v>
      </c>
      <c r="AB276" t="s">
        <v>382</v>
      </c>
      <c r="AC276">
        <v>0</v>
      </c>
      <c r="AE276">
        <v>26443</v>
      </c>
      <c r="AF276" t="s">
        <v>383</v>
      </c>
      <c r="AG276" t="s">
        <v>1349</v>
      </c>
      <c r="AH276" t="s">
        <v>219</v>
      </c>
      <c r="AI276" t="s">
        <v>220</v>
      </c>
      <c r="AJ276" t="s">
        <v>221</v>
      </c>
      <c r="AK276" s="15">
        <v>42142</v>
      </c>
      <c r="AL276">
        <v>4221.5200000000004</v>
      </c>
      <c r="AM276">
        <f t="shared" si="12"/>
        <v>31</v>
      </c>
      <c r="AN276" t="str">
        <f t="shared" si="13"/>
        <v>29-33</v>
      </c>
      <c r="AO276" t="str">
        <f t="shared" si="14"/>
        <v>4.000 a 5.999</v>
      </c>
    </row>
    <row r="277" spans="1:41" x14ac:dyDescent="0.25">
      <c r="A277" t="s">
        <v>1350</v>
      </c>
      <c r="B277" t="s">
        <v>239</v>
      </c>
      <c r="C277">
        <v>1942755</v>
      </c>
      <c r="D277">
        <v>27832604840</v>
      </c>
      <c r="E277" t="s">
        <v>1351</v>
      </c>
      <c r="F277" t="s">
        <v>209</v>
      </c>
      <c r="G277" t="s">
        <v>1352</v>
      </c>
      <c r="H277" t="s">
        <v>225</v>
      </c>
      <c r="I277" t="s">
        <v>212</v>
      </c>
      <c r="K277" t="s">
        <v>317</v>
      </c>
      <c r="M277">
        <v>771</v>
      </c>
      <c r="N277" t="s">
        <v>303</v>
      </c>
      <c r="O277" t="s">
        <v>283</v>
      </c>
      <c r="P277">
        <v>746</v>
      </c>
      <c r="Q277" t="s">
        <v>289</v>
      </c>
      <c r="R277" t="s">
        <v>283</v>
      </c>
      <c r="T277" t="s">
        <v>263</v>
      </c>
      <c r="U277" t="s">
        <v>9756</v>
      </c>
      <c r="V277">
        <v>4</v>
      </c>
      <c r="W277">
        <v>8</v>
      </c>
      <c r="X277" t="s">
        <v>218</v>
      </c>
      <c r="Z277" t="s">
        <v>219</v>
      </c>
      <c r="AC277">
        <v>0</v>
      </c>
      <c r="AE277">
        <v>0</v>
      </c>
      <c r="AI277" t="s">
        <v>220</v>
      </c>
      <c r="AJ277" t="s">
        <v>221</v>
      </c>
      <c r="AK277" s="15">
        <v>41043</v>
      </c>
      <c r="AL277">
        <v>24883.21</v>
      </c>
      <c r="AM277">
        <f t="shared" si="12"/>
        <v>44</v>
      </c>
      <c r="AN277" t="str">
        <f t="shared" si="13"/>
        <v>44-48</v>
      </c>
      <c r="AO277" t="str">
        <f t="shared" si="14"/>
        <v>20.000 ou mais</v>
      </c>
    </row>
    <row r="278" spans="1:41" x14ac:dyDescent="0.25">
      <c r="A278" t="s">
        <v>1353</v>
      </c>
      <c r="B278" t="s">
        <v>239</v>
      </c>
      <c r="C278">
        <v>3051949</v>
      </c>
      <c r="D278">
        <v>8781423632</v>
      </c>
      <c r="E278" t="s">
        <v>1354</v>
      </c>
      <c r="F278" t="s">
        <v>209</v>
      </c>
      <c r="G278" t="s">
        <v>1355</v>
      </c>
      <c r="H278" t="s">
        <v>225</v>
      </c>
      <c r="I278" t="s">
        <v>212</v>
      </c>
      <c r="K278" t="s">
        <v>213</v>
      </c>
      <c r="M278">
        <v>549</v>
      </c>
      <c r="N278" t="s">
        <v>791</v>
      </c>
      <c r="O278" t="s">
        <v>244</v>
      </c>
      <c r="P278">
        <v>211</v>
      </c>
      <c r="Q278" t="s">
        <v>245</v>
      </c>
      <c r="R278" t="s">
        <v>244</v>
      </c>
      <c r="T278" t="s">
        <v>217</v>
      </c>
      <c r="U278" t="s">
        <v>9756</v>
      </c>
      <c r="V278">
        <v>3</v>
      </c>
      <c r="W278">
        <v>3</v>
      </c>
      <c r="X278" t="s">
        <v>218</v>
      </c>
      <c r="Z278" t="s">
        <v>219</v>
      </c>
      <c r="AC278">
        <v>0</v>
      </c>
      <c r="AE278">
        <v>0</v>
      </c>
      <c r="AI278" t="s">
        <v>220</v>
      </c>
      <c r="AJ278" t="s">
        <v>221</v>
      </c>
      <c r="AK278" s="15">
        <v>43269</v>
      </c>
      <c r="AL278">
        <v>8183.4</v>
      </c>
      <c r="AM278">
        <f t="shared" si="12"/>
        <v>35</v>
      </c>
      <c r="AN278" t="str">
        <f t="shared" si="13"/>
        <v>34-38</v>
      </c>
      <c r="AO278" t="str">
        <f t="shared" si="14"/>
        <v>8.000 a 9.999</v>
      </c>
    </row>
    <row r="279" spans="1:41" x14ac:dyDescent="0.25">
      <c r="A279" t="s">
        <v>1356</v>
      </c>
      <c r="B279" t="s">
        <v>207</v>
      </c>
      <c r="C279">
        <v>1259932</v>
      </c>
      <c r="D279">
        <v>7319179601</v>
      </c>
      <c r="E279" t="s">
        <v>1357</v>
      </c>
      <c r="F279" t="s">
        <v>209</v>
      </c>
      <c r="G279" t="s">
        <v>1358</v>
      </c>
      <c r="H279" t="s">
        <v>225</v>
      </c>
      <c r="I279" t="s">
        <v>212</v>
      </c>
      <c r="K279" t="s">
        <v>213</v>
      </c>
      <c r="M279">
        <v>621</v>
      </c>
      <c r="N279" t="s">
        <v>376</v>
      </c>
      <c r="O279" t="s">
        <v>215</v>
      </c>
      <c r="P279">
        <v>874</v>
      </c>
      <c r="Q279" t="s">
        <v>1359</v>
      </c>
      <c r="R279" t="s">
        <v>215</v>
      </c>
      <c r="T279" t="s">
        <v>217</v>
      </c>
      <c r="U279" t="s">
        <v>9755</v>
      </c>
      <c r="V279">
        <v>3</v>
      </c>
      <c r="W279">
        <v>5</v>
      </c>
      <c r="X279" t="s">
        <v>218</v>
      </c>
      <c r="Z279" t="s">
        <v>219</v>
      </c>
      <c r="AB279" t="s">
        <v>827</v>
      </c>
      <c r="AC279">
        <v>26257</v>
      </c>
      <c r="AD279" t="s">
        <v>1360</v>
      </c>
      <c r="AE279">
        <v>0</v>
      </c>
      <c r="AG279" t="s">
        <v>1361</v>
      </c>
      <c r="AH279" t="s">
        <v>1362</v>
      </c>
      <c r="AI279" t="s">
        <v>220</v>
      </c>
      <c r="AJ279" t="s">
        <v>221</v>
      </c>
      <c r="AK279" s="15">
        <v>43593</v>
      </c>
      <c r="AL279">
        <v>4977.3900000000003</v>
      </c>
      <c r="AM279">
        <f t="shared" si="12"/>
        <v>36</v>
      </c>
      <c r="AN279" t="str">
        <f t="shared" si="13"/>
        <v>34-38</v>
      </c>
      <c r="AO279" t="str">
        <f t="shared" si="14"/>
        <v>4.000 a 5.999</v>
      </c>
    </row>
    <row r="280" spans="1:41" x14ac:dyDescent="0.25">
      <c r="A280" t="s">
        <v>1363</v>
      </c>
      <c r="B280" t="s">
        <v>207</v>
      </c>
      <c r="C280">
        <v>3271282</v>
      </c>
      <c r="D280">
        <v>6109956422</v>
      </c>
      <c r="E280" t="s">
        <v>1364</v>
      </c>
      <c r="F280" t="s">
        <v>209</v>
      </c>
      <c r="G280" t="s">
        <v>1365</v>
      </c>
      <c r="H280" t="s">
        <v>211</v>
      </c>
      <c r="I280" t="s">
        <v>212</v>
      </c>
      <c r="K280" t="s">
        <v>660</v>
      </c>
      <c r="M280">
        <v>271</v>
      </c>
      <c r="N280" t="s">
        <v>1118</v>
      </c>
      <c r="O280" t="s">
        <v>345</v>
      </c>
      <c r="P280">
        <v>271</v>
      </c>
      <c r="Q280" t="s">
        <v>1118</v>
      </c>
      <c r="R280" t="s">
        <v>345</v>
      </c>
      <c r="T280" t="s">
        <v>217</v>
      </c>
      <c r="U280" t="s">
        <v>9755</v>
      </c>
      <c r="V280">
        <v>1</v>
      </c>
      <c r="W280">
        <v>1</v>
      </c>
      <c r="X280" t="s">
        <v>218</v>
      </c>
      <c r="Z280" t="s">
        <v>219</v>
      </c>
      <c r="AC280">
        <v>0</v>
      </c>
      <c r="AE280">
        <v>0</v>
      </c>
      <c r="AI280" t="s">
        <v>220</v>
      </c>
      <c r="AJ280" t="s">
        <v>221</v>
      </c>
      <c r="AK280" s="15">
        <v>44587</v>
      </c>
      <c r="AL280">
        <v>3342.18</v>
      </c>
      <c r="AM280">
        <f t="shared" si="12"/>
        <v>36</v>
      </c>
      <c r="AN280" t="str">
        <f t="shared" si="13"/>
        <v>34-38</v>
      </c>
      <c r="AO280" t="str">
        <f t="shared" si="14"/>
        <v>2.000 a 3.999</v>
      </c>
    </row>
    <row r="281" spans="1:41" x14ac:dyDescent="0.25">
      <c r="A281" t="s">
        <v>1366</v>
      </c>
      <c r="B281" t="s">
        <v>239</v>
      </c>
      <c r="C281">
        <v>412471</v>
      </c>
      <c r="D281">
        <v>53965329634</v>
      </c>
      <c r="E281" t="s">
        <v>1367</v>
      </c>
      <c r="F281" t="s">
        <v>233</v>
      </c>
      <c r="G281" t="s">
        <v>1368</v>
      </c>
      <c r="H281" t="s">
        <v>287</v>
      </c>
      <c r="I281" t="s">
        <v>212</v>
      </c>
      <c r="K281" t="s">
        <v>213</v>
      </c>
      <c r="L281" t="s">
        <v>261</v>
      </c>
      <c r="M281">
        <v>473</v>
      </c>
      <c r="N281" t="s">
        <v>1369</v>
      </c>
      <c r="O281" t="s">
        <v>244</v>
      </c>
      <c r="P281">
        <v>211</v>
      </c>
      <c r="Q281" t="s">
        <v>245</v>
      </c>
      <c r="R281" t="s">
        <v>244</v>
      </c>
      <c r="T281" t="s">
        <v>449</v>
      </c>
      <c r="U281" t="s">
        <v>9754</v>
      </c>
      <c r="V281">
        <v>4</v>
      </c>
      <c r="W281">
        <v>16</v>
      </c>
      <c r="X281" t="s">
        <v>218</v>
      </c>
      <c r="Z281" t="s">
        <v>219</v>
      </c>
      <c r="AC281">
        <v>0</v>
      </c>
      <c r="AE281">
        <v>0</v>
      </c>
      <c r="AI281" t="s">
        <v>220</v>
      </c>
      <c r="AJ281" t="s">
        <v>221</v>
      </c>
      <c r="AK281" s="15">
        <v>31140</v>
      </c>
      <c r="AL281">
        <v>10331.77</v>
      </c>
      <c r="AM281">
        <f t="shared" si="12"/>
        <v>59</v>
      </c>
      <c r="AN281" t="str">
        <f t="shared" si="13"/>
        <v>59-63</v>
      </c>
      <c r="AO281" t="str">
        <f t="shared" si="14"/>
        <v>10.000 a 11.999</v>
      </c>
    </row>
    <row r="282" spans="1:41" x14ac:dyDescent="0.25">
      <c r="A282" t="s">
        <v>1370</v>
      </c>
      <c r="B282" t="s">
        <v>207</v>
      </c>
      <c r="C282">
        <v>2275255</v>
      </c>
      <c r="D282">
        <v>82918910287</v>
      </c>
      <c r="E282" t="s">
        <v>1371</v>
      </c>
      <c r="F282" t="s">
        <v>209</v>
      </c>
      <c r="G282" t="s">
        <v>1372</v>
      </c>
      <c r="H282" t="s">
        <v>225</v>
      </c>
      <c r="I282" t="s">
        <v>212</v>
      </c>
      <c r="K282" t="s">
        <v>1373</v>
      </c>
      <c r="M282">
        <v>254</v>
      </c>
      <c r="N282" t="s">
        <v>319</v>
      </c>
      <c r="O282" t="s">
        <v>215</v>
      </c>
      <c r="P282">
        <v>944</v>
      </c>
      <c r="Q282" t="s">
        <v>313</v>
      </c>
      <c r="R282" t="s">
        <v>215</v>
      </c>
      <c r="T282" t="s">
        <v>217</v>
      </c>
      <c r="U282" t="s">
        <v>9756</v>
      </c>
      <c r="V282">
        <v>4</v>
      </c>
      <c r="W282">
        <v>5</v>
      </c>
      <c r="X282" t="s">
        <v>218</v>
      </c>
      <c r="Z282" t="s">
        <v>219</v>
      </c>
      <c r="AC282">
        <v>0</v>
      </c>
      <c r="AE282">
        <v>0</v>
      </c>
      <c r="AI282" t="s">
        <v>220</v>
      </c>
      <c r="AJ282" t="s">
        <v>221</v>
      </c>
      <c r="AK282" s="15">
        <v>42402</v>
      </c>
      <c r="AL282">
        <v>7103.91</v>
      </c>
      <c r="AM282">
        <f t="shared" si="12"/>
        <v>31</v>
      </c>
      <c r="AN282" t="str">
        <f t="shared" si="13"/>
        <v>29-33</v>
      </c>
      <c r="AO282" t="str">
        <f t="shared" si="14"/>
        <v>6.000 a 7.999</v>
      </c>
    </row>
    <row r="283" spans="1:41" x14ac:dyDescent="0.25">
      <c r="A283" t="s">
        <v>1374</v>
      </c>
      <c r="B283" t="s">
        <v>207</v>
      </c>
      <c r="C283">
        <v>1975439</v>
      </c>
      <c r="D283">
        <v>8860168600</v>
      </c>
      <c r="E283" t="s">
        <v>1375</v>
      </c>
      <c r="F283" t="s">
        <v>233</v>
      </c>
      <c r="G283" t="s">
        <v>1376</v>
      </c>
      <c r="H283" t="s">
        <v>225</v>
      </c>
      <c r="I283" t="s">
        <v>212</v>
      </c>
      <c r="K283" t="s">
        <v>213</v>
      </c>
      <c r="M283">
        <v>111</v>
      </c>
      <c r="N283" t="s">
        <v>567</v>
      </c>
      <c r="O283" t="s">
        <v>228</v>
      </c>
      <c r="P283">
        <v>109</v>
      </c>
      <c r="Q283" t="s">
        <v>568</v>
      </c>
      <c r="R283" t="s">
        <v>228</v>
      </c>
      <c r="T283" t="s">
        <v>217</v>
      </c>
      <c r="U283" t="s">
        <v>9755</v>
      </c>
      <c r="V283">
        <v>4</v>
      </c>
      <c r="W283">
        <v>7</v>
      </c>
      <c r="X283" t="s">
        <v>218</v>
      </c>
      <c r="Z283" t="s">
        <v>219</v>
      </c>
      <c r="AC283">
        <v>0</v>
      </c>
      <c r="AE283">
        <v>0</v>
      </c>
      <c r="AI283" t="s">
        <v>220</v>
      </c>
      <c r="AJ283" t="s">
        <v>221</v>
      </c>
      <c r="AK283" s="15">
        <v>41211</v>
      </c>
      <c r="AL283">
        <v>4833.87</v>
      </c>
      <c r="AM283">
        <f t="shared" si="12"/>
        <v>35</v>
      </c>
      <c r="AN283" t="str">
        <f t="shared" si="13"/>
        <v>34-38</v>
      </c>
      <c r="AO283" t="str">
        <f t="shared" si="14"/>
        <v>4.000 a 5.999</v>
      </c>
    </row>
    <row r="284" spans="1:41" x14ac:dyDescent="0.25">
      <c r="A284" t="s">
        <v>1377</v>
      </c>
      <c r="B284" t="s">
        <v>239</v>
      </c>
      <c r="C284">
        <v>1543715</v>
      </c>
      <c r="D284">
        <v>27314073600</v>
      </c>
      <c r="E284" t="s">
        <v>1378</v>
      </c>
      <c r="F284" t="s">
        <v>233</v>
      </c>
      <c r="G284" t="s">
        <v>1379</v>
      </c>
      <c r="H284" t="s">
        <v>225</v>
      </c>
      <c r="I284" t="s">
        <v>212</v>
      </c>
      <c r="K284" t="s">
        <v>213</v>
      </c>
      <c r="L284" t="s">
        <v>261</v>
      </c>
      <c r="M284">
        <v>771</v>
      </c>
      <c r="N284" t="s">
        <v>303</v>
      </c>
      <c r="O284" t="s">
        <v>283</v>
      </c>
      <c r="P284">
        <v>746</v>
      </c>
      <c r="Q284" t="s">
        <v>289</v>
      </c>
      <c r="R284" t="s">
        <v>283</v>
      </c>
      <c r="T284" t="s">
        <v>217</v>
      </c>
      <c r="U284" t="s">
        <v>9756</v>
      </c>
      <c r="V284">
        <v>4</v>
      </c>
      <c r="W284">
        <v>11</v>
      </c>
      <c r="X284" t="s">
        <v>218</v>
      </c>
      <c r="Z284" t="s">
        <v>219</v>
      </c>
      <c r="AC284">
        <v>0</v>
      </c>
      <c r="AE284">
        <v>0</v>
      </c>
      <c r="AI284" t="s">
        <v>220</v>
      </c>
      <c r="AJ284" t="s">
        <v>221</v>
      </c>
      <c r="AK284" s="15">
        <v>38930</v>
      </c>
      <c r="AL284">
        <v>14280.82</v>
      </c>
      <c r="AM284">
        <f t="shared" si="12"/>
        <v>64</v>
      </c>
      <c r="AN284" t="str">
        <f t="shared" si="13"/>
        <v>64-68</v>
      </c>
      <c r="AO284" t="str">
        <f t="shared" si="14"/>
        <v>14.000 a 15.999</v>
      </c>
    </row>
    <row r="285" spans="1:41" x14ac:dyDescent="0.25">
      <c r="A285" t="s">
        <v>1380</v>
      </c>
      <c r="B285" t="s">
        <v>207</v>
      </c>
      <c r="C285">
        <v>1877171</v>
      </c>
      <c r="D285">
        <v>69712441687</v>
      </c>
      <c r="E285" t="s">
        <v>1381</v>
      </c>
      <c r="F285" t="s">
        <v>233</v>
      </c>
      <c r="G285" t="s">
        <v>1382</v>
      </c>
      <c r="H285" t="s">
        <v>225</v>
      </c>
      <c r="I285" t="s">
        <v>212</v>
      </c>
      <c r="K285" t="s">
        <v>213</v>
      </c>
      <c r="M285">
        <v>643</v>
      </c>
      <c r="N285" t="s">
        <v>853</v>
      </c>
      <c r="O285" t="s">
        <v>228</v>
      </c>
      <c r="P285">
        <v>59</v>
      </c>
      <c r="Q285" t="s">
        <v>251</v>
      </c>
      <c r="R285" t="s">
        <v>215</v>
      </c>
      <c r="T285" t="s">
        <v>217</v>
      </c>
      <c r="U285" t="s">
        <v>9756</v>
      </c>
      <c r="V285">
        <v>4</v>
      </c>
      <c r="W285">
        <v>8</v>
      </c>
      <c r="X285" t="s">
        <v>218</v>
      </c>
      <c r="Z285" t="s">
        <v>219</v>
      </c>
      <c r="AC285">
        <v>0</v>
      </c>
      <c r="AE285">
        <v>0</v>
      </c>
      <c r="AI285" t="s">
        <v>220</v>
      </c>
      <c r="AJ285" t="s">
        <v>221</v>
      </c>
      <c r="AK285" s="15">
        <v>40739</v>
      </c>
      <c r="AL285">
        <v>8943.41</v>
      </c>
      <c r="AM285">
        <f t="shared" si="12"/>
        <v>51</v>
      </c>
      <c r="AN285" t="str">
        <f t="shared" si="13"/>
        <v>49-53</v>
      </c>
      <c r="AO285" t="str">
        <f t="shared" si="14"/>
        <v>8.000 a 9.999</v>
      </c>
    </row>
    <row r="286" spans="1:41" x14ac:dyDescent="0.25">
      <c r="A286" t="s">
        <v>1383</v>
      </c>
      <c r="B286" t="s">
        <v>239</v>
      </c>
      <c r="C286">
        <v>1189191</v>
      </c>
      <c r="D286">
        <v>55932878649</v>
      </c>
      <c r="E286" t="s">
        <v>1384</v>
      </c>
      <c r="F286" t="s">
        <v>233</v>
      </c>
      <c r="G286" t="s">
        <v>1385</v>
      </c>
      <c r="H286" t="s">
        <v>225</v>
      </c>
      <c r="I286" t="s">
        <v>212</v>
      </c>
      <c r="K286" t="s">
        <v>213</v>
      </c>
      <c r="L286" t="s">
        <v>367</v>
      </c>
      <c r="M286">
        <v>498</v>
      </c>
      <c r="N286" t="s">
        <v>423</v>
      </c>
      <c r="O286" t="s">
        <v>244</v>
      </c>
      <c r="P286">
        <v>211</v>
      </c>
      <c r="Q286" t="s">
        <v>245</v>
      </c>
      <c r="R286" t="s">
        <v>244</v>
      </c>
      <c r="T286" t="s">
        <v>217</v>
      </c>
      <c r="U286" t="s">
        <v>9754</v>
      </c>
      <c r="V286">
        <v>4</v>
      </c>
      <c r="W286">
        <v>15</v>
      </c>
      <c r="X286" t="s">
        <v>218</v>
      </c>
      <c r="Z286" t="s">
        <v>219</v>
      </c>
      <c r="AC286">
        <v>0</v>
      </c>
      <c r="AE286">
        <v>0</v>
      </c>
      <c r="AI286" t="s">
        <v>220</v>
      </c>
      <c r="AJ286" t="s">
        <v>221</v>
      </c>
      <c r="AK286" s="15">
        <v>35096</v>
      </c>
      <c r="AL286">
        <v>11039.4</v>
      </c>
      <c r="AM286">
        <f t="shared" si="12"/>
        <v>56</v>
      </c>
      <c r="AN286" t="str">
        <f t="shared" si="13"/>
        <v>54-58</v>
      </c>
      <c r="AO286" t="str">
        <f t="shared" si="14"/>
        <v>10.000 a 11.999</v>
      </c>
    </row>
    <row r="287" spans="1:41" x14ac:dyDescent="0.25">
      <c r="A287" t="s">
        <v>1386</v>
      </c>
      <c r="B287" t="s">
        <v>239</v>
      </c>
      <c r="C287">
        <v>1434343</v>
      </c>
      <c r="D287">
        <v>4102521828</v>
      </c>
      <c r="E287" t="s">
        <v>1387</v>
      </c>
      <c r="F287" t="s">
        <v>233</v>
      </c>
      <c r="G287" t="s">
        <v>1388</v>
      </c>
      <c r="H287" t="s">
        <v>225</v>
      </c>
      <c r="I287" t="s">
        <v>212</v>
      </c>
      <c r="K287" t="s">
        <v>317</v>
      </c>
      <c r="L287" t="s">
        <v>1389</v>
      </c>
      <c r="M287">
        <v>482</v>
      </c>
      <c r="N287" t="s">
        <v>336</v>
      </c>
      <c r="O287" t="s">
        <v>244</v>
      </c>
      <c r="P287">
        <v>211</v>
      </c>
      <c r="Q287" t="s">
        <v>245</v>
      </c>
      <c r="R287" t="s">
        <v>244</v>
      </c>
      <c r="T287" t="s">
        <v>290</v>
      </c>
      <c r="U287" t="s">
        <v>9754</v>
      </c>
      <c r="V287">
        <v>1</v>
      </c>
      <c r="W287">
        <v>13</v>
      </c>
      <c r="X287" t="s">
        <v>218</v>
      </c>
      <c r="Z287" t="s">
        <v>219</v>
      </c>
      <c r="AC287">
        <v>0</v>
      </c>
      <c r="AE287">
        <v>0</v>
      </c>
      <c r="AI287" t="s">
        <v>220</v>
      </c>
      <c r="AJ287" t="s">
        <v>221</v>
      </c>
      <c r="AK287" s="15">
        <v>37935</v>
      </c>
      <c r="AL287">
        <v>3475.16</v>
      </c>
      <c r="AM287">
        <f t="shared" si="12"/>
        <v>62</v>
      </c>
      <c r="AN287" t="str">
        <f t="shared" si="13"/>
        <v>59-63</v>
      </c>
      <c r="AO287" t="str">
        <f t="shared" si="14"/>
        <v>2.000 a 3.999</v>
      </c>
    </row>
    <row r="288" spans="1:41" x14ac:dyDescent="0.25">
      <c r="A288" t="s">
        <v>1390</v>
      </c>
      <c r="B288" t="s">
        <v>207</v>
      </c>
      <c r="C288">
        <v>413379</v>
      </c>
      <c r="D288">
        <v>27333833615</v>
      </c>
      <c r="E288" t="s">
        <v>1391</v>
      </c>
      <c r="F288" t="s">
        <v>233</v>
      </c>
      <c r="G288" t="s">
        <v>1392</v>
      </c>
      <c r="H288" t="s">
        <v>225</v>
      </c>
      <c r="I288" t="s">
        <v>212</v>
      </c>
      <c r="K288" t="s">
        <v>213</v>
      </c>
      <c r="L288" t="s">
        <v>1393</v>
      </c>
      <c r="M288">
        <v>694</v>
      </c>
      <c r="N288" t="s">
        <v>1394</v>
      </c>
      <c r="O288" t="s">
        <v>228</v>
      </c>
      <c r="P288">
        <v>59</v>
      </c>
      <c r="Q288" t="s">
        <v>251</v>
      </c>
      <c r="R288" t="s">
        <v>215</v>
      </c>
      <c r="T288" t="s">
        <v>499</v>
      </c>
      <c r="U288" t="s">
        <v>9754</v>
      </c>
      <c r="V288">
        <v>4</v>
      </c>
      <c r="W288">
        <v>16</v>
      </c>
      <c r="X288" t="s">
        <v>218</v>
      </c>
      <c r="Z288" t="s">
        <v>219</v>
      </c>
      <c r="AC288">
        <v>0</v>
      </c>
      <c r="AE288">
        <v>0</v>
      </c>
      <c r="AI288" t="s">
        <v>220</v>
      </c>
      <c r="AJ288" t="s">
        <v>221</v>
      </c>
      <c r="AK288" s="15">
        <v>32797</v>
      </c>
      <c r="AL288">
        <v>6660.61</v>
      </c>
      <c r="AM288">
        <f t="shared" si="12"/>
        <v>64</v>
      </c>
      <c r="AN288" t="str">
        <f t="shared" si="13"/>
        <v>64-68</v>
      </c>
      <c r="AO288" t="str">
        <f t="shared" si="14"/>
        <v>6.000 a 7.999</v>
      </c>
    </row>
    <row r="289" spans="1:41" x14ac:dyDescent="0.25">
      <c r="A289" t="s">
        <v>1395</v>
      </c>
      <c r="B289" t="s">
        <v>207</v>
      </c>
      <c r="C289">
        <v>1123211</v>
      </c>
      <c r="D289">
        <v>43037364653</v>
      </c>
      <c r="E289" t="s">
        <v>1396</v>
      </c>
      <c r="F289" t="s">
        <v>233</v>
      </c>
      <c r="G289" t="s">
        <v>1397</v>
      </c>
      <c r="H289" t="s">
        <v>225</v>
      </c>
      <c r="I289" t="s">
        <v>212</v>
      </c>
      <c r="K289" t="s">
        <v>213</v>
      </c>
      <c r="L289" t="s">
        <v>577</v>
      </c>
      <c r="M289">
        <v>71</v>
      </c>
      <c r="N289" t="s">
        <v>498</v>
      </c>
      <c r="O289" t="s">
        <v>215</v>
      </c>
      <c r="P289">
        <v>59</v>
      </c>
      <c r="Q289" t="s">
        <v>251</v>
      </c>
      <c r="R289" t="s">
        <v>215</v>
      </c>
      <c r="T289" t="s">
        <v>217</v>
      </c>
      <c r="U289" t="s">
        <v>9755</v>
      </c>
      <c r="V289">
        <v>4</v>
      </c>
      <c r="W289">
        <v>16</v>
      </c>
      <c r="X289" t="s">
        <v>218</v>
      </c>
      <c r="Z289" t="s">
        <v>219</v>
      </c>
      <c r="AC289">
        <v>0</v>
      </c>
      <c r="AE289">
        <v>0</v>
      </c>
      <c r="AI289" t="s">
        <v>220</v>
      </c>
      <c r="AJ289" t="s">
        <v>221</v>
      </c>
      <c r="AK289" s="15">
        <v>34345</v>
      </c>
      <c r="AL289">
        <v>7821.38</v>
      </c>
      <c r="AM289">
        <f t="shared" si="12"/>
        <v>63</v>
      </c>
      <c r="AN289" t="str">
        <f t="shared" si="13"/>
        <v>59-63</v>
      </c>
      <c r="AO289" t="str">
        <f t="shared" si="14"/>
        <v>6.000 a 7.999</v>
      </c>
    </row>
    <row r="290" spans="1:41" x14ac:dyDescent="0.25">
      <c r="A290" t="s">
        <v>1398</v>
      </c>
      <c r="B290" t="s">
        <v>239</v>
      </c>
      <c r="C290">
        <v>1454994</v>
      </c>
      <c r="D290">
        <v>3867929688</v>
      </c>
      <c r="E290" t="s">
        <v>1399</v>
      </c>
      <c r="F290" t="s">
        <v>233</v>
      </c>
      <c r="G290" t="s">
        <v>1400</v>
      </c>
      <c r="H290" t="s">
        <v>211</v>
      </c>
      <c r="I290" t="s">
        <v>212</v>
      </c>
      <c r="K290" t="s">
        <v>213</v>
      </c>
      <c r="L290" t="s">
        <v>1401</v>
      </c>
      <c r="M290">
        <v>211</v>
      </c>
      <c r="N290" t="s">
        <v>245</v>
      </c>
      <c r="O290" t="s">
        <v>244</v>
      </c>
      <c r="P290">
        <v>211</v>
      </c>
      <c r="Q290" t="s">
        <v>245</v>
      </c>
      <c r="R290" t="s">
        <v>244</v>
      </c>
      <c r="T290" t="s">
        <v>263</v>
      </c>
      <c r="U290" t="s">
        <v>9756</v>
      </c>
      <c r="V290">
        <v>4</v>
      </c>
      <c r="W290">
        <v>12</v>
      </c>
      <c r="X290" t="s">
        <v>381</v>
      </c>
      <c r="Z290" t="s">
        <v>219</v>
      </c>
      <c r="AB290" t="s">
        <v>382</v>
      </c>
      <c r="AC290">
        <v>0</v>
      </c>
      <c r="AE290">
        <v>26443</v>
      </c>
      <c r="AF290" t="s">
        <v>383</v>
      </c>
      <c r="AG290" t="s">
        <v>1402</v>
      </c>
      <c r="AH290" t="s">
        <v>219</v>
      </c>
      <c r="AI290" t="s">
        <v>220</v>
      </c>
      <c r="AJ290" t="s">
        <v>221</v>
      </c>
      <c r="AK290" s="15">
        <v>38139</v>
      </c>
      <c r="AL290">
        <v>12551.54</v>
      </c>
      <c r="AM290">
        <f t="shared" si="12"/>
        <v>43</v>
      </c>
      <c r="AN290" t="str">
        <f t="shared" si="13"/>
        <v>39-43</v>
      </c>
      <c r="AO290" t="str">
        <f t="shared" si="14"/>
        <v>12.000 a 13.999</v>
      </c>
    </row>
    <row r="291" spans="1:41" x14ac:dyDescent="0.25">
      <c r="A291" t="s">
        <v>1403</v>
      </c>
      <c r="B291" t="s">
        <v>239</v>
      </c>
      <c r="C291">
        <v>2418266</v>
      </c>
      <c r="D291">
        <v>4954574692</v>
      </c>
      <c r="E291" t="s">
        <v>1404</v>
      </c>
      <c r="F291" t="s">
        <v>233</v>
      </c>
      <c r="G291" t="s">
        <v>1405</v>
      </c>
      <c r="H291" t="s">
        <v>225</v>
      </c>
      <c r="I291" t="s">
        <v>212</v>
      </c>
      <c r="K291" t="s">
        <v>213</v>
      </c>
      <c r="M291">
        <v>216</v>
      </c>
      <c r="N291" t="s">
        <v>489</v>
      </c>
      <c r="O291" t="s">
        <v>244</v>
      </c>
      <c r="P291">
        <v>211</v>
      </c>
      <c r="Q291" t="s">
        <v>245</v>
      </c>
      <c r="R291" t="s">
        <v>244</v>
      </c>
      <c r="T291" t="s">
        <v>217</v>
      </c>
      <c r="U291" t="s">
        <v>9755</v>
      </c>
      <c r="V291">
        <v>4</v>
      </c>
      <c r="W291">
        <v>4</v>
      </c>
      <c r="X291" t="s">
        <v>218</v>
      </c>
      <c r="Z291" t="s">
        <v>219</v>
      </c>
      <c r="AC291">
        <v>0</v>
      </c>
      <c r="AE291">
        <v>0</v>
      </c>
      <c r="AI291" t="s">
        <v>220</v>
      </c>
      <c r="AJ291" t="s">
        <v>221</v>
      </c>
      <c r="AK291" s="15">
        <v>42968</v>
      </c>
      <c r="AL291">
        <v>8156.78</v>
      </c>
      <c r="AM291">
        <f t="shared" si="12"/>
        <v>40</v>
      </c>
      <c r="AN291" t="str">
        <f t="shared" si="13"/>
        <v>39-43</v>
      </c>
      <c r="AO291" t="str">
        <f t="shared" si="14"/>
        <v>8.000 a 9.999</v>
      </c>
    </row>
    <row r="292" spans="1:41" x14ac:dyDescent="0.25">
      <c r="A292" t="s">
        <v>1406</v>
      </c>
      <c r="B292" t="s">
        <v>207</v>
      </c>
      <c r="C292">
        <v>409677</v>
      </c>
      <c r="D292">
        <v>30178983691</v>
      </c>
      <c r="E292" t="s">
        <v>1407</v>
      </c>
      <c r="F292" t="s">
        <v>233</v>
      </c>
      <c r="G292" t="s">
        <v>1408</v>
      </c>
      <c r="H292" t="s">
        <v>335</v>
      </c>
      <c r="I292" t="s">
        <v>212</v>
      </c>
      <c r="K292" t="s">
        <v>213</v>
      </c>
      <c r="L292" t="s">
        <v>261</v>
      </c>
      <c r="M292">
        <v>1209</v>
      </c>
      <c r="N292" t="s">
        <v>1409</v>
      </c>
      <c r="O292" t="s">
        <v>215</v>
      </c>
      <c r="P292">
        <v>1209</v>
      </c>
      <c r="Q292" t="s">
        <v>1409</v>
      </c>
      <c r="R292" t="s">
        <v>215</v>
      </c>
      <c r="T292" t="s">
        <v>217</v>
      </c>
      <c r="U292" t="s">
        <v>9755</v>
      </c>
      <c r="V292">
        <v>4</v>
      </c>
      <c r="W292">
        <v>16</v>
      </c>
      <c r="X292" t="s">
        <v>218</v>
      </c>
      <c r="Z292" t="s">
        <v>219</v>
      </c>
      <c r="AC292">
        <v>0</v>
      </c>
      <c r="AE292">
        <v>0</v>
      </c>
      <c r="AI292" t="s">
        <v>220</v>
      </c>
      <c r="AJ292" t="s">
        <v>221</v>
      </c>
      <c r="AK292" s="15">
        <v>28677</v>
      </c>
      <c r="AL292">
        <v>8156.5</v>
      </c>
      <c r="AM292">
        <f t="shared" si="12"/>
        <v>64</v>
      </c>
      <c r="AN292" t="str">
        <f t="shared" si="13"/>
        <v>64-68</v>
      </c>
      <c r="AO292" t="str">
        <f t="shared" si="14"/>
        <v>8.000 a 9.999</v>
      </c>
    </row>
    <row r="293" spans="1:41" x14ac:dyDescent="0.25">
      <c r="A293" t="s">
        <v>1410</v>
      </c>
      <c r="B293" t="s">
        <v>207</v>
      </c>
      <c r="C293">
        <v>1480070</v>
      </c>
      <c r="D293">
        <v>49856669634</v>
      </c>
      <c r="E293" t="s">
        <v>1411</v>
      </c>
      <c r="F293" t="s">
        <v>233</v>
      </c>
      <c r="G293" t="s">
        <v>1412</v>
      </c>
      <c r="H293" t="s">
        <v>211</v>
      </c>
      <c r="I293" t="s">
        <v>212</v>
      </c>
      <c r="K293" t="s">
        <v>242</v>
      </c>
      <c r="L293" t="s">
        <v>1413</v>
      </c>
      <c r="M293">
        <v>426</v>
      </c>
      <c r="N293" t="s">
        <v>1414</v>
      </c>
      <c r="O293" t="s">
        <v>215</v>
      </c>
      <c r="P293">
        <v>29</v>
      </c>
      <c r="Q293" t="s">
        <v>229</v>
      </c>
      <c r="R293" t="s">
        <v>215</v>
      </c>
      <c r="T293" t="s">
        <v>217</v>
      </c>
      <c r="U293" t="s">
        <v>9755</v>
      </c>
      <c r="V293">
        <v>4</v>
      </c>
      <c r="W293">
        <v>12</v>
      </c>
      <c r="X293" t="s">
        <v>218</v>
      </c>
      <c r="Z293" t="s">
        <v>219</v>
      </c>
      <c r="AC293">
        <v>0</v>
      </c>
      <c r="AE293">
        <v>0</v>
      </c>
      <c r="AI293" t="s">
        <v>220</v>
      </c>
      <c r="AJ293" t="s">
        <v>221</v>
      </c>
      <c r="AK293" s="15">
        <v>38341</v>
      </c>
      <c r="AL293">
        <v>6638.46</v>
      </c>
      <c r="AM293">
        <f t="shared" si="12"/>
        <v>60</v>
      </c>
      <c r="AN293" t="str">
        <f t="shared" si="13"/>
        <v>59-63</v>
      </c>
      <c r="AO293" t="str">
        <f t="shared" si="14"/>
        <v>6.000 a 7.999</v>
      </c>
    </row>
    <row r="294" spans="1:41" x14ac:dyDescent="0.25">
      <c r="A294" t="s">
        <v>1415</v>
      </c>
      <c r="B294" t="s">
        <v>207</v>
      </c>
      <c r="C294">
        <v>2490291</v>
      </c>
      <c r="D294">
        <v>41592085172</v>
      </c>
      <c r="E294" t="s">
        <v>1416</v>
      </c>
      <c r="F294" t="s">
        <v>233</v>
      </c>
      <c r="G294" t="s">
        <v>1417</v>
      </c>
      <c r="H294" t="s">
        <v>211</v>
      </c>
      <c r="I294" t="s">
        <v>212</v>
      </c>
      <c r="K294" t="s">
        <v>1284</v>
      </c>
      <c r="L294" t="s">
        <v>1418</v>
      </c>
      <c r="M294">
        <v>949</v>
      </c>
      <c r="N294" t="s">
        <v>889</v>
      </c>
      <c r="O294" t="s">
        <v>215</v>
      </c>
      <c r="P294">
        <v>944</v>
      </c>
      <c r="Q294" t="s">
        <v>313</v>
      </c>
      <c r="R294" t="s">
        <v>215</v>
      </c>
      <c r="T294" t="s">
        <v>263</v>
      </c>
      <c r="U294" t="s">
        <v>9756</v>
      </c>
      <c r="V294">
        <v>4</v>
      </c>
      <c r="W294">
        <v>11</v>
      </c>
      <c r="X294" t="s">
        <v>218</v>
      </c>
      <c r="Z294" t="s">
        <v>219</v>
      </c>
      <c r="AC294">
        <v>0</v>
      </c>
      <c r="AE294">
        <v>0</v>
      </c>
      <c r="AI294" t="s">
        <v>220</v>
      </c>
      <c r="AJ294" t="s">
        <v>221</v>
      </c>
      <c r="AK294" s="15">
        <v>39289</v>
      </c>
      <c r="AL294">
        <v>12030.55</v>
      </c>
      <c r="AM294">
        <f t="shared" si="12"/>
        <v>52</v>
      </c>
      <c r="AN294" t="str">
        <f t="shared" si="13"/>
        <v>49-53</v>
      </c>
      <c r="AO294" t="str">
        <f t="shared" si="14"/>
        <v>12.000 a 13.999</v>
      </c>
    </row>
    <row r="295" spans="1:41" x14ac:dyDescent="0.25">
      <c r="A295" t="s">
        <v>1419</v>
      </c>
      <c r="B295" t="s">
        <v>239</v>
      </c>
      <c r="C295">
        <v>410240</v>
      </c>
      <c r="D295">
        <v>26660350691</v>
      </c>
      <c r="E295" t="s">
        <v>1420</v>
      </c>
      <c r="F295" t="s">
        <v>233</v>
      </c>
      <c r="G295" t="s">
        <v>1421</v>
      </c>
      <c r="H295" t="s">
        <v>225</v>
      </c>
      <c r="I295" t="s">
        <v>212</v>
      </c>
      <c r="K295" t="s">
        <v>213</v>
      </c>
      <c r="L295" t="s">
        <v>1324</v>
      </c>
      <c r="M295">
        <v>478</v>
      </c>
      <c r="N295" t="s">
        <v>1195</v>
      </c>
      <c r="O295" t="s">
        <v>244</v>
      </c>
      <c r="P295">
        <v>211</v>
      </c>
      <c r="Q295" t="s">
        <v>245</v>
      </c>
      <c r="R295" t="s">
        <v>244</v>
      </c>
      <c r="S295" t="s">
        <v>443</v>
      </c>
      <c r="T295" t="s">
        <v>449</v>
      </c>
      <c r="U295" t="s">
        <v>9754</v>
      </c>
      <c r="V295">
        <v>4</v>
      </c>
      <c r="W295">
        <v>16</v>
      </c>
      <c r="X295" t="s">
        <v>218</v>
      </c>
      <c r="Z295" t="s">
        <v>219</v>
      </c>
      <c r="AC295">
        <v>0</v>
      </c>
      <c r="AE295">
        <v>0</v>
      </c>
      <c r="AI295" t="s">
        <v>220</v>
      </c>
      <c r="AJ295" t="s">
        <v>221</v>
      </c>
      <c r="AK295" s="15">
        <v>28065</v>
      </c>
      <c r="AL295">
        <v>9856.69</v>
      </c>
      <c r="AM295">
        <f t="shared" si="12"/>
        <v>67</v>
      </c>
      <c r="AN295" t="str">
        <f t="shared" si="13"/>
        <v>64-68</v>
      </c>
      <c r="AO295" t="str">
        <f t="shared" si="14"/>
        <v>8.000 a 9.999</v>
      </c>
    </row>
    <row r="296" spans="1:41" x14ac:dyDescent="0.25">
      <c r="A296" t="s">
        <v>1422</v>
      </c>
      <c r="B296" t="s">
        <v>207</v>
      </c>
      <c r="C296">
        <v>1096063</v>
      </c>
      <c r="D296">
        <v>49976478615</v>
      </c>
      <c r="E296" t="s">
        <v>1423</v>
      </c>
      <c r="F296" t="s">
        <v>233</v>
      </c>
      <c r="G296" t="s">
        <v>1424</v>
      </c>
      <c r="H296" t="s">
        <v>211</v>
      </c>
      <c r="I296" t="s">
        <v>212</v>
      </c>
      <c r="K296" t="s">
        <v>213</v>
      </c>
      <c r="M296">
        <v>694</v>
      </c>
      <c r="N296" t="s">
        <v>1394</v>
      </c>
      <c r="O296" t="s">
        <v>228</v>
      </c>
      <c r="P296">
        <v>819</v>
      </c>
      <c r="Q296" t="s">
        <v>1425</v>
      </c>
      <c r="R296" t="s">
        <v>669</v>
      </c>
      <c r="T296" t="s">
        <v>449</v>
      </c>
      <c r="U296" t="s">
        <v>9754</v>
      </c>
      <c r="V296">
        <v>4</v>
      </c>
      <c r="W296">
        <v>16</v>
      </c>
      <c r="X296" t="s">
        <v>218</v>
      </c>
      <c r="Z296" t="s">
        <v>219</v>
      </c>
      <c r="AC296">
        <v>26277</v>
      </c>
      <c r="AD296" t="s">
        <v>1426</v>
      </c>
      <c r="AE296">
        <v>0</v>
      </c>
      <c r="AI296" t="s">
        <v>220</v>
      </c>
      <c r="AJ296" t="s">
        <v>221</v>
      </c>
      <c r="AK296" s="15">
        <v>42807</v>
      </c>
      <c r="AL296">
        <v>5560.28</v>
      </c>
      <c r="AM296">
        <f t="shared" si="12"/>
        <v>61</v>
      </c>
      <c r="AN296" t="str">
        <f t="shared" si="13"/>
        <v>59-63</v>
      </c>
      <c r="AO296" t="str">
        <f t="shared" si="14"/>
        <v>4.000 a 5.999</v>
      </c>
    </row>
    <row r="297" spans="1:41" x14ac:dyDescent="0.25">
      <c r="A297" t="s">
        <v>1427</v>
      </c>
      <c r="B297" t="s">
        <v>239</v>
      </c>
      <c r="C297">
        <v>1435392</v>
      </c>
      <c r="D297">
        <v>23972955634</v>
      </c>
      <c r="E297" t="s">
        <v>1428</v>
      </c>
      <c r="F297" t="s">
        <v>233</v>
      </c>
      <c r="G297" t="s">
        <v>1429</v>
      </c>
      <c r="H297" t="s">
        <v>225</v>
      </c>
      <c r="I297" t="s">
        <v>212</v>
      </c>
      <c r="K297" t="s">
        <v>213</v>
      </c>
      <c r="L297" t="s">
        <v>1430</v>
      </c>
      <c r="M297">
        <v>769</v>
      </c>
      <c r="N297" t="s">
        <v>288</v>
      </c>
      <c r="O297" t="s">
        <v>283</v>
      </c>
      <c r="P297">
        <v>746</v>
      </c>
      <c r="Q297" t="s">
        <v>289</v>
      </c>
      <c r="R297" t="s">
        <v>283</v>
      </c>
      <c r="T297" t="s">
        <v>290</v>
      </c>
      <c r="U297" t="s">
        <v>9755</v>
      </c>
      <c r="V297">
        <v>1</v>
      </c>
      <c r="W297">
        <v>12</v>
      </c>
      <c r="X297" t="s">
        <v>218</v>
      </c>
      <c r="Z297" t="s">
        <v>219</v>
      </c>
      <c r="AC297">
        <v>0</v>
      </c>
      <c r="AE297">
        <v>0</v>
      </c>
      <c r="AI297" t="s">
        <v>220</v>
      </c>
      <c r="AJ297" t="s">
        <v>291</v>
      </c>
      <c r="AK297" s="15">
        <v>37958</v>
      </c>
      <c r="AL297">
        <v>5320.44</v>
      </c>
      <c r="AM297">
        <f t="shared" si="12"/>
        <v>69</v>
      </c>
      <c r="AN297" t="str">
        <f t="shared" si="13"/>
        <v>69 ou mais</v>
      </c>
      <c r="AO297" t="str">
        <f t="shared" si="14"/>
        <v>4.000 a 5.999</v>
      </c>
    </row>
    <row r="298" spans="1:41" x14ac:dyDescent="0.25">
      <c r="A298" t="s">
        <v>1431</v>
      </c>
      <c r="B298" t="s">
        <v>207</v>
      </c>
      <c r="C298">
        <v>1861813</v>
      </c>
      <c r="D298">
        <v>79263615187</v>
      </c>
      <c r="E298" t="s">
        <v>1432</v>
      </c>
      <c r="F298" t="s">
        <v>233</v>
      </c>
      <c r="G298" t="s">
        <v>1433</v>
      </c>
      <c r="H298" t="s">
        <v>211</v>
      </c>
      <c r="I298" t="s">
        <v>212</v>
      </c>
      <c r="K298" t="s">
        <v>242</v>
      </c>
      <c r="M298">
        <v>620</v>
      </c>
      <c r="N298" t="s">
        <v>351</v>
      </c>
      <c r="O298" t="s">
        <v>215</v>
      </c>
      <c r="P298">
        <v>262</v>
      </c>
      <c r="Q298" t="s">
        <v>352</v>
      </c>
      <c r="R298" t="s">
        <v>215</v>
      </c>
      <c r="T298" t="s">
        <v>230</v>
      </c>
      <c r="U298" t="s">
        <v>9755</v>
      </c>
      <c r="V298">
        <v>4</v>
      </c>
      <c r="W298">
        <v>8</v>
      </c>
      <c r="X298" t="s">
        <v>218</v>
      </c>
      <c r="Z298" t="s">
        <v>219</v>
      </c>
      <c r="AC298">
        <v>0</v>
      </c>
      <c r="AE298">
        <v>0</v>
      </c>
      <c r="AI298" t="s">
        <v>220</v>
      </c>
      <c r="AJ298" t="s">
        <v>221</v>
      </c>
      <c r="AK298" s="15">
        <v>40653</v>
      </c>
      <c r="AL298">
        <v>5614.03</v>
      </c>
      <c r="AM298">
        <f t="shared" si="12"/>
        <v>45</v>
      </c>
      <c r="AN298" t="str">
        <f t="shared" si="13"/>
        <v>44-48</v>
      </c>
      <c r="AO298" t="str">
        <f t="shared" si="14"/>
        <v>4.000 a 5.999</v>
      </c>
    </row>
    <row r="299" spans="1:41" x14ac:dyDescent="0.25">
      <c r="A299" t="s">
        <v>1434</v>
      </c>
      <c r="B299" t="s">
        <v>207</v>
      </c>
      <c r="C299">
        <v>409631</v>
      </c>
      <c r="D299">
        <v>36591858687</v>
      </c>
      <c r="E299" t="s">
        <v>1435</v>
      </c>
      <c r="F299" t="s">
        <v>233</v>
      </c>
      <c r="G299" t="s">
        <v>1436</v>
      </c>
      <c r="H299" t="s">
        <v>211</v>
      </c>
      <c r="I299" t="s">
        <v>212</v>
      </c>
      <c r="K299" t="s">
        <v>213</v>
      </c>
      <c r="L299" t="s">
        <v>1437</v>
      </c>
      <c r="M299">
        <v>288</v>
      </c>
      <c r="N299" t="s">
        <v>979</v>
      </c>
      <c r="O299" t="s">
        <v>362</v>
      </c>
      <c r="P299">
        <v>288</v>
      </c>
      <c r="Q299" t="s">
        <v>979</v>
      </c>
      <c r="R299" t="s">
        <v>362</v>
      </c>
      <c r="T299" t="s">
        <v>290</v>
      </c>
      <c r="U299" t="s">
        <v>9755</v>
      </c>
      <c r="V299">
        <v>3</v>
      </c>
      <c r="W299">
        <v>16</v>
      </c>
      <c r="X299" t="s">
        <v>218</v>
      </c>
      <c r="Z299" t="s">
        <v>219</v>
      </c>
      <c r="AC299">
        <v>0</v>
      </c>
      <c r="AE299">
        <v>0</v>
      </c>
      <c r="AI299" t="s">
        <v>220</v>
      </c>
      <c r="AJ299" t="s">
        <v>221</v>
      </c>
      <c r="AK299" s="15">
        <v>29382</v>
      </c>
      <c r="AL299">
        <v>6143.98</v>
      </c>
      <c r="AM299">
        <f t="shared" si="12"/>
        <v>62</v>
      </c>
      <c r="AN299" t="str">
        <f t="shared" si="13"/>
        <v>59-63</v>
      </c>
      <c r="AO299" t="str">
        <f t="shared" si="14"/>
        <v>6.000 a 7.999</v>
      </c>
    </row>
    <row r="300" spans="1:41" x14ac:dyDescent="0.25">
      <c r="A300" t="s">
        <v>1438</v>
      </c>
      <c r="B300" t="s">
        <v>239</v>
      </c>
      <c r="C300">
        <v>413517</v>
      </c>
      <c r="D300">
        <v>39373550659</v>
      </c>
      <c r="E300" t="s">
        <v>1439</v>
      </c>
      <c r="F300" t="s">
        <v>233</v>
      </c>
      <c r="G300" t="s">
        <v>1440</v>
      </c>
      <c r="H300" t="s">
        <v>225</v>
      </c>
      <c r="I300" t="s">
        <v>212</v>
      </c>
      <c r="K300" t="s">
        <v>213</v>
      </c>
      <c r="L300" t="s">
        <v>534</v>
      </c>
      <c r="M300">
        <v>776</v>
      </c>
      <c r="N300" t="s">
        <v>1441</v>
      </c>
      <c r="O300" t="s">
        <v>283</v>
      </c>
      <c r="P300">
        <v>179</v>
      </c>
      <c r="Q300" t="s">
        <v>380</v>
      </c>
      <c r="R300" t="s">
        <v>283</v>
      </c>
      <c r="T300" t="s">
        <v>290</v>
      </c>
      <c r="U300" t="s">
        <v>9755</v>
      </c>
      <c r="V300">
        <v>4</v>
      </c>
      <c r="W300">
        <v>16</v>
      </c>
      <c r="X300" t="s">
        <v>218</v>
      </c>
      <c r="Z300" t="s">
        <v>219</v>
      </c>
      <c r="AC300">
        <v>0</v>
      </c>
      <c r="AE300">
        <v>0</v>
      </c>
      <c r="AI300" t="s">
        <v>220</v>
      </c>
      <c r="AJ300" t="s">
        <v>221</v>
      </c>
      <c r="AK300" s="15">
        <v>33239</v>
      </c>
      <c r="AL300">
        <v>6350.95</v>
      </c>
      <c r="AM300">
        <f t="shared" si="12"/>
        <v>61</v>
      </c>
      <c r="AN300" t="str">
        <f t="shared" si="13"/>
        <v>59-63</v>
      </c>
      <c r="AO300" t="str">
        <f t="shared" si="14"/>
        <v>6.000 a 7.999</v>
      </c>
    </row>
    <row r="301" spans="1:41" x14ac:dyDescent="0.25">
      <c r="A301" t="s">
        <v>1442</v>
      </c>
      <c r="B301" t="s">
        <v>207</v>
      </c>
      <c r="C301">
        <v>412576</v>
      </c>
      <c r="D301">
        <v>49817396649</v>
      </c>
      <c r="E301" t="s">
        <v>1443</v>
      </c>
      <c r="F301" t="s">
        <v>233</v>
      </c>
      <c r="G301" t="s">
        <v>1444</v>
      </c>
      <c r="H301" t="s">
        <v>211</v>
      </c>
      <c r="I301" t="s">
        <v>212</v>
      </c>
      <c r="K301" t="s">
        <v>213</v>
      </c>
      <c r="L301" t="s">
        <v>261</v>
      </c>
      <c r="M301">
        <v>663</v>
      </c>
      <c r="N301" t="s">
        <v>227</v>
      </c>
      <c r="O301" t="s">
        <v>228</v>
      </c>
      <c r="P301">
        <v>29</v>
      </c>
      <c r="Q301" t="s">
        <v>229</v>
      </c>
      <c r="R301" t="s">
        <v>215</v>
      </c>
      <c r="T301" t="s">
        <v>290</v>
      </c>
      <c r="U301" t="s">
        <v>9755</v>
      </c>
      <c r="V301">
        <v>2</v>
      </c>
      <c r="W301">
        <v>16</v>
      </c>
      <c r="X301" t="s">
        <v>218</v>
      </c>
      <c r="Z301" t="s">
        <v>219</v>
      </c>
      <c r="AC301">
        <v>0</v>
      </c>
      <c r="AE301">
        <v>0</v>
      </c>
      <c r="AI301" t="s">
        <v>220</v>
      </c>
      <c r="AJ301" t="s">
        <v>221</v>
      </c>
      <c r="AK301" s="15">
        <v>31230</v>
      </c>
      <c r="AL301">
        <v>5099.82</v>
      </c>
      <c r="AM301">
        <f t="shared" si="12"/>
        <v>57</v>
      </c>
      <c r="AN301" t="str">
        <f t="shared" si="13"/>
        <v>54-58</v>
      </c>
      <c r="AO301" t="str">
        <f t="shared" si="14"/>
        <v>4.000 a 5.999</v>
      </c>
    </row>
    <row r="302" spans="1:41" x14ac:dyDescent="0.25">
      <c r="A302" t="s">
        <v>1445</v>
      </c>
      <c r="B302" t="s">
        <v>239</v>
      </c>
      <c r="C302">
        <v>1879663</v>
      </c>
      <c r="D302">
        <v>4965217640</v>
      </c>
      <c r="E302" t="s">
        <v>1446</v>
      </c>
      <c r="F302" t="s">
        <v>209</v>
      </c>
      <c r="G302" t="s">
        <v>1447</v>
      </c>
      <c r="H302" t="s">
        <v>225</v>
      </c>
      <c r="I302" t="s">
        <v>212</v>
      </c>
      <c r="K302" t="s">
        <v>213</v>
      </c>
      <c r="M302">
        <v>491</v>
      </c>
      <c r="N302" t="s">
        <v>935</v>
      </c>
      <c r="O302" t="s">
        <v>244</v>
      </c>
      <c r="P302">
        <v>211</v>
      </c>
      <c r="Q302" t="s">
        <v>245</v>
      </c>
      <c r="R302" t="s">
        <v>244</v>
      </c>
      <c r="T302" t="s">
        <v>217</v>
      </c>
      <c r="U302" t="s">
        <v>9755</v>
      </c>
      <c r="V302">
        <v>4</v>
      </c>
      <c r="W302">
        <v>8</v>
      </c>
      <c r="X302" t="s">
        <v>218</v>
      </c>
      <c r="Z302" t="s">
        <v>219</v>
      </c>
      <c r="AC302">
        <v>0</v>
      </c>
      <c r="AE302">
        <v>0</v>
      </c>
      <c r="AI302" t="s">
        <v>220</v>
      </c>
      <c r="AJ302" t="s">
        <v>221</v>
      </c>
      <c r="AK302" s="15">
        <v>40749</v>
      </c>
      <c r="AL302">
        <v>5425.93</v>
      </c>
      <c r="AM302">
        <f t="shared" si="12"/>
        <v>45</v>
      </c>
      <c r="AN302" t="str">
        <f t="shared" si="13"/>
        <v>44-48</v>
      </c>
      <c r="AO302" t="str">
        <f t="shared" si="14"/>
        <v>4.000 a 5.999</v>
      </c>
    </row>
    <row r="303" spans="1:41" x14ac:dyDescent="0.25">
      <c r="A303" t="s">
        <v>1448</v>
      </c>
      <c r="B303" t="s">
        <v>207</v>
      </c>
      <c r="C303">
        <v>1941997</v>
      </c>
      <c r="D303">
        <v>4562418680</v>
      </c>
      <c r="E303" t="s">
        <v>1449</v>
      </c>
      <c r="F303" t="s">
        <v>233</v>
      </c>
      <c r="G303" t="s">
        <v>1450</v>
      </c>
      <c r="H303" t="s">
        <v>225</v>
      </c>
      <c r="I303" t="s">
        <v>212</v>
      </c>
      <c r="K303" t="s">
        <v>213</v>
      </c>
      <c r="M303">
        <v>958</v>
      </c>
      <c r="N303" t="s">
        <v>1451</v>
      </c>
      <c r="O303" t="s">
        <v>434</v>
      </c>
      <c r="P303">
        <v>298</v>
      </c>
      <c r="Q303" t="s">
        <v>554</v>
      </c>
      <c r="R303" t="s">
        <v>362</v>
      </c>
      <c r="T303" t="s">
        <v>217</v>
      </c>
      <c r="U303" t="s">
        <v>9755</v>
      </c>
      <c r="V303">
        <v>4</v>
      </c>
      <c r="W303">
        <v>8</v>
      </c>
      <c r="X303" t="s">
        <v>218</v>
      </c>
      <c r="Z303" t="s">
        <v>219</v>
      </c>
      <c r="AC303">
        <v>0</v>
      </c>
      <c r="AE303">
        <v>0</v>
      </c>
      <c r="AI303" t="s">
        <v>220</v>
      </c>
      <c r="AJ303" t="s">
        <v>221</v>
      </c>
      <c r="AK303" s="15">
        <v>41040</v>
      </c>
      <c r="AL303">
        <v>4941.49</v>
      </c>
      <c r="AM303">
        <f t="shared" si="12"/>
        <v>41</v>
      </c>
      <c r="AN303" t="str">
        <f t="shared" si="13"/>
        <v>39-43</v>
      </c>
      <c r="AO303" t="str">
        <f t="shared" si="14"/>
        <v>4.000 a 5.999</v>
      </c>
    </row>
    <row r="304" spans="1:41" x14ac:dyDescent="0.25">
      <c r="A304" t="s">
        <v>1452</v>
      </c>
      <c r="B304" t="s">
        <v>239</v>
      </c>
      <c r="C304">
        <v>2073300</v>
      </c>
      <c r="D304">
        <v>4619842613</v>
      </c>
      <c r="E304" t="s">
        <v>1453</v>
      </c>
      <c r="F304" t="s">
        <v>209</v>
      </c>
      <c r="G304" t="s">
        <v>1454</v>
      </c>
      <c r="H304" t="s">
        <v>225</v>
      </c>
      <c r="I304" t="s">
        <v>212</v>
      </c>
      <c r="K304" t="s">
        <v>213</v>
      </c>
      <c r="M304">
        <v>491</v>
      </c>
      <c r="N304" t="s">
        <v>935</v>
      </c>
      <c r="O304" t="s">
        <v>244</v>
      </c>
      <c r="P304">
        <v>211</v>
      </c>
      <c r="Q304" t="s">
        <v>245</v>
      </c>
      <c r="R304" t="s">
        <v>244</v>
      </c>
      <c r="T304" t="s">
        <v>252</v>
      </c>
      <c r="U304" t="s">
        <v>9754</v>
      </c>
      <c r="V304">
        <v>1</v>
      </c>
      <c r="W304">
        <v>7</v>
      </c>
      <c r="X304" t="s">
        <v>218</v>
      </c>
      <c r="Z304" t="s">
        <v>219</v>
      </c>
      <c r="AC304">
        <v>0</v>
      </c>
      <c r="AE304">
        <v>0</v>
      </c>
      <c r="AI304" t="s">
        <v>220</v>
      </c>
      <c r="AJ304" t="s">
        <v>221</v>
      </c>
      <c r="AK304" s="15">
        <v>41606</v>
      </c>
      <c r="AL304">
        <v>3561.39</v>
      </c>
      <c r="AM304">
        <f t="shared" si="12"/>
        <v>43</v>
      </c>
      <c r="AN304" t="str">
        <f t="shared" si="13"/>
        <v>39-43</v>
      </c>
      <c r="AO304" t="str">
        <f t="shared" si="14"/>
        <v>2.000 a 3.999</v>
      </c>
    </row>
    <row r="305" spans="1:41" x14ac:dyDescent="0.25">
      <c r="A305" t="s">
        <v>1455</v>
      </c>
      <c r="B305" t="s">
        <v>207</v>
      </c>
      <c r="C305">
        <v>1939005</v>
      </c>
      <c r="D305">
        <v>9198321641</v>
      </c>
      <c r="E305" t="s">
        <v>1456</v>
      </c>
      <c r="F305" t="s">
        <v>209</v>
      </c>
      <c r="G305" t="s">
        <v>1457</v>
      </c>
      <c r="H305" t="s">
        <v>287</v>
      </c>
      <c r="I305" t="s">
        <v>212</v>
      </c>
      <c r="K305" t="s">
        <v>213</v>
      </c>
      <c r="M305">
        <v>1172</v>
      </c>
      <c r="N305" t="s">
        <v>1458</v>
      </c>
      <c r="O305" t="s">
        <v>669</v>
      </c>
      <c r="P305">
        <v>262</v>
      </c>
      <c r="Q305" t="s">
        <v>352</v>
      </c>
      <c r="R305" t="s">
        <v>215</v>
      </c>
      <c r="T305" t="s">
        <v>230</v>
      </c>
      <c r="U305" t="s">
        <v>9755</v>
      </c>
      <c r="V305">
        <v>4</v>
      </c>
      <c r="W305">
        <v>8</v>
      </c>
      <c r="X305" t="s">
        <v>218</v>
      </c>
      <c r="Z305" t="s">
        <v>219</v>
      </c>
      <c r="AC305">
        <v>0</v>
      </c>
      <c r="AE305">
        <v>0</v>
      </c>
      <c r="AI305" t="s">
        <v>220</v>
      </c>
      <c r="AJ305" t="s">
        <v>221</v>
      </c>
      <c r="AK305" s="15">
        <v>41025</v>
      </c>
      <c r="AL305">
        <v>5452.89</v>
      </c>
      <c r="AM305">
        <f t="shared" si="12"/>
        <v>32</v>
      </c>
      <c r="AN305" t="str">
        <f t="shared" si="13"/>
        <v>29-33</v>
      </c>
      <c r="AO305" t="str">
        <f t="shared" si="14"/>
        <v>4.000 a 5.999</v>
      </c>
    </row>
    <row r="306" spans="1:41" x14ac:dyDescent="0.25">
      <c r="A306" t="s">
        <v>1459</v>
      </c>
      <c r="B306" t="s">
        <v>239</v>
      </c>
      <c r="C306">
        <v>1362342</v>
      </c>
      <c r="D306">
        <v>1032936630</v>
      </c>
      <c r="E306" t="s">
        <v>1460</v>
      </c>
      <c r="F306" t="s">
        <v>233</v>
      </c>
      <c r="G306" t="s">
        <v>1461</v>
      </c>
      <c r="H306" t="s">
        <v>225</v>
      </c>
      <c r="I306" t="s">
        <v>212</v>
      </c>
      <c r="K306" t="s">
        <v>213</v>
      </c>
      <c r="L306" t="s">
        <v>261</v>
      </c>
      <c r="M306">
        <v>771</v>
      </c>
      <c r="N306" t="s">
        <v>303</v>
      </c>
      <c r="O306" t="s">
        <v>283</v>
      </c>
      <c r="P306">
        <v>746</v>
      </c>
      <c r="Q306" t="s">
        <v>289</v>
      </c>
      <c r="R306" t="s">
        <v>283</v>
      </c>
      <c r="T306" t="s">
        <v>771</v>
      </c>
      <c r="U306" t="s">
        <v>9754</v>
      </c>
      <c r="V306">
        <v>1</v>
      </c>
      <c r="W306">
        <v>13</v>
      </c>
      <c r="X306" t="s">
        <v>218</v>
      </c>
      <c r="Z306" t="s">
        <v>219</v>
      </c>
      <c r="AC306">
        <v>0</v>
      </c>
      <c r="AE306">
        <v>0</v>
      </c>
      <c r="AI306" t="s">
        <v>220</v>
      </c>
      <c r="AJ306" t="s">
        <v>221</v>
      </c>
      <c r="AK306" s="15">
        <v>37522</v>
      </c>
      <c r="AL306">
        <v>4334.67</v>
      </c>
      <c r="AM306">
        <f t="shared" si="12"/>
        <v>46</v>
      </c>
      <c r="AN306" t="str">
        <f t="shared" si="13"/>
        <v>44-48</v>
      </c>
      <c r="AO306" t="str">
        <f t="shared" si="14"/>
        <v>4.000 a 5.999</v>
      </c>
    </row>
    <row r="307" spans="1:41" x14ac:dyDescent="0.25">
      <c r="A307" t="s">
        <v>1462</v>
      </c>
      <c r="B307" t="s">
        <v>207</v>
      </c>
      <c r="C307">
        <v>1123389</v>
      </c>
      <c r="D307">
        <v>69816379600</v>
      </c>
      <c r="E307" t="s">
        <v>1463</v>
      </c>
      <c r="F307" t="s">
        <v>233</v>
      </c>
      <c r="G307" t="s">
        <v>1464</v>
      </c>
      <c r="H307" t="s">
        <v>211</v>
      </c>
      <c r="I307" t="s">
        <v>212</v>
      </c>
      <c r="K307" t="s">
        <v>213</v>
      </c>
      <c r="L307" t="s">
        <v>1401</v>
      </c>
      <c r="M307">
        <v>332</v>
      </c>
      <c r="N307" t="s">
        <v>346</v>
      </c>
      <c r="O307" t="s">
        <v>345</v>
      </c>
      <c r="P307">
        <v>332</v>
      </c>
      <c r="Q307" t="s">
        <v>346</v>
      </c>
      <c r="R307" t="s">
        <v>345</v>
      </c>
      <c r="T307" t="s">
        <v>499</v>
      </c>
      <c r="U307" t="s">
        <v>9752</v>
      </c>
      <c r="V307">
        <v>4</v>
      </c>
      <c r="W307">
        <v>16</v>
      </c>
      <c r="X307" t="s">
        <v>218</v>
      </c>
      <c r="Z307" t="s">
        <v>219</v>
      </c>
      <c r="AC307">
        <v>0</v>
      </c>
      <c r="AE307">
        <v>0</v>
      </c>
      <c r="AI307" t="s">
        <v>220</v>
      </c>
      <c r="AJ307" t="s">
        <v>221</v>
      </c>
      <c r="AK307" s="15">
        <v>34697</v>
      </c>
      <c r="AL307">
        <v>3143.44</v>
      </c>
      <c r="AM307">
        <f t="shared" si="12"/>
        <v>54</v>
      </c>
      <c r="AN307" t="str">
        <f t="shared" si="13"/>
        <v>54-58</v>
      </c>
      <c r="AO307" t="str">
        <f t="shared" si="14"/>
        <v>2.000 a 3.999</v>
      </c>
    </row>
    <row r="308" spans="1:41" x14ac:dyDescent="0.25">
      <c r="A308" t="s">
        <v>1465</v>
      </c>
      <c r="B308" t="s">
        <v>239</v>
      </c>
      <c r="C308">
        <v>1533909</v>
      </c>
      <c r="D308">
        <v>95517502687</v>
      </c>
      <c r="E308" t="s">
        <v>1466</v>
      </c>
      <c r="F308" t="s">
        <v>209</v>
      </c>
      <c r="G308" t="s">
        <v>1467</v>
      </c>
      <c r="H308" t="s">
        <v>211</v>
      </c>
      <c r="I308" t="s">
        <v>212</v>
      </c>
      <c r="K308" t="s">
        <v>213</v>
      </c>
      <c r="L308" t="s">
        <v>534</v>
      </c>
      <c r="M308">
        <v>769</v>
      </c>
      <c r="N308" t="s">
        <v>288</v>
      </c>
      <c r="O308" t="s">
        <v>283</v>
      </c>
      <c r="P308">
        <v>746</v>
      </c>
      <c r="Q308" t="s">
        <v>289</v>
      </c>
      <c r="R308" t="s">
        <v>283</v>
      </c>
      <c r="T308" t="s">
        <v>217</v>
      </c>
      <c r="U308" t="s">
        <v>9755</v>
      </c>
      <c r="V308">
        <v>4</v>
      </c>
      <c r="W308">
        <v>11</v>
      </c>
      <c r="X308" t="s">
        <v>218</v>
      </c>
      <c r="Z308" t="s">
        <v>219</v>
      </c>
      <c r="AC308">
        <v>0</v>
      </c>
      <c r="AE308">
        <v>0</v>
      </c>
      <c r="AI308" t="s">
        <v>220</v>
      </c>
      <c r="AJ308" t="s">
        <v>221</v>
      </c>
      <c r="AK308" s="15">
        <v>38861</v>
      </c>
      <c r="AL308">
        <v>7877.96</v>
      </c>
      <c r="AM308">
        <f t="shared" si="12"/>
        <v>46</v>
      </c>
      <c r="AN308" t="str">
        <f t="shared" si="13"/>
        <v>44-48</v>
      </c>
      <c r="AO308" t="str">
        <f t="shared" si="14"/>
        <v>6.000 a 7.999</v>
      </c>
    </row>
    <row r="309" spans="1:41" x14ac:dyDescent="0.25">
      <c r="A309" t="s">
        <v>1468</v>
      </c>
      <c r="B309" t="s">
        <v>239</v>
      </c>
      <c r="C309">
        <v>1905361</v>
      </c>
      <c r="D309">
        <v>65946995391</v>
      </c>
      <c r="E309" t="s">
        <v>1469</v>
      </c>
      <c r="F309" t="s">
        <v>209</v>
      </c>
      <c r="G309" t="s">
        <v>1470</v>
      </c>
      <c r="H309" t="s">
        <v>211</v>
      </c>
      <c r="I309" t="s">
        <v>212</v>
      </c>
      <c r="K309" t="s">
        <v>415</v>
      </c>
      <c r="M309">
        <v>216</v>
      </c>
      <c r="N309" t="s">
        <v>489</v>
      </c>
      <c r="O309" t="s">
        <v>244</v>
      </c>
      <c r="P309">
        <v>211</v>
      </c>
      <c r="Q309" t="s">
        <v>245</v>
      </c>
      <c r="R309" t="s">
        <v>244</v>
      </c>
      <c r="T309" t="s">
        <v>217</v>
      </c>
      <c r="U309" t="s">
        <v>9754</v>
      </c>
      <c r="V309">
        <v>4</v>
      </c>
      <c r="W309">
        <v>8</v>
      </c>
      <c r="X309" t="s">
        <v>218</v>
      </c>
      <c r="Z309" t="s">
        <v>219</v>
      </c>
      <c r="AC309">
        <v>0</v>
      </c>
      <c r="AE309">
        <v>0</v>
      </c>
      <c r="AI309" t="s">
        <v>220</v>
      </c>
      <c r="AJ309" t="s">
        <v>221</v>
      </c>
      <c r="AK309" s="15">
        <v>40890</v>
      </c>
      <c r="AL309">
        <v>4277.41</v>
      </c>
      <c r="AM309">
        <f t="shared" si="12"/>
        <v>42</v>
      </c>
      <c r="AN309" t="str">
        <f t="shared" si="13"/>
        <v>39-43</v>
      </c>
      <c r="AO309" t="str">
        <f t="shared" si="14"/>
        <v>4.000 a 5.999</v>
      </c>
    </row>
    <row r="310" spans="1:41" x14ac:dyDescent="0.25">
      <c r="A310" t="s">
        <v>1471</v>
      </c>
      <c r="B310" t="s">
        <v>239</v>
      </c>
      <c r="C310">
        <v>1905608</v>
      </c>
      <c r="D310">
        <v>1307278655</v>
      </c>
      <c r="E310" t="s">
        <v>1472</v>
      </c>
      <c r="F310" t="s">
        <v>233</v>
      </c>
      <c r="G310" t="s">
        <v>1473</v>
      </c>
      <c r="H310" t="s">
        <v>225</v>
      </c>
      <c r="I310" t="s">
        <v>212</v>
      </c>
      <c r="K310" t="s">
        <v>213</v>
      </c>
      <c r="M310">
        <v>769</v>
      </c>
      <c r="N310" t="s">
        <v>288</v>
      </c>
      <c r="O310" t="s">
        <v>283</v>
      </c>
      <c r="P310">
        <v>746</v>
      </c>
      <c r="Q310" t="s">
        <v>289</v>
      </c>
      <c r="R310" t="s">
        <v>283</v>
      </c>
      <c r="T310" t="s">
        <v>217</v>
      </c>
      <c r="U310" t="s">
        <v>9755</v>
      </c>
      <c r="V310">
        <v>1</v>
      </c>
      <c r="W310">
        <v>8</v>
      </c>
      <c r="X310" t="s">
        <v>218</v>
      </c>
      <c r="Z310" t="s">
        <v>219</v>
      </c>
      <c r="AC310">
        <v>0</v>
      </c>
      <c r="AE310">
        <v>0</v>
      </c>
      <c r="AI310" t="s">
        <v>220</v>
      </c>
      <c r="AJ310" t="s">
        <v>291</v>
      </c>
      <c r="AK310" s="15">
        <v>40903</v>
      </c>
      <c r="AL310">
        <v>5330.11</v>
      </c>
      <c r="AM310">
        <f t="shared" si="12"/>
        <v>34</v>
      </c>
      <c r="AN310" t="str">
        <f t="shared" si="13"/>
        <v>34-38</v>
      </c>
      <c r="AO310" t="str">
        <f t="shared" si="14"/>
        <v>4.000 a 5.999</v>
      </c>
    </row>
    <row r="311" spans="1:41" x14ac:dyDescent="0.25">
      <c r="A311" t="s">
        <v>1474</v>
      </c>
      <c r="B311" t="s">
        <v>239</v>
      </c>
      <c r="C311">
        <v>1123390</v>
      </c>
      <c r="D311">
        <v>62669672604</v>
      </c>
      <c r="E311" t="s">
        <v>1475</v>
      </c>
      <c r="F311" t="s">
        <v>233</v>
      </c>
      <c r="G311" t="s">
        <v>1476</v>
      </c>
      <c r="H311" t="s">
        <v>225</v>
      </c>
      <c r="I311" t="s">
        <v>212</v>
      </c>
      <c r="K311" t="s">
        <v>213</v>
      </c>
      <c r="L311" t="s">
        <v>1477</v>
      </c>
      <c r="M311">
        <v>751</v>
      </c>
      <c r="N311" t="s">
        <v>622</v>
      </c>
      <c r="O311" t="s">
        <v>283</v>
      </c>
      <c r="P311">
        <v>743</v>
      </c>
      <c r="Q311" t="s">
        <v>282</v>
      </c>
      <c r="R311" t="s">
        <v>283</v>
      </c>
      <c r="T311" t="s">
        <v>499</v>
      </c>
      <c r="U311" t="s">
        <v>9752</v>
      </c>
      <c r="V311">
        <v>4</v>
      </c>
      <c r="W311">
        <v>16</v>
      </c>
      <c r="X311" t="s">
        <v>218</v>
      </c>
      <c r="Z311" t="s">
        <v>219</v>
      </c>
      <c r="AC311">
        <v>0</v>
      </c>
      <c r="AE311">
        <v>0</v>
      </c>
      <c r="AI311" t="s">
        <v>220</v>
      </c>
      <c r="AJ311" t="s">
        <v>221</v>
      </c>
      <c r="AK311" s="15">
        <v>34695</v>
      </c>
      <c r="AL311">
        <v>3143.44</v>
      </c>
      <c r="AM311">
        <f t="shared" si="12"/>
        <v>57</v>
      </c>
      <c r="AN311" t="str">
        <f t="shared" si="13"/>
        <v>54-58</v>
      </c>
      <c r="AO311" t="str">
        <f t="shared" si="14"/>
        <v>2.000 a 3.999</v>
      </c>
    </row>
    <row r="312" spans="1:41" x14ac:dyDescent="0.25">
      <c r="A312" t="s">
        <v>1478</v>
      </c>
      <c r="B312" t="s">
        <v>239</v>
      </c>
      <c r="C312">
        <v>1123320</v>
      </c>
      <c r="D312">
        <v>56079354691</v>
      </c>
      <c r="E312" t="s">
        <v>1479</v>
      </c>
      <c r="F312" t="s">
        <v>233</v>
      </c>
      <c r="G312" t="s">
        <v>1480</v>
      </c>
      <c r="H312" t="s">
        <v>225</v>
      </c>
      <c r="I312" t="s">
        <v>212</v>
      </c>
      <c r="K312" t="s">
        <v>213</v>
      </c>
      <c r="L312" t="s">
        <v>447</v>
      </c>
      <c r="M312">
        <v>216</v>
      </c>
      <c r="N312" t="s">
        <v>489</v>
      </c>
      <c r="O312" t="s">
        <v>244</v>
      </c>
      <c r="P312">
        <v>211</v>
      </c>
      <c r="Q312" t="s">
        <v>245</v>
      </c>
      <c r="R312" t="s">
        <v>244</v>
      </c>
      <c r="T312" t="s">
        <v>252</v>
      </c>
      <c r="U312" t="s">
        <v>9755</v>
      </c>
      <c r="V312">
        <v>3</v>
      </c>
      <c r="W312">
        <v>16</v>
      </c>
      <c r="X312" t="s">
        <v>218</v>
      </c>
      <c r="Z312" t="s">
        <v>219</v>
      </c>
      <c r="AC312">
        <v>0</v>
      </c>
      <c r="AE312">
        <v>0</v>
      </c>
      <c r="AI312" t="s">
        <v>220</v>
      </c>
      <c r="AJ312" t="s">
        <v>221</v>
      </c>
      <c r="AK312" s="15">
        <v>34683</v>
      </c>
      <c r="AL312">
        <v>7060.28</v>
      </c>
      <c r="AM312">
        <f t="shared" si="12"/>
        <v>57</v>
      </c>
      <c r="AN312" t="str">
        <f t="shared" si="13"/>
        <v>54-58</v>
      </c>
      <c r="AO312" t="str">
        <f t="shared" si="14"/>
        <v>6.000 a 7.999</v>
      </c>
    </row>
    <row r="313" spans="1:41" x14ac:dyDescent="0.25">
      <c r="A313" t="s">
        <v>1481</v>
      </c>
      <c r="B313" t="s">
        <v>207</v>
      </c>
      <c r="C313">
        <v>2221085</v>
      </c>
      <c r="D313">
        <v>6278565609</v>
      </c>
      <c r="E313" t="s">
        <v>1482</v>
      </c>
      <c r="F313" t="s">
        <v>233</v>
      </c>
      <c r="G313" t="s">
        <v>1483</v>
      </c>
      <c r="H313" t="s">
        <v>211</v>
      </c>
      <c r="I313" t="s">
        <v>212</v>
      </c>
      <c r="K313" t="s">
        <v>213</v>
      </c>
      <c r="M313">
        <v>171</v>
      </c>
      <c r="N313" t="s">
        <v>1484</v>
      </c>
      <c r="O313" t="s">
        <v>215</v>
      </c>
      <c r="P313">
        <v>131</v>
      </c>
      <c r="Q313" t="s">
        <v>357</v>
      </c>
      <c r="R313" t="s">
        <v>215</v>
      </c>
      <c r="T313" t="s">
        <v>217</v>
      </c>
      <c r="U313" t="s">
        <v>9755</v>
      </c>
      <c r="V313">
        <v>4</v>
      </c>
      <c r="W313">
        <v>6</v>
      </c>
      <c r="X313" t="s">
        <v>218</v>
      </c>
      <c r="Z313" t="s">
        <v>219</v>
      </c>
      <c r="AC313">
        <v>0</v>
      </c>
      <c r="AE313">
        <v>0</v>
      </c>
      <c r="AI313" t="s">
        <v>220</v>
      </c>
      <c r="AJ313" t="s">
        <v>221</v>
      </c>
      <c r="AK313" s="15">
        <v>42118</v>
      </c>
      <c r="AL313">
        <v>4976.3999999999996</v>
      </c>
      <c r="AM313">
        <f t="shared" si="12"/>
        <v>37</v>
      </c>
      <c r="AN313" t="str">
        <f t="shared" si="13"/>
        <v>34-38</v>
      </c>
      <c r="AO313" t="str">
        <f t="shared" si="14"/>
        <v>4.000 a 5.999</v>
      </c>
    </row>
    <row r="314" spans="1:41" x14ac:dyDescent="0.25">
      <c r="A314" t="s">
        <v>1485</v>
      </c>
      <c r="B314" t="s">
        <v>207</v>
      </c>
      <c r="C314">
        <v>1243734</v>
      </c>
      <c r="D314">
        <v>11177026694</v>
      </c>
      <c r="E314" t="s">
        <v>1486</v>
      </c>
      <c r="F314" t="s">
        <v>233</v>
      </c>
      <c r="G314" t="s">
        <v>1487</v>
      </c>
      <c r="H314" t="s">
        <v>225</v>
      </c>
      <c r="I314" t="s">
        <v>212</v>
      </c>
      <c r="K314" t="s">
        <v>213</v>
      </c>
      <c r="M314">
        <v>665</v>
      </c>
      <c r="N314" t="s">
        <v>709</v>
      </c>
      <c r="O314" t="s">
        <v>228</v>
      </c>
      <c r="P314">
        <v>29</v>
      </c>
      <c r="Q314" t="s">
        <v>229</v>
      </c>
      <c r="R314" t="s">
        <v>215</v>
      </c>
      <c r="T314" t="s">
        <v>217</v>
      </c>
      <c r="U314" t="s">
        <v>9756</v>
      </c>
      <c r="V314">
        <v>1</v>
      </c>
      <c r="W314">
        <v>1</v>
      </c>
      <c r="X314" t="s">
        <v>218</v>
      </c>
      <c r="Z314" t="s">
        <v>219</v>
      </c>
      <c r="AC314">
        <v>0</v>
      </c>
      <c r="AE314">
        <v>0</v>
      </c>
      <c r="AI314" t="s">
        <v>220</v>
      </c>
      <c r="AJ314" t="s">
        <v>304</v>
      </c>
      <c r="AK314" s="15">
        <v>44599</v>
      </c>
      <c r="AL314">
        <v>5852.91</v>
      </c>
      <c r="AM314">
        <f t="shared" si="12"/>
        <v>28</v>
      </c>
      <c r="AN314" t="str">
        <f t="shared" si="13"/>
        <v>24-28</v>
      </c>
      <c r="AO314" t="str">
        <f t="shared" si="14"/>
        <v>4.000 a 5.999</v>
      </c>
    </row>
    <row r="315" spans="1:41" x14ac:dyDescent="0.25">
      <c r="A315" t="s">
        <v>1488</v>
      </c>
      <c r="B315" t="s">
        <v>207</v>
      </c>
      <c r="C315">
        <v>2377496</v>
      </c>
      <c r="D315">
        <v>9926346600</v>
      </c>
      <c r="E315" t="s">
        <v>1489</v>
      </c>
      <c r="F315" t="s">
        <v>233</v>
      </c>
      <c r="G315" t="s">
        <v>1490</v>
      </c>
      <c r="H315" t="s">
        <v>225</v>
      </c>
      <c r="I315" t="s">
        <v>212</v>
      </c>
      <c r="K315" t="s">
        <v>213</v>
      </c>
      <c r="M315">
        <v>922</v>
      </c>
      <c r="N315" t="s">
        <v>1491</v>
      </c>
      <c r="O315" t="s">
        <v>215</v>
      </c>
      <c r="P315">
        <v>369</v>
      </c>
      <c r="Q315" t="s">
        <v>1492</v>
      </c>
      <c r="R315" t="s">
        <v>215</v>
      </c>
      <c r="T315" t="s">
        <v>217</v>
      </c>
      <c r="U315" t="s">
        <v>9755</v>
      </c>
      <c r="V315">
        <v>4</v>
      </c>
      <c r="W315">
        <v>4</v>
      </c>
      <c r="X315" t="s">
        <v>218</v>
      </c>
      <c r="Z315" t="s">
        <v>219</v>
      </c>
      <c r="AC315">
        <v>0</v>
      </c>
      <c r="AE315">
        <v>0</v>
      </c>
      <c r="AI315" t="s">
        <v>220</v>
      </c>
      <c r="AJ315" t="s">
        <v>221</v>
      </c>
      <c r="AK315" s="15">
        <v>42815</v>
      </c>
      <c r="AL315">
        <v>4104.6400000000003</v>
      </c>
      <c r="AM315">
        <f t="shared" si="12"/>
        <v>31</v>
      </c>
      <c r="AN315" t="str">
        <f t="shared" si="13"/>
        <v>29-33</v>
      </c>
      <c r="AO315" t="str">
        <f t="shared" si="14"/>
        <v>4.000 a 5.999</v>
      </c>
    </row>
    <row r="316" spans="1:41" x14ac:dyDescent="0.25">
      <c r="A316" t="s">
        <v>1493</v>
      </c>
      <c r="B316" t="s">
        <v>207</v>
      </c>
      <c r="C316">
        <v>2105417</v>
      </c>
      <c r="D316">
        <v>69980217120</v>
      </c>
      <c r="E316" t="s">
        <v>1494</v>
      </c>
      <c r="F316" t="s">
        <v>233</v>
      </c>
      <c r="G316" t="s">
        <v>1495</v>
      </c>
      <c r="H316" t="s">
        <v>225</v>
      </c>
      <c r="I316" t="s">
        <v>212</v>
      </c>
      <c r="K316" t="s">
        <v>242</v>
      </c>
      <c r="M316">
        <v>683</v>
      </c>
      <c r="N316" t="s">
        <v>1496</v>
      </c>
      <c r="O316" t="s">
        <v>215</v>
      </c>
      <c r="P316">
        <v>59</v>
      </c>
      <c r="Q316" t="s">
        <v>251</v>
      </c>
      <c r="R316" t="s">
        <v>215</v>
      </c>
      <c r="T316" t="s">
        <v>230</v>
      </c>
      <c r="U316" t="s">
        <v>9756</v>
      </c>
      <c r="V316">
        <v>4</v>
      </c>
      <c r="W316">
        <v>6</v>
      </c>
      <c r="X316" t="s">
        <v>218</v>
      </c>
      <c r="Z316" t="s">
        <v>219</v>
      </c>
      <c r="AC316">
        <v>0</v>
      </c>
      <c r="AE316">
        <v>0</v>
      </c>
      <c r="AI316" t="s">
        <v>220</v>
      </c>
      <c r="AJ316" t="s">
        <v>221</v>
      </c>
      <c r="AK316" s="15">
        <v>41719</v>
      </c>
      <c r="AL316">
        <v>8630.0400000000009</v>
      </c>
      <c r="AM316">
        <f t="shared" si="12"/>
        <v>36</v>
      </c>
      <c r="AN316" t="str">
        <f t="shared" si="13"/>
        <v>34-38</v>
      </c>
      <c r="AO316" t="str">
        <f t="shared" si="14"/>
        <v>8.000 a 9.999</v>
      </c>
    </row>
    <row r="317" spans="1:41" x14ac:dyDescent="0.25">
      <c r="A317" t="s">
        <v>1497</v>
      </c>
      <c r="B317" t="s">
        <v>207</v>
      </c>
      <c r="C317">
        <v>3316797</v>
      </c>
      <c r="D317">
        <v>9435568645</v>
      </c>
      <c r="E317" t="s">
        <v>1498</v>
      </c>
      <c r="F317" t="s">
        <v>233</v>
      </c>
      <c r="G317" t="s">
        <v>1499</v>
      </c>
      <c r="H317" t="s">
        <v>211</v>
      </c>
      <c r="I317" t="s">
        <v>212</v>
      </c>
      <c r="K317" t="s">
        <v>213</v>
      </c>
      <c r="M317">
        <v>1339</v>
      </c>
      <c r="N317" t="s">
        <v>1500</v>
      </c>
      <c r="O317" t="s">
        <v>298</v>
      </c>
      <c r="P317">
        <v>301</v>
      </c>
      <c r="Q317" t="s">
        <v>297</v>
      </c>
      <c r="R317" t="s">
        <v>298</v>
      </c>
      <c r="T317" t="s">
        <v>252</v>
      </c>
      <c r="U317" t="s">
        <v>9755</v>
      </c>
      <c r="V317">
        <v>1</v>
      </c>
      <c r="W317">
        <v>1</v>
      </c>
      <c r="X317" t="s">
        <v>218</v>
      </c>
      <c r="Z317" t="s">
        <v>219</v>
      </c>
      <c r="AC317">
        <v>0</v>
      </c>
      <c r="AE317">
        <v>0</v>
      </c>
      <c r="AI317" t="s">
        <v>220</v>
      </c>
      <c r="AJ317" t="s">
        <v>221</v>
      </c>
      <c r="AK317" s="15">
        <v>44888</v>
      </c>
      <c r="AL317">
        <v>3874.35</v>
      </c>
      <c r="AM317">
        <f t="shared" si="12"/>
        <v>33</v>
      </c>
      <c r="AN317" t="str">
        <f t="shared" si="13"/>
        <v>29-33</v>
      </c>
      <c r="AO317" t="str">
        <f t="shared" si="14"/>
        <v>2.000 a 3.999</v>
      </c>
    </row>
    <row r="318" spans="1:41" x14ac:dyDescent="0.25">
      <c r="A318" t="s">
        <v>1501</v>
      </c>
      <c r="B318" t="s">
        <v>239</v>
      </c>
      <c r="C318">
        <v>1364939</v>
      </c>
      <c r="D318">
        <v>66285160678</v>
      </c>
      <c r="E318" t="s">
        <v>1502</v>
      </c>
      <c r="F318" t="s">
        <v>209</v>
      </c>
      <c r="G318" t="s">
        <v>1503</v>
      </c>
      <c r="H318" t="s">
        <v>225</v>
      </c>
      <c r="I318" t="s">
        <v>212</v>
      </c>
      <c r="K318" t="s">
        <v>213</v>
      </c>
      <c r="L318" t="s">
        <v>1504</v>
      </c>
      <c r="M318">
        <v>771</v>
      </c>
      <c r="N318" t="s">
        <v>303</v>
      </c>
      <c r="O318" t="s">
        <v>283</v>
      </c>
      <c r="P318">
        <v>746</v>
      </c>
      <c r="Q318" t="s">
        <v>289</v>
      </c>
      <c r="R318" t="s">
        <v>283</v>
      </c>
      <c r="T318" t="s">
        <v>230</v>
      </c>
      <c r="U318" t="s">
        <v>9756</v>
      </c>
      <c r="V318">
        <v>4</v>
      </c>
      <c r="W318">
        <v>13</v>
      </c>
      <c r="X318" t="s">
        <v>218</v>
      </c>
      <c r="Z318" t="s">
        <v>219</v>
      </c>
      <c r="AC318">
        <v>0</v>
      </c>
      <c r="AE318">
        <v>0</v>
      </c>
      <c r="AI318" t="s">
        <v>220</v>
      </c>
      <c r="AJ318" t="s">
        <v>221</v>
      </c>
      <c r="AK318" s="15">
        <v>37574</v>
      </c>
      <c r="AL318">
        <v>24625.89</v>
      </c>
      <c r="AM318">
        <f t="shared" si="12"/>
        <v>56</v>
      </c>
      <c r="AN318" t="str">
        <f t="shared" si="13"/>
        <v>54-58</v>
      </c>
      <c r="AO318" t="str">
        <f t="shared" si="14"/>
        <v>20.000 ou mais</v>
      </c>
    </row>
    <row r="319" spans="1:41" x14ac:dyDescent="0.25">
      <c r="A319" t="s">
        <v>1505</v>
      </c>
      <c r="B319" t="s">
        <v>207</v>
      </c>
      <c r="C319">
        <v>1964071</v>
      </c>
      <c r="D319">
        <v>4994519617</v>
      </c>
      <c r="E319" t="s">
        <v>1506</v>
      </c>
      <c r="F319" t="s">
        <v>233</v>
      </c>
      <c r="G319" t="s">
        <v>1507</v>
      </c>
      <c r="H319" t="s">
        <v>225</v>
      </c>
      <c r="I319" t="s">
        <v>212</v>
      </c>
      <c r="K319" t="s">
        <v>213</v>
      </c>
      <c r="M319">
        <v>1173</v>
      </c>
      <c r="N319" t="s">
        <v>1508</v>
      </c>
      <c r="O319" t="s">
        <v>434</v>
      </c>
      <c r="P319">
        <v>581</v>
      </c>
      <c r="Q319" t="s">
        <v>455</v>
      </c>
      <c r="R319" t="s">
        <v>228</v>
      </c>
      <c r="T319" t="s">
        <v>252</v>
      </c>
      <c r="U319" t="s">
        <v>9755</v>
      </c>
      <c r="V319">
        <v>4</v>
      </c>
      <c r="W319">
        <v>7</v>
      </c>
      <c r="X319" t="s">
        <v>218</v>
      </c>
      <c r="Z319" t="s">
        <v>219</v>
      </c>
      <c r="AC319">
        <v>0</v>
      </c>
      <c r="AE319">
        <v>0</v>
      </c>
      <c r="AI319" t="s">
        <v>220</v>
      </c>
      <c r="AJ319" t="s">
        <v>221</v>
      </c>
      <c r="AK319" s="15">
        <v>41148</v>
      </c>
      <c r="AL319">
        <v>4315.96</v>
      </c>
      <c r="AM319">
        <f t="shared" si="12"/>
        <v>41</v>
      </c>
      <c r="AN319" t="str">
        <f t="shared" si="13"/>
        <v>39-43</v>
      </c>
      <c r="AO319" t="str">
        <f t="shared" si="14"/>
        <v>4.000 a 5.999</v>
      </c>
    </row>
    <row r="320" spans="1:41" x14ac:dyDescent="0.25">
      <c r="A320" t="s">
        <v>1509</v>
      </c>
      <c r="B320" t="s">
        <v>207</v>
      </c>
      <c r="C320">
        <v>412020</v>
      </c>
      <c r="D320">
        <v>28837495668</v>
      </c>
      <c r="E320" t="s">
        <v>1510</v>
      </c>
      <c r="F320" t="s">
        <v>233</v>
      </c>
      <c r="G320" t="s">
        <v>1511</v>
      </c>
      <c r="H320" t="s">
        <v>225</v>
      </c>
      <c r="I320" t="s">
        <v>212</v>
      </c>
      <c r="K320" t="s">
        <v>242</v>
      </c>
      <c r="L320" t="s">
        <v>256</v>
      </c>
      <c r="M320">
        <v>407</v>
      </c>
      <c r="N320" t="s">
        <v>795</v>
      </c>
      <c r="O320" t="s">
        <v>215</v>
      </c>
      <c r="P320">
        <v>407</v>
      </c>
      <c r="Q320" t="s">
        <v>795</v>
      </c>
      <c r="R320" t="s">
        <v>215</v>
      </c>
      <c r="T320" t="s">
        <v>449</v>
      </c>
      <c r="U320" t="s">
        <v>9754</v>
      </c>
      <c r="V320">
        <v>4</v>
      </c>
      <c r="W320">
        <v>16</v>
      </c>
      <c r="X320" t="s">
        <v>218</v>
      </c>
      <c r="Z320" t="s">
        <v>219</v>
      </c>
      <c r="AC320">
        <v>0</v>
      </c>
      <c r="AE320">
        <v>0</v>
      </c>
      <c r="AI320" t="s">
        <v>220</v>
      </c>
      <c r="AJ320" t="s">
        <v>221</v>
      </c>
      <c r="AK320" s="15">
        <v>29241</v>
      </c>
      <c r="AL320">
        <v>5089.87</v>
      </c>
      <c r="AM320">
        <f t="shared" si="12"/>
        <v>69</v>
      </c>
      <c r="AN320" t="str">
        <f t="shared" si="13"/>
        <v>69 ou mais</v>
      </c>
      <c r="AO320" t="str">
        <f t="shared" si="14"/>
        <v>4.000 a 5.999</v>
      </c>
    </row>
    <row r="321" spans="1:41" x14ac:dyDescent="0.25">
      <c r="A321" t="s">
        <v>1512</v>
      </c>
      <c r="B321" t="s">
        <v>207</v>
      </c>
      <c r="C321">
        <v>2321233</v>
      </c>
      <c r="D321">
        <v>9257609600</v>
      </c>
      <c r="E321" t="s">
        <v>1513</v>
      </c>
      <c r="F321" t="s">
        <v>209</v>
      </c>
      <c r="G321" t="s">
        <v>1514</v>
      </c>
      <c r="H321" t="s">
        <v>225</v>
      </c>
      <c r="I321" t="s">
        <v>212</v>
      </c>
      <c r="K321" t="s">
        <v>213</v>
      </c>
      <c r="M321">
        <v>1151</v>
      </c>
      <c r="N321" t="s">
        <v>1515</v>
      </c>
      <c r="O321" t="s">
        <v>215</v>
      </c>
      <c r="P321">
        <v>391</v>
      </c>
      <c r="Q321" t="s">
        <v>276</v>
      </c>
      <c r="R321" t="s">
        <v>215</v>
      </c>
      <c r="T321" t="s">
        <v>252</v>
      </c>
      <c r="U321" t="s">
        <v>9755</v>
      </c>
      <c r="V321">
        <v>4</v>
      </c>
      <c r="W321">
        <v>5</v>
      </c>
      <c r="X321" t="s">
        <v>218</v>
      </c>
      <c r="Z321" t="s">
        <v>219</v>
      </c>
      <c r="AC321">
        <v>0</v>
      </c>
      <c r="AE321">
        <v>0</v>
      </c>
      <c r="AI321" t="s">
        <v>220</v>
      </c>
      <c r="AJ321" t="s">
        <v>347</v>
      </c>
      <c r="AK321" s="15">
        <v>42544</v>
      </c>
      <c r="AL321">
        <v>2998.52</v>
      </c>
      <c r="AM321">
        <f t="shared" si="12"/>
        <v>33</v>
      </c>
      <c r="AN321" t="str">
        <f t="shared" si="13"/>
        <v>29-33</v>
      </c>
      <c r="AO321" t="str">
        <f t="shared" si="14"/>
        <v>2.000 a 3.999</v>
      </c>
    </row>
    <row r="322" spans="1:41" x14ac:dyDescent="0.25">
      <c r="A322" t="s">
        <v>1516</v>
      </c>
      <c r="B322" t="s">
        <v>207</v>
      </c>
      <c r="C322">
        <v>1918613</v>
      </c>
      <c r="D322">
        <v>8659760662</v>
      </c>
      <c r="E322" t="s">
        <v>1517</v>
      </c>
      <c r="F322" t="s">
        <v>209</v>
      </c>
      <c r="G322" t="s">
        <v>1518</v>
      </c>
      <c r="H322" t="s">
        <v>225</v>
      </c>
      <c r="I322" t="s">
        <v>212</v>
      </c>
      <c r="K322" t="s">
        <v>242</v>
      </c>
      <c r="M322">
        <v>340</v>
      </c>
      <c r="N322" t="s">
        <v>670</v>
      </c>
      <c r="O322" t="s">
        <v>215</v>
      </c>
      <c r="P322">
        <v>340</v>
      </c>
      <c r="Q322" t="s">
        <v>670</v>
      </c>
      <c r="R322" t="s">
        <v>215</v>
      </c>
      <c r="T322" t="s">
        <v>230</v>
      </c>
      <c r="U322" t="s">
        <v>9755</v>
      </c>
      <c r="V322">
        <v>4</v>
      </c>
      <c r="W322">
        <v>8</v>
      </c>
      <c r="X322" t="s">
        <v>218</v>
      </c>
      <c r="Z322" t="s">
        <v>219</v>
      </c>
      <c r="AB322" t="s">
        <v>1519</v>
      </c>
      <c r="AC322">
        <v>0</v>
      </c>
      <c r="AE322">
        <v>0</v>
      </c>
      <c r="AG322" t="s">
        <v>1520</v>
      </c>
      <c r="AH322" t="s">
        <v>1521</v>
      </c>
      <c r="AI322" t="s">
        <v>220</v>
      </c>
      <c r="AJ322" t="s">
        <v>221</v>
      </c>
      <c r="AK322" s="15">
        <v>40953</v>
      </c>
      <c r="AL322">
        <v>5452.89</v>
      </c>
      <c r="AM322">
        <f t="shared" si="12"/>
        <v>35</v>
      </c>
      <c r="AN322" t="str">
        <f t="shared" si="13"/>
        <v>34-38</v>
      </c>
      <c r="AO322" t="str">
        <f t="shared" si="14"/>
        <v>4.000 a 5.999</v>
      </c>
    </row>
    <row r="323" spans="1:41" x14ac:dyDescent="0.25">
      <c r="A323" t="s">
        <v>1522</v>
      </c>
      <c r="B323" t="s">
        <v>239</v>
      </c>
      <c r="C323">
        <v>1854978</v>
      </c>
      <c r="D323">
        <v>1560555629</v>
      </c>
      <c r="E323" t="s">
        <v>1523</v>
      </c>
      <c r="F323" t="s">
        <v>209</v>
      </c>
      <c r="G323" t="s">
        <v>1524</v>
      </c>
      <c r="H323" t="s">
        <v>225</v>
      </c>
      <c r="I323" t="s">
        <v>212</v>
      </c>
      <c r="K323" t="s">
        <v>213</v>
      </c>
      <c r="M323">
        <v>479</v>
      </c>
      <c r="N323" t="s">
        <v>389</v>
      </c>
      <c r="O323" t="s">
        <v>244</v>
      </c>
      <c r="P323">
        <v>211</v>
      </c>
      <c r="Q323" t="s">
        <v>245</v>
      </c>
      <c r="R323" t="s">
        <v>244</v>
      </c>
      <c r="T323" t="s">
        <v>1525</v>
      </c>
      <c r="U323" t="s">
        <v>9754</v>
      </c>
      <c r="V323">
        <v>4</v>
      </c>
      <c r="W323">
        <v>8</v>
      </c>
      <c r="X323" t="s">
        <v>218</v>
      </c>
      <c r="Z323" t="s">
        <v>219</v>
      </c>
      <c r="AC323">
        <v>0</v>
      </c>
      <c r="AE323">
        <v>0</v>
      </c>
      <c r="AI323" t="s">
        <v>220</v>
      </c>
      <c r="AJ323" t="s">
        <v>221</v>
      </c>
      <c r="AK323" s="15">
        <v>40617</v>
      </c>
      <c r="AL323">
        <v>7691.95</v>
      </c>
      <c r="AM323">
        <f t="shared" ref="AM323:AM386" si="15">(YEAR($AR$3))-YEAR(E323)</f>
        <v>36</v>
      </c>
      <c r="AN323" t="str">
        <f t="shared" ref="AN323:AN386" si="16">VLOOKUP(AM323,$AT$3:$AU$14,2,1)</f>
        <v>34-38</v>
      </c>
      <c r="AO323" t="str">
        <f t="shared" ref="AO323:AO386" si="17">VLOOKUP(AL323,$AV$3:$AW$13,2,1)</f>
        <v>6.000 a 7.999</v>
      </c>
    </row>
    <row r="324" spans="1:41" x14ac:dyDescent="0.25">
      <c r="A324" t="s">
        <v>1526</v>
      </c>
      <c r="B324" t="s">
        <v>207</v>
      </c>
      <c r="C324">
        <v>2247528</v>
      </c>
      <c r="D324">
        <v>7834991671</v>
      </c>
      <c r="E324" t="s">
        <v>1527</v>
      </c>
      <c r="F324" t="s">
        <v>209</v>
      </c>
      <c r="G324" t="s">
        <v>1528</v>
      </c>
      <c r="H324" t="s">
        <v>211</v>
      </c>
      <c r="I324" t="s">
        <v>212</v>
      </c>
      <c r="K324" t="s">
        <v>213</v>
      </c>
      <c r="M324">
        <v>332</v>
      </c>
      <c r="N324" t="s">
        <v>346</v>
      </c>
      <c r="O324" t="s">
        <v>345</v>
      </c>
      <c r="P324">
        <v>332</v>
      </c>
      <c r="Q324" t="s">
        <v>346</v>
      </c>
      <c r="R324" t="s">
        <v>345</v>
      </c>
      <c r="T324" t="s">
        <v>263</v>
      </c>
      <c r="U324" t="s">
        <v>9755</v>
      </c>
      <c r="V324">
        <v>4</v>
      </c>
      <c r="W324">
        <v>5</v>
      </c>
      <c r="X324" t="s">
        <v>218</v>
      </c>
      <c r="Z324" t="s">
        <v>219</v>
      </c>
      <c r="AC324">
        <v>0</v>
      </c>
      <c r="AE324">
        <v>0</v>
      </c>
      <c r="AI324" t="s">
        <v>220</v>
      </c>
      <c r="AJ324" t="s">
        <v>347</v>
      </c>
      <c r="AK324" s="15">
        <v>42249</v>
      </c>
      <c r="AL324">
        <v>4197.93</v>
      </c>
      <c r="AM324">
        <f t="shared" si="15"/>
        <v>32</v>
      </c>
      <c r="AN324" t="str">
        <f t="shared" si="16"/>
        <v>29-33</v>
      </c>
      <c r="AO324" t="str">
        <f t="shared" si="17"/>
        <v>4.000 a 5.999</v>
      </c>
    </row>
    <row r="325" spans="1:41" x14ac:dyDescent="0.25">
      <c r="A325" t="s">
        <v>1529</v>
      </c>
      <c r="B325" t="s">
        <v>239</v>
      </c>
      <c r="C325">
        <v>1880193</v>
      </c>
      <c r="D325">
        <v>1037740688</v>
      </c>
      <c r="E325" t="s">
        <v>1530</v>
      </c>
      <c r="F325" t="s">
        <v>209</v>
      </c>
      <c r="G325" t="s">
        <v>1531</v>
      </c>
      <c r="H325" t="s">
        <v>225</v>
      </c>
      <c r="I325" t="s">
        <v>212</v>
      </c>
      <c r="K325" t="s">
        <v>213</v>
      </c>
      <c r="M325">
        <v>771</v>
      </c>
      <c r="N325" t="s">
        <v>303</v>
      </c>
      <c r="O325" t="s">
        <v>283</v>
      </c>
      <c r="P325">
        <v>746</v>
      </c>
      <c r="Q325" t="s">
        <v>289</v>
      </c>
      <c r="R325" t="s">
        <v>283</v>
      </c>
      <c r="T325" t="s">
        <v>217</v>
      </c>
      <c r="U325" t="s">
        <v>9755</v>
      </c>
      <c r="V325">
        <v>4</v>
      </c>
      <c r="W325">
        <v>8</v>
      </c>
      <c r="X325" t="s">
        <v>218</v>
      </c>
      <c r="Z325" t="s">
        <v>219</v>
      </c>
      <c r="AC325">
        <v>0</v>
      </c>
      <c r="AE325">
        <v>0</v>
      </c>
      <c r="AI325" t="s">
        <v>220</v>
      </c>
      <c r="AJ325" t="s">
        <v>221</v>
      </c>
      <c r="AK325" s="15">
        <v>40753</v>
      </c>
      <c r="AL325">
        <v>5381.13</v>
      </c>
      <c r="AM325">
        <f t="shared" si="15"/>
        <v>48</v>
      </c>
      <c r="AN325" t="str">
        <f t="shared" si="16"/>
        <v>44-48</v>
      </c>
      <c r="AO325" t="str">
        <f t="shared" si="17"/>
        <v>4.000 a 5.999</v>
      </c>
    </row>
    <row r="326" spans="1:41" x14ac:dyDescent="0.25">
      <c r="A326" t="s">
        <v>1532</v>
      </c>
      <c r="B326" t="s">
        <v>239</v>
      </c>
      <c r="C326">
        <v>1434479</v>
      </c>
      <c r="D326">
        <v>3618461690</v>
      </c>
      <c r="E326" t="s">
        <v>1533</v>
      </c>
      <c r="F326" t="s">
        <v>209</v>
      </c>
      <c r="G326" t="s">
        <v>1534</v>
      </c>
      <c r="H326" t="s">
        <v>335</v>
      </c>
      <c r="I326" t="s">
        <v>212</v>
      </c>
      <c r="K326" t="s">
        <v>213</v>
      </c>
      <c r="L326" t="s">
        <v>261</v>
      </c>
      <c r="M326">
        <v>478</v>
      </c>
      <c r="N326" t="s">
        <v>1195</v>
      </c>
      <c r="O326" t="s">
        <v>244</v>
      </c>
      <c r="P326">
        <v>211</v>
      </c>
      <c r="Q326" t="s">
        <v>245</v>
      </c>
      <c r="R326" t="s">
        <v>244</v>
      </c>
      <c r="T326" t="s">
        <v>290</v>
      </c>
      <c r="U326" t="s">
        <v>9754</v>
      </c>
      <c r="V326">
        <v>1</v>
      </c>
      <c r="W326">
        <v>13</v>
      </c>
      <c r="X326" t="s">
        <v>218</v>
      </c>
      <c r="Z326" t="s">
        <v>219</v>
      </c>
      <c r="AC326">
        <v>0</v>
      </c>
      <c r="AE326">
        <v>0</v>
      </c>
      <c r="AI326" t="s">
        <v>220</v>
      </c>
      <c r="AJ326" t="s">
        <v>221</v>
      </c>
      <c r="AK326" s="15">
        <v>37936</v>
      </c>
      <c r="AL326">
        <v>8046.25</v>
      </c>
      <c r="AM326">
        <f t="shared" si="15"/>
        <v>48</v>
      </c>
      <c r="AN326" t="str">
        <f t="shared" si="16"/>
        <v>44-48</v>
      </c>
      <c r="AO326" t="str">
        <f t="shared" si="17"/>
        <v>8.000 a 9.999</v>
      </c>
    </row>
    <row r="327" spans="1:41" x14ac:dyDescent="0.25">
      <c r="A327" t="s">
        <v>1535</v>
      </c>
      <c r="B327" t="s">
        <v>239</v>
      </c>
      <c r="C327">
        <v>1460436</v>
      </c>
      <c r="D327">
        <v>3673226681</v>
      </c>
      <c r="E327" t="s">
        <v>1536</v>
      </c>
      <c r="F327" t="s">
        <v>209</v>
      </c>
      <c r="G327" t="s">
        <v>1537</v>
      </c>
      <c r="H327" t="s">
        <v>225</v>
      </c>
      <c r="I327" t="s">
        <v>212</v>
      </c>
      <c r="K327" t="s">
        <v>213</v>
      </c>
      <c r="L327" t="s">
        <v>367</v>
      </c>
      <c r="M327">
        <v>477</v>
      </c>
      <c r="N327" t="s">
        <v>243</v>
      </c>
      <c r="O327" t="s">
        <v>244</v>
      </c>
      <c r="P327">
        <v>211</v>
      </c>
      <c r="Q327" t="s">
        <v>245</v>
      </c>
      <c r="R327" t="s">
        <v>244</v>
      </c>
      <c r="T327" t="s">
        <v>217</v>
      </c>
      <c r="U327" t="s">
        <v>9756</v>
      </c>
      <c r="V327">
        <v>4</v>
      </c>
      <c r="W327">
        <v>12</v>
      </c>
      <c r="X327" t="s">
        <v>218</v>
      </c>
      <c r="Z327" t="s">
        <v>219</v>
      </c>
      <c r="AC327">
        <v>0</v>
      </c>
      <c r="AE327">
        <v>0</v>
      </c>
      <c r="AI327" t="s">
        <v>220</v>
      </c>
      <c r="AJ327" t="s">
        <v>221</v>
      </c>
      <c r="AK327" s="15">
        <v>38194</v>
      </c>
      <c r="AL327">
        <v>14932.63</v>
      </c>
      <c r="AM327">
        <f t="shared" si="15"/>
        <v>46</v>
      </c>
      <c r="AN327" t="str">
        <f t="shared" si="16"/>
        <v>44-48</v>
      </c>
      <c r="AO327" t="str">
        <f t="shared" si="17"/>
        <v>14.000 a 15.999</v>
      </c>
    </row>
    <row r="328" spans="1:41" x14ac:dyDescent="0.25">
      <c r="A328" t="s">
        <v>1538</v>
      </c>
      <c r="B328" t="s">
        <v>239</v>
      </c>
      <c r="C328">
        <v>3189567</v>
      </c>
      <c r="D328">
        <v>86624105615</v>
      </c>
      <c r="E328" t="s">
        <v>1539</v>
      </c>
      <c r="F328" t="s">
        <v>209</v>
      </c>
      <c r="G328" t="s">
        <v>1540</v>
      </c>
      <c r="H328" t="s">
        <v>225</v>
      </c>
      <c r="I328" t="s">
        <v>212</v>
      </c>
      <c r="K328" t="s">
        <v>213</v>
      </c>
      <c r="L328" t="s">
        <v>637</v>
      </c>
      <c r="M328">
        <v>771</v>
      </c>
      <c r="N328" t="s">
        <v>303</v>
      </c>
      <c r="O328" t="s">
        <v>283</v>
      </c>
      <c r="P328">
        <v>746</v>
      </c>
      <c r="Q328" t="s">
        <v>289</v>
      </c>
      <c r="R328" t="s">
        <v>283</v>
      </c>
      <c r="T328" t="s">
        <v>263</v>
      </c>
      <c r="U328" t="s">
        <v>9756</v>
      </c>
      <c r="V328">
        <v>4</v>
      </c>
      <c r="W328">
        <v>14</v>
      </c>
      <c r="X328" t="s">
        <v>218</v>
      </c>
      <c r="Z328" t="s">
        <v>219</v>
      </c>
      <c r="AC328">
        <v>0</v>
      </c>
      <c r="AE328">
        <v>0</v>
      </c>
      <c r="AI328" t="s">
        <v>220</v>
      </c>
      <c r="AJ328" t="s">
        <v>304</v>
      </c>
      <c r="AK328" s="15">
        <v>38135</v>
      </c>
      <c r="AL328">
        <v>14409.87</v>
      </c>
      <c r="AM328">
        <f t="shared" si="15"/>
        <v>51</v>
      </c>
      <c r="AN328" t="str">
        <f t="shared" si="16"/>
        <v>49-53</v>
      </c>
      <c r="AO328" t="str">
        <f t="shared" si="17"/>
        <v>14.000 a 15.999</v>
      </c>
    </row>
    <row r="329" spans="1:41" x14ac:dyDescent="0.25">
      <c r="A329" t="s">
        <v>1541</v>
      </c>
      <c r="B329" t="s">
        <v>239</v>
      </c>
      <c r="C329">
        <v>1123382</v>
      </c>
      <c r="D329">
        <v>93203390663</v>
      </c>
      <c r="E329" t="s">
        <v>1542</v>
      </c>
      <c r="F329" t="s">
        <v>209</v>
      </c>
      <c r="G329" t="s">
        <v>1543</v>
      </c>
      <c r="H329" t="s">
        <v>225</v>
      </c>
      <c r="I329" t="s">
        <v>212</v>
      </c>
      <c r="K329" t="s">
        <v>213</v>
      </c>
      <c r="L329" t="s">
        <v>1228</v>
      </c>
      <c r="M329">
        <v>492</v>
      </c>
      <c r="N329" t="s">
        <v>747</v>
      </c>
      <c r="O329" t="s">
        <v>244</v>
      </c>
      <c r="P329">
        <v>211</v>
      </c>
      <c r="Q329" t="s">
        <v>245</v>
      </c>
      <c r="R329" t="s">
        <v>244</v>
      </c>
      <c r="T329" t="s">
        <v>252</v>
      </c>
      <c r="U329" t="s">
        <v>9755</v>
      </c>
      <c r="V329">
        <v>4</v>
      </c>
      <c r="W329">
        <v>16</v>
      </c>
      <c r="X329" t="s">
        <v>218</v>
      </c>
      <c r="Z329" t="s">
        <v>219</v>
      </c>
      <c r="AC329">
        <v>0</v>
      </c>
      <c r="AE329">
        <v>0</v>
      </c>
      <c r="AI329" t="s">
        <v>220</v>
      </c>
      <c r="AJ329" t="s">
        <v>221</v>
      </c>
      <c r="AK329" s="15">
        <v>34683</v>
      </c>
      <c r="AL329">
        <v>11687.93</v>
      </c>
      <c r="AM329">
        <f t="shared" si="15"/>
        <v>47</v>
      </c>
      <c r="AN329" t="str">
        <f t="shared" si="16"/>
        <v>44-48</v>
      </c>
      <c r="AO329" t="str">
        <f t="shared" si="17"/>
        <v>10.000 a 11.999</v>
      </c>
    </row>
    <row r="330" spans="1:41" x14ac:dyDescent="0.25">
      <c r="A330" t="s">
        <v>1544</v>
      </c>
      <c r="B330" t="s">
        <v>207</v>
      </c>
      <c r="C330">
        <v>1829993</v>
      </c>
      <c r="D330">
        <v>2745287621</v>
      </c>
      <c r="E330" t="s">
        <v>1545</v>
      </c>
      <c r="F330" t="s">
        <v>209</v>
      </c>
      <c r="G330" t="s">
        <v>1546</v>
      </c>
      <c r="H330" t="s">
        <v>225</v>
      </c>
      <c r="I330" t="s">
        <v>212</v>
      </c>
      <c r="K330" t="s">
        <v>213</v>
      </c>
      <c r="M330">
        <v>569</v>
      </c>
      <c r="N330" t="s">
        <v>1547</v>
      </c>
      <c r="O330" t="s">
        <v>298</v>
      </c>
      <c r="P330">
        <v>301</v>
      </c>
      <c r="Q330" t="s">
        <v>297</v>
      </c>
      <c r="R330" t="s">
        <v>298</v>
      </c>
      <c r="S330" t="s">
        <v>1548</v>
      </c>
      <c r="T330" t="s">
        <v>263</v>
      </c>
      <c r="U330" t="s">
        <v>9755</v>
      </c>
      <c r="V330">
        <v>4</v>
      </c>
      <c r="W330">
        <v>8</v>
      </c>
      <c r="X330" t="s">
        <v>218</v>
      </c>
      <c r="Z330" t="s">
        <v>219</v>
      </c>
      <c r="AC330">
        <v>0</v>
      </c>
      <c r="AE330">
        <v>0</v>
      </c>
      <c r="AI330" t="s">
        <v>220</v>
      </c>
      <c r="AJ330" t="s">
        <v>221</v>
      </c>
      <c r="AK330" s="15">
        <v>40521</v>
      </c>
      <c r="AL330">
        <v>6278</v>
      </c>
      <c r="AM330">
        <f t="shared" si="15"/>
        <v>48</v>
      </c>
      <c r="AN330" t="str">
        <f t="shared" si="16"/>
        <v>44-48</v>
      </c>
      <c r="AO330" t="str">
        <f t="shared" si="17"/>
        <v>6.000 a 7.999</v>
      </c>
    </row>
    <row r="331" spans="1:41" x14ac:dyDescent="0.25">
      <c r="A331" t="s">
        <v>1549</v>
      </c>
      <c r="B331" t="s">
        <v>207</v>
      </c>
      <c r="C331">
        <v>2011093</v>
      </c>
      <c r="D331">
        <v>4689632600</v>
      </c>
      <c r="E331" t="s">
        <v>1550</v>
      </c>
      <c r="F331" t="s">
        <v>209</v>
      </c>
      <c r="G331" t="s">
        <v>1551</v>
      </c>
      <c r="H331" t="s">
        <v>211</v>
      </c>
      <c r="I331" t="s">
        <v>212</v>
      </c>
      <c r="K331" t="s">
        <v>213</v>
      </c>
      <c r="M331">
        <v>955</v>
      </c>
      <c r="N331" t="s">
        <v>1093</v>
      </c>
      <c r="O331" t="s">
        <v>237</v>
      </c>
      <c r="P331">
        <v>944</v>
      </c>
      <c r="Q331" t="s">
        <v>313</v>
      </c>
      <c r="R331" t="s">
        <v>215</v>
      </c>
      <c r="T331" t="s">
        <v>217</v>
      </c>
      <c r="U331" t="s">
        <v>9756</v>
      </c>
      <c r="V331">
        <v>2</v>
      </c>
      <c r="W331">
        <v>7</v>
      </c>
      <c r="X331" t="s">
        <v>218</v>
      </c>
      <c r="Z331" t="s">
        <v>219</v>
      </c>
      <c r="AC331">
        <v>0</v>
      </c>
      <c r="AE331">
        <v>0</v>
      </c>
      <c r="AI331" t="s">
        <v>220</v>
      </c>
      <c r="AJ331" t="s">
        <v>221</v>
      </c>
      <c r="AK331" s="15">
        <v>41359</v>
      </c>
      <c r="AL331">
        <v>7103.91</v>
      </c>
      <c r="AM331">
        <f t="shared" si="15"/>
        <v>43</v>
      </c>
      <c r="AN331" t="str">
        <f t="shared" si="16"/>
        <v>39-43</v>
      </c>
      <c r="AO331" t="str">
        <f t="shared" si="17"/>
        <v>6.000 a 7.999</v>
      </c>
    </row>
    <row r="332" spans="1:41" x14ac:dyDescent="0.25">
      <c r="A332" t="s">
        <v>1552</v>
      </c>
      <c r="B332" t="s">
        <v>207</v>
      </c>
      <c r="C332">
        <v>412590</v>
      </c>
      <c r="D332">
        <v>30268273634</v>
      </c>
      <c r="E332" t="s">
        <v>1553</v>
      </c>
      <c r="F332" t="s">
        <v>233</v>
      </c>
      <c r="G332" t="s">
        <v>1554</v>
      </c>
      <c r="H332" t="s">
        <v>211</v>
      </c>
      <c r="I332" t="s">
        <v>212</v>
      </c>
      <c r="K332" t="s">
        <v>213</v>
      </c>
      <c r="L332" t="s">
        <v>1555</v>
      </c>
      <c r="M332">
        <v>814</v>
      </c>
      <c r="N332" t="s">
        <v>1556</v>
      </c>
      <c r="O332" t="s">
        <v>215</v>
      </c>
      <c r="P332">
        <v>808</v>
      </c>
      <c r="Q332" t="s">
        <v>583</v>
      </c>
      <c r="R332" t="s">
        <v>215</v>
      </c>
      <c r="T332" t="s">
        <v>252</v>
      </c>
      <c r="U332" t="s">
        <v>9754</v>
      </c>
      <c r="V332">
        <v>4</v>
      </c>
      <c r="W332">
        <v>16</v>
      </c>
      <c r="X332" t="s">
        <v>218</v>
      </c>
      <c r="Z332" t="s">
        <v>219</v>
      </c>
      <c r="AC332">
        <v>0</v>
      </c>
      <c r="AE332">
        <v>0</v>
      </c>
      <c r="AI332" t="s">
        <v>220</v>
      </c>
      <c r="AJ332" t="s">
        <v>221</v>
      </c>
      <c r="AK332" s="15">
        <v>31310</v>
      </c>
      <c r="AL332">
        <v>5928.7</v>
      </c>
      <c r="AM332">
        <f t="shared" si="15"/>
        <v>63</v>
      </c>
      <c r="AN332" t="str">
        <f t="shared" si="16"/>
        <v>59-63</v>
      </c>
      <c r="AO332" t="str">
        <f t="shared" si="17"/>
        <v>4.000 a 5.999</v>
      </c>
    </row>
    <row r="333" spans="1:41" x14ac:dyDescent="0.25">
      <c r="A333" t="s">
        <v>1557</v>
      </c>
      <c r="B333" t="s">
        <v>239</v>
      </c>
      <c r="C333">
        <v>1074301</v>
      </c>
      <c r="D333">
        <v>5296620607</v>
      </c>
      <c r="E333" t="s">
        <v>1558</v>
      </c>
      <c r="F333" t="s">
        <v>233</v>
      </c>
      <c r="G333" t="s">
        <v>1559</v>
      </c>
      <c r="H333" t="s">
        <v>225</v>
      </c>
      <c r="I333" t="s">
        <v>212</v>
      </c>
      <c r="K333" t="s">
        <v>213</v>
      </c>
      <c r="M333">
        <v>487</v>
      </c>
      <c r="N333" t="s">
        <v>879</v>
      </c>
      <c r="O333" t="s">
        <v>244</v>
      </c>
      <c r="P333">
        <v>211</v>
      </c>
      <c r="Q333" t="s">
        <v>245</v>
      </c>
      <c r="R333" t="s">
        <v>244</v>
      </c>
      <c r="S333" t="s">
        <v>1002</v>
      </c>
      <c r="T333" t="s">
        <v>252</v>
      </c>
      <c r="U333" t="s">
        <v>9755</v>
      </c>
      <c r="V333">
        <v>3</v>
      </c>
      <c r="W333">
        <v>4</v>
      </c>
      <c r="X333" t="s">
        <v>218</v>
      </c>
      <c r="Z333" t="s">
        <v>219</v>
      </c>
      <c r="AC333">
        <v>0</v>
      </c>
      <c r="AE333">
        <v>0</v>
      </c>
      <c r="AI333" t="s">
        <v>220</v>
      </c>
      <c r="AJ333" t="s">
        <v>221</v>
      </c>
      <c r="AK333" s="15">
        <v>41600</v>
      </c>
      <c r="AL333">
        <v>9696.44</v>
      </c>
      <c r="AM333">
        <f t="shared" si="15"/>
        <v>40</v>
      </c>
      <c r="AN333" t="str">
        <f t="shared" si="16"/>
        <v>39-43</v>
      </c>
      <c r="AO333" t="str">
        <f t="shared" si="17"/>
        <v>8.000 a 9.999</v>
      </c>
    </row>
    <row r="334" spans="1:41" x14ac:dyDescent="0.25">
      <c r="A334" t="s">
        <v>1560</v>
      </c>
      <c r="B334" t="s">
        <v>239</v>
      </c>
      <c r="C334">
        <v>1123484</v>
      </c>
      <c r="D334">
        <v>58703330672</v>
      </c>
      <c r="E334" t="s">
        <v>1561</v>
      </c>
      <c r="F334" t="s">
        <v>233</v>
      </c>
      <c r="G334" t="s">
        <v>1562</v>
      </c>
      <c r="H334" t="s">
        <v>225</v>
      </c>
      <c r="I334" t="s">
        <v>212</v>
      </c>
      <c r="K334" t="s">
        <v>213</v>
      </c>
      <c r="L334" t="s">
        <v>447</v>
      </c>
      <c r="M334">
        <v>751</v>
      </c>
      <c r="N334" t="s">
        <v>622</v>
      </c>
      <c r="O334" t="s">
        <v>283</v>
      </c>
      <c r="P334">
        <v>743</v>
      </c>
      <c r="Q334" t="s">
        <v>282</v>
      </c>
      <c r="R334" t="s">
        <v>283</v>
      </c>
      <c r="T334" t="s">
        <v>771</v>
      </c>
      <c r="U334" t="s">
        <v>9752</v>
      </c>
      <c r="V334">
        <v>4</v>
      </c>
      <c r="W334">
        <v>16</v>
      </c>
      <c r="X334" t="s">
        <v>218</v>
      </c>
      <c r="Z334" t="s">
        <v>219</v>
      </c>
      <c r="AC334">
        <v>0</v>
      </c>
      <c r="AE334">
        <v>0</v>
      </c>
      <c r="AI334" t="s">
        <v>220</v>
      </c>
      <c r="AJ334" t="s">
        <v>221</v>
      </c>
      <c r="AK334" s="15">
        <v>34709</v>
      </c>
      <c r="AL334">
        <v>3275.52</v>
      </c>
      <c r="AM334">
        <f t="shared" si="15"/>
        <v>55</v>
      </c>
      <c r="AN334" t="str">
        <f t="shared" si="16"/>
        <v>54-58</v>
      </c>
      <c r="AO334" t="str">
        <f t="shared" si="17"/>
        <v>2.000 a 3.999</v>
      </c>
    </row>
    <row r="335" spans="1:41" x14ac:dyDescent="0.25">
      <c r="A335" t="s">
        <v>1563</v>
      </c>
      <c r="B335" t="s">
        <v>207</v>
      </c>
      <c r="C335">
        <v>1065858</v>
      </c>
      <c r="D335">
        <v>7347552605</v>
      </c>
      <c r="E335" t="s">
        <v>1564</v>
      </c>
      <c r="F335" t="s">
        <v>209</v>
      </c>
      <c r="G335" t="s">
        <v>1565</v>
      </c>
      <c r="H335" t="s">
        <v>287</v>
      </c>
      <c r="I335" t="s">
        <v>212</v>
      </c>
      <c r="K335" t="s">
        <v>213</v>
      </c>
      <c r="M335">
        <v>789</v>
      </c>
      <c r="N335" t="s">
        <v>1566</v>
      </c>
      <c r="O335" t="s">
        <v>434</v>
      </c>
      <c r="P335">
        <v>410</v>
      </c>
      <c r="Q335" t="s">
        <v>1567</v>
      </c>
      <c r="R335" t="s">
        <v>215</v>
      </c>
      <c r="T335" t="s">
        <v>263</v>
      </c>
      <c r="U335" t="s">
        <v>9756</v>
      </c>
      <c r="V335">
        <v>4</v>
      </c>
      <c r="W335">
        <v>7</v>
      </c>
      <c r="X335" t="s">
        <v>218</v>
      </c>
      <c r="Z335" t="s">
        <v>219</v>
      </c>
      <c r="AC335">
        <v>26235</v>
      </c>
      <c r="AD335" t="s">
        <v>1568</v>
      </c>
      <c r="AE335">
        <v>0</v>
      </c>
      <c r="AI335" t="s">
        <v>220</v>
      </c>
      <c r="AJ335" t="s">
        <v>221</v>
      </c>
      <c r="AK335" s="15">
        <v>42167</v>
      </c>
      <c r="AL335">
        <v>11503.21</v>
      </c>
      <c r="AM335">
        <f t="shared" si="15"/>
        <v>38</v>
      </c>
      <c r="AN335" t="str">
        <f t="shared" si="16"/>
        <v>34-38</v>
      </c>
      <c r="AO335" t="str">
        <f t="shared" si="17"/>
        <v>10.000 a 11.999</v>
      </c>
    </row>
    <row r="336" spans="1:41" x14ac:dyDescent="0.25">
      <c r="A336" t="s">
        <v>1569</v>
      </c>
      <c r="B336" t="s">
        <v>207</v>
      </c>
      <c r="C336">
        <v>3219925</v>
      </c>
      <c r="D336">
        <v>7653577636</v>
      </c>
      <c r="E336" t="s">
        <v>1570</v>
      </c>
      <c r="F336" t="s">
        <v>209</v>
      </c>
      <c r="G336" t="s">
        <v>1571</v>
      </c>
      <c r="H336" t="s">
        <v>335</v>
      </c>
      <c r="I336" t="s">
        <v>212</v>
      </c>
      <c r="K336" t="s">
        <v>213</v>
      </c>
      <c r="M336">
        <v>2</v>
      </c>
      <c r="N336" t="s">
        <v>1572</v>
      </c>
      <c r="O336" t="s">
        <v>215</v>
      </c>
      <c r="P336">
        <v>2</v>
      </c>
      <c r="Q336" t="s">
        <v>1572</v>
      </c>
      <c r="R336" t="s">
        <v>215</v>
      </c>
      <c r="T336" t="s">
        <v>263</v>
      </c>
      <c r="U336" t="s">
        <v>9755</v>
      </c>
      <c r="V336">
        <v>2</v>
      </c>
      <c r="W336">
        <v>2</v>
      </c>
      <c r="X336" t="s">
        <v>218</v>
      </c>
      <c r="Z336" t="s">
        <v>219</v>
      </c>
      <c r="AC336">
        <v>0</v>
      </c>
      <c r="AE336">
        <v>0</v>
      </c>
      <c r="AI336" t="s">
        <v>220</v>
      </c>
      <c r="AJ336" t="s">
        <v>221</v>
      </c>
      <c r="AK336" s="15">
        <v>44210</v>
      </c>
      <c r="AL336">
        <v>4123.46</v>
      </c>
      <c r="AM336">
        <f t="shared" si="15"/>
        <v>37</v>
      </c>
      <c r="AN336" t="str">
        <f t="shared" si="16"/>
        <v>34-38</v>
      </c>
      <c r="AO336" t="str">
        <f t="shared" si="17"/>
        <v>4.000 a 5.999</v>
      </c>
    </row>
    <row r="337" spans="1:41" x14ac:dyDescent="0.25">
      <c r="A337" t="s">
        <v>1573</v>
      </c>
      <c r="B337" t="s">
        <v>207</v>
      </c>
      <c r="C337">
        <v>2914472</v>
      </c>
      <c r="D337">
        <v>10087867648</v>
      </c>
      <c r="E337" t="s">
        <v>1574</v>
      </c>
      <c r="F337" t="s">
        <v>209</v>
      </c>
      <c r="G337" t="s">
        <v>1575</v>
      </c>
      <c r="H337" t="s">
        <v>225</v>
      </c>
      <c r="I337" t="s">
        <v>212</v>
      </c>
      <c r="K337" t="s">
        <v>213</v>
      </c>
      <c r="M337">
        <v>826</v>
      </c>
      <c r="N337" t="s">
        <v>1576</v>
      </c>
      <c r="O337" t="s">
        <v>434</v>
      </c>
      <c r="P337">
        <v>585</v>
      </c>
      <c r="Q337" t="s">
        <v>1033</v>
      </c>
      <c r="R337" t="s">
        <v>215</v>
      </c>
      <c r="T337" t="s">
        <v>217</v>
      </c>
      <c r="U337" t="s">
        <v>9755</v>
      </c>
      <c r="V337">
        <v>4</v>
      </c>
      <c r="W337">
        <v>7</v>
      </c>
      <c r="X337" t="s">
        <v>218</v>
      </c>
      <c r="Z337" t="s">
        <v>219</v>
      </c>
      <c r="AC337">
        <v>0</v>
      </c>
      <c r="AE337">
        <v>0</v>
      </c>
      <c r="AI337" t="s">
        <v>220</v>
      </c>
      <c r="AJ337" t="s">
        <v>221</v>
      </c>
      <c r="AK337" s="15">
        <v>41466</v>
      </c>
      <c r="AL337">
        <v>4488.6000000000004</v>
      </c>
      <c r="AM337">
        <f t="shared" si="15"/>
        <v>32</v>
      </c>
      <c r="AN337" t="str">
        <f t="shared" si="16"/>
        <v>29-33</v>
      </c>
      <c r="AO337" t="str">
        <f t="shared" si="17"/>
        <v>4.000 a 5.999</v>
      </c>
    </row>
    <row r="338" spans="1:41" x14ac:dyDescent="0.25">
      <c r="A338" t="s">
        <v>1577</v>
      </c>
      <c r="B338" t="s">
        <v>239</v>
      </c>
      <c r="C338">
        <v>3157901</v>
      </c>
      <c r="D338">
        <v>6406054601</v>
      </c>
      <c r="E338" t="s">
        <v>1578</v>
      </c>
      <c r="F338" t="s">
        <v>209</v>
      </c>
      <c r="G338" t="s">
        <v>1579</v>
      </c>
      <c r="H338" t="s">
        <v>225</v>
      </c>
      <c r="I338" t="s">
        <v>212</v>
      </c>
      <c r="K338" t="s">
        <v>213</v>
      </c>
      <c r="M338">
        <v>492</v>
      </c>
      <c r="N338" t="s">
        <v>747</v>
      </c>
      <c r="O338" t="s">
        <v>244</v>
      </c>
      <c r="P338">
        <v>211</v>
      </c>
      <c r="Q338" t="s">
        <v>245</v>
      </c>
      <c r="R338" t="s">
        <v>244</v>
      </c>
      <c r="T338" t="s">
        <v>217</v>
      </c>
      <c r="U338" t="s">
        <v>9756</v>
      </c>
      <c r="V338">
        <v>1</v>
      </c>
      <c r="W338">
        <v>2</v>
      </c>
      <c r="X338" t="s">
        <v>218</v>
      </c>
      <c r="Z338" t="s">
        <v>219</v>
      </c>
      <c r="AC338">
        <v>0</v>
      </c>
      <c r="AE338">
        <v>0</v>
      </c>
      <c r="AI338" t="s">
        <v>220</v>
      </c>
      <c r="AJ338" t="s">
        <v>221</v>
      </c>
      <c r="AK338" s="15">
        <v>43801</v>
      </c>
      <c r="AL338">
        <v>6515.56</v>
      </c>
      <c r="AM338">
        <f t="shared" si="15"/>
        <v>39</v>
      </c>
      <c r="AN338" t="str">
        <f t="shared" si="16"/>
        <v>39-43</v>
      </c>
      <c r="AO338" t="str">
        <f t="shared" si="17"/>
        <v>6.000 a 7.999</v>
      </c>
    </row>
    <row r="339" spans="1:41" x14ac:dyDescent="0.25">
      <c r="A339" t="s">
        <v>1580</v>
      </c>
      <c r="B339" t="s">
        <v>207</v>
      </c>
      <c r="C339">
        <v>1573499</v>
      </c>
      <c r="D339">
        <v>144795671</v>
      </c>
      <c r="E339" t="s">
        <v>1581</v>
      </c>
      <c r="F339" t="s">
        <v>209</v>
      </c>
      <c r="G339" t="s">
        <v>339</v>
      </c>
      <c r="H339" t="s">
        <v>225</v>
      </c>
      <c r="I339" t="s">
        <v>212</v>
      </c>
      <c r="K339" t="s">
        <v>213</v>
      </c>
      <c r="L339" t="s">
        <v>235</v>
      </c>
      <c r="M339">
        <v>59</v>
      </c>
      <c r="N339" t="s">
        <v>251</v>
      </c>
      <c r="O339" t="s">
        <v>215</v>
      </c>
      <c r="P339">
        <v>59</v>
      </c>
      <c r="Q339" t="s">
        <v>251</v>
      </c>
      <c r="R339" t="s">
        <v>215</v>
      </c>
      <c r="T339" t="s">
        <v>217</v>
      </c>
      <c r="U339" t="s">
        <v>9756</v>
      </c>
      <c r="V339">
        <v>4</v>
      </c>
      <c r="W339">
        <v>11</v>
      </c>
      <c r="X339" t="s">
        <v>218</v>
      </c>
      <c r="Z339" t="s">
        <v>219</v>
      </c>
      <c r="AC339">
        <v>0</v>
      </c>
      <c r="AE339">
        <v>0</v>
      </c>
      <c r="AI339" t="s">
        <v>220</v>
      </c>
      <c r="AJ339" t="s">
        <v>221</v>
      </c>
      <c r="AK339" s="15">
        <v>39246</v>
      </c>
      <c r="AL339">
        <v>9593.26</v>
      </c>
      <c r="AM339">
        <f t="shared" si="15"/>
        <v>46</v>
      </c>
      <c r="AN339" t="str">
        <f t="shared" si="16"/>
        <v>44-48</v>
      </c>
      <c r="AO339" t="str">
        <f t="shared" si="17"/>
        <v>8.000 a 9.999</v>
      </c>
    </row>
    <row r="340" spans="1:41" x14ac:dyDescent="0.25">
      <c r="A340" t="s">
        <v>1582</v>
      </c>
      <c r="B340" t="s">
        <v>207</v>
      </c>
      <c r="C340">
        <v>2061858</v>
      </c>
      <c r="D340">
        <v>9458291674</v>
      </c>
      <c r="E340" t="s">
        <v>1583</v>
      </c>
      <c r="F340" t="s">
        <v>209</v>
      </c>
      <c r="G340" t="s">
        <v>1584</v>
      </c>
      <c r="H340" t="s">
        <v>287</v>
      </c>
      <c r="I340" t="s">
        <v>212</v>
      </c>
      <c r="K340" t="s">
        <v>213</v>
      </c>
      <c r="M340">
        <v>420</v>
      </c>
      <c r="N340" t="s">
        <v>1585</v>
      </c>
      <c r="O340" t="s">
        <v>362</v>
      </c>
      <c r="P340">
        <v>319</v>
      </c>
      <c r="Q340" t="s">
        <v>530</v>
      </c>
      <c r="R340" t="s">
        <v>362</v>
      </c>
      <c r="T340" t="s">
        <v>230</v>
      </c>
      <c r="U340" t="s">
        <v>9754</v>
      </c>
      <c r="V340">
        <v>4</v>
      </c>
      <c r="W340">
        <v>7</v>
      </c>
      <c r="X340" t="s">
        <v>218</v>
      </c>
      <c r="Z340" t="s">
        <v>219</v>
      </c>
      <c r="AC340">
        <v>0</v>
      </c>
      <c r="AE340">
        <v>0</v>
      </c>
      <c r="AI340" t="s">
        <v>220</v>
      </c>
      <c r="AJ340" t="s">
        <v>221</v>
      </c>
      <c r="AK340" s="15">
        <v>41557</v>
      </c>
      <c r="AL340">
        <v>4274.5</v>
      </c>
      <c r="AM340">
        <f t="shared" si="15"/>
        <v>32</v>
      </c>
      <c r="AN340" t="str">
        <f t="shared" si="16"/>
        <v>29-33</v>
      </c>
      <c r="AO340" t="str">
        <f t="shared" si="17"/>
        <v>4.000 a 5.999</v>
      </c>
    </row>
    <row r="341" spans="1:41" x14ac:dyDescent="0.25">
      <c r="A341" t="s">
        <v>1586</v>
      </c>
      <c r="B341" t="s">
        <v>239</v>
      </c>
      <c r="C341">
        <v>1158465</v>
      </c>
      <c r="D341">
        <v>7546070627</v>
      </c>
      <c r="E341" t="s">
        <v>1587</v>
      </c>
      <c r="F341" t="s">
        <v>209</v>
      </c>
      <c r="G341" t="s">
        <v>1588</v>
      </c>
      <c r="H341" t="s">
        <v>225</v>
      </c>
      <c r="I341" t="s">
        <v>212</v>
      </c>
      <c r="K341" t="s">
        <v>213</v>
      </c>
      <c r="M341">
        <v>479</v>
      </c>
      <c r="N341" t="s">
        <v>389</v>
      </c>
      <c r="O341" t="s">
        <v>244</v>
      </c>
      <c r="P341">
        <v>211</v>
      </c>
      <c r="Q341" t="s">
        <v>245</v>
      </c>
      <c r="R341" t="s">
        <v>244</v>
      </c>
      <c r="T341" t="s">
        <v>230</v>
      </c>
      <c r="U341" t="s">
        <v>9756</v>
      </c>
      <c r="V341">
        <v>4</v>
      </c>
      <c r="W341">
        <v>4</v>
      </c>
      <c r="X341" t="s">
        <v>218</v>
      </c>
      <c r="Z341" t="s">
        <v>219</v>
      </c>
      <c r="AC341">
        <v>0</v>
      </c>
      <c r="AE341">
        <v>0</v>
      </c>
      <c r="AI341" t="s">
        <v>220</v>
      </c>
      <c r="AJ341" t="s">
        <v>221</v>
      </c>
      <c r="AK341" s="15">
        <v>42926</v>
      </c>
      <c r="AL341">
        <v>13453.11</v>
      </c>
      <c r="AM341">
        <f t="shared" si="15"/>
        <v>37</v>
      </c>
      <c r="AN341" t="str">
        <f t="shared" si="16"/>
        <v>34-38</v>
      </c>
      <c r="AO341" t="str">
        <f t="shared" si="17"/>
        <v>12.000 a 13.999</v>
      </c>
    </row>
    <row r="342" spans="1:41" x14ac:dyDescent="0.25">
      <c r="A342" t="s">
        <v>1589</v>
      </c>
      <c r="B342" t="s">
        <v>207</v>
      </c>
      <c r="C342">
        <v>2653130</v>
      </c>
      <c r="D342">
        <v>1686001614</v>
      </c>
      <c r="E342" t="s">
        <v>1590</v>
      </c>
      <c r="F342" t="s">
        <v>233</v>
      </c>
      <c r="G342" t="s">
        <v>1591</v>
      </c>
      <c r="H342" t="s">
        <v>225</v>
      </c>
      <c r="I342" t="s">
        <v>212</v>
      </c>
      <c r="K342" t="s">
        <v>213</v>
      </c>
      <c r="L342" t="s">
        <v>1592</v>
      </c>
      <c r="M342">
        <v>948</v>
      </c>
      <c r="N342" t="s">
        <v>1100</v>
      </c>
      <c r="O342" t="s">
        <v>215</v>
      </c>
      <c r="P342">
        <v>376</v>
      </c>
      <c r="Q342" t="s">
        <v>813</v>
      </c>
      <c r="R342" t="s">
        <v>215</v>
      </c>
      <c r="T342" t="s">
        <v>217</v>
      </c>
      <c r="U342" t="s">
        <v>9755</v>
      </c>
      <c r="V342">
        <v>4</v>
      </c>
      <c r="W342">
        <v>8</v>
      </c>
      <c r="X342" t="s">
        <v>218</v>
      </c>
      <c r="Z342" t="s">
        <v>219</v>
      </c>
      <c r="AC342">
        <v>0</v>
      </c>
      <c r="AE342">
        <v>0</v>
      </c>
      <c r="AI342" t="s">
        <v>220</v>
      </c>
      <c r="AJ342" t="s">
        <v>221</v>
      </c>
      <c r="AK342" s="15">
        <v>41024</v>
      </c>
      <c r="AL342">
        <v>5639.16</v>
      </c>
      <c r="AM342">
        <f t="shared" si="15"/>
        <v>34</v>
      </c>
      <c r="AN342" t="str">
        <f t="shared" si="16"/>
        <v>34-38</v>
      </c>
      <c r="AO342" t="str">
        <f t="shared" si="17"/>
        <v>4.000 a 5.999</v>
      </c>
    </row>
    <row r="343" spans="1:41" x14ac:dyDescent="0.25">
      <c r="A343" t="s">
        <v>1593</v>
      </c>
      <c r="B343" t="s">
        <v>239</v>
      </c>
      <c r="C343">
        <v>2319398</v>
      </c>
      <c r="D343">
        <v>7598259631</v>
      </c>
      <c r="E343" t="s">
        <v>1594</v>
      </c>
      <c r="F343" t="s">
        <v>209</v>
      </c>
      <c r="G343" t="s">
        <v>1595</v>
      </c>
      <c r="H343" t="s">
        <v>211</v>
      </c>
      <c r="I343" t="s">
        <v>212</v>
      </c>
      <c r="K343" t="s">
        <v>213</v>
      </c>
      <c r="M343">
        <v>478</v>
      </c>
      <c r="N343" t="s">
        <v>1195</v>
      </c>
      <c r="O343" t="s">
        <v>244</v>
      </c>
      <c r="P343">
        <v>211</v>
      </c>
      <c r="Q343" t="s">
        <v>245</v>
      </c>
      <c r="R343" t="s">
        <v>244</v>
      </c>
      <c r="T343" t="s">
        <v>217</v>
      </c>
      <c r="U343" t="s">
        <v>9754</v>
      </c>
      <c r="V343">
        <v>4</v>
      </c>
      <c r="W343">
        <v>5</v>
      </c>
      <c r="X343" t="s">
        <v>218</v>
      </c>
      <c r="Z343" t="s">
        <v>219</v>
      </c>
      <c r="AC343">
        <v>0</v>
      </c>
      <c r="AE343">
        <v>0</v>
      </c>
      <c r="AI343" t="s">
        <v>220</v>
      </c>
      <c r="AJ343" t="s">
        <v>221</v>
      </c>
      <c r="AK343" s="15">
        <v>42543</v>
      </c>
      <c r="AL343">
        <v>8334.6</v>
      </c>
      <c r="AM343">
        <f t="shared" si="15"/>
        <v>37</v>
      </c>
      <c r="AN343" t="str">
        <f t="shared" si="16"/>
        <v>34-38</v>
      </c>
      <c r="AO343" t="str">
        <f t="shared" si="17"/>
        <v>8.000 a 9.999</v>
      </c>
    </row>
    <row r="344" spans="1:41" x14ac:dyDescent="0.25">
      <c r="A344" t="s">
        <v>1596</v>
      </c>
      <c r="B344" t="s">
        <v>207</v>
      </c>
      <c r="C344">
        <v>2045549</v>
      </c>
      <c r="D344">
        <v>10563929677</v>
      </c>
      <c r="E344" t="s">
        <v>1597</v>
      </c>
      <c r="F344" t="s">
        <v>209</v>
      </c>
      <c r="G344" t="s">
        <v>1598</v>
      </c>
      <c r="H344" t="s">
        <v>211</v>
      </c>
      <c r="I344" t="s">
        <v>212</v>
      </c>
      <c r="K344" t="s">
        <v>213</v>
      </c>
      <c r="M344">
        <v>1172</v>
      </c>
      <c r="N344" t="s">
        <v>1458</v>
      </c>
      <c r="O344" t="s">
        <v>669</v>
      </c>
      <c r="P344">
        <v>29</v>
      </c>
      <c r="Q344" t="s">
        <v>229</v>
      </c>
      <c r="R344" t="s">
        <v>215</v>
      </c>
      <c r="T344" t="s">
        <v>230</v>
      </c>
      <c r="U344" t="s">
        <v>9755</v>
      </c>
      <c r="V344">
        <v>4</v>
      </c>
      <c r="W344">
        <v>7</v>
      </c>
      <c r="X344" t="s">
        <v>218</v>
      </c>
      <c r="Z344" t="s">
        <v>219</v>
      </c>
      <c r="AC344">
        <v>0</v>
      </c>
      <c r="AE344">
        <v>0</v>
      </c>
      <c r="AI344" t="s">
        <v>220</v>
      </c>
      <c r="AJ344" t="s">
        <v>221</v>
      </c>
      <c r="AK344" s="15">
        <v>41477</v>
      </c>
      <c r="AL344">
        <v>5248.21</v>
      </c>
      <c r="AM344">
        <f t="shared" si="15"/>
        <v>30</v>
      </c>
      <c r="AN344" t="str">
        <f t="shared" si="16"/>
        <v>29-33</v>
      </c>
      <c r="AO344" t="str">
        <f t="shared" si="17"/>
        <v>4.000 a 5.999</v>
      </c>
    </row>
    <row r="345" spans="1:41" x14ac:dyDescent="0.25">
      <c r="A345" t="s">
        <v>1599</v>
      </c>
      <c r="B345" t="s">
        <v>207</v>
      </c>
      <c r="C345">
        <v>1812577</v>
      </c>
      <c r="D345">
        <v>13014295701</v>
      </c>
      <c r="E345" t="s">
        <v>1600</v>
      </c>
      <c r="F345" t="s">
        <v>209</v>
      </c>
      <c r="G345" t="s">
        <v>1601</v>
      </c>
      <c r="H345" t="s">
        <v>225</v>
      </c>
      <c r="I345" t="s">
        <v>212</v>
      </c>
      <c r="K345" t="s">
        <v>514</v>
      </c>
      <c r="M345">
        <v>723</v>
      </c>
      <c r="N345" t="s">
        <v>1032</v>
      </c>
      <c r="O345" t="s">
        <v>215</v>
      </c>
      <c r="P345">
        <v>585</v>
      </c>
      <c r="Q345" t="s">
        <v>1033</v>
      </c>
      <c r="R345" t="s">
        <v>215</v>
      </c>
      <c r="T345" t="s">
        <v>217</v>
      </c>
      <c r="U345" t="s">
        <v>9756</v>
      </c>
      <c r="V345">
        <v>1</v>
      </c>
      <c r="W345">
        <v>1</v>
      </c>
      <c r="X345" t="s">
        <v>218</v>
      </c>
      <c r="Z345" t="s">
        <v>219</v>
      </c>
      <c r="AC345">
        <v>0</v>
      </c>
      <c r="AE345">
        <v>0</v>
      </c>
      <c r="AI345" t="s">
        <v>220</v>
      </c>
      <c r="AJ345" t="s">
        <v>221</v>
      </c>
      <c r="AK345" s="15">
        <v>44676</v>
      </c>
      <c r="AL345">
        <v>5705.68</v>
      </c>
      <c r="AM345">
        <f t="shared" si="15"/>
        <v>33</v>
      </c>
      <c r="AN345" t="str">
        <f t="shared" si="16"/>
        <v>29-33</v>
      </c>
      <c r="AO345" t="str">
        <f t="shared" si="17"/>
        <v>4.000 a 5.999</v>
      </c>
    </row>
    <row r="346" spans="1:41" x14ac:dyDescent="0.25">
      <c r="A346" t="s">
        <v>1602</v>
      </c>
      <c r="B346" t="s">
        <v>239</v>
      </c>
      <c r="C346">
        <v>1435407</v>
      </c>
      <c r="D346">
        <v>15156188893</v>
      </c>
      <c r="E346" t="s">
        <v>1603</v>
      </c>
      <c r="F346" t="s">
        <v>209</v>
      </c>
      <c r="G346" t="s">
        <v>1604</v>
      </c>
      <c r="H346" t="s">
        <v>225</v>
      </c>
      <c r="I346" t="s">
        <v>212</v>
      </c>
      <c r="K346" t="s">
        <v>213</v>
      </c>
      <c r="L346" t="s">
        <v>1605</v>
      </c>
      <c r="M346">
        <v>771</v>
      </c>
      <c r="N346" t="s">
        <v>303</v>
      </c>
      <c r="O346" t="s">
        <v>283</v>
      </c>
      <c r="P346">
        <v>746</v>
      </c>
      <c r="Q346" t="s">
        <v>289</v>
      </c>
      <c r="R346" t="s">
        <v>283</v>
      </c>
      <c r="T346" t="s">
        <v>217</v>
      </c>
      <c r="U346" t="s">
        <v>9756</v>
      </c>
      <c r="V346">
        <v>1</v>
      </c>
      <c r="W346">
        <v>12</v>
      </c>
      <c r="X346" t="s">
        <v>218</v>
      </c>
      <c r="Z346" t="s">
        <v>219</v>
      </c>
      <c r="AC346">
        <v>0</v>
      </c>
      <c r="AE346">
        <v>0</v>
      </c>
      <c r="AI346" t="s">
        <v>220</v>
      </c>
      <c r="AJ346" t="s">
        <v>304</v>
      </c>
      <c r="AK346" s="15">
        <v>37956</v>
      </c>
      <c r="AL346">
        <v>8915.48</v>
      </c>
      <c r="AM346">
        <f t="shared" si="15"/>
        <v>50</v>
      </c>
      <c r="AN346" t="str">
        <f t="shared" si="16"/>
        <v>49-53</v>
      </c>
      <c r="AO346" t="str">
        <f t="shared" si="17"/>
        <v>8.000 a 9.999</v>
      </c>
    </row>
    <row r="347" spans="1:41" x14ac:dyDescent="0.25">
      <c r="A347" t="s">
        <v>1606</v>
      </c>
      <c r="B347" t="s">
        <v>207</v>
      </c>
      <c r="C347">
        <v>2228263</v>
      </c>
      <c r="D347">
        <v>11232403610</v>
      </c>
      <c r="E347" t="s">
        <v>1607</v>
      </c>
      <c r="F347" t="s">
        <v>209</v>
      </c>
      <c r="G347" t="s">
        <v>1608</v>
      </c>
      <c r="H347" t="s">
        <v>225</v>
      </c>
      <c r="I347" t="s">
        <v>212</v>
      </c>
      <c r="K347" t="s">
        <v>213</v>
      </c>
      <c r="M347">
        <v>399</v>
      </c>
      <c r="N347" t="s">
        <v>525</v>
      </c>
      <c r="O347" t="s">
        <v>298</v>
      </c>
      <c r="P347">
        <v>399</v>
      </c>
      <c r="Q347" t="s">
        <v>525</v>
      </c>
      <c r="R347" t="s">
        <v>298</v>
      </c>
      <c r="T347" t="s">
        <v>499</v>
      </c>
      <c r="U347" t="s">
        <v>9754</v>
      </c>
      <c r="V347">
        <v>4</v>
      </c>
      <c r="W347">
        <v>6</v>
      </c>
      <c r="X347" t="s">
        <v>218</v>
      </c>
      <c r="Z347" t="s">
        <v>219</v>
      </c>
      <c r="AC347">
        <v>0</v>
      </c>
      <c r="AE347">
        <v>0</v>
      </c>
      <c r="AI347" t="s">
        <v>220</v>
      </c>
      <c r="AJ347" t="s">
        <v>221</v>
      </c>
      <c r="AK347" s="15">
        <v>42143</v>
      </c>
      <c r="AL347">
        <v>3244.52</v>
      </c>
      <c r="AM347">
        <f t="shared" si="15"/>
        <v>30</v>
      </c>
      <c r="AN347" t="str">
        <f t="shared" si="16"/>
        <v>29-33</v>
      </c>
      <c r="AO347" t="str">
        <f t="shared" si="17"/>
        <v>2.000 a 3.999</v>
      </c>
    </row>
    <row r="348" spans="1:41" x14ac:dyDescent="0.25">
      <c r="A348" t="s">
        <v>1609</v>
      </c>
      <c r="B348" t="s">
        <v>207</v>
      </c>
      <c r="C348">
        <v>2998134</v>
      </c>
      <c r="D348">
        <v>4641313164</v>
      </c>
      <c r="E348" t="s">
        <v>1610</v>
      </c>
      <c r="F348" t="s">
        <v>209</v>
      </c>
      <c r="G348" t="s">
        <v>1611</v>
      </c>
      <c r="H348" t="s">
        <v>225</v>
      </c>
      <c r="I348" t="s">
        <v>212</v>
      </c>
      <c r="K348" t="s">
        <v>242</v>
      </c>
      <c r="M348">
        <v>284</v>
      </c>
      <c r="N348" t="s">
        <v>900</v>
      </c>
      <c r="O348" t="s">
        <v>215</v>
      </c>
      <c r="P348">
        <v>262</v>
      </c>
      <c r="Q348" t="s">
        <v>352</v>
      </c>
      <c r="R348" t="s">
        <v>215</v>
      </c>
      <c r="T348" t="s">
        <v>217</v>
      </c>
      <c r="U348" t="s">
        <v>9755</v>
      </c>
      <c r="V348">
        <v>4</v>
      </c>
      <c r="W348">
        <v>4</v>
      </c>
      <c r="X348" t="s">
        <v>218</v>
      </c>
      <c r="Z348" t="s">
        <v>219</v>
      </c>
      <c r="AC348">
        <v>0</v>
      </c>
      <c r="AE348">
        <v>0</v>
      </c>
      <c r="AI348" t="s">
        <v>220</v>
      </c>
      <c r="AJ348" t="s">
        <v>221</v>
      </c>
      <c r="AK348" s="15">
        <v>43066</v>
      </c>
      <c r="AL348">
        <v>4001.88</v>
      </c>
      <c r="AM348">
        <f t="shared" si="15"/>
        <v>29</v>
      </c>
      <c r="AN348" t="str">
        <f t="shared" si="16"/>
        <v>29-33</v>
      </c>
      <c r="AO348" t="str">
        <f t="shared" si="17"/>
        <v>4.000 a 5.999</v>
      </c>
    </row>
    <row r="349" spans="1:41" x14ac:dyDescent="0.25">
      <c r="A349" t="s">
        <v>1612</v>
      </c>
      <c r="B349" t="s">
        <v>207</v>
      </c>
      <c r="C349">
        <v>2965653</v>
      </c>
      <c r="D349">
        <v>1603685618</v>
      </c>
      <c r="E349" t="s">
        <v>1613</v>
      </c>
      <c r="F349" t="s">
        <v>209</v>
      </c>
      <c r="G349" t="s">
        <v>1614</v>
      </c>
      <c r="H349" t="s">
        <v>211</v>
      </c>
      <c r="I349" t="s">
        <v>212</v>
      </c>
      <c r="K349" t="s">
        <v>213</v>
      </c>
      <c r="M349">
        <v>852</v>
      </c>
      <c r="N349" t="s">
        <v>1615</v>
      </c>
      <c r="O349" t="s">
        <v>215</v>
      </c>
      <c r="P349">
        <v>403</v>
      </c>
      <c r="Q349" t="s">
        <v>435</v>
      </c>
      <c r="R349" t="s">
        <v>215</v>
      </c>
      <c r="T349" t="s">
        <v>252</v>
      </c>
      <c r="U349" t="s">
        <v>9755</v>
      </c>
      <c r="V349">
        <v>4</v>
      </c>
      <c r="W349">
        <v>4</v>
      </c>
      <c r="X349" t="s">
        <v>218</v>
      </c>
      <c r="Z349" t="s">
        <v>219</v>
      </c>
      <c r="AC349">
        <v>0</v>
      </c>
      <c r="AE349">
        <v>0</v>
      </c>
      <c r="AI349" t="s">
        <v>220</v>
      </c>
      <c r="AJ349" t="s">
        <v>221</v>
      </c>
      <c r="AK349" s="15">
        <v>42912</v>
      </c>
      <c r="AL349">
        <v>3701.26</v>
      </c>
      <c r="AM349">
        <f t="shared" si="15"/>
        <v>29</v>
      </c>
      <c r="AN349" t="str">
        <f t="shared" si="16"/>
        <v>29-33</v>
      </c>
      <c r="AO349" t="str">
        <f t="shared" si="17"/>
        <v>2.000 a 3.999</v>
      </c>
    </row>
    <row r="350" spans="1:41" x14ac:dyDescent="0.25">
      <c r="A350" t="s">
        <v>1616</v>
      </c>
      <c r="B350" t="s">
        <v>239</v>
      </c>
      <c r="C350">
        <v>3002310</v>
      </c>
      <c r="D350">
        <v>13879506655</v>
      </c>
      <c r="E350" t="s">
        <v>1617</v>
      </c>
      <c r="F350" t="s">
        <v>233</v>
      </c>
      <c r="G350" t="s">
        <v>1618</v>
      </c>
      <c r="H350" t="s">
        <v>225</v>
      </c>
      <c r="I350" t="s">
        <v>212</v>
      </c>
      <c r="K350" t="s">
        <v>213</v>
      </c>
      <c r="M350">
        <v>481</v>
      </c>
      <c r="N350" t="s">
        <v>542</v>
      </c>
      <c r="O350" t="s">
        <v>244</v>
      </c>
      <c r="P350">
        <v>211</v>
      </c>
      <c r="Q350" t="s">
        <v>245</v>
      </c>
      <c r="R350" t="s">
        <v>244</v>
      </c>
      <c r="T350" t="s">
        <v>290</v>
      </c>
      <c r="U350" t="s">
        <v>9755</v>
      </c>
      <c r="V350">
        <v>4</v>
      </c>
      <c r="W350">
        <v>4</v>
      </c>
      <c r="X350" t="s">
        <v>218</v>
      </c>
      <c r="Z350" t="s">
        <v>219</v>
      </c>
      <c r="AC350">
        <v>0</v>
      </c>
      <c r="AE350">
        <v>0</v>
      </c>
      <c r="AI350" t="s">
        <v>220</v>
      </c>
      <c r="AJ350" t="s">
        <v>221</v>
      </c>
      <c r="AK350" s="15">
        <v>43097</v>
      </c>
      <c r="AL350">
        <v>6633.16</v>
      </c>
      <c r="AM350">
        <f t="shared" si="15"/>
        <v>24</v>
      </c>
      <c r="AN350" t="str">
        <f t="shared" si="16"/>
        <v>24-28</v>
      </c>
      <c r="AO350" t="str">
        <f t="shared" si="17"/>
        <v>6.000 a 7.999</v>
      </c>
    </row>
    <row r="351" spans="1:41" x14ac:dyDescent="0.25">
      <c r="A351" t="s">
        <v>1619</v>
      </c>
      <c r="B351" t="s">
        <v>239</v>
      </c>
      <c r="C351">
        <v>2334085</v>
      </c>
      <c r="D351">
        <v>5576216660</v>
      </c>
      <c r="E351" t="s">
        <v>1620</v>
      </c>
      <c r="F351" t="s">
        <v>233</v>
      </c>
      <c r="G351" t="s">
        <v>1621</v>
      </c>
      <c r="H351" t="s">
        <v>225</v>
      </c>
      <c r="I351" t="s">
        <v>212</v>
      </c>
      <c r="K351" t="s">
        <v>213</v>
      </c>
      <c r="M351">
        <v>752</v>
      </c>
      <c r="N351" t="s">
        <v>1306</v>
      </c>
      <c r="O351" t="s">
        <v>283</v>
      </c>
      <c r="P351">
        <v>743</v>
      </c>
      <c r="Q351" t="s">
        <v>282</v>
      </c>
      <c r="R351" t="s">
        <v>283</v>
      </c>
      <c r="T351" t="s">
        <v>217</v>
      </c>
      <c r="U351" t="s">
        <v>9754</v>
      </c>
      <c r="V351">
        <v>4</v>
      </c>
      <c r="W351">
        <v>5</v>
      </c>
      <c r="X351" t="s">
        <v>218</v>
      </c>
      <c r="Z351" t="s">
        <v>219</v>
      </c>
      <c r="AC351">
        <v>0</v>
      </c>
      <c r="AE351">
        <v>0</v>
      </c>
      <c r="AI351" t="s">
        <v>220</v>
      </c>
      <c r="AJ351" t="s">
        <v>221</v>
      </c>
      <c r="AK351" s="15">
        <v>42598</v>
      </c>
      <c r="AL351">
        <v>3305.12</v>
      </c>
      <c r="AM351">
        <f t="shared" si="15"/>
        <v>41</v>
      </c>
      <c r="AN351" t="str">
        <f t="shared" si="16"/>
        <v>39-43</v>
      </c>
      <c r="AO351" t="str">
        <f t="shared" si="17"/>
        <v>2.000 a 3.999</v>
      </c>
    </row>
    <row r="352" spans="1:41" x14ac:dyDescent="0.25">
      <c r="A352" t="s">
        <v>1622</v>
      </c>
      <c r="B352" t="s">
        <v>239</v>
      </c>
      <c r="C352">
        <v>5924442</v>
      </c>
      <c r="D352">
        <v>4507116686</v>
      </c>
      <c r="E352" t="s">
        <v>1623</v>
      </c>
      <c r="F352" t="s">
        <v>233</v>
      </c>
      <c r="G352" t="s">
        <v>1624</v>
      </c>
      <c r="H352" t="s">
        <v>211</v>
      </c>
      <c r="I352" t="s">
        <v>212</v>
      </c>
      <c r="K352" t="s">
        <v>213</v>
      </c>
      <c r="M352">
        <v>771</v>
      </c>
      <c r="N352" t="s">
        <v>303</v>
      </c>
      <c r="O352" t="s">
        <v>283</v>
      </c>
      <c r="P352">
        <v>746</v>
      </c>
      <c r="Q352" t="s">
        <v>289</v>
      </c>
      <c r="R352" t="s">
        <v>283</v>
      </c>
      <c r="T352" t="s">
        <v>230</v>
      </c>
      <c r="U352" t="s">
        <v>9756</v>
      </c>
      <c r="V352">
        <v>3</v>
      </c>
      <c r="W352">
        <v>3</v>
      </c>
      <c r="X352" t="s">
        <v>218</v>
      </c>
      <c r="Z352" t="s">
        <v>219</v>
      </c>
      <c r="AC352">
        <v>0</v>
      </c>
      <c r="AE352">
        <v>0</v>
      </c>
      <c r="AI352" t="s">
        <v>220</v>
      </c>
      <c r="AJ352" t="s">
        <v>304</v>
      </c>
      <c r="AK352" s="15">
        <v>43290</v>
      </c>
      <c r="AL352">
        <v>12003.36</v>
      </c>
      <c r="AM352">
        <f t="shared" si="15"/>
        <v>40</v>
      </c>
      <c r="AN352" t="str">
        <f t="shared" si="16"/>
        <v>39-43</v>
      </c>
      <c r="AO352" t="str">
        <f t="shared" si="17"/>
        <v>12.000 a 13.999</v>
      </c>
    </row>
    <row r="353" spans="1:41" x14ac:dyDescent="0.25">
      <c r="A353" t="s">
        <v>1625</v>
      </c>
      <c r="B353" t="s">
        <v>207</v>
      </c>
      <c r="C353">
        <v>3241771</v>
      </c>
      <c r="D353">
        <v>11837426651</v>
      </c>
      <c r="E353" t="s">
        <v>1626</v>
      </c>
      <c r="F353" t="s">
        <v>233</v>
      </c>
      <c r="G353" t="s">
        <v>1627</v>
      </c>
      <c r="H353" t="s">
        <v>225</v>
      </c>
      <c r="I353" t="s">
        <v>212</v>
      </c>
      <c r="K353" t="s">
        <v>213</v>
      </c>
      <c r="M353">
        <v>407</v>
      </c>
      <c r="N353" t="s">
        <v>795</v>
      </c>
      <c r="O353" t="s">
        <v>215</v>
      </c>
      <c r="P353">
        <v>407</v>
      </c>
      <c r="Q353" t="s">
        <v>795</v>
      </c>
      <c r="R353" t="s">
        <v>215</v>
      </c>
      <c r="T353" t="s">
        <v>230</v>
      </c>
      <c r="U353" t="s">
        <v>9755</v>
      </c>
      <c r="V353">
        <v>1</v>
      </c>
      <c r="W353">
        <v>1</v>
      </c>
      <c r="X353" t="s">
        <v>218</v>
      </c>
      <c r="Z353" t="s">
        <v>219</v>
      </c>
      <c r="AC353">
        <v>0</v>
      </c>
      <c r="AE353">
        <v>0</v>
      </c>
      <c r="AI353" t="s">
        <v>220</v>
      </c>
      <c r="AJ353" t="s">
        <v>221</v>
      </c>
      <c r="AK353" s="15">
        <v>44369</v>
      </c>
      <c r="AL353">
        <v>3964.06</v>
      </c>
      <c r="AM353">
        <f t="shared" si="15"/>
        <v>28</v>
      </c>
      <c r="AN353" t="str">
        <f t="shared" si="16"/>
        <v>24-28</v>
      </c>
      <c r="AO353" t="str">
        <f t="shared" si="17"/>
        <v>2.000 a 3.999</v>
      </c>
    </row>
    <row r="354" spans="1:41" x14ac:dyDescent="0.25">
      <c r="A354" t="s">
        <v>1628</v>
      </c>
      <c r="B354" t="s">
        <v>207</v>
      </c>
      <c r="C354">
        <v>2390050</v>
      </c>
      <c r="D354">
        <v>8495611678</v>
      </c>
      <c r="E354" t="s">
        <v>1629</v>
      </c>
      <c r="F354" t="s">
        <v>233</v>
      </c>
      <c r="G354" t="s">
        <v>1630</v>
      </c>
      <c r="H354" t="s">
        <v>225</v>
      </c>
      <c r="I354" t="s">
        <v>212</v>
      </c>
      <c r="K354" t="s">
        <v>213</v>
      </c>
      <c r="M354">
        <v>319</v>
      </c>
      <c r="N354" t="s">
        <v>530</v>
      </c>
      <c r="O354" t="s">
        <v>362</v>
      </c>
      <c r="P354">
        <v>319</v>
      </c>
      <c r="Q354" t="s">
        <v>530</v>
      </c>
      <c r="R354" t="s">
        <v>362</v>
      </c>
      <c r="T354" t="s">
        <v>771</v>
      </c>
      <c r="U354" t="s">
        <v>9754</v>
      </c>
      <c r="V354">
        <v>4</v>
      </c>
      <c r="W354">
        <v>4</v>
      </c>
      <c r="X354" t="s">
        <v>218</v>
      </c>
      <c r="Z354" t="s">
        <v>219</v>
      </c>
      <c r="AC354">
        <v>0</v>
      </c>
      <c r="AE354">
        <v>0</v>
      </c>
      <c r="AI354" t="s">
        <v>220</v>
      </c>
      <c r="AJ354" t="s">
        <v>221</v>
      </c>
      <c r="AK354" s="15">
        <v>42835</v>
      </c>
      <c r="AL354">
        <v>2936.35</v>
      </c>
      <c r="AM354">
        <f t="shared" si="15"/>
        <v>32</v>
      </c>
      <c r="AN354" t="str">
        <f t="shared" si="16"/>
        <v>29-33</v>
      </c>
      <c r="AO354" t="str">
        <f t="shared" si="17"/>
        <v>2.000 a 3.999</v>
      </c>
    </row>
    <row r="355" spans="1:41" x14ac:dyDescent="0.25">
      <c r="A355" t="s">
        <v>1631</v>
      </c>
      <c r="B355" t="s">
        <v>207</v>
      </c>
      <c r="C355">
        <v>2247983</v>
      </c>
      <c r="D355">
        <v>7167330647</v>
      </c>
      <c r="E355" t="s">
        <v>1632</v>
      </c>
      <c r="F355" t="s">
        <v>233</v>
      </c>
      <c r="G355" t="s">
        <v>1633</v>
      </c>
      <c r="H355" t="s">
        <v>225</v>
      </c>
      <c r="I355" t="s">
        <v>212</v>
      </c>
      <c r="K355" t="s">
        <v>213</v>
      </c>
      <c r="M355">
        <v>111</v>
      </c>
      <c r="N355" t="s">
        <v>567</v>
      </c>
      <c r="O355" t="s">
        <v>228</v>
      </c>
      <c r="P355">
        <v>109</v>
      </c>
      <c r="Q355" t="s">
        <v>568</v>
      </c>
      <c r="R355" t="s">
        <v>228</v>
      </c>
      <c r="T355" t="s">
        <v>217</v>
      </c>
      <c r="U355" t="s">
        <v>9755</v>
      </c>
      <c r="V355">
        <v>4</v>
      </c>
      <c r="W355">
        <v>5</v>
      </c>
      <c r="X355" t="s">
        <v>218</v>
      </c>
      <c r="Z355" t="s">
        <v>219</v>
      </c>
      <c r="AC355">
        <v>0</v>
      </c>
      <c r="AE355">
        <v>0</v>
      </c>
      <c r="AI355" t="s">
        <v>220</v>
      </c>
      <c r="AJ355" t="s">
        <v>291</v>
      </c>
      <c r="AK355" s="15">
        <v>42249</v>
      </c>
      <c r="AL355">
        <v>4797.63</v>
      </c>
      <c r="AM355">
        <f t="shared" si="15"/>
        <v>36</v>
      </c>
      <c r="AN355" t="str">
        <f t="shared" si="16"/>
        <v>34-38</v>
      </c>
      <c r="AO355" t="str">
        <f t="shared" si="17"/>
        <v>4.000 a 5.999</v>
      </c>
    </row>
    <row r="356" spans="1:41" x14ac:dyDescent="0.25">
      <c r="A356" t="s">
        <v>1634</v>
      </c>
      <c r="B356" t="s">
        <v>207</v>
      </c>
      <c r="C356">
        <v>2874765</v>
      </c>
      <c r="D356">
        <v>1477378693</v>
      </c>
      <c r="E356" t="s">
        <v>1635</v>
      </c>
      <c r="F356" t="s">
        <v>233</v>
      </c>
      <c r="G356" t="s">
        <v>1636</v>
      </c>
      <c r="H356" t="s">
        <v>225</v>
      </c>
      <c r="I356" t="s">
        <v>212</v>
      </c>
      <c r="K356" t="s">
        <v>213</v>
      </c>
      <c r="M356">
        <v>719</v>
      </c>
      <c r="N356" t="s">
        <v>474</v>
      </c>
      <c r="O356" t="s">
        <v>228</v>
      </c>
      <c r="P356">
        <v>581</v>
      </c>
      <c r="Q356" t="s">
        <v>455</v>
      </c>
      <c r="R356" t="s">
        <v>228</v>
      </c>
      <c r="T356" t="s">
        <v>217</v>
      </c>
      <c r="U356" t="s">
        <v>9755</v>
      </c>
      <c r="V356">
        <v>3</v>
      </c>
      <c r="W356">
        <v>3</v>
      </c>
      <c r="X356" t="s">
        <v>218</v>
      </c>
      <c r="Z356" t="s">
        <v>219</v>
      </c>
      <c r="AC356">
        <v>0</v>
      </c>
      <c r="AE356">
        <v>0</v>
      </c>
      <c r="AI356" t="s">
        <v>220</v>
      </c>
      <c r="AJ356" t="s">
        <v>221</v>
      </c>
      <c r="AK356" s="15">
        <v>43752</v>
      </c>
      <c r="AL356">
        <v>3753.46</v>
      </c>
      <c r="AM356">
        <f t="shared" si="15"/>
        <v>40</v>
      </c>
      <c r="AN356" t="str">
        <f t="shared" si="16"/>
        <v>39-43</v>
      </c>
      <c r="AO356" t="str">
        <f t="shared" si="17"/>
        <v>2.000 a 3.999</v>
      </c>
    </row>
    <row r="357" spans="1:41" x14ac:dyDescent="0.25">
      <c r="A357" t="s">
        <v>1637</v>
      </c>
      <c r="B357" t="s">
        <v>239</v>
      </c>
      <c r="C357">
        <v>1523116</v>
      </c>
      <c r="D357">
        <v>67192351687</v>
      </c>
      <c r="E357" t="s">
        <v>932</v>
      </c>
      <c r="F357" t="s">
        <v>233</v>
      </c>
      <c r="G357" t="s">
        <v>1638</v>
      </c>
      <c r="H357" t="s">
        <v>225</v>
      </c>
      <c r="I357" t="s">
        <v>212</v>
      </c>
      <c r="K357" t="s">
        <v>213</v>
      </c>
      <c r="L357" t="s">
        <v>637</v>
      </c>
      <c r="M357">
        <v>750</v>
      </c>
      <c r="N357" t="s">
        <v>1639</v>
      </c>
      <c r="O357" t="s">
        <v>283</v>
      </c>
      <c r="P357">
        <v>743</v>
      </c>
      <c r="Q357" t="s">
        <v>282</v>
      </c>
      <c r="R357" t="s">
        <v>283</v>
      </c>
      <c r="T357" t="s">
        <v>217</v>
      </c>
      <c r="U357" t="s">
        <v>9756</v>
      </c>
      <c r="V357">
        <v>4</v>
      </c>
      <c r="W357">
        <v>11</v>
      </c>
      <c r="X357" t="s">
        <v>218</v>
      </c>
      <c r="Z357" t="s">
        <v>219</v>
      </c>
      <c r="AC357">
        <v>0</v>
      </c>
      <c r="AE357">
        <v>0</v>
      </c>
      <c r="AI357" t="s">
        <v>220</v>
      </c>
      <c r="AJ357" t="s">
        <v>221</v>
      </c>
      <c r="AK357" s="15">
        <v>38777</v>
      </c>
      <c r="AL357">
        <v>8936.98</v>
      </c>
      <c r="AM357">
        <f t="shared" si="15"/>
        <v>54</v>
      </c>
      <c r="AN357" t="str">
        <f t="shared" si="16"/>
        <v>54-58</v>
      </c>
      <c r="AO357" t="str">
        <f t="shared" si="17"/>
        <v>8.000 a 9.999</v>
      </c>
    </row>
    <row r="358" spans="1:41" x14ac:dyDescent="0.25">
      <c r="A358" t="s">
        <v>1640</v>
      </c>
      <c r="B358" t="s">
        <v>207</v>
      </c>
      <c r="C358">
        <v>2344549</v>
      </c>
      <c r="D358">
        <v>3013853190</v>
      </c>
      <c r="E358" t="s">
        <v>1641</v>
      </c>
      <c r="F358" t="s">
        <v>233</v>
      </c>
      <c r="G358" t="s">
        <v>1642</v>
      </c>
      <c r="H358" t="s">
        <v>211</v>
      </c>
      <c r="I358" t="s">
        <v>212</v>
      </c>
      <c r="K358" t="s">
        <v>242</v>
      </c>
      <c r="M358">
        <v>827</v>
      </c>
      <c r="N358" t="s">
        <v>1643</v>
      </c>
      <c r="O358" t="s">
        <v>669</v>
      </c>
      <c r="P358">
        <v>585</v>
      </c>
      <c r="Q358" t="s">
        <v>1033</v>
      </c>
      <c r="R358" t="s">
        <v>215</v>
      </c>
      <c r="T358" t="s">
        <v>217</v>
      </c>
      <c r="U358" t="s">
        <v>9755</v>
      </c>
      <c r="V358">
        <v>4</v>
      </c>
      <c r="W358">
        <v>5</v>
      </c>
      <c r="X358" t="s">
        <v>218</v>
      </c>
      <c r="Z358" t="s">
        <v>219</v>
      </c>
      <c r="AC358">
        <v>0</v>
      </c>
      <c r="AE358">
        <v>0</v>
      </c>
      <c r="AI358" t="s">
        <v>220</v>
      </c>
      <c r="AJ358" t="s">
        <v>221</v>
      </c>
      <c r="AK358" s="15">
        <v>42683</v>
      </c>
      <c r="AL358">
        <v>4272.3999999999996</v>
      </c>
      <c r="AM358">
        <f t="shared" si="15"/>
        <v>33</v>
      </c>
      <c r="AN358" t="str">
        <f t="shared" si="16"/>
        <v>29-33</v>
      </c>
      <c r="AO358" t="str">
        <f t="shared" si="17"/>
        <v>4.000 a 5.999</v>
      </c>
    </row>
    <row r="359" spans="1:41" x14ac:dyDescent="0.25">
      <c r="A359" t="s">
        <v>1644</v>
      </c>
      <c r="B359" t="s">
        <v>207</v>
      </c>
      <c r="C359">
        <v>1743514</v>
      </c>
      <c r="D359">
        <v>9569483679</v>
      </c>
      <c r="E359" t="s">
        <v>1645</v>
      </c>
      <c r="F359" t="s">
        <v>233</v>
      </c>
      <c r="G359" t="s">
        <v>1646</v>
      </c>
      <c r="H359" t="s">
        <v>225</v>
      </c>
      <c r="I359" t="s">
        <v>212</v>
      </c>
      <c r="K359" t="s">
        <v>213</v>
      </c>
      <c r="M359">
        <v>349</v>
      </c>
      <c r="N359" t="s">
        <v>277</v>
      </c>
      <c r="O359" t="s">
        <v>215</v>
      </c>
      <c r="P359">
        <v>349</v>
      </c>
      <c r="Q359" t="s">
        <v>277</v>
      </c>
      <c r="R359" t="s">
        <v>215</v>
      </c>
      <c r="T359" t="s">
        <v>252</v>
      </c>
      <c r="U359" t="s">
        <v>9755</v>
      </c>
      <c r="V359">
        <v>3</v>
      </c>
      <c r="W359">
        <v>9</v>
      </c>
      <c r="X359" t="s">
        <v>218</v>
      </c>
      <c r="Z359" t="s">
        <v>219</v>
      </c>
      <c r="AC359">
        <v>0</v>
      </c>
      <c r="AE359">
        <v>0</v>
      </c>
      <c r="AI359" t="s">
        <v>220</v>
      </c>
      <c r="AJ359" t="s">
        <v>221</v>
      </c>
      <c r="AK359" s="15">
        <v>40151</v>
      </c>
      <c r="AL359">
        <v>4484.28</v>
      </c>
      <c r="AM359">
        <f t="shared" si="15"/>
        <v>33</v>
      </c>
      <c r="AN359" t="str">
        <f t="shared" si="16"/>
        <v>29-33</v>
      </c>
      <c r="AO359" t="str">
        <f t="shared" si="17"/>
        <v>4.000 a 5.999</v>
      </c>
    </row>
    <row r="360" spans="1:41" x14ac:dyDescent="0.25">
      <c r="A360" t="s">
        <v>1647</v>
      </c>
      <c r="B360" t="s">
        <v>239</v>
      </c>
      <c r="C360">
        <v>3140584</v>
      </c>
      <c r="D360">
        <v>580419150</v>
      </c>
      <c r="E360" t="s">
        <v>1648</v>
      </c>
      <c r="F360" t="s">
        <v>233</v>
      </c>
      <c r="G360" t="s">
        <v>1649</v>
      </c>
      <c r="H360" t="s">
        <v>335</v>
      </c>
      <c r="I360" t="s">
        <v>212</v>
      </c>
      <c r="K360" t="s">
        <v>242</v>
      </c>
      <c r="M360">
        <v>771</v>
      </c>
      <c r="N360" t="s">
        <v>303</v>
      </c>
      <c r="O360" t="s">
        <v>283</v>
      </c>
      <c r="P360">
        <v>746</v>
      </c>
      <c r="Q360" t="s">
        <v>289</v>
      </c>
      <c r="R360" t="s">
        <v>283</v>
      </c>
      <c r="T360" t="s">
        <v>290</v>
      </c>
      <c r="U360" t="s">
        <v>9755</v>
      </c>
      <c r="V360">
        <v>2</v>
      </c>
      <c r="W360">
        <v>3</v>
      </c>
      <c r="X360" t="s">
        <v>218</v>
      </c>
      <c r="Z360" t="s">
        <v>219</v>
      </c>
      <c r="AC360">
        <v>0</v>
      </c>
      <c r="AE360">
        <v>0</v>
      </c>
      <c r="AI360" t="s">
        <v>220</v>
      </c>
      <c r="AJ360" t="s">
        <v>221</v>
      </c>
      <c r="AK360" s="15">
        <v>43661</v>
      </c>
      <c r="AL360">
        <v>2744.57</v>
      </c>
      <c r="AM360">
        <f t="shared" si="15"/>
        <v>39</v>
      </c>
      <c r="AN360" t="str">
        <f t="shared" si="16"/>
        <v>39-43</v>
      </c>
      <c r="AO360" t="str">
        <f t="shared" si="17"/>
        <v>2.000 a 3.999</v>
      </c>
    </row>
    <row r="361" spans="1:41" x14ac:dyDescent="0.25">
      <c r="A361" t="s">
        <v>1650</v>
      </c>
      <c r="B361" t="s">
        <v>207</v>
      </c>
      <c r="C361">
        <v>1362025</v>
      </c>
      <c r="D361">
        <v>4273055600</v>
      </c>
      <c r="E361" t="s">
        <v>1651</v>
      </c>
      <c r="F361" t="s">
        <v>233</v>
      </c>
      <c r="G361" t="s">
        <v>1652</v>
      </c>
      <c r="H361" t="s">
        <v>225</v>
      </c>
      <c r="I361" t="s">
        <v>212</v>
      </c>
      <c r="K361" t="s">
        <v>213</v>
      </c>
      <c r="L361" t="s">
        <v>1653</v>
      </c>
      <c r="M361">
        <v>97</v>
      </c>
      <c r="N361" t="s">
        <v>723</v>
      </c>
      <c r="O361" t="s">
        <v>228</v>
      </c>
      <c r="P361">
        <v>92</v>
      </c>
      <c r="Q361" t="s">
        <v>724</v>
      </c>
      <c r="R361" t="s">
        <v>228</v>
      </c>
      <c r="T361" t="s">
        <v>771</v>
      </c>
      <c r="U361" t="s">
        <v>9754</v>
      </c>
      <c r="V361">
        <v>4</v>
      </c>
      <c r="W361">
        <v>11</v>
      </c>
      <c r="X361" t="s">
        <v>218</v>
      </c>
      <c r="Z361" t="s">
        <v>219</v>
      </c>
      <c r="AC361">
        <v>0</v>
      </c>
      <c r="AE361">
        <v>0</v>
      </c>
      <c r="AI361" t="s">
        <v>220</v>
      </c>
      <c r="AJ361" t="s">
        <v>221</v>
      </c>
      <c r="AK361" s="15">
        <v>37510</v>
      </c>
      <c r="AL361">
        <v>4157.95</v>
      </c>
      <c r="AM361">
        <f t="shared" si="15"/>
        <v>43</v>
      </c>
      <c r="AN361" t="str">
        <f t="shared" si="16"/>
        <v>39-43</v>
      </c>
      <c r="AO361" t="str">
        <f t="shared" si="17"/>
        <v>4.000 a 5.999</v>
      </c>
    </row>
    <row r="362" spans="1:41" x14ac:dyDescent="0.25">
      <c r="A362" t="s">
        <v>1654</v>
      </c>
      <c r="B362" t="s">
        <v>207</v>
      </c>
      <c r="C362">
        <v>413384</v>
      </c>
      <c r="D362">
        <v>32124007653</v>
      </c>
      <c r="E362" t="s">
        <v>1655</v>
      </c>
      <c r="F362" t="s">
        <v>233</v>
      </c>
      <c r="G362" t="s">
        <v>1656</v>
      </c>
      <c r="H362" t="s">
        <v>225</v>
      </c>
      <c r="I362" t="s">
        <v>212</v>
      </c>
      <c r="K362" t="s">
        <v>213</v>
      </c>
      <c r="L362" t="s">
        <v>1657</v>
      </c>
      <c r="M362">
        <v>71</v>
      </c>
      <c r="N362" t="s">
        <v>498</v>
      </c>
      <c r="O362" t="s">
        <v>215</v>
      </c>
      <c r="P362">
        <v>59</v>
      </c>
      <c r="Q362" t="s">
        <v>251</v>
      </c>
      <c r="R362" t="s">
        <v>215</v>
      </c>
      <c r="T362" t="s">
        <v>252</v>
      </c>
      <c r="U362" t="s">
        <v>9755</v>
      </c>
      <c r="V362">
        <v>4</v>
      </c>
      <c r="W362">
        <v>16</v>
      </c>
      <c r="X362" t="s">
        <v>218</v>
      </c>
      <c r="Z362" t="s">
        <v>219</v>
      </c>
      <c r="AC362">
        <v>0</v>
      </c>
      <c r="AE362">
        <v>0</v>
      </c>
      <c r="AI362" t="s">
        <v>220</v>
      </c>
      <c r="AJ362" t="s">
        <v>221</v>
      </c>
      <c r="AK362" s="15">
        <v>32820</v>
      </c>
      <c r="AL362">
        <v>8043.54</v>
      </c>
      <c r="AM362">
        <f t="shared" si="15"/>
        <v>64</v>
      </c>
      <c r="AN362" t="str">
        <f t="shared" si="16"/>
        <v>64-68</v>
      </c>
      <c r="AO362" t="str">
        <f t="shared" si="17"/>
        <v>8.000 a 9.999</v>
      </c>
    </row>
    <row r="363" spans="1:41" x14ac:dyDescent="0.25">
      <c r="A363" t="s">
        <v>1658</v>
      </c>
      <c r="B363" t="s">
        <v>207</v>
      </c>
      <c r="C363">
        <v>2390557</v>
      </c>
      <c r="D363">
        <v>9776178669</v>
      </c>
      <c r="E363" t="s">
        <v>1659</v>
      </c>
      <c r="F363" t="s">
        <v>233</v>
      </c>
      <c r="G363" t="s">
        <v>1660</v>
      </c>
      <c r="H363" t="s">
        <v>211</v>
      </c>
      <c r="I363" t="s">
        <v>212</v>
      </c>
      <c r="K363" t="s">
        <v>213</v>
      </c>
      <c r="M363">
        <v>340</v>
      </c>
      <c r="N363" t="s">
        <v>670</v>
      </c>
      <c r="O363" t="s">
        <v>215</v>
      </c>
      <c r="P363">
        <v>340</v>
      </c>
      <c r="Q363" t="s">
        <v>670</v>
      </c>
      <c r="R363" t="s">
        <v>215</v>
      </c>
      <c r="T363" t="s">
        <v>230</v>
      </c>
      <c r="U363" t="s">
        <v>9755</v>
      </c>
      <c r="V363">
        <v>4</v>
      </c>
      <c r="W363">
        <v>4</v>
      </c>
      <c r="X363" t="s">
        <v>218</v>
      </c>
      <c r="Z363" t="s">
        <v>219</v>
      </c>
      <c r="AC363">
        <v>0</v>
      </c>
      <c r="AE363">
        <v>0</v>
      </c>
      <c r="AI363" t="s">
        <v>220</v>
      </c>
      <c r="AJ363" t="s">
        <v>221</v>
      </c>
      <c r="AK363" s="15">
        <v>42842</v>
      </c>
      <c r="AL363">
        <v>4679.12</v>
      </c>
      <c r="AM363">
        <f t="shared" si="15"/>
        <v>34</v>
      </c>
      <c r="AN363" t="str">
        <f t="shared" si="16"/>
        <v>34-38</v>
      </c>
      <c r="AO363" t="str">
        <f t="shared" si="17"/>
        <v>4.000 a 5.999</v>
      </c>
    </row>
    <row r="364" spans="1:41" x14ac:dyDescent="0.25">
      <c r="A364" t="s">
        <v>1661</v>
      </c>
      <c r="B364" t="s">
        <v>207</v>
      </c>
      <c r="C364">
        <v>3136051</v>
      </c>
      <c r="D364">
        <v>6031266180</v>
      </c>
      <c r="E364" t="s">
        <v>1662</v>
      </c>
      <c r="F364" t="s">
        <v>233</v>
      </c>
      <c r="G364" t="s">
        <v>1663</v>
      </c>
      <c r="H364" t="s">
        <v>225</v>
      </c>
      <c r="I364" t="s">
        <v>212</v>
      </c>
      <c r="K364" t="s">
        <v>645</v>
      </c>
      <c r="M364">
        <v>406</v>
      </c>
      <c r="N364" t="s">
        <v>1664</v>
      </c>
      <c r="O364" t="s">
        <v>215</v>
      </c>
      <c r="P364">
        <v>403</v>
      </c>
      <c r="Q364" t="s">
        <v>435</v>
      </c>
      <c r="R364" t="s">
        <v>215</v>
      </c>
      <c r="T364" t="s">
        <v>290</v>
      </c>
      <c r="U364" t="s">
        <v>9755</v>
      </c>
      <c r="V364">
        <v>2</v>
      </c>
      <c r="W364">
        <v>3</v>
      </c>
      <c r="X364" t="s">
        <v>218</v>
      </c>
      <c r="Z364" t="s">
        <v>219</v>
      </c>
      <c r="AC364">
        <v>0</v>
      </c>
      <c r="AE364">
        <v>0</v>
      </c>
      <c r="AI364" t="s">
        <v>220</v>
      </c>
      <c r="AJ364" t="s">
        <v>221</v>
      </c>
      <c r="AK364" s="15">
        <v>43649</v>
      </c>
      <c r="AL364">
        <v>2905.71</v>
      </c>
      <c r="AM364">
        <f t="shared" si="15"/>
        <v>25</v>
      </c>
      <c r="AN364" t="str">
        <f t="shared" si="16"/>
        <v>24-28</v>
      </c>
      <c r="AO364" t="str">
        <f t="shared" si="17"/>
        <v>2.000 a 3.999</v>
      </c>
    </row>
    <row r="365" spans="1:41" x14ac:dyDescent="0.25">
      <c r="A365" t="s">
        <v>1665</v>
      </c>
      <c r="B365" t="s">
        <v>239</v>
      </c>
      <c r="C365">
        <v>1363861</v>
      </c>
      <c r="D365">
        <v>4994714665</v>
      </c>
      <c r="E365" t="s">
        <v>1666</v>
      </c>
      <c r="F365" t="s">
        <v>209</v>
      </c>
      <c r="G365" t="s">
        <v>1667</v>
      </c>
      <c r="H365" t="s">
        <v>225</v>
      </c>
      <c r="I365" t="s">
        <v>212</v>
      </c>
      <c r="K365" t="s">
        <v>213</v>
      </c>
      <c r="L365" t="s">
        <v>261</v>
      </c>
      <c r="M365">
        <v>212</v>
      </c>
      <c r="N365" t="s">
        <v>1668</v>
      </c>
      <c r="O365" t="s">
        <v>244</v>
      </c>
      <c r="P365">
        <v>211</v>
      </c>
      <c r="Q365" t="s">
        <v>245</v>
      </c>
      <c r="R365" t="s">
        <v>244</v>
      </c>
      <c r="T365" t="s">
        <v>217</v>
      </c>
      <c r="U365" t="s">
        <v>9754</v>
      </c>
      <c r="V365">
        <v>4</v>
      </c>
      <c r="W365">
        <v>13</v>
      </c>
      <c r="X365" t="s">
        <v>218</v>
      </c>
      <c r="Z365" t="s">
        <v>219</v>
      </c>
      <c r="AC365">
        <v>0</v>
      </c>
      <c r="AE365">
        <v>0</v>
      </c>
      <c r="AI365" t="s">
        <v>220</v>
      </c>
      <c r="AJ365" t="s">
        <v>221</v>
      </c>
      <c r="AK365" s="15">
        <v>37554</v>
      </c>
      <c r="AL365">
        <v>4833.87</v>
      </c>
      <c r="AM365">
        <f t="shared" si="15"/>
        <v>41</v>
      </c>
      <c r="AN365" t="str">
        <f t="shared" si="16"/>
        <v>39-43</v>
      </c>
      <c r="AO365" t="str">
        <f t="shared" si="17"/>
        <v>4.000 a 5.999</v>
      </c>
    </row>
    <row r="366" spans="1:41" x14ac:dyDescent="0.25">
      <c r="A366" t="s">
        <v>1669</v>
      </c>
      <c r="B366" t="s">
        <v>207</v>
      </c>
      <c r="C366">
        <v>2782289</v>
      </c>
      <c r="D366">
        <v>8044885684</v>
      </c>
      <c r="E366" t="s">
        <v>1670</v>
      </c>
      <c r="F366" t="s">
        <v>209</v>
      </c>
      <c r="G366" t="s">
        <v>1671</v>
      </c>
      <c r="H366" t="s">
        <v>225</v>
      </c>
      <c r="I366" t="s">
        <v>212</v>
      </c>
      <c r="K366" t="s">
        <v>317</v>
      </c>
      <c r="M366">
        <v>816</v>
      </c>
      <c r="N366" t="s">
        <v>582</v>
      </c>
      <c r="O366" t="s">
        <v>215</v>
      </c>
      <c r="P366">
        <v>808</v>
      </c>
      <c r="Q366" t="s">
        <v>583</v>
      </c>
      <c r="R366" t="s">
        <v>215</v>
      </c>
      <c r="T366" t="s">
        <v>230</v>
      </c>
      <c r="U366" t="s">
        <v>9756</v>
      </c>
      <c r="V366">
        <v>4</v>
      </c>
      <c r="W366">
        <v>9</v>
      </c>
      <c r="X366" t="s">
        <v>218</v>
      </c>
      <c r="Z366" t="s">
        <v>219</v>
      </c>
      <c r="AC366">
        <v>0</v>
      </c>
      <c r="AE366">
        <v>0</v>
      </c>
      <c r="AI366" t="s">
        <v>220</v>
      </c>
      <c r="AJ366" t="s">
        <v>221</v>
      </c>
      <c r="AK366" s="15">
        <v>40413</v>
      </c>
      <c r="AL366">
        <v>9679.66</v>
      </c>
      <c r="AM366">
        <f t="shared" si="15"/>
        <v>37</v>
      </c>
      <c r="AN366" t="str">
        <f t="shared" si="16"/>
        <v>34-38</v>
      </c>
      <c r="AO366" t="str">
        <f t="shared" si="17"/>
        <v>8.000 a 9.999</v>
      </c>
    </row>
    <row r="367" spans="1:41" x14ac:dyDescent="0.25">
      <c r="A367" t="s">
        <v>1672</v>
      </c>
      <c r="B367" t="s">
        <v>207</v>
      </c>
      <c r="C367">
        <v>3142294</v>
      </c>
      <c r="D367">
        <v>10019497652</v>
      </c>
      <c r="E367" t="s">
        <v>1673</v>
      </c>
      <c r="F367" t="s">
        <v>209</v>
      </c>
      <c r="G367" t="s">
        <v>1674</v>
      </c>
      <c r="H367" t="s">
        <v>211</v>
      </c>
      <c r="I367" t="s">
        <v>212</v>
      </c>
      <c r="K367" t="s">
        <v>645</v>
      </c>
      <c r="M367">
        <v>869</v>
      </c>
      <c r="N367" t="s">
        <v>1140</v>
      </c>
      <c r="O367" t="s">
        <v>215</v>
      </c>
      <c r="P367">
        <v>83</v>
      </c>
      <c r="Q367" t="s">
        <v>1675</v>
      </c>
      <c r="R367" t="s">
        <v>228</v>
      </c>
      <c r="S367" t="s">
        <v>443</v>
      </c>
      <c r="T367" t="s">
        <v>252</v>
      </c>
      <c r="U367" t="s">
        <v>9755</v>
      </c>
      <c r="V367">
        <v>2</v>
      </c>
      <c r="W367">
        <v>3</v>
      </c>
      <c r="X367" t="s">
        <v>218</v>
      </c>
      <c r="Z367" t="s">
        <v>219</v>
      </c>
      <c r="AC367">
        <v>0</v>
      </c>
      <c r="AE367">
        <v>0</v>
      </c>
      <c r="AI367" t="s">
        <v>220</v>
      </c>
      <c r="AJ367" t="s">
        <v>221</v>
      </c>
      <c r="AK367" s="15">
        <v>43683</v>
      </c>
      <c r="AL367">
        <v>3430.71</v>
      </c>
      <c r="AM367">
        <f t="shared" si="15"/>
        <v>28</v>
      </c>
      <c r="AN367" t="str">
        <f t="shared" si="16"/>
        <v>24-28</v>
      </c>
      <c r="AO367" t="str">
        <f t="shared" si="17"/>
        <v>2.000 a 3.999</v>
      </c>
    </row>
    <row r="368" spans="1:41" x14ac:dyDescent="0.25">
      <c r="A368" t="s">
        <v>1676</v>
      </c>
      <c r="B368" t="s">
        <v>207</v>
      </c>
      <c r="C368">
        <v>1134054</v>
      </c>
      <c r="D368">
        <v>3094319130</v>
      </c>
      <c r="E368" t="s">
        <v>1677</v>
      </c>
      <c r="F368" t="s">
        <v>209</v>
      </c>
      <c r="G368" t="s">
        <v>1678</v>
      </c>
      <c r="H368" t="s">
        <v>225</v>
      </c>
      <c r="I368" t="s">
        <v>212</v>
      </c>
      <c r="K368" t="s">
        <v>242</v>
      </c>
      <c r="M368">
        <v>92</v>
      </c>
      <c r="N368" t="s">
        <v>724</v>
      </c>
      <c r="O368" t="s">
        <v>228</v>
      </c>
      <c r="P368">
        <v>92</v>
      </c>
      <c r="Q368" t="s">
        <v>724</v>
      </c>
      <c r="R368" t="s">
        <v>228</v>
      </c>
      <c r="T368" t="s">
        <v>263</v>
      </c>
      <c r="U368" t="s">
        <v>9756</v>
      </c>
      <c r="V368">
        <v>1</v>
      </c>
      <c r="W368">
        <v>1</v>
      </c>
      <c r="X368" t="s">
        <v>218</v>
      </c>
      <c r="Z368" t="s">
        <v>219</v>
      </c>
      <c r="AC368">
        <v>0</v>
      </c>
      <c r="AE368">
        <v>0</v>
      </c>
      <c r="AI368" t="s">
        <v>220</v>
      </c>
      <c r="AJ368" t="s">
        <v>221</v>
      </c>
      <c r="AK368" s="15">
        <v>44795</v>
      </c>
      <c r="AL368">
        <v>8584.26</v>
      </c>
      <c r="AM368">
        <f t="shared" si="15"/>
        <v>31</v>
      </c>
      <c r="AN368" t="str">
        <f t="shared" si="16"/>
        <v>29-33</v>
      </c>
      <c r="AO368" t="str">
        <f t="shared" si="17"/>
        <v>8.000 a 9.999</v>
      </c>
    </row>
    <row r="369" spans="1:41" x14ac:dyDescent="0.25">
      <c r="A369" t="s">
        <v>1679</v>
      </c>
      <c r="B369" t="s">
        <v>207</v>
      </c>
      <c r="C369">
        <v>2764166</v>
      </c>
      <c r="D369">
        <v>5433023699</v>
      </c>
      <c r="E369" t="s">
        <v>1680</v>
      </c>
      <c r="F369" t="s">
        <v>209</v>
      </c>
      <c r="G369" t="s">
        <v>1681</v>
      </c>
      <c r="H369" t="s">
        <v>225</v>
      </c>
      <c r="I369" t="s">
        <v>212</v>
      </c>
      <c r="K369" t="s">
        <v>213</v>
      </c>
      <c r="M369">
        <v>806</v>
      </c>
      <c r="N369" t="s">
        <v>1682</v>
      </c>
      <c r="O369" t="s">
        <v>215</v>
      </c>
      <c r="P369">
        <v>806</v>
      </c>
      <c r="Q369" t="s">
        <v>1682</v>
      </c>
      <c r="R369" t="s">
        <v>215</v>
      </c>
      <c r="T369" t="s">
        <v>263</v>
      </c>
      <c r="U369" t="s">
        <v>9755</v>
      </c>
      <c r="V369">
        <v>1</v>
      </c>
      <c r="W369">
        <v>3</v>
      </c>
      <c r="X369" t="s">
        <v>218</v>
      </c>
      <c r="Z369" t="s">
        <v>219</v>
      </c>
      <c r="AC369">
        <v>0</v>
      </c>
      <c r="AE369">
        <v>0</v>
      </c>
      <c r="AI369" t="s">
        <v>220</v>
      </c>
      <c r="AJ369" t="s">
        <v>221</v>
      </c>
      <c r="AK369" s="15">
        <v>43704</v>
      </c>
      <c r="AL369">
        <v>4065.08</v>
      </c>
      <c r="AM369">
        <f t="shared" si="15"/>
        <v>41</v>
      </c>
      <c r="AN369" t="str">
        <f t="shared" si="16"/>
        <v>39-43</v>
      </c>
      <c r="AO369" t="str">
        <f t="shared" si="17"/>
        <v>4.000 a 5.999</v>
      </c>
    </row>
    <row r="370" spans="1:41" x14ac:dyDescent="0.25">
      <c r="A370" t="s">
        <v>1683</v>
      </c>
      <c r="B370" t="s">
        <v>207</v>
      </c>
      <c r="C370">
        <v>2089771</v>
      </c>
      <c r="D370">
        <v>9418036606</v>
      </c>
      <c r="E370" t="s">
        <v>1684</v>
      </c>
      <c r="F370" t="s">
        <v>209</v>
      </c>
      <c r="G370" t="s">
        <v>1685</v>
      </c>
      <c r="H370" t="s">
        <v>225</v>
      </c>
      <c r="I370" t="s">
        <v>212</v>
      </c>
      <c r="K370" t="s">
        <v>317</v>
      </c>
      <c r="M370">
        <v>348</v>
      </c>
      <c r="N370" t="s">
        <v>1686</v>
      </c>
      <c r="O370" t="s">
        <v>215</v>
      </c>
      <c r="P370">
        <v>344</v>
      </c>
      <c r="Q370" t="s">
        <v>494</v>
      </c>
      <c r="R370" t="s">
        <v>215</v>
      </c>
      <c r="T370" t="s">
        <v>230</v>
      </c>
      <c r="U370" t="s">
        <v>9755</v>
      </c>
      <c r="V370">
        <v>4</v>
      </c>
      <c r="W370">
        <v>6</v>
      </c>
      <c r="X370" t="s">
        <v>218</v>
      </c>
      <c r="Z370" t="s">
        <v>219</v>
      </c>
      <c r="AC370">
        <v>0</v>
      </c>
      <c r="AE370">
        <v>0</v>
      </c>
      <c r="AI370" t="s">
        <v>220</v>
      </c>
      <c r="AJ370" t="s">
        <v>221</v>
      </c>
      <c r="AK370" s="15">
        <v>41694</v>
      </c>
      <c r="AL370">
        <v>5153.97</v>
      </c>
      <c r="AM370">
        <f t="shared" si="15"/>
        <v>32</v>
      </c>
      <c r="AN370" t="str">
        <f t="shared" si="16"/>
        <v>29-33</v>
      </c>
      <c r="AO370" t="str">
        <f t="shared" si="17"/>
        <v>4.000 a 5.999</v>
      </c>
    </row>
    <row r="371" spans="1:41" x14ac:dyDescent="0.25">
      <c r="A371" t="s">
        <v>1687</v>
      </c>
      <c r="B371" t="s">
        <v>239</v>
      </c>
      <c r="C371">
        <v>2279993</v>
      </c>
      <c r="D371">
        <v>8787671697</v>
      </c>
      <c r="E371" t="s">
        <v>1688</v>
      </c>
      <c r="F371" t="s">
        <v>209</v>
      </c>
      <c r="G371" t="s">
        <v>1689</v>
      </c>
      <c r="H371" t="s">
        <v>225</v>
      </c>
      <c r="I371" t="s">
        <v>212</v>
      </c>
      <c r="K371" t="s">
        <v>213</v>
      </c>
      <c r="M371">
        <v>485</v>
      </c>
      <c r="N371" t="s">
        <v>411</v>
      </c>
      <c r="O371" t="s">
        <v>244</v>
      </c>
      <c r="P371">
        <v>211</v>
      </c>
      <c r="Q371" t="s">
        <v>245</v>
      </c>
      <c r="R371" t="s">
        <v>244</v>
      </c>
      <c r="T371" t="s">
        <v>217</v>
      </c>
      <c r="U371" t="s">
        <v>9754</v>
      </c>
      <c r="V371">
        <v>2</v>
      </c>
      <c r="W371">
        <v>5</v>
      </c>
      <c r="X371" t="s">
        <v>218</v>
      </c>
      <c r="Z371" t="s">
        <v>219</v>
      </c>
      <c r="AC371">
        <v>0</v>
      </c>
      <c r="AE371">
        <v>0</v>
      </c>
      <c r="AI371" t="s">
        <v>220</v>
      </c>
      <c r="AJ371" t="s">
        <v>221</v>
      </c>
      <c r="AK371" s="15">
        <v>42411</v>
      </c>
      <c r="AL371">
        <v>3289.31</v>
      </c>
      <c r="AM371">
        <f t="shared" si="15"/>
        <v>34</v>
      </c>
      <c r="AN371" t="str">
        <f t="shared" si="16"/>
        <v>34-38</v>
      </c>
      <c r="AO371" t="str">
        <f t="shared" si="17"/>
        <v>2.000 a 3.999</v>
      </c>
    </row>
    <row r="372" spans="1:41" x14ac:dyDescent="0.25">
      <c r="A372" t="s">
        <v>1690</v>
      </c>
      <c r="B372" t="s">
        <v>207</v>
      </c>
      <c r="C372">
        <v>3223617</v>
      </c>
      <c r="D372">
        <v>8861051618</v>
      </c>
      <c r="E372" t="s">
        <v>1691</v>
      </c>
      <c r="F372" t="s">
        <v>209</v>
      </c>
      <c r="G372" t="s">
        <v>1692</v>
      </c>
      <c r="H372" t="s">
        <v>225</v>
      </c>
      <c r="I372" t="s">
        <v>212</v>
      </c>
      <c r="K372" t="s">
        <v>213</v>
      </c>
      <c r="M372">
        <v>92</v>
      </c>
      <c r="N372" t="s">
        <v>724</v>
      </c>
      <c r="O372" t="s">
        <v>228</v>
      </c>
      <c r="P372">
        <v>92</v>
      </c>
      <c r="Q372" t="s">
        <v>724</v>
      </c>
      <c r="R372" t="s">
        <v>228</v>
      </c>
      <c r="T372" t="s">
        <v>263</v>
      </c>
      <c r="U372" t="s">
        <v>9756</v>
      </c>
      <c r="V372">
        <v>2</v>
      </c>
      <c r="W372">
        <v>2</v>
      </c>
      <c r="X372" t="s">
        <v>218</v>
      </c>
      <c r="Z372" t="s">
        <v>219</v>
      </c>
      <c r="AC372">
        <v>0</v>
      </c>
      <c r="AE372">
        <v>0</v>
      </c>
      <c r="AI372" t="s">
        <v>220</v>
      </c>
      <c r="AJ372" t="s">
        <v>221</v>
      </c>
      <c r="AK372" s="15">
        <v>44249</v>
      </c>
      <c r="AL372">
        <v>9993.51</v>
      </c>
      <c r="AM372">
        <f t="shared" si="15"/>
        <v>35</v>
      </c>
      <c r="AN372" t="str">
        <f t="shared" si="16"/>
        <v>34-38</v>
      </c>
      <c r="AO372" t="str">
        <f t="shared" si="17"/>
        <v>8.000 a 9.999</v>
      </c>
    </row>
    <row r="373" spans="1:41" x14ac:dyDescent="0.25">
      <c r="A373" t="s">
        <v>1693</v>
      </c>
      <c r="B373" t="s">
        <v>207</v>
      </c>
      <c r="C373">
        <v>1215081</v>
      </c>
      <c r="D373">
        <v>7892598693</v>
      </c>
      <c r="E373" t="s">
        <v>1694</v>
      </c>
      <c r="F373" t="s">
        <v>209</v>
      </c>
      <c r="G373" t="s">
        <v>1695</v>
      </c>
      <c r="H373" t="s">
        <v>211</v>
      </c>
      <c r="I373" t="s">
        <v>212</v>
      </c>
      <c r="K373" t="s">
        <v>213</v>
      </c>
      <c r="M373">
        <v>56</v>
      </c>
      <c r="N373" t="s">
        <v>869</v>
      </c>
      <c r="O373" t="s">
        <v>215</v>
      </c>
      <c r="P373">
        <v>29</v>
      </c>
      <c r="Q373" t="s">
        <v>229</v>
      </c>
      <c r="R373" t="s">
        <v>215</v>
      </c>
      <c r="T373" t="s">
        <v>217</v>
      </c>
      <c r="U373" t="s">
        <v>9755</v>
      </c>
      <c r="V373">
        <v>4</v>
      </c>
      <c r="W373">
        <v>6</v>
      </c>
      <c r="X373" t="s">
        <v>218</v>
      </c>
      <c r="Z373" t="s">
        <v>219</v>
      </c>
      <c r="AC373">
        <v>26254</v>
      </c>
      <c r="AD373" t="s">
        <v>372</v>
      </c>
      <c r="AE373">
        <v>0</v>
      </c>
      <c r="AI373" t="s">
        <v>220</v>
      </c>
      <c r="AJ373" t="s">
        <v>221</v>
      </c>
      <c r="AK373" s="15">
        <v>42895</v>
      </c>
      <c r="AL373">
        <v>5295.63</v>
      </c>
      <c r="AM373">
        <f t="shared" si="15"/>
        <v>36</v>
      </c>
      <c r="AN373" t="str">
        <f t="shared" si="16"/>
        <v>34-38</v>
      </c>
      <c r="AO373" t="str">
        <f t="shared" si="17"/>
        <v>4.000 a 5.999</v>
      </c>
    </row>
    <row r="374" spans="1:41" x14ac:dyDescent="0.25">
      <c r="A374" t="s">
        <v>1696</v>
      </c>
      <c r="B374" t="s">
        <v>207</v>
      </c>
      <c r="C374">
        <v>1877876</v>
      </c>
      <c r="D374">
        <v>5482506690</v>
      </c>
      <c r="E374" t="s">
        <v>756</v>
      </c>
      <c r="F374" t="s">
        <v>209</v>
      </c>
      <c r="G374" t="s">
        <v>1697</v>
      </c>
      <c r="H374" t="s">
        <v>225</v>
      </c>
      <c r="I374" t="s">
        <v>212</v>
      </c>
      <c r="K374" t="s">
        <v>213</v>
      </c>
      <c r="M374">
        <v>562</v>
      </c>
      <c r="N374" t="s">
        <v>1698</v>
      </c>
      <c r="O374" t="s">
        <v>362</v>
      </c>
      <c r="P374">
        <v>305</v>
      </c>
      <c r="Q374" t="s">
        <v>407</v>
      </c>
      <c r="R374" t="s">
        <v>362</v>
      </c>
      <c r="T374" t="s">
        <v>217</v>
      </c>
      <c r="U374" t="s">
        <v>9755</v>
      </c>
      <c r="V374">
        <v>4</v>
      </c>
      <c r="W374">
        <v>8</v>
      </c>
      <c r="X374" t="s">
        <v>218</v>
      </c>
      <c r="Z374" t="s">
        <v>219</v>
      </c>
      <c r="AC374">
        <v>0</v>
      </c>
      <c r="AE374">
        <v>0</v>
      </c>
      <c r="AI374" t="s">
        <v>220</v>
      </c>
      <c r="AJ374" t="s">
        <v>221</v>
      </c>
      <c r="AK374" s="15">
        <v>40742</v>
      </c>
      <c r="AL374">
        <v>4766.41</v>
      </c>
      <c r="AM374">
        <f t="shared" si="15"/>
        <v>39</v>
      </c>
      <c r="AN374" t="str">
        <f t="shared" si="16"/>
        <v>39-43</v>
      </c>
      <c r="AO374" t="str">
        <f t="shared" si="17"/>
        <v>4.000 a 5.999</v>
      </c>
    </row>
    <row r="375" spans="1:41" x14ac:dyDescent="0.25">
      <c r="A375" t="s">
        <v>1699</v>
      </c>
      <c r="B375" t="s">
        <v>239</v>
      </c>
      <c r="C375">
        <v>1879613</v>
      </c>
      <c r="D375">
        <v>8974818604</v>
      </c>
      <c r="E375" t="s">
        <v>1700</v>
      </c>
      <c r="F375" t="s">
        <v>209</v>
      </c>
      <c r="G375" t="s">
        <v>1701</v>
      </c>
      <c r="H375" t="s">
        <v>225</v>
      </c>
      <c r="I375" t="s">
        <v>212</v>
      </c>
      <c r="K375" t="s">
        <v>213</v>
      </c>
      <c r="M375">
        <v>485</v>
      </c>
      <c r="N375" t="s">
        <v>411</v>
      </c>
      <c r="O375" t="s">
        <v>244</v>
      </c>
      <c r="P375">
        <v>211</v>
      </c>
      <c r="Q375" t="s">
        <v>245</v>
      </c>
      <c r="R375" t="s">
        <v>244</v>
      </c>
      <c r="T375" t="s">
        <v>230</v>
      </c>
      <c r="U375" t="s">
        <v>9755</v>
      </c>
      <c r="V375">
        <v>4</v>
      </c>
      <c r="W375">
        <v>8</v>
      </c>
      <c r="X375" t="s">
        <v>218</v>
      </c>
      <c r="Z375" t="s">
        <v>219</v>
      </c>
      <c r="AC375">
        <v>0</v>
      </c>
      <c r="AE375">
        <v>0</v>
      </c>
      <c r="AI375" t="s">
        <v>220</v>
      </c>
      <c r="AJ375" t="s">
        <v>221</v>
      </c>
      <c r="AK375" s="15">
        <v>40743</v>
      </c>
      <c r="AL375">
        <v>7593.91</v>
      </c>
      <c r="AM375">
        <f t="shared" si="15"/>
        <v>35</v>
      </c>
      <c r="AN375" t="str">
        <f t="shared" si="16"/>
        <v>34-38</v>
      </c>
      <c r="AO375" t="str">
        <f t="shared" si="17"/>
        <v>6.000 a 7.999</v>
      </c>
    </row>
    <row r="376" spans="1:41" x14ac:dyDescent="0.25">
      <c r="A376" t="s">
        <v>1702</v>
      </c>
      <c r="B376" t="s">
        <v>207</v>
      </c>
      <c r="C376">
        <v>1784685</v>
      </c>
      <c r="D376">
        <v>68821360172</v>
      </c>
      <c r="E376" t="s">
        <v>1703</v>
      </c>
      <c r="F376" t="s">
        <v>209</v>
      </c>
      <c r="G376" t="s">
        <v>1704</v>
      </c>
      <c r="H376" t="s">
        <v>225</v>
      </c>
      <c r="I376" t="s">
        <v>212</v>
      </c>
      <c r="K376" t="s">
        <v>645</v>
      </c>
      <c r="M376">
        <v>833</v>
      </c>
      <c r="N376" t="s">
        <v>1705</v>
      </c>
      <c r="O376" t="s">
        <v>362</v>
      </c>
      <c r="P376">
        <v>0</v>
      </c>
      <c r="S376" t="s">
        <v>1060</v>
      </c>
      <c r="T376" t="s">
        <v>327</v>
      </c>
      <c r="X376" t="s">
        <v>761</v>
      </c>
      <c r="Z376" t="s">
        <v>219</v>
      </c>
      <c r="AC376">
        <v>0</v>
      </c>
      <c r="AE376">
        <v>0</v>
      </c>
      <c r="AI376" t="s">
        <v>220</v>
      </c>
      <c r="AJ376" t="s">
        <v>221</v>
      </c>
      <c r="AK376" s="15">
        <v>40312</v>
      </c>
      <c r="AL376">
        <v>0</v>
      </c>
      <c r="AM376">
        <f t="shared" si="15"/>
        <v>41</v>
      </c>
      <c r="AN376" t="str">
        <f t="shared" si="16"/>
        <v>39-43</v>
      </c>
      <c r="AO376" t="str">
        <f t="shared" si="17"/>
        <v>até 1.999</v>
      </c>
    </row>
    <row r="377" spans="1:41" x14ac:dyDescent="0.25">
      <c r="A377" t="s">
        <v>1706</v>
      </c>
      <c r="B377" t="s">
        <v>207</v>
      </c>
      <c r="C377">
        <v>3304271</v>
      </c>
      <c r="D377">
        <v>11617120626</v>
      </c>
      <c r="E377" t="s">
        <v>1707</v>
      </c>
      <c r="F377" t="s">
        <v>209</v>
      </c>
      <c r="G377" t="s">
        <v>1708</v>
      </c>
      <c r="H377" t="s">
        <v>225</v>
      </c>
      <c r="I377" t="s">
        <v>212</v>
      </c>
      <c r="K377" t="s">
        <v>213</v>
      </c>
      <c r="M377">
        <v>787</v>
      </c>
      <c r="N377" t="s">
        <v>1709</v>
      </c>
      <c r="O377" t="s">
        <v>669</v>
      </c>
      <c r="P377">
        <v>301</v>
      </c>
      <c r="Q377" t="s">
        <v>297</v>
      </c>
      <c r="R377" t="s">
        <v>298</v>
      </c>
      <c r="T377" t="s">
        <v>230</v>
      </c>
      <c r="U377" t="s">
        <v>9755</v>
      </c>
      <c r="V377">
        <v>1</v>
      </c>
      <c r="W377">
        <v>1</v>
      </c>
      <c r="X377" t="s">
        <v>218</v>
      </c>
      <c r="Z377" t="s">
        <v>219</v>
      </c>
      <c r="AC377">
        <v>0</v>
      </c>
      <c r="AE377">
        <v>0</v>
      </c>
      <c r="AI377" t="s">
        <v>220</v>
      </c>
      <c r="AJ377" t="s">
        <v>221</v>
      </c>
      <c r="AK377" s="15">
        <v>44784</v>
      </c>
      <c r="AL377">
        <v>3719.37</v>
      </c>
      <c r="AM377">
        <f t="shared" si="15"/>
        <v>29</v>
      </c>
      <c r="AN377" t="str">
        <f t="shared" si="16"/>
        <v>29-33</v>
      </c>
      <c r="AO377" t="str">
        <f t="shared" si="17"/>
        <v>2.000 a 3.999</v>
      </c>
    </row>
    <row r="378" spans="1:41" x14ac:dyDescent="0.25">
      <c r="A378" t="s">
        <v>1710</v>
      </c>
      <c r="B378" t="s">
        <v>207</v>
      </c>
      <c r="C378">
        <v>1118808</v>
      </c>
      <c r="D378">
        <v>99914840604</v>
      </c>
      <c r="E378" t="s">
        <v>1711</v>
      </c>
      <c r="F378" t="s">
        <v>209</v>
      </c>
      <c r="G378" t="s">
        <v>1712</v>
      </c>
      <c r="H378" t="s">
        <v>225</v>
      </c>
      <c r="I378" t="s">
        <v>212</v>
      </c>
      <c r="K378" t="s">
        <v>317</v>
      </c>
      <c r="M378">
        <v>271</v>
      </c>
      <c r="N378" t="s">
        <v>1118</v>
      </c>
      <c r="O378" t="s">
        <v>345</v>
      </c>
      <c r="P378">
        <v>271</v>
      </c>
      <c r="Q378" t="s">
        <v>1118</v>
      </c>
      <c r="R378" t="s">
        <v>345</v>
      </c>
      <c r="T378" t="s">
        <v>290</v>
      </c>
      <c r="U378" t="s">
        <v>9755</v>
      </c>
      <c r="V378">
        <v>2</v>
      </c>
      <c r="W378">
        <v>2</v>
      </c>
      <c r="X378" t="s">
        <v>218</v>
      </c>
      <c r="Z378" t="s">
        <v>219</v>
      </c>
      <c r="AC378">
        <v>0</v>
      </c>
      <c r="AE378">
        <v>0</v>
      </c>
      <c r="AI378" t="s">
        <v>220</v>
      </c>
      <c r="AJ378" t="s">
        <v>221</v>
      </c>
      <c r="AK378" s="15">
        <v>44179</v>
      </c>
      <c r="AL378">
        <v>5028.74</v>
      </c>
      <c r="AM378">
        <f t="shared" si="15"/>
        <v>45</v>
      </c>
      <c r="AN378" t="str">
        <f t="shared" si="16"/>
        <v>44-48</v>
      </c>
      <c r="AO378" t="str">
        <f t="shared" si="17"/>
        <v>4.000 a 5.999</v>
      </c>
    </row>
    <row r="379" spans="1:41" x14ac:dyDescent="0.25">
      <c r="A379" t="s">
        <v>1713</v>
      </c>
      <c r="B379" t="s">
        <v>207</v>
      </c>
      <c r="C379">
        <v>2666341</v>
      </c>
      <c r="D379">
        <v>8173220603</v>
      </c>
      <c r="E379" t="s">
        <v>1714</v>
      </c>
      <c r="F379" t="s">
        <v>209</v>
      </c>
      <c r="G379" t="s">
        <v>1715</v>
      </c>
      <c r="H379" t="s">
        <v>211</v>
      </c>
      <c r="I379" t="s">
        <v>212</v>
      </c>
      <c r="K379" t="s">
        <v>213</v>
      </c>
      <c r="L379" t="s">
        <v>261</v>
      </c>
      <c r="M379">
        <v>319</v>
      </c>
      <c r="N379" t="s">
        <v>530</v>
      </c>
      <c r="O379" t="s">
        <v>362</v>
      </c>
      <c r="P379">
        <v>319</v>
      </c>
      <c r="Q379" t="s">
        <v>530</v>
      </c>
      <c r="R379" t="s">
        <v>362</v>
      </c>
      <c r="T379" t="s">
        <v>230</v>
      </c>
      <c r="U379" t="s">
        <v>9754</v>
      </c>
      <c r="V379">
        <v>4</v>
      </c>
      <c r="W379">
        <v>6</v>
      </c>
      <c r="X379" t="s">
        <v>218</v>
      </c>
      <c r="Z379" t="s">
        <v>219</v>
      </c>
      <c r="AC379">
        <v>0</v>
      </c>
      <c r="AE379">
        <v>0</v>
      </c>
      <c r="AI379" t="s">
        <v>220</v>
      </c>
      <c r="AJ379" t="s">
        <v>221</v>
      </c>
      <c r="AK379" s="15">
        <v>41754</v>
      </c>
      <c r="AL379">
        <v>4015.15</v>
      </c>
      <c r="AM379">
        <f t="shared" si="15"/>
        <v>35</v>
      </c>
      <c r="AN379" t="str">
        <f t="shared" si="16"/>
        <v>34-38</v>
      </c>
      <c r="AO379" t="str">
        <f t="shared" si="17"/>
        <v>4.000 a 5.999</v>
      </c>
    </row>
    <row r="380" spans="1:41" x14ac:dyDescent="0.25">
      <c r="A380" t="s">
        <v>1716</v>
      </c>
      <c r="B380" t="s">
        <v>207</v>
      </c>
      <c r="C380">
        <v>2090320</v>
      </c>
      <c r="D380">
        <v>1666388629</v>
      </c>
      <c r="E380" t="s">
        <v>1717</v>
      </c>
      <c r="F380" t="s">
        <v>209</v>
      </c>
      <c r="G380" t="s">
        <v>1718</v>
      </c>
      <c r="H380" t="s">
        <v>225</v>
      </c>
      <c r="I380" t="s">
        <v>212</v>
      </c>
      <c r="K380" t="s">
        <v>213</v>
      </c>
      <c r="M380">
        <v>143</v>
      </c>
      <c r="N380" t="s">
        <v>1055</v>
      </c>
      <c r="O380" t="s">
        <v>215</v>
      </c>
      <c r="P380">
        <v>131</v>
      </c>
      <c r="Q380" t="s">
        <v>357</v>
      </c>
      <c r="R380" t="s">
        <v>215</v>
      </c>
      <c r="T380" t="s">
        <v>217</v>
      </c>
      <c r="U380" t="s">
        <v>9755</v>
      </c>
      <c r="V380">
        <v>4</v>
      </c>
      <c r="W380">
        <v>6</v>
      </c>
      <c r="X380" t="s">
        <v>218</v>
      </c>
      <c r="Z380" t="s">
        <v>219</v>
      </c>
      <c r="AC380">
        <v>0</v>
      </c>
      <c r="AE380">
        <v>0</v>
      </c>
      <c r="AI380" t="s">
        <v>220</v>
      </c>
      <c r="AJ380" t="s">
        <v>221</v>
      </c>
      <c r="AK380" s="15">
        <v>41694</v>
      </c>
      <c r="AL380">
        <v>4590.95</v>
      </c>
      <c r="AM380">
        <f t="shared" si="15"/>
        <v>33</v>
      </c>
      <c r="AN380" t="str">
        <f t="shared" si="16"/>
        <v>29-33</v>
      </c>
      <c r="AO380" t="str">
        <f t="shared" si="17"/>
        <v>4.000 a 5.999</v>
      </c>
    </row>
    <row r="381" spans="1:41" x14ac:dyDescent="0.25">
      <c r="A381" t="s">
        <v>1719</v>
      </c>
      <c r="B381" t="s">
        <v>207</v>
      </c>
      <c r="C381">
        <v>1967371</v>
      </c>
      <c r="D381">
        <v>10516234641</v>
      </c>
      <c r="E381" t="s">
        <v>1720</v>
      </c>
      <c r="F381" t="s">
        <v>233</v>
      </c>
      <c r="G381" t="s">
        <v>1721</v>
      </c>
      <c r="H381" t="s">
        <v>335</v>
      </c>
      <c r="I381" t="s">
        <v>212</v>
      </c>
      <c r="K381" t="s">
        <v>213</v>
      </c>
      <c r="M381">
        <v>262</v>
      </c>
      <c r="N381" t="s">
        <v>352</v>
      </c>
      <c r="O381" t="s">
        <v>215</v>
      </c>
      <c r="P381">
        <v>262</v>
      </c>
      <c r="Q381" t="s">
        <v>352</v>
      </c>
      <c r="R381" t="s">
        <v>215</v>
      </c>
      <c r="T381" t="s">
        <v>252</v>
      </c>
      <c r="U381" t="s">
        <v>9755</v>
      </c>
      <c r="V381">
        <v>4</v>
      </c>
      <c r="W381">
        <v>7</v>
      </c>
      <c r="X381" t="s">
        <v>218</v>
      </c>
      <c r="Z381" t="s">
        <v>219</v>
      </c>
      <c r="AC381">
        <v>26413</v>
      </c>
      <c r="AD381" t="s">
        <v>686</v>
      </c>
      <c r="AE381">
        <v>0</v>
      </c>
      <c r="AI381" t="s">
        <v>220</v>
      </c>
      <c r="AJ381" t="s">
        <v>221</v>
      </c>
      <c r="AK381" s="15">
        <v>43913</v>
      </c>
      <c r="AL381">
        <v>4315.96</v>
      </c>
      <c r="AM381">
        <f t="shared" si="15"/>
        <v>30</v>
      </c>
      <c r="AN381" t="str">
        <f t="shared" si="16"/>
        <v>29-33</v>
      </c>
      <c r="AO381" t="str">
        <f t="shared" si="17"/>
        <v>4.000 a 5.999</v>
      </c>
    </row>
    <row r="382" spans="1:41" x14ac:dyDescent="0.25">
      <c r="A382" t="s">
        <v>1722</v>
      </c>
      <c r="B382" t="s">
        <v>207</v>
      </c>
      <c r="C382">
        <v>409544</v>
      </c>
      <c r="D382">
        <v>39388492668</v>
      </c>
      <c r="E382" t="s">
        <v>1723</v>
      </c>
      <c r="F382" t="s">
        <v>209</v>
      </c>
      <c r="G382" t="s">
        <v>1724</v>
      </c>
      <c r="H382" t="s">
        <v>225</v>
      </c>
      <c r="I382" t="s">
        <v>212</v>
      </c>
      <c r="K382" t="s">
        <v>213</v>
      </c>
      <c r="L382" t="s">
        <v>1725</v>
      </c>
      <c r="M382">
        <v>367</v>
      </c>
      <c r="N382" t="s">
        <v>1726</v>
      </c>
      <c r="O382" t="s">
        <v>215</v>
      </c>
      <c r="P382">
        <v>363</v>
      </c>
      <c r="Q382" t="s">
        <v>730</v>
      </c>
      <c r="R382" t="s">
        <v>215</v>
      </c>
      <c r="T382" t="s">
        <v>217</v>
      </c>
      <c r="U382" t="s">
        <v>9755</v>
      </c>
      <c r="V382">
        <v>4</v>
      </c>
      <c r="W382">
        <v>16</v>
      </c>
      <c r="X382" t="s">
        <v>218</v>
      </c>
      <c r="Z382" t="s">
        <v>219</v>
      </c>
      <c r="AC382">
        <v>0</v>
      </c>
      <c r="AE382">
        <v>0</v>
      </c>
      <c r="AI382" t="s">
        <v>220</v>
      </c>
      <c r="AJ382" t="s">
        <v>221</v>
      </c>
      <c r="AK382" s="15">
        <v>29068</v>
      </c>
      <c r="AL382">
        <v>8282.35</v>
      </c>
      <c r="AM382">
        <f t="shared" si="15"/>
        <v>61</v>
      </c>
      <c r="AN382" t="str">
        <f t="shared" si="16"/>
        <v>59-63</v>
      </c>
      <c r="AO382" t="str">
        <f t="shared" si="17"/>
        <v>8.000 a 9.999</v>
      </c>
    </row>
    <row r="383" spans="1:41" x14ac:dyDescent="0.25">
      <c r="A383" t="s">
        <v>1727</v>
      </c>
      <c r="B383" t="s">
        <v>239</v>
      </c>
      <c r="C383">
        <v>1435550</v>
      </c>
      <c r="D383">
        <v>5196498699</v>
      </c>
      <c r="E383" t="s">
        <v>1728</v>
      </c>
      <c r="F383" t="s">
        <v>209</v>
      </c>
      <c r="G383" t="s">
        <v>1729</v>
      </c>
      <c r="H383" t="s">
        <v>529</v>
      </c>
      <c r="I383" t="s">
        <v>212</v>
      </c>
      <c r="K383" t="s">
        <v>317</v>
      </c>
      <c r="L383" t="s">
        <v>318</v>
      </c>
      <c r="M383">
        <v>769</v>
      </c>
      <c r="N383" t="s">
        <v>288</v>
      </c>
      <c r="O383" t="s">
        <v>283</v>
      </c>
      <c r="P383">
        <v>746</v>
      </c>
      <c r="Q383" t="s">
        <v>289</v>
      </c>
      <c r="R383" t="s">
        <v>283</v>
      </c>
      <c r="T383" t="s">
        <v>217</v>
      </c>
      <c r="U383" t="s">
        <v>9755</v>
      </c>
      <c r="V383">
        <v>4</v>
      </c>
      <c r="W383">
        <v>12</v>
      </c>
      <c r="X383" t="s">
        <v>218</v>
      </c>
      <c r="Z383" t="s">
        <v>219</v>
      </c>
      <c r="AC383">
        <v>0</v>
      </c>
      <c r="AE383">
        <v>0</v>
      </c>
      <c r="AI383" t="s">
        <v>220</v>
      </c>
      <c r="AJ383" t="s">
        <v>291</v>
      </c>
      <c r="AK383" s="15">
        <v>37958</v>
      </c>
      <c r="AL383">
        <v>6689.04</v>
      </c>
      <c r="AM383">
        <f t="shared" si="15"/>
        <v>41</v>
      </c>
      <c r="AN383" t="str">
        <f t="shared" si="16"/>
        <v>39-43</v>
      </c>
      <c r="AO383" t="str">
        <f t="shared" si="17"/>
        <v>6.000 a 7.999</v>
      </c>
    </row>
    <row r="384" spans="1:41" x14ac:dyDescent="0.25">
      <c r="A384" t="s">
        <v>1730</v>
      </c>
      <c r="B384" t="s">
        <v>239</v>
      </c>
      <c r="C384">
        <v>3091235</v>
      </c>
      <c r="D384">
        <v>7995968680</v>
      </c>
      <c r="E384" t="s">
        <v>1731</v>
      </c>
      <c r="F384" t="s">
        <v>209</v>
      </c>
      <c r="G384" t="s">
        <v>1732</v>
      </c>
      <c r="H384" t="s">
        <v>225</v>
      </c>
      <c r="I384" t="s">
        <v>212</v>
      </c>
      <c r="K384" t="s">
        <v>213</v>
      </c>
      <c r="M384">
        <v>498</v>
      </c>
      <c r="N384" t="s">
        <v>423</v>
      </c>
      <c r="O384" t="s">
        <v>244</v>
      </c>
      <c r="P384">
        <v>211</v>
      </c>
      <c r="Q384" t="s">
        <v>245</v>
      </c>
      <c r="R384" t="s">
        <v>244</v>
      </c>
      <c r="T384" t="s">
        <v>217</v>
      </c>
      <c r="U384" t="s">
        <v>9755</v>
      </c>
      <c r="V384">
        <v>3</v>
      </c>
      <c r="W384">
        <v>2</v>
      </c>
      <c r="X384" t="s">
        <v>218</v>
      </c>
      <c r="Z384" t="s">
        <v>219</v>
      </c>
      <c r="AC384">
        <v>0</v>
      </c>
      <c r="AE384">
        <v>0</v>
      </c>
      <c r="AI384" t="s">
        <v>220</v>
      </c>
      <c r="AJ384" t="s">
        <v>221</v>
      </c>
      <c r="AK384" s="15">
        <v>43514</v>
      </c>
      <c r="AL384">
        <v>4741.21</v>
      </c>
      <c r="AM384">
        <f t="shared" si="15"/>
        <v>27</v>
      </c>
      <c r="AN384" t="str">
        <f t="shared" si="16"/>
        <v>24-28</v>
      </c>
      <c r="AO384" t="str">
        <f t="shared" si="17"/>
        <v>4.000 a 5.999</v>
      </c>
    </row>
    <row r="385" spans="1:41" x14ac:dyDescent="0.25">
      <c r="A385" t="s">
        <v>1733</v>
      </c>
      <c r="B385" t="s">
        <v>239</v>
      </c>
      <c r="C385">
        <v>1434863</v>
      </c>
      <c r="D385">
        <v>97757225000</v>
      </c>
      <c r="E385" t="s">
        <v>1734</v>
      </c>
      <c r="F385" t="s">
        <v>209</v>
      </c>
      <c r="G385" t="s">
        <v>1735</v>
      </c>
      <c r="H385" t="s">
        <v>335</v>
      </c>
      <c r="I385" t="s">
        <v>212</v>
      </c>
      <c r="K385" t="s">
        <v>1736</v>
      </c>
      <c r="L385" t="s">
        <v>1737</v>
      </c>
      <c r="M385">
        <v>549</v>
      </c>
      <c r="N385" t="s">
        <v>791</v>
      </c>
      <c r="O385" t="s">
        <v>244</v>
      </c>
      <c r="P385">
        <v>211</v>
      </c>
      <c r="Q385" t="s">
        <v>245</v>
      </c>
      <c r="R385" t="s">
        <v>244</v>
      </c>
      <c r="T385" t="s">
        <v>217</v>
      </c>
      <c r="U385" t="s">
        <v>9755</v>
      </c>
      <c r="V385">
        <v>4</v>
      </c>
      <c r="W385">
        <v>13</v>
      </c>
      <c r="X385" t="s">
        <v>218</v>
      </c>
      <c r="Z385" t="s">
        <v>219</v>
      </c>
      <c r="AC385">
        <v>0</v>
      </c>
      <c r="AE385">
        <v>0</v>
      </c>
      <c r="AI385" t="s">
        <v>220</v>
      </c>
      <c r="AJ385" t="s">
        <v>221</v>
      </c>
      <c r="AK385" s="15">
        <v>37943</v>
      </c>
      <c r="AL385">
        <v>6096.4</v>
      </c>
      <c r="AM385">
        <f t="shared" si="15"/>
        <v>42</v>
      </c>
      <c r="AN385" t="str">
        <f t="shared" si="16"/>
        <v>39-43</v>
      </c>
      <c r="AO385" t="str">
        <f t="shared" si="17"/>
        <v>6.000 a 7.999</v>
      </c>
    </row>
    <row r="386" spans="1:41" x14ac:dyDescent="0.25">
      <c r="A386" t="s">
        <v>1738</v>
      </c>
      <c r="B386" t="s">
        <v>239</v>
      </c>
      <c r="C386">
        <v>2295616</v>
      </c>
      <c r="D386">
        <v>88117073668</v>
      </c>
      <c r="E386" t="s">
        <v>1739</v>
      </c>
      <c r="F386" t="s">
        <v>209</v>
      </c>
      <c r="G386" t="s">
        <v>1740</v>
      </c>
      <c r="H386" t="s">
        <v>225</v>
      </c>
      <c r="I386" t="s">
        <v>212</v>
      </c>
      <c r="K386" t="s">
        <v>213</v>
      </c>
      <c r="L386" t="s">
        <v>1741</v>
      </c>
      <c r="M386">
        <v>771</v>
      </c>
      <c r="N386" t="s">
        <v>303</v>
      </c>
      <c r="O386" t="s">
        <v>283</v>
      </c>
      <c r="P386">
        <v>746</v>
      </c>
      <c r="Q386" t="s">
        <v>289</v>
      </c>
      <c r="R386" t="s">
        <v>283</v>
      </c>
      <c r="T386" t="s">
        <v>217</v>
      </c>
      <c r="U386" t="s">
        <v>9756</v>
      </c>
      <c r="V386">
        <v>1</v>
      </c>
      <c r="W386">
        <v>12</v>
      </c>
      <c r="X386" t="s">
        <v>218</v>
      </c>
      <c r="Z386" t="s">
        <v>219</v>
      </c>
      <c r="AC386">
        <v>0</v>
      </c>
      <c r="AE386">
        <v>0</v>
      </c>
      <c r="AI386" t="s">
        <v>220</v>
      </c>
      <c r="AJ386" t="s">
        <v>221</v>
      </c>
      <c r="AK386" s="15">
        <v>38183</v>
      </c>
      <c r="AL386">
        <v>17830.96</v>
      </c>
      <c r="AM386">
        <f t="shared" si="15"/>
        <v>51</v>
      </c>
      <c r="AN386" t="str">
        <f t="shared" si="16"/>
        <v>49-53</v>
      </c>
      <c r="AO386" t="str">
        <f t="shared" si="17"/>
        <v>16.000 a 17.999</v>
      </c>
    </row>
    <row r="387" spans="1:41" x14ac:dyDescent="0.25">
      <c r="A387" t="s">
        <v>1742</v>
      </c>
      <c r="B387" t="s">
        <v>239</v>
      </c>
      <c r="C387">
        <v>1123490</v>
      </c>
      <c r="D387">
        <v>95161813687</v>
      </c>
      <c r="E387" t="s">
        <v>1743</v>
      </c>
      <c r="F387" t="s">
        <v>209</v>
      </c>
      <c r="G387" t="s">
        <v>1744</v>
      </c>
      <c r="H387" t="s">
        <v>335</v>
      </c>
      <c r="I387" t="s">
        <v>212</v>
      </c>
      <c r="K387" t="s">
        <v>213</v>
      </c>
      <c r="L387" t="s">
        <v>261</v>
      </c>
      <c r="M387">
        <v>483</v>
      </c>
      <c r="N387" t="s">
        <v>562</v>
      </c>
      <c r="O387" t="s">
        <v>244</v>
      </c>
      <c r="P387">
        <v>211</v>
      </c>
      <c r="Q387" t="s">
        <v>245</v>
      </c>
      <c r="R387" t="s">
        <v>244</v>
      </c>
      <c r="T387" t="s">
        <v>252</v>
      </c>
      <c r="U387" t="s">
        <v>9754</v>
      </c>
      <c r="V387">
        <v>4</v>
      </c>
      <c r="W387">
        <v>16</v>
      </c>
      <c r="X387" t="s">
        <v>218</v>
      </c>
      <c r="Z387" t="s">
        <v>219</v>
      </c>
      <c r="AC387">
        <v>0</v>
      </c>
      <c r="AE387">
        <v>0</v>
      </c>
      <c r="AI387" t="s">
        <v>220</v>
      </c>
      <c r="AJ387" t="s">
        <v>221</v>
      </c>
      <c r="AK387" s="15">
        <v>34715</v>
      </c>
      <c r="AL387">
        <v>10520.13</v>
      </c>
      <c r="AM387">
        <f t="shared" ref="AM387:AM450" si="18">(YEAR($AR$3))-YEAR(E387)</f>
        <v>48</v>
      </c>
      <c r="AN387" t="str">
        <f t="shared" ref="AN387:AN450" si="19">VLOOKUP(AM387,$AT$3:$AU$14,2,1)</f>
        <v>44-48</v>
      </c>
      <c r="AO387" t="str">
        <f t="shared" ref="AO387:AO450" si="20">VLOOKUP(AL387,$AV$3:$AW$13,2,1)</f>
        <v>10.000 a 11.999</v>
      </c>
    </row>
    <row r="388" spans="1:41" x14ac:dyDescent="0.25">
      <c r="A388" t="s">
        <v>1745</v>
      </c>
      <c r="B388" t="s">
        <v>207</v>
      </c>
      <c r="C388">
        <v>1974453</v>
      </c>
      <c r="D388">
        <v>8939116666</v>
      </c>
      <c r="E388" t="s">
        <v>1746</v>
      </c>
      <c r="F388" t="s">
        <v>209</v>
      </c>
      <c r="G388" t="s">
        <v>1747</v>
      </c>
      <c r="H388" t="s">
        <v>287</v>
      </c>
      <c r="I388" t="s">
        <v>212</v>
      </c>
      <c r="K388" t="s">
        <v>213</v>
      </c>
      <c r="M388">
        <v>683</v>
      </c>
      <c r="N388" t="s">
        <v>1496</v>
      </c>
      <c r="O388" t="s">
        <v>215</v>
      </c>
      <c r="P388">
        <v>59</v>
      </c>
      <c r="Q388" t="s">
        <v>251</v>
      </c>
      <c r="R388" t="s">
        <v>215</v>
      </c>
      <c r="T388" t="s">
        <v>217</v>
      </c>
      <c r="U388" t="s">
        <v>9756</v>
      </c>
      <c r="V388">
        <v>4</v>
      </c>
      <c r="W388">
        <v>6</v>
      </c>
      <c r="X388" t="s">
        <v>218</v>
      </c>
      <c r="Z388" t="s">
        <v>219</v>
      </c>
      <c r="AC388">
        <v>0</v>
      </c>
      <c r="AE388">
        <v>0</v>
      </c>
      <c r="AI388" t="s">
        <v>220</v>
      </c>
      <c r="AJ388" t="s">
        <v>221</v>
      </c>
      <c r="AK388" s="15">
        <v>41205</v>
      </c>
      <c r="AL388">
        <v>7380.95</v>
      </c>
      <c r="AM388">
        <f t="shared" si="18"/>
        <v>33</v>
      </c>
      <c r="AN388" t="str">
        <f t="shared" si="19"/>
        <v>29-33</v>
      </c>
      <c r="AO388" t="str">
        <f t="shared" si="20"/>
        <v>6.000 a 7.999</v>
      </c>
    </row>
    <row r="389" spans="1:41" x14ac:dyDescent="0.25">
      <c r="A389" t="s">
        <v>1748</v>
      </c>
      <c r="B389" t="s">
        <v>207</v>
      </c>
      <c r="C389">
        <v>1574598</v>
      </c>
      <c r="D389">
        <v>5206558699</v>
      </c>
      <c r="E389" t="s">
        <v>1749</v>
      </c>
      <c r="F389" t="s">
        <v>209</v>
      </c>
      <c r="G389" t="s">
        <v>1750</v>
      </c>
      <c r="H389" t="s">
        <v>225</v>
      </c>
      <c r="I389" t="s">
        <v>212</v>
      </c>
      <c r="K389" t="s">
        <v>213</v>
      </c>
      <c r="M389">
        <v>793</v>
      </c>
      <c r="N389" t="s">
        <v>553</v>
      </c>
      <c r="O389" t="s">
        <v>434</v>
      </c>
      <c r="P389">
        <v>298</v>
      </c>
      <c r="Q389" t="s">
        <v>554</v>
      </c>
      <c r="R389" t="s">
        <v>362</v>
      </c>
      <c r="T389" t="s">
        <v>230</v>
      </c>
      <c r="U389" t="s">
        <v>9755</v>
      </c>
      <c r="V389">
        <v>4</v>
      </c>
      <c r="W389">
        <v>11</v>
      </c>
      <c r="X389" t="s">
        <v>218</v>
      </c>
      <c r="Z389" t="s">
        <v>219</v>
      </c>
      <c r="AC389">
        <v>26282</v>
      </c>
      <c r="AD389" t="s">
        <v>1751</v>
      </c>
      <c r="AE389">
        <v>0</v>
      </c>
      <c r="AI389" t="s">
        <v>220</v>
      </c>
      <c r="AJ389" t="s">
        <v>221</v>
      </c>
      <c r="AK389" s="15">
        <v>41061</v>
      </c>
      <c r="AL389">
        <v>6518.45</v>
      </c>
      <c r="AM389">
        <f t="shared" si="18"/>
        <v>41</v>
      </c>
      <c r="AN389" t="str">
        <f t="shared" si="19"/>
        <v>39-43</v>
      </c>
      <c r="AO389" t="str">
        <f t="shared" si="20"/>
        <v>6.000 a 7.999</v>
      </c>
    </row>
    <row r="390" spans="1:41" x14ac:dyDescent="0.25">
      <c r="A390" t="s">
        <v>1752</v>
      </c>
      <c r="B390" t="s">
        <v>239</v>
      </c>
      <c r="C390">
        <v>1123533</v>
      </c>
      <c r="D390">
        <v>74382756634</v>
      </c>
      <c r="E390" t="s">
        <v>1753</v>
      </c>
      <c r="F390" t="s">
        <v>209</v>
      </c>
      <c r="G390" t="s">
        <v>1754</v>
      </c>
      <c r="H390" t="s">
        <v>225</v>
      </c>
      <c r="I390" t="s">
        <v>212</v>
      </c>
      <c r="K390" t="s">
        <v>317</v>
      </c>
      <c r="L390" t="s">
        <v>655</v>
      </c>
      <c r="M390">
        <v>485</v>
      </c>
      <c r="N390" t="s">
        <v>411</v>
      </c>
      <c r="O390" t="s">
        <v>244</v>
      </c>
      <c r="P390">
        <v>211</v>
      </c>
      <c r="Q390" t="s">
        <v>245</v>
      </c>
      <c r="R390" t="s">
        <v>244</v>
      </c>
      <c r="T390" t="s">
        <v>217</v>
      </c>
      <c r="U390" t="s">
        <v>9754</v>
      </c>
      <c r="V390">
        <v>4</v>
      </c>
      <c r="W390">
        <v>16</v>
      </c>
      <c r="X390" t="s">
        <v>218</v>
      </c>
      <c r="Z390" t="s">
        <v>219</v>
      </c>
      <c r="AC390">
        <v>0</v>
      </c>
      <c r="AE390">
        <v>0</v>
      </c>
      <c r="AI390" t="s">
        <v>220</v>
      </c>
      <c r="AJ390" t="s">
        <v>221</v>
      </c>
      <c r="AK390" s="15">
        <v>34715</v>
      </c>
      <c r="AL390">
        <v>5576.68</v>
      </c>
      <c r="AM390">
        <f t="shared" si="18"/>
        <v>51</v>
      </c>
      <c r="AN390" t="str">
        <f t="shared" si="19"/>
        <v>49-53</v>
      </c>
      <c r="AO390" t="str">
        <f t="shared" si="20"/>
        <v>4.000 a 5.999</v>
      </c>
    </row>
    <row r="391" spans="1:41" x14ac:dyDescent="0.25">
      <c r="A391" t="s">
        <v>1755</v>
      </c>
      <c r="B391" t="s">
        <v>207</v>
      </c>
      <c r="C391">
        <v>2319719</v>
      </c>
      <c r="D391">
        <v>78797586668</v>
      </c>
      <c r="E391" t="s">
        <v>1756</v>
      </c>
      <c r="F391" t="s">
        <v>209</v>
      </c>
      <c r="G391" t="s">
        <v>1757</v>
      </c>
      <c r="H391" t="s">
        <v>287</v>
      </c>
      <c r="I391" t="s">
        <v>212</v>
      </c>
      <c r="K391" t="s">
        <v>213</v>
      </c>
      <c r="M391">
        <v>314</v>
      </c>
      <c r="N391" t="s">
        <v>641</v>
      </c>
      <c r="O391" t="s">
        <v>362</v>
      </c>
      <c r="P391">
        <v>314</v>
      </c>
      <c r="Q391" t="s">
        <v>641</v>
      </c>
      <c r="R391" t="s">
        <v>362</v>
      </c>
      <c r="T391" t="s">
        <v>499</v>
      </c>
      <c r="U391" t="s">
        <v>9754</v>
      </c>
      <c r="V391">
        <v>4</v>
      </c>
      <c r="W391">
        <v>5</v>
      </c>
      <c r="X391" t="s">
        <v>218</v>
      </c>
      <c r="Z391" t="s">
        <v>219</v>
      </c>
      <c r="AC391">
        <v>0</v>
      </c>
      <c r="AE391">
        <v>0</v>
      </c>
      <c r="AI391" t="s">
        <v>220</v>
      </c>
      <c r="AJ391" t="s">
        <v>221</v>
      </c>
      <c r="AK391" s="15">
        <v>42529</v>
      </c>
      <c r="AL391">
        <v>3178</v>
      </c>
      <c r="AM391">
        <f t="shared" si="18"/>
        <v>48</v>
      </c>
      <c r="AN391" t="str">
        <f t="shared" si="19"/>
        <v>44-48</v>
      </c>
      <c r="AO391" t="str">
        <f t="shared" si="20"/>
        <v>2.000 a 3.999</v>
      </c>
    </row>
    <row r="392" spans="1:41" x14ac:dyDescent="0.25">
      <c r="A392" t="s">
        <v>1758</v>
      </c>
      <c r="B392" t="s">
        <v>239</v>
      </c>
      <c r="C392">
        <v>1434864</v>
      </c>
      <c r="D392">
        <v>48112933634</v>
      </c>
      <c r="E392" t="s">
        <v>1759</v>
      </c>
      <c r="F392" t="s">
        <v>209</v>
      </c>
      <c r="G392" t="s">
        <v>1760</v>
      </c>
      <c r="H392" t="s">
        <v>225</v>
      </c>
      <c r="I392" t="s">
        <v>212</v>
      </c>
      <c r="K392" t="s">
        <v>213</v>
      </c>
      <c r="L392" t="s">
        <v>235</v>
      </c>
      <c r="M392">
        <v>757</v>
      </c>
      <c r="N392" t="s">
        <v>1761</v>
      </c>
      <c r="O392" t="s">
        <v>244</v>
      </c>
      <c r="P392">
        <v>211</v>
      </c>
      <c r="Q392" t="s">
        <v>245</v>
      </c>
      <c r="R392" t="s">
        <v>244</v>
      </c>
      <c r="T392" t="s">
        <v>217</v>
      </c>
      <c r="U392" t="s">
        <v>9755</v>
      </c>
      <c r="V392">
        <v>4</v>
      </c>
      <c r="W392">
        <v>13</v>
      </c>
      <c r="X392" t="s">
        <v>218</v>
      </c>
      <c r="Z392" t="s">
        <v>219</v>
      </c>
      <c r="AC392">
        <v>0</v>
      </c>
      <c r="AE392">
        <v>0</v>
      </c>
      <c r="AI392" t="s">
        <v>220</v>
      </c>
      <c r="AJ392" t="s">
        <v>221</v>
      </c>
      <c r="AK392" s="15">
        <v>37942</v>
      </c>
      <c r="AL392">
        <v>6164.87</v>
      </c>
      <c r="AM392">
        <f t="shared" si="18"/>
        <v>59</v>
      </c>
      <c r="AN392" t="str">
        <f t="shared" si="19"/>
        <v>59-63</v>
      </c>
      <c r="AO392" t="str">
        <f t="shared" si="20"/>
        <v>6.000 a 7.999</v>
      </c>
    </row>
    <row r="393" spans="1:41" x14ac:dyDescent="0.25">
      <c r="A393" t="s">
        <v>1762</v>
      </c>
      <c r="B393" t="s">
        <v>207</v>
      </c>
      <c r="C393">
        <v>2566078</v>
      </c>
      <c r="D393">
        <v>1403239614</v>
      </c>
      <c r="E393" t="s">
        <v>1763</v>
      </c>
      <c r="F393" t="s">
        <v>209</v>
      </c>
      <c r="G393" t="s">
        <v>1764</v>
      </c>
      <c r="H393" t="s">
        <v>225</v>
      </c>
      <c r="I393" t="s">
        <v>212</v>
      </c>
      <c r="K393" t="s">
        <v>213</v>
      </c>
      <c r="L393" t="s">
        <v>1765</v>
      </c>
      <c r="M393">
        <v>952</v>
      </c>
      <c r="N393" t="s">
        <v>312</v>
      </c>
      <c r="O393" t="s">
        <v>215</v>
      </c>
      <c r="P393">
        <v>944</v>
      </c>
      <c r="Q393" t="s">
        <v>313</v>
      </c>
      <c r="R393" t="s">
        <v>215</v>
      </c>
      <c r="T393" t="s">
        <v>217</v>
      </c>
      <c r="U393" t="s">
        <v>9756</v>
      </c>
      <c r="V393">
        <v>4</v>
      </c>
      <c r="W393">
        <v>10</v>
      </c>
      <c r="X393" t="s">
        <v>218</v>
      </c>
      <c r="Z393" t="s">
        <v>219</v>
      </c>
      <c r="AC393">
        <v>0</v>
      </c>
      <c r="AE393">
        <v>0</v>
      </c>
      <c r="AI393" t="s">
        <v>220</v>
      </c>
      <c r="AJ393" t="s">
        <v>221</v>
      </c>
      <c r="AK393" s="15">
        <v>39710</v>
      </c>
      <c r="AL393">
        <v>8601.52</v>
      </c>
      <c r="AM393">
        <f t="shared" si="18"/>
        <v>40</v>
      </c>
      <c r="AN393" t="str">
        <f t="shared" si="19"/>
        <v>39-43</v>
      </c>
      <c r="AO393" t="str">
        <f t="shared" si="20"/>
        <v>8.000 a 9.999</v>
      </c>
    </row>
    <row r="394" spans="1:41" x14ac:dyDescent="0.25">
      <c r="A394" t="s">
        <v>1766</v>
      </c>
      <c r="B394" t="s">
        <v>207</v>
      </c>
      <c r="C394">
        <v>1008466</v>
      </c>
      <c r="D394">
        <v>1936707128</v>
      </c>
      <c r="E394" t="s">
        <v>1767</v>
      </c>
      <c r="F394" t="s">
        <v>209</v>
      </c>
      <c r="G394" t="s">
        <v>1768</v>
      </c>
      <c r="H394" t="s">
        <v>335</v>
      </c>
      <c r="I394" t="s">
        <v>212</v>
      </c>
      <c r="K394" t="s">
        <v>213</v>
      </c>
      <c r="M394">
        <v>399</v>
      </c>
      <c r="N394" t="s">
        <v>525</v>
      </c>
      <c r="O394" t="s">
        <v>298</v>
      </c>
      <c r="P394">
        <v>399</v>
      </c>
      <c r="Q394" t="s">
        <v>525</v>
      </c>
      <c r="R394" t="s">
        <v>298</v>
      </c>
      <c r="T394" t="s">
        <v>217</v>
      </c>
      <c r="U394" t="s">
        <v>9754</v>
      </c>
      <c r="V394">
        <v>4</v>
      </c>
      <c r="W394">
        <v>4</v>
      </c>
      <c r="X394" t="s">
        <v>218</v>
      </c>
      <c r="Z394" t="s">
        <v>219</v>
      </c>
      <c r="AC394">
        <v>26410</v>
      </c>
      <c r="AD394" t="s">
        <v>1769</v>
      </c>
      <c r="AE394">
        <v>0</v>
      </c>
      <c r="AI394" t="s">
        <v>220</v>
      </c>
      <c r="AJ394" t="s">
        <v>221</v>
      </c>
      <c r="AK394" s="15">
        <v>44692</v>
      </c>
      <c r="AL394">
        <v>3181.04</v>
      </c>
      <c r="AM394">
        <f t="shared" si="18"/>
        <v>34</v>
      </c>
      <c r="AN394" t="str">
        <f t="shared" si="19"/>
        <v>34-38</v>
      </c>
      <c r="AO394" t="str">
        <f t="shared" si="20"/>
        <v>2.000 a 3.999</v>
      </c>
    </row>
    <row r="395" spans="1:41" x14ac:dyDescent="0.25">
      <c r="A395" t="s">
        <v>1770</v>
      </c>
      <c r="B395" t="s">
        <v>239</v>
      </c>
      <c r="C395">
        <v>1435389</v>
      </c>
      <c r="D395">
        <v>48540102072</v>
      </c>
      <c r="E395" t="s">
        <v>1771</v>
      </c>
      <c r="F395" t="s">
        <v>209</v>
      </c>
      <c r="G395" t="s">
        <v>1772</v>
      </c>
      <c r="H395" t="s">
        <v>225</v>
      </c>
      <c r="I395" t="s">
        <v>212</v>
      </c>
      <c r="K395" t="s">
        <v>1736</v>
      </c>
      <c r="L395" t="s">
        <v>1773</v>
      </c>
      <c r="M395">
        <v>769</v>
      </c>
      <c r="N395" t="s">
        <v>288</v>
      </c>
      <c r="O395" t="s">
        <v>283</v>
      </c>
      <c r="P395">
        <v>746</v>
      </c>
      <c r="Q395" t="s">
        <v>289</v>
      </c>
      <c r="R395" t="s">
        <v>283</v>
      </c>
      <c r="T395" t="s">
        <v>290</v>
      </c>
      <c r="U395" t="s">
        <v>9755</v>
      </c>
      <c r="V395">
        <v>4</v>
      </c>
      <c r="W395">
        <v>12</v>
      </c>
      <c r="X395" t="s">
        <v>218</v>
      </c>
      <c r="Z395" t="s">
        <v>219</v>
      </c>
      <c r="AC395">
        <v>0</v>
      </c>
      <c r="AE395">
        <v>0</v>
      </c>
      <c r="AI395" t="s">
        <v>220</v>
      </c>
      <c r="AJ395" t="s">
        <v>291</v>
      </c>
      <c r="AK395" s="15">
        <v>37958</v>
      </c>
      <c r="AL395">
        <v>5016.79</v>
      </c>
      <c r="AM395">
        <f t="shared" si="18"/>
        <v>58</v>
      </c>
      <c r="AN395" t="str">
        <f t="shared" si="19"/>
        <v>54-58</v>
      </c>
      <c r="AO395" t="str">
        <f t="shared" si="20"/>
        <v>4.000 a 5.999</v>
      </c>
    </row>
    <row r="396" spans="1:41" x14ac:dyDescent="0.25">
      <c r="A396" t="s">
        <v>1774</v>
      </c>
      <c r="B396" t="s">
        <v>239</v>
      </c>
      <c r="C396">
        <v>410419</v>
      </c>
      <c r="D396">
        <v>30195233620</v>
      </c>
      <c r="E396" t="s">
        <v>1775</v>
      </c>
      <c r="F396" t="s">
        <v>233</v>
      </c>
      <c r="G396" t="s">
        <v>1776</v>
      </c>
      <c r="H396" t="s">
        <v>225</v>
      </c>
      <c r="I396" t="s">
        <v>212</v>
      </c>
      <c r="K396" t="s">
        <v>213</v>
      </c>
      <c r="L396" t="s">
        <v>1777</v>
      </c>
      <c r="M396">
        <v>771</v>
      </c>
      <c r="N396" t="s">
        <v>303</v>
      </c>
      <c r="O396" t="s">
        <v>283</v>
      </c>
      <c r="P396">
        <v>769</v>
      </c>
      <c r="Q396" t="s">
        <v>288</v>
      </c>
      <c r="R396" t="s">
        <v>283</v>
      </c>
      <c r="T396" t="s">
        <v>449</v>
      </c>
      <c r="U396" t="s">
        <v>9755</v>
      </c>
      <c r="V396">
        <v>1</v>
      </c>
      <c r="W396">
        <v>16</v>
      </c>
      <c r="X396" t="s">
        <v>218</v>
      </c>
      <c r="Z396" t="s">
        <v>219</v>
      </c>
      <c r="AC396">
        <v>0</v>
      </c>
      <c r="AE396">
        <v>0</v>
      </c>
      <c r="AI396" t="s">
        <v>220</v>
      </c>
      <c r="AJ396" t="s">
        <v>221</v>
      </c>
      <c r="AK396" s="15">
        <v>28858</v>
      </c>
      <c r="AL396">
        <v>6652.94</v>
      </c>
      <c r="AM396">
        <f t="shared" si="18"/>
        <v>64</v>
      </c>
      <c r="AN396" t="str">
        <f t="shared" si="19"/>
        <v>64-68</v>
      </c>
      <c r="AO396" t="str">
        <f t="shared" si="20"/>
        <v>6.000 a 7.999</v>
      </c>
    </row>
    <row r="397" spans="1:41" x14ac:dyDescent="0.25">
      <c r="A397" t="s">
        <v>1778</v>
      </c>
      <c r="B397" t="s">
        <v>207</v>
      </c>
      <c r="C397">
        <v>1968463</v>
      </c>
      <c r="D397">
        <v>3905389657</v>
      </c>
      <c r="E397" t="s">
        <v>1779</v>
      </c>
      <c r="F397" t="s">
        <v>233</v>
      </c>
      <c r="G397" t="s">
        <v>1780</v>
      </c>
      <c r="H397" t="s">
        <v>211</v>
      </c>
      <c r="I397" t="s">
        <v>212</v>
      </c>
      <c r="K397" t="s">
        <v>213</v>
      </c>
      <c r="M397">
        <v>340</v>
      </c>
      <c r="N397" t="s">
        <v>670</v>
      </c>
      <c r="O397" t="s">
        <v>215</v>
      </c>
      <c r="P397">
        <v>340</v>
      </c>
      <c r="Q397" t="s">
        <v>670</v>
      </c>
      <c r="R397" t="s">
        <v>215</v>
      </c>
      <c r="T397" t="s">
        <v>230</v>
      </c>
      <c r="U397" t="s">
        <v>9755</v>
      </c>
      <c r="V397">
        <v>4</v>
      </c>
      <c r="W397">
        <v>7</v>
      </c>
      <c r="X397" t="s">
        <v>218</v>
      </c>
      <c r="Z397" t="s">
        <v>219</v>
      </c>
      <c r="AB397" t="s">
        <v>320</v>
      </c>
      <c r="AC397">
        <v>26413</v>
      </c>
      <c r="AD397" t="s">
        <v>686</v>
      </c>
      <c r="AE397">
        <v>0</v>
      </c>
      <c r="AG397" t="s">
        <v>1781</v>
      </c>
      <c r="AH397" t="s">
        <v>1782</v>
      </c>
      <c r="AI397" t="s">
        <v>220</v>
      </c>
      <c r="AJ397" t="s">
        <v>221</v>
      </c>
      <c r="AK397" s="15">
        <v>41518</v>
      </c>
      <c r="AL397">
        <v>5248.21</v>
      </c>
      <c r="AM397">
        <f t="shared" si="18"/>
        <v>44</v>
      </c>
      <c r="AN397" t="str">
        <f t="shared" si="19"/>
        <v>44-48</v>
      </c>
      <c r="AO397" t="str">
        <f t="shared" si="20"/>
        <v>4.000 a 5.999</v>
      </c>
    </row>
    <row r="398" spans="1:41" x14ac:dyDescent="0.25">
      <c r="A398" t="s">
        <v>1783</v>
      </c>
      <c r="B398" t="s">
        <v>207</v>
      </c>
      <c r="C398">
        <v>1474052</v>
      </c>
      <c r="D398">
        <v>53993063600</v>
      </c>
      <c r="E398" t="s">
        <v>1784</v>
      </c>
      <c r="F398" t="s">
        <v>233</v>
      </c>
      <c r="G398" t="s">
        <v>1785</v>
      </c>
      <c r="H398" t="s">
        <v>225</v>
      </c>
      <c r="I398" t="s">
        <v>212</v>
      </c>
      <c r="K398" t="s">
        <v>213</v>
      </c>
      <c r="L398" t="s">
        <v>235</v>
      </c>
      <c r="M398">
        <v>65</v>
      </c>
      <c r="N398" t="s">
        <v>267</v>
      </c>
      <c r="O398" t="s">
        <v>228</v>
      </c>
      <c r="P398">
        <v>59</v>
      </c>
      <c r="Q398" t="s">
        <v>251</v>
      </c>
      <c r="R398" t="s">
        <v>215</v>
      </c>
      <c r="T398" t="s">
        <v>217</v>
      </c>
      <c r="U398" t="s">
        <v>9755</v>
      </c>
      <c r="V398">
        <v>4</v>
      </c>
      <c r="W398">
        <v>12</v>
      </c>
      <c r="X398" t="s">
        <v>218</v>
      </c>
      <c r="Z398" t="s">
        <v>219</v>
      </c>
      <c r="AC398">
        <v>0</v>
      </c>
      <c r="AE398">
        <v>0</v>
      </c>
      <c r="AI398" t="s">
        <v>220</v>
      </c>
      <c r="AJ398" t="s">
        <v>221</v>
      </c>
      <c r="AK398" s="15">
        <v>38247</v>
      </c>
      <c r="AL398">
        <v>5434.85</v>
      </c>
      <c r="AM398">
        <f t="shared" si="18"/>
        <v>58</v>
      </c>
      <c r="AN398" t="str">
        <f t="shared" si="19"/>
        <v>54-58</v>
      </c>
      <c r="AO398" t="str">
        <f t="shared" si="20"/>
        <v>4.000 a 5.999</v>
      </c>
    </row>
    <row r="399" spans="1:41" x14ac:dyDescent="0.25">
      <c r="A399" t="s">
        <v>1786</v>
      </c>
      <c r="B399" t="s">
        <v>239</v>
      </c>
      <c r="C399">
        <v>1123223</v>
      </c>
      <c r="D399">
        <v>76636330678</v>
      </c>
      <c r="E399" t="s">
        <v>1787</v>
      </c>
      <c r="F399" t="s">
        <v>233</v>
      </c>
      <c r="G399" t="s">
        <v>1788</v>
      </c>
      <c r="H399" t="s">
        <v>225</v>
      </c>
      <c r="I399" t="s">
        <v>212</v>
      </c>
      <c r="K399" t="s">
        <v>213</v>
      </c>
      <c r="L399" t="s">
        <v>261</v>
      </c>
      <c r="M399">
        <v>216</v>
      </c>
      <c r="N399" t="s">
        <v>489</v>
      </c>
      <c r="O399" t="s">
        <v>244</v>
      </c>
      <c r="P399">
        <v>211</v>
      </c>
      <c r="Q399" t="s">
        <v>245</v>
      </c>
      <c r="R399" t="s">
        <v>244</v>
      </c>
      <c r="T399" t="s">
        <v>290</v>
      </c>
      <c r="U399" t="s">
        <v>9755</v>
      </c>
      <c r="V399">
        <v>2</v>
      </c>
      <c r="W399">
        <v>16</v>
      </c>
      <c r="X399" t="s">
        <v>218</v>
      </c>
      <c r="Z399" t="s">
        <v>219</v>
      </c>
      <c r="AC399">
        <v>0</v>
      </c>
      <c r="AE399">
        <v>0</v>
      </c>
      <c r="AI399" t="s">
        <v>220</v>
      </c>
      <c r="AJ399" t="s">
        <v>221</v>
      </c>
      <c r="AK399" s="15">
        <v>34352</v>
      </c>
      <c r="AL399">
        <v>5578.88</v>
      </c>
      <c r="AM399">
        <f t="shared" si="18"/>
        <v>54</v>
      </c>
      <c r="AN399" t="str">
        <f t="shared" si="19"/>
        <v>54-58</v>
      </c>
      <c r="AO399" t="str">
        <f t="shared" si="20"/>
        <v>4.000 a 5.999</v>
      </c>
    </row>
    <row r="400" spans="1:41" x14ac:dyDescent="0.25">
      <c r="A400" t="s">
        <v>1789</v>
      </c>
      <c r="B400" t="s">
        <v>239</v>
      </c>
      <c r="C400">
        <v>1615701</v>
      </c>
      <c r="D400">
        <v>11809823714</v>
      </c>
      <c r="E400" t="s">
        <v>1790</v>
      </c>
      <c r="F400" t="s">
        <v>233</v>
      </c>
      <c r="G400" t="s">
        <v>1791</v>
      </c>
      <c r="H400" t="s">
        <v>225</v>
      </c>
      <c r="I400" t="s">
        <v>212</v>
      </c>
      <c r="K400" t="s">
        <v>514</v>
      </c>
      <c r="M400">
        <v>749</v>
      </c>
      <c r="N400" t="s">
        <v>1089</v>
      </c>
      <c r="O400" t="s">
        <v>283</v>
      </c>
      <c r="P400">
        <v>743</v>
      </c>
      <c r="Q400" t="s">
        <v>282</v>
      </c>
      <c r="R400" t="s">
        <v>283</v>
      </c>
      <c r="T400" t="s">
        <v>230</v>
      </c>
      <c r="U400" t="s">
        <v>9756</v>
      </c>
      <c r="V400">
        <v>3</v>
      </c>
      <c r="W400">
        <v>3</v>
      </c>
      <c r="X400" t="s">
        <v>218</v>
      </c>
      <c r="Z400" t="s">
        <v>219</v>
      </c>
      <c r="AC400">
        <v>0</v>
      </c>
      <c r="AE400">
        <v>0</v>
      </c>
      <c r="AI400" t="s">
        <v>220</v>
      </c>
      <c r="AJ400" t="s">
        <v>221</v>
      </c>
      <c r="AK400" s="15">
        <v>43774</v>
      </c>
      <c r="AL400">
        <v>18031.759999999998</v>
      </c>
      <c r="AM400">
        <f t="shared" si="18"/>
        <v>34</v>
      </c>
      <c r="AN400" t="str">
        <f t="shared" si="19"/>
        <v>34-38</v>
      </c>
      <c r="AO400" t="str">
        <f t="shared" si="20"/>
        <v>18.000 a 19.999</v>
      </c>
    </row>
    <row r="401" spans="1:41" x14ac:dyDescent="0.25">
      <c r="A401" t="s">
        <v>1792</v>
      </c>
      <c r="B401" t="s">
        <v>207</v>
      </c>
      <c r="C401">
        <v>1109636</v>
      </c>
      <c r="D401">
        <v>52173577620</v>
      </c>
      <c r="E401" t="s">
        <v>1793</v>
      </c>
      <c r="F401" t="s">
        <v>233</v>
      </c>
      <c r="G401" t="s">
        <v>1794</v>
      </c>
      <c r="H401" t="s">
        <v>211</v>
      </c>
      <c r="I401" t="s">
        <v>212</v>
      </c>
      <c r="K401" t="s">
        <v>213</v>
      </c>
      <c r="L401" t="s">
        <v>1795</v>
      </c>
      <c r="M401">
        <v>71</v>
      </c>
      <c r="N401" t="s">
        <v>498</v>
      </c>
      <c r="O401" t="s">
        <v>215</v>
      </c>
      <c r="P401">
        <v>59</v>
      </c>
      <c r="Q401" t="s">
        <v>251</v>
      </c>
      <c r="R401" t="s">
        <v>215</v>
      </c>
      <c r="T401" t="s">
        <v>217</v>
      </c>
      <c r="U401" t="s">
        <v>9755</v>
      </c>
      <c r="V401">
        <v>4</v>
      </c>
      <c r="W401">
        <v>16</v>
      </c>
      <c r="X401" t="s">
        <v>218</v>
      </c>
      <c r="Z401" t="s">
        <v>219</v>
      </c>
      <c r="AC401">
        <v>26314</v>
      </c>
      <c r="AD401" t="s">
        <v>980</v>
      </c>
      <c r="AE401">
        <v>0</v>
      </c>
      <c r="AI401" t="s">
        <v>220</v>
      </c>
      <c r="AJ401" t="s">
        <v>221</v>
      </c>
      <c r="AK401" s="15">
        <v>37768</v>
      </c>
      <c r="AL401">
        <v>8466.56</v>
      </c>
      <c r="AM401">
        <f t="shared" si="18"/>
        <v>61</v>
      </c>
      <c r="AN401" t="str">
        <f t="shared" si="19"/>
        <v>59-63</v>
      </c>
      <c r="AO401" t="str">
        <f t="shared" si="20"/>
        <v>8.000 a 9.999</v>
      </c>
    </row>
    <row r="402" spans="1:41" x14ac:dyDescent="0.25">
      <c r="A402" t="s">
        <v>1796</v>
      </c>
      <c r="B402" t="s">
        <v>239</v>
      </c>
      <c r="C402">
        <v>2422474</v>
      </c>
      <c r="D402">
        <v>8041070680</v>
      </c>
      <c r="E402" t="s">
        <v>1797</v>
      </c>
      <c r="F402" t="s">
        <v>233</v>
      </c>
      <c r="G402" t="s">
        <v>1798</v>
      </c>
      <c r="H402" t="s">
        <v>225</v>
      </c>
      <c r="I402" t="s">
        <v>212</v>
      </c>
      <c r="K402" t="s">
        <v>213</v>
      </c>
      <c r="M402">
        <v>549</v>
      </c>
      <c r="N402" t="s">
        <v>791</v>
      </c>
      <c r="O402" t="s">
        <v>244</v>
      </c>
      <c r="P402">
        <v>211</v>
      </c>
      <c r="Q402" t="s">
        <v>245</v>
      </c>
      <c r="R402" t="s">
        <v>244</v>
      </c>
      <c r="T402" t="s">
        <v>217</v>
      </c>
      <c r="U402" t="s">
        <v>9755</v>
      </c>
      <c r="V402">
        <v>4</v>
      </c>
      <c r="W402">
        <v>4</v>
      </c>
      <c r="X402" t="s">
        <v>218</v>
      </c>
      <c r="Z402" t="s">
        <v>219</v>
      </c>
      <c r="AC402">
        <v>0</v>
      </c>
      <c r="AE402">
        <v>0</v>
      </c>
      <c r="AI402" t="s">
        <v>220</v>
      </c>
      <c r="AJ402" t="s">
        <v>221</v>
      </c>
      <c r="AK402" s="15">
        <v>42992</v>
      </c>
      <c r="AL402">
        <v>10323.19</v>
      </c>
      <c r="AM402">
        <f t="shared" si="18"/>
        <v>37</v>
      </c>
      <c r="AN402" t="str">
        <f t="shared" si="19"/>
        <v>34-38</v>
      </c>
      <c r="AO402" t="str">
        <f t="shared" si="20"/>
        <v>10.000 a 11.999</v>
      </c>
    </row>
    <row r="403" spans="1:41" x14ac:dyDescent="0.25">
      <c r="A403" t="s">
        <v>1799</v>
      </c>
      <c r="B403" t="s">
        <v>207</v>
      </c>
      <c r="C403">
        <v>1672447</v>
      </c>
      <c r="D403">
        <v>3618563698</v>
      </c>
      <c r="E403" t="s">
        <v>1800</v>
      </c>
      <c r="F403" t="s">
        <v>233</v>
      </c>
      <c r="G403" t="s">
        <v>1801</v>
      </c>
      <c r="H403" t="s">
        <v>225</v>
      </c>
      <c r="I403" t="s">
        <v>212</v>
      </c>
      <c r="K403" t="s">
        <v>213</v>
      </c>
      <c r="L403" t="s">
        <v>1802</v>
      </c>
      <c r="M403">
        <v>1244</v>
      </c>
      <c r="N403" t="s">
        <v>493</v>
      </c>
      <c r="O403" t="s">
        <v>215</v>
      </c>
      <c r="P403">
        <v>344</v>
      </c>
      <c r="Q403" t="s">
        <v>494</v>
      </c>
      <c r="R403" t="s">
        <v>215</v>
      </c>
      <c r="T403" t="s">
        <v>230</v>
      </c>
      <c r="U403" t="s">
        <v>9756</v>
      </c>
      <c r="V403">
        <v>3</v>
      </c>
      <c r="W403">
        <v>10</v>
      </c>
      <c r="X403" t="s">
        <v>218</v>
      </c>
      <c r="Z403" t="s">
        <v>219</v>
      </c>
      <c r="AC403">
        <v>0</v>
      </c>
      <c r="AE403">
        <v>0</v>
      </c>
      <c r="AI403" t="s">
        <v>220</v>
      </c>
      <c r="AJ403" t="s">
        <v>221</v>
      </c>
      <c r="AK403" s="15">
        <v>39835</v>
      </c>
      <c r="AL403">
        <v>9679.66</v>
      </c>
      <c r="AM403">
        <f t="shared" si="18"/>
        <v>44</v>
      </c>
      <c r="AN403" t="str">
        <f t="shared" si="19"/>
        <v>44-48</v>
      </c>
      <c r="AO403" t="str">
        <f t="shared" si="20"/>
        <v>8.000 a 9.999</v>
      </c>
    </row>
    <row r="404" spans="1:41" x14ac:dyDescent="0.25">
      <c r="A404" t="s">
        <v>1803</v>
      </c>
      <c r="B404" t="s">
        <v>207</v>
      </c>
      <c r="C404">
        <v>413371</v>
      </c>
      <c r="D404">
        <v>65205170620</v>
      </c>
      <c r="E404" t="s">
        <v>1804</v>
      </c>
      <c r="F404" t="s">
        <v>233</v>
      </c>
      <c r="G404" t="s">
        <v>1805</v>
      </c>
      <c r="H404" t="s">
        <v>211</v>
      </c>
      <c r="I404" t="s">
        <v>212</v>
      </c>
      <c r="K404" t="s">
        <v>213</v>
      </c>
      <c r="L404" t="s">
        <v>235</v>
      </c>
      <c r="M404">
        <v>403</v>
      </c>
      <c r="N404" t="s">
        <v>435</v>
      </c>
      <c r="O404" t="s">
        <v>215</v>
      </c>
      <c r="P404">
        <v>403</v>
      </c>
      <c r="Q404" t="s">
        <v>435</v>
      </c>
      <c r="R404" t="s">
        <v>215</v>
      </c>
      <c r="T404" t="s">
        <v>252</v>
      </c>
      <c r="U404" t="s">
        <v>9755</v>
      </c>
      <c r="V404">
        <v>4</v>
      </c>
      <c r="W404">
        <v>16</v>
      </c>
      <c r="X404" t="s">
        <v>218</v>
      </c>
      <c r="Z404" t="s">
        <v>219</v>
      </c>
      <c r="AC404">
        <v>0</v>
      </c>
      <c r="AE404">
        <v>0</v>
      </c>
      <c r="AI404" t="s">
        <v>220</v>
      </c>
      <c r="AJ404" t="s">
        <v>221</v>
      </c>
      <c r="AK404" s="15">
        <v>32793</v>
      </c>
      <c r="AL404">
        <v>7015.68</v>
      </c>
      <c r="AM404">
        <f t="shared" si="18"/>
        <v>54</v>
      </c>
      <c r="AN404" t="str">
        <f t="shared" si="19"/>
        <v>54-58</v>
      </c>
      <c r="AO404" t="str">
        <f t="shared" si="20"/>
        <v>6.000 a 7.999</v>
      </c>
    </row>
    <row r="405" spans="1:41" x14ac:dyDescent="0.25">
      <c r="A405" t="s">
        <v>1806</v>
      </c>
      <c r="B405" t="s">
        <v>207</v>
      </c>
      <c r="C405">
        <v>413172</v>
      </c>
      <c r="D405">
        <v>53417062691</v>
      </c>
      <c r="E405" t="s">
        <v>1759</v>
      </c>
      <c r="F405" t="s">
        <v>233</v>
      </c>
      <c r="G405" t="s">
        <v>1807</v>
      </c>
      <c r="H405" t="s">
        <v>211</v>
      </c>
      <c r="I405" t="s">
        <v>212</v>
      </c>
      <c r="K405" t="s">
        <v>213</v>
      </c>
      <c r="L405" t="s">
        <v>261</v>
      </c>
      <c r="M405">
        <v>251</v>
      </c>
      <c r="N405" t="s">
        <v>1808</v>
      </c>
      <c r="O405" t="s">
        <v>215</v>
      </c>
      <c r="P405">
        <v>247</v>
      </c>
      <c r="Q405" t="s">
        <v>940</v>
      </c>
      <c r="R405" t="s">
        <v>215</v>
      </c>
      <c r="T405" t="s">
        <v>217</v>
      </c>
      <c r="U405" t="s">
        <v>9754</v>
      </c>
      <c r="V405">
        <v>4</v>
      </c>
      <c r="W405">
        <v>16</v>
      </c>
      <c r="X405" t="s">
        <v>218</v>
      </c>
      <c r="Z405" t="s">
        <v>219</v>
      </c>
      <c r="AC405">
        <v>0</v>
      </c>
      <c r="AE405">
        <v>0</v>
      </c>
      <c r="AI405" t="s">
        <v>220</v>
      </c>
      <c r="AJ405" t="s">
        <v>221</v>
      </c>
      <c r="AK405" s="15">
        <v>31565</v>
      </c>
      <c r="AL405">
        <v>5530.83</v>
      </c>
      <c r="AM405">
        <f t="shared" si="18"/>
        <v>59</v>
      </c>
      <c r="AN405" t="str">
        <f t="shared" si="19"/>
        <v>59-63</v>
      </c>
      <c r="AO405" t="str">
        <f t="shared" si="20"/>
        <v>4.000 a 5.999</v>
      </c>
    </row>
    <row r="406" spans="1:41" x14ac:dyDescent="0.25">
      <c r="A406" t="s">
        <v>1809</v>
      </c>
      <c r="B406" t="s">
        <v>207</v>
      </c>
      <c r="C406">
        <v>2102504</v>
      </c>
      <c r="D406">
        <v>8646227677</v>
      </c>
      <c r="E406" t="s">
        <v>1810</v>
      </c>
      <c r="F406" t="s">
        <v>233</v>
      </c>
      <c r="G406" t="s">
        <v>1811</v>
      </c>
      <c r="H406" t="s">
        <v>225</v>
      </c>
      <c r="I406" t="s">
        <v>212</v>
      </c>
      <c r="K406" t="s">
        <v>317</v>
      </c>
      <c r="M406">
        <v>683</v>
      </c>
      <c r="N406" t="s">
        <v>1496</v>
      </c>
      <c r="O406" t="s">
        <v>215</v>
      </c>
      <c r="P406">
        <v>59</v>
      </c>
      <c r="Q406" t="s">
        <v>251</v>
      </c>
      <c r="R406" t="s">
        <v>215</v>
      </c>
      <c r="T406" t="s">
        <v>230</v>
      </c>
      <c r="U406" t="s">
        <v>9756</v>
      </c>
      <c r="V406">
        <v>4</v>
      </c>
      <c r="W406">
        <v>6</v>
      </c>
      <c r="X406" t="s">
        <v>218</v>
      </c>
      <c r="Z406" t="s">
        <v>219</v>
      </c>
      <c r="AC406">
        <v>0</v>
      </c>
      <c r="AE406">
        <v>0</v>
      </c>
      <c r="AI406" t="s">
        <v>220</v>
      </c>
      <c r="AJ406" t="s">
        <v>221</v>
      </c>
      <c r="AK406" s="15">
        <v>41715</v>
      </c>
      <c r="AL406">
        <v>9605.5499999999993</v>
      </c>
      <c r="AM406">
        <f t="shared" si="18"/>
        <v>36</v>
      </c>
      <c r="AN406" t="str">
        <f t="shared" si="19"/>
        <v>34-38</v>
      </c>
      <c r="AO406" t="str">
        <f t="shared" si="20"/>
        <v>8.000 a 9.999</v>
      </c>
    </row>
    <row r="407" spans="1:41" x14ac:dyDescent="0.25">
      <c r="A407" t="s">
        <v>1812</v>
      </c>
      <c r="B407" t="s">
        <v>207</v>
      </c>
      <c r="C407">
        <v>413120</v>
      </c>
      <c r="D407">
        <v>49146378634</v>
      </c>
      <c r="E407" t="s">
        <v>1813</v>
      </c>
      <c r="F407" t="s">
        <v>233</v>
      </c>
      <c r="G407" t="s">
        <v>1814</v>
      </c>
      <c r="H407" t="s">
        <v>225</v>
      </c>
      <c r="I407" t="s">
        <v>212</v>
      </c>
      <c r="K407" t="s">
        <v>213</v>
      </c>
      <c r="L407" t="s">
        <v>1815</v>
      </c>
      <c r="M407">
        <v>869</v>
      </c>
      <c r="N407" t="s">
        <v>1140</v>
      </c>
      <c r="O407" t="s">
        <v>215</v>
      </c>
      <c r="P407">
        <v>80</v>
      </c>
      <c r="Q407" t="s">
        <v>461</v>
      </c>
      <c r="R407" t="s">
        <v>215</v>
      </c>
      <c r="T407" t="s">
        <v>499</v>
      </c>
      <c r="U407" t="s">
        <v>9753</v>
      </c>
      <c r="V407">
        <v>4</v>
      </c>
      <c r="W407">
        <v>16</v>
      </c>
      <c r="X407" t="s">
        <v>218</v>
      </c>
      <c r="Z407" t="s">
        <v>219</v>
      </c>
      <c r="AC407">
        <v>0</v>
      </c>
      <c r="AE407">
        <v>0</v>
      </c>
      <c r="AI407" t="s">
        <v>220</v>
      </c>
      <c r="AJ407" t="s">
        <v>221</v>
      </c>
      <c r="AK407" s="15">
        <v>31335</v>
      </c>
      <c r="AL407">
        <v>4503.3100000000004</v>
      </c>
      <c r="AM407">
        <f t="shared" si="18"/>
        <v>63</v>
      </c>
      <c r="AN407" t="str">
        <f t="shared" si="19"/>
        <v>59-63</v>
      </c>
      <c r="AO407" t="str">
        <f t="shared" si="20"/>
        <v>4.000 a 5.999</v>
      </c>
    </row>
    <row r="408" spans="1:41" x14ac:dyDescent="0.25">
      <c r="A408" t="s">
        <v>1816</v>
      </c>
      <c r="B408" t="s">
        <v>207</v>
      </c>
      <c r="C408">
        <v>412727</v>
      </c>
      <c r="D408">
        <v>19657552672</v>
      </c>
      <c r="E408" t="s">
        <v>1817</v>
      </c>
      <c r="F408" t="s">
        <v>233</v>
      </c>
      <c r="G408" t="s">
        <v>1818</v>
      </c>
      <c r="H408" t="s">
        <v>225</v>
      </c>
      <c r="I408" t="s">
        <v>212</v>
      </c>
      <c r="K408" t="s">
        <v>213</v>
      </c>
      <c r="L408" t="s">
        <v>261</v>
      </c>
      <c r="M408">
        <v>395</v>
      </c>
      <c r="N408" t="s">
        <v>448</v>
      </c>
      <c r="O408" t="s">
        <v>215</v>
      </c>
      <c r="P408">
        <v>395</v>
      </c>
      <c r="Q408" t="s">
        <v>448</v>
      </c>
      <c r="R408" t="s">
        <v>215</v>
      </c>
      <c r="T408" t="s">
        <v>771</v>
      </c>
      <c r="U408" t="s">
        <v>9754</v>
      </c>
      <c r="V408">
        <v>4</v>
      </c>
      <c r="W408">
        <v>16</v>
      </c>
      <c r="X408" t="s">
        <v>218</v>
      </c>
      <c r="Z408" t="s">
        <v>219</v>
      </c>
      <c r="AC408">
        <v>0</v>
      </c>
      <c r="AE408">
        <v>0</v>
      </c>
      <c r="AI408" t="s">
        <v>220</v>
      </c>
      <c r="AJ408" t="s">
        <v>221</v>
      </c>
      <c r="AK408" s="15">
        <v>31778</v>
      </c>
      <c r="AL408">
        <v>5689.64</v>
      </c>
      <c r="AM408">
        <f t="shared" si="18"/>
        <v>67</v>
      </c>
      <c r="AN408" t="str">
        <f t="shared" si="19"/>
        <v>64-68</v>
      </c>
      <c r="AO408" t="str">
        <f t="shared" si="20"/>
        <v>4.000 a 5.999</v>
      </c>
    </row>
    <row r="409" spans="1:41" x14ac:dyDescent="0.25">
      <c r="A409" t="s">
        <v>1819</v>
      </c>
      <c r="B409" t="s">
        <v>207</v>
      </c>
      <c r="C409">
        <v>1035320</v>
      </c>
      <c r="D409">
        <v>36049557691</v>
      </c>
      <c r="E409" t="s">
        <v>1820</v>
      </c>
      <c r="F409" t="s">
        <v>233</v>
      </c>
      <c r="G409" t="s">
        <v>1821</v>
      </c>
      <c r="H409" t="s">
        <v>225</v>
      </c>
      <c r="I409" t="s">
        <v>212</v>
      </c>
      <c r="K409" t="s">
        <v>213</v>
      </c>
      <c r="L409" t="s">
        <v>1822</v>
      </c>
      <c r="M409">
        <v>1244</v>
      </c>
      <c r="N409" t="s">
        <v>493</v>
      </c>
      <c r="O409" t="s">
        <v>215</v>
      </c>
      <c r="P409">
        <v>344</v>
      </c>
      <c r="Q409" t="s">
        <v>494</v>
      </c>
      <c r="R409" t="s">
        <v>215</v>
      </c>
      <c r="T409" t="s">
        <v>327</v>
      </c>
      <c r="U409" t="s">
        <v>9756</v>
      </c>
      <c r="V409">
        <v>3</v>
      </c>
      <c r="W409">
        <v>16</v>
      </c>
      <c r="X409" t="s">
        <v>218</v>
      </c>
      <c r="Z409" t="s">
        <v>219</v>
      </c>
      <c r="AC409">
        <v>0</v>
      </c>
      <c r="AE409">
        <v>0</v>
      </c>
      <c r="AI409" t="s">
        <v>220</v>
      </c>
      <c r="AJ409" t="s">
        <v>221</v>
      </c>
      <c r="AK409" s="15">
        <v>34324</v>
      </c>
      <c r="AL409">
        <v>8527.7000000000007</v>
      </c>
      <c r="AM409">
        <f t="shared" si="18"/>
        <v>62</v>
      </c>
      <c r="AN409" t="str">
        <f t="shared" si="19"/>
        <v>59-63</v>
      </c>
      <c r="AO409" t="str">
        <f t="shared" si="20"/>
        <v>8.000 a 9.999</v>
      </c>
    </row>
    <row r="410" spans="1:41" x14ac:dyDescent="0.25">
      <c r="A410" t="s">
        <v>1823</v>
      </c>
      <c r="B410" t="s">
        <v>207</v>
      </c>
      <c r="C410">
        <v>1648988</v>
      </c>
      <c r="D410">
        <v>53930410630</v>
      </c>
      <c r="E410" t="s">
        <v>1824</v>
      </c>
      <c r="F410" t="s">
        <v>233</v>
      </c>
      <c r="G410" t="s">
        <v>1825</v>
      </c>
      <c r="H410" t="s">
        <v>225</v>
      </c>
      <c r="I410" t="s">
        <v>212</v>
      </c>
      <c r="K410" t="s">
        <v>213</v>
      </c>
      <c r="L410" t="s">
        <v>1822</v>
      </c>
      <c r="M410">
        <v>716</v>
      </c>
      <c r="N410" t="s">
        <v>454</v>
      </c>
      <c r="O410" t="s">
        <v>215</v>
      </c>
      <c r="P410">
        <v>581</v>
      </c>
      <c r="Q410" t="s">
        <v>455</v>
      </c>
      <c r="R410" t="s">
        <v>228</v>
      </c>
      <c r="T410" t="s">
        <v>217</v>
      </c>
      <c r="U410" t="s">
        <v>9755</v>
      </c>
      <c r="V410">
        <v>4</v>
      </c>
      <c r="W410">
        <v>10</v>
      </c>
      <c r="X410" t="s">
        <v>218</v>
      </c>
      <c r="Z410" t="s">
        <v>219</v>
      </c>
      <c r="AC410">
        <v>0</v>
      </c>
      <c r="AE410">
        <v>0</v>
      </c>
      <c r="AI410" t="s">
        <v>220</v>
      </c>
      <c r="AJ410" t="s">
        <v>221</v>
      </c>
      <c r="AK410" s="15">
        <v>39680</v>
      </c>
      <c r="AL410">
        <v>5034.51</v>
      </c>
      <c r="AM410">
        <f t="shared" si="18"/>
        <v>55</v>
      </c>
      <c r="AN410" t="str">
        <f t="shared" si="19"/>
        <v>54-58</v>
      </c>
      <c r="AO410" t="str">
        <f t="shared" si="20"/>
        <v>4.000 a 5.999</v>
      </c>
    </row>
    <row r="411" spans="1:41" x14ac:dyDescent="0.25">
      <c r="A411" t="s">
        <v>1826</v>
      </c>
      <c r="B411" t="s">
        <v>239</v>
      </c>
      <c r="C411">
        <v>410213</v>
      </c>
      <c r="D411">
        <v>20170548104</v>
      </c>
      <c r="E411" t="s">
        <v>1827</v>
      </c>
      <c r="F411" t="s">
        <v>233</v>
      </c>
      <c r="G411" t="s">
        <v>1828</v>
      </c>
      <c r="H411" t="s">
        <v>225</v>
      </c>
      <c r="I411" t="s">
        <v>212</v>
      </c>
      <c r="K411" t="s">
        <v>1284</v>
      </c>
      <c r="L411" t="s">
        <v>1829</v>
      </c>
      <c r="M411">
        <v>483</v>
      </c>
      <c r="N411" t="s">
        <v>562</v>
      </c>
      <c r="O411" t="s">
        <v>244</v>
      </c>
      <c r="P411">
        <v>211</v>
      </c>
      <c r="Q411" t="s">
        <v>245</v>
      </c>
      <c r="R411" t="s">
        <v>244</v>
      </c>
      <c r="T411" t="s">
        <v>217</v>
      </c>
      <c r="U411" t="s">
        <v>9754</v>
      </c>
      <c r="V411">
        <v>4</v>
      </c>
      <c r="W411">
        <v>16</v>
      </c>
      <c r="X411" t="s">
        <v>218</v>
      </c>
      <c r="Z411" t="s">
        <v>219</v>
      </c>
      <c r="AC411">
        <v>0</v>
      </c>
      <c r="AE411">
        <v>0</v>
      </c>
      <c r="AI411" t="s">
        <v>220</v>
      </c>
      <c r="AJ411" t="s">
        <v>221</v>
      </c>
      <c r="AK411" s="15">
        <v>29259</v>
      </c>
      <c r="AL411">
        <v>12668.4</v>
      </c>
      <c r="AM411">
        <f t="shared" si="18"/>
        <v>62</v>
      </c>
      <c r="AN411" t="str">
        <f t="shared" si="19"/>
        <v>59-63</v>
      </c>
      <c r="AO411" t="str">
        <f t="shared" si="20"/>
        <v>12.000 a 13.999</v>
      </c>
    </row>
    <row r="412" spans="1:41" x14ac:dyDescent="0.25">
      <c r="A412" t="s">
        <v>1830</v>
      </c>
      <c r="B412" t="s">
        <v>239</v>
      </c>
      <c r="C412">
        <v>1367431</v>
      </c>
      <c r="D412">
        <v>59946199653</v>
      </c>
      <c r="E412" t="s">
        <v>1831</v>
      </c>
      <c r="F412" t="s">
        <v>233</v>
      </c>
      <c r="G412" t="s">
        <v>1832</v>
      </c>
      <c r="H412" t="s">
        <v>287</v>
      </c>
      <c r="I412" t="s">
        <v>212</v>
      </c>
      <c r="K412" t="s">
        <v>213</v>
      </c>
      <c r="L412" t="s">
        <v>995</v>
      </c>
      <c r="M412">
        <v>769</v>
      </c>
      <c r="N412" t="s">
        <v>288</v>
      </c>
      <c r="O412" t="s">
        <v>283</v>
      </c>
      <c r="P412">
        <v>746</v>
      </c>
      <c r="Q412" t="s">
        <v>289</v>
      </c>
      <c r="R412" t="s">
        <v>283</v>
      </c>
      <c r="T412" t="s">
        <v>217</v>
      </c>
      <c r="U412" t="s">
        <v>9755</v>
      </c>
      <c r="V412">
        <v>4</v>
      </c>
      <c r="W412">
        <v>13</v>
      </c>
      <c r="X412" t="s">
        <v>218</v>
      </c>
      <c r="Z412" t="s">
        <v>219</v>
      </c>
      <c r="AC412">
        <v>0</v>
      </c>
      <c r="AE412">
        <v>0</v>
      </c>
      <c r="AI412" t="s">
        <v>220</v>
      </c>
      <c r="AJ412" t="s">
        <v>291</v>
      </c>
      <c r="AK412" s="15">
        <v>37621</v>
      </c>
      <c r="AL412">
        <v>6949.93</v>
      </c>
      <c r="AM412">
        <f t="shared" si="18"/>
        <v>49</v>
      </c>
      <c r="AN412" t="str">
        <f t="shared" si="19"/>
        <v>49-53</v>
      </c>
      <c r="AO412" t="str">
        <f t="shared" si="20"/>
        <v>6.000 a 7.999</v>
      </c>
    </row>
    <row r="413" spans="1:41" x14ac:dyDescent="0.25">
      <c r="A413" t="s">
        <v>1833</v>
      </c>
      <c r="B413" t="s">
        <v>239</v>
      </c>
      <c r="C413">
        <v>412239</v>
      </c>
      <c r="D413">
        <v>908368801</v>
      </c>
      <c r="E413" t="s">
        <v>1834</v>
      </c>
      <c r="F413" t="s">
        <v>233</v>
      </c>
      <c r="G413" t="s">
        <v>1835</v>
      </c>
      <c r="H413" t="s">
        <v>287</v>
      </c>
      <c r="I413" t="s">
        <v>212</v>
      </c>
      <c r="K413" t="s">
        <v>213</v>
      </c>
      <c r="L413" t="s">
        <v>235</v>
      </c>
      <c r="M413">
        <v>485</v>
      </c>
      <c r="N413" t="s">
        <v>411</v>
      </c>
      <c r="O413" t="s">
        <v>244</v>
      </c>
      <c r="P413">
        <v>211</v>
      </c>
      <c r="Q413" t="s">
        <v>245</v>
      </c>
      <c r="R413" t="s">
        <v>244</v>
      </c>
      <c r="T413" t="s">
        <v>771</v>
      </c>
      <c r="U413" t="s">
        <v>9754</v>
      </c>
      <c r="V413">
        <v>4</v>
      </c>
      <c r="W413">
        <v>16</v>
      </c>
      <c r="X413" t="s">
        <v>218</v>
      </c>
      <c r="Z413" t="s">
        <v>219</v>
      </c>
      <c r="AC413">
        <v>0</v>
      </c>
      <c r="AE413">
        <v>0</v>
      </c>
      <c r="AI413" t="s">
        <v>220</v>
      </c>
      <c r="AJ413" t="s">
        <v>221</v>
      </c>
      <c r="AK413" s="15">
        <v>30483</v>
      </c>
      <c r="AL413">
        <v>11797.18</v>
      </c>
      <c r="AM413">
        <f t="shared" si="18"/>
        <v>61</v>
      </c>
      <c r="AN413" t="str">
        <f t="shared" si="19"/>
        <v>59-63</v>
      </c>
      <c r="AO413" t="str">
        <f t="shared" si="20"/>
        <v>10.000 a 11.999</v>
      </c>
    </row>
    <row r="414" spans="1:41" x14ac:dyDescent="0.25">
      <c r="A414" t="s">
        <v>1836</v>
      </c>
      <c r="B414" t="s">
        <v>239</v>
      </c>
      <c r="C414">
        <v>409868</v>
      </c>
      <c r="D414">
        <v>35213647634</v>
      </c>
      <c r="E414" t="s">
        <v>1837</v>
      </c>
      <c r="F414" t="s">
        <v>209</v>
      </c>
      <c r="G414" t="s">
        <v>1838</v>
      </c>
      <c r="H414" t="s">
        <v>335</v>
      </c>
      <c r="I414" t="s">
        <v>212</v>
      </c>
      <c r="K414" t="s">
        <v>213</v>
      </c>
      <c r="L414" t="s">
        <v>261</v>
      </c>
      <c r="M414">
        <v>471</v>
      </c>
      <c r="N414" t="s">
        <v>1130</v>
      </c>
      <c r="O414" t="s">
        <v>244</v>
      </c>
      <c r="P414">
        <v>211</v>
      </c>
      <c r="Q414" t="s">
        <v>245</v>
      </c>
      <c r="R414" t="s">
        <v>244</v>
      </c>
      <c r="T414" t="s">
        <v>771</v>
      </c>
      <c r="U414" t="s">
        <v>9754</v>
      </c>
      <c r="V414">
        <v>4</v>
      </c>
      <c r="W414">
        <v>16</v>
      </c>
      <c r="X414" t="s">
        <v>218</v>
      </c>
      <c r="Z414" t="s">
        <v>219</v>
      </c>
      <c r="AC414">
        <v>0</v>
      </c>
      <c r="AE414">
        <v>0</v>
      </c>
      <c r="AI414" t="s">
        <v>220</v>
      </c>
      <c r="AJ414" t="s">
        <v>221</v>
      </c>
      <c r="AK414" s="15">
        <v>29007</v>
      </c>
      <c r="AL414">
        <v>7459.16</v>
      </c>
      <c r="AM414">
        <f t="shared" si="18"/>
        <v>63</v>
      </c>
      <c r="AN414" t="str">
        <f t="shared" si="19"/>
        <v>59-63</v>
      </c>
      <c r="AO414" t="str">
        <f t="shared" si="20"/>
        <v>6.000 a 7.999</v>
      </c>
    </row>
    <row r="415" spans="1:41" x14ac:dyDescent="0.25">
      <c r="A415" t="s">
        <v>1839</v>
      </c>
      <c r="B415" t="s">
        <v>207</v>
      </c>
      <c r="C415">
        <v>409706</v>
      </c>
      <c r="D415">
        <v>28934911620</v>
      </c>
      <c r="E415" t="s">
        <v>1840</v>
      </c>
      <c r="F415" t="s">
        <v>209</v>
      </c>
      <c r="G415" t="s">
        <v>1841</v>
      </c>
      <c r="H415" t="s">
        <v>287</v>
      </c>
      <c r="I415" t="s">
        <v>212</v>
      </c>
      <c r="K415" t="s">
        <v>213</v>
      </c>
      <c r="L415" t="s">
        <v>261</v>
      </c>
      <c r="M415">
        <v>665</v>
      </c>
      <c r="N415" t="s">
        <v>709</v>
      </c>
      <c r="O415" t="s">
        <v>228</v>
      </c>
      <c r="P415">
        <v>29</v>
      </c>
      <c r="Q415" t="s">
        <v>229</v>
      </c>
      <c r="R415" t="s">
        <v>215</v>
      </c>
      <c r="T415" t="s">
        <v>217</v>
      </c>
      <c r="U415" t="s">
        <v>9755</v>
      </c>
      <c r="V415">
        <v>3</v>
      </c>
      <c r="W415">
        <v>16</v>
      </c>
      <c r="X415" t="s">
        <v>218</v>
      </c>
      <c r="Z415" t="s">
        <v>219</v>
      </c>
      <c r="AC415">
        <v>0</v>
      </c>
      <c r="AE415">
        <v>0</v>
      </c>
      <c r="AI415" t="s">
        <v>220</v>
      </c>
      <c r="AJ415" t="s">
        <v>221</v>
      </c>
      <c r="AK415" s="15">
        <v>28277</v>
      </c>
      <c r="AL415">
        <v>7908.02</v>
      </c>
      <c r="AM415">
        <f t="shared" si="18"/>
        <v>65</v>
      </c>
      <c r="AN415" t="str">
        <f t="shared" si="19"/>
        <v>64-68</v>
      </c>
      <c r="AO415" t="str">
        <f t="shared" si="20"/>
        <v>6.000 a 7.999</v>
      </c>
    </row>
    <row r="416" spans="1:41" x14ac:dyDescent="0.25">
      <c r="A416" t="s">
        <v>1842</v>
      </c>
      <c r="B416" t="s">
        <v>239</v>
      </c>
      <c r="C416">
        <v>3091319</v>
      </c>
      <c r="D416">
        <v>8321794696</v>
      </c>
      <c r="E416" t="s">
        <v>1843</v>
      </c>
      <c r="F416" t="s">
        <v>209</v>
      </c>
      <c r="G416" t="s">
        <v>1844</v>
      </c>
      <c r="H416" t="s">
        <v>225</v>
      </c>
      <c r="I416" t="s">
        <v>212</v>
      </c>
      <c r="K416" t="s">
        <v>514</v>
      </c>
      <c r="M416">
        <v>485</v>
      </c>
      <c r="N416" t="s">
        <v>411</v>
      </c>
      <c r="O416" t="s">
        <v>244</v>
      </c>
      <c r="P416">
        <v>211</v>
      </c>
      <c r="Q416" t="s">
        <v>245</v>
      </c>
      <c r="R416" t="s">
        <v>244</v>
      </c>
      <c r="T416" t="s">
        <v>290</v>
      </c>
      <c r="U416" t="s">
        <v>9755</v>
      </c>
      <c r="V416">
        <v>3</v>
      </c>
      <c r="W416">
        <v>3</v>
      </c>
      <c r="X416" t="s">
        <v>218</v>
      </c>
      <c r="Z416" t="s">
        <v>219</v>
      </c>
      <c r="AC416">
        <v>0</v>
      </c>
      <c r="AE416">
        <v>0</v>
      </c>
      <c r="AI416" t="s">
        <v>220</v>
      </c>
      <c r="AJ416" t="s">
        <v>221</v>
      </c>
      <c r="AK416" s="15">
        <v>43516</v>
      </c>
      <c r="AL416">
        <v>3421.93</v>
      </c>
      <c r="AM416">
        <f t="shared" si="18"/>
        <v>35</v>
      </c>
      <c r="AN416" t="str">
        <f t="shared" si="19"/>
        <v>34-38</v>
      </c>
      <c r="AO416" t="str">
        <f t="shared" si="20"/>
        <v>2.000 a 3.999</v>
      </c>
    </row>
    <row r="417" spans="1:41" x14ac:dyDescent="0.25">
      <c r="A417" t="s">
        <v>1845</v>
      </c>
      <c r="B417" t="s">
        <v>239</v>
      </c>
      <c r="C417">
        <v>2052222</v>
      </c>
      <c r="D417">
        <v>1299833659</v>
      </c>
      <c r="E417" t="s">
        <v>1846</v>
      </c>
      <c r="F417" t="s">
        <v>209</v>
      </c>
      <c r="G417" t="s">
        <v>1847</v>
      </c>
      <c r="H417" t="s">
        <v>211</v>
      </c>
      <c r="I417" t="s">
        <v>212</v>
      </c>
      <c r="K417" t="s">
        <v>213</v>
      </c>
      <c r="M417">
        <v>771</v>
      </c>
      <c r="N417" t="s">
        <v>303</v>
      </c>
      <c r="O417" t="s">
        <v>283</v>
      </c>
      <c r="P417">
        <v>769</v>
      </c>
      <c r="Q417" t="s">
        <v>288</v>
      </c>
      <c r="R417" t="s">
        <v>283</v>
      </c>
      <c r="T417" t="s">
        <v>263</v>
      </c>
      <c r="U417" t="s">
        <v>9755</v>
      </c>
      <c r="V417">
        <v>4</v>
      </c>
      <c r="W417">
        <v>7</v>
      </c>
      <c r="X417" t="s">
        <v>218</v>
      </c>
      <c r="Z417" t="s">
        <v>219</v>
      </c>
      <c r="AC417">
        <v>0</v>
      </c>
      <c r="AE417">
        <v>0</v>
      </c>
      <c r="AI417" t="s">
        <v>220</v>
      </c>
      <c r="AJ417" t="s">
        <v>221</v>
      </c>
      <c r="AK417" s="15">
        <v>41505</v>
      </c>
      <c r="AL417">
        <v>6387.61</v>
      </c>
      <c r="AM417">
        <f t="shared" si="18"/>
        <v>40</v>
      </c>
      <c r="AN417" t="str">
        <f t="shared" si="19"/>
        <v>39-43</v>
      </c>
      <c r="AO417" t="str">
        <f t="shared" si="20"/>
        <v>6.000 a 7.999</v>
      </c>
    </row>
    <row r="418" spans="1:41" x14ac:dyDescent="0.25">
      <c r="A418" t="s">
        <v>1848</v>
      </c>
      <c r="B418" t="s">
        <v>207</v>
      </c>
      <c r="C418">
        <v>1717700</v>
      </c>
      <c r="D418">
        <v>4496479605</v>
      </c>
      <c r="E418" t="s">
        <v>1849</v>
      </c>
      <c r="F418" t="s">
        <v>209</v>
      </c>
      <c r="G418" t="s">
        <v>1850</v>
      </c>
      <c r="H418" t="s">
        <v>225</v>
      </c>
      <c r="I418" t="s">
        <v>212</v>
      </c>
      <c r="K418" t="s">
        <v>213</v>
      </c>
      <c r="M418">
        <v>314</v>
      </c>
      <c r="N418" t="s">
        <v>641</v>
      </c>
      <c r="O418" t="s">
        <v>362</v>
      </c>
      <c r="P418">
        <v>0</v>
      </c>
      <c r="T418" t="s">
        <v>327</v>
      </c>
      <c r="X418" t="s">
        <v>761</v>
      </c>
      <c r="Z418" t="s">
        <v>219</v>
      </c>
      <c r="AC418">
        <v>0</v>
      </c>
      <c r="AE418">
        <v>0</v>
      </c>
      <c r="AI418" t="s">
        <v>220</v>
      </c>
      <c r="AJ418" t="s">
        <v>762</v>
      </c>
      <c r="AK418" s="15">
        <v>43290</v>
      </c>
      <c r="AL418">
        <v>802.58</v>
      </c>
      <c r="AM418">
        <f t="shared" si="18"/>
        <v>41</v>
      </c>
      <c r="AN418" t="str">
        <f t="shared" si="19"/>
        <v>39-43</v>
      </c>
      <c r="AO418" t="str">
        <f t="shared" si="20"/>
        <v>até 1.999</v>
      </c>
    </row>
    <row r="419" spans="1:41" x14ac:dyDescent="0.25">
      <c r="A419" t="s">
        <v>1851</v>
      </c>
      <c r="B419" t="s">
        <v>207</v>
      </c>
      <c r="C419">
        <v>2236186</v>
      </c>
      <c r="D419">
        <v>6698318671</v>
      </c>
      <c r="E419" t="s">
        <v>1852</v>
      </c>
      <c r="F419" t="s">
        <v>209</v>
      </c>
      <c r="G419" t="s">
        <v>1853</v>
      </c>
      <c r="H419" t="s">
        <v>225</v>
      </c>
      <c r="I419" t="s">
        <v>212</v>
      </c>
      <c r="K419" t="s">
        <v>213</v>
      </c>
      <c r="M419">
        <v>314</v>
      </c>
      <c r="N419" t="s">
        <v>641</v>
      </c>
      <c r="O419" t="s">
        <v>362</v>
      </c>
      <c r="P419">
        <v>314</v>
      </c>
      <c r="Q419" t="s">
        <v>641</v>
      </c>
      <c r="R419" t="s">
        <v>362</v>
      </c>
      <c r="T419" t="s">
        <v>263</v>
      </c>
      <c r="U419" t="s">
        <v>9755</v>
      </c>
      <c r="V419">
        <v>4</v>
      </c>
      <c r="W419">
        <v>5</v>
      </c>
      <c r="X419" t="s">
        <v>218</v>
      </c>
      <c r="Z419" t="s">
        <v>219</v>
      </c>
      <c r="AB419" t="s">
        <v>1854</v>
      </c>
      <c r="AC419">
        <v>0</v>
      </c>
      <c r="AE419">
        <v>26238</v>
      </c>
      <c r="AF419" t="s">
        <v>1855</v>
      </c>
      <c r="AG419" t="s">
        <v>1856</v>
      </c>
      <c r="AH419" t="s">
        <v>219</v>
      </c>
      <c r="AI419" t="s">
        <v>220</v>
      </c>
      <c r="AJ419" t="s">
        <v>221</v>
      </c>
      <c r="AK419" s="15">
        <v>42165</v>
      </c>
      <c r="AL419">
        <v>5597.25</v>
      </c>
      <c r="AM419">
        <f t="shared" si="18"/>
        <v>38</v>
      </c>
      <c r="AN419" t="str">
        <f t="shared" si="19"/>
        <v>34-38</v>
      </c>
      <c r="AO419" t="str">
        <f t="shared" si="20"/>
        <v>4.000 a 5.999</v>
      </c>
    </row>
    <row r="420" spans="1:41" x14ac:dyDescent="0.25">
      <c r="A420" t="s">
        <v>1857</v>
      </c>
      <c r="B420" t="s">
        <v>207</v>
      </c>
      <c r="C420">
        <v>1937077</v>
      </c>
      <c r="D420">
        <v>5972613697</v>
      </c>
      <c r="E420" t="s">
        <v>1858</v>
      </c>
      <c r="F420" t="s">
        <v>209</v>
      </c>
      <c r="G420" t="s">
        <v>1859</v>
      </c>
      <c r="H420" t="s">
        <v>225</v>
      </c>
      <c r="I420" t="s">
        <v>212</v>
      </c>
      <c r="K420" t="s">
        <v>213</v>
      </c>
      <c r="M420">
        <v>802</v>
      </c>
      <c r="N420" t="s">
        <v>1860</v>
      </c>
      <c r="O420" t="s">
        <v>237</v>
      </c>
      <c r="P420">
        <v>1152</v>
      </c>
      <c r="Q420" t="s">
        <v>503</v>
      </c>
      <c r="R420" t="s">
        <v>237</v>
      </c>
      <c r="T420" t="s">
        <v>263</v>
      </c>
      <c r="U420" t="s">
        <v>9755</v>
      </c>
      <c r="V420">
        <v>4</v>
      </c>
      <c r="W420">
        <v>4</v>
      </c>
      <c r="X420" t="s">
        <v>218</v>
      </c>
      <c r="Z420" t="s">
        <v>219</v>
      </c>
      <c r="AC420">
        <v>0</v>
      </c>
      <c r="AE420">
        <v>0</v>
      </c>
      <c r="AI420" t="s">
        <v>220</v>
      </c>
      <c r="AJ420" t="s">
        <v>221</v>
      </c>
      <c r="AK420" s="15">
        <v>42790</v>
      </c>
      <c r="AL420">
        <v>6002.81</v>
      </c>
      <c r="AM420">
        <f t="shared" si="18"/>
        <v>39</v>
      </c>
      <c r="AN420" t="str">
        <f t="shared" si="19"/>
        <v>39-43</v>
      </c>
      <c r="AO420" t="str">
        <f t="shared" si="20"/>
        <v>6.000 a 7.999</v>
      </c>
    </row>
    <row r="421" spans="1:41" x14ac:dyDescent="0.25">
      <c r="A421" t="s">
        <v>1861</v>
      </c>
      <c r="B421" t="s">
        <v>207</v>
      </c>
      <c r="C421">
        <v>2133752</v>
      </c>
      <c r="D421">
        <v>4965751639</v>
      </c>
      <c r="E421" t="s">
        <v>1862</v>
      </c>
      <c r="F421" t="s">
        <v>209</v>
      </c>
      <c r="G421" t="s">
        <v>1863</v>
      </c>
      <c r="H421" t="s">
        <v>225</v>
      </c>
      <c r="I421" t="s">
        <v>212</v>
      </c>
      <c r="K421" t="s">
        <v>213</v>
      </c>
      <c r="M421">
        <v>670</v>
      </c>
      <c r="N421" t="s">
        <v>1864</v>
      </c>
      <c r="O421" t="s">
        <v>228</v>
      </c>
      <c r="P421">
        <v>29</v>
      </c>
      <c r="Q421" t="s">
        <v>229</v>
      </c>
      <c r="R421" t="s">
        <v>215</v>
      </c>
      <c r="T421" t="s">
        <v>230</v>
      </c>
      <c r="U421" t="s">
        <v>9756</v>
      </c>
      <c r="V421">
        <v>4</v>
      </c>
      <c r="W421">
        <v>6</v>
      </c>
      <c r="X421" t="s">
        <v>218</v>
      </c>
      <c r="Z421" t="s">
        <v>219</v>
      </c>
      <c r="AB421" t="s">
        <v>1519</v>
      </c>
      <c r="AC421">
        <v>0</v>
      </c>
      <c r="AE421">
        <v>0</v>
      </c>
      <c r="AG421" t="s">
        <v>1865</v>
      </c>
      <c r="AH421" t="s">
        <v>1866</v>
      </c>
      <c r="AI421" t="s">
        <v>220</v>
      </c>
      <c r="AJ421" t="s">
        <v>221</v>
      </c>
      <c r="AK421" s="15">
        <v>41820</v>
      </c>
      <c r="AL421">
        <v>8630.0400000000009</v>
      </c>
      <c r="AM421">
        <f t="shared" si="18"/>
        <v>41</v>
      </c>
      <c r="AN421" t="str">
        <f t="shared" si="19"/>
        <v>39-43</v>
      </c>
      <c r="AO421" t="str">
        <f t="shared" si="20"/>
        <v>8.000 a 9.999</v>
      </c>
    </row>
    <row r="422" spans="1:41" x14ac:dyDescent="0.25">
      <c r="A422" t="s">
        <v>1867</v>
      </c>
      <c r="B422" t="s">
        <v>207</v>
      </c>
      <c r="C422">
        <v>2120923</v>
      </c>
      <c r="D422">
        <v>31311548882</v>
      </c>
      <c r="E422" t="s">
        <v>1868</v>
      </c>
      <c r="F422" t="s">
        <v>209</v>
      </c>
      <c r="G422" t="s">
        <v>1869</v>
      </c>
      <c r="H422" t="s">
        <v>225</v>
      </c>
      <c r="I422" t="s">
        <v>212</v>
      </c>
      <c r="K422" t="s">
        <v>317</v>
      </c>
      <c r="M422">
        <v>733</v>
      </c>
      <c r="N422" t="s">
        <v>1177</v>
      </c>
      <c r="O422" t="s">
        <v>215</v>
      </c>
      <c r="P422">
        <v>585</v>
      </c>
      <c r="Q422" t="s">
        <v>1033</v>
      </c>
      <c r="R422" t="s">
        <v>215</v>
      </c>
      <c r="T422" t="s">
        <v>252</v>
      </c>
      <c r="U422" t="s">
        <v>9755</v>
      </c>
      <c r="V422">
        <v>4</v>
      </c>
      <c r="W422">
        <v>6</v>
      </c>
      <c r="X422" t="s">
        <v>218</v>
      </c>
      <c r="Z422" t="s">
        <v>219</v>
      </c>
      <c r="AC422">
        <v>0</v>
      </c>
      <c r="AE422">
        <v>0</v>
      </c>
      <c r="AI422" t="s">
        <v>220</v>
      </c>
      <c r="AJ422" t="s">
        <v>221</v>
      </c>
      <c r="AK422" s="15">
        <v>41768</v>
      </c>
      <c r="AL422">
        <v>4153.96</v>
      </c>
      <c r="AM422">
        <f t="shared" si="18"/>
        <v>39</v>
      </c>
      <c r="AN422" t="str">
        <f t="shared" si="19"/>
        <v>39-43</v>
      </c>
      <c r="AO422" t="str">
        <f t="shared" si="20"/>
        <v>4.000 a 5.999</v>
      </c>
    </row>
    <row r="423" spans="1:41" x14ac:dyDescent="0.25">
      <c r="A423" t="s">
        <v>1870</v>
      </c>
      <c r="B423" t="s">
        <v>207</v>
      </c>
      <c r="C423">
        <v>1821393</v>
      </c>
      <c r="D423">
        <v>1546247645</v>
      </c>
      <c r="E423" t="s">
        <v>1871</v>
      </c>
      <c r="F423" t="s">
        <v>209</v>
      </c>
      <c r="G423" t="s">
        <v>1872</v>
      </c>
      <c r="H423" t="s">
        <v>335</v>
      </c>
      <c r="I423" t="s">
        <v>212</v>
      </c>
      <c r="K423" t="s">
        <v>213</v>
      </c>
      <c r="M423">
        <v>1173</v>
      </c>
      <c r="N423" t="s">
        <v>1508</v>
      </c>
      <c r="O423" t="s">
        <v>434</v>
      </c>
      <c r="P423">
        <v>944</v>
      </c>
      <c r="Q423" t="s">
        <v>313</v>
      </c>
      <c r="R423" t="s">
        <v>215</v>
      </c>
      <c r="T423" t="s">
        <v>263</v>
      </c>
      <c r="U423" t="s">
        <v>9756</v>
      </c>
      <c r="V423">
        <v>4</v>
      </c>
      <c r="W423">
        <v>8</v>
      </c>
      <c r="X423" t="s">
        <v>218</v>
      </c>
      <c r="Z423" t="s">
        <v>219</v>
      </c>
      <c r="AC423">
        <v>0</v>
      </c>
      <c r="AE423">
        <v>0</v>
      </c>
      <c r="AI423" t="s">
        <v>220</v>
      </c>
      <c r="AJ423" t="s">
        <v>221</v>
      </c>
      <c r="AK423" s="15">
        <v>40442</v>
      </c>
      <c r="AL423">
        <v>10726.03</v>
      </c>
      <c r="AM423">
        <f t="shared" si="18"/>
        <v>35</v>
      </c>
      <c r="AN423" t="str">
        <f t="shared" si="19"/>
        <v>34-38</v>
      </c>
      <c r="AO423" t="str">
        <f t="shared" si="20"/>
        <v>10.000 a 11.999</v>
      </c>
    </row>
    <row r="424" spans="1:41" x14ac:dyDescent="0.25">
      <c r="A424" t="s">
        <v>1873</v>
      </c>
      <c r="B424" t="s">
        <v>207</v>
      </c>
      <c r="C424">
        <v>2996588</v>
      </c>
      <c r="D424">
        <v>26406537840</v>
      </c>
      <c r="E424" t="s">
        <v>1874</v>
      </c>
      <c r="F424" t="s">
        <v>209</v>
      </c>
      <c r="G424" t="s">
        <v>1875</v>
      </c>
      <c r="H424" t="s">
        <v>225</v>
      </c>
      <c r="I424" t="s">
        <v>212</v>
      </c>
      <c r="K424" t="s">
        <v>213</v>
      </c>
      <c r="M424">
        <v>628</v>
      </c>
      <c r="N424" t="s">
        <v>1876</v>
      </c>
      <c r="O424" t="s">
        <v>215</v>
      </c>
      <c r="P424">
        <v>262</v>
      </c>
      <c r="Q424" t="s">
        <v>352</v>
      </c>
      <c r="R424" t="s">
        <v>215</v>
      </c>
      <c r="S424" t="s">
        <v>1019</v>
      </c>
      <c r="T424" t="s">
        <v>230</v>
      </c>
      <c r="U424" t="s">
        <v>9755</v>
      </c>
      <c r="V424">
        <v>4</v>
      </c>
      <c r="W424">
        <v>4</v>
      </c>
      <c r="X424" t="s">
        <v>218</v>
      </c>
      <c r="Z424" t="s">
        <v>219</v>
      </c>
      <c r="AC424">
        <v>0</v>
      </c>
      <c r="AE424">
        <v>0</v>
      </c>
      <c r="AI424" t="s">
        <v>220</v>
      </c>
      <c r="AJ424" t="s">
        <v>221</v>
      </c>
      <c r="AK424" s="15">
        <v>43055</v>
      </c>
      <c r="AL424">
        <v>5654.63</v>
      </c>
      <c r="AM424">
        <f t="shared" si="18"/>
        <v>43</v>
      </c>
      <c r="AN424" t="str">
        <f t="shared" si="19"/>
        <v>39-43</v>
      </c>
      <c r="AO424" t="str">
        <f t="shared" si="20"/>
        <v>4.000 a 5.999</v>
      </c>
    </row>
    <row r="425" spans="1:41" x14ac:dyDescent="0.25">
      <c r="A425" t="s">
        <v>1877</v>
      </c>
      <c r="B425" t="s">
        <v>239</v>
      </c>
      <c r="C425">
        <v>1286394</v>
      </c>
      <c r="D425">
        <v>6306927697</v>
      </c>
      <c r="E425" t="s">
        <v>1878</v>
      </c>
      <c r="F425" t="s">
        <v>209</v>
      </c>
      <c r="G425" t="s">
        <v>1879</v>
      </c>
      <c r="H425" t="s">
        <v>225</v>
      </c>
      <c r="I425" t="s">
        <v>212</v>
      </c>
      <c r="K425" t="s">
        <v>213</v>
      </c>
      <c r="M425">
        <v>771</v>
      </c>
      <c r="N425" t="s">
        <v>303</v>
      </c>
      <c r="O425" t="s">
        <v>283</v>
      </c>
      <c r="P425">
        <v>746</v>
      </c>
      <c r="Q425" t="s">
        <v>289</v>
      </c>
      <c r="R425" t="s">
        <v>283</v>
      </c>
      <c r="T425" t="s">
        <v>217</v>
      </c>
      <c r="U425" t="s">
        <v>9756</v>
      </c>
      <c r="V425">
        <v>2</v>
      </c>
      <c r="W425">
        <v>3</v>
      </c>
      <c r="X425" t="s">
        <v>218</v>
      </c>
      <c r="Z425" t="s">
        <v>219</v>
      </c>
      <c r="AC425">
        <v>0</v>
      </c>
      <c r="AE425">
        <v>0</v>
      </c>
      <c r="AI425" t="s">
        <v>220</v>
      </c>
      <c r="AJ425" t="s">
        <v>221</v>
      </c>
      <c r="AK425" s="15">
        <v>43787</v>
      </c>
      <c r="AL425">
        <v>13883.73</v>
      </c>
      <c r="AM425">
        <f t="shared" si="18"/>
        <v>38</v>
      </c>
      <c r="AN425" t="str">
        <f t="shared" si="19"/>
        <v>34-38</v>
      </c>
      <c r="AO425" t="str">
        <f t="shared" si="20"/>
        <v>12.000 a 13.999</v>
      </c>
    </row>
    <row r="426" spans="1:41" x14ac:dyDescent="0.25">
      <c r="A426" t="s">
        <v>1880</v>
      </c>
      <c r="B426" t="s">
        <v>207</v>
      </c>
      <c r="C426">
        <v>2235464</v>
      </c>
      <c r="D426">
        <v>6783135632</v>
      </c>
      <c r="E426" t="s">
        <v>1881</v>
      </c>
      <c r="F426" t="s">
        <v>209</v>
      </c>
      <c r="G426" t="s">
        <v>1882</v>
      </c>
      <c r="H426" t="s">
        <v>211</v>
      </c>
      <c r="I426" t="s">
        <v>212</v>
      </c>
      <c r="K426" t="s">
        <v>213</v>
      </c>
      <c r="M426">
        <v>170</v>
      </c>
      <c r="N426" t="s">
        <v>1883</v>
      </c>
      <c r="O426" t="s">
        <v>215</v>
      </c>
      <c r="P426">
        <v>131</v>
      </c>
      <c r="Q426" t="s">
        <v>357</v>
      </c>
      <c r="R426" t="s">
        <v>215</v>
      </c>
      <c r="T426" t="s">
        <v>230</v>
      </c>
      <c r="U426" t="s">
        <v>9754</v>
      </c>
      <c r="V426">
        <v>4</v>
      </c>
      <c r="W426">
        <v>5</v>
      </c>
      <c r="X426" t="s">
        <v>218</v>
      </c>
      <c r="Z426" t="s">
        <v>219</v>
      </c>
      <c r="AC426">
        <v>0</v>
      </c>
      <c r="AE426">
        <v>0</v>
      </c>
      <c r="AI426" t="s">
        <v>220</v>
      </c>
      <c r="AJ426" t="s">
        <v>221</v>
      </c>
      <c r="AK426" s="15">
        <v>42184</v>
      </c>
      <c r="AL426">
        <v>4839.95</v>
      </c>
      <c r="AM426">
        <f t="shared" si="18"/>
        <v>39</v>
      </c>
      <c r="AN426" t="str">
        <f t="shared" si="19"/>
        <v>39-43</v>
      </c>
      <c r="AO426" t="str">
        <f t="shared" si="20"/>
        <v>4.000 a 5.999</v>
      </c>
    </row>
    <row r="427" spans="1:41" x14ac:dyDescent="0.25">
      <c r="A427" t="s">
        <v>1884</v>
      </c>
      <c r="B427" t="s">
        <v>207</v>
      </c>
      <c r="C427">
        <v>2275143</v>
      </c>
      <c r="D427">
        <v>8421076493</v>
      </c>
      <c r="E427" t="s">
        <v>1885</v>
      </c>
      <c r="F427" t="s">
        <v>209</v>
      </c>
      <c r="G427" t="s">
        <v>1886</v>
      </c>
      <c r="H427" t="s">
        <v>225</v>
      </c>
      <c r="I427" t="s">
        <v>212</v>
      </c>
      <c r="K427" t="s">
        <v>1262</v>
      </c>
      <c r="M427">
        <v>344</v>
      </c>
      <c r="N427" t="s">
        <v>494</v>
      </c>
      <c r="O427" t="s">
        <v>215</v>
      </c>
      <c r="P427">
        <v>344</v>
      </c>
      <c r="Q427" t="s">
        <v>494</v>
      </c>
      <c r="R427" t="s">
        <v>215</v>
      </c>
      <c r="T427" t="s">
        <v>252</v>
      </c>
      <c r="U427" t="s">
        <v>9754</v>
      </c>
      <c r="V427">
        <v>2</v>
      </c>
      <c r="W427">
        <v>5</v>
      </c>
      <c r="X427" t="s">
        <v>218</v>
      </c>
      <c r="Z427" t="s">
        <v>219</v>
      </c>
      <c r="AB427" t="s">
        <v>1854</v>
      </c>
      <c r="AC427">
        <v>0</v>
      </c>
      <c r="AE427">
        <v>26242</v>
      </c>
      <c r="AF427" t="s">
        <v>1887</v>
      </c>
      <c r="AG427" t="s">
        <v>1888</v>
      </c>
      <c r="AH427" t="s">
        <v>219</v>
      </c>
      <c r="AI427" t="s">
        <v>220</v>
      </c>
      <c r="AJ427" t="s">
        <v>221</v>
      </c>
      <c r="AK427" s="15">
        <v>42401</v>
      </c>
      <c r="AL427">
        <v>2943.9</v>
      </c>
      <c r="AM427">
        <f t="shared" si="18"/>
        <v>32</v>
      </c>
      <c r="AN427" t="str">
        <f t="shared" si="19"/>
        <v>29-33</v>
      </c>
      <c r="AO427" t="str">
        <f t="shared" si="20"/>
        <v>2.000 a 3.999</v>
      </c>
    </row>
    <row r="428" spans="1:41" x14ac:dyDescent="0.25">
      <c r="A428" t="s">
        <v>1889</v>
      </c>
      <c r="B428" t="s">
        <v>239</v>
      </c>
      <c r="C428">
        <v>1531985</v>
      </c>
      <c r="D428">
        <v>1186595612</v>
      </c>
      <c r="E428" t="s">
        <v>1890</v>
      </c>
      <c r="F428" t="s">
        <v>209</v>
      </c>
      <c r="G428" t="s">
        <v>1891</v>
      </c>
      <c r="H428" t="s">
        <v>225</v>
      </c>
      <c r="I428" t="s">
        <v>212</v>
      </c>
      <c r="K428" t="s">
        <v>213</v>
      </c>
      <c r="L428" t="s">
        <v>1324</v>
      </c>
      <c r="M428">
        <v>743</v>
      </c>
      <c r="N428" t="s">
        <v>282</v>
      </c>
      <c r="O428" t="s">
        <v>283</v>
      </c>
      <c r="P428">
        <v>743</v>
      </c>
      <c r="Q428" t="s">
        <v>282</v>
      </c>
      <c r="R428" t="s">
        <v>283</v>
      </c>
      <c r="T428" t="s">
        <v>217</v>
      </c>
      <c r="U428" t="s">
        <v>9756</v>
      </c>
      <c r="V428">
        <v>4</v>
      </c>
      <c r="W428">
        <v>12</v>
      </c>
      <c r="X428" t="s">
        <v>381</v>
      </c>
      <c r="Z428" t="s">
        <v>219</v>
      </c>
      <c r="AB428" t="s">
        <v>382</v>
      </c>
      <c r="AC428">
        <v>0</v>
      </c>
      <c r="AE428">
        <v>26443</v>
      </c>
      <c r="AF428" t="s">
        <v>383</v>
      </c>
      <c r="AG428" t="s">
        <v>1892</v>
      </c>
      <c r="AH428" t="s">
        <v>219</v>
      </c>
      <c r="AI428" t="s">
        <v>220</v>
      </c>
      <c r="AJ428" t="s">
        <v>221</v>
      </c>
      <c r="AK428" s="15">
        <v>38861</v>
      </c>
      <c r="AL428">
        <v>9355.2199999999993</v>
      </c>
      <c r="AM428">
        <f t="shared" si="18"/>
        <v>43</v>
      </c>
      <c r="AN428" t="str">
        <f t="shared" si="19"/>
        <v>39-43</v>
      </c>
      <c r="AO428" t="str">
        <f t="shared" si="20"/>
        <v>8.000 a 9.999</v>
      </c>
    </row>
    <row r="429" spans="1:41" x14ac:dyDescent="0.25">
      <c r="A429" t="s">
        <v>1893</v>
      </c>
      <c r="B429" t="s">
        <v>207</v>
      </c>
      <c r="C429">
        <v>1573339</v>
      </c>
      <c r="D429">
        <v>3415722686</v>
      </c>
      <c r="E429" t="s">
        <v>1894</v>
      </c>
      <c r="F429" t="s">
        <v>209</v>
      </c>
      <c r="G429" t="s">
        <v>1895</v>
      </c>
      <c r="H429" t="s">
        <v>225</v>
      </c>
      <c r="I429" t="s">
        <v>212</v>
      </c>
      <c r="K429" t="s">
        <v>213</v>
      </c>
      <c r="L429" t="s">
        <v>235</v>
      </c>
      <c r="M429">
        <v>929</v>
      </c>
      <c r="N429" t="s">
        <v>340</v>
      </c>
      <c r="O429" t="s">
        <v>237</v>
      </c>
      <c r="P429">
        <v>247</v>
      </c>
      <c r="Q429" t="s">
        <v>940</v>
      </c>
      <c r="R429" t="s">
        <v>215</v>
      </c>
      <c r="T429" t="s">
        <v>230</v>
      </c>
      <c r="U429" t="s">
        <v>9756</v>
      </c>
      <c r="V429">
        <v>4</v>
      </c>
      <c r="W429">
        <v>11</v>
      </c>
      <c r="X429" t="s">
        <v>218</v>
      </c>
      <c r="Z429" t="s">
        <v>219</v>
      </c>
      <c r="AC429">
        <v>0</v>
      </c>
      <c r="AE429">
        <v>0</v>
      </c>
      <c r="AI429" t="s">
        <v>220</v>
      </c>
      <c r="AJ429" t="s">
        <v>221</v>
      </c>
      <c r="AK429" s="15">
        <v>39246</v>
      </c>
      <c r="AL429">
        <v>10449.39</v>
      </c>
      <c r="AM429">
        <f t="shared" si="18"/>
        <v>44</v>
      </c>
      <c r="AN429" t="str">
        <f t="shared" si="19"/>
        <v>44-48</v>
      </c>
      <c r="AO429" t="str">
        <f t="shared" si="20"/>
        <v>10.000 a 11.999</v>
      </c>
    </row>
    <row r="430" spans="1:41" x14ac:dyDescent="0.25">
      <c r="A430" t="s">
        <v>1896</v>
      </c>
      <c r="B430" t="s">
        <v>239</v>
      </c>
      <c r="C430">
        <v>1434911</v>
      </c>
      <c r="D430">
        <v>89420942600</v>
      </c>
      <c r="E430" t="s">
        <v>1897</v>
      </c>
      <c r="F430" t="s">
        <v>233</v>
      </c>
      <c r="G430" t="s">
        <v>1898</v>
      </c>
      <c r="H430" t="s">
        <v>225</v>
      </c>
      <c r="I430" t="s">
        <v>212</v>
      </c>
      <c r="K430" t="s">
        <v>213</v>
      </c>
      <c r="L430" t="s">
        <v>1899</v>
      </c>
      <c r="M430">
        <v>480</v>
      </c>
      <c r="N430" t="s">
        <v>1188</v>
      </c>
      <c r="O430" t="s">
        <v>244</v>
      </c>
      <c r="P430">
        <v>211</v>
      </c>
      <c r="Q430" t="s">
        <v>245</v>
      </c>
      <c r="R430" t="s">
        <v>244</v>
      </c>
      <c r="T430" t="s">
        <v>217</v>
      </c>
      <c r="U430" t="s">
        <v>9756</v>
      </c>
      <c r="V430">
        <v>4</v>
      </c>
      <c r="W430">
        <v>13</v>
      </c>
      <c r="X430" t="s">
        <v>218</v>
      </c>
      <c r="Z430" t="s">
        <v>219</v>
      </c>
      <c r="AC430">
        <v>0</v>
      </c>
      <c r="AE430">
        <v>0</v>
      </c>
      <c r="AI430" t="s">
        <v>220</v>
      </c>
      <c r="AJ430" t="s">
        <v>221</v>
      </c>
      <c r="AK430" s="15">
        <v>37942</v>
      </c>
      <c r="AL430">
        <v>11173.68</v>
      </c>
      <c r="AM430">
        <f t="shared" si="18"/>
        <v>47</v>
      </c>
      <c r="AN430" t="str">
        <f t="shared" si="19"/>
        <v>44-48</v>
      </c>
      <c r="AO430" t="str">
        <f t="shared" si="20"/>
        <v>10.000 a 11.999</v>
      </c>
    </row>
    <row r="431" spans="1:41" x14ac:dyDescent="0.25">
      <c r="A431" t="s">
        <v>1900</v>
      </c>
      <c r="B431" t="s">
        <v>207</v>
      </c>
      <c r="C431">
        <v>2236155</v>
      </c>
      <c r="D431">
        <v>4980382622</v>
      </c>
      <c r="E431" t="s">
        <v>1901</v>
      </c>
      <c r="F431" t="s">
        <v>233</v>
      </c>
      <c r="G431" t="s">
        <v>1902</v>
      </c>
      <c r="H431" t="s">
        <v>225</v>
      </c>
      <c r="I431" t="s">
        <v>212</v>
      </c>
      <c r="K431" t="s">
        <v>213</v>
      </c>
      <c r="M431">
        <v>1185</v>
      </c>
      <c r="N431" t="s">
        <v>1903</v>
      </c>
      <c r="O431" t="s">
        <v>215</v>
      </c>
      <c r="P431">
        <v>59</v>
      </c>
      <c r="Q431" t="s">
        <v>251</v>
      </c>
      <c r="R431" t="s">
        <v>215</v>
      </c>
      <c r="T431" t="s">
        <v>217</v>
      </c>
      <c r="U431" t="s">
        <v>9755</v>
      </c>
      <c r="V431">
        <v>4</v>
      </c>
      <c r="W431">
        <v>5</v>
      </c>
      <c r="X431" t="s">
        <v>218</v>
      </c>
      <c r="Z431" t="s">
        <v>219</v>
      </c>
      <c r="AC431">
        <v>0</v>
      </c>
      <c r="AE431">
        <v>0</v>
      </c>
      <c r="AI431" t="s">
        <v>220</v>
      </c>
      <c r="AJ431" t="s">
        <v>221</v>
      </c>
      <c r="AK431" s="15">
        <v>42180</v>
      </c>
      <c r="AL431">
        <v>5133.46</v>
      </c>
      <c r="AM431">
        <f t="shared" si="18"/>
        <v>42</v>
      </c>
      <c r="AN431" t="str">
        <f t="shared" si="19"/>
        <v>39-43</v>
      </c>
      <c r="AO431" t="str">
        <f t="shared" si="20"/>
        <v>4.000 a 5.999</v>
      </c>
    </row>
    <row r="432" spans="1:41" x14ac:dyDescent="0.25">
      <c r="A432" t="s">
        <v>1904</v>
      </c>
      <c r="B432" t="s">
        <v>239</v>
      </c>
      <c r="C432">
        <v>1123502</v>
      </c>
      <c r="D432">
        <v>42681030668</v>
      </c>
      <c r="E432" t="s">
        <v>1905</v>
      </c>
      <c r="F432" t="s">
        <v>233</v>
      </c>
      <c r="G432" t="s">
        <v>1906</v>
      </c>
      <c r="H432" t="s">
        <v>225</v>
      </c>
      <c r="I432" t="s">
        <v>212</v>
      </c>
      <c r="K432" t="s">
        <v>213</v>
      </c>
      <c r="L432" t="s">
        <v>261</v>
      </c>
      <c r="M432">
        <v>771</v>
      </c>
      <c r="N432" t="s">
        <v>303</v>
      </c>
      <c r="O432" t="s">
        <v>283</v>
      </c>
      <c r="P432">
        <v>746</v>
      </c>
      <c r="Q432" t="s">
        <v>289</v>
      </c>
      <c r="R432" t="s">
        <v>283</v>
      </c>
      <c r="T432" t="s">
        <v>230</v>
      </c>
      <c r="U432" t="s">
        <v>9756</v>
      </c>
      <c r="V432">
        <v>4</v>
      </c>
      <c r="W432">
        <v>16</v>
      </c>
      <c r="X432" t="s">
        <v>218</v>
      </c>
      <c r="Z432" t="s">
        <v>219</v>
      </c>
      <c r="AC432">
        <v>0</v>
      </c>
      <c r="AE432">
        <v>0</v>
      </c>
      <c r="AI432" t="s">
        <v>220</v>
      </c>
      <c r="AJ432" t="s">
        <v>221</v>
      </c>
      <c r="AK432" s="15">
        <v>34715</v>
      </c>
      <c r="AL432">
        <v>38124.54</v>
      </c>
      <c r="AM432">
        <f t="shared" si="18"/>
        <v>60</v>
      </c>
      <c r="AN432" t="str">
        <f t="shared" si="19"/>
        <v>59-63</v>
      </c>
      <c r="AO432" t="str">
        <f t="shared" si="20"/>
        <v>20.000 ou mais</v>
      </c>
    </row>
    <row r="433" spans="1:41" x14ac:dyDescent="0.25">
      <c r="A433" t="s">
        <v>1907</v>
      </c>
      <c r="B433" t="s">
        <v>207</v>
      </c>
      <c r="C433">
        <v>1768965</v>
      </c>
      <c r="D433">
        <v>8714569663</v>
      </c>
      <c r="E433" t="s">
        <v>1908</v>
      </c>
      <c r="F433" t="s">
        <v>233</v>
      </c>
      <c r="G433" t="s">
        <v>1909</v>
      </c>
      <c r="H433" t="s">
        <v>225</v>
      </c>
      <c r="I433" t="s">
        <v>212</v>
      </c>
      <c r="K433" t="s">
        <v>213</v>
      </c>
      <c r="M433">
        <v>815</v>
      </c>
      <c r="N433" t="s">
        <v>1910</v>
      </c>
      <c r="O433" t="s">
        <v>215</v>
      </c>
      <c r="P433">
        <v>808</v>
      </c>
      <c r="Q433" t="s">
        <v>583</v>
      </c>
      <c r="R433" t="s">
        <v>215</v>
      </c>
      <c r="T433" t="s">
        <v>252</v>
      </c>
      <c r="U433" t="s">
        <v>9755</v>
      </c>
      <c r="V433">
        <v>1</v>
      </c>
      <c r="W433">
        <v>9</v>
      </c>
      <c r="X433" t="s">
        <v>218</v>
      </c>
      <c r="Z433" t="s">
        <v>219</v>
      </c>
      <c r="AC433">
        <v>0</v>
      </c>
      <c r="AE433">
        <v>0</v>
      </c>
      <c r="AI433" t="s">
        <v>220</v>
      </c>
      <c r="AJ433" t="s">
        <v>221</v>
      </c>
      <c r="AK433" s="15">
        <v>40252</v>
      </c>
      <c r="AL433">
        <v>4153.96</v>
      </c>
      <c r="AM433">
        <f t="shared" si="18"/>
        <v>35</v>
      </c>
      <c r="AN433" t="str">
        <f t="shared" si="19"/>
        <v>34-38</v>
      </c>
      <c r="AO433" t="str">
        <f t="shared" si="20"/>
        <v>4.000 a 5.999</v>
      </c>
    </row>
    <row r="434" spans="1:41" x14ac:dyDescent="0.25">
      <c r="A434" t="s">
        <v>1911</v>
      </c>
      <c r="B434" t="s">
        <v>207</v>
      </c>
      <c r="C434">
        <v>3313646</v>
      </c>
      <c r="D434">
        <v>1390885631</v>
      </c>
      <c r="E434" t="s">
        <v>1912</v>
      </c>
      <c r="F434" t="s">
        <v>209</v>
      </c>
      <c r="G434" t="s">
        <v>1913</v>
      </c>
      <c r="H434" t="s">
        <v>211</v>
      </c>
      <c r="I434" t="s">
        <v>212</v>
      </c>
      <c r="K434" t="s">
        <v>213</v>
      </c>
      <c r="M434">
        <v>1370</v>
      </c>
      <c r="N434" t="s">
        <v>1914</v>
      </c>
      <c r="O434" t="s">
        <v>215</v>
      </c>
      <c r="P434">
        <v>1370</v>
      </c>
      <c r="Q434" t="s">
        <v>1914</v>
      </c>
      <c r="R434" t="s">
        <v>215</v>
      </c>
      <c r="T434" t="s">
        <v>230</v>
      </c>
      <c r="U434" t="s">
        <v>9755</v>
      </c>
      <c r="V434">
        <v>1</v>
      </c>
      <c r="W434">
        <v>1</v>
      </c>
      <c r="X434" t="s">
        <v>569</v>
      </c>
      <c r="Z434" t="s">
        <v>219</v>
      </c>
      <c r="AC434">
        <v>0</v>
      </c>
      <c r="AE434">
        <v>0</v>
      </c>
      <c r="AI434" t="s">
        <v>220</v>
      </c>
      <c r="AJ434" t="s">
        <v>221</v>
      </c>
      <c r="AK434" s="15">
        <v>44858</v>
      </c>
      <c r="AL434">
        <v>5422.92</v>
      </c>
      <c r="AM434">
        <f t="shared" si="18"/>
        <v>41</v>
      </c>
      <c r="AN434" t="str">
        <f t="shared" si="19"/>
        <v>39-43</v>
      </c>
      <c r="AO434" t="str">
        <f t="shared" si="20"/>
        <v>4.000 a 5.999</v>
      </c>
    </row>
    <row r="435" spans="1:41" x14ac:dyDescent="0.25">
      <c r="A435" t="s">
        <v>1915</v>
      </c>
      <c r="B435" t="s">
        <v>207</v>
      </c>
      <c r="C435">
        <v>1981518</v>
      </c>
      <c r="D435">
        <v>6993743671</v>
      </c>
      <c r="E435" t="s">
        <v>1916</v>
      </c>
      <c r="F435" t="s">
        <v>209</v>
      </c>
      <c r="G435" t="s">
        <v>1917</v>
      </c>
      <c r="H435" t="s">
        <v>225</v>
      </c>
      <c r="I435" t="s">
        <v>212</v>
      </c>
      <c r="K435" t="s">
        <v>213</v>
      </c>
      <c r="M435">
        <v>36</v>
      </c>
      <c r="N435" t="s">
        <v>1918</v>
      </c>
      <c r="O435" t="s">
        <v>215</v>
      </c>
      <c r="P435">
        <v>29</v>
      </c>
      <c r="Q435" t="s">
        <v>229</v>
      </c>
      <c r="R435" t="s">
        <v>215</v>
      </c>
      <c r="T435" t="s">
        <v>217</v>
      </c>
      <c r="U435" t="s">
        <v>9755</v>
      </c>
      <c r="V435">
        <v>3</v>
      </c>
      <c r="W435">
        <v>7</v>
      </c>
      <c r="X435" t="s">
        <v>218</v>
      </c>
      <c r="Z435" t="s">
        <v>219</v>
      </c>
      <c r="AC435">
        <v>0</v>
      </c>
      <c r="AE435">
        <v>0</v>
      </c>
      <c r="AI435" t="s">
        <v>220</v>
      </c>
      <c r="AJ435" t="s">
        <v>221</v>
      </c>
      <c r="AK435" s="15">
        <v>41243</v>
      </c>
      <c r="AL435">
        <v>4320.12</v>
      </c>
      <c r="AM435">
        <f t="shared" si="18"/>
        <v>40</v>
      </c>
      <c r="AN435" t="str">
        <f t="shared" si="19"/>
        <v>39-43</v>
      </c>
      <c r="AO435" t="str">
        <f t="shared" si="20"/>
        <v>4.000 a 5.999</v>
      </c>
    </row>
    <row r="436" spans="1:41" x14ac:dyDescent="0.25">
      <c r="A436" t="s">
        <v>1919</v>
      </c>
      <c r="B436" t="s">
        <v>239</v>
      </c>
      <c r="C436">
        <v>3106339</v>
      </c>
      <c r="D436">
        <v>88883558634</v>
      </c>
      <c r="E436" t="s">
        <v>1920</v>
      </c>
      <c r="F436" t="s">
        <v>209</v>
      </c>
      <c r="G436" t="s">
        <v>1921</v>
      </c>
      <c r="H436" t="s">
        <v>225</v>
      </c>
      <c r="I436" t="s">
        <v>212</v>
      </c>
      <c r="K436" t="s">
        <v>213</v>
      </c>
      <c r="M436">
        <v>491</v>
      </c>
      <c r="N436" t="s">
        <v>935</v>
      </c>
      <c r="O436" t="s">
        <v>244</v>
      </c>
      <c r="P436">
        <v>211</v>
      </c>
      <c r="Q436" t="s">
        <v>245</v>
      </c>
      <c r="R436" t="s">
        <v>244</v>
      </c>
      <c r="T436" t="s">
        <v>217</v>
      </c>
      <c r="U436" t="s">
        <v>9755</v>
      </c>
      <c r="V436">
        <v>3</v>
      </c>
      <c r="W436">
        <v>3</v>
      </c>
      <c r="X436" t="s">
        <v>218</v>
      </c>
      <c r="Z436" t="s">
        <v>219</v>
      </c>
      <c r="AC436">
        <v>0</v>
      </c>
      <c r="AE436">
        <v>0</v>
      </c>
      <c r="AI436" t="s">
        <v>220</v>
      </c>
      <c r="AJ436" t="s">
        <v>221</v>
      </c>
      <c r="AK436" s="15">
        <v>43539</v>
      </c>
      <c r="AL436">
        <v>9861.4500000000007</v>
      </c>
      <c r="AM436">
        <f t="shared" si="18"/>
        <v>49</v>
      </c>
      <c r="AN436" t="str">
        <f t="shared" si="19"/>
        <v>49-53</v>
      </c>
      <c r="AO436" t="str">
        <f t="shared" si="20"/>
        <v>8.000 a 9.999</v>
      </c>
    </row>
    <row r="437" spans="1:41" x14ac:dyDescent="0.25">
      <c r="A437" t="s">
        <v>1922</v>
      </c>
      <c r="B437" t="s">
        <v>207</v>
      </c>
      <c r="C437">
        <v>410859</v>
      </c>
      <c r="D437">
        <v>35122072604</v>
      </c>
      <c r="E437" t="s">
        <v>1923</v>
      </c>
      <c r="F437" t="s">
        <v>209</v>
      </c>
      <c r="G437" t="s">
        <v>1924</v>
      </c>
      <c r="H437" t="s">
        <v>211</v>
      </c>
      <c r="I437" t="s">
        <v>212</v>
      </c>
      <c r="K437" t="s">
        <v>213</v>
      </c>
      <c r="L437" t="s">
        <v>1741</v>
      </c>
      <c r="M437">
        <v>65</v>
      </c>
      <c r="N437" t="s">
        <v>267</v>
      </c>
      <c r="O437" t="s">
        <v>228</v>
      </c>
      <c r="P437">
        <v>59</v>
      </c>
      <c r="Q437" t="s">
        <v>251</v>
      </c>
      <c r="R437" t="s">
        <v>215</v>
      </c>
      <c r="T437" t="s">
        <v>499</v>
      </c>
      <c r="U437" t="s">
        <v>9753</v>
      </c>
      <c r="V437">
        <v>4</v>
      </c>
      <c r="W437">
        <v>16</v>
      </c>
      <c r="X437" t="s">
        <v>218</v>
      </c>
      <c r="Z437" t="s">
        <v>219</v>
      </c>
      <c r="AC437">
        <v>0</v>
      </c>
      <c r="AE437">
        <v>0</v>
      </c>
      <c r="AI437" t="s">
        <v>220</v>
      </c>
      <c r="AJ437" t="s">
        <v>221</v>
      </c>
      <c r="AK437" s="15">
        <v>28948</v>
      </c>
      <c r="AL437">
        <v>4722.09</v>
      </c>
      <c r="AM437">
        <f t="shared" si="18"/>
        <v>64</v>
      </c>
      <c r="AN437" t="str">
        <f t="shared" si="19"/>
        <v>64-68</v>
      </c>
      <c r="AO437" t="str">
        <f t="shared" si="20"/>
        <v>4.000 a 5.999</v>
      </c>
    </row>
    <row r="438" spans="1:41" x14ac:dyDescent="0.25">
      <c r="A438" t="s">
        <v>1925</v>
      </c>
      <c r="B438" t="s">
        <v>239</v>
      </c>
      <c r="C438">
        <v>409980</v>
      </c>
      <c r="D438">
        <v>44200013649</v>
      </c>
      <c r="E438" t="s">
        <v>1926</v>
      </c>
      <c r="F438" t="s">
        <v>209</v>
      </c>
      <c r="G438" t="s">
        <v>1927</v>
      </c>
      <c r="H438" t="s">
        <v>225</v>
      </c>
      <c r="I438" t="s">
        <v>212</v>
      </c>
      <c r="K438" t="s">
        <v>213</v>
      </c>
      <c r="L438" t="s">
        <v>261</v>
      </c>
      <c r="M438">
        <v>471</v>
      </c>
      <c r="N438" t="s">
        <v>1130</v>
      </c>
      <c r="O438" t="s">
        <v>244</v>
      </c>
      <c r="P438">
        <v>211</v>
      </c>
      <c r="Q438" t="s">
        <v>245</v>
      </c>
      <c r="R438" t="s">
        <v>244</v>
      </c>
      <c r="T438" t="s">
        <v>217</v>
      </c>
      <c r="U438" t="s">
        <v>9754</v>
      </c>
      <c r="V438">
        <v>4</v>
      </c>
      <c r="W438">
        <v>16</v>
      </c>
      <c r="X438" t="s">
        <v>218</v>
      </c>
      <c r="Z438" t="s">
        <v>219</v>
      </c>
      <c r="AC438">
        <v>0</v>
      </c>
      <c r="AE438">
        <v>0</v>
      </c>
      <c r="AI438" t="s">
        <v>220</v>
      </c>
      <c r="AJ438" t="s">
        <v>221</v>
      </c>
      <c r="AK438" s="15">
        <v>29373</v>
      </c>
      <c r="AL438">
        <v>12529.87</v>
      </c>
      <c r="AM438">
        <f t="shared" si="18"/>
        <v>62</v>
      </c>
      <c r="AN438" t="str">
        <f t="shared" si="19"/>
        <v>59-63</v>
      </c>
      <c r="AO438" t="str">
        <f t="shared" si="20"/>
        <v>12.000 a 13.999</v>
      </c>
    </row>
    <row r="439" spans="1:41" x14ac:dyDescent="0.25">
      <c r="A439" t="s">
        <v>1928</v>
      </c>
      <c r="B439" t="s">
        <v>239</v>
      </c>
      <c r="C439">
        <v>1123568</v>
      </c>
      <c r="D439">
        <v>69133140600</v>
      </c>
      <c r="E439" t="s">
        <v>1929</v>
      </c>
      <c r="F439" t="s">
        <v>209</v>
      </c>
      <c r="G439" t="s">
        <v>1930</v>
      </c>
      <c r="H439" t="s">
        <v>225</v>
      </c>
      <c r="I439" t="s">
        <v>212</v>
      </c>
      <c r="K439" t="s">
        <v>213</v>
      </c>
      <c r="L439" t="s">
        <v>261</v>
      </c>
      <c r="M439">
        <v>480</v>
      </c>
      <c r="N439" t="s">
        <v>1188</v>
      </c>
      <c r="O439" t="s">
        <v>244</v>
      </c>
      <c r="P439">
        <v>211</v>
      </c>
      <c r="Q439" t="s">
        <v>245</v>
      </c>
      <c r="R439" t="s">
        <v>244</v>
      </c>
      <c r="T439" t="s">
        <v>290</v>
      </c>
      <c r="U439" t="s">
        <v>9755</v>
      </c>
      <c r="V439">
        <v>4</v>
      </c>
      <c r="W439">
        <v>16</v>
      </c>
      <c r="X439" t="s">
        <v>218</v>
      </c>
      <c r="Z439" t="s">
        <v>219</v>
      </c>
      <c r="AC439">
        <v>0</v>
      </c>
      <c r="AE439">
        <v>0</v>
      </c>
      <c r="AI439" t="s">
        <v>220</v>
      </c>
      <c r="AJ439" t="s">
        <v>221</v>
      </c>
      <c r="AK439" s="15">
        <v>34715</v>
      </c>
      <c r="AL439">
        <v>10178.049999999999</v>
      </c>
      <c r="AM439">
        <f t="shared" si="18"/>
        <v>54</v>
      </c>
      <c r="AN439" t="str">
        <f t="shared" si="19"/>
        <v>54-58</v>
      </c>
      <c r="AO439" t="str">
        <f t="shared" si="20"/>
        <v>10.000 a 11.999</v>
      </c>
    </row>
    <row r="440" spans="1:41" x14ac:dyDescent="0.25">
      <c r="A440" t="s">
        <v>1931</v>
      </c>
      <c r="B440" t="s">
        <v>207</v>
      </c>
      <c r="C440">
        <v>1035327</v>
      </c>
      <c r="D440">
        <v>75607735672</v>
      </c>
      <c r="E440" t="s">
        <v>1932</v>
      </c>
      <c r="F440" t="s">
        <v>209</v>
      </c>
      <c r="G440" t="s">
        <v>1933</v>
      </c>
      <c r="H440" t="s">
        <v>211</v>
      </c>
      <c r="I440" t="s">
        <v>212</v>
      </c>
      <c r="K440" t="s">
        <v>213</v>
      </c>
      <c r="L440" t="s">
        <v>1934</v>
      </c>
      <c r="M440">
        <v>264</v>
      </c>
      <c r="N440" t="s">
        <v>820</v>
      </c>
      <c r="O440" t="s">
        <v>362</v>
      </c>
      <c r="P440">
        <v>264</v>
      </c>
      <c r="Q440" t="s">
        <v>820</v>
      </c>
      <c r="R440" t="s">
        <v>362</v>
      </c>
      <c r="T440" t="s">
        <v>499</v>
      </c>
      <c r="U440" t="s">
        <v>9754</v>
      </c>
      <c r="V440">
        <v>4</v>
      </c>
      <c r="W440">
        <v>15</v>
      </c>
      <c r="X440" t="s">
        <v>218</v>
      </c>
      <c r="Z440" t="s">
        <v>219</v>
      </c>
      <c r="AB440" t="s">
        <v>320</v>
      </c>
      <c r="AC440">
        <v>0</v>
      </c>
      <c r="AE440">
        <v>0</v>
      </c>
      <c r="AG440" t="s">
        <v>828</v>
      </c>
      <c r="AH440" t="s">
        <v>1935</v>
      </c>
      <c r="AI440" t="s">
        <v>220</v>
      </c>
      <c r="AJ440" t="s">
        <v>221</v>
      </c>
      <c r="AK440" s="15">
        <v>34330</v>
      </c>
      <c r="AL440">
        <v>4472.8</v>
      </c>
      <c r="AM440">
        <f t="shared" si="18"/>
        <v>53</v>
      </c>
      <c r="AN440" t="str">
        <f t="shared" si="19"/>
        <v>49-53</v>
      </c>
      <c r="AO440" t="str">
        <f t="shared" si="20"/>
        <v>4.000 a 5.999</v>
      </c>
    </row>
    <row r="441" spans="1:41" x14ac:dyDescent="0.25">
      <c r="A441" t="s">
        <v>1936</v>
      </c>
      <c r="B441" t="s">
        <v>239</v>
      </c>
      <c r="C441">
        <v>2420575</v>
      </c>
      <c r="D441">
        <v>5739911621</v>
      </c>
      <c r="E441" t="s">
        <v>1937</v>
      </c>
      <c r="F441" t="s">
        <v>209</v>
      </c>
      <c r="G441" t="s">
        <v>1938</v>
      </c>
      <c r="H441" t="s">
        <v>225</v>
      </c>
      <c r="I441" t="s">
        <v>212</v>
      </c>
      <c r="K441" t="s">
        <v>242</v>
      </c>
      <c r="L441" t="s">
        <v>1413</v>
      </c>
      <c r="M441">
        <v>496</v>
      </c>
      <c r="N441" t="s">
        <v>1122</v>
      </c>
      <c r="O441" t="s">
        <v>244</v>
      </c>
      <c r="P441">
        <v>211</v>
      </c>
      <c r="Q441" t="s">
        <v>245</v>
      </c>
      <c r="R441" t="s">
        <v>244</v>
      </c>
      <c r="T441" t="s">
        <v>230</v>
      </c>
      <c r="U441" t="s">
        <v>9756</v>
      </c>
      <c r="V441">
        <v>4</v>
      </c>
      <c r="W441">
        <v>13</v>
      </c>
      <c r="X441" t="s">
        <v>218</v>
      </c>
      <c r="Z441" t="s">
        <v>219</v>
      </c>
      <c r="AC441">
        <v>0</v>
      </c>
      <c r="AE441">
        <v>0</v>
      </c>
      <c r="AI441" t="s">
        <v>220</v>
      </c>
      <c r="AJ441" t="s">
        <v>221</v>
      </c>
      <c r="AK441" s="15">
        <v>37939</v>
      </c>
      <c r="AL441">
        <v>22513.91</v>
      </c>
      <c r="AM441">
        <f t="shared" si="18"/>
        <v>49</v>
      </c>
      <c r="AN441" t="str">
        <f t="shared" si="19"/>
        <v>49-53</v>
      </c>
      <c r="AO441" t="str">
        <f t="shared" si="20"/>
        <v>20.000 ou mais</v>
      </c>
    </row>
    <row r="442" spans="1:41" x14ac:dyDescent="0.25">
      <c r="A442" t="s">
        <v>1939</v>
      </c>
      <c r="B442" t="s">
        <v>239</v>
      </c>
      <c r="C442">
        <v>412788</v>
      </c>
      <c r="D442">
        <v>25500902687</v>
      </c>
      <c r="E442" t="s">
        <v>1940</v>
      </c>
      <c r="F442" t="s">
        <v>209</v>
      </c>
      <c r="G442" t="s">
        <v>1941</v>
      </c>
      <c r="H442" t="s">
        <v>225</v>
      </c>
      <c r="I442" t="s">
        <v>212</v>
      </c>
      <c r="K442" t="s">
        <v>242</v>
      </c>
      <c r="L442" t="s">
        <v>1413</v>
      </c>
      <c r="M442">
        <v>479</v>
      </c>
      <c r="N442" t="s">
        <v>389</v>
      </c>
      <c r="O442" t="s">
        <v>244</v>
      </c>
      <c r="P442">
        <v>211</v>
      </c>
      <c r="Q442" t="s">
        <v>245</v>
      </c>
      <c r="R442" t="s">
        <v>244</v>
      </c>
      <c r="T442" t="s">
        <v>771</v>
      </c>
      <c r="U442" t="s">
        <v>9754</v>
      </c>
      <c r="V442">
        <v>4</v>
      </c>
      <c r="W442">
        <v>16</v>
      </c>
      <c r="X442" t="s">
        <v>218</v>
      </c>
      <c r="Z442" t="s">
        <v>219</v>
      </c>
      <c r="AC442">
        <v>0</v>
      </c>
      <c r="AE442">
        <v>0</v>
      </c>
      <c r="AI442" t="s">
        <v>220</v>
      </c>
      <c r="AJ442" t="s">
        <v>221</v>
      </c>
      <c r="AK442" s="15">
        <v>31826</v>
      </c>
      <c r="AL442">
        <v>12789.08</v>
      </c>
      <c r="AM442">
        <f t="shared" si="18"/>
        <v>67</v>
      </c>
      <c r="AN442" t="str">
        <f t="shared" si="19"/>
        <v>64-68</v>
      </c>
      <c r="AO442" t="str">
        <f t="shared" si="20"/>
        <v>12.000 a 13.999</v>
      </c>
    </row>
    <row r="443" spans="1:41" x14ac:dyDescent="0.25">
      <c r="A443" t="s">
        <v>1942</v>
      </c>
      <c r="B443" t="s">
        <v>207</v>
      </c>
      <c r="C443">
        <v>1035073</v>
      </c>
      <c r="D443">
        <v>56087756604</v>
      </c>
      <c r="E443" t="s">
        <v>1943</v>
      </c>
      <c r="F443" t="s">
        <v>209</v>
      </c>
      <c r="G443" t="s">
        <v>1944</v>
      </c>
      <c r="H443" t="s">
        <v>225</v>
      </c>
      <c r="I443" t="s">
        <v>212</v>
      </c>
      <c r="K443" t="s">
        <v>213</v>
      </c>
      <c r="L443" t="s">
        <v>261</v>
      </c>
      <c r="M443">
        <v>298</v>
      </c>
      <c r="N443" t="s">
        <v>554</v>
      </c>
      <c r="O443" t="s">
        <v>362</v>
      </c>
      <c r="P443">
        <v>298</v>
      </c>
      <c r="Q443" t="s">
        <v>554</v>
      </c>
      <c r="R443" t="s">
        <v>362</v>
      </c>
      <c r="T443" t="s">
        <v>217</v>
      </c>
      <c r="U443" t="s">
        <v>9752</v>
      </c>
      <c r="V443">
        <v>4</v>
      </c>
      <c r="W443">
        <v>16</v>
      </c>
      <c r="X443" t="s">
        <v>218</v>
      </c>
      <c r="Z443" t="s">
        <v>219</v>
      </c>
      <c r="AC443">
        <v>0</v>
      </c>
      <c r="AE443">
        <v>0</v>
      </c>
      <c r="AI443" t="s">
        <v>220</v>
      </c>
      <c r="AJ443" t="s">
        <v>221</v>
      </c>
      <c r="AK443" s="15">
        <v>33738</v>
      </c>
      <c r="AL443">
        <v>4196.74</v>
      </c>
      <c r="AM443">
        <f t="shared" si="18"/>
        <v>62</v>
      </c>
      <c r="AN443" t="str">
        <f t="shared" si="19"/>
        <v>59-63</v>
      </c>
      <c r="AO443" t="str">
        <f t="shared" si="20"/>
        <v>4.000 a 5.999</v>
      </c>
    </row>
    <row r="444" spans="1:41" x14ac:dyDescent="0.25">
      <c r="A444" t="s">
        <v>1945</v>
      </c>
      <c r="B444" t="s">
        <v>239</v>
      </c>
      <c r="C444">
        <v>2378259</v>
      </c>
      <c r="D444">
        <v>86640453649</v>
      </c>
      <c r="E444" t="s">
        <v>1946</v>
      </c>
      <c r="F444" t="s">
        <v>209</v>
      </c>
      <c r="G444" t="s">
        <v>1947</v>
      </c>
      <c r="H444" t="s">
        <v>211</v>
      </c>
      <c r="I444" t="s">
        <v>212</v>
      </c>
      <c r="K444" t="s">
        <v>1284</v>
      </c>
      <c r="M444">
        <v>496</v>
      </c>
      <c r="N444" t="s">
        <v>1122</v>
      </c>
      <c r="O444" t="s">
        <v>244</v>
      </c>
      <c r="P444">
        <v>211</v>
      </c>
      <c r="Q444" t="s">
        <v>245</v>
      </c>
      <c r="R444" t="s">
        <v>244</v>
      </c>
      <c r="T444" t="s">
        <v>217</v>
      </c>
      <c r="U444" t="s">
        <v>9755</v>
      </c>
      <c r="V444">
        <v>2</v>
      </c>
      <c r="W444">
        <v>4</v>
      </c>
      <c r="X444" t="s">
        <v>218</v>
      </c>
      <c r="Z444" t="s">
        <v>219</v>
      </c>
      <c r="AC444">
        <v>0</v>
      </c>
      <c r="AE444">
        <v>0</v>
      </c>
      <c r="AI444" t="s">
        <v>220</v>
      </c>
      <c r="AJ444" t="s">
        <v>221</v>
      </c>
      <c r="AK444" s="15">
        <v>42807</v>
      </c>
      <c r="AL444">
        <v>3992.25</v>
      </c>
      <c r="AM444">
        <f t="shared" si="18"/>
        <v>56</v>
      </c>
      <c r="AN444" t="str">
        <f t="shared" si="19"/>
        <v>54-58</v>
      </c>
      <c r="AO444" t="str">
        <f t="shared" si="20"/>
        <v>2.000 a 3.999</v>
      </c>
    </row>
    <row r="445" spans="1:41" x14ac:dyDescent="0.25">
      <c r="A445" t="s">
        <v>1948</v>
      </c>
      <c r="B445" t="s">
        <v>207</v>
      </c>
      <c r="C445">
        <v>410953</v>
      </c>
      <c r="D445">
        <v>36166464649</v>
      </c>
      <c r="E445" t="s">
        <v>1949</v>
      </c>
      <c r="F445" t="s">
        <v>209</v>
      </c>
      <c r="G445" t="s">
        <v>1950</v>
      </c>
      <c r="H445" t="s">
        <v>225</v>
      </c>
      <c r="I445" t="s">
        <v>212</v>
      </c>
      <c r="K445" t="s">
        <v>213</v>
      </c>
      <c r="L445" t="s">
        <v>1951</v>
      </c>
      <c r="M445">
        <v>418</v>
      </c>
      <c r="N445" t="s">
        <v>1952</v>
      </c>
      <c r="O445" t="s">
        <v>362</v>
      </c>
      <c r="P445">
        <v>314</v>
      </c>
      <c r="Q445" t="s">
        <v>641</v>
      </c>
      <c r="R445" t="s">
        <v>362</v>
      </c>
      <c r="T445" t="s">
        <v>217</v>
      </c>
      <c r="U445" t="s">
        <v>9755</v>
      </c>
      <c r="V445">
        <v>4</v>
      </c>
      <c r="W445">
        <v>16</v>
      </c>
      <c r="X445" t="s">
        <v>218</v>
      </c>
      <c r="Z445" t="s">
        <v>219</v>
      </c>
      <c r="AC445">
        <v>0</v>
      </c>
      <c r="AE445">
        <v>0</v>
      </c>
      <c r="AI445" t="s">
        <v>220</v>
      </c>
      <c r="AJ445" t="s">
        <v>221</v>
      </c>
      <c r="AK445" s="15">
        <v>29382</v>
      </c>
      <c r="AL445">
        <v>8242.2800000000007</v>
      </c>
      <c r="AM445">
        <f t="shared" si="18"/>
        <v>63</v>
      </c>
      <c r="AN445" t="str">
        <f t="shared" si="19"/>
        <v>59-63</v>
      </c>
      <c r="AO445" t="str">
        <f t="shared" si="20"/>
        <v>8.000 a 9.999</v>
      </c>
    </row>
    <row r="446" spans="1:41" x14ac:dyDescent="0.25">
      <c r="A446" t="s">
        <v>1953</v>
      </c>
      <c r="B446" t="s">
        <v>207</v>
      </c>
      <c r="C446">
        <v>2103009</v>
      </c>
      <c r="D446">
        <v>4713724637</v>
      </c>
      <c r="E446" t="s">
        <v>1954</v>
      </c>
      <c r="F446" t="s">
        <v>233</v>
      </c>
      <c r="G446" t="s">
        <v>1955</v>
      </c>
      <c r="H446" t="s">
        <v>225</v>
      </c>
      <c r="I446" t="s">
        <v>212</v>
      </c>
      <c r="K446" t="s">
        <v>213</v>
      </c>
      <c r="M446">
        <v>118</v>
      </c>
      <c r="N446" t="s">
        <v>864</v>
      </c>
      <c r="O446" t="s">
        <v>228</v>
      </c>
      <c r="P446">
        <v>117</v>
      </c>
      <c r="Q446" t="s">
        <v>865</v>
      </c>
      <c r="R446" t="s">
        <v>228</v>
      </c>
      <c r="T446" t="s">
        <v>771</v>
      </c>
      <c r="U446" t="s">
        <v>9754</v>
      </c>
      <c r="V446">
        <v>3</v>
      </c>
      <c r="W446">
        <v>6</v>
      </c>
      <c r="X446" t="s">
        <v>218</v>
      </c>
      <c r="Z446" t="s">
        <v>219</v>
      </c>
      <c r="AC446">
        <v>0</v>
      </c>
      <c r="AE446">
        <v>0</v>
      </c>
      <c r="AI446" t="s">
        <v>220</v>
      </c>
      <c r="AJ446" t="s">
        <v>221</v>
      </c>
      <c r="AK446" s="15">
        <v>41722</v>
      </c>
      <c r="AL446">
        <v>3050.88</v>
      </c>
      <c r="AM446">
        <f t="shared" si="18"/>
        <v>41</v>
      </c>
      <c r="AN446" t="str">
        <f t="shared" si="19"/>
        <v>39-43</v>
      </c>
      <c r="AO446" t="str">
        <f t="shared" si="20"/>
        <v>2.000 a 3.999</v>
      </c>
    </row>
    <row r="447" spans="1:41" x14ac:dyDescent="0.25">
      <c r="A447" t="s">
        <v>1956</v>
      </c>
      <c r="B447" t="s">
        <v>239</v>
      </c>
      <c r="C447">
        <v>2295559</v>
      </c>
      <c r="D447">
        <v>43765750115</v>
      </c>
      <c r="E447" t="s">
        <v>1957</v>
      </c>
      <c r="F447" t="s">
        <v>233</v>
      </c>
      <c r="G447" t="s">
        <v>1958</v>
      </c>
      <c r="H447" t="s">
        <v>211</v>
      </c>
      <c r="I447" t="s">
        <v>212</v>
      </c>
      <c r="K447" t="s">
        <v>242</v>
      </c>
      <c r="M447">
        <v>771</v>
      </c>
      <c r="N447" t="s">
        <v>303</v>
      </c>
      <c r="O447" t="s">
        <v>283</v>
      </c>
      <c r="P447">
        <v>746</v>
      </c>
      <c r="Q447" t="s">
        <v>289</v>
      </c>
      <c r="R447" t="s">
        <v>283</v>
      </c>
      <c r="T447" t="s">
        <v>263</v>
      </c>
      <c r="U447" t="s">
        <v>9756</v>
      </c>
      <c r="V447">
        <v>1</v>
      </c>
      <c r="W447">
        <v>7</v>
      </c>
      <c r="X447" t="s">
        <v>218</v>
      </c>
      <c r="Z447" t="s">
        <v>219</v>
      </c>
      <c r="AC447">
        <v>0</v>
      </c>
      <c r="AE447">
        <v>0</v>
      </c>
      <c r="AI447" t="s">
        <v>220</v>
      </c>
      <c r="AJ447" t="s">
        <v>221</v>
      </c>
      <c r="AK447" s="15">
        <v>41360</v>
      </c>
      <c r="AL447">
        <v>22220.57</v>
      </c>
      <c r="AM447">
        <f t="shared" si="18"/>
        <v>53</v>
      </c>
      <c r="AN447" t="str">
        <f t="shared" si="19"/>
        <v>49-53</v>
      </c>
      <c r="AO447" t="str">
        <f t="shared" si="20"/>
        <v>20.000 ou mais</v>
      </c>
    </row>
    <row r="448" spans="1:41" x14ac:dyDescent="0.25">
      <c r="A448" t="s">
        <v>1959</v>
      </c>
      <c r="B448" t="s">
        <v>207</v>
      </c>
      <c r="C448">
        <v>1476276</v>
      </c>
      <c r="D448">
        <v>48110949649</v>
      </c>
      <c r="E448" t="s">
        <v>1960</v>
      </c>
      <c r="F448" t="s">
        <v>233</v>
      </c>
      <c r="G448" t="s">
        <v>1961</v>
      </c>
      <c r="H448" t="s">
        <v>225</v>
      </c>
      <c r="I448" t="s">
        <v>212</v>
      </c>
      <c r="K448" t="s">
        <v>213</v>
      </c>
      <c r="L448" t="s">
        <v>1962</v>
      </c>
      <c r="M448">
        <v>723</v>
      </c>
      <c r="N448" t="s">
        <v>1032</v>
      </c>
      <c r="O448" t="s">
        <v>215</v>
      </c>
      <c r="P448">
        <v>585</v>
      </c>
      <c r="Q448" t="s">
        <v>1033</v>
      </c>
      <c r="R448" t="s">
        <v>215</v>
      </c>
      <c r="T448" t="s">
        <v>217</v>
      </c>
      <c r="U448" t="s">
        <v>9755</v>
      </c>
      <c r="V448">
        <v>4</v>
      </c>
      <c r="W448">
        <v>12</v>
      </c>
      <c r="X448" t="s">
        <v>218</v>
      </c>
      <c r="Z448" t="s">
        <v>219</v>
      </c>
      <c r="AC448">
        <v>0</v>
      </c>
      <c r="AE448">
        <v>0</v>
      </c>
      <c r="AI448" t="s">
        <v>220</v>
      </c>
      <c r="AJ448" t="s">
        <v>221</v>
      </c>
      <c r="AK448" s="15">
        <v>38287</v>
      </c>
      <c r="AL448">
        <v>5434.85</v>
      </c>
      <c r="AM448">
        <f t="shared" si="18"/>
        <v>59</v>
      </c>
      <c r="AN448" t="str">
        <f t="shared" si="19"/>
        <v>59-63</v>
      </c>
      <c r="AO448" t="str">
        <f t="shared" si="20"/>
        <v>4.000 a 5.999</v>
      </c>
    </row>
    <row r="449" spans="1:41" x14ac:dyDescent="0.25">
      <c r="A449" t="s">
        <v>1963</v>
      </c>
      <c r="B449" t="s">
        <v>239</v>
      </c>
      <c r="C449">
        <v>1454696</v>
      </c>
      <c r="D449">
        <v>2956565656</v>
      </c>
      <c r="E449" t="s">
        <v>1964</v>
      </c>
      <c r="F449" t="s">
        <v>233</v>
      </c>
      <c r="G449" t="s">
        <v>1965</v>
      </c>
      <c r="H449" t="s">
        <v>225</v>
      </c>
      <c r="I449" t="s">
        <v>212</v>
      </c>
      <c r="K449" t="s">
        <v>242</v>
      </c>
      <c r="L449" t="s">
        <v>256</v>
      </c>
      <c r="M449">
        <v>771</v>
      </c>
      <c r="N449" t="s">
        <v>303</v>
      </c>
      <c r="O449" t="s">
        <v>283</v>
      </c>
      <c r="P449">
        <v>746</v>
      </c>
      <c r="Q449" t="s">
        <v>289</v>
      </c>
      <c r="R449" t="s">
        <v>283</v>
      </c>
      <c r="T449" t="s">
        <v>217</v>
      </c>
      <c r="U449" t="s">
        <v>9756</v>
      </c>
      <c r="V449">
        <v>2</v>
      </c>
      <c r="W449">
        <v>13</v>
      </c>
      <c r="X449" t="s">
        <v>218</v>
      </c>
      <c r="Z449" t="s">
        <v>219</v>
      </c>
      <c r="AC449">
        <v>0</v>
      </c>
      <c r="AE449">
        <v>0</v>
      </c>
      <c r="AI449" t="s">
        <v>220</v>
      </c>
      <c r="AJ449" t="s">
        <v>221</v>
      </c>
      <c r="AK449" s="15">
        <v>38134</v>
      </c>
      <c r="AL449">
        <v>28023.01</v>
      </c>
      <c r="AM449">
        <f t="shared" si="18"/>
        <v>48</v>
      </c>
      <c r="AN449" t="str">
        <f t="shared" si="19"/>
        <v>44-48</v>
      </c>
      <c r="AO449" t="str">
        <f t="shared" si="20"/>
        <v>20.000 ou mais</v>
      </c>
    </row>
    <row r="450" spans="1:41" x14ac:dyDescent="0.25">
      <c r="A450" t="s">
        <v>1966</v>
      </c>
      <c r="B450" t="s">
        <v>239</v>
      </c>
      <c r="C450">
        <v>1434248</v>
      </c>
      <c r="D450">
        <v>2460023600</v>
      </c>
      <c r="E450" t="s">
        <v>1967</v>
      </c>
      <c r="F450" t="s">
        <v>233</v>
      </c>
      <c r="G450" t="s">
        <v>1968</v>
      </c>
      <c r="H450" t="s">
        <v>225</v>
      </c>
      <c r="I450" t="s">
        <v>212</v>
      </c>
      <c r="K450" t="s">
        <v>213</v>
      </c>
      <c r="L450" t="s">
        <v>447</v>
      </c>
      <c r="M450">
        <v>216</v>
      </c>
      <c r="N450" t="s">
        <v>489</v>
      </c>
      <c r="O450" t="s">
        <v>244</v>
      </c>
      <c r="P450">
        <v>211</v>
      </c>
      <c r="Q450" t="s">
        <v>245</v>
      </c>
      <c r="R450" t="s">
        <v>244</v>
      </c>
      <c r="T450" t="s">
        <v>217</v>
      </c>
      <c r="U450" t="s">
        <v>9754</v>
      </c>
      <c r="V450">
        <v>3</v>
      </c>
      <c r="W450">
        <v>13</v>
      </c>
      <c r="X450" t="s">
        <v>218</v>
      </c>
      <c r="Z450" t="s">
        <v>219</v>
      </c>
      <c r="AC450">
        <v>0</v>
      </c>
      <c r="AE450">
        <v>0</v>
      </c>
      <c r="AI450" t="s">
        <v>220</v>
      </c>
      <c r="AJ450" t="s">
        <v>221</v>
      </c>
      <c r="AK450" s="15">
        <v>37935</v>
      </c>
      <c r="AL450">
        <v>10306.64</v>
      </c>
      <c r="AM450">
        <f t="shared" si="18"/>
        <v>47</v>
      </c>
      <c r="AN450" t="str">
        <f t="shared" si="19"/>
        <v>44-48</v>
      </c>
      <c r="AO450" t="str">
        <f t="shared" si="20"/>
        <v>10.000 a 11.999</v>
      </c>
    </row>
    <row r="451" spans="1:41" x14ac:dyDescent="0.25">
      <c r="A451" t="s">
        <v>1969</v>
      </c>
      <c r="B451" t="s">
        <v>207</v>
      </c>
      <c r="C451">
        <v>1578565</v>
      </c>
      <c r="D451">
        <v>6198143651</v>
      </c>
      <c r="E451" t="s">
        <v>1970</v>
      </c>
      <c r="F451" t="s">
        <v>209</v>
      </c>
      <c r="G451" t="s">
        <v>1971</v>
      </c>
      <c r="H451" t="s">
        <v>225</v>
      </c>
      <c r="I451" t="s">
        <v>212</v>
      </c>
      <c r="K451" t="s">
        <v>213</v>
      </c>
      <c r="L451" t="s">
        <v>261</v>
      </c>
      <c r="M451">
        <v>665</v>
      </c>
      <c r="N451" t="s">
        <v>709</v>
      </c>
      <c r="O451" t="s">
        <v>228</v>
      </c>
      <c r="P451">
        <v>29</v>
      </c>
      <c r="Q451" t="s">
        <v>229</v>
      </c>
      <c r="R451" t="s">
        <v>215</v>
      </c>
      <c r="T451" t="s">
        <v>230</v>
      </c>
      <c r="U451" t="s">
        <v>9756</v>
      </c>
      <c r="V451">
        <v>4</v>
      </c>
      <c r="W451">
        <v>11</v>
      </c>
      <c r="X451" t="s">
        <v>218</v>
      </c>
      <c r="Z451" t="s">
        <v>219</v>
      </c>
      <c r="AC451">
        <v>0</v>
      </c>
      <c r="AE451">
        <v>0</v>
      </c>
      <c r="AI451" t="s">
        <v>220</v>
      </c>
      <c r="AJ451" t="s">
        <v>221</v>
      </c>
      <c r="AK451" s="15">
        <v>39308</v>
      </c>
      <c r="AL451">
        <v>11136.85</v>
      </c>
      <c r="AM451">
        <f t="shared" ref="AM451:AM514" si="21">(YEAR($AR$3))-YEAR(E451)</f>
        <v>55</v>
      </c>
      <c r="AN451" t="str">
        <f t="shared" ref="AN451:AN514" si="22">VLOOKUP(AM451,$AT$3:$AU$14,2,1)</f>
        <v>54-58</v>
      </c>
      <c r="AO451" t="str">
        <f t="shared" ref="AO451:AO514" si="23">VLOOKUP(AL451,$AV$3:$AW$13,2,1)</f>
        <v>10.000 a 11.999</v>
      </c>
    </row>
    <row r="452" spans="1:41" x14ac:dyDescent="0.25">
      <c r="A452" t="s">
        <v>1972</v>
      </c>
      <c r="B452" t="s">
        <v>239</v>
      </c>
      <c r="C452">
        <v>1123394</v>
      </c>
      <c r="D452">
        <v>56084668615</v>
      </c>
      <c r="E452" t="s">
        <v>1973</v>
      </c>
      <c r="F452" t="s">
        <v>233</v>
      </c>
      <c r="G452" t="s">
        <v>1974</v>
      </c>
      <c r="H452" t="s">
        <v>225</v>
      </c>
      <c r="I452" t="s">
        <v>212</v>
      </c>
      <c r="K452" t="s">
        <v>213</v>
      </c>
      <c r="L452" t="s">
        <v>261</v>
      </c>
      <c r="M452">
        <v>485</v>
      </c>
      <c r="N452" t="s">
        <v>411</v>
      </c>
      <c r="O452" t="s">
        <v>244</v>
      </c>
      <c r="P452">
        <v>211</v>
      </c>
      <c r="Q452" t="s">
        <v>245</v>
      </c>
      <c r="R452" t="s">
        <v>244</v>
      </c>
      <c r="T452" t="s">
        <v>1975</v>
      </c>
      <c r="U452" t="s">
        <v>9752</v>
      </c>
      <c r="V452">
        <v>4</v>
      </c>
      <c r="W452">
        <v>16</v>
      </c>
      <c r="X452" t="s">
        <v>218</v>
      </c>
      <c r="Z452" t="s">
        <v>219</v>
      </c>
      <c r="AC452">
        <v>0</v>
      </c>
      <c r="AE452">
        <v>0</v>
      </c>
      <c r="AI452" t="s">
        <v>220</v>
      </c>
      <c r="AJ452" t="s">
        <v>221</v>
      </c>
      <c r="AK452" s="15">
        <v>34696</v>
      </c>
      <c r="AL452">
        <v>3275.51</v>
      </c>
      <c r="AM452">
        <f t="shared" si="21"/>
        <v>56</v>
      </c>
      <c r="AN452" t="str">
        <f t="shared" si="22"/>
        <v>54-58</v>
      </c>
      <c r="AO452" t="str">
        <f t="shared" si="23"/>
        <v>2.000 a 3.999</v>
      </c>
    </row>
    <row r="453" spans="1:41" x14ac:dyDescent="0.25">
      <c r="A453" t="s">
        <v>1976</v>
      </c>
      <c r="B453" t="s">
        <v>239</v>
      </c>
      <c r="C453">
        <v>1929764</v>
      </c>
      <c r="D453">
        <v>1991641184</v>
      </c>
      <c r="E453" t="s">
        <v>1977</v>
      </c>
      <c r="F453" t="s">
        <v>209</v>
      </c>
      <c r="G453" t="s">
        <v>1978</v>
      </c>
      <c r="H453" t="s">
        <v>211</v>
      </c>
      <c r="I453" t="s">
        <v>212</v>
      </c>
      <c r="K453" t="s">
        <v>213</v>
      </c>
      <c r="M453">
        <v>752</v>
      </c>
      <c r="N453" t="s">
        <v>1306</v>
      </c>
      <c r="O453" t="s">
        <v>283</v>
      </c>
      <c r="P453">
        <v>743</v>
      </c>
      <c r="Q453" t="s">
        <v>282</v>
      </c>
      <c r="R453" t="s">
        <v>283</v>
      </c>
      <c r="T453" t="s">
        <v>230</v>
      </c>
      <c r="U453" t="s">
        <v>9755</v>
      </c>
      <c r="V453">
        <v>4</v>
      </c>
      <c r="W453">
        <v>4</v>
      </c>
      <c r="X453" t="s">
        <v>218</v>
      </c>
      <c r="Z453" t="s">
        <v>219</v>
      </c>
      <c r="AC453">
        <v>0</v>
      </c>
      <c r="AE453">
        <v>0</v>
      </c>
      <c r="AI453" t="s">
        <v>220</v>
      </c>
      <c r="AJ453" t="s">
        <v>221</v>
      </c>
      <c r="AK453" s="15">
        <v>42807</v>
      </c>
      <c r="AL453">
        <v>4155.79</v>
      </c>
      <c r="AM453">
        <f t="shared" si="21"/>
        <v>36</v>
      </c>
      <c r="AN453" t="str">
        <f t="shared" si="22"/>
        <v>34-38</v>
      </c>
      <c r="AO453" t="str">
        <f t="shared" si="23"/>
        <v>4.000 a 5.999</v>
      </c>
    </row>
    <row r="454" spans="1:41" x14ac:dyDescent="0.25">
      <c r="A454" t="s">
        <v>1979</v>
      </c>
      <c r="B454" t="s">
        <v>207</v>
      </c>
      <c r="C454">
        <v>3257904</v>
      </c>
      <c r="D454">
        <v>41419003895</v>
      </c>
      <c r="E454" t="s">
        <v>1980</v>
      </c>
      <c r="F454" t="s">
        <v>209</v>
      </c>
      <c r="G454" t="s">
        <v>1981</v>
      </c>
      <c r="H454" t="s">
        <v>335</v>
      </c>
      <c r="I454" t="s">
        <v>212</v>
      </c>
      <c r="K454" t="s">
        <v>317</v>
      </c>
      <c r="M454">
        <v>264</v>
      </c>
      <c r="N454" t="s">
        <v>820</v>
      </c>
      <c r="O454" t="s">
        <v>362</v>
      </c>
      <c r="P454">
        <v>264</v>
      </c>
      <c r="Q454" t="s">
        <v>820</v>
      </c>
      <c r="R454" t="s">
        <v>362</v>
      </c>
      <c r="T454" t="s">
        <v>327</v>
      </c>
      <c r="U454" t="s">
        <v>9756</v>
      </c>
      <c r="V454">
        <v>1</v>
      </c>
      <c r="W454">
        <v>1</v>
      </c>
      <c r="X454" t="s">
        <v>218</v>
      </c>
      <c r="Z454" t="s">
        <v>219</v>
      </c>
      <c r="AC454">
        <v>0</v>
      </c>
      <c r="AE454">
        <v>0</v>
      </c>
      <c r="AI454" t="s">
        <v>220</v>
      </c>
      <c r="AJ454" t="s">
        <v>221</v>
      </c>
      <c r="AK454" s="15">
        <v>44518</v>
      </c>
      <c r="AL454">
        <v>4180.66</v>
      </c>
      <c r="AM454">
        <f t="shared" si="21"/>
        <v>29</v>
      </c>
      <c r="AN454" t="str">
        <f t="shared" si="22"/>
        <v>29-33</v>
      </c>
      <c r="AO454" t="str">
        <f t="shared" si="23"/>
        <v>4.000 a 5.999</v>
      </c>
    </row>
    <row r="455" spans="1:41" x14ac:dyDescent="0.25">
      <c r="A455" t="s">
        <v>1982</v>
      </c>
      <c r="B455" t="s">
        <v>239</v>
      </c>
      <c r="C455">
        <v>1435429</v>
      </c>
      <c r="D455">
        <v>9344616</v>
      </c>
      <c r="E455" t="s">
        <v>1983</v>
      </c>
      <c r="F455" t="s">
        <v>209</v>
      </c>
      <c r="G455" t="s">
        <v>1984</v>
      </c>
      <c r="H455" t="s">
        <v>225</v>
      </c>
      <c r="I455" t="s">
        <v>212</v>
      </c>
      <c r="K455" t="s">
        <v>213</v>
      </c>
      <c r="L455" t="s">
        <v>261</v>
      </c>
      <c r="M455">
        <v>498</v>
      </c>
      <c r="N455" t="s">
        <v>423</v>
      </c>
      <c r="O455" t="s">
        <v>244</v>
      </c>
      <c r="P455">
        <v>743</v>
      </c>
      <c r="Q455" t="s">
        <v>282</v>
      </c>
      <c r="R455" t="s">
        <v>283</v>
      </c>
      <c r="T455" t="s">
        <v>230</v>
      </c>
      <c r="U455" t="s">
        <v>9756</v>
      </c>
      <c r="V455">
        <v>4</v>
      </c>
      <c r="W455">
        <v>12</v>
      </c>
      <c r="X455" t="s">
        <v>218</v>
      </c>
      <c r="Z455" t="s">
        <v>219</v>
      </c>
      <c r="AC455">
        <v>0</v>
      </c>
      <c r="AE455">
        <v>0</v>
      </c>
      <c r="AI455" t="s">
        <v>220</v>
      </c>
      <c r="AJ455" t="s">
        <v>221</v>
      </c>
      <c r="AK455" s="15">
        <v>37958</v>
      </c>
      <c r="AL455">
        <v>13988.92</v>
      </c>
      <c r="AM455">
        <f t="shared" si="21"/>
        <v>44</v>
      </c>
      <c r="AN455" t="str">
        <f t="shared" si="22"/>
        <v>44-48</v>
      </c>
      <c r="AO455" t="str">
        <f t="shared" si="23"/>
        <v>12.000 a 13.999</v>
      </c>
    </row>
    <row r="456" spans="1:41" x14ac:dyDescent="0.25">
      <c r="A456" t="s">
        <v>1985</v>
      </c>
      <c r="B456" t="s">
        <v>207</v>
      </c>
      <c r="C456">
        <v>410974</v>
      </c>
      <c r="D456">
        <v>21095965620</v>
      </c>
      <c r="E456" t="s">
        <v>1986</v>
      </c>
      <c r="F456" t="s">
        <v>233</v>
      </c>
      <c r="G456" t="s">
        <v>1987</v>
      </c>
      <c r="H456" t="s">
        <v>225</v>
      </c>
      <c r="I456" t="s">
        <v>212</v>
      </c>
      <c r="K456" t="s">
        <v>1988</v>
      </c>
      <c r="L456" t="s">
        <v>1989</v>
      </c>
      <c r="M456">
        <v>1263</v>
      </c>
      <c r="N456" t="s">
        <v>1990</v>
      </c>
      <c r="O456" t="s">
        <v>215</v>
      </c>
      <c r="P456">
        <v>59</v>
      </c>
      <c r="Q456" t="s">
        <v>251</v>
      </c>
      <c r="R456" t="s">
        <v>215</v>
      </c>
      <c r="T456" t="s">
        <v>217</v>
      </c>
      <c r="U456" t="s">
        <v>9755</v>
      </c>
      <c r="V456">
        <v>4</v>
      </c>
      <c r="W456">
        <v>16</v>
      </c>
      <c r="X456" t="s">
        <v>218</v>
      </c>
      <c r="Z456" t="s">
        <v>219</v>
      </c>
      <c r="AC456">
        <v>0</v>
      </c>
      <c r="AE456">
        <v>0</v>
      </c>
      <c r="AI456" t="s">
        <v>220</v>
      </c>
      <c r="AJ456" t="s">
        <v>221</v>
      </c>
      <c r="AK456" s="15">
        <v>29252</v>
      </c>
      <c r="AL456">
        <v>8640</v>
      </c>
      <c r="AM456">
        <f t="shared" si="21"/>
        <v>69</v>
      </c>
      <c r="AN456" t="str">
        <f t="shared" si="22"/>
        <v>69 ou mais</v>
      </c>
      <c r="AO456" t="str">
        <f t="shared" si="23"/>
        <v>8.000 a 9.999</v>
      </c>
    </row>
    <row r="457" spans="1:41" x14ac:dyDescent="0.25">
      <c r="A457" t="s">
        <v>1991</v>
      </c>
      <c r="B457" t="s">
        <v>239</v>
      </c>
      <c r="C457">
        <v>2178767</v>
      </c>
      <c r="D457">
        <v>98711075600</v>
      </c>
      <c r="E457" t="s">
        <v>1992</v>
      </c>
      <c r="F457" t="s">
        <v>209</v>
      </c>
      <c r="G457" t="s">
        <v>1993</v>
      </c>
      <c r="H457" t="s">
        <v>225</v>
      </c>
      <c r="I457" t="s">
        <v>212</v>
      </c>
      <c r="K457" t="s">
        <v>213</v>
      </c>
      <c r="M457">
        <v>750</v>
      </c>
      <c r="N457" t="s">
        <v>1639</v>
      </c>
      <c r="O457" t="s">
        <v>283</v>
      </c>
      <c r="P457">
        <v>743</v>
      </c>
      <c r="Q457" t="s">
        <v>282</v>
      </c>
      <c r="R457" t="s">
        <v>283</v>
      </c>
      <c r="T457" t="s">
        <v>217</v>
      </c>
      <c r="U457" t="s">
        <v>9756</v>
      </c>
      <c r="V457">
        <v>2</v>
      </c>
      <c r="W457">
        <v>8</v>
      </c>
      <c r="X457" t="s">
        <v>218</v>
      </c>
      <c r="Z457" t="s">
        <v>219</v>
      </c>
      <c r="AC457">
        <v>0</v>
      </c>
      <c r="AE457">
        <v>0</v>
      </c>
      <c r="AI457" t="s">
        <v>220</v>
      </c>
      <c r="AJ457" t="s">
        <v>304</v>
      </c>
      <c r="AK457" s="15">
        <v>40617</v>
      </c>
      <c r="AL457">
        <v>7380.95</v>
      </c>
      <c r="AM457">
        <f t="shared" si="21"/>
        <v>54</v>
      </c>
      <c r="AN457" t="str">
        <f t="shared" si="22"/>
        <v>54-58</v>
      </c>
      <c r="AO457" t="str">
        <f t="shared" si="23"/>
        <v>6.000 a 7.999</v>
      </c>
    </row>
    <row r="458" spans="1:41" x14ac:dyDescent="0.25">
      <c r="A458" t="s">
        <v>1994</v>
      </c>
      <c r="B458" t="s">
        <v>207</v>
      </c>
      <c r="C458">
        <v>1916202</v>
      </c>
      <c r="D458">
        <v>94079021615</v>
      </c>
      <c r="E458" t="s">
        <v>1995</v>
      </c>
      <c r="F458" t="s">
        <v>209</v>
      </c>
      <c r="G458" t="s">
        <v>1996</v>
      </c>
      <c r="H458" t="s">
        <v>287</v>
      </c>
      <c r="I458" t="s">
        <v>212</v>
      </c>
      <c r="K458" t="s">
        <v>213</v>
      </c>
      <c r="M458">
        <v>4</v>
      </c>
      <c r="N458" t="s">
        <v>262</v>
      </c>
      <c r="O458" t="s">
        <v>215</v>
      </c>
      <c r="P458">
        <v>262</v>
      </c>
      <c r="Q458" t="s">
        <v>352</v>
      </c>
      <c r="R458" t="s">
        <v>215</v>
      </c>
      <c r="T458" t="s">
        <v>230</v>
      </c>
      <c r="U458" t="s">
        <v>9756</v>
      </c>
      <c r="V458">
        <v>3</v>
      </c>
      <c r="W458">
        <v>8</v>
      </c>
      <c r="X458" t="s">
        <v>218</v>
      </c>
      <c r="Z458" t="s">
        <v>219</v>
      </c>
      <c r="AC458">
        <v>0</v>
      </c>
      <c r="AE458">
        <v>0</v>
      </c>
      <c r="AI458" t="s">
        <v>220</v>
      </c>
      <c r="AJ458" t="s">
        <v>221</v>
      </c>
      <c r="AK458" s="15">
        <v>40948</v>
      </c>
      <c r="AL458">
        <v>9622.89</v>
      </c>
      <c r="AM458">
        <f t="shared" si="21"/>
        <v>52</v>
      </c>
      <c r="AN458" t="str">
        <f t="shared" si="22"/>
        <v>49-53</v>
      </c>
      <c r="AO458" t="str">
        <f t="shared" si="23"/>
        <v>8.000 a 9.999</v>
      </c>
    </row>
    <row r="459" spans="1:41" x14ac:dyDescent="0.25">
      <c r="A459" t="s">
        <v>1997</v>
      </c>
      <c r="B459" t="s">
        <v>207</v>
      </c>
      <c r="C459">
        <v>1123299</v>
      </c>
      <c r="D459">
        <v>57768161653</v>
      </c>
      <c r="E459" t="s">
        <v>1998</v>
      </c>
      <c r="F459" t="s">
        <v>233</v>
      </c>
      <c r="G459" t="s">
        <v>1999</v>
      </c>
      <c r="H459" t="s">
        <v>225</v>
      </c>
      <c r="I459" t="s">
        <v>212</v>
      </c>
      <c r="K459" t="s">
        <v>213</v>
      </c>
      <c r="L459" t="s">
        <v>1951</v>
      </c>
      <c r="M459">
        <v>97</v>
      </c>
      <c r="N459" t="s">
        <v>723</v>
      </c>
      <c r="O459" t="s">
        <v>228</v>
      </c>
      <c r="P459">
        <v>92</v>
      </c>
      <c r="Q459" t="s">
        <v>724</v>
      </c>
      <c r="R459" t="s">
        <v>228</v>
      </c>
      <c r="T459" t="s">
        <v>290</v>
      </c>
      <c r="U459" t="s">
        <v>9755</v>
      </c>
      <c r="V459">
        <v>4</v>
      </c>
      <c r="W459">
        <v>16</v>
      </c>
      <c r="X459" t="s">
        <v>218</v>
      </c>
      <c r="Z459" t="s">
        <v>219</v>
      </c>
      <c r="AC459">
        <v>0</v>
      </c>
      <c r="AE459">
        <v>0</v>
      </c>
      <c r="AI459" t="s">
        <v>220</v>
      </c>
      <c r="AJ459" t="s">
        <v>221</v>
      </c>
      <c r="AK459" s="15">
        <v>34562</v>
      </c>
      <c r="AL459">
        <v>6041.28</v>
      </c>
      <c r="AM459">
        <f t="shared" si="21"/>
        <v>53</v>
      </c>
      <c r="AN459" t="str">
        <f t="shared" si="22"/>
        <v>49-53</v>
      </c>
      <c r="AO459" t="str">
        <f t="shared" si="23"/>
        <v>6.000 a 7.999</v>
      </c>
    </row>
    <row r="460" spans="1:41" x14ac:dyDescent="0.25">
      <c r="A460" t="s">
        <v>2000</v>
      </c>
      <c r="B460" t="s">
        <v>207</v>
      </c>
      <c r="C460">
        <v>2035071</v>
      </c>
      <c r="D460">
        <v>71064915604</v>
      </c>
      <c r="E460" t="s">
        <v>2001</v>
      </c>
      <c r="F460" t="s">
        <v>209</v>
      </c>
      <c r="G460" t="s">
        <v>2002</v>
      </c>
      <c r="H460" t="s">
        <v>225</v>
      </c>
      <c r="I460" t="s">
        <v>212</v>
      </c>
      <c r="K460" t="s">
        <v>213</v>
      </c>
      <c r="L460" t="s">
        <v>2003</v>
      </c>
      <c r="M460">
        <v>403</v>
      </c>
      <c r="N460" t="s">
        <v>435</v>
      </c>
      <c r="O460" t="s">
        <v>215</v>
      </c>
      <c r="P460">
        <v>403</v>
      </c>
      <c r="Q460" t="s">
        <v>435</v>
      </c>
      <c r="R460" t="s">
        <v>215</v>
      </c>
      <c r="T460" t="s">
        <v>217</v>
      </c>
      <c r="U460" t="s">
        <v>9755</v>
      </c>
      <c r="V460">
        <v>4</v>
      </c>
      <c r="W460">
        <v>16</v>
      </c>
      <c r="X460" t="s">
        <v>218</v>
      </c>
      <c r="Z460" t="s">
        <v>219</v>
      </c>
      <c r="AC460">
        <v>26262</v>
      </c>
      <c r="AD460" t="s">
        <v>2004</v>
      </c>
      <c r="AE460">
        <v>0</v>
      </c>
      <c r="AI460" t="s">
        <v>220</v>
      </c>
      <c r="AJ460" t="s">
        <v>221</v>
      </c>
      <c r="AK460" s="15">
        <v>39173</v>
      </c>
      <c r="AL460">
        <v>6787.06</v>
      </c>
      <c r="AM460">
        <f t="shared" si="21"/>
        <v>56</v>
      </c>
      <c r="AN460" t="str">
        <f t="shared" si="22"/>
        <v>54-58</v>
      </c>
      <c r="AO460" t="str">
        <f t="shared" si="23"/>
        <v>6.000 a 7.999</v>
      </c>
    </row>
    <row r="461" spans="1:41" x14ac:dyDescent="0.25">
      <c r="A461" t="s">
        <v>2005</v>
      </c>
      <c r="B461" t="s">
        <v>239</v>
      </c>
      <c r="C461">
        <v>1361273</v>
      </c>
      <c r="D461">
        <v>69557039604</v>
      </c>
      <c r="E461" t="s">
        <v>2006</v>
      </c>
      <c r="F461" t="s">
        <v>209</v>
      </c>
      <c r="G461" t="s">
        <v>2007</v>
      </c>
      <c r="H461" t="s">
        <v>225</v>
      </c>
      <c r="I461" t="s">
        <v>212</v>
      </c>
      <c r="K461" t="s">
        <v>213</v>
      </c>
      <c r="L461" t="s">
        <v>261</v>
      </c>
      <c r="M461">
        <v>480</v>
      </c>
      <c r="N461" t="s">
        <v>1188</v>
      </c>
      <c r="O461" t="s">
        <v>244</v>
      </c>
      <c r="P461">
        <v>743</v>
      </c>
      <c r="Q461" t="s">
        <v>282</v>
      </c>
      <c r="R461" t="s">
        <v>283</v>
      </c>
      <c r="T461" t="s">
        <v>263</v>
      </c>
      <c r="U461" t="s">
        <v>9756</v>
      </c>
      <c r="V461">
        <v>4</v>
      </c>
      <c r="W461">
        <v>13</v>
      </c>
      <c r="X461" t="s">
        <v>218</v>
      </c>
      <c r="Z461" t="s">
        <v>219</v>
      </c>
      <c r="AC461">
        <v>0</v>
      </c>
      <c r="AE461">
        <v>0</v>
      </c>
      <c r="AI461" t="s">
        <v>220</v>
      </c>
      <c r="AJ461" t="s">
        <v>221</v>
      </c>
      <c r="AK461" s="15">
        <v>37510</v>
      </c>
      <c r="AL461">
        <v>14926.61</v>
      </c>
      <c r="AM461">
        <f t="shared" si="21"/>
        <v>54</v>
      </c>
      <c r="AN461" t="str">
        <f t="shared" si="22"/>
        <v>54-58</v>
      </c>
      <c r="AO461" t="str">
        <f t="shared" si="23"/>
        <v>14.000 a 15.999</v>
      </c>
    </row>
    <row r="462" spans="1:41" x14ac:dyDescent="0.25">
      <c r="A462" t="s">
        <v>2008</v>
      </c>
      <c r="B462" t="s">
        <v>239</v>
      </c>
      <c r="C462">
        <v>1365910</v>
      </c>
      <c r="D462">
        <v>3406594670</v>
      </c>
      <c r="E462" t="s">
        <v>2009</v>
      </c>
      <c r="F462" t="s">
        <v>209</v>
      </c>
      <c r="G462" t="s">
        <v>2010</v>
      </c>
      <c r="H462" t="s">
        <v>287</v>
      </c>
      <c r="I462" t="s">
        <v>212</v>
      </c>
      <c r="K462" t="s">
        <v>213</v>
      </c>
      <c r="L462" t="s">
        <v>261</v>
      </c>
      <c r="M462">
        <v>487</v>
      </c>
      <c r="N462" t="s">
        <v>879</v>
      </c>
      <c r="O462" t="s">
        <v>244</v>
      </c>
      <c r="P462">
        <v>211</v>
      </c>
      <c r="Q462" t="s">
        <v>245</v>
      </c>
      <c r="R462" t="s">
        <v>244</v>
      </c>
      <c r="T462" t="s">
        <v>290</v>
      </c>
      <c r="U462" t="s">
        <v>9755</v>
      </c>
      <c r="V462">
        <v>2</v>
      </c>
      <c r="W462">
        <v>13</v>
      </c>
      <c r="X462" t="s">
        <v>218</v>
      </c>
      <c r="Z462" t="s">
        <v>219</v>
      </c>
      <c r="AC462">
        <v>0</v>
      </c>
      <c r="AE462">
        <v>0</v>
      </c>
      <c r="AI462" t="s">
        <v>220</v>
      </c>
      <c r="AJ462" t="s">
        <v>221</v>
      </c>
      <c r="AK462" s="15">
        <v>37590</v>
      </c>
      <c r="AL462">
        <v>5580.41</v>
      </c>
      <c r="AM462">
        <f t="shared" si="21"/>
        <v>47</v>
      </c>
      <c r="AN462" t="str">
        <f t="shared" si="22"/>
        <v>44-48</v>
      </c>
      <c r="AO462" t="str">
        <f t="shared" si="23"/>
        <v>4.000 a 5.999</v>
      </c>
    </row>
    <row r="463" spans="1:41" x14ac:dyDescent="0.25">
      <c r="A463" t="s">
        <v>2011</v>
      </c>
      <c r="B463" t="s">
        <v>207</v>
      </c>
      <c r="C463">
        <v>1672581</v>
      </c>
      <c r="D463">
        <v>88883930649</v>
      </c>
      <c r="E463" t="s">
        <v>2012</v>
      </c>
      <c r="F463" t="s">
        <v>233</v>
      </c>
      <c r="G463" t="s">
        <v>2013</v>
      </c>
      <c r="H463" t="s">
        <v>225</v>
      </c>
      <c r="I463" t="s">
        <v>212</v>
      </c>
      <c r="K463" t="s">
        <v>213</v>
      </c>
      <c r="L463" t="s">
        <v>2014</v>
      </c>
      <c r="M463">
        <v>623</v>
      </c>
      <c r="N463" t="s">
        <v>2015</v>
      </c>
      <c r="O463" t="s">
        <v>215</v>
      </c>
      <c r="P463">
        <v>262</v>
      </c>
      <c r="Q463" t="s">
        <v>352</v>
      </c>
      <c r="R463" t="s">
        <v>215</v>
      </c>
      <c r="T463" t="s">
        <v>263</v>
      </c>
      <c r="U463" t="s">
        <v>9756</v>
      </c>
      <c r="V463">
        <v>4</v>
      </c>
      <c r="W463">
        <v>10</v>
      </c>
      <c r="X463" t="s">
        <v>218</v>
      </c>
      <c r="Z463" t="s">
        <v>219</v>
      </c>
      <c r="AC463">
        <v>0</v>
      </c>
      <c r="AE463">
        <v>0</v>
      </c>
      <c r="AI463" t="s">
        <v>220</v>
      </c>
      <c r="AJ463" t="s">
        <v>221</v>
      </c>
      <c r="AK463" s="15">
        <v>39835</v>
      </c>
      <c r="AL463">
        <v>12554.49</v>
      </c>
      <c r="AM463">
        <f t="shared" si="21"/>
        <v>46</v>
      </c>
      <c r="AN463" t="str">
        <f t="shared" si="22"/>
        <v>44-48</v>
      </c>
      <c r="AO463" t="str">
        <f t="shared" si="23"/>
        <v>12.000 a 13.999</v>
      </c>
    </row>
    <row r="464" spans="1:41" x14ac:dyDescent="0.25">
      <c r="A464" t="s">
        <v>2016</v>
      </c>
      <c r="B464" t="s">
        <v>207</v>
      </c>
      <c r="C464">
        <v>1672876</v>
      </c>
      <c r="D464">
        <v>3499274647</v>
      </c>
      <c r="E464" t="s">
        <v>2017</v>
      </c>
      <c r="F464" t="s">
        <v>233</v>
      </c>
      <c r="G464" t="s">
        <v>2018</v>
      </c>
      <c r="H464" t="s">
        <v>225</v>
      </c>
      <c r="I464" t="s">
        <v>212</v>
      </c>
      <c r="K464" t="s">
        <v>317</v>
      </c>
      <c r="L464" t="s">
        <v>318</v>
      </c>
      <c r="M464">
        <v>386</v>
      </c>
      <c r="N464" t="s">
        <v>2019</v>
      </c>
      <c r="O464" t="s">
        <v>215</v>
      </c>
      <c r="P464">
        <v>807</v>
      </c>
      <c r="Q464" t="s">
        <v>1230</v>
      </c>
      <c r="R464" t="s">
        <v>215</v>
      </c>
      <c r="T464" t="s">
        <v>217</v>
      </c>
      <c r="U464" t="s">
        <v>9755</v>
      </c>
      <c r="V464">
        <v>3</v>
      </c>
      <c r="W464">
        <v>10</v>
      </c>
      <c r="X464" t="s">
        <v>218</v>
      </c>
      <c r="Z464" t="s">
        <v>219</v>
      </c>
      <c r="AB464" t="s">
        <v>1519</v>
      </c>
      <c r="AC464">
        <v>0</v>
      </c>
      <c r="AE464">
        <v>0</v>
      </c>
      <c r="AG464" t="s">
        <v>2020</v>
      </c>
      <c r="AH464" t="s">
        <v>2021</v>
      </c>
      <c r="AI464" t="s">
        <v>220</v>
      </c>
      <c r="AJ464" t="s">
        <v>221</v>
      </c>
      <c r="AK464" s="15">
        <v>39835</v>
      </c>
      <c r="AL464">
        <v>4845.54</v>
      </c>
      <c r="AM464">
        <f t="shared" si="21"/>
        <v>45</v>
      </c>
      <c r="AN464" t="str">
        <f t="shared" si="22"/>
        <v>44-48</v>
      </c>
      <c r="AO464" t="str">
        <f t="shared" si="23"/>
        <v>4.000 a 5.999</v>
      </c>
    </row>
    <row r="465" spans="1:41" x14ac:dyDescent="0.25">
      <c r="A465" t="s">
        <v>2022</v>
      </c>
      <c r="B465" t="s">
        <v>207</v>
      </c>
      <c r="C465">
        <v>3300109</v>
      </c>
      <c r="D465">
        <v>9694857600</v>
      </c>
      <c r="E465" t="s">
        <v>1246</v>
      </c>
      <c r="F465" t="s">
        <v>233</v>
      </c>
      <c r="G465" t="s">
        <v>2023</v>
      </c>
      <c r="H465" t="s">
        <v>335</v>
      </c>
      <c r="I465" t="s">
        <v>212</v>
      </c>
      <c r="K465" t="s">
        <v>213</v>
      </c>
      <c r="M465">
        <v>130</v>
      </c>
      <c r="N465" t="s">
        <v>1051</v>
      </c>
      <c r="O465" t="s">
        <v>215</v>
      </c>
      <c r="P465">
        <v>262</v>
      </c>
      <c r="Q465" t="s">
        <v>352</v>
      </c>
      <c r="R465" t="s">
        <v>215</v>
      </c>
      <c r="T465" t="s">
        <v>252</v>
      </c>
      <c r="U465" t="s">
        <v>9755</v>
      </c>
      <c r="V465">
        <v>1</v>
      </c>
      <c r="W465">
        <v>1</v>
      </c>
      <c r="X465" t="s">
        <v>218</v>
      </c>
      <c r="Z465" t="s">
        <v>219</v>
      </c>
      <c r="AC465">
        <v>0</v>
      </c>
      <c r="AE465">
        <v>0</v>
      </c>
      <c r="AI465" t="s">
        <v>220</v>
      </c>
      <c r="AJ465" t="s">
        <v>221</v>
      </c>
      <c r="AK465" s="15">
        <v>44746</v>
      </c>
      <c r="AL465">
        <v>3058.7</v>
      </c>
      <c r="AM465">
        <f t="shared" si="21"/>
        <v>33</v>
      </c>
      <c r="AN465" t="str">
        <f t="shared" si="22"/>
        <v>29-33</v>
      </c>
      <c r="AO465" t="str">
        <f t="shared" si="23"/>
        <v>2.000 a 3.999</v>
      </c>
    </row>
    <row r="466" spans="1:41" x14ac:dyDescent="0.25">
      <c r="A466" t="s">
        <v>2024</v>
      </c>
      <c r="B466" t="s">
        <v>239</v>
      </c>
      <c r="C466">
        <v>1878158</v>
      </c>
      <c r="D466">
        <v>8485034651</v>
      </c>
      <c r="E466" t="s">
        <v>2025</v>
      </c>
      <c r="F466" t="s">
        <v>233</v>
      </c>
      <c r="G466" t="s">
        <v>2026</v>
      </c>
      <c r="H466" t="s">
        <v>225</v>
      </c>
      <c r="I466" t="s">
        <v>212</v>
      </c>
      <c r="K466" t="s">
        <v>213</v>
      </c>
      <c r="M466">
        <v>498</v>
      </c>
      <c r="N466" t="s">
        <v>423</v>
      </c>
      <c r="O466" t="s">
        <v>244</v>
      </c>
      <c r="P466">
        <v>211</v>
      </c>
      <c r="Q466" t="s">
        <v>245</v>
      </c>
      <c r="R466" t="s">
        <v>244</v>
      </c>
      <c r="T466" t="s">
        <v>290</v>
      </c>
      <c r="U466" t="s">
        <v>9755</v>
      </c>
      <c r="V466">
        <v>4</v>
      </c>
      <c r="W466">
        <v>8</v>
      </c>
      <c r="X466" t="s">
        <v>218</v>
      </c>
      <c r="Z466" t="s">
        <v>219</v>
      </c>
      <c r="AC466">
        <v>0</v>
      </c>
      <c r="AE466">
        <v>0</v>
      </c>
      <c r="AI466" t="s">
        <v>220</v>
      </c>
      <c r="AJ466" t="s">
        <v>221</v>
      </c>
      <c r="AK466" s="15">
        <v>40743</v>
      </c>
      <c r="AL466">
        <v>7044.49</v>
      </c>
      <c r="AM466">
        <f t="shared" si="21"/>
        <v>33</v>
      </c>
      <c r="AN466" t="str">
        <f t="shared" si="22"/>
        <v>29-33</v>
      </c>
      <c r="AO466" t="str">
        <f t="shared" si="23"/>
        <v>6.000 a 7.999</v>
      </c>
    </row>
    <row r="467" spans="1:41" x14ac:dyDescent="0.25">
      <c r="A467" t="s">
        <v>2027</v>
      </c>
      <c r="B467" t="s">
        <v>239</v>
      </c>
      <c r="C467">
        <v>1873217</v>
      </c>
      <c r="D467">
        <v>1185200673</v>
      </c>
      <c r="E467" t="s">
        <v>2028</v>
      </c>
      <c r="F467" t="s">
        <v>233</v>
      </c>
      <c r="G467" t="s">
        <v>2029</v>
      </c>
      <c r="H467" t="s">
        <v>225</v>
      </c>
      <c r="I467" t="s">
        <v>212</v>
      </c>
      <c r="K467" t="s">
        <v>213</v>
      </c>
      <c r="M467">
        <v>549</v>
      </c>
      <c r="N467" t="s">
        <v>791</v>
      </c>
      <c r="O467" t="s">
        <v>244</v>
      </c>
      <c r="P467">
        <v>211</v>
      </c>
      <c r="Q467" t="s">
        <v>245</v>
      </c>
      <c r="R467" t="s">
        <v>244</v>
      </c>
      <c r="T467" t="s">
        <v>217</v>
      </c>
      <c r="U467" t="s">
        <v>9755</v>
      </c>
      <c r="V467">
        <v>4</v>
      </c>
      <c r="W467">
        <v>8</v>
      </c>
      <c r="X467" t="s">
        <v>218</v>
      </c>
      <c r="Z467" t="s">
        <v>219</v>
      </c>
      <c r="AC467">
        <v>0</v>
      </c>
      <c r="AE467">
        <v>0</v>
      </c>
      <c r="AI467" t="s">
        <v>220</v>
      </c>
      <c r="AJ467" t="s">
        <v>221</v>
      </c>
      <c r="AK467" s="15">
        <v>40714</v>
      </c>
      <c r="AL467">
        <v>9946.4699999999993</v>
      </c>
      <c r="AM467">
        <f t="shared" si="21"/>
        <v>44</v>
      </c>
      <c r="AN467" t="str">
        <f t="shared" si="22"/>
        <v>44-48</v>
      </c>
      <c r="AO467" t="str">
        <f t="shared" si="23"/>
        <v>8.000 a 9.999</v>
      </c>
    </row>
    <row r="468" spans="1:41" x14ac:dyDescent="0.25">
      <c r="A468" t="s">
        <v>2030</v>
      </c>
      <c r="B468" t="s">
        <v>207</v>
      </c>
      <c r="C468">
        <v>1913947</v>
      </c>
      <c r="D468">
        <v>8932048622</v>
      </c>
      <c r="E468" t="s">
        <v>2031</v>
      </c>
      <c r="F468" t="s">
        <v>209</v>
      </c>
      <c r="G468" t="s">
        <v>2032</v>
      </c>
      <c r="H468" t="s">
        <v>225</v>
      </c>
      <c r="I468" t="s">
        <v>212</v>
      </c>
      <c r="K468" t="s">
        <v>213</v>
      </c>
      <c r="M468">
        <v>948</v>
      </c>
      <c r="N468" t="s">
        <v>1100</v>
      </c>
      <c r="O468" t="s">
        <v>215</v>
      </c>
      <c r="P468">
        <v>944</v>
      </c>
      <c r="Q468" t="s">
        <v>313</v>
      </c>
      <c r="R468" t="s">
        <v>215</v>
      </c>
      <c r="T468" t="s">
        <v>217</v>
      </c>
      <c r="U468" t="s">
        <v>9756</v>
      </c>
      <c r="V468">
        <v>4</v>
      </c>
      <c r="W468">
        <v>8</v>
      </c>
      <c r="X468" t="s">
        <v>218</v>
      </c>
      <c r="Z468" t="s">
        <v>219</v>
      </c>
      <c r="AC468">
        <v>0</v>
      </c>
      <c r="AE468">
        <v>0</v>
      </c>
      <c r="AI468" t="s">
        <v>220</v>
      </c>
      <c r="AJ468" t="s">
        <v>221</v>
      </c>
      <c r="AK468" s="15">
        <v>40945</v>
      </c>
      <c r="AL468">
        <v>7967.9</v>
      </c>
      <c r="AM468">
        <f t="shared" si="21"/>
        <v>34</v>
      </c>
      <c r="AN468" t="str">
        <f t="shared" si="22"/>
        <v>34-38</v>
      </c>
      <c r="AO468" t="str">
        <f t="shared" si="23"/>
        <v>6.000 a 7.999</v>
      </c>
    </row>
    <row r="469" spans="1:41" x14ac:dyDescent="0.25">
      <c r="A469" t="s">
        <v>2033</v>
      </c>
      <c r="B469" t="s">
        <v>207</v>
      </c>
      <c r="C469">
        <v>1939088</v>
      </c>
      <c r="D469">
        <v>12419176120</v>
      </c>
      <c r="E469" t="s">
        <v>2034</v>
      </c>
      <c r="F469" t="s">
        <v>209</v>
      </c>
      <c r="G469" t="s">
        <v>2035</v>
      </c>
      <c r="H469" t="s">
        <v>287</v>
      </c>
      <c r="I469" t="s">
        <v>212</v>
      </c>
      <c r="K469" t="s">
        <v>213</v>
      </c>
      <c r="M469">
        <v>684</v>
      </c>
      <c r="N469" t="s">
        <v>944</v>
      </c>
      <c r="O469" t="s">
        <v>215</v>
      </c>
      <c r="P469">
        <v>59</v>
      </c>
      <c r="Q469" t="s">
        <v>251</v>
      </c>
      <c r="R469" t="s">
        <v>215</v>
      </c>
      <c r="T469" t="s">
        <v>217</v>
      </c>
      <c r="U469" t="s">
        <v>9756</v>
      </c>
      <c r="V469">
        <v>4</v>
      </c>
      <c r="W469">
        <v>8</v>
      </c>
      <c r="X469" t="s">
        <v>218</v>
      </c>
      <c r="Z469" t="s">
        <v>219</v>
      </c>
      <c r="AC469">
        <v>0</v>
      </c>
      <c r="AE469">
        <v>0</v>
      </c>
      <c r="AI469" t="s">
        <v>220</v>
      </c>
      <c r="AJ469" t="s">
        <v>221</v>
      </c>
      <c r="AK469" s="15">
        <v>41031</v>
      </c>
      <c r="AL469">
        <v>9255.01</v>
      </c>
      <c r="AM469">
        <f t="shared" si="21"/>
        <v>66</v>
      </c>
      <c r="AN469" t="str">
        <f t="shared" si="22"/>
        <v>64-68</v>
      </c>
      <c r="AO469" t="str">
        <f t="shared" si="23"/>
        <v>8.000 a 9.999</v>
      </c>
    </row>
    <row r="470" spans="1:41" x14ac:dyDescent="0.25">
      <c r="A470" t="s">
        <v>2036</v>
      </c>
      <c r="B470" t="s">
        <v>239</v>
      </c>
      <c r="C470">
        <v>2103847</v>
      </c>
      <c r="D470">
        <v>9005191694</v>
      </c>
      <c r="E470" t="s">
        <v>2037</v>
      </c>
      <c r="F470" t="s">
        <v>209</v>
      </c>
      <c r="G470" t="s">
        <v>2038</v>
      </c>
      <c r="H470" t="s">
        <v>225</v>
      </c>
      <c r="I470" t="s">
        <v>212</v>
      </c>
      <c r="K470" t="s">
        <v>213</v>
      </c>
      <c r="M470">
        <v>488</v>
      </c>
      <c r="N470" t="s">
        <v>393</v>
      </c>
      <c r="O470" t="s">
        <v>244</v>
      </c>
      <c r="P470">
        <v>211</v>
      </c>
      <c r="Q470" t="s">
        <v>245</v>
      </c>
      <c r="R470" t="s">
        <v>244</v>
      </c>
      <c r="T470" t="s">
        <v>217</v>
      </c>
      <c r="U470" t="s">
        <v>9755</v>
      </c>
      <c r="V470">
        <v>4</v>
      </c>
      <c r="W470">
        <v>6</v>
      </c>
      <c r="X470" t="s">
        <v>218</v>
      </c>
      <c r="Z470" t="s">
        <v>219</v>
      </c>
      <c r="AC470">
        <v>0</v>
      </c>
      <c r="AE470">
        <v>0</v>
      </c>
      <c r="AI470" t="s">
        <v>220</v>
      </c>
      <c r="AJ470" t="s">
        <v>221</v>
      </c>
      <c r="AK470" s="15">
        <v>41715</v>
      </c>
      <c r="AL470">
        <v>7315.63</v>
      </c>
      <c r="AM470">
        <f t="shared" si="21"/>
        <v>33</v>
      </c>
      <c r="AN470" t="str">
        <f t="shared" si="22"/>
        <v>29-33</v>
      </c>
      <c r="AO470" t="str">
        <f t="shared" si="23"/>
        <v>6.000 a 7.999</v>
      </c>
    </row>
    <row r="471" spans="1:41" x14ac:dyDescent="0.25">
      <c r="A471" t="s">
        <v>2039</v>
      </c>
      <c r="B471" t="s">
        <v>207</v>
      </c>
      <c r="C471">
        <v>3244031</v>
      </c>
      <c r="D471">
        <v>5803062677</v>
      </c>
      <c r="E471" t="s">
        <v>2040</v>
      </c>
      <c r="F471" t="s">
        <v>209</v>
      </c>
      <c r="G471" t="s">
        <v>2041</v>
      </c>
      <c r="H471" t="s">
        <v>211</v>
      </c>
      <c r="I471" t="s">
        <v>212</v>
      </c>
      <c r="K471" t="s">
        <v>213</v>
      </c>
      <c r="M471">
        <v>251</v>
      </c>
      <c r="N471" t="s">
        <v>1808</v>
      </c>
      <c r="O471" t="s">
        <v>215</v>
      </c>
      <c r="P471">
        <v>247</v>
      </c>
      <c r="Q471" t="s">
        <v>940</v>
      </c>
      <c r="R471" t="s">
        <v>215</v>
      </c>
      <c r="S471" t="s">
        <v>2042</v>
      </c>
      <c r="T471" t="s">
        <v>217</v>
      </c>
      <c r="U471" t="s">
        <v>9755</v>
      </c>
      <c r="V471">
        <v>1</v>
      </c>
      <c r="W471">
        <v>1</v>
      </c>
      <c r="X471" t="s">
        <v>218</v>
      </c>
      <c r="Z471" t="s">
        <v>219</v>
      </c>
      <c r="AC471">
        <v>0</v>
      </c>
      <c r="AE471">
        <v>0</v>
      </c>
      <c r="AI471" t="s">
        <v>220</v>
      </c>
      <c r="AJ471" t="s">
        <v>221</v>
      </c>
      <c r="AK471" s="15">
        <v>44382</v>
      </c>
      <c r="AL471">
        <v>4156.55</v>
      </c>
      <c r="AM471">
        <f t="shared" si="21"/>
        <v>40</v>
      </c>
      <c r="AN471" t="str">
        <f t="shared" si="22"/>
        <v>39-43</v>
      </c>
      <c r="AO471" t="str">
        <f t="shared" si="23"/>
        <v>4.000 a 5.999</v>
      </c>
    </row>
    <row r="472" spans="1:41" x14ac:dyDescent="0.25">
      <c r="A472" t="s">
        <v>2043</v>
      </c>
      <c r="B472" t="s">
        <v>207</v>
      </c>
      <c r="C472">
        <v>2357041</v>
      </c>
      <c r="D472">
        <v>98697021634</v>
      </c>
      <c r="E472" t="s">
        <v>2044</v>
      </c>
      <c r="F472" t="s">
        <v>209</v>
      </c>
      <c r="G472" t="s">
        <v>2045</v>
      </c>
      <c r="H472" t="s">
        <v>225</v>
      </c>
      <c r="I472" t="s">
        <v>212</v>
      </c>
      <c r="K472" t="s">
        <v>213</v>
      </c>
      <c r="M472">
        <v>271</v>
      </c>
      <c r="N472" t="s">
        <v>1118</v>
      </c>
      <c r="O472" t="s">
        <v>345</v>
      </c>
      <c r="P472">
        <v>271</v>
      </c>
      <c r="Q472" t="s">
        <v>1118</v>
      </c>
      <c r="R472" t="s">
        <v>345</v>
      </c>
      <c r="T472" t="s">
        <v>217</v>
      </c>
      <c r="U472" t="s">
        <v>9755</v>
      </c>
      <c r="V472">
        <v>4</v>
      </c>
      <c r="W472">
        <v>4</v>
      </c>
      <c r="X472" t="s">
        <v>218</v>
      </c>
      <c r="Z472" t="s">
        <v>219</v>
      </c>
      <c r="AC472">
        <v>0</v>
      </c>
      <c r="AE472">
        <v>0</v>
      </c>
      <c r="AI472" t="s">
        <v>220</v>
      </c>
      <c r="AJ472" t="s">
        <v>221</v>
      </c>
      <c r="AK472" s="15">
        <v>42762</v>
      </c>
      <c r="AL472">
        <v>4001.88</v>
      </c>
      <c r="AM472">
        <f t="shared" si="21"/>
        <v>46</v>
      </c>
      <c r="AN472" t="str">
        <f t="shared" si="22"/>
        <v>44-48</v>
      </c>
      <c r="AO472" t="str">
        <f t="shared" si="23"/>
        <v>4.000 a 5.999</v>
      </c>
    </row>
    <row r="473" spans="1:41" x14ac:dyDescent="0.25">
      <c r="A473" t="s">
        <v>2046</v>
      </c>
      <c r="B473" t="s">
        <v>207</v>
      </c>
      <c r="C473">
        <v>1035129</v>
      </c>
      <c r="D473">
        <v>48502600630</v>
      </c>
      <c r="E473" t="s">
        <v>2047</v>
      </c>
      <c r="F473" t="s">
        <v>209</v>
      </c>
      <c r="G473" t="s">
        <v>2048</v>
      </c>
      <c r="H473" t="s">
        <v>225</v>
      </c>
      <c r="I473" t="s">
        <v>212</v>
      </c>
      <c r="K473" t="s">
        <v>213</v>
      </c>
      <c r="L473" t="s">
        <v>226</v>
      </c>
      <c r="M473">
        <v>36</v>
      </c>
      <c r="N473" t="s">
        <v>1918</v>
      </c>
      <c r="O473" t="s">
        <v>215</v>
      </c>
      <c r="P473">
        <v>29</v>
      </c>
      <c r="Q473" t="s">
        <v>229</v>
      </c>
      <c r="R473" t="s">
        <v>215</v>
      </c>
      <c r="T473" t="s">
        <v>217</v>
      </c>
      <c r="U473" t="s">
        <v>9755</v>
      </c>
      <c r="V473">
        <v>4</v>
      </c>
      <c r="W473">
        <v>16</v>
      </c>
      <c r="X473" t="s">
        <v>218</v>
      </c>
      <c r="Z473" t="s">
        <v>219</v>
      </c>
      <c r="AC473">
        <v>0</v>
      </c>
      <c r="AE473">
        <v>0</v>
      </c>
      <c r="AI473" t="s">
        <v>220</v>
      </c>
      <c r="AJ473" t="s">
        <v>221</v>
      </c>
      <c r="AK473" s="15">
        <v>34060</v>
      </c>
      <c r="AL473">
        <v>6577.2</v>
      </c>
      <c r="AM473">
        <f t="shared" si="21"/>
        <v>56</v>
      </c>
      <c r="AN473" t="str">
        <f t="shared" si="22"/>
        <v>54-58</v>
      </c>
      <c r="AO473" t="str">
        <f t="shared" si="23"/>
        <v>6.000 a 7.999</v>
      </c>
    </row>
    <row r="474" spans="1:41" x14ac:dyDescent="0.25">
      <c r="A474" t="s">
        <v>2049</v>
      </c>
      <c r="B474" t="s">
        <v>207</v>
      </c>
      <c r="C474">
        <v>1827669</v>
      </c>
      <c r="D474">
        <v>96544937649</v>
      </c>
      <c r="E474" t="s">
        <v>2050</v>
      </c>
      <c r="F474" t="s">
        <v>233</v>
      </c>
      <c r="G474" t="s">
        <v>2051</v>
      </c>
      <c r="H474" t="s">
        <v>287</v>
      </c>
      <c r="I474" t="s">
        <v>212</v>
      </c>
      <c r="K474" t="s">
        <v>213</v>
      </c>
      <c r="M474">
        <v>403</v>
      </c>
      <c r="N474" t="s">
        <v>435</v>
      </c>
      <c r="O474" t="s">
        <v>215</v>
      </c>
      <c r="P474">
        <v>403</v>
      </c>
      <c r="Q474" t="s">
        <v>435</v>
      </c>
      <c r="R474" t="s">
        <v>215</v>
      </c>
      <c r="T474" t="s">
        <v>252</v>
      </c>
      <c r="U474" t="s">
        <v>9755</v>
      </c>
      <c r="V474">
        <v>4</v>
      </c>
      <c r="W474">
        <v>8</v>
      </c>
      <c r="X474" t="s">
        <v>218</v>
      </c>
      <c r="Z474" t="s">
        <v>219</v>
      </c>
      <c r="AC474">
        <v>0</v>
      </c>
      <c r="AE474">
        <v>0</v>
      </c>
      <c r="AI474" t="s">
        <v>220</v>
      </c>
      <c r="AJ474" t="s">
        <v>221</v>
      </c>
      <c r="AK474" s="15">
        <v>40512</v>
      </c>
      <c r="AL474">
        <v>4484.28</v>
      </c>
      <c r="AM474">
        <f t="shared" si="21"/>
        <v>48</v>
      </c>
      <c r="AN474" t="str">
        <f t="shared" si="22"/>
        <v>44-48</v>
      </c>
      <c r="AO474" t="str">
        <f t="shared" si="23"/>
        <v>4.000 a 5.999</v>
      </c>
    </row>
    <row r="475" spans="1:41" x14ac:dyDescent="0.25">
      <c r="A475" t="s">
        <v>2052</v>
      </c>
      <c r="B475" t="s">
        <v>239</v>
      </c>
      <c r="C475">
        <v>1434216</v>
      </c>
      <c r="D475">
        <v>3090750686</v>
      </c>
      <c r="E475" t="s">
        <v>2053</v>
      </c>
      <c r="F475" t="s">
        <v>209</v>
      </c>
      <c r="G475" t="s">
        <v>2054</v>
      </c>
      <c r="H475" t="s">
        <v>335</v>
      </c>
      <c r="I475" t="s">
        <v>212</v>
      </c>
      <c r="K475" t="s">
        <v>213</v>
      </c>
      <c r="L475" t="s">
        <v>261</v>
      </c>
      <c r="M475">
        <v>488</v>
      </c>
      <c r="N475" t="s">
        <v>393</v>
      </c>
      <c r="O475" t="s">
        <v>244</v>
      </c>
      <c r="P475">
        <v>211</v>
      </c>
      <c r="Q475" t="s">
        <v>245</v>
      </c>
      <c r="R475" t="s">
        <v>244</v>
      </c>
      <c r="T475" t="s">
        <v>771</v>
      </c>
      <c r="U475" t="s">
        <v>9754</v>
      </c>
      <c r="V475">
        <v>4</v>
      </c>
      <c r="W475">
        <v>13</v>
      </c>
      <c r="X475" t="s">
        <v>218</v>
      </c>
      <c r="Z475" t="s">
        <v>219</v>
      </c>
      <c r="AC475">
        <v>0</v>
      </c>
      <c r="AE475">
        <v>0</v>
      </c>
      <c r="AI475" t="s">
        <v>220</v>
      </c>
      <c r="AJ475" t="s">
        <v>221</v>
      </c>
      <c r="AK475" s="15">
        <v>37933</v>
      </c>
      <c r="AL475">
        <v>10361.66</v>
      </c>
      <c r="AM475">
        <f t="shared" si="21"/>
        <v>50</v>
      </c>
      <c r="AN475" t="str">
        <f t="shared" si="22"/>
        <v>49-53</v>
      </c>
      <c r="AO475" t="str">
        <f t="shared" si="23"/>
        <v>10.000 a 11.999</v>
      </c>
    </row>
    <row r="476" spans="1:41" x14ac:dyDescent="0.25">
      <c r="A476" t="s">
        <v>2055</v>
      </c>
      <c r="B476" t="s">
        <v>239</v>
      </c>
      <c r="C476">
        <v>2178866</v>
      </c>
      <c r="D476">
        <v>84725524620</v>
      </c>
      <c r="E476" t="s">
        <v>2056</v>
      </c>
      <c r="F476" t="s">
        <v>209</v>
      </c>
      <c r="G476" t="s">
        <v>2057</v>
      </c>
      <c r="H476" t="s">
        <v>225</v>
      </c>
      <c r="I476" t="s">
        <v>212</v>
      </c>
      <c r="K476" t="s">
        <v>213</v>
      </c>
      <c r="L476" t="s">
        <v>261</v>
      </c>
      <c r="M476">
        <v>771</v>
      </c>
      <c r="N476" t="s">
        <v>303</v>
      </c>
      <c r="O476" t="s">
        <v>283</v>
      </c>
      <c r="P476">
        <v>746</v>
      </c>
      <c r="Q476" t="s">
        <v>289</v>
      </c>
      <c r="R476" t="s">
        <v>283</v>
      </c>
      <c r="T476" t="s">
        <v>217</v>
      </c>
      <c r="U476" t="s">
        <v>9756</v>
      </c>
      <c r="V476">
        <v>4</v>
      </c>
      <c r="W476">
        <v>13</v>
      </c>
      <c r="X476" t="s">
        <v>218</v>
      </c>
      <c r="Z476" t="s">
        <v>219</v>
      </c>
      <c r="AC476">
        <v>0</v>
      </c>
      <c r="AE476">
        <v>0</v>
      </c>
      <c r="AI476" t="s">
        <v>220</v>
      </c>
      <c r="AJ476" t="s">
        <v>221</v>
      </c>
      <c r="AK476" s="15">
        <v>38133</v>
      </c>
      <c r="AL476">
        <v>26413.9</v>
      </c>
      <c r="AM476">
        <f t="shared" si="21"/>
        <v>53</v>
      </c>
      <c r="AN476" t="str">
        <f t="shared" si="22"/>
        <v>49-53</v>
      </c>
      <c r="AO476" t="str">
        <f t="shared" si="23"/>
        <v>20.000 ou mais</v>
      </c>
    </row>
    <row r="477" spans="1:41" x14ac:dyDescent="0.25">
      <c r="A477" t="s">
        <v>2058</v>
      </c>
      <c r="B477" t="s">
        <v>239</v>
      </c>
      <c r="C477">
        <v>1867637</v>
      </c>
      <c r="D477">
        <v>15549693879</v>
      </c>
      <c r="E477" t="s">
        <v>2059</v>
      </c>
      <c r="F477" t="s">
        <v>209</v>
      </c>
      <c r="G477" t="s">
        <v>2060</v>
      </c>
      <c r="H477" t="s">
        <v>225</v>
      </c>
      <c r="I477" t="s">
        <v>212</v>
      </c>
      <c r="K477" t="s">
        <v>317</v>
      </c>
      <c r="M477">
        <v>486</v>
      </c>
      <c r="N477" t="s">
        <v>2061</v>
      </c>
      <c r="O477" t="s">
        <v>244</v>
      </c>
      <c r="P477">
        <v>211</v>
      </c>
      <c r="Q477" t="s">
        <v>245</v>
      </c>
      <c r="R477" t="s">
        <v>244</v>
      </c>
      <c r="T477" t="s">
        <v>217</v>
      </c>
      <c r="U477" t="s">
        <v>9756</v>
      </c>
      <c r="V477">
        <v>2</v>
      </c>
      <c r="W477">
        <v>8</v>
      </c>
      <c r="X477" t="s">
        <v>218</v>
      </c>
      <c r="Z477" t="s">
        <v>219</v>
      </c>
      <c r="AC477">
        <v>0</v>
      </c>
      <c r="AE477">
        <v>0</v>
      </c>
      <c r="AI477" t="s">
        <v>220</v>
      </c>
      <c r="AJ477" t="s">
        <v>221</v>
      </c>
      <c r="AK477" s="15">
        <v>40693</v>
      </c>
      <c r="AL477">
        <v>7948.71</v>
      </c>
      <c r="AM477">
        <f t="shared" si="21"/>
        <v>51</v>
      </c>
      <c r="AN477" t="str">
        <f t="shared" si="22"/>
        <v>49-53</v>
      </c>
      <c r="AO477" t="str">
        <f t="shared" si="23"/>
        <v>6.000 a 7.999</v>
      </c>
    </row>
    <row r="478" spans="1:41" x14ac:dyDescent="0.25">
      <c r="A478" t="s">
        <v>2062</v>
      </c>
      <c r="B478" t="s">
        <v>239</v>
      </c>
      <c r="C478">
        <v>2922819</v>
      </c>
      <c r="D478">
        <v>8955006632</v>
      </c>
      <c r="E478" t="s">
        <v>982</v>
      </c>
      <c r="F478" t="s">
        <v>209</v>
      </c>
      <c r="G478" t="s">
        <v>2063</v>
      </c>
      <c r="H478" t="s">
        <v>225</v>
      </c>
      <c r="I478" t="s">
        <v>212</v>
      </c>
      <c r="K478" t="s">
        <v>213</v>
      </c>
      <c r="M478">
        <v>771</v>
      </c>
      <c r="N478" t="s">
        <v>303</v>
      </c>
      <c r="O478" t="s">
        <v>283</v>
      </c>
      <c r="P478">
        <v>746</v>
      </c>
      <c r="Q478" t="s">
        <v>289</v>
      </c>
      <c r="R478" t="s">
        <v>283</v>
      </c>
      <c r="T478" t="s">
        <v>217</v>
      </c>
      <c r="U478" t="s">
        <v>9756</v>
      </c>
      <c r="V478">
        <v>3</v>
      </c>
      <c r="W478">
        <v>3</v>
      </c>
      <c r="X478" t="s">
        <v>218</v>
      </c>
      <c r="Z478" t="s">
        <v>219</v>
      </c>
      <c r="AC478">
        <v>0</v>
      </c>
      <c r="AE478">
        <v>0</v>
      </c>
      <c r="AI478" t="s">
        <v>220</v>
      </c>
      <c r="AJ478" t="s">
        <v>221</v>
      </c>
      <c r="AK478" s="15">
        <v>43525</v>
      </c>
      <c r="AL478">
        <v>14782.96</v>
      </c>
      <c r="AM478">
        <f t="shared" si="21"/>
        <v>35</v>
      </c>
      <c r="AN478" t="str">
        <f t="shared" si="22"/>
        <v>34-38</v>
      </c>
      <c r="AO478" t="str">
        <f t="shared" si="23"/>
        <v>14.000 a 15.999</v>
      </c>
    </row>
    <row r="479" spans="1:41" x14ac:dyDescent="0.25">
      <c r="A479" t="s">
        <v>2064</v>
      </c>
      <c r="B479" t="s">
        <v>207</v>
      </c>
      <c r="C479">
        <v>1512092</v>
      </c>
      <c r="D479">
        <v>71351604600</v>
      </c>
      <c r="E479" t="s">
        <v>2065</v>
      </c>
      <c r="F479" t="s">
        <v>209</v>
      </c>
      <c r="G479" t="s">
        <v>2066</v>
      </c>
      <c r="H479" t="s">
        <v>225</v>
      </c>
      <c r="I479" t="s">
        <v>212</v>
      </c>
      <c r="K479" t="s">
        <v>213</v>
      </c>
      <c r="L479" t="s">
        <v>637</v>
      </c>
      <c r="M479">
        <v>871</v>
      </c>
      <c r="N479" t="s">
        <v>2067</v>
      </c>
      <c r="O479" t="s">
        <v>215</v>
      </c>
      <c r="P479">
        <v>443</v>
      </c>
      <c r="Q479" t="s">
        <v>2068</v>
      </c>
      <c r="R479" t="s">
        <v>215</v>
      </c>
      <c r="T479" t="s">
        <v>217</v>
      </c>
      <c r="U479" t="s">
        <v>9755</v>
      </c>
      <c r="V479">
        <v>4</v>
      </c>
      <c r="W479">
        <v>12</v>
      </c>
      <c r="X479" t="s">
        <v>218</v>
      </c>
      <c r="Z479" t="s">
        <v>219</v>
      </c>
      <c r="AC479">
        <v>0</v>
      </c>
      <c r="AE479">
        <v>0</v>
      </c>
      <c r="AI479" t="s">
        <v>220</v>
      </c>
      <c r="AJ479" t="s">
        <v>221</v>
      </c>
      <c r="AK479" s="15">
        <v>38659</v>
      </c>
      <c r="AL479">
        <v>5868.87</v>
      </c>
      <c r="AM479">
        <f t="shared" si="21"/>
        <v>52</v>
      </c>
      <c r="AN479" t="str">
        <f t="shared" si="22"/>
        <v>49-53</v>
      </c>
      <c r="AO479" t="str">
        <f t="shared" si="23"/>
        <v>4.000 a 5.999</v>
      </c>
    </row>
    <row r="480" spans="1:41" x14ac:dyDescent="0.25">
      <c r="A480" t="s">
        <v>2069</v>
      </c>
      <c r="B480" t="s">
        <v>207</v>
      </c>
      <c r="C480">
        <v>413659</v>
      </c>
      <c r="D480">
        <v>71359346600</v>
      </c>
      <c r="E480" t="s">
        <v>2070</v>
      </c>
      <c r="F480" t="s">
        <v>209</v>
      </c>
      <c r="G480" t="s">
        <v>2071</v>
      </c>
      <c r="H480" t="s">
        <v>225</v>
      </c>
      <c r="I480" t="s">
        <v>212</v>
      </c>
      <c r="K480" t="s">
        <v>317</v>
      </c>
      <c r="L480" t="s">
        <v>655</v>
      </c>
      <c r="M480">
        <v>670</v>
      </c>
      <c r="N480" t="s">
        <v>1864</v>
      </c>
      <c r="O480" t="s">
        <v>228</v>
      </c>
      <c r="P480">
        <v>29</v>
      </c>
      <c r="Q480" t="s">
        <v>229</v>
      </c>
      <c r="R480" t="s">
        <v>215</v>
      </c>
      <c r="T480" t="s">
        <v>217</v>
      </c>
      <c r="U480" t="s">
        <v>9755</v>
      </c>
      <c r="V480">
        <v>4</v>
      </c>
      <c r="W480">
        <v>16</v>
      </c>
      <c r="X480" t="s">
        <v>218</v>
      </c>
      <c r="Z480" t="s">
        <v>219</v>
      </c>
      <c r="AC480">
        <v>0</v>
      </c>
      <c r="AE480">
        <v>0</v>
      </c>
      <c r="AI480" t="s">
        <v>220</v>
      </c>
      <c r="AJ480" t="s">
        <v>221</v>
      </c>
      <c r="AK480" s="15">
        <v>33644</v>
      </c>
      <c r="AL480">
        <v>6733.14</v>
      </c>
      <c r="AM480">
        <f t="shared" si="21"/>
        <v>52</v>
      </c>
      <c r="AN480" t="str">
        <f t="shared" si="22"/>
        <v>49-53</v>
      </c>
      <c r="AO480" t="str">
        <f t="shared" si="23"/>
        <v>6.000 a 7.999</v>
      </c>
    </row>
    <row r="481" spans="1:41" x14ac:dyDescent="0.25">
      <c r="A481" t="s">
        <v>2072</v>
      </c>
      <c r="B481" t="s">
        <v>239</v>
      </c>
      <c r="C481">
        <v>1123573</v>
      </c>
      <c r="D481">
        <v>96518626615</v>
      </c>
      <c r="E481" t="s">
        <v>2073</v>
      </c>
      <c r="F481" t="s">
        <v>209</v>
      </c>
      <c r="G481" t="s">
        <v>2074</v>
      </c>
      <c r="H481" t="s">
        <v>211</v>
      </c>
      <c r="I481" t="s">
        <v>212</v>
      </c>
      <c r="K481" t="s">
        <v>213</v>
      </c>
      <c r="L481" t="s">
        <v>618</v>
      </c>
      <c r="M481">
        <v>491</v>
      </c>
      <c r="N481" t="s">
        <v>935</v>
      </c>
      <c r="O481" t="s">
        <v>244</v>
      </c>
      <c r="P481">
        <v>211</v>
      </c>
      <c r="Q481" t="s">
        <v>245</v>
      </c>
      <c r="R481" t="s">
        <v>244</v>
      </c>
      <c r="T481" t="s">
        <v>217</v>
      </c>
      <c r="U481" t="s">
        <v>9756</v>
      </c>
      <c r="V481">
        <v>3</v>
      </c>
      <c r="W481">
        <v>16</v>
      </c>
      <c r="X481" t="s">
        <v>218</v>
      </c>
      <c r="Z481" t="s">
        <v>219</v>
      </c>
      <c r="AC481">
        <v>0</v>
      </c>
      <c r="AE481">
        <v>0</v>
      </c>
      <c r="AI481" t="s">
        <v>220</v>
      </c>
      <c r="AJ481" t="s">
        <v>221</v>
      </c>
      <c r="AK481" s="15">
        <v>34716</v>
      </c>
      <c r="AL481">
        <v>15100.13</v>
      </c>
      <c r="AM481">
        <f t="shared" si="21"/>
        <v>54</v>
      </c>
      <c r="AN481" t="str">
        <f t="shared" si="22"/>
        <v>54-58</v>
      </c>
      <c r="AO481" t="str">
        <f t="shared" si="23"/>
        <v>14.000 a 15.999</v>
      </c>
    </row>
    <row r="482" spans="1:41" x14ac:dyDescent="0.25">
      <c r="A482" t="s">
        <v>2075</v>
      </c>
      <c r="B482" t="s">
        <v>239</v>
      </c>
      <c r="C482">
        <v>1035057</v>
      </c>
      <c r="D482">
        <v>75650444668</v>
      </c>
      <c r="E482" t="s">
        <v>2076</v>
      </c>
      <c r="F482" t="s">
        <v>209</v>
      </c>
      <c r="G482" t="s">
        <v>2077</v>
      </c>
      <c r="H482" t="s">
        <v>225</v>
      </c>
      <c r="I482" t="s">
        <v>212</v>
      </c>
      <c r="K482" t="s">
        <v>242</v>
      </c>
      <c r="L482" t="s">
        <v>256</v>
      </c>
      <c r="M482">
        <v>469</v>
      </c>
      <c r="N482" t="s">
        <v>2078</v>
      </c>
      <c r="O482" t="s">
        <v>244</v>
      </c>
      <c r="P482">
        <v>211</v>
      </c>
      <c r="Q482" t="s">
        <v>245</v>
      </c>
      <c r="R482" t="s">
        <v>244</v>
      </c>
      <c r="T482" t="s">
        <v>217</v>
      </c>
      <c r="U482" t="s">
        <v>9755</v>
      </c>
      <c r="V482">
        <v>4</v>
      </c>
      <c r="W482">
        <v>16</v>
      </c>
      <c r="X482" t="s">
        <v>218</v>
      </c>
      <c r="Z482" t="s">
        <v>219</v>
      </c>
      <c r="AC482">
        <v>0</v>
      </c>
      <c r="AE482">
        <v>0</v>
      </c>
      <c r="AI482" t="s">
        <v>220</v>
      </c>
      <c r="AJ482" t="s">
        <v>221</v>
      </c>
      <c r="AK482" s="15">
        <v>33733</v>
      </c>
      <c r="AL482">
        <v>7876.92</v>
      </c>
      <c r="AM482">
        <f t="shared" si="21"/>
        <v>54</v>
      </c>
      <c r="AN482" t="str">
        <f t="shared" si="22"/>
        <v>54-58</v>
      </c>
      <c r="AO482" t="str">
        <f t="shared" si="23"/>
        <v>6.000 a 7.999</v>
      </c>
    </row>
    <row r="483" spans="1:41" x14ac:dyDescent="0.25">
      <c r="A483" t="s">
        <v>2079</v>
      </c>
      <c r="B483" t="s">
        <v>239</v>
      </c>
      <c r="C483">
        <v>1364832</v>
      </c>
      <c r="D483">
        <v>77093712649</v>
      </c>
      <c r="E483" t="s">
        <v>2080</v>
      </c>
      <c r="F483" t="s">
        <v>209</v>
      </c>
      <c r="G483" t="s">
        <v>2081</v>
      </c>
      <c r="H483" t="s">
        <v>225</v>
      </c>
      <c r="I483" t="s">
        <v>212</v>
      </c>
      <c r="K483" t="s">
        <v>213</v>
      </c>
      <c r="L483" t="s">
        <v>261</v>
      </c>
      <c r="M483">
        <v>771</v>
      </c>
      <c r="N483" t="s">
        <v>303</v>
      </c>
      <c r="O483" t="s">
        <v>283</v>
      </c>
      <c r="P483">
        <v>746</v>
      </c>
      <c r="Q483" t="s">
        <v>289</v>
      </c>
      <c r="R483" t="s">
        <v>283</v>
      </c>
      <c r="T483" t="s">
        <v>217</v>
      </c>
      <c r="U483" t="s">
        <v>9756</v>
      </c>
      <c r="V483">
        <v>3</v>
      </c>
      <c r="W483">
        <v>13</v>
      </c>
      <c r="X483" t="s">
        <v>218</v>
      </c>
      <c r="Z483" t="s">
        <v>219</v>
      </c>
      <c r="AC483">
        <v>0</v>
      </c>
      <c r="AE483">
        <v>0</v>
      </c>
      <c r="AI483" t="s">
        <v>220</v>
      </c>
      <c r="AJ483" t="s">
        <v>221</v>
      </c>
      <c r="AK483" s="15">
        <v>37562</v>
      </c>
      <c r="AL483">
        <v>23343.66</v>
      </c>
      <c r="AM483">
        <f t="shared" si="21"/>
        <v>56</v>
      </c>
      <c r="AN483" t="str">
        <f t="shared" si="22"/>
        <v>54-58</v>
      </c>
      <c r="AO483" t="str">
        <f t="shared" si="23"/>
        <v>20.000 ou mais</v>
      </c>
    </row>
    <row r="484" spans="1:41" x14ac:dyDescent="0.25">
      <c r="A484" t="s">
        <v>2082</v>
      </c>
      <c r="B484" t="s">
        <v>207</v>
      </c>
      <c r="C484">
        <v>3316571</v>
      </c>
      <c r="D484">
        <v>7282271690</v>
      </c>
      <c r="E484" t="s">
        <v>2083</v>
      </c>
      <c r="F484" t="s">
        <v>209</v>
      </c>
      <c r="G484" t="s">
        <v>2084</v>
      </c>
      <c r="H484" t="s">
        <v>225</v>
      </c>
      <c r="I484" t="s">
        <v>212</v>
      </c>
      <c r="K484" t="s">
        <v>213</v>
      </c>
      <c r="M484">
        <v>559</v>
      </c>
      <c r="N484" t="s">
        <v>2085</v>
      </c>
      <c r="O484" t="s">
        <v>215</v>
      </c>
      <c r="P484">
        <v>559</v>
      </c>
      <c r="Q484" t="s">
        <v>2085</v>
      </c>
      <c r="R484" t="s">
        <v>215</v>
      </c>
      <c r="T484" t="s">
        <v>327</v>
      </c>
      <c r="U484" t="s">
        <v>9755</v>
      </c>
      <c r="V484">
        <v>1</v>
      </c>
      <c r="W484">
        <v>1</v>
      </c>
      <c r="X484" t="s">
        <v>218</v>
      </c>
      <c r="Z484" t="s">
        <v>219</v>
      </c>
      <c r="AC484">
        <v>0</v>
      </c>
      <c r="AE484">
        <v>0</v>
      </c>
      <c r="AI484" t="s">
        <v>220</v>
      </c>
      <c r="AJ484" t="s">
        <v>221</v>
      </c>
      <c r="AK484" s="15">
        <v>44887</v>
      </c>
      <c r="AL484">
        <v>4135.3500000000004</v>
      </c>
      <c r="AM484">
        <f t="shared" si="21"/>
        <v>36</v>
      </c>
      <c r="AN484" t="str">
        <f t="shared" si="22"/>
        <v>34-38</v>
      </c>
      <c r="AO484" t="str">
        <f t="shared" si="23"/>
        <v>4.000 a 5.999</v>
      </c>
    </row>
    <row r="485" spans="1:41" x14ac:dyDescent="0.25">
      <c r="A485" t="s">
        <v>2086</v>
      </c>
      <c r="B485" t="s">
        <v>239</v>
      </c>
      <c r="C485">
        <v>1455520</v>
      </c>
      <c r="D485">
        <v>66638224620</v>
      </c>
      <c r="E485" t="s">
        <v>2087</v>
      </c>
      <c r="F485" t="s">
        <v>209</v>
      </c>
      <c r="G485" t="s">
        <v>1540</v>
      </c>
      <c r="H485" t="s">
        <v>225</v>
      </c>
      <c r="I485" t="s">
        <v>212</v>
      </c>
      <c r="K485" t="s">
        <v>213</v>
      </c>
      <c r="L485" t="s">
        <v>637</v>
      </c>
      <c r="M485">
        <v>769</v>
      </c>
      <c r="N485" t="s">
        <v>288</v>
      </c>
      <c r="O485" t="s">
        <v>283</v>
      </c>
      <c r="P485">
        <v>746</v>
      </c>
      <c r="Q485" t="s">
        <v>289</v>
      </c>
      <c r="R485" t="s">
        <v>283</v>
      </c>
      <c r="T485" t="s">
        <v>230</v>
      </c>
      <c r="U485" t="s">
        <v>9756</v>
      </c>
      <c r="V485">
        <v>1</v>
      </c>
      <c r="W485">
        <v>12</v>
      </c>
      <c r="X485" t="s">
        <v>218</v>
      </c>
      <c r="Z485" t="s">
        <v>219</v>
      </c>
      <c r="AC485">
        <v>0</v>
      </c>
      <c r="AE485">
        <v>0</v>
      </c>
      <c r="AI485" t="s">
        <v>220</v>
      </c>
      <c r="AJ485" t="s">
        <v>221</v>
      </c>
      <c r="AK485" s="15">
        <v>38147</v>
      </c>
      <c r="AL485">
        <v>21083.39</v>
      </c>
      <c r="AM485">
        <f t="shared" si="21"/>
        <v>55</v>
      </c>
      <c r="AN485" t="str">
        <f t="shared" si="22"/>
        <v>54-58</v>
      </c>
      <c r="AO485" t="str">
        <f t="shared" si="23"/>
        <v>20.000 ou mais</v>
      </c>
    </row>
    <row r="486" spans="1:41" x14ac:dyDescent="0.25">
      <c r="A486" t="s">
        <v>2088</v>
      </c>
      <c r="B486" t="s">
        <v>207</v>
      </c>
      <c r="C486">
        <v>2116116</v>
      </c>
      <c r="D486">
        <v>67208673691</v>
      </c>
      <c r="E486" t="s">
        <v>2089</v>
      </c>
      <c r="F486" t="s">
        <v>209</v>
      </c>
      <c r="G486" t="s">
        <v>2090</v>
      </c>
      <c r="H486" t="s">
        <v>225</v>
      </c>
      <c r="I486" t="s">
        <v>212</v>
      </c>
      <c r="K486" t="s">
        <v>213</v>
      </c>
      <c r="M486">
        <v>293</v>
      </c>
      <c r="N486" t="s">
        <v>2091</v>
      </c>
      <c r="O486" t="s">
        <v>362</v>
      </c>
      <c r="P486">
        <v>288</v>
      </c>
      <c r="Q486" t="s">
        <v>979</v>
      </c>
      <c r="R486" t="s">
        <v>362</v>
      </c>
      <c r="T486" t="s">
        <v>217</v>
      </c>
      <c r="U486" t="s">
        <v>9755</v>
      </c>
      <c r="V486">
        <v>4</v>
      </c>
      <c r="W486">
        <v>6</v>
      </c>
      <c r="X486" t="s">
        <v>218</v>
      </c>
      <c r="Z486" t="s">
        <v>219</v>
      </c>
      <c r="AC486">
        <v>0</v>
      </c>
      <c r="AE486">
        <v>0</v>
      </c>
      <c r="AI486" t="s">
        <v>220</v>
      </c>
      <c r="AJ486" t="s">
        <v>221</v>
      </c>
      <c r="AK486" s="15">
        <v>41764</v>
      </c>
      <c r="AL486">
        <v>4320.12</v>
      </c>
      <c r="AM486">
        <f t="shared" si="21"/>
        <v>51</v>
      </c>
      <c r="AN486" t="str">
        <f t="shared" si="22"/>
        <v>49-53</v>
      </c>
      <c r="AO486" t="str">
        <f t="shared" si="23"/>
        <v>4.000 a 5.999</v>
      </c>
    </row>
    <row r="487" spans="1:41" x14ac:dyDescent="0.25">
      <c r="A487" t="s">
        <v>2092</v>
      </c>
      <c r="B487" t="s">
        <v>239</v>
      </c>
      <c r="C487">
        <v>1879671</v>
      </c>
      <c r="D487">
        <v>6854851610</v>
      </c>
      <c r="E487" t="s">
        <v>2093</v>
      </c>
      <c r="F487" t="s">
        <v>209</v>
      </c>
      <c r="G487" t="s">
        <v>2094</v>
      </c>
      <c r="H487" t="s">
        <v>225</v>
      </c>
      <c r="I487" t="s">
        <v>212</v>
      </c>
      <c r="K487" t="s">
        <v>213</v>
      </c>
      <c r="M487">
        <v>495</v>
      </c>
      <c r="N487" t="s">
        <v>257</v>
      </c>
      <c r="O487" t="s">
        <v>244</v>
      </c>
      <c r="P487">
        <v>211</v>
      </c>
      <c r="Q487" t="s">
        <v>245</v>
      </c>
      <c r="R487" t="s">
        <v>244</v>
      </c>
      <c r="T487" t="s">
        <v>252</v>
      </c>
      <c r="U487" t="s">
        <v>9755</v>
      </c>
      <c r="V487">
        <v>2</v>
      </c>
      <c r="W487">
        <v>8</v>
      </c>
      <c r="X487" t="s">
        <v>218</v>
      </c>
      <c r="Z487" t="s">
        <v>219</v>
      </c>
      <c r="AC487">
        <v>0</v>
      </c>
      <c r="AE487">
        <v>0</v>
      </c>
      <c r="AI487" t="s">
        <v>220</v>
      </c>
      <c r="AJ487" t="s">
        <v>221</v>
      </c>
      <c r="AK487" s="15">
        <v>40740</v>
      </c>
      <c r="AL487">
        <v>5610.19</v>
      </c>
      <c r="AM487">
        <f t="shared" si="21"/>
        <v>38</v>
      </c>
      <c r="AN487" t="str">
        <f t="shared" si="22"/>
        <v>34-38</v>
      </c>
      <c r="AO487" t="str">
        <f t="shared" si="23"/>
        <v>4.000 a 5.999</v>
      </c>
    </row>
    <row r="488" spans="1:41" x14ac:dyDescent="0.25">
      <c r="A488" t="s">
        <v>2095</v>
      </c>
      <c r="B488" t="s">
        <v>239</v>
      </c>
      <c r="C488">
        <v>1186386</v>
      </c>
      <c r="D488">
        <v>96683236615</v>
      </c>
      <c r="E488" t="s">
        <v>2096</v>
      </c>
      <c r="F488" t="s">
        <v>209</v>
      </c>
      <c r="G488" t="s">
        <v>2097</v>
      </c>
      <c r="H488" t="s">
        <v>225</v>
      </c>
      <c r="I488" t="s">
        <v>212</v>
      </c>
      <c r="K488" t="s">
        <v>213</v>
      </c>
      <c r="L488" t="s">
        <v>2098</v>
      </c>
      <c r="M488">
        <v>771</v>
      </c>
      <c r="N488" t="s">
        <v>303</v>
      </c>
      <c r="O488" t="s">
        <v>283</v>
      </c>
      <c r="P488">
        <v>746</v>
      </c>
      <c r="Q488" t="s">
        <v>289</v>
      </c>
      <c r="R488" t="s">
        <v>283</v>
      </c>
      <c r="T488" t="s">
        <v>263</v>
      </c>
      <c r="U488" t="s">
        <v>9756</v>
      </c>
      <c r="V488">
        <v>4</v>
      </c>
      <c r="W488">
        <v>16</v>
      </c>
      <c r="X488" t="s">
        <v>218</v>
      </c>
      <c r="Z488" t="s">
        <v>219</v>
      </c>
      <c r="AC488">
        <v>0</v>
      </c>
      <c r="AE488">
        <v>0</v>
      </c>
      <c r="AI488" t="s">
        <v>220</v>
      </c>
      <c r="AJ488" t="s">
        <v>221</v>
      </c>
      <c r="AK488" s="15">
        <v>35066</v>
      </c>
      <c r="AL488">
        <v>35879.14</v>
      </c>
      <c r="AM488">
        <f t="shared" si="21"/>
        <v>56</v>
      </c>
      <c r="AN488" t="str">
        <f t="shared" si="22"/>
        <v>54-58</v>
      </c>
      <c r="AO488" t="str">
        <f t="shared" si="23"/>
        <v>20.000 ou mais</v>
      </c>
    </row>
    <row r="489" spans="1:41" x14ac:dyDescent="0.25">
      <c r="A489" t="s">
        <v>2099</v>
      </c>
      <c r="B489" t="s">
        <v>207</v>
      </c>
      <c r="C489">
        <v>1035304</v>
      </c>
      <c r="D489">
        <v>53952944653</v>
      </c>
      <c r="E489" t="s">
        <v>2100</v>
      </c>
      <c r="F489" t="s">
        <v>209</v>
      </c>
      <c r="G489" t="s">
        <v>2101</v>
      </c>
      <c r="H489" t="s">
        <v>211</v>
      </c>
      <c r="I489" t="s">
        <v>212</v>
      </c>
      <c r="K489" t="s">
        <v>213</v>
      </c>
      <c r="L489" t="s">
        <v>261</v>
      </c>
      <c r="M489">
        <v>264</v>
      </c>
      <c r="N489" t="s">
        <v>820</v>
      </c>
      <c r="O489" t="s">
        <v>362</v>
      </c>
      <c r="P489">
        <v>264</v>
      </c>
      <c r="Q489" t="s">
        <v>820</v>
      </c>
      <c r="R489" t="s">
        <v>362</v>
      </c>
      <c r="T489" t="s">
        <v>252</v>
      </c>
      <c r="U489" t="s">
        <v>9755</v>
      </c>
      <c r="V489">
        <v>4</v>
      </c>
      <c r="W489">
        <v>16</v>
      </c>
      <c r="X489" t="s">
        <v>218</v>
      </c>
      <c r="Z489" t="s">
        <v>219</v>
      </c>
      <c r="AC489">
        <v>0</v>
      </c>
      <c r="AE489">
        <v>0</v>
      </c>
      <c r="AI489" t="s">
        <v>220</v>
      </c>
      <c r="AJ489" t="s">
        <v>221</v>
      </c>
      <c r="AK489" s="15">
        <v>34295</v>
      </c>
      <c r="AL489">
        <v>7159.23</v>
      </c>
      <c r="AM489">
        <f t="shared" si="21"/>
        <v>56</v>
      </c>
      <c r="AN489" t="str">
        <f t="shared" si="22"/>
        <v>54-58</v>
      </c>
      <c r="AO489" t="str">
        <f t="shared" si="23"/>
        <v>6.000 a 7.999</v>
      </c>
    </row>
    <row r="490" spans="1:41" x14ac:dyDescent="0.25">
      <c r="A490" t="s">
        <v>2102</v>
      </c>
      <c r="B490" t="s">
        <v>207</v>
      </c>
      <c r="C490">
        <v>1755558</v>
      </c>
      <c r="D490">
        <v>93192193620</v>
      </c>
      <c r="E490" t="s">
        <v>2103</v>
      </c>
      <c r="F490" t="s">
        <v>209</v>
      </c>
      <c r="G490" t="s">
        <v>2104</v>
      </c>
      <c r="H490" t="s">
        <v>211</v>
      </c>
      <c r="I490" t="s">
        <v>212</v>
      </c>
      <c r="K490" t="s">
        <v>213</v>
      </c>
      <c r="M490">
        <v>738</v>
      </c>
      <c r="N490" t="s">
        <v>2105</v>
      </c>
      <c r="O490" t="s">
        <v>237</v>
      </c>
      <c r="P490">
        <v>585</v>
      </c>
      <c r="Q490" t="s">
        <v>1033</v>
      </c>
      <c r="R490" t="s">
        <v>215</v>
      </c>
      <c r="S490" t="s">
        <v>2106</v>
      </c>
      <c r="T490" t="s">
        <v>771</v>
      </c>
      <c r="U490" t="s">
        <v>9755</v>
      </c>
      <c r="V490">
        <v>4</v>
      </c>
      <c r="W490">
        <v>9</v>
      </c>
      <c r="X490" t="s">
        <v>218</v>
      </c>
      <c r="Z490" t="s">
        <v>219</v>
      </c>
      <c r="AC490">
        <v>0</v>
      </c>
      <c r="AE490">
        <v>0</v>
      </c>
      <c r="AI490" t="s">
        <v>220</v>
      </c>
      <c r="AJ490" t="s">
        <v>221</v>
      </c>
      <c r="AK490" s="15">
        <v>40204</v>
      </c>
      <c r="AL490">
        <v>4100.07</v>
      </c>
      <c r="AM490">
        <f t="shared" si="21"/>
        <v>50</v>
      </c>
      <c r="AN490" t="str">
        <f t="shared" si="22"/>
        <v>49-53</v>
      </c>
      <c r="AO490" t="str">
        <f t="shared" si="23"/>
        <v>4.000 a 5.999</v>
      </c>
    </row>
    <row r="491" spans="1:41" x14ac:dyDescent="0.25">
      <c r="A491" t="s">
        <v>2107</v>
      </c>
      <c r="B491" t="s">
        <v>239</v>
      </c>
      <c r="C491">
        <v>1123228</v>
      </c>
      <c r="D491">
        <v>62987089600</v>
      </c>
      <c r="E491" t="s">
        <v>2108</v>
      </c>
      <c r="F491" t="s">
        <v>209</v>
      </c>
      <c r="G491" t="s">
        <v>2109</v>
      </c>
      <c r="H491" t="s">
        <v>335</v>
      </c>
      <c r="I491" t="s">
        <v>212</v>
      </c>
      <c r="K491" t="s">
        <v>213</v>
      </c>
      <c r="L491" t="s">
        <v>261</v>
      </c>
      <c r="M491">
        <v>499</v>
      </c>
      <c r="N491" t="s">
        <v>817</v>
      </c>
      <c r="O491" t="s">
        <v>244</v>
      </c>
      <c r="P491">
        <v>211</v>
      </c>
      <c r="Q491" t="s">
        <v>245</v>
      </c>
      <c r="R491" t="s">
        <v>244</v>
      </c>
      <c r="T491" t="s">
        <v>217</v>
      </c>
      <c r="U491" t="s">
        <v>9755</v>
      </c>
      <c r="V491">
        <v>3</v>
      </c>
      <c r="W491">
        <v>14</v>
      </c>
      <c r="X491" t="s">
        <v>218</v>
      </c>
      <c r="Z491" t="s">
        <v>219</v>
      </c>
      <c r="AC491">
        <v>0</v>
      </c>
      <c r="AE491">
        <v>0</v>
      </c>
      <c r="AI491" t="s">
        <v>220</v>
      </c>
      <c r="AJ491" t="s">
        <v>221</v>
      </c>
      <c r="AK491" s="15">
        <v>34359</v>
      </c>
      <c r="AL491">
        <v>8236.73</v>
      </c>
      <c r="AM491">
        <f t="shared" si="21"/>
        <v>55</v>
      </c>
      <c r="AN491" t="str">
        <f t="shared" si="22"/>
        <v>54-58</v>
      </c>
      <c r="AO491" t="str">
        <f t="shared" si="23"/>
        <v>8.000 a 9.999</v>
      </c>
    </row>
    <row r="492" spans="1:41" x14ac:dyDescent="0.25">
      <c r="A492" t="s">
        <v>2110</v>
      </c>
      <c r="B492" t="s">
        <v>239</v>
      </c>
      <c r="C492">
        <v>1206313</v>
      </c>
      <c r="D492">
        <v>3415896676</v>
      </c>
      <c r="E492" t="s">
        <v>2111</v>
      </c>
      <c r="F492" t="s">
        <v>209</v>
      </c>
      <c r="G492" t="s">
        <v>2112</v>
      </c>
      <c r="H492" t="s">
        <v>225</v>
      </c>
      <c r="I492" t="s">
        <v>212</v>
      </c>
      <c r="K492" t="s">
        <v>213</v>
      </c>
      <c r="L492" t="s">
        <v>261</v>
      </c>
      <c r="M492">
        <v>771</v>
      </c>
      <c r="N492" t="s">
        <v>303</v>
      </c>
      <c r="O492" t="s">
        <v>283</v>
      </c>
      <c r="P492">
        <v>746</v>
      </c>
      <c r="Q492" t="s">
        <v>289</v>
      </c>
      <c r="R492" t="s">
        <v>283</v>
      </c>
      <c r="T492" t="s">
        <v>217</v>
      </c>
      <c r="U492" t="s">
        <v>9755</v>
      </c>
      <c r="V492">
        <v>4</v>
      </c>
      <c r="W492">
        <v>14</v>
      </c>
      <c r="X492" t="s">
        <v>218</v>
      </c>
      <c r="Z492" t="s">
        <v>219</v>
      </c>
      <c r="AC492">
        <v>0</v>
      </c>
      <c r="AE492">
        <v>0</v>
      </c>
      <c r="AI492" t="s">
        <v>220</v>
      </c>
      <c r="AJ492" t="s">
        <v>221</v>
      </c>
      <c r="AK492" s="15">
        <v>35278</v>
      </c>
      <c r="AL492">
        <v>6408.62</v>
      </c>
      <c r="AM492">
        <f t="shared" si="21"/>
        <v>49</v>
      </c>
      <c r="AN492" t="str">
        <f t="shared" si="22"/>
        <v>49-53</v>
      </c>
      <c r="AO492" t="str">
        <f t="shared" si="23"/>
        <v>6.000 a 7.999</v>
      </c>
    </row>
    <row r="493" spans="1:41" x14ac:dyDescent="0.25">
      <c r="A493" t="s">
        <v>2113</v>
      </c>
      <c r="B493" t="s">
        <v>239</v>
      </c>
      <c r="C493">
        <v>1434607</v>
      </c>
      <c r="D493">
        <v>91087627672</v>
      </c>
      <c r="E493" t="s">
        <v>2114</v>
      </c>
      <c r="F493" t="s">
        <v>209</v>
      </c>
      <c r="G493" t="s">
        <v>2115</v>
      </c>
      <c r="H493" t="s">
        <v>225</v>
      </c>
      <c r="I493" t="s">
        <v>212</v>
      </c>
      <c r="K493" t="s">
        <v>213</v>
      </c>
      <c r="L493" t="s">
        <v>261</v>
      </c>
      <c r="M493">
        <v>491</v>
      </c>
      <c r="N493" t="s">
        <v>935</v>
      </c>
      <c r="O493" t="s">
        <v>244</v>
      </c>
      <c r="P493">
        <v>211</v>
      </c>
      <c r="Q493" t="s">
        <v>245</v>
      </c>
      <c r="R493" t="s">
        <v>244</v>
      </c>
      <c r="T493" t="s">
        <v>252</v>
      </c>
      <c r="U493" t="s">
        <v>9755</v>
      </c>
      <c r="V493">
        <v>4</v>
      </c>
      <c r="W493">
        <v>13</v>
      </c>
      <c r="X493" t="s">
        <v>218</v>
      </c>
      <c r="Z493" t="s">
        <v>219</v>
      </c>
      <c r="AC493">
        <v>0</v>
      </c>
      <c r="AE493">
        <v>0</v>
      </c>
      <c r="AI493" t="s">
        <v>220</v>
      </c>
      <c r="AJ493" t="s">
        <v>221</v>
      </c>
      <c r="AK493" s="15">
        <v>37937</v>
      </c>
      <c r="AL493">
        <v>11141.79</v>
      </c>
      <c r="AM493">
        <f t="shared" si="21"/>
        <v>51</v>
      </c>
      <c r="AN493" t="str">
        <f t="shared" si="22"/>
        <v>49-53</v>
      </c>
      <c r="AO493" t="str">
        <f t="shared" si="23"/>
        <v>10.000 a 11.999</v>
      </c>
    </row>
    <row r="494" spans="1:41" x14ac:dyDescent="0.25">
      <c r="A494" t="s">
        <v>2116</v>
      </c>
      <c r="B494" t="s">
        <v>207</v>
      </c>
      <c r="C494">
        <v>2059892</v>
      </c>
      <c r="D494">
        <v>78355800630</v>
      </c>
      <c r="E494" t="s">
        <v>2117</v>
      </c>
      <c r="F494" t="s">
        <v>209</v>
      </c>
      <c r="G494" t="s">
        <v>2118</v>
      </c>
      <c r="H494" t="s">
        <v>225</v>
      </c>
      <c r="I494" t="s">
        <v>212</v>
      </c>
      <c r="K494" t="s">
        <v>213</v>
      </c>
      <c r="M494">
        <v>723</v>
      </c>
      <c r="N494" t="s">
        <v>1032</v>
      </c>
      <c r="O494" t="s">
        <v>215</v>
      </c>
      <c r="P494">
        <v>585</v>
      </c>
      <c r="Q494" t="s">
        <v>1033</v>
      </c>
      <c r="R494" t="s">
        <v>215</v>
      </c>
      <c r="T494" t="s">
        <v>263</v>
      </c>
      <c r="U494" t="s">
        <v>9756</v>
      </c>
      <c r="V494">
        <v>4</v>
      </c>
      <c r="W494">
        <v>7</v>
      </c>
      <c r="X494" t="s">
        <v>218</v>
      </c>
      <c r="Z494" t="s">
        <v>219</v>
      </c>
      <c r="AC494">
        <v>0</v>
      </c>
      <c r="AE494">
        <v>0</v>
      </c>
      <c r="AI494" t="s">
        <v>220</v>
      </c>
      <c r="AJ494" t="s">
        <v>221</v>
      </c>
      <c r="AK494" s="15">
        <v>41550</v>
      </c>
      <c r="AL494">
        <v>10323.4</v>
      </c>
      <c r="AM494">
        <f t="shared" si="21"/>
        <v>51</v>
      </c>
      <c r="AN494" t="str">
        <f t="shared" si="22"/>
        <v>49-53</v>
      </c>
      <c r="AO494" t="str">
        <f t="shared" si="23"/>
        <v>10.000 a 11.999</v>
      </c>
    </row>
    <row r="495" spans="1:41" x14ac:dyDescent="0.25">
      <c r="A495" t="s">
        <v>2119</v>
      </c>
      <c r="B495" t="s">
        <v>239</v>
      </c>
      <c r="C495">
        <v>1455150</v>
      </c>
      <c r="D495">
        <v>60523719604</v>
      </c>
      <c r="E495" t="s">
        <v>2120</v>
      </c>
      <c r="F495" t="s">
        <v>209</v>
      </c>
      <c r="G495" t="s">
        <v>2121</v>
      </c>
      <c r="H495" t="s">
        <v>225</v>
      </c>
      <c r="I495" t="s">
        <v>212</v>
      </c>
      <c r="K495" t="s">
        <v>213</v>
      </c>
      <c r="L495" t="s">
        <v>534</v>
      </c>
      <c r="M495">
        <v>751</v>
      </c>
      <c r="N495" t="s">
        <v>622</v>
      </c>
      <c r="O495" t="s">
        <v>283</v>
      </c>
      <c r="P495">
        <v>743</v>
      </c>
      <c r="Q495" t="s">
        <v>282</v>
      </c>
      <c r="R495" t="s">
        <v>283</v>
      </c>
      <c r="T495" t="s">
        <v>217</v>
      </c>
      <c r="U495" t="s">
        <v>9755</v>
      </c>
      <c r="V495">
        <v>4</v>
      </c>
      <c r="W495">
        <v>12</v>
      </c>
      <c r="X495" t="s">
        <v>218</v>
      </c>
      <c r="Z495" t="s">
        <v>219</v>
      </c>
      <c r="AC495">
        <v>0</v>
      </c>
      <c r="AE495">
        <v>0</v>
      </c>
      <c r="AI495" t="s">
        <v>220</v>
      </c>
      <c r="AJ495" t="s">
        <v>221</v>
      </c>
      <c r="AK495" s="15">
        <v>38139</v>
      </c>
      <c r="AL495">
        <v>5852.91</v>
      </c>
      <c r="AM495">
        <f t="shared" si="21"/>
        <v>57</v>
      </c>
      <c r="AN495" t="str">
        <f t="shared" si="22"/>
        <v>54-58</v>
      </c>
      <c r="AO495" t="str">
        <f t="shared" si="23"/>
        <v>4.000 a 5.999</v>
      </c>
    </row>
    <row r="496" spans="1:41" x14ac:dyDescent="0.25">
      <c r="A496" t="s">
        <v>2122</v>
      </c>
      <c r="B496" t="s">
        <v>239</v>
      </c>
      <c r="C496">
        <v>1434606</v>
      </c>
      <c r="D496">
        <v>81509790691</v>
      </c>
      <c r="E496" t="s">
        <v>2123</v>
      </c>
      <c r="F496" t="s">
        <v>209</v>
      </c>
      <c r="G496" t="s">
        <v>2124</v>
      </c>
      <c r="H496" t="s">
        <v>225</v>
      </c>
      <c r="I496" t="s">
        <v>212</v>
      </c>
      <c r="K496" t="s">
        <v>213</v>
      </c>
      <c r="L496" t="s">
        <v>577</v>
      </c>
      <c r="M496">
        <v>494</v>
      </c>
      <c r="N496" t="s">
        <v>1325</v>
      </c>
      <c r="O496" t="s">
        <v>244</v>
      </c>
      <c r="P496">
        <v>211</v>
      </c>
      <c r="Q496" t="s">
        <v>245</v>
      </c>
      <c r="R496" t="s">
        <v>244</v>
      </c>
      <c r="T496" t="s">
        <v>252</v>
      </c>
      <c r="U496" t="s">
        <v>9755</v>
      </c>
      <c r="V496">
        <v>4</v>
      </c>
      <c r="W496">
        <v>13</v>
      </c>
      <c r="X496" t="s">
        <v>218</v>
      </c>
      <c r="Z496" t="s">
        <v>219</v>
      </c>
      <c r="AC496">
        <v>0</v>
      </c>
      <c r="AE496">
        <v>0</v>
      </c>
      <c r="AI496" t="s">
        <v>220</v>
      </c>
      <c r="AJ496" t="s">
        <v>221</v>
      </c>
      <c r="AK496" s="15">
        <v>37937</v>
      </c>
      <c r="AL496">
        <v>6408.69</v>
      </c>
      <c r="AM496">
        <f t="shared" si="21"/>
        <v>51</v>
      </c>
      <c r="AN496" t="str">
        <f t="shared" si="22"/>
        <v>49-53</v>
      </c>
      <c r="AO496" t="str">
        <f t="shared" si="23"/>
        <v>6.000 a 7.999</v>
      </c>
    </row>
    <row r="497" spans="1:41" x14ac:dyDescent="0.25">
      <c r="A497" t="s">
        <v>2125</v>
      </c>
      <c r="B497" t="s">
        <v>239</v>
      </c>
      <c r="C497">
        <v>1365765</v>
      </c>
      <c r="D497">
        <v>65029232672</v>
      </c>
      <c r="E497" t="s">
        <v>2126</v>
      </c>
      <c r="F497" t="s">
        <v>209</v>
      </c>
      <c r="G497" t="s">
        <v>2127</v>
      </c>
      <c r="H497" t="s">
        <v>287</v>
      </c>
      <c r="I497" t="s">
        <v>212</v>
      </c>
      <c r="K497" t="s">
        <v>213</v>
      </c>
      <c r="L497" t="s">
        <v>2128</v>
      </c>
      <c r="M497">
        <v>771</v>
      </c>
      <c r="N497" t="s">
        <v>303</v>
      </c>
      <c r="O497" t="s">
        <v>283</v>
      </c>
      <c r="P497">
        <v>746</v>
      </c>
      <c r="Q497" t="s">
        <v>289</v>
      </c>
      <c r="R497" t="s">
        <v>283</v>
      </c>
      <c r="T497" t="s">
        <v>252</v>
      </c>
      <c r="U497" t="s">
        <v>9755</v>
      </c>
      <c r="V497">
        <v>4</v>
      </c>
      <c r="W497">
        <v>12</v>
      </c>
      <c r="X497" t="s">
        <v>218</v>
      </c>
      <c r="Z497" t="s">
        <v>219</v>
      </c>
      <c r="AB497" t="s">
        <v>2129</v>
      </c>
      <c r="AC497">
        <v>0</v>
      </c>
      <c r="AE497">
        <v>0</v>
      </c>
      <c r="AG497" t="s">
        <v>2130</v>
      </c>
      <c r="AH497" t="s">
        <v>2131</v>
      </c>
      <c r="AI497" t="s">
        <v>220</v>
      </c>
      <c r="AJ497" t="s">
        <v>221</v>
      </c>
      <c r="AK497" s="15">
        <v>37593</v>
      </c>
      <c r="AL497">
        <v>0</v>
      </c>
      <c r="AM497">
        <f t="shared" si="21"/>
        <v>54</v>
      </c>
      <c r="AN497" t="str">
        <f t="shared" si="22"/>
        <v>54-58</v>
      </c>
      <c r="AO497" t="str">
        <f t="shared" si="23"/>
        <v>até 1.999</v>
      </c>
    </row>
    <row r="498" spans="1:41" x14ac:dyDescent="0.25">
      <c r="A498" t="s">
        <v>2132</v>
      </c>
      <c r="B498" t="s">
        <v>207</v>
      </c>
      <c r="C498">
        <v>1974704</v>
      </c>
      <c r="D498">
        <v>1222822644</v>
      </c>
      <c r="E498" t="s">
        <v>2133</v>
      </c>
      <c r="F498" t="s">
        <v>209</v>
      </c>
      <c r="G498" t="s">
        <v>2134</v>
      </c>
      <c r="H498" t="s">
        <v>225</v>
      </c>
      <c r="I498" t="s">
        <v>212</v>
      </c>
      <c r="K498" t="s">
        <v>213</v>
      </c>
      <c r="M498">
        <v>791</v>
      </c>
      <c r="N498" t="s">
        <v>433</v>
      </c>
      <c r="O498" t="s">
        <v>434</v>
      </c>
      <c r="P498">
        <v>403</v>
      </c>
      <c r="Q498" t="s">
        <v>435</v>
      </c>
      <c r="R498" t="s">
        <v>215</v>
      </c>
      <c r="T498" t="s">
        <v>217</v>
      </c>
      <c r="U498" t="s">
        <v>9755</v>
      </c>
      <c r="V498">
        <v>4</v>
      </c>
      <c r="W498">
        <v>7</v>
      </c>
      <c r="X498" t="s">
        <v>218</v>
      </c>
      <c r="Z498" t="s">
        <v>219</v>
      </c>
      <c r="AC498">
        <v>0</v>
      </c>
      <c r="AE498">
        <v>0</v>
      </c>
      <c r="AI498" t="s">
        <v>220</v>
      </c>
      <c r="AJ498" t="s">
        <v>221</v>
      </c>
      <c r="AK498" s="15">
        <v>41191</v>
      </c>
      <c r="AL498">
        <v>4591.3599999999997</v>
      </c>
      <c r="AM498">
        <f t="shared" si="21"/>
        <v>41</v>
      </c>
      <c r="AN498" t="str">
        <f t="shared" si="22"/>
        <v>39-43</v>
      </c>
      <c r="AO498" t="str">
        <f t="shared" si="23"/>
        <v>4.000 a 5.999</v>
      </c>
    </row>
    <row r="499" spans="1:41" x14ac:dyDescent="0.25">
      <c r="A499" t="s">
        <v>2135</v>
      </c>
      <c r="B499" t="s">
        <v>239</v>
      </c>
      <c r="C499">
        <v>1433640</v>
      </c>
      <c r="D499">
        <v>88877493615</v>
      </c>
      <c r="E499" t="s">
        <v>2136</v>
      </c>
      <c r="F499" t="s">
        <v>209</v>
      </c>
      <c r="G499" t="s">
        <v>2137</v>
      </c>
      <c r="H499" t="s">
        <v>225</v>
      </c>
      <c r="I499" t="s">
        <v>212</v>
      </c>
      <c r="K499" t="s">
        <v>213</v>
      </c>
      <c r="L499" t="s">
        <v>281</v>
      </c>
      <c r="M499">
        <v>490</v>
      </c>
      <c r="N499" t="s">
        <v>770</v>
      </c>
      <c r="O499" t="s">
        <v>244</v>
      </c>
      <c r="P499">
        <v>211</v>
      </c>
      <c r="Q499" t="s">
        <v>245</v>
      </c>
      <c r="R499" t="s">
        <v>244</v>
      </c>
      <c r="T499" t="s">
        <v>252</v>
      </c>
      <c r="U499" t="s">
        <v>9755</v>
      </c>
      <c r="V499">
        <v>4</v>
      </c>
      <c r="W499">
        <v>12</v>
      </c>
      <c r="X499" t="s">
        <v>218</v>
      </c>
      <c r="Z499" t="s">
        <v>219</v>
      </c>
      <c r="AC499">
        <v>0</v>
      </c>
      <c r="AE499">
        <v>0</v>
      </c>
      <c r="AI499" t="s">
        <v>220</v>
      </c>
      <c r="AJ499" t="s">
        <v>221</v>
      </c>
      <c r="AK499" s="15">
        <v>37922</v>
      </c>
      <c r="AL499">
        <v>5643.88</v>
      </c>
      <c r="AM499">
        <f t="shared" si="21"/>
        <v>50</v>
      </c>
      <c r="AN499" t="str">
        <f t="shared" si="22"/>
        <v>49-53</v>
      </c>
      <c r="AO499" t="str">
        <f t="shared" si="23"/>
        <v>4.000 a 5.999</v>
      </c>
    </row>
    <row r="500" spans="1:41" x14ac:dyDescent="0.25">
      <c r="A500" t="s">
        <v>2138</v>
      </c>
      <c r="B500" t="s">
        <v>207</v>
      </c>
      <c r="C500">
        <v>413423</v>
      </c>
      <c r="D500">
        <v>58005781687</v>
      </c>
      <c r="E500" t="s">
        <v>2139</v>
      </c>
      <c r="F500" t="s">
        <v>233</v>
      </c>
      <c r="G500" t="s">
        <v>2140</v>
      </c>
      <c r="H500" t="s">
        <v>225</v>
      </c>
      <c r="I500" t="s">
        <v>212</v>
      </c>
      <c r="K500" t="s">
        <v>213</v>
      </c>
      <c r="L500" t="s">
        <v>261</v>
      </c>
      <c r="M500">
        <v>685</v>
      </c>
      <c r="N500" t="s">
        <v>875</v>
      </c>
      <c r="O500" t="s">
        <v>215</v>
      </c>
      <c r="P500">
        <v>131</v>
      </c>
      <c r="Q500" t="s">
        <v>357</v>
      </c>
      <c r="R500" t="s">
        <v>215</v>
      </c>
      <c r="T500" t="s">
        <v>290</v>
      </c>
      <c r="U500" t="s">
        <v>9755</v>
      </c>
      <c r="V500">
        <v>4</v>
      </c>
      <c r="W500">
        <v>16</v>
      </c>
      <c r="X500" t="s">
        <v>218</v>
      </c>
      <c r="Z500" t="s">
        <v>219</v>
      </c>
      <c r="AB500" t="s">
        <v>320</v>
      </c>
      <c r="AC500">
        <v>0</v>
      </c>
      <c r="AE500">
        <v>0</v>
      </c>
      <c r="AG500" t="s">
        <v>2141</v>
      </c>
      <c r="AH500" t="s">
        <v>2142</v>
      </c>
      <c r="AI500" t="s">
        <v>220</v>
      </c>
      <c r="AJ500" t="s">
        <v>221</v>
      </c>
      <c r="AK500" s="15">
        <v>32167</v>
      </c>
      <c r="AL500">
        <v>5407.92</v>
      </c>
      <c r="AM500">
        <f t="shared" si="21"/>
        <v>56</v>
      </c>
      <c r="AN500" t="str">
        <f t="shared" si="22"/>
        <v>54-58</v>
      </c>
      <c r="AO500" t="str">
        <f t="shared" si="23"/>
        <v>4.000 a 5.999</v>
      </c>
    </row>
    <row r="501" spans="1:41" x14ac:dyDescent="0.25">
      <c r="A501" t="s">
        <v>2143</v>
      </c>
      <c r="B501" t="s">
        <v>239</v>
      </c>
      <c r="C501">
        <v>1158542</v>
      </c>
      <c r="D501">
        <v>6047897690</v>
      </c>
      <c r="E501" t="s">
        <v>2144</v>
      </c>
      <c r="F501" t="s">
        <v>209</v>
      </c>
      <c r="G501" t="s">
        <v>2145</v>
      </c>
      <c r="H501" t="s">
        <v>225</v>
      </c>
      <c r="I501" t="s">
        <v>212</v>
      </c>
      <c r="K501" t="s">
        <v>213</v>
      </c>
      <c r="M501">
        <v>490</v>
      </c>
      <c r="N501" t="s">
        <v>770</v>
      </c>
      <c r="O501" t="s">
        <v>244</v>
      </c>
      <c r="P501">
        <v>211</v>
      </c>
      <c r="Q501" t="s">
        <v>245</v>
      </c>
      <c r="R501" t="s">
        <v>244</v>
      </c>
      <c r="T501" t="s">
        <v>252</v>
      </c>
      <c r="U501" t="s">
        <v>9755</v>
      </c>
      <c r="V501">
        <v>4</v>
      </c>
      <c r="W501">
        <v>4</v>
      </c>
      <c r="X501" t="s">
        <v>218</v>
      </c>
      <c r="Z501" t="s">
        <v>219</v>
      </c>
      <c r="AC501">
        <v>0</v>
      </c>
      <c r="AE501">
        <v>0</v>
      </c>
      <c r="AI501" t="s">
        <v>220</v>
      </c>
      <c r="AJ501" t="s">
        <v>221</v>
      </c>
      <c r="AK501" s="15">
        <v>42772</v>
      </c>
      <c r="AL501">
        <v>8746.4699999999993</v>
      </c>
      <c r="AM501">
        <f t="shared" si="21"/>
        <v>40</v>
      </c>
      <c r="AN501" t="str">
        <f t="shared" si="22"/>
        <v>39-43</v>
      </c>
      <c r="AO501" t="str">
        <f t="shared" si="23"/>
        <v>8.000 a 9.999</v>
      </c>
    </row>
    <row r="502" spans="1:41" x14ac:dyDescent="0.25">
      <c r="A502" t="s">
        <v>2146</v>
      </c>
      <c r="B502" t="s">
        <v>239</v>
      </c>
      <c r="C502">
        <v>1436902</v>
      </c>
      <c r="D502">
        <v>14258052809</v>
      </c>
      <c r="E502" t="s">
        <v>2147</v>
      </c>
      <c r="F502" t="s">
        <v>209</v>
      </c>
      <c r="G502" t="s">
        <v>2148</v>
      </c>
      <c r="H502" t="s">
        <v>225</v>
      </c>
      <c r="I502" t="s">
        <v>212</v>
      </c>
      <c r="K502" t="s">
        <v>317</v>
      </c>
      <c r="L502" t="s">
        <v>655</v>
      </c>
      <c r="M502">
        <v>771</v>
      </c>
      <c r="N502" t="s">
        <v>303</v>
      </c>
      <c r="O502" t="s">
        <v>283</v>
      </c>
      <c r="P502">
        <v>746</v>
      </c>
      <c r="Q502" t="s">
        <v>289</v>
      </c>
      <c r="R502" t="s">
        <v>283</v>
      </c>
      <c r="T502" t="s">
        <v>290</v>
      </c>
      <c r="U502" t="s">
        <v>9755</v>
      </c>
      <c r="V502">
        <v>4</v>
      </c>
      <c r="W502">
        <v>12</v>
      </c>
      <c r="X502" t="s">
        <v>218</v>
      </c>
      <c r="Z502" t="s">
        <v>219</v>
      </c>
      <c r="AC502">
        <v>0</v>
      </c>
      <c r="AE502">
        <v>0</v>
      </c>
      <c r="AI502" t="s">
        <v>220</v>
      </c>
      <c r="AJ502" t="s">
        <v>221</v>
      </c>
      <c r="AK502" s="15">
        <v>37965</v>
      </c>
      <c r="AL502">
        <v>4598.72</v>
      </c>
      <c r="AM502">
        <f t="shared" si="21"/>
        <v>53</v>
      </c>
      <c r="AN502" t="str">
        <f t="shared" si="22"/>
        <v>49-53</v>
      </c>
      <c r="AO502" t="str">
        <f t="shared" si="23"/>
        <v>4.000 a 5.999</v>
      </c>
    </row>
    <row r="503" spans="1:41" x14ac:dyDescent="0.25">
      <c r="A503" t="s">
        <v>2149</v>
      </c>
      <c r="B503" t="s">
        <v>239</v>
      </c>
      <c r="C503">
        <v>1027942</v>
      </c>
      <c r="D503">
        <v>82848980630</v>
      </c>
      <c r="E503" t="s">
        <v>2150</v>
      </c>
      <c r="F503" t="s">
        <v>233</v>
      </c>
      <c r="G503" t="s">
        <v>2151</v>
      </c>
      <c r="H503" t="s">
        <v>211</v>
      </c>
      <c r="I503" t="s">
        <v>212</v>
      </c>
      <c r="K503" t="s">
        <v>317</v>
      </c>
      <c r="M503">
        <v>765</v>
      </c>
      <c r="N503" t="s">
        <v>1059</v>
      </c>
      <c r="O503" t="s">
        <v>283</v>
      </c>
      <c r="P503">
        <v>746</v>
      </c>
      <c r="Q503" t="s">
        <v>289</v>
      </c>
      <c r="R503" t="s">
        <v>283</v>
      </c>
      <c r="T503" t="s">
        <v>230</v>
      </c>
      <c r="U503" t="s">
        <v>9756</v>
      </c>
      <c r="V503">
        <v>2</v>
      </c>
      <c r="W503">
        <v>7</v>
      </c>
      <c r="X503" t="s">
        <v>218</v>
      </c>
      <c r="Z503" t="s">
        <v>219</v>
      </c>
      <c r="AC503">
        <v>26254</v>
      </c>
      <c r="AD503" t="s">
        <v>372</v>
      </c>
      <c r="AE503">
        <v>0</v>
      </c>
      <c r="AI503" t="s">
        <v>220</v>
      </c>
      <c r="AJ503" t="s">
        <v>221</v>
      </c>
      <c r="AK503" s="15">
        <v>42438</v>
      </c>
      <c r="AL503">
        <v>13018.34</v>
      </c>
      <c r="AM503">
        <f t="shared" si="21"/>
        <v>51</v>
      </c>
      <c r="AN503" t="str">
        <f t="shared" si="22"/>
        <v>49-53</v>
      </c>
      <c r="AO503" t="str">
        <f t="shared" si="23"/>
        <v>12.000 a 13.999</v>
      </c>
    </row>
    <row r="504" spans="1:41" x14ac:dyDescent="0.25">
      <c r="A504" t="s">
        <v>2152</v>
      </c>
      <c r="B504" t="s">
        <v>239</v>
      </c>
      <c r="C504">
        <v>2189646</v>
      </c>
      <c r="D504">
        <v>66560942600</v>
      </c>
      <c r="E504" t="s">
        <v>2153</v>
      </c>
      <c r="F504" t="s">
        <v>233</v>
      </c>
      <c r="G504" t="s">
        <v>2154</v>
      </c>
      <c r="H504" t="s">
        <v>225</v>
      </c>
      <c r="I504" t="s">
        <v>212</v>
      </c>
      <c r="K504" t="s">
        <v>213</v>
      </c>
      <c r="L504" t="s">
        <v>261</v>
      </c>
      <c r="M504">
        <v>771</v>
      </c>
      <c r="N504" t="s">
        <v>303</v>
      </c>
      <c r="O504" t="s">
        <v>283</v>
      </c>
      <c r="P504">
        <v>746</v>
      </c>
      <c r="Q504" t="s">
        <v>289</v>
      </c>
      <c r="R504" t="s">
        <v>283</v>
      </c>
      <c r="T504" t="s">
        <v>230</v>
      </c>
      <c r="U504" t="s">
        <v>9756</v>
      </c>
      <c r="V504">
        <v>4</v>
      </c>
      <c r="W504">
        <v>12</v>
      </c>
      <c r="X504" t="s">
        <v>218</v>
      </c>
      <c r="Z504" t="s">
        <v>219</v>
      </c>
      <c r="AC504">
        <v>0</v>
      </c>
      <c r="AE504">
        <v>0</v>
      </c>
      <c r="AI504" t="s">
        <v>220</v>
      </c>
      <c r="AJ504" t="s">
        <v>221</v>
      </c>
      <c r="AK504" s="15">
        <v>38141</v>
      </c>
      <c r="AL504">
        <v>23142.37</v>
      </c>
      <c r="AM504">
        <f t="shared" si="21"/>
        <v>50</v>
      </c>
      <c r="AN504" t="str">
        <f t="shared" si="22"/>
        <v>49-53</v>
      </c>
      <c r="AO504" t="str">
        <f t="shared" si="23"/>
        <v>20.000 ou mais</v>
      </c>
    </row>
    <row r="505" spans="1:41" x14ac:dyDescent="0.25">
      <c r="A505" t="s">
        <v>2155</v>
      </c>
      <c r="B505" t="s">
        <v>207</v>
      </c>
      <c r="C505">
        <v>1656420</v>
      </c>
      <c r="D505">
        <v>7471067624</v>
      </c>
      <c r="E505" t="s">
        <v>2156</v>
      </c>
      <c r="F505" t="s">
        <v>233</v>
      </c>
      <c r="G505" t="s">
        <v>2157</v>
      </c>
      <c r="H505" t="s">
        <v>211</v>
      </c>
      <c r="I505" t="s">
        <v>212</v>
      </c>
      <c r="K505" t="s">
        <v>213</v>
      </c>
      <c r="L505" t="s">
        <v>261</v>
      </c>
      <c r="M505">
        <v>950</v>
      </c>
      <c r="N505" t="s">
        <v>2158</v>
      </c>
      <c r="O505" t="s">
        <v>215</v>
      </c>
      <c r="P505">
        <v>944</v>
      </c>
      <c r="Q505" t="s">
        <v>313</v>
      </c>
      <c r="R505" t="s">
        <v>215</v>
      </c>
      <c r="T505" t="s">
        <v>263</v>
      </c>
      <c r="U505" t="s">
        <v>9756</v>
      </c>
      <c r="V505">
        <v>4</v>
      </c>
      <c r="W505">
        <v>10</v>
      </c>
      <c r="X505" t="s">
        <v>218</v>
      </c>
      <c r="Z505" t="s">
        <v>219</v>
      </c>
      <c r="AC505">
        <v>0</v>
      </c>
      <c r="AE505">
        <v>0</v>
      </c>
      <c r="AI505" t="s">
        <v>220</v>
      </c>
      <c r="AJ505" t="s">
        <v>221</v>
      </c>
      <c r="AK505" s="15">
        <v>39710</v>
      </c>
      <c r="AL505">
        <v>15431.74</v>
      </c>
      <c r="AM505">
        <f t="shared" si="21"/>
        <v>37</v>
      </c>
      <c r="AN505" t="str">
        <f t="shared" si="22"/>
        <v>34-38</v>
      </c>
      <c r="AO505" t="str">
        <f t="shared" si="23"/>
        <v>14.000 a 15.999</v>
      </c>
    </row>
    <row r="506" spans="1:41" x14ac:dyDescent="0.25">
      <c r="A506" t="s">
        <v>2159</v>
      </c>
      <c r="B506" t="s">
        <v>207</v>
      </c>
      <c r="C506">
        <v>409512</v>
      </c>
      <c r="D506">
        <v>19028067191</v>
      </c>
      <c r="E506" t="s">
        <v>2160</v>
      </c>
      <c r="F506" t="s">
        <v>233</v>
      </c>
      <c r="G506" t="s">
        <v>2161</v>
      </c>
      <c r="H506" t="s">
        <v>211</v>
      </c>
      <c r="I506" t="s">
        <v>212</v>
      </c>
      <c r="K506" t="s">
        <v>213</v>
      </c>
      <c r="L506" t="s">
        <v>2128</v>
      </c>
      <c r="M506">
        <v>399</v>
      </c>
      <c r="N506" t="s">
        <v>525</v>
      </c>
      <c r="O506" t="s">
        <v>298</v>
      </c>
      <c r="P506">
        <v>399</v>
      </c>
      <c r="Q506" t="s">
        <v>525</v>
      </c>
      <c r="R506" t="s">
        <v>298</v>
      </c>
      <c r="T506" t="s">
        <v>217</v>
      </c>
      <c r="U506" t="s">
        <v>9755</v>
      </c>
      <c r="V506">
        <v>4</v>
      </c>
      <c r="W506">
        <v>16</v>
      </c>
      <c r="X506" t="s">
        <v>218</v>
      </c>
      <c r="Z506" t="s">
        <v>219</v>
      </c>
      <c r="AC506">
        <v>0</v>
      </c>
      <c r="AE506">
        <v>0</v>
      </c>
      <c r="AI506" t="s">
        <v>220</v>
      </c>
      <c r="AJ506" t="s">
        <v>221</v>
      </c>
      <c r="AK506" s="15">
        <v>29342</v>
      </c>
      <c r="AL506">
        <v>8056.82</v>
      </c>
      <c r="AM506">
        <f t="shared" si="21"/>
        <v>63</v>
      </c>
      <c r="AN506" t="str">
        <f t="shared" si="22"/>
        <v>59-63</v>
      </c>
      <c r="AO506" t="str">
        <f t="shared" si="23"/>
        <v>8.000 a 9.999</v>
      </c>
    </row>
    <row r="507" spans="1:41" x14ac:dyDescent="0.25">
      <c r="A507" t="s">
        <v>2162</v>
      </c>
      <c r="B507" t="s">
        <v>207</v>
      </c>
      <c r="C507">
        <v>412539</v>
      </c>
      <c r="D507">
        <v>47316713615</v>
      </c>
      <c r="E507" t="s">
        <v>2163</v>
      </c>
      <c r="F507" t="s">
        <v>233</v>
      </c>
      <c r="G507" t="s">
        <v>2121</v>
      </c>
      <c r="H507" t="s">
        <v>225</v>
      </c>
      <c r="I507" t="s">
        <v>212</v>
      </c>
      <c r="K507" t="s">
        <v>213</v>
      </c>
      <c r="L507" t="s">
        <v>534</v>
      </c>
      <c r="M507">
        <v>104</v>
      </c>
      <c r="N507" t="s">
        <v>2164</v>
      </c>
      <c r="O507" t="s">
        <v>228</v>
      </c>
      <c r="P507">
        <v>92</v>
      </c>
      <c r="Q507" t="s">
        <v>724</v>
      </c>
      <c r="R507" t="s">
        <v>228</v>
      </c>
      <c r="T507" t="s">
        <v>217</v>
      </c>
      <c r="U507" t="s">
        <v>9755</v>
      </c>
      <c r="V507">
        <v>4</v>
      </c>
      <c r="W507">
        <v>16</v>
      </c>
      <c r="X507" t="s">
        <v>218</v>
      </c>
      <c r="Z507" t="s">
        <v>219</v>
      </c>
      <c r="AC507">
        <v>0</v>
      </c>
      <c r="AE507">
        <v>0</v>
      </c>
      <c r="AI507" t="s">
        <v>220</v>
      </c>
      <c r="AJ507" t="s">
        <v>221</v>
      </c>
      <c r="AK507" s="15">
        <v>31231</v>
      </c>
      <c r="AL507">
        <v>7778.51</v>
      </c>
      <c r="AM507">
        <f t="shared" si="21"/>
        <v>58</v>
      </c>
      <c r="AN507" t="str">
        <f t="shared" si="22"/>
        <v>54-58</v>
      </c>
      <c r="AO507" t="str">
        <f t="shared" si="23"/>
        <v>6.000 a 7.999</v>
      </c>
    </row>
    <row r="508" spans="1:41" x14ac:dyDescent="0.25">
      <c r="A508" t="s">
        <v>2165</v>
      </c>
      <c r="B508" t="s">
        <v>207</v>
      </c>
      <c r="C508">
        <v>1617244</v>
      </c>
      <c r="D508">
        <v>93157134604</v>
      </c>
      <c r="E508" t="s">
        <v>396</v>
      </c>
      <c r="F508" t="s">
        <v>233</v>
      </c>
      <c r="G508" t="s">
        <v>2166</v>
      </c>
      <c r="H508" t="s">
        <v>225</v>
      </c>
      <c r="I508" t="s">
        <v>212</v>
      </c>
      <c r="K508" t="s">
        <v>213</v>
      </c>
      <c r="L508" t="s">
        <v>235</v>
      </c>
      <c r="M508">
        <v>133</v>
      </c>
      <c r="N508" t="s">
        <v>2167</v>
      </c>
      <c r="O508" t="s">
        <v>228</v>
      </c>
      <c r="P508">
        <v>131</v>
      </c>
      <c r="Q508" t="s">
        <v>357</v>
      </c>
      <c r="R508" t="s">
        <v>215</v>
      </c>
      <c r="T508" t="s">
        <v>290</v>
      </c>
      <c r="U508" t="s">
        <v>9755</v>
      </c>
      <c r="V508">
        <v>4</v>
      </c>
      <c r="W508">
        <v>10</v>
      </c>
      <c r="X508" t="s">
        <v>218</v>
      </c>
      <c r="Z508" t="s">
        <v>219</v>
      </c>
      <c r="AC508">
        <v>0</v>
      </c>
      <c r="AE508">
        <v>0</v>
      </c>
      <c r="AI508" t="s">
        <v>220</v>
      </c>
      <c r="AJ508" t="s">
        <v>304</v>
      </c>
      <c r="AK508" s="15">
        <v>39538</v>
      </c>
      <c r="AL508">
        <v>1936.35</v>
      </c>
      <c r="AM508">
        <f t="shared" si="21"/>
        <v>51</v>
      </c>
      <c r="AN508" t="str">
        <f t="shared" si="22"/>
        <v>49-53</v>
      </c>
      <c r="AO508" t="str">
        <f t="shared" si="23"/>
        <v>até 1.999</v>
      </c>
    </row>
    <row r="509" spans="1:41" x14ac:dyDescent="0.25">
      <c r="A509" t="s">
        <v>2168</v>
      </c>
      <c r="B509" t="s">
        <v>239</v>
      </c>
      <c r="C509">
        <v>2295603</v>
      </c>
      <c r="D509">
        <v>75782774649</v>
      </c>
      <c r="E509" t="s">
        <v>2169</v>
      </c>
      <c r="F509" t="s">
        <v>233</v>
      </c>
      <c r="G509" t="s">
        <v>2170</v>
      </c>
      <c r="H509" t="s">
        <v>225</v>
      </c>
      <c r="I509" t="s">
        <v>212</v>
      </c>
      <c r="K509" t="s">
        <v>213</v>
      </c>
      <c r="L509" t="s">
        <v>261</v>
      </c>
      <c r="M509">
        <v>771</v>
      </c>
      <c r="N509" t="s">
        <v>303</v>
      </c>
      <c r="O509" t="s">
        <v>283</v>
      </c>
      <c r="P509">
        <v>746</v>
      </c>
      <c r="Q509" t="s">
        <v>289</v>
      </c>
      <c r="R509" t="s">
        <v>283</v>
      </c>
      <c r="T509" t="s">
        <v>217</v>
      </c>
      <c r="U509" t="s">
        <v>9756</v>
      </c>
      <c r="V509">
        <v>1</v>
      </c>
      <c r="W509">
        <v>13</v>
      </c>
      <c r="X509" t="s">
        <v>218</v>
      </c>
      <c r="Z509" t="s">
        <v>219</v>
      </c>
      <c r="AC509">
        <v>0</v>
      </c>
      <c r="AE509">
        <v>0</v>
      </c>
      <c r="AI509" t="s">
        <v>220</v>
      </c>
      <c r="AJ509" t="s">
        <v>304</v>
      </c>
      <c r="AK509" s="15">
        <v>37564</v>
      </c>
      <c r="AL509">
        <v>10751.63</v>
      </c>
      <c r="AM509">
        <f t="shared" si="21"/>
        <v>51</v>
      </c>
      <c r="AN509" t="str">
        <f t="shared" si="22"/>
        <v>49-53</v>
      </c>
      <c r="AO509" t="str">
        <f t="shared" si="23"/>
        <v>10.000 a 11.999</v>
      </c>
    </row>
    <row r="510" spans="1:41" x14ac:dyDescent="0.25">
      <c r="A510" t="s">
        <v>2171</v>
      </c>
      <c r="B510" t="s">
        <v>207</v>
      </c>
      <c r="C510">
        <v>413264</v>
      </c>
      <c r="D510">
        <v>34087583600</v>
      </c>
      <c r="E510" t="s">
        <v>2172</v>
      </c>
      <c r="F510" t="s">
        <v>233</v>
      </c>
      <c r="G510" t="s">
        <v>2173</v>
      </c>
      <c r="H510" t="s">
        <v>225</v>
      </c>
      <c r="I510" t="s">
        <v>212</v>
      </c>
      <c r="K510" t="s">
        <v>213</v>
      </c>
      <c r="L510" t="s">
        <v>934</v>
      </c>
      <c r="M510">
        <v>942</v>
      </c>
      <c r="N510" t="s">
        <v>2174</v>
      </c>
      <c r="O510" t="s">
        <v>215</v>
      </c>
      <c r="P510">
        <v>29</v>
      </c>
      <c r="Q510" t="s">
        <v>229</v>
      </c>
      <c r="R510" t="s">
        <v>215</v>
      </c>
      <c r="T510" t="s">
        <v>217</v>
      </c>
      <c r="U510" t="s">
        <v>9755</v>
      </c>
      <c r="V510">
        <v>4</v>
      </c>
      <c r="W510">
        <v>16</v>
      </c>
      <c r="X510" t="s">
        <v>218</v>
      </c>
      <c r="Z510" t="s">
        <v>219</v>
      </c>
      <c r="AC510">
        <v>0</v>
      </c>
      <c r="AE510">
        <v>0</v>
      </c>
      <c r="AI510" t="s">
        <v>220</v>
      </c>
      <c r="AJ510" t="s">
        <v>221</v>
      </c>
      <c r="AK510" s="15">
        <v>32167</v>
      </c>
      <c r="AL510">
        <v>7667.42</v>
      </c>
      <c r="AM510">
        <f t="shared" si="21"/>
        <v>63</v>
      </c>
      <c r="AN510" t="str">
        <f t="shared" si="22"/>
        <v>59-63</v>
      </c>
      <c r="AO510" t="str">
        <f t="shared" si="23"/>
        <v>6.000 a 7.999</v>
      </c>
    </row>
    <row r="511" spans="1:41" x14ac:dyDescent="0.25">
      <c r="A511" t="s">
        <v>2175</v>
      </c>
      <c r="B511" t="s">
        <v>239</v>
      </c>
      <c r="C511">
        <v>1123308</v>
      </c>
      <c r="D511">
        <v>26272792620</v>
      </c>
      <c r="E511" t="s">
        <v>2176</v>
      </c>
      <c r="F511" t="s">
        <v>233</v>
      </c>
      <c r="G511" t="s">
        <v>2177</v>
      </c>
      <c r="H511" t="s">
        <v>211</v>
      </c>
      <c r="I511" t="s">
        <v>212</v>
      </c>
      <c r="K511" t="s">
        <v>213</v>
      </c>
      <c r="L511" t="s">
        <v>261</v>
      </c>
      <c r="M511">
        <v>743</v>
      </c>
      <c r="N511" t="s">
        <v>282</v>
      </c>
      <c r="O511" t="s">
        <v>283</v>
      </c>
      <c r="P511">
        <v>743</v>
      </c>
      <c r="Q511" t="s">
        <v>282</v>
      </c>
      <c r="R511" t="s">
        <v>283</v>
      </c>
      <c r="T511" t="s">
        <v>217</v>
      </c>
      <c r="U511" t="s">
        <v>9755</v>
      </c>
      <c r="V511">
        <v>4</v>
      </c>
      <c r="W511">
        <v>16</v>
      </c>
      <c r="X511" t="s">
        <v>218</v>
      </c>
      <c r="Z511" t="s">
        <v>219</v>
      </c>
      <c r="AB511" t="s">
        <v>2178</v>
      </c>
      <c r="AC511">
        <v>0</v>
      </c>
      <c r="AE511">
        <v>0</v>
      </c>
      <c r="AG511" t="s">
        <v>2179</v>
      </c>
      <c r="AH511" t="s">
        <v>2180</v>
      </c>
      <c r="AI511" t="s">
        <v>220</v>
      </c>
      <c r="AJ511" t="s">
        <v>221</v>
      </c>
      <c r="AK511" s="15">
        <v>34571</v>
      </c>
      <c r="AL511">
        <v>7296.65</v>
      </c>
      <c r="AM511">
        <f t="shared" si="21"/>
        <v>64</v>
      </c>
      <c r="AN511" t="str">
        <f t="shared" si="22"/>
        <v>64-68</v>
      </c>
      <c r="AO511" t="str">
        <f t="shared" si="23"/>
        <v>6.000 a 7.999</v>
      </c>
    </row>
    <row r="512" spans="1:41" x14ac:dyDescent="0.25">
      <c r="A512" t="s">
        <v>2181</v>
      </c>
      <c r="B512" t="s">
        <v>239</v>
      </c>
      <c r="C512">
        <v>1812948</v>
      </c>
      <c r="D512">
        <v>61000345653</v>
      </c>
      <c r="E512" t="s">
        <v>2182</v>
      </c>
      <c r="F512" t="s">
        <v>233</v>
      </c>
      <c r="G512" t="s">
        <v>2183</v>
      </c>
      <c r="H512" t="s">
        <v>225</v>
      </c>
      <c r="I512" t="s">
        <v>212</v>
      </c>
      <c r="K512" t="s">
        <v>213</v>
      </c>
      <c r="M512">
        <v>750</v>
      </c>
      <c r="N512" t="s">
        <v>1639</v>
      </c>
      <c r="O512" t="s">
        <v>283</v>
      </c>
      <c r="P512">
        <v>743</v>
      </c>
      <c r="Q512" t="s">
        <v>282</v>
      </c>
      <c r="R512" t="s">
        <v>283</v>
      </c>
      <c r="S512" t="s">
        <v>2042</v>
      </c>
      <c r="T512" t="s">
        <v>217</v>
      </c>
      <c r="U512" t="s">
        <v>9755</v>
      </c>
      <c r="V512">
        <v>4</v>
      </c>
      <c r="W512">
        <v>8</v>
      </c>
      <c r="X512" t="s">
        <v>218</v>
      </c>
      <c r="Z512" t="s">
        <v>219</v>
      </c>
      <c r="AC512">
        <v>0</v>
      </c>
      <c r="AE512">
        <v>0</v>
      </c>
      <c r="AI512" t="s">
        <v>220</v>
      </c>
      <c r="AJ512" t="s">
        <v>221</v>
      </c>
      <c r="AK512" s="15">
        <v>40596</v>
      </c>
      <c r="AL512">
        <v>4663.6499999999996</v>
      </c>
      <c r="AM512">
        <f t="shared" si="21"/>
        <v>54</v>
      </c>
      <c r="AN512" t="str">
        <f t="shared" si="22"/>
        <v>54-58</v>
      </c>
      <c r="AO512" t="str">
        <f t="shared" si="23"/>
        <v>4.000 a 5.999</v>
      </c>
    </row>
    <row r="513" spans="1:41" x14ac:dyDescent="0.25">
      <c r="A513" t="s">
        <v>2184</v>
      </c>
      <c r="B513" t="s">
        <v>239</v>
      </c>
      <c r="C513">
        <v>1365762</v>
      </c>
      <c r="D513">
        <v>86896733691</v>
      </c>
      <c r="E513" t="s">
        <v>2185</v>
      </c>
      <c r="F513" t="s">
        <v>233</v>
      </c>
      <c r="G513" t="s">
        <v>2186</v>
      </c>
      <c r="H513" t="s">
        <v>225</v>
      </c>
      <c r="I513" t="s">
        <v>212</v>
      </c>
      <c r="K513" t="s">
        <v>213</v>
      </c>
      <c r="L513" t="s">
        <v>534</v>
      </c>
      <c r="M513">
        <v>494</v>
      </c>
      <c r="N513" t="s">
        <v>1325</v>
      </c>
      <c r="O513" t="s">
        <v>244</v>
      </c>
      <c r="P513">
        <v>211</v>
      </c>
      <c r="Q513" t="s">
        <v>245</v>
      </c>
      <c r="R513" t="s">
        <v>244</v>
      </c>
      <c r="T513" t="s">
        <v>217</v>
      </c>
      <c r="U513" t="s">
        <v>9754</v>
      </c>
      <c r="V513">
        <v>4</v>
      </c>
      <c r="W513">
        <v>13</v>
      </c>
      <c r="X513" t="s">
        <v>218</v>
      </c>
      <c r="Z513" t="s">
        <v>219</v>
      </c>
      <c r="AC513">
        <v>0</v>
      </c>
      <c r="AE513">
        <v>0</v>
      </c>
      <c r="AI513" t="s">
        <v>220</v>
      </c>
      <c r="AJ513" t="s">
        <v>221</v>
      </c>
      <c r="AK513" s="15">
        <v>37590</v>
      </c>
      <c r="AL513">
        <v>11457.7</v>
      </c>
      <c r="AM513">
        <f t="shared" si="21"/>
        <v>49</v>
      </c>
      <c r="AN513" t="str">
        <f t="shared" si="22"/>
        <v>49-53</v>
      </c>
      <c r="AO513" t="str">
        <f t="shared" si="23"/>
        <v>10.000 a 11.999</v>
      </c>
    </row>
    <row r="514" spans="1:41" x14ac:dyDescent="0.25">
      <c r="A514" t="s">
        <v>2187</v>
      </c>
      <c r="B514" t="s">
        <v>239</v>
      </c>
      <c r="C514">
        <v>1123487</v>
      </c>
      <c r="D514">
        <v>53964535672</v>
      </c>
      <c r="E514" t="s">
        <v>2188</v>
      </c>
      <c r="F514" t="s">
        <v>233</v>
      </c>
      <c r="G514" t="s">
        <v>2189</v>
      </c>
      <c r="H514" t="s">
        <v>225</v>
      </c>
      <c r="I514" t="s">
        <v>212</v>
      </c>
      <c r="K514" t="s">
        <v>213</v>
      </c>
      <c r="L514" t="s">
        <v>2190</v>
      </c>
      <c r="M514">
        <v>771</v>
      </c>
      <c r="N514" t="s">
        <v>303</v>
      </c>
      <c r="O514" t="s">
        <v>283</v>
      </c>
      <c r="P514">
        <v>746</v>
      </c>
      <c r="Q514" t="s">
        <v>289</v>
      </c>
      <c r="R514" t="s">
        <v>283</v>
      </c>
      <c r="T514" t="s">
        <v>217</v>
      </c>
      <c r="U514" t="s">
        <v>9756</v>
      </c>
      <c r="V514">
        <v>2</v>
      </c>
      <c r="W514">
        <v>16</v>
      </c>
      <c r="X514" t="s">
        <v>218</v>
      </c>
      <c r="Z514" t="s">
        <v>219</v>
      </c>
      <c r="AC514">
        <v>0</v>
      </c>
      <c r="AE514">
        <v>0</v>
      </c>
      <c r="AI514" t="s">
        <v>220</v>
      </c>
      <c r="AJ514" t="s">
        <v>221</v>
      </c>
      <c r="AK514" s="15">
        <v>34690</v>
      </c>
      <c r="AL514">
        <v>21353.33</v>
      </c>
      <c r="AM514">
        <f t="shared" si="21"/>
        <v>55</v>
      </c>
      <c r="AN514" t="str">
        <f t="shared" si="22"/>
        <v>54-58</v>
      </c>
      <c r="AO514" t="str">
        <f t="shared" si="23"/>
        <v>20.000 ou mais</v>
      </c>
    </row>
    <row r="515" spans="1:41" x14ac:dyDescent="0.25">
      <c r="A515" t="s">
        <v>2191</v>
      </c>
      <c r="B515" t="s">
        <v>239</v>
      </c>
      <c r="C515">
        <v>1434865</v>
      </c>
      <c r="D515">
        <v>114622647</v>
      </c>
      <c r="E515" t="s">
        <v>2192</v>
      </c>
      <c r="F515" t="s">
        <v>233</v>
      </c>
      <c r="G515" t="s">
        <v>2193</v>
      </c>
      <c r="H515" t="s">
        <v>211</v>
      </c>
      <c r="I515" t="s">
        <v>212</v>
      </c>
      <c r="K515" t="s">
        <v>213</v>
      </c>
      <c r="L515" t="s">
        <v>1228</v>
      </c>
      <c r="M515">
        <v>481</v>
      </c>
      <c r="N515" t="s">
        <v>542</v>
      </c>
      <c r="O515" t="s">
        <v>244</v>
      </c>
      <c r="P515">
        <v>211</v>
      </c>
      <c r="Q515" t="s">
        <v>245</v>
      </c>
      <c r="R515" t="s">
        <v>244</v>
      </c>
      <c r="T515" t="s">
        <v>252</v>
      </c>
      <c r="U515" t="s">
        <v>9755</v>
      </c>
      <c r="V515">
        <v>4</v>
      </c>
      <c r="W515">
        <v>13</v>
      </c>
      <c r="X515" t="s">
        <v>218</v>
      </c>
      <c r="Z515" t="s">
        <v>219</v>
      </c>
      <c r="AC515">
        <v>0</v>
      </c>
      <c r="AE515">
        <v>0</v>
      </c>
      <c r="AI515" t="s">
        <v>220</v>
      </c>
      <c r="AJ515" t="s">
        <v>221</v>
      </c>
      <c r="AK515" s="15">
        <v>37937</v>
      </c>
      <c r="AL515">
        <v>6155.86</v>
      </c>
      <c r="AM515">
        <f t="shared" ref="AM515:AM578" si="24">(YEAR($AR$3))-YEAR(E515)</f>
        <v>47</v>
      </c>
      <c r="AN515" t="str">
        <f t="shared" ref="AN515:AN578" si="25">VLOOKUP(AM515,$AT$3:$AU$14,2,1)</f>
        <v>44-48</v>
      </c>
      <c r="AO515" t="str">
        <f t="shared" ref="AO515:AO578" si="26">VLOOKUP(AL515,$AV$3:$AW$13,2,1)</f>
        <v>6.000 a 7.999</v>
      </c>
    </row>
    <row r="516" spans="1:41" x14ac:dyDescent="0.25">
      <c r="A516" t="s">
        <v>2194</v>
      </c>
      <c r="B516" t="s">
        <v>239</v>
      </c>
      <c r="C516">
        <v>1454687</v>
      </c>
      <c r="D516">
        <v>96642726634</v>
      </c>
      <c r="E516" t="s">
        <v>2195</v>
      </c>
      <c r="F516" t="s">
        <v>233</v>
      </c>
      <c r="G516" t="s">
        <v>2196</v>
      </c>
      <c r="H516" t="s">
        <v>225</v>
      </c>
      <c r="I516" t="s">
        <v>212</v>
      </c>
      <c r="K516" t="s">
        <v>213</v>
      </c>
      <c r="L516" t="s">
        <v>637</v>
      </c>
      <c r="M516">
        <v>749</v>
      </c>
      <c r="N516" t="s">
        <v>1089</v>
      </c>
      <c r="O516" t="s">
        <v>283</v>
      </c>
      <c r="P516">
        <v>743</v>
      </c>
      <c r="Q516" t="s">
        <v>282</v>
      </c>
      <c r="R516" t="s">
        <v>283</v>
      </c>
      <c r="T516" t="s">
        <v>217</v>
      </c>
      <c r="U516" t="s">
        <v>9755</v>
      </c>
      <c r="V516">
        <v>4</v>
      </c>
      <c r="W516">
        <v>12</v>
      </c>
      <c r="X516" t="s">
        <v>218</v>
      </c>
      <c r="Z516" t="s">
        <v>219</v>
      </c>
      <c r="AC516">
        <v>0</v>
      </c>
      <c r="AE516">
        <v>0</v>
      </c>
      <c r="AI516" t="s">
        <v>220</v>
      </c>
      <c r="AJ516" t="s">
        <v>221</v>
      </c>
      <c r="AK516" s="15">
        <v>38139</v>
      </c>
      <c r="AL516">
        <v>5434.85</v>
      </c>
      <c r="AM516">
        <f t="shared" si="24"/>
        <v>45</v>
      </c>
      <c r="AN516" t="str">
        <f t="shared" si="25"/>
        <v>44-48</v>
      </c>
      <c r="AO516" t="str">
        <f t="shared" si="26"/>
        <v>4.000 a 5.999</v>
      </c>
    </row>
    <row r="517" spans="1:41" x14ac:dyDescent="0.25">
      <c r="A517" t="s">
        <v>2197</v>
      </c>
      <c r="B517" t="s">
        <v>207</v>
      </c>
      <c r="C517">
        <v>2151050</v>
      </c>
      <c r="D517">
        <v>8676346690</v>
      </c>
      <c r="E517" t="s">
        <v>2198</v>
      </c>
      <c r="F517" t="s">
        <v>209</v>
      </c>
      <c r="G517" t="s">
        <v>2199</v>
      </c>
      <c r="H517" t="s">
        <v>225</v>
      </c>
      <c r="I517" t="s">
        <v>212</v>
      </c>
      <c r="K517" t="s">
        <v>295</v>
      </c>
      <c r="M517">
        <v>294</v>
      </c>
      <c r="N517" t="s">
        <v>646</v>
      </c>
      <c r="O517" t="s">
        <v>362</v>
      </c>
      <c r="P517">
        <v>294</v>
      </c>
      <c r="Q517" t="s">
        <v>646</v>
      </c>
      <c r="R517" t="s">
        <v>362</v>
      </c>
      <c r="T517" t="s">
        <v>230</v>
      </c>
      <c r="U517" t="s">
        <v>9755</v>
      </c>
      <c r="V517">
        <v>4</v>
      </c>
      <c r="W517">
        <v>6</v>
      </c>
      <c r="X517" t="s">
        <v>218</v>
      </c>
      <c r="Z517" t="s">
        <v>219</v>
      </c>
      <c r="AC517">
        <v>0</v>
      </c>
      <c r="AE517">
        <v>0</v>
      </c>
      <c r="AI517" t="s">
        <v>220</v>
      </c>
      <c r="AJ517" t="s">
        <v>221</v>
      </c>
      <c r="AK517" s="15">
        <v>41869</v>
      </c>
      <c r="AL517">
        <v>5051.21</v>
      </c>
      <c r="AM517">
        <f t="shared" si="24"/>
        <v>35</v>
      </c>
      <c r="AN517" t="str">
        <f t="shared" si="25"/>
        <v>34-38</v>
      </c>
      <c r="AO517" t="str">
        <f t="shared" si="26"/>
        <v>4.000 a 5.999</v>
      </c>
    </row>
    <row r="518" spans="1:41" x14ac:dyDescent="0.25">
      <c r="A518" t="s">
        <v>2200</v>
      </c>
      <c r="B518" t="s">
        <v>207</v>
      </c>
      <c r="C518">
        <v>3271663</v>
      </c>
      <c r="D518">
        <v>71325778672</v>
      </c>
      <c r="E518" t="s">
        <v>2201</v>
      </c>
      <c r="F518" t="s">
        <v>209</v>
      </c>
      <c r="G518" t="s">
        <v>2202</v>
      </c>
      <c r="H518" t="s">
        <v>211</v>
      </c>
      <c r="I518" t="s">
        <v>212</v>
      </c>
      <c r="K518" t="s">
        <v>213</v>
      </c>
      <c r="M518">
        <v>271</v>
      </c>
      <c r="N518" t="s">
        <v>1118</v>
      </c>
      <c r="O518" t="s">
        <v>345</v>
      </c>
      <c r="P518">
        <v>271</v>
      </c>
      <c r="Q518" t="s">
        <v>1118</v>
      </c>
      <c r="R518" t="s">
        <v>345</v>
      </c>
      <c r="T518" t="s">
        <v>263</v>
      </c>
      <c r="U518" t="s">
        <v>9756</v>
      </c>
      <c r="V518">
        <v>1</v>
      </c>
      <c r="W518">
        <v>1</v>
      </c>
      <c r="X518" t="s">
        <v>218</v>
      </c>
      <c r="Z518" t="s">
        <v>219</v>
      </c>
      <c r="AC518">
        <v>0</v>
      </c>
      <c r="AE518">
        <v>0</v>
      </c>
      <c r="AI518" t="s">
        <v>220</v>
      </c>
      <c r="AJ518" t="s">
        <v>221</v>
      </c>
      <c r="AK518" s="15">
        <v>44595</v>
      </c>
      <c r="AL518">
        <v>7316.15</v>
      </c>
      <c r="AM518">
        <f t="shared" si="24"/>
        <v>54</v>
      </c>
      <c r="AN518" t="str">
        <f t="shared" si="25"/>
        <v>54-58</v>
      </c>
      <c r="AO518" t="str">
        <f t="shared" si="26"/>
        <v>6.000 a 7.999</v>
      </c>
    </row>
    <row r="519" spans="1:41" x14ac:dyDescent="0.25">
      <c r="A519" t="s">
        <v>2203</v>
      </c>
      <c r="B519" t="s">
        <v>239</v>
      </c>
      <c r="C519">
        <v>1035231</v>
      </c>
      <c r="D519">
        <v>57812551687</v>
      </c>
      <c r="E519" t="s">
        <v>2204</v>
      </c>
      <c r="F519" t="s">
        <v>209</v>
      </c>
      <c r="G519" t="s">
        <v>2205</v>
      </c>
      <c r="H519" t="s">
        <v>225</v>
      </c>
      <c r="I519" t="s">
        <v>212</v>
      </c>
      <c r="K519" t="s">
        <v>242</v>
      </c>
      <c r="L519" t="s">
        <v>256</v>
      </c>
      <c r="M519">
        <v>771</v>
      </c>
      <c r="N519" t="s">
        <v>303</v>
      </c>
      <c r="O519" t="s">
        <v>283</v>
      </c>
      <c r="P519">
        <v>746</v>
      </c>
      <c r="Q519" t="s">
        <v>289</v>
      </c>
      <c r="R519" t="s">
        <v>283</v>
      </c>
      <c r="T519" t="s">
        <v>230</v>
      </c>
      <c r="U519" t="s">
        <v>9754</v>
      </c>
      <c r="V519">
        <v>4</v>
      </c>
      <c r="W519">
        <v>16</v>
      </c>
      <c r="X519" t="s">
        <v>218</v>
      </c>
      <c r="Z519" t="s">
        <v>219</v>
      </c>
      <c r="AC519">
        <v>0</v>
      </c>
      <c r="AE519">
        <v>0</v>
      </c>
      <c r="AI519" t="s">
        <v>220</v>
      </c>
      <c r="AJ519" t="s">
        <v>221</v>
      </c>
      <c r="AK519" s="15">
        <v>34182</v>
      </c>
      <c r="AL519">
        <v>6080.13</v>
      </c>
      <c r="AM519">
        <f t="shared" si="24"/>
        <v>56</v>
      </c>
      <c r="AN519" t="str">
        <f t="shared" si="25"/>
        <v>54-58</v>
      </c>
      <c r="AO519" t="str">
        <f t="shared" si="26"/>
        <v>6.000 a 7.999</v>
      </c>
    </row>
    <row r="520" spans="1:41" x14ac:dyDescent="0.25">
      <c r="A520" t="s">
        <v>2206</v>
      </c>
      <c r="B520" t="s">
        <v>207</v>
      </c>
      <c r="C520">
        <v>413173</v>
      </c>
      <c r="D520">
        <v>39512835649</v>
      </c>
      <c r="E520" t="s">
        <v>2207</v>
      </c>
      <c r="F520" t="s">
        <v>209</v>
      </c>
      <c r="G520" t="s">
        <v>2208</v>
      </c>
      <c r="H520" t="s">
        <v>211</v>
      </c>
      <c r="I520" t="s">
        <v>212</v>
      </c>
      <c r="K520" t="s">
        <v>213</v>
      </c>
      <c r="L520" t="s">
        <v>2209</v>
      </c>
      <c r="M520">
        <v>733</v>
      </c>
      <c r="N520" t="s">
        <v>1177</v>
      </c>
      <c r="O520" t="s">
        <v>215</v>
      </c>
      <c r="P520">
        <v>585</v>
      </c>
      <c r="Q520" t="s">
        <v>1033</v>
      </c>
      <c r="R520" t="s">
        <v>215</v>
      </c>
      <c r="T520" t="s">
        <v>217</v>
      </c>
      <c r="U520" t="s">
        <v>9753</v>
      </c>
      <c r="V520">
        <v>4</v>
      </c>
      <c r="W520">
        <v>16</v>
      </c>
      <c r="X520" t="s">
        <v>218</v>
      </c>
      <c r="Z520" t="s">
        <v>219</v>
      </c>
      <c r="AC520">
        <v>0</v>
      </c>
      <c r="AE520">
        <v>0</v>
      </c>
      <c r="AI520" t="s">
        <v>220</v>
      </c>
      <c r="AJ520" t="s">
        <v>221</v>
      </c>
      <c r="AK520" s="15">
        <v>31565</v>
      </c>
      <c r="AL520">
        <v>5013.78</v>
      </c>
      <c r="AM520">
        <f t="shared" si="24"/>
        <v>62</v>
      </c>
      <c r="AN520" t="str">
        <f t="shared" si="25"/>
        <v>59-63</v>
      </c>
      <c r="AO520" t="str">
        <f t="shared" si="26"/>
        <v>4.000 a 5.999</v>
      </c>
    </row>
    <row r="521" spans="1:41" x14ac:dyDescent="0.25">
      <c r="A521" t="s">
        <v>2210</v>
      </c>
      <c r="B521" t="s">
        <v>239</v>
      </c>
      <c r="C521">
        <v>1362640</v>
      </c>
      <c r="D521">
        <v>59173696153</v>
      </c>
      <c r="E521" t="s">
        <v>2211</v>
      </c>
      <c r="F521" t="s">
        <v>233</v>
      </c>
      <c r="G521" t="s">
        <v>2212</v>
      </c>
      <c r="H521" t="s">
        <v>211</v>
      </c>
      <c r="I521" t="s">
        <v>212</v>
      </c>
      <c r="K521" t="s">
        <v>242</v>
      </c>
      <c r="L521" t="s">
        <v>256</v>
      </c>
      <c r="M521">
        <v>482</v>
      </c>
      <c r="N521" t="s">
        <v>336</v>
      </c>
      <c r="O521" t="s">
        <v>244</v>
      </c>
      <c r="P521">
        <v>211</v>
      </c>
      <c r="Q521" t="s">
        <v>245</v>
      </c>
      <c r="R521" t="s">
        <v>244</v>
      </c>
      <c r="T521" t="s">
        <v>252</v>
      </c>
      <c r="U521" t="s">
        <v>9754</v>
      </c>
      <c r="V521">
        <v>4</v>
      </c>
      <c r="W521">
        <v>13</v>
      </c>
      <c r="X521" t="s">
        <v>218</v>
      </c>
      <c r="Z521" t="s">
        <v>219</v>
      </c>
      <c r="AC521">
        <v>0</v>
      </c>
      <c r="AE521">
        <v>0</v>
      </c>
      <c r="AI521" t="s">
        <v>220</v>
      </c>
      <c r="AJ521" t="s">
        <v>221</v>
      </c>
      <c r="AK521" s="15">
        <v>37530</v>
      </c>
      <c r="AL521">
        <v>8793.82</v>
      </c>
      <c r="AM521">
        <f t="shared" si="24"/>
        <v>46</v>
      </c>
      <c r="AN521" t="str">
        <f t="shared" si="25"/>
        <v>44-48</v>
      </c>
      <c r="AO521" t="str">
        <f t="shared" si="26"/>
        <v>8.000 a 9.999</v>
      </c>
    </row>
    <row r="522" spans="1:41" x14ac:dyDescent="0.25">
      <c r="A522" t="s">
        <v>2213</v>
      </c>
      <c r="B522" t="s">
        <v>207</v>
      </c>
      <c r="C522">
        <v>1617717</v>
      </c>
      <c r="D522">
        <v>4661065646</v>
      </c>
      <c r="E522" t="s">
        <v>2214</v>
      </c>
      <c r="F522" t="s">
        <v>233</v>
      </c>
      <c r="G522" t="s">
        <v>2215</v>
      </c>
      <c r="H522" t="s">
        <v>211</v>
      </c>
      <c r="I522" t="s">
        <v>212</v>
      </c>
      <c r="K522" t="s">
        <v>213</v>
      </c>
      <c r="L522" t="s">
        <v>261</v>
      </c>
      <c r="M522">
        <v>169</v>
      </c>
      <c r="N522" t="s">
        <v>2216</v>
      </c>
      <c r="O522" t="s">
        <v>215</v>
      </c>
      <c r="P522">
        <v>131</v>
      </c>
      <c r="Q522" t="s">
        <v>357</v>
      </c>
      <c r="R522" t="s">
        <v>215</v>
      </c>
      <c r="T522" t="s">
        <v>217</v>
      </c>
      <c r="U522" t="s">
        <v>9755</v>
      </c>
      <c r="V522">
        <v>4</v>
      </c>
      <c r="W522">
        <v>10</v>
      </c>
      <c r="X522" t="s">
        <v>218</v>
      </c>
      <c r="Z522" t="s">
        <v>219</v>
      </c>
      <c r="AC522">
        <v>0</v>
      </c>
      <c r="AE522">
        <v>0</v>
      </c>
      <c r="AI522" t="s">
        <v>220</v>
      </c>
      <c r="AJ522" t="s">
        <v>221</v>
      </c>
      <c r="AK522" s="15">
        <v>39538</v>
      </c>
      <c r="AL522">
        <v>8887.27</v>
      </c>
      <c r="AM522">
        <f t="shared" si="24"/>
        <v>41</v>
      </c>
      <c r="AN522" t="str">
        <f t="shared" si="25"/>
        <v>39-43</v>
      </c>
      <c r="AO522" t="str">
        <f t="shared" si="26"/>
        <v>8.000 a 9.999</v>
      </c>
    </row>
    <row r="523" spans="1:41" x14ac:dyDescent="0.25">
      <c r="A523" t="s">
        <v>2217</v>
      </c>
      <c r="B523" t="s">
        <v>239</v>
      </c>
      <c r="C523">
        <v>1123630</v>
      </c>
      <c r="D523">
        <v>91096316668</v>
      </c>
      <c r="E523" t="s">
        <v>2218</v>
      </c>
      <c r="F523" t="s">
        <v>209</v>
      </c>
      <c r="G523" t="s">
        <v>2219</v>
      </c>
      <c r="H523" t="s">
        <v>225</v>
      </c>
      <c r="I523" t="s">
        <v>212</v>
      </c>
      <c r="K523" t="s">
        <v>213</v>
      </c>
      <c r="L523" t="s">
        <v>2003</v>
      </c>
      <c r="M523">
        <v>488</v>
      </c>
      <c r="N523" t="s">
        <v>393</v>
      </c>
      <c r="O523" t="s">
        <v>244</v>
      </c>
      <c r="P523">
        <v>211</v>
      </c>
      <c r="Q523" t="s">
        <v>245</v>
      </c>
      <c r="R523" t="s">
        <v>244</v>
      </c>
      <c r="T523" t="s">
        <v>217</v>
      </c>
      <c r="U523" t="s">
        <v>9754</v>
      </c>
      <c r="V523">
        <v>4</v>
      </c>
      <c r="W523">
        <v>16</v>
      </c>
      <c r="X523" t="s">
        <v>218</v>
      </c>
      <c r="Z523" t="s">
        <v>219</v>
      </c>
      <c r="AC523">
        <v>0</v>
      </c>
      <c r="AE523">
        <v>0</v>
      </c>
      <c r="AI523" t="s">
        <v>220</v>
      </c>
      <c r="AJ523" t="s">
        <v>221</v>
      </c>
      <c r="AK523" s="15">
        <v>34739</v>
      </c>
      <c r="AL523">
        <v>5204.8999999999996</v>
      </c>
      <c r="AM523">
        <f t="shared" si="24"/>
        <v>50</v>
      </c>
      <c r="AN523" t="str">
        <f t="shared" si="25"/>
        <v>49-53</v>
      </c>
      <c r="AO523" t="str">
        <f t="shared" si="26"/>
        <v>4.000 a 5.999</v>
      </c>
    </row>
    <row r="524" spans="1:41" x14ac:dyDescent="0.25">
      <c r="A524" t="s">
        <v>2220</v>
      </c>
      <c r="B524" t="s">
        <v>239</v>
      </c>
      <c r="C524">
        <v>1854130</v>
      </c>
      <c r="D524">
        <v>25947718804</v>
      </c>
      <c r="E524" t="s">
        <v>2221</v>
      </c>
      <c r="F524" t="s">
        <v>209</v>
      </c>
      <c r="G524" t="s">
        <v>2222</v>
      </c>
      <c r="H524" t="s">
        <v>225</v>
      </c>
      <c r="I524" t="s">
        <v>212</v>
      </c>
      <c r="K524" t="s">
        <v>317</v>
      </c>
      <c r="M524">
        <v>498</v>
      </c>
      <c r="N524" t="s">
        <v>423</v>
      </c>
      <c r="O524" t="s">
        <v>244</v>
      </c>
      <c r="P524">
        <v>211</v>
      </c>
      <c r="Q524" t="s">
        <v>245</v>
      </c>
      <c r="R524" t="s">
        <v>244</v>
      </c>
      <c r="T524" t="s">
        <v>217</v>
      </c>
      <c r="U524" t="s">
        <v>9754</v>
      </c>
      <c r="V524">
        <v>4</v>
      </c>
      <c r="W524">
        <v>8</v>
      </c>
      <c r="X524" t="s">
        <v>218</v>
      </c>
      <c r="Z524" t="s">
        <v>219</v>
      </c>
      <c r="AB524" t="s">
        <v>320</v>
      </c>
      <c r="AC524">
        <v>0</v>
      </c>
      <c r="AE524">
        <v>0</v>
      </c>
      <c r="AG524" t="s">
        <v>2223</v>
      </c>
      <c r="AH524" t="s">
        <v>2224</v>
      </c>
      <c r="AI524" t="s">
        <v>220</v>
      </c>
      <c r="AJ524" t="s">
        <v>221</v>
      </c>
      <c r="AK524" s="15">
        <v>40617</v>
      </c>
      <c r="AL524">
        <v>10156.65</v>
      </c>
      <c r="AM524">
        <f t="shared" si="24"/>
        <v>45</v>
      </c>
      <c r="AN524" t="str">
        <f t="shared" si="25"/>
        <v>44-48</v>
      </c>
      <c r="AO524" t="str">
        <f t="shared" si="26"/>
        <v>10.000 a 11.999</v>
      </c>
    </row>
    <row r="525" spans="1:41" x14ac:dyDescent="0.25">
      <c r="A525" t="s">
        <v>640</v>
      </c>
      <c r="B525" t="s">
        <v>239</v>
      </c>
      <c r="C525">
        <v>1854214</v>
      </c>
      <c r="D525">
        <v>2816897680</v>
      </c>
      <c r="E525" t="s">
        <v>2225</v>
      </c>
      <c r="F525" t="s">
        <v>209</v>
      </c>
      <c r="G525" t="s">
        <v>2226</v>
      </c>
      <c r="H525" t="s">
        <v>225</v>
      </c>
      <c r="I525" t="s">
        <v>212</v>
      </c>
      <c r="K525" t="s">
        <v>295</v>
      </c>
      <c r="M525">
        <v>498</v>
      </c>
      <c r="N525" t="s">
        <v>423</v>
      </c>
      <c r="O525" t="s">
        <v>244</v>
      </c>
      <c r="P525">
        <v>211</v>
      </c>
      <c r="Q525" t="s">
        <v>245</v>
      </c>
      <c r="R525" t="s">
        <v>244</v>
      </c>
      <c r="T525" t="s">
        <v>217</v>
      </c>
      <c r="U525" t="s">
        <v>9754</v>
      </c>
      <c r="V525">
        <v>4</v>
      </c>
      <c r="W525">
        <v>8</v>
      </c>
      <c r="X525" t="s">
        <v>218</v>
      </c>
      <c r="Z525" t="s">
        <v>219</v>
      </c>
      <c r="AC525">
        <v>0</v>
      </c>
      <c r="AE525">
        <v>0</v>
      </c>
      <c r="AI525" t="s">
        <v>220</v>
      </c>
      <c r="AJ525" t="s">
        <v>221</v>
      </c>
      <c r="AK525" s="15">
        <v>40617</v>
      </c>
      <c r="AL525">
        <v>10225.219999999999</v>
      </c>
      <c r="AM525">
        <f t="shared" si="24"/>
        <v>66</v>
      </c>
      <c r="AN525" t="str">
        <f t="shared" si="25"/>
        <v>64-68</v>
      </c>
      <c r="AO525" t="str">
        <f t="shared" si="26"/>
        <v>10.000 a 11.999</v>
      </c>
    </row>
    <row r="526" spans="1:41" x14ac:dyDescent="0.25">
      <c r="A526" t="s">
        <v>2227</v>
      </c>
      <c r="B526" t="s">
        <v>239</v>
      </c>
      <c r="C526">
        <v>412375</v>
      </c>
      <c r="D526">
        <v>53967542653</v>
      </c>
      <c r="E526" t="s">
        <v>2228</v>
      </c>
      <c r="F526" t="s">
        <v>209</v>
      </c>
      <c r="G526" t="s">
        <v>2229</v>
      </c>
      <c r="H526" t="s">
        <v>225</v>
      </c>
      <c r="I526" t="s">
        <v>212</v>
      </c>
      <c r="K526" t="s">
        <v>213</v>
      </c>
      <c r="L526" t="s">
        <v>1962</v>
      </c>
      <c r="M526">
        <v>484</v>
      </c>
      <c r="N526" t="s">
        <v>2230</v>
      </c>
      <c r="O526" t="s">
        <v>244</v>
      </c>
      <c r="P526">
        <v>211</v>
      </c>
      <c r="Q526" t="s">
        <v>245</v>
      </c>
      <c r="R526" t="s">
        <v>244</v>
      </c>
      <c r="T526" t="s">
        <v>2231</v>
      </c>
      <c r="U526" t="s">
        <v>9754</v>
      </c>
      <c r="V526">
        <v>4</v>
      </c>
      <c r="W526">
        <v>16</v>
      </c>
      <c r="X526" t="s">
        <v>218</v>
      </c>
      <c r="Z526" t="s">
        <v>219</v>
      </c>
      <c r="AC526">
        <v>0</v>
      </c>
      <c r="AE526">
        <v>0</v>
      </c>
      <c r="AI526" t="s">
        <v>220</v>
      </c>
      <c r="AJ526" t="s">
        <v>221</v>
      </c>
      <c r="AK526" s="15">
        <v>30928</v>
      </c>
      <c r="AL526">
        <v>12018.1</v>
      </c>
      <c r="AM526">
        <f t="shared" si="24"/>
        <v>58</v>
      </c>
      <c r="AN526" t="str">
        <f t="shared" si="25"/>
        <v>54-58</v>
      </c>
      <c r="AO526" t="str">
        <f t="shared" si="26"/>
        <v>12.000 a 13.999</v>
      </c>
    </row>
    <row r="527" spans="1:41" x14ac:dyDescent="0.25">
      <c r="A527" t="s">
        <v>2232</v>
      </c>
      <c r="B527" t="s">
        <v>239</v>
      </c>
      <c r="C527">
        <v>413505</v>
      </c>
      <c r="D527">
        <v>67231420630</v>
      </c>
      <c r="E527" t="s">
        <v>2233</v>
      </c>
      <c r="F527" t="s">
        <v>209</v>
      </c>
      <c r="G527" t="s">
        <v>2234</v>
      </c>
      <c r="H527" t="s">
        <v>335</v>
      </c>
      <c r="I527" t="s">
        <v>212</v>
      </c>
      <c r="K527" t="s">
        <v>213</v>
      </c>
      <c r="L527" t="s">
        <v>637</v>
      </c>
      <c r="M527">
        <v>489</v>
      </c>
      <c r="N527" t="s">
        <v>2235</v>
      </c>
      <c r="O527" t="s">
        <v>244</v>
      </c>
      <c r="P527">
        <v>211</v>
      </c>
      <c r="Q527" t="s">
        <v>245</v>
      </c>
      <c r="R527" t="s">
        <v>244</v>
      </c>
      <c r="T527" t="s">
        <v>217</v>
      </c>
      <c r="U527" t="s">
        <v>9754</v>
      </c>
      <c r="V527">
        <v>4</v>
      </c>
      <c r="W527">
        <v>16</v>
      </c>
      <c r="X527" t="s">
        <v>218</v>
      </c>
      <c r="Z527" t="s">
        <v>219</v>
      </c>
      <c r="AC527">
        <v>0</v>
      </c>
      <c r="AE527">
        <v>0</v>
      </c>
      <c r="AI527" t="s">
        <v>220</v>
      </c>
      <c r="AJ527" t="s">
        <v>221</v>
      </c>
      <c r="AK527" s="15">
        <v>33241</v>
      </c>
      <c r="AL527">
        <v>11413.66</v>
      </c>
      <c r="AM527">
        <f t="shared" si="24"/>
        <v>55</v>
      </c>
      <c r="AN527" t="str">
        <f t="shared" si="25"/>
        <v>54-58</v>
      </c>
      <c r="AO527" t="str">
        <f t="shared" si="26"/>
        <v>10.000 a 11.999</v>
      </c>
    </row>
    <row r="528" spans="1:41" x14ac:dyDescent="0.25">
      <c r="A528" t="s">
        <v>2236</v>
      </c>
      <c r="B528" t="s">
        <v>239</v>
      </c>
      <c r="C528">
        <v>1035126</v>
      </c>
      <c r="D528">
        <v>72659467668</v>
      </c>
      <c r="E528" t="s">
        <v>2237</v>
      </c>
      <c r="F528" t="s">
        <v>209</v>
      </c>
      <c r="G528" t="s">
        <v>2238</v>
      </c>
      <c r="H528" t="s">
        <v>225</v>
      </c>
      <c r="I528" t="s">
        <v>212</v>
      </c>
      <c r="K528" t="s">
        <v>213</v>
      </c>
      <c r="L528" t="s">
        <v>261</v>
      </c>
      <c r="M528">
        <v>746</v>
      </c>
      <c r="N528" t="s">
        <v>289</v>
      </c>
      <c r="O528" t="s">
        <v>283</v>
      </c>
      <c r="P528">
        <v>746</v>
      </c>
      <c r="Q528" t="s">
        <v>289</v>
      </c>
      <c r="R528" t="s">
        <v>283</v>
      </c>
      <c r="T528" t="s">
        <v>217</v>
      </c>
      <c r="U528" t="s">
        <v>9754</v>
      </c>
      <c r="V528">
        <v>4</v>
      </c>
      <c r="W528">
        <v>16</v>
      </c>
      <c r="X528" t="s">
        <v>381</v>
      </c>
      <c r="Z528" t="s">
        <v>219</v>
      </c>
      <c r="AB528" t="s">
        <v>382</v>
      </c>
      <c r="AC528">
        <v>0</v>
      </c>
      <c r="AE528">
        <v>26443</v>
      </c>
      <c r="AF528" t="s">
        <v>383</v>
      </c>
      <c r="AG528" t="s">
        <v>2239</v>
      </c>
      <c r="AH528" t="s">
        <v>219</v>
      </c>
      <c r="AI528" t="s">
        <v>220</v>
      </c>
      <c r="AJ528" t="s">
        <v>221</v>
      </c>
      <c r="AK528" s="15">
        <v>34050</v>
      </c>
      <c r="AL528">
        <v>5228.1400000000003</v>
      </c>
      <c r="AM528">
        <f t="shared" si="24"/>
        <v>54</v>
      </c>
      <c r="AN528" t="str">
        <f t="shared" si="25"/>
        <v>54-58</v>
      </c>
      <c r="AO528" t="str">
        <f t="shared" si="26"/>
        <v>4.000 a 5.999</v>
      </c>
    </row>
    <row r="529" spans="1:41" x14ac:dyDescent="0.25">
      <c r="A529" t="s">
        <v>2240</v>
      </c>
      <c r="B529" t="s">
        <v>207</v>
      </c>
      <c r="C529">
        <v>3135517</v>
      </c>
      <c r="D529">
        <v>10039186628</v>
      </c>
      <c r="E529" t="s">
        <v>2241</v>
      </c>
      <c r="F529" t="s">
        <v>233</v>
      </c>
      <c r="G529" t="s">
        <v>2242</v>
      </c>
      <c r="H529" t="s">
        <v>335</v>
      </c>
      <c r="I529" t="s">
        <v>212</v>
      </c>
      <c r="K529" t="s">
        <v>213</v>
      </c>
      <c r="M529">
        <v>332</v>
      </c>
      <c r="N529" t="s">
        <v>346</v>
      </c>
      <c r="O529" t="s">
        <v>345</v>
      </c>
      <c r="P529">
        <v>332</v>
      </c>
      <c r="Q529" t="s">
        <v>346</v>
      </c>
      <c r="R529" t="s">
        <v>345</v>
      </c>
      <c r="T529" t="s">
        <v>217</v>
      </c>
      <c r="U529" t="s">
        <v>9755</v>
      </c>
      <c r="V529">
        <v>3</v>
      </c>
      <c r="W529">
        <v>3</v>
      </c>
      <c r="X529" t="s">
        <v>218</v>
      </c>
      <c r="Z529" t="s">
        <v>219</v>
      </c>
      <c r="AC529">
        <v>0</v>
      </c>
      <c r="AE529">
        <v>0</v>
      </c>
      <c r="AI529" t="s">
        <v>220</v>
      </c>
      <c r="AJ529" t="s">
        <v>221</v>
      </c>
      <c r="AK529" s="15">
        <v>43649</v>
      </c>
      <c r="AL529">
        <v>3707.09</v>
      </c>
      <c r="AM529">
        <f t="shared" si="24"/>
        <v>28</v>
      </c>
      <c r="AN529" t="str">
        <f t="shared" si="25"/>
        <v>24-28</v>
      </c>
      <c r="AO529" t="str">
        <f t="shared" si="26"/>
        <v>2.000 a 3.999</v>
      </c>
    </row>
    <row r="530" spans="1:41" x14ac:dyDescent="0.25">
      <c r="A530" t="s">
        <v>2243</v>
      </c>
      <c r="B530" t="s">
        <v>239</v>
      </c>
      <c r="C530">
        <v>1878910</v>
      </c>
      <c r="D530">
        <v>5199227602</v>
      </c>
      <c r="E530" t="s">
        <v>2244</v>
      </c>
      <c r="F530" t="s">
        <v>233</v>
      </c>
      <c r="G530" t="s">
        <v>2245</v>
      </c>
      <c r="H530" t="s">
        <v>225</v>
      </c>
      <c r="I530" t="s">
        <v>212</v>
      </c>
      <c r="K530" t="s">
        <v>213</v>
      </c>
      <c r="M530">
        <v>776</v>
      </c>
      <c r="N530" t="s">
        <v>1441</v>
      </c>
      <c r="O530" t="s">
        <v>283</v>
      </c>
      <c r="P530">
        <v>179</v>
      </c>
      <c r="Q530" t="s">
        <v>380</v>
      </c>
      <c r="R530" t="s">
        <v>283</v>
      </c>
      <c r="T530" t="s">
        <v>217</v>
      </c>
      <c r="U530" t="s">
        <v>9755</v>
      </c>
      <c r="V530">
        <v>4</v>
      </c>
      <c r="W530">
        <v>8</v>
      </c>
      <c r="X530" t="s">
        <v>218</v>
      </c>
      <c r="Z530" t="s">
        <v>219</v>
      </c>
      <c r="AC530">
        <v>0</v>
      </c>
      <c r="AE530">
        <v>0</v>
      </c>
      <c r="AI530" t="s">
        <v>220</v>
      </c>
      <c r="AJ530" t="s">
        <v>221</v>
      </c>
      <c r="AK530" s="15">
        <v>40746</v>
      </c>
      <c r="AL530">
        <v>4663.6499999999996</v>
      </c>
      <c r="AM530">
        <f t="shared" si="24"/>
        <v>39</v>
      </c>
      <c r="AN530" t="str">
        <f t="shared" si="25"/>
        <v>39-43</v>
      </c>
      <c r="AO530" t="str">
        <f t="shared" si="26"/>
        <v>4.000 a 5.999</v>
      </c>
    </row>
    <row r="531" spans="1:41" x14ac:dyDescent="0.25">
      <c r="A531" t="s">
        <v>2246</v>
      </c>
      <c r="B531" t="s">
        <v>207</v>
      </c>
      <c r="C531">
        <v>412997</v>
      </c>
      <c r="D531">
        <v>51865262668</v>
      </c>
      <c r="E531" t="s">
        <v>2247</v>
      </c>
      <c r="F531" t="s">
        <v>233</v>
      </c>
      <c r="G531" t="s">
        <v>2248</v>
      </c>
      <c r="H531" t="s">
        <v>225</v>
      </c>
      <c r="I531" t="s">
        <v>212</v>
      </c>
      <c r="K531" t="s">
        <v>213</v>
      </c>
      <c r="L531" t="s">
        <v>1324</v>
      </c>
      <c r="M531">
        <v>298</v>
      </c>
      <c r="N531" t="s">
        <v>554</v>
      </c>
      <c r="O531" t="s">
        <v>362</v>
      </c>
      <c r="P531">
        <v>298</v>
      </c>
      <c r="Q531" t="s">
        <v>554</v>
      </c>
      <c r="R531" t="s">
        <v>362</v>
      </c>
      <c r="T531" t="s">
        <v>252</v>
      </c>
      <c r="U531" t="s">
        <v>9755</v>
      </c>
      <c r="V531">
        <v>4</v>
      </c>
      <c r="W531">
        <v>16</v>
      </c>
      <c r="X531" t="s">
        <v>218</v>
      </c>
      <c r="Z531" t="s">
        <v>219</v>
      </c>
      <c r="AC531">
        <v>0</v>
      </c>
      <c r="AE531">
        <v>0</v>
      </c>
      <c r="AI531" t="s">
        <v>220</v>
      </c>
      <c r="AJ531" t="s">
        <v>221</v>
      </c>
      <c r="AK531" s="15">
        <v>32058</v>
      </c>
      <c r="AL531">
        <v>7113.12</v>
      </c>
      <c r="AM531">
        <f t="shared" si="24"/>
        <v>59</v>
      </c>
      <c r="AN531" t="str">
        <f t="shared" si="25"/>
        <v>59-63</v>
      </c>
      <c r="AO531" t="str">
        <f t="shared" si="26"/>
        <v>6.000 a 7.999</v>
      </c>
    </row>
    <row r="532" spans="1:41" x14ac:dyDescent="0.25">
      <c r="A532" t="s">
        <v>2249</v>
      </c>
      <c r="B532" t="s">
        <v>207</v>
      </c>
      <c r="C532">
        <v>2644645</v>
      </c>
      <c r="D532">
        <v>7324236600</v>
      </c>
      <c r="E532" t="s">
        <v>2250</v>
      </c>
      <c r="F532" t="s">
        <v>233</v>
      </c>
      <c r="G532" t="s">
        <v>2251</v>
      </c>
      <c r="H532" t="s">
        <v>211</v>
      </c>
      <c r="I532" t="s">
        <v>212</v>
      </c>
      <c r="K532" t="s">
        <v>213</v>
      </c>
      <c r="L532" t="s">
        <v>261</v>
      </c>
      <c r="M532">
        <v>371</v>
      </c>
      <c r="N532" t="s">
        <v>2252</v>
      </c>
      <c r="O532" t="s">
        <v>215</v>
      </c>
      <c r="P532">
        <v>369</v>
      </c>
      <c r="Q532" t="s">
        <v>1492</v>
      </c>
      <c r="R532" t="s">
        <v>215</v>
      </c>
      <c r="T532" t="s">
        <v>217</v>
      </c>
      <c r="U532" t="s">
        <v>9754</v>
      </c>
      <c r="V532">
        <v>4</v>
      </c>
      <c r="W532">
        <v>5</v>
      </c>
      <c r="X532" t="s">
        <v>218</v>
      </c>
      <c r="Z532" t="s">
        <v>219</v>
      </c>
      <c r="AC532">
        <v>0</v>
      </c>
      <c r="AE532">
        <v>0</v>
      </c>
      <c r="AI532" t="s">
        <v>220</v>
      </c>
      <c r="AJ532" t="s">
        <v>221</v>
      </c>
      <c r="AK532" s="15">
        <v>42173</v>
      </c>
      <c r="AL532">
        <v>3466.26</v>
      </c>
      <c r="AM532">
        <f t="shared" si="24"/>
        <v>34</v>
      </c>
      <c r="AN532" t="str">
        <f t="shared" si="25"/>
        <v>34-38</v>
      </c>
      <c r="AO532" t="str">
        <f t="shared" si="26"/>
        <v>2.000 a 3.999</v>
      </c>
    </row>
    <row r="533" spans="1:41" x14ac:dyDescent="0.25">
      <c r="A533" t="s">
        <v>2253</v>
      </c>
      <c r="B533" t="s">
        <v>207</v>
      </c>
      <c r="C533">
        <v>1123323</v>
      </c>
      <c r="D533">
        <v>71951105672</v>
      </c>
      <c r="E533" t="s">
        <v>2254</v>
      </c>
      <c r="F533" t="s">
        <v>209</v>
      </c>
      <c r="G533" t="s">
        <v>2255</v>
      </c>
      <c r="H533" t="s">
        <v>225</v>
      </c>
      <c r="I533" t="s">
        <v>212</v>
      </c>
      <c r="K533" t="s">
        <v>213</v>
      </c>
      <c r="L533" t="s">
        <v>2256</v>
      </c>
      <c r="M533">
        <v>1217</v>
      </c>
      <c r="N533" t="s">
        <v>914</v>
      </c>
      <c r="O533" t="s">
        <v>228</v>
      </c>
      <c r="P533">
        <v>29</v>
      </c>
      <c r="Q533" t="s">
        <v>229</v>
      </c>
      <c r="R533" t="s">
        <v>215</v>
      </c>
      <c r="T533" t="s">
        <v>217</v>
      </c>
      <c r="U533" t="s">
        <v>9755</v>
      </c>
      <c r="V533">
        <v>4</v>
      </c>
      <c r="W533">
        <v>16</v>
      </c>
      <c r="X533" t="s">
        <v>218</v>
      </c>
      <c r="Z533" t="s">
        <v>219</v>
      </c>
      <c r="AC533">
        <v>0</v>
      </c>
      <c r="AE533">
        <v>0</v>
      </c>
      <c r="AI533" t="s">
        <v>220</v>
      </c>
      <c r="AJ533" t="s">
        <v>221</v>
      </c>
      <c r="AK533" s="15">
        <v>34666</v>
      </c>
      <c r="AL533">
        <v>6528.48</v>
      </c>
      <c r="AM533">
        <f t="shared" si="24"/>
        <v>52</v>
      </c>
      <c r="AN533" t="str">
        <f t="shared" si="25"/>
        <v>49-53</v>
      </c>
      <c r="AO533" t="str">
        <f t="shared" si="26"/>
        <v>6.000 a 7.999</v>
      </c>
    </row>
    <row r="534" spans="1:41" x14ac:dyDescent="0.25">
      <c r="A534" t="s">
        <v>2257</v>
      </c>
      <c r="B534" t="s">
        <v>239</v>
      </c>
      <c r="C534">
        <v>1437492</v>
      </c>
      <c r="D534">
        <v>51542854687</v>
      </c>
      <c r="E534" t="s">
        <v>2258</v>
      </c>
      <c r="F534" t="s">
        <v>209</v>
      </c>
      <c r="G534" t="s">
        <v>2259</v>
      </c>
      <c r="H534" t="s">
        <v>335</v>
      </c>
      <c r="I534" t="s">
        <v>212</v>
      </c>
      <c r="K534" t="s">
        <v>317</v>
      </c>
      <c r="L534" t="s">
        <v>655</v>
      </c>
      <c r="M534">
        <v>481</v>
      </c>
      <c r="N534" t="s">
        <v>542</v>
      </c>
      <c r="O534" t="s">
        <v>244</v>
      </c>
      <c r="P534">
        <v>211</v>
      </c>
      <c r="Q534" t="s">
        <v>245</v>
      </c>
      <c r="R534" t="s">
        <v>244</v>
      </c>
      <c r="T534" t="s">
        <v>217</v>
      </c>
      <c r="U534" t="s">
        <v>9754</v>
      </c>
      <c r="V534">
        <v>2</v>
      </c>
      <c r="W534">
        <v>12</v>
      </c>
      <c r="X534" t="s">
        <v>218</v>
      </c>
      <c r="Z534" t="s">
        <v>219</v>
      </c>
      <c r="AC534">
        <v>0</v>
      </c>
      <c r="AE534">
        <v>0</v>
      </c>
      <c r="AI534" t="s">
        <v>220</v>
      </c>
      <c r="AJ534" t="s">
        <v>221</v>
      </c>
      <c r="AK534" s="15">
        <v>37973</v>
      </c>
      <c r="AL534">
        <v>4309.71</v>
      </c>
      <c r="AM534">
        <f t="shared" si="24"/>
        <v>57</v>
      </c>
      <c r="AN534" t="str">
        <f t="shared" si="25"/>
        <v>54-58</v>
      </c>
      <c r="AO534" t="str">
        <f t="shared" si="26"/>
        <v>4.000 a 5.999</v>
      </c>
    </row>
    <row r="535" spans="1:41" x14ac:dyDescent="0.25">
      <c r="A535" t="s">
        <v>2260</v>
      </c>
      <c r="B535" t="s">
        <v>207</v>
      </c>
      <c r="C535">
        <v>1874780</v>
      </c>
      <c r="D535">
        <v>51523469668</v>
      </c>
      <c r="E535" t="s">
        <v>2261</v>
      </c>
      <c r="F535" t="s">
        <v>209</v>
      </c>
      <c r="G535" t="s">
        <v>2262</v>
      </c>
      <c r="H535" t="s">
        <v>225</v>
      </c>
      <c r="I535" t="s">
        <v>212</v>
      </c>
      <c r="K535" t="s">
        <v>213</v>
      </c>
      <c r="M535">
        <v>738</v>
      </c>
      <c r="N535" t="s">
        <v>2105</v>
      </c>
      <c r="O535" t="s">
        <v>237</v>
      </c>
      <c r="P535">
        <v>585</v>
      </c>
      <c r="Q535" t="s">
        <v>1033</v>
      </c>
      <c r="R535" t="s">
        <v>215</v>
      </c>
      <c r="T535" t="s">
        <v>217</v>
      </c>
      <c r="U535" t="s">
        <v>9756</v>
      </c>
      <c r="V535">
        <v>4</v>
      </c>
      <c r="W535">
        <v>8</v>
      </c>
      <c r="X535" t="s">
        <v>218</v>
      </c>
      <c r="Z535" t="s">
        <v>219</v>
      </c>
      <c r="AC535">
        <v>0</v>
      </c>
      <c r="AE535">
        <v>0</v>
      </c>
      <c r="AI535" t="s">
        <v>220</v>
      </c>
      <c r="AJ535" t="s">
        <v>221</v>
      </c>
      <c r="AK535" s="15">
        <v>40725</v>
      </c>
      <c r="AL535">
        <v>7967.9</v>
      </c>
      <c r="AM535">
        <f t="shared" si="24"/>
        <v>58</v>
      </c>
      <c r="AN535" t="str">
        <f t="shared" si="25"/>
        <v>54-58</v>
      </c>
      <c r="AO535" t="str">
        <f t="shared" si="26"/>
        <v>6.000 a 7.999</v>
      </c>
    </row>
    <row r="536" spans="1:41" x14ac:dyDescent="0.25">
      <c r="A536" t="s">
        <v>2263</v>
      </c>
      <c r="B536" t="s">
        <v>207</v>
      </c>
      <c r="C536">
        <v>1672589</v>
      </c>
      <c r="D536">
        <v>4123024629</v>
      </c>
      <c r="E536" t="s">
        <v>2264</v>
      </c>
      <c r="F536" t="s">
        <v>209</v>
      </c>
      <c r="G536" t="s">
        <v>2265</v>
      </c>
      <c r="H536" t="s">
        <v>335</v>
      </c>
      <c r="I536" t="s">
        <v>212</v>
      </c>
      <c r="K536" t="s">
        <v>213</v>
      </c>
      <c r="L536" t="s">
        <v>2266</v>
      </c>
      <c r="M536">
        <v>963</v>
      </c>
      <c r="N536" t="s">
        <v>2267</v>
      </c>
      <c r="O536" t="s">
        <v>215</v>
      </c>
      <c r="P536">
        <v>59</v>
      </c>
      <c r="Q536" t="s">
        <v>251</v>
      </c>
      <c r="R536" t="s">
        <v>215</v>
      </c>
      <c r="T536" t="s">
        <v>263</v>
      </c>
      <c r="U536" t="s">
        <v>9755</v>
      </c>
      <c r="V536">
        <v>4</v>
      </c>
      <c r="W536">
        <v>10</v>
      </c>
      <c r="X536" t="s">
        <v>218</v>
      </c>
      <c r="Z536" t="s">
        <v>219</v>
      </c>
      <c r="AC536">
        <v>0</v>
      </c>
      <c r="AE536">
        <v>0</v>
      </c>
      <c r="AI536" t="s">
        <v>220</v>
      </c>
      <c r="AJ536" t="s">
        <v>221</v>
      </c>
      <c r="AK536" s="15">
        <v>39835</v>
      </c>
      <c r="AL536">
        <v>6777.22</v>
      </c>
      <c r="AM536">
        <f t="shared" si="24"/>
        <v>44</v>
      </c>
      <c r="AN536" t="str">
        <f t="shared" si="25"/>
        <v>44-48</v>
      </c>
      <c r="AO536" t="str">
        <f t="shared" si="26"/>
        <v>6.000 a 7.999</v>
      </c>
    </row>
    <row r="537" spans="1:41" x14ac:dyDescent="0.25">
      <c r="A537" t="s">
        <v>2268</v>
      </c>
      <c r="B537" t="s">
        <v>207</v>
      </c>
      <c r="C537">
        <v>2220406</v>
      </c>
      <c r="D537">
        <v>7047297685</v>
      </c>
      <c r="E537" t="s">
        <v>2269</v>
      </c>
      <c r="F537" t="s">
        <v>233</v>
      </c>
      <c r="G537" t="s">
        <v>2270</v>
      </c>
      <c r="H537" t="s">
        <v>225</v>
      </c>
      <c r="I537" t="s">
        <v>212</v>
      </c>
      <c r="K537" t="s">
        <v>213</v>
      </c>
      <c r="M537">
        <v>71</v>
      </c>
      <c r="N537" t="s">
        <v>498</v>
      </c>
      <c r="O537" t="s">
        <v>215</v>
      </c>
      <c r="P537">
        <v>59</v>
      </c>
      <c r="Q537" t="s">
        <v>251</v>
      </c>
      <c r="R537" t="s">
        <v>215</v>
      </c>
      <c r="T537" t="s">
        <v>230</v>
      </c>
      <c r="U537" t="s">
        <v>9754</v>
      </c>
      <c r="V537">
        <v>4</v>
      </c>
      <c r="W537">
        <v>6</v>
      </c>
      <c r="X537" t="s">
        <v>218</v>
      </c>
      <c r="Z537" t="s">
        <v>219</v>
      </c>
      <c r="AC537">
        <v>0</v>
      </c>
      <c r="AE537">
        <v>0</v>
      </c>
      <c r="AI537" t="s">
        <v>220</v>
      </c>
      <c r="AJ537" t="s">
        <v>221</v>
      </c>
      <c r="AK537" s="15">
        <v>42110</v>
      </c>
      <c r="AL537">
        <v>4990.66</v>
      </c>
      <c r="AM537">
        <f t="shared" si="24"/>
        <v>37</v>
      </c>
      <c r="AN537" t="str">
        <f t="shared" si="25"/>
        <v>34-38</v>
      </c>
      <c r="AO537" t="str">
        <f t="shared" si="26"/>
        <v>4.000 a 5.999</v>
      </c>
    </row>
    <row r="538" spans="1:41" x14ac:dyDescent="0.25">
      <c r="A538" t="s">
        <v>2271</v>
      </c>
      <c r="B538" t="s">
        <v>239</v>
      </c>
      <c r="C538">
        <v>1123577</v>
      </c>
      <c r="D538">
        <v>55379052649</v>
      </c>
      <c r="E538" t="s">
        <v>2272</v>
      </c>
      <c r="F538" t="s">
        <v>209</v>
      </c>
      <c r="G538" t="s">
        <v>2273</v>
      </c>
      <c r="H538" t="s">
        <v>225</v>
      </c>
      <c r="I538" t="s">
        <v>212</v>
      </c>
      <c r="K538" t="s">
        <v>1736</v>
      </c>
      <c r="L538" t="s">
        <v>2274</v>
      </c>
      <c r="M538">
        <v>770</v>
      </c>
      <c r="N538" t="s">
        <v>2275</v>
      </c>
      <c r="O538" t="s">
        <v>283</v>
      </c>
      <c r="P538">
        <v>746</v>
      </c>
      <c r="Q538" t="s">
        <v>289</v>
      </c>
      <c r="R538" t="s">
        <v>283</v>
      </c>
      <c r="T538" t="s">
        <v>217</v>
      </c>
      <c r="U538" t="s">
        <v>9756</v>
      </c>
      <c r="V538">
        <v>1</v>
      </c>
      <c r="W538">
        <v>16</v>
      </c>
      <c r="X538" t="s">
        <v>218</v>
      </c>
      <c r="Z538" t="s">
        <v>219</v>
      </c>
      <c r="AC538">
        <v>0</v>
      </c>
      <c r="AE538">
        <v>0</v>
      </c>
      <c r="AI538" t="s">
        <v>220</v>
      </c>
      <c r="AJ538" t="s">
        <v>221</v>
      </c>
      <c r="AK538" s="15">
        <v>34715</v>
      </c>
      <c r="AL538">
        <v>9944.51</v>
      </c>
      <c r="AM538">
        <f t="shared" si="24"/>
        <v>57</v>
      </c>
      <c r="AN538" t="str">
        <f t="shared" si="25"/>
        <v>54-58</v>
      </c>
      <c r="AO538" t="str">
        <f t="shared" si="26"/>
        <v>8.000 a 9.999</v>
      </c>
    </row>
    <row r="539" spans="1:41" x14ac:dyDescent="0.25">
      <c r="A539" t="s">
        <v>2276</v>
      </c>
      <c r="B539" t="s">
        <v>207</v>
      </c>
      <c r="C539">
        <v>413202</v>
      </c>
      <c r="D539">
        <v>56088787600</v>
      </c>
      <c r="E539" t="s">
        <v>2277</v>
      </c>
      <c r="F539" t="s">
        <v>233</v>
      </c>
      <c r="G539" t="s">
        <v>2278</v>
      </c>
      <c r="H539" t="s">
        <v>225</v>
      </c>
      <c r="I539" t="s">
        <v>212</v>
      </c>
      <c r="K539" t="s">
        <v>213</v>
      </c>
      <c r="L539" t="s">
        <v>618</v>
      </c>
      <c r="M539">
        <v>254</v>
      </c>
      <c r="N539" t="s">
        <v>319</v>
      </c>
      <c r="O539" t="s">
        <v>215</v>
      </c>
      <c r="P539">
        <v>944</v>
      </c>
      <c r="Q539" t="s">
        <v>313</v>
      </c>
      <c r="R539" t="s">
        <v>215</v>
      </c>
      <c r="T539" t="s">
        <v>499</v>
      </c>
      <c r="U539" t="s">
        <v>9754</v>
      </c>
      <c r="V539">
        <v>4</v>
      </c>
      <c r="W539">
        <v>16</v>
      </c>
      <c r="X539" t="s">
        <v>218</v>
      </c>
      <c r="Z539" t="s">
        <v>219</v>
      </c>
      <c r="AC539">
        <v>0</v>
      </c>
      <c r="AE539">
        <v>0</v>
      </c>
      <c r="AI539" t="s">
        <v>220</v>
      </c>
      <c r="AJ539" t="s">
        <v>221</v>
      </c>
      <c r="AK539" s="15">
        <v>31553</v>
      </c>
      <c r="AL539">
        <v>5957.03</v>
      </c>
      <c r="AM539">
        <f t="shared" si="24"/>
        <v>59</v>
      </c>
      <c r="AN539" t="str">
        <f t="shared" si="25"/>
        <v>59-63</v>
      </c>
      <c r="AO539" t="str">
        <f t="shared" si="26"/>
        <v>4.000 a 5.999</v>
      </c>
    </row>
    <row r="540" spans="1:41" x14ac:dyDescent="0.25">
      <c r="A540" t="s">
        <v>2279</v>
      </c>
      <c r="B540" t="s">
        <v>207</v>
      </c>
      <c r="C540">
        <v>413494</v>
      </c>
      <c r="D540">
        <v>49381563691</v>
      </c>
      <c r="E540" t="s">
        <v>2280</v>
      </c>
      <c r="F540" t="s">
        <v>233</v>
      </c>
      <c r="G540" t="s">
        <v>2281</v>
      </c>
      <c r="H540" t="s">
        <v>225</v>
      </c>
      <c r="I540" t="s">
        <v>212</v>
      </c>
      <c r="K540" t="s">
        <v>213</v>
      </c>
      <c r="L540" t="s">
        <v>2282</v>
      </c>
      <c r="M540">
        <v>71</v>
      </c>
      <c r="N540" t="s">
        <v>498</v>
      </c>
      <c r="O540" t="s">
        <v>215</v>
      </c>
      <c r="P540">
        <v>59</v>
      </c>
      <c r="Q540" t="s">
        <v>251</v>
      </c>
      <c r="R540" t="s">
        <v>215</v>
      </c>
      <c r="T540" t="s">
        <v>217</v>
      </c>
      <c r="U540" t="s">
        <v>9755</v>
      </c>
      <c r="V540">
        <v>4</v>
      </c>
      <c r="W540">
        <v>16</v>
      </c>
      <c r="X540" t="s">
        <v>218</v>
      </c>
      <c r="Z540" t="s">
        <v>219</v>
      </c>
      <c r="AC540">
        <v>0</v>
      </c>
      <c r="AE540">
        <v>0</v>
      </c>
      <c r="AI540" t="s">
        <v>220</v>
      </c>
      <c r="AJ540" t="s">
        <v>221</v>
      </c>
      <c r="AK540" s="15">
        <v>33212</v>
      </c>
      <c r="AL540">
        <v>7210.56</v>
      </c>
      <c r="AM540">
        <f t="shared" si="24"/>
        <v>60</v>
      </c>
      <c r="AN540" t="str">
        <f t="shared" si="25"/>
        <v>59-63</v>
      </c>
      <c r="AO540" t="str">
        <f t="shared" si="26"/>
        <v>6.000 a 7.999</v>
      </c>
    </row>
    <row r="541" spans="1:41" x14ac:dyDescent="0.25">
      <c r="A541" t="s">
        <v>2283</v>
      </c>
      <c r="B541" t="s">
        <v>207</v>
      </c>
      <c r="C541">
        <v>2314051</v>
      </c>
      <c r="D541">
        <v>50610937634</v>
      </c>
      <c r="E541" t="s">
        <v>2284</v>
      </c>
      <c r="F541" t="s">
        <v>209</v>
      </c>
      <c r="G541" t="s">
        <v>2285</v>
      </c>
      <c r="H541" t="s">
        <v>211</v>
      </c>
      <c r="I541" t="s">
        <v>212</v>
      </c>
      <c r="K541" t="s">
        <v>213</v>
      </c>
      <c r="M541">
        <v>104</v>
      </c>
      <c r="N541" t="s">
        <v>2164</v>
      </c>
      <c r="O541" t="s">
        <v>228</v>
      </c>
      <c r="P541">
        <v>92</v>
      </c>
      <c r="Q541" t="s">
        <v>724</v>
      </c>
      <c r="R541" t="s">
        <v>228</v>
      </c>
      <c r="S541" t="s">
        <v>443</v>
      </c>
      <c r="T541" t="s">
        <v>217</v>
      </c>
      <c r="U541" t="s">
        <v>9754</v>
      </c>
      <c r="V541">
        <v>4</v>
      </c>
      <c r="W541">
        <v>5</v>
      </c>
      <c r="X541" t="s">
        <v>218</v>
      </c>
      <c r="Z541" t="s">
        <v>219</v>
      </c>
      <c r="AC541">
        <v>0</v>
      </c>
      <c r="AE541">
        <v>0</v>
      </c>
      <c r="AI541" t="s">
        <v>220</v>
      </c>
      <c r="AJ541" t="s">
        <v>221</v>
      </c>
      <c r="AK541" s="15">
        <v>42501</v>
      </c>
      <c r="AL541">
        <v>3305.12</v>
      </c>
      <c r="AM541">
        <f t="shared" si="24"/>
        <v>58</v>
      </c>
      <c r="AN541" t="str">
        <f t="shared" si="25"/>
        <v>54-58</v>
      </c>
      <c r="AO541" t="str">
        <f t="shared" si="26"/>
        <v>2.000 a 3.999</v>
      </c>
    </row>
    <row r="542" spans="1:41" x14ac:dyDescent="0.25">
      <c r="A542" t="s">
        <v>2286</v>
      </c>
      <c r="B542" t="s">
        <v>239</v>
      </c>
      <c r="C542">
        <v>1532407</v>
      </c>
      <c r="D542">
        <v>5978210624</v>
      </c>
      <c r="E542" t="s">
        <v>2287</v>
      </c>
      <c r="F542" t="s">
        <v>209</v>
      </c>
      <c r="G542" t="s">
        <v>2288</v>
      </c>
      <c r="H542" t="s">
        <v>225</v>
      </c>
      <c r="I542" t="s">
        <v>212</v>
      </c>
      <c r="K542" t="s">
        <v>213</v>
      </c>
      <c r="L542" t="s">
        <v>2014</v>
      </c>
      <c r="M542">
        <v>485</v>
      </c>
      <c r="N542" t="s">
        <v>411</v>
      </c>
      <c r="O542" t="s">
        <v>244</v>
      </c>
      <c r="P542">
        <v>211</v>
      </c>
      <c r="Q542" t="s">
        <v>245</v>
      </c>
      <c r="R542" t="s">
        <v>244</v>
      </c>
      <c r="T542" t="s">
        <v>771</v>
      </c>
      <c r="U542" t="s">
        <v>9754</v>
      </c>
      <c r="V542">
        <v>4</v>
      </c>
      <c r="W542">
        <v>12</v>
      </c>
      <c r="X542" t="s">
        <v>218</v>
      </c>
      <c r="Z542" t="s">
        <v>219</v>
      </c>
      <c r="AC542">
        <v>0</v>
      </c>
      <c r="AE542">
        <v>0</v>
      </c>
      <c r="AI542" t="s">
        <v>220</v>
      </c>
      <c r="AJ542" t="s">
        <v>221</v>
      </c>
      <c r="AK542" s="15">
        <v>38861</v>
      </c>
      <c r="AL542">
        <v>7505.32</v>
      </c>
      <c r="AM542">
        <f t="shared" si="24"/>
        <v>42</v>
      </c>
      <c r="AN542" t="str">
        <f t="shared" si="25"/>
        <v>39-43</v>
      </c>
      <c r="AO542" t="str">
        <f t="shared" si="26"/>
        <v>6.000 a 7.999</v>
      </c>
    </row>
    <row r="543" spans="1:41" x14ac:dyDescent="0.25">
      <c r="A543" t="s">
        <v>2289</v>
      </c>
      <c r="B543" t="s">
        <v>239</v>
      </c>
      <c r="C543">
        <v>1895405</v>
      </c>
      <c r="D543">
        <v>49867806115</v>
      </c>
      <c r="E543" t="s">
        <v>2290</v>
      </c>
      <c r="F543" t="s">
        <v>233</v>
      </c>
      <c r="G543" t="s">
        <v>2291</v>
      </c>
      <c r="H543" t="s">
        <v>225</v>
      </c>
      <c r="I543" t="s">
        <v>212</v>
      </c>
      <c r="K543" t="s">
        <v>242</v>
      </c>
      <c r="M543">
        <v>498</v>
      </c>
      <c r="N543" t="s">
        <v>423</v>
      </c>
      <c r="O543" t="s">
        <v>244</v>
      </c>
      <c r="P543">
        <v>211</v>
      </c>
      <c r="Q543" t="s">
        <v>245</v>
      </c>
      <c r="R543" t="s">
        <v>244</v>
      </c>
      <c r="T543" t="s">
        <v>2292</v>
      </c>
      <c r="U543" t="s">
        <v>9755</v>
      </c>
      <c r="V543">
        <v>3</v>
      </c>
      <c r="W543">
        <v>7</v>
      </c>
      <c r="X543" t="s">
        <v>218</v>
      </c>
      <c r="Z543" t="s">
        <v>219</v>
      </c>
      <c r="AC543">
        <v>0</v>
      </c>
      <c r="AE543">
        <v>0</v>
      </c>
      <c r="AI543" t="s">
        <v>220</v>
      </c>
      <c r="AJ543" t="s">
        <v>221</v>
      </c>
      <c r="AK543" s="15">
        <v>40829</v>
      </c>
      <c r="AL543">
        <v>9112.67</v>
      </c>
      <c r="AM543">
        <f t="shared" si="24"/>
        <v>52</v>
      </c>
      <c r="AN543" t="str">
        <f t="shared" si="25"/>
        <v>49-53</v>
      </c>
      <c r="AO543" t="str">
        <f t="shared" si="26"/>
        <v>8.000 a 9.999</v>
      </c>
    </row>
    <row r="544" spans="1:41" x14ac:dyDescent="0.25">
      <c r="A544" t="s">
        <v>2293</v>
      </c>
      <c r="B544" t="s">
        <v>207</v>
      </c>
      <c r="C544">
        <v>2361332</v>
      </c>
      <c r="D544">
        <v>10707518636</v>
      </c>
      <c r="E544" t="s">
        <v>2294</v>
      </c>
      <c r="F544" t="s">
        <v>233</v>
      </c>
      <c r="G544" t="s">
        <v>2295</v>
      </c>
      <c r="H544" t="s">
        <v>211</v>
      </c>
      <c r="I544" t="s">
        <v>212</v>
      </c>
      <c r="K544" t="s">
        <v>213</v>
      </c>
      <c r="M544">
        <v>643</v>
      </c>
      <c r="N544" t="s">
        <v>853</v>
      </c>
      <c r="O544" t="s">
        <v>228</v>
      </c>
      <c r="P544">
        <v>131</v>
      </c>
      <c r="Q544" t="s">
        <v>357</v>
      </c>
      <c r="R544" t="s">
        <v>215</v>
      </c>
      <c r="T544" t="s">
        <v>290</v>
      </c>
      <c r="U544" t="s">
        <v>9755</v>
      </c>
      <c r="V544">
        <v>4</v>
      </c>
      <c r="W544">
        <v>4</v>
      </c>
      <c r="X544" t="s">
        <v>218</v>
      </c>
      <c r="Z544" t="s">
        <v>219</v>
      </c>
      <c r="AC544">
        <v>0</v>
      </c>
      <c r="AE544">
        <v>0</v>
      </c>
      <c r="AI544" t="s">
        <v>220</v>
      </c>
      <c r="AJ544" t="s">
        <v>221</v>
      </c>
      <c r="AK544" s="15">
        <v>42774</v>
      </c>
      <c r="AL544">
        <v>3078.37</v>
      </c>
      <c r="AM544">
        <f t="shared" si="24"/>
        <v>30</v>
      </c>
      <c r="AN544" t="str">
        <f t="shared" si="25"/>
        <v>29-33</v>
      </c>
      <c r="AO544" t="str">
        <f t="shared" si="26"/>
        <v>2.000 a 3.999</v>
      </c>
    </row>
    <row r="545" spans="1:41" x14ac:dyDescent="0.25">
      <c r="A545" t="s">
        <v>2296</v>
      </c>
      <c r="B545" t="s">
        <v>239</v>
      </c>
      <c r="C545">
        <v>1258918</v>
      </c>
      <c r="D545">
        <v>3029730603</v>
      </c>
      <c r="E545" t="s">
        <v>2297</v>
      </c>
      <c r="F545" t="s">
        <v>209</v>
      </c>
      <c r="G545" t="s">
        <v>2298</v>
      </c>
      <c r="H545" t="s">
        <v>225</v>
      </c>
      <c r="I545" t="s">
        <v>212</v>
      </c>
      <c r="K545" t="s">
        <v>213</v>
      </c>
      <c r="L545" t="s">
        <v>261</v>
      </c>
      <c r="M545">
        <v>771</v>
      </c>
      <c r="N545" t="s">
        <v>303</v>
      </c>
      <c r="O545" t="s">
        <v>283</v>
      </c>
      <c r="P545">
        <v>746</v>
      </c>
      <c r="Q545" t="s">
        <v>289</v>
      </c>
      <c r="R545" t="s">
        <v>283</v>
      </c>
      <c r="T545" t="s">
        <v>217</v>
      </c>
      <c r="U545" t="s">
        <v>9755</v>
      </c>
      <c r="V545">
        <v>4</v>
      </c>
      <c r="W545">
        <v>15</v>
      </c>
      <c r="X545" t="s">
        <v>218</v>
      </c>
      <c r="Z545" t="s">
        <v>219</v>
      </c>
      <c r="AC545">
        <v>0</v>
      </c>
      <c r="AE545">
        <v>0</v>
      </c>
      <c r="AI545" t="s">
        <v>220</v>
      </c>
      <c r="AJ545" t="s">
        <v>221</v>
      </c>
      <c r="AK545" s="15">
        <v>35786</v>
      </c>
      <c r="AL545">
        <v>6666.7</v>
      </c>
      <c r="AM545">
        <f t="shared" si="24"/>
        <v>47</v>
      </c>
      <c r="AN545" t="str">
        <f t="shared" si="25"/>
        <v>44-48</v>
      </c>
      <c r="AO545" t="str">
        <f t="shared" si="26"/>
        <v>6.000 a 7.999</v>
      </c>
    </row>
    <row r="546" spans="1:41" x14ac:dyDescent="0.25">
      <c r="A546" t="s">
        <v>2299</v>
      </c>
      <c r="B546" t="s">
        <v>239</v>
      </c>
      <c r="C546">
        <v>1123434</v>
      </c>
      <c r="D546">
        <v>68591985672</v>
      </c>
      <c r="E546" t="s">
        <v>2300</v>
      </c>
      <c r="F546" t="s">
        <v>209</v>
      </c>
      <c r="G546" t="s">
        <v>2301</v>
      </c>
      <c r="H546" t="s">
        <v>211</v>
      </c>
      <c r="I546" t="s">
        <v>212</v>
      </c>
      <c r="K546" t="s">
        <v>213</v>
      </c>
      <c r="L546" t="s">
        <v>261</v>
      </c>
      <c r="M546">
        <v>179</v>
      </c>
      <c r="N546" t="s">
        <v>380</v>
      </c>
      <c r="O546" t="s">
        <v>283</v>
      </c>
      <c r="P546">
        <v>179</v>
      </c>
      <c r="Q546" t="s">
        <v>380</v>
      </c>
      <c r="R546" t="s">
        <v>283</v>
      </c>
      <c r="T546" t="s">
        <v>230</v>
      </c>
      <c r="U546" t="s">
        <v>9756</v>
      </c>
      <c r="V546">
        <v>4</v>
      </c>
      <c r="W546">
        <v>16</v>
      </c>
      <c r="X546" t="s">
        <v>381</v>
      </c>
      <c r="Z546" t="s">
        <v>219</v>
      </c>
      <c r="AB546" t="s">
        <v>382</v>
      </c>
      <c r="AC546">
        <v>0</v>
      </c>
      <c r="AE546">
        <v>26443</v>
      </c>
      <c r="AF546" t="s">
        <v>383</v>
      </c>
      <c r="AG546" t="s">
        <v>2302</v>
      </c>
      <c r="AH546" t="s">
        <v>219</v>
      </c>
      <c r="AI546" t="s">
        <v>220</v>
      </c>
      <c r="AJ546" t="s">
        <v>221</v>
      </c>
      <c r="AK546" s="15">
        <v>34701</v>
      </c>
      <c r="AL546">
        <v>25970.46</v>
      </c>
      <c r="AM546">
        <f t="shared" si="24"/>
        <v>54</v>
      </c>
      <c r="AN546" t="str">
        <f t="shared" si="25"/>
        <v>54-58</v>
      </c>
      <c r="AO546" t="str">
        <f t="shared" si="26"/>
        <v>20.000 ou mais</v>
      </c>
    </row>
    <row r="547" spans="1:41" x14ac:dyDescent="0.25">
      <c r="A547" t="s">
        <v>2303</v>
      </c>
      <c r="B547" t="s">
        <v>207</v>
      </c>
      <c r="C547">
        <v>2258542</v>
      </c>
      <c r="D547">
        <v>3829565674</v>
      </c>
      <c r="E547" t="s">
        <v>2304</v>
      </c>
      <c r="F547" t="s">
        <v>209</v>
      </c>
      <c r="G547" t="s">
        <v>2305</v>
      </c>
      <c r="H547" t="s">
        <v>225</v>
      </c>
      <c r="I547" t="s">
        <v>212</v>
      </c>
      <c r="K547" t="s">
        <v>213</v>
      </c>
      <c r="M547">
        <v>560</v>
      </c>
      <c r="N547" t="s">
        <v>344</v>
      </c>
      <c r="O547" t="s">
        <v>345</v>
      </c>
      <c r="P547">
        <v>332</v>
      </c>
      <c r="Q547" t="s">
        <v>346</v>
      </c>
      <c r="R547" t="s">
        <v>345</v>
      </c>
      <c r="T547" t="s">
        <v>217</v>
      </c>
      <c r="U547" t="s">
        <v>9756</v>
      </c>
      <c r="V547">
        <v>4</v>
      </c>
      <c r="W547">
        <v>5</v>
      </c>
      <c r="X547" t="s">
        <v>218</v>
      </c>
      <c r="Z547" t="s">
        <v>219</v>
      </c>
      <c r="AC547">
        <v>0</v>
      </c>
      <c r="AE547">
        <v>0</v>
      </c>
      <c r="AI547" t="s">
        <v>220</v>
      </c>
      <c r="AJ547" t="s">
        <v>347</v>
      </c>
      <c r="AK547" s="15">
        <v>42286</v>
      </c>
      <c r="AL547">
        <v>7650.36</v>
      </c>
      <c r="AM547">
        <f t="shared" si="24"/>
        <v>44</v>
      </c>
      <c r="AN547" t="str">
        <f t="shared" si="25"/>
        <v>44-48</v>
      </c>
      <c r="AO547" t="str">
        <f t="shared" si="26"/>
        <v>6.000 a 7.999</v>
      </c>
    </row>
    <row r="548" spans="1:41" x14ac:dyDescent="0.25">
      <c r="A548" t="s">
        <v>2306</v>
      </c>
      <c r="B548" t="s">
        <v>239</v>
      </c>
      <c r="C548">
        <v>1958282</v>
      </c>
      <c r="D548">
        <v>98644734687</v>
      </c>
      <c r="E548" t="s">
        <v>2307</v>
      </c>
      <c r="F548" t="s">
        <v>209</v>
      </c>
      <c r="G548" t="s">
        <v>2308</v>
      </c>
      <c r="H548" t="s">
        <v>225</v>
      </c>
      <c r="I548" t="s">
        <v>212</v>
      </c>
      <c r="K548" t="s">
        <v>213</v>
      </c>
      <c r="M548">
        <v>216</v>
      </c>
      <c r="N548" t="s">
        <v>489</v>
      </c>
      <c r="O548" t="s">
        <v>244</v>
      </c>
      <c r="P548">
        <v>211</v>
      </c>
      <c r="Q548" t="s">
        <v>245</v>
      </c>
      <c r="R548" t="s">
        <v>244</v>
      </c>
      <c r="T548" t="s">
        <v>217</v>
      </c>
      <c r="U548" t="s">
        <v>9755</v>
      </c>
      <c r="V548">
        <v>3</v>
      </c>
      <c r="W548">
        <v>7</v>
      </c>
      <c r="X548" t="s">
        <v>218</v>
      </c>
      <c r="Z548" t="s">
        <v>219</v>
      </c>
      <c r="AC548">
        <v>0</v>
      </c>
      <c r="AE548">
        <v>0</v>
      </c>
      <c r="AI548" t="s">
        <v>220</v>
      </c>
      <c r="AJ548" t="s">
        <v>221</v>
      </c>
      <c r="AK548" s="15">
        <v>41114</v>
      </c>
      <c r="AL548">
        <v>6149.95</v>
      </c>
      <c r="AM548">
        <f t="shared" si="24"/>
        <v>50</v>
      </c>
      <c r="AN548" t="str">
        <f t="shared" si="25"/>
        <v>49-53</v>
      </c>
      <c r="AO548" t="str">
        <f t="shared" si="26"/>
        <v>6.000 a 7.999</v>
      </c>
    </row>
    <row r="549" spans="1:41" x14ac:dyDescent="0.25">
      <c r="A549" t="s">
        <v>2309</v>
      </c>
      <c r="B549" t="s">
        <v>239</v>
      </c>
      <c r="C549">
        <v>1123506</v>
      </c>
      <c r="D549">
        <v>107227690</v>
      </c>
      <c r="E549" t="s">
        <v>2310</v>
      </c>
      <c r="F549" t="s">
        <v>209</v>
      </c>
      <c r="G549" t="s">
        <v>2311</v>
      </c>
      <c r="H549" t="s">
        <v>225</v>
      </c>
      <c r="I549" t="s">
        <v>212</v>
      </c>
      <c r="K549" t="s">
        <v>213</v>
      </c>
      <c r="L549" t="s">
        <v>2312</v>
      </c>
      <c r="M549">
        <v>771</v>
      </c>
      <c r="N549" t="s">
        <v>303</v>
      </c>
      <c r="O549" t="s">
        <v>283</v>
      </c>
      <c r="P549">
        <v>746</v>
      </c>
      <c r="Q549" t="s">
        <v>289</v>
      </c>
      <c r="R549" t="s">
        <v>283</v>
      </c>
      <c r="T549" t="s">
        <v>252</v>
      </c>
      <c r="U549" t="s">
        <v>9755</v>
      </c>
      <c r="V549">
        <v>4</v>
      </c>
      <c r="W549">
        <v>16</v>
      </c>
      <c r="X549" t="s">
        <v>218</v>
      </c>
      <c r="Z549" t="s">
        <v>219</v>
      </c>
      <c r="AC549">
        <v>0</v>
      </c>
      <c r="AE549">
        <v>0</v>
      </c>
      <c r="AI549" t="s">
        <v>220</v>
      </c>
      <c r="AJ549" t="s">
        <v>221</v>
      </c>
      <c r="AK549" s="15">
        <v>34712</v>
      </c>
      <c r="AL549">
        <v>10687.24</v>
      </c>
      <c r="AM549">
        <f t="shared" si="24"/>
        <v>50</v>
      </c>
      <c r="AN549" t="str">
        <f t="shared" si="25"/>
        <v>49-53</v>
      </c>
      <c r="AO549" t="str">
        <f t="shared" si="26"/>
        <v>10.000 a 11.999</v>
      </c>
    </row>
    <row r="550" spans="1:41" x14ac:dyDescent="0.25">
      <c r="A550" t="s">
        <v>2313</v>
      </c>
      <c r="B550" t="s">
        <v>239</v>
      </c>
      <c r="C550">
        <v>1123569</v>
      </c>
      <c r="D550">
        <v>95193600697</v>
      </c>
      <c r="E550" t="s">
        <v>2314</v>
      </c>
      <c r="F550" t="s">
        <v>209</v>
      </c>
      <c r="G550" t="s">
        <v>2315</v>
      </c>
      <c r="H550" t="s">
        <v>335</v>
      </c>
      <c r="I550" t="s">
        <v>212</v>
      </c>
      <c r="K550" t="s">
        <v>213</v>
      </c>
      <c r="L550" t="s">
        <v>367</v>
      </c>
      <c r="M550">
        <v>485</v>
      </c>
      <c r="N550" t="s">
        <v>411</v>
      </c>
      <c r="O550" t="s">
        <v>244</v>
      </c>
      <c r="P550">
        <v>211</v>
      </c>
      <c r="Q550" t="s">
        <v>245</v>
      </c>
      <c r="R550" t="s">
        <v>244</v>
      </c>
      <c r="T550" t="s">
        <v>217</v>
      </c>
      <c r="U550" t="s">
        <v>9754</v>
      </c>
      <c r="V550">
        <v>4</v>
      </c>
      <c r="W550">
        <v>16</v>
      </c>
      <c r="X550" t="s">
        <v>218</v>
      </c>
      <c r="Z550" t="s">
        <v>219</v>
      </c>
      <c r="AC550">
        <v>0</v>
      </c>
      <c r="AE550">
        <v>0</v>
      </c>
      <c r="AI550" t="s">
        <v>220</v>
      </c>
      <c r="AJ550" t="s">
        <v>221</v>
      </c>
      <c r="AK550" s="15">
        <v>34713</v>
      </c>
      <c r="AL550">
        <v>11827.65</v>
      </c>
      <c r="AM550">
        <f t="shared" si="24"/>
        <v>51</v>
      </c>
      <c r="AN550" t="str">
        <f t="shared" si="25"/>
        <v>49-53</v>
      </c>
      <c r="AO550" t="str">
        <f t="shared" si="26"/>
        <v>10.000 a 11.999</v>
      </c>
    </row>
    <row r="551" spans="1:41" x14ac:dyDescent="0.25">
      <c r="A551" t="s">
        <v>2316</v>
      </c>
      <c r="B551" t="s">
        <v>239</v>
      </c>
      <c r="C551">
        <v>1455932</v>
      </c>
      <c r="D551">
        <v>5020384623</v>
      </c>
      <c r="E551" t="s">
        <v>2317</v>
      </c>
      <c r="F551" t="s">
        <v>209</v>
      </c>
      <c r="G551" t="s">
        <v>2318</v>
      </c>
      <c r="H551" t="s">
        <v>225</v>
      </c>
      <c r="I551" t="s">
        <v>212</v>
      </c>
      <c r="K551" t="s">
        <v>213</v>
      </c>
      <c r="L551" t="s">
        <v>261</v>
      </c>
      <c r="M551">
        <v>468</v>
      </c>
      <c r="N551" t="s">
        <v>2319</v>
      </c>
      <c r="O551" t="s">
        <v>244</v>
      </c>
      <c r="P551">
        <v>211</v>
      </c>
      <c r="Q551" t="s">
        <v>245</v>
      </c>
      <c r="R551" t="s">
        <v>244</v>
      </c>
      <c r="T551" t="s">
        <v>263</v>
      </c>
      <c r="U551" t="s">
        <v>9756</v>
      </c>
      <c r="V551">
        <v>4</v>
      </c>
      <c r="W551">
        <v>12</v>
      </c>
      <c r="X551" t="s">
        <v>218</v>
      </c>
      <c r="Z551" t="s">
        <v>219</v>
      </c>
      <c r="AC551">
        <v>0</v>
      </c>
      <c r="AE551">
        <v>0</v>
      </c>
      <c r="AI551" t="s">
        <v>220</v>
      </c>
      <c r="AJ551" t="s">
        <v>221</v>
      </c>
      <c r="AK551" s="15">
        <v>38147</v>
      </c>
      <c r="AL551">
        <v>13214.01</v>
      </c>
      <c r="AM551">
        <f t="shared" si="24"/>
        <v>42</v>
      </c>
      <c r="AN551" t="str">
        <f t="shared" si="25"/>
        <v>39-43</v>
      </c>
      <c r="AO551" t="str">
        <f t="shared" si="26"/>
        <v>12.000 a 13.999</v>
      </c>
    </row>
    <row r="552" spans="1:41" x14ac:dyDescent="0.25">
      <c r="A552" t="s">
        <v>2320</v>
      </c>
      <c r="B552" t="s">
        <v>207</v>
      </c>
      <c r="C552">
        <v>1942219</v>
      </c>
      <c r="D552">
        <v>5465878606</v>
      </c>
      <c r="E552" t="s">
        <v>2321</v>
      </c>
      <c r="F552" t="s">
        <v>209</v>
      </c>
      <c r="G552" t="s">
        <v>2322</v>
      </c>
      <c r="H552" t="s">
        <v>211</v>
      </c>
      <c r="I552" t="s">
        <v>212</v>
      </c>
      <c r="K552" t="s">
        <v>213</v>
      </c>
      <c r="M552">
        <v>399</v>
      </c>
      <c r="N552" t="s">
        <v>525</v>
      </c>
      <c r="O552" t="s">
        <v>298</v>
      </c>
      <c r="P552">
        <v>399</v>
      </c>
      <c r="Q552" t="s">
        <v>525</v>
      </c>
      <c r="R552" t="s">
        <v>298</v>
      </c>
      <c r="T552" t="s">
        <v>217</v>
      </c>
      <c r="U552" t="s">
        <v>9755</v>
      </c>
      <c r="V552">
        <v>4</v>
      </c>
      <c r="W552">
        <v>7</v>
      </c>
      <c r="X552" t="s">
        <v>218</v>
      </c>
      <c r="Z552" t="s">
        <v>219</v>
      </c>
      <c r="AB552" t="s">
        <v>2129</v>
      </c>
      <c r="AC552">
        <v>0</v>
      </c>
      <c r="AE552">
        <v>0</v>
      </c>
      <c r="AG552" t="s">
        <v>2323</v>
      </c>
      <c r="AH552" t="s">
        <v>2324</v>
      </c>
      <c r="AI552" t="s">
        <v>220</v>
      </c>
      <c r="AJ552" t="s">
        <v>347</v>
      </c>
      <c r="AK552" s="15">
        <v>41040</v>
      </c>
      <c r="AL552">
        <v>0</v>
      </c>
      <c r="AM552">
        <f t="shared" si="24"/>
        <v>39</v>
      </c>
      <c r="AN552" t="str">
        <f t="shared" si="25"/>
        <v>39-43</v>
      </c>
      <c r="AO552" t="str">
        <f t="shared" si="26"/>
        <v>até 1.999</v>
      </c>
    </row>
    <row r="553" spans="1:41" x14ac:dyDescent="0.25">
      <c r="A553" t="s">
        <v>2325</v>
      </c>
      <c r="B553" t="s">
        <v>239</v>
      </c>
      <c r="C553">
        <v>2455541</v>
      </c>
      <c r="D553">
        <v>422027600</v>
      </c>
      <c r="E553" t="s">
        <v>2326</v>
      </c>
      <c r="F553" t="s">
        <v>209</v>
      </c>
      <c r="G553" t="s">
        <v>2327</v>
      </c>
      <c r="H553" t="s">
        <v>225</v>
      </c>
      <c r="I553" t="s">
        <v>212</v>
      </c>
      <c r="K553" t="s">
        <v>213</v>
      </c>
      <c r="L553" t="s">
        <v>281</v>
      </c>
      <c r="M553">
        <v>496</v>
      </c>
      <c r="N553" t="s">
        <v>1122</v>
      </c>
      <c r="O553" t="s">
        <v>244</v>
      </c>
      <c r="P553">
        <v>211</v>
      </c>
      <c r="Q553" t="s">
        <v>245</v>
      </c>
      <c r="R553" t="s">
        <v>244</v>
      </c>
      <c r="T553" t="s">
        <v>327</v>
      </c>
      <c r="U553" t="s">
        <v>9756</v>
      </c>
      <c r="V553">
        <v>4</v>
      </c>
      <c r="W553">
        <v>12</v>
      </c>
      <c r="X553" t="s">
        <v>218</v>
      </c>
      <c r="Z553" t="s">
        <v>219</v>
      </c>
      <c r="AC553">
        <v>0</v>
      </c>
      <c r="AE553">
        <v>0</v>
      </c>
      <c r="AI553" t="s">
        <v>220</v>
      </c>
      <c r="AJ553" t="s">
        <v>221</v>
      </c>
      <c r="AK553" s="15">
        <v>38156</v>
      </c>
      <c r="AL553">
        <v>7856.98</v>
      </c>
      <c r="AM553">
        <f t="shared" si="24"/>
        <v>44</v>
      </c>
      <c r="AN553" t="str">
        <f t="shared" si="25"/>
        <v>44-48</v>
      </c>
      <c r="AO553" t="str">
        <f t="shared" si="26"/>
        <v>6.000 a 7.999</v>
      </c>
    </row>
    <row r="554" spans="1:41" x14ac:dyDescent="0.25">
      <c r="A554" t="s">
        <v>2328</v>
      </c>
      <c r="B554" t="s">
        <v>207</v>
      </c>
      <c r="C554">
        <v>1939180</v>
      </c>
      <c r="D554">
        <v>8946126620</v>
      </c>
      <c r="E554" t="s">
        <v>2329</v>
      </c>
      <c r="F554" t="s">
        <v>209</v>
      </c>
      <c r="G554" t="s">
        <v>2330</v>
      </c>
      <c r="H554" t="s">
        <v>225</v>
      </c>
      <c r="I554" t="s">
        <v>212</v>
      </c>
      <c r="K554" t="s">
        <v>213</v>
      </c>
      <c r="M554">
        <v>407</v>
      </c>
      <c r="N554" t="s">
        <v>795</v>
      </c>
      <c r="O554" t="s">
        <v>215</v>
      </c>
      <c r="P554">
        <v>407</v>
      </c>
      <c r="Q554" t="s">
        <v>795</v>
      </c>
      <c r="R554" t="s">
        <v>215</v>
      </c>
      <c r="T554" t="s">
        <v>230</v>
      </c>
      <c r="U554" t="s">
        <v>9755</v>
      </c>
      <c r="V554">
        <v>4</v>
      </c>
      <c r="W554">
        <v>8</v>
      </c>
      <c r="X554" t="s">
        <v>218</v>
      </c>
      <c r="Z554" t="s">
        <v>219</v>
      </c>
      <c r="AC554">
        <v>0</v>
      </c>
      <c r="AE554">
        <v>0</v>
      </c>
      <c r="AI554" t="s">
        <v>220</v>
      </c>
      <c r="AJ554" t="s">
        <v>221</v>
      </c>
      <c r="AK554" s="15">
        <v>41031</v>
      </c>
      <c r="AL554">
        <v>6022.49</v>
      </c>
      <c r="AM554">
        <f t="shared" si="24"/>
        <v>35</v>
      </c>
      <c r="AN554" t="str">
        <f t="shared" si="25"/>
        <v>34-38</v>
      </c>
      <c r="AO554" t="str">
        <f t="shared" si="26"/>
        <v>6.000 a 7.999</v>
      </c>
    </row>
    <row r="555" spans="1:41" x14ac:dyDescent="0.25">
      <c r="A555" t="s">
        <v>2331</v>
      </c>
      <c r="B555" t="s">
        <v>239</v>
      </c>
      <c r="C555">
        <v>1873220</v>
      </c>
      <c r="D555">
        <v>4507557623</v>
      </c>
      <c r="E555" t="s">
        <v>2332</v>
      </c>
      <c r="F555" t="s">
        <v>209</v>
      </c>
      <c r="G555" t="s">
        <v>2333</v>
      </c>
      <c r="H555" t="s">
        <v>225</v>
      </c>
      <c r="I555" t="s">
        <v>212</v>
      </c>
      <c r="K555" t="s">
        <v>213</v>
      </c>
      <c r="M555">
        <v>481</v>
      </c>
      <c r="N555" t="s">
        <v>542</v>
      </c>
      <c r="O555" t="s">
        <v>244</v>
      </c>
      <c r="P555">
        <v>211</v>
      </c>
      <c r="Q555" t="s">
        <v>245</v>
      </c>
      <c r="R555" t="s">
        <v>244</v>
      </c>
      <c r="T555" t="s">
        <v>290</v>
      </c>
      <c r="U555" t="s">
        <v>9755</v>
      </c>
      <c r="V555">
        <v>4</v>
      </c>
      <c r="W555">
        <v>8</v>
      </c>
      <c r="X555" t="s">
        <v>218</v>
      </c>
      <c r="Z555" t="s">
        <v>219</v>
      </c>
      <c r="AC555">
        <v>0</v>
      </c>
      <c r="AE555">
        <v>0</v>
      </c>
      <c r="AI555" t="s">
        <v>220</v>
      </c>
      <c r="AJ555" t="s">
        <v>221</v>
      </c>
      <c r="AK555" s="15">
        <v>40715</v>
      </c>
      <c r="AL555">
        <v>9933.35</v>
      </c>
      <c r="AM555">
        <f t="shared" si="24"/>
        <v>43</v>
      </c>
      <c r="AN555" t="str">
        <f t="shared" si="25"/>
        <v>39-43</v>
      </c>
      <c r="AO555" t="str">
        <f t="shared" si="26"/>
        <v>8.000 a 9.999</v>
      </c>
    </row>
    <row r="556" spans="1:41" x14ac:dyDescent="0.25">
      <c r="A556" t="s">
        <v>2334</v>
      </c>
      <c r="B556" t="s">
        <v>207</v>
      </c>
      <c r="C556">
        <v>2568577</v>
      </c>
      <c r="D556">
        <v>4209224669</v>
      </c>
      <c r="E556" t="s">
        <v>2335</v>
      </c>
      <c r="F556" t="s">
        <v>209</v>
      </c>
      <c r="G556" t="s">
        <v>2336</v>
      </c>
      <c r="H556" t="s">
        <v>225</v>
      </c>
      <c r="I556" t="s">
        <v>212</v>
      </c>
      <c r="K556" t="s">
        <v>213</v>
      </c>
      <c r="L556" t="s">
        <v>2337</v>
      </c>
      <c r="M556">
        <v>288</v>
      </c>
      <c r="N556" t="s">
        <v>979</v>
      </c>
      <c r="O556" t="s">
        <v>362</v>
      </c>
      <c r="P556">
        <v>288</v>
      </c>
      <c r="Q556" t="s">
        <v>979</v>
      </c>
      <c r="R556" t="s">
        <v>362</v>
      </c>
      <c r="T556" t="s">
        <v>263</v>
      </c>
      <c r="U556" t="s">
        <v>9755</v>
      </c>
      <c r="V556">
        <v>4</v>
      </c>
      <c r="W556">
        <v>9</v>
      </c>
      <c r="X556" t="s">
        <v>218</v>
      </c>
      <c r="Z556" t="s">
        <v>219</v>
      </c>
      <c r="AC556">
        <v>0</v>
      </c>
      <c r="AE556">
        <v>0</v>
      </c>
      <c r="AI556" t="s">
        <v>220</v>
      </c>
      <c r="AJ556" t="s">
        <v>221</v>
      </c>
      <c r="AK556" s="15">
        <v>40204</v>
      </c>
      <c r="AL556">
        <v>6895.57</v>
      </c>
      <c r="AM556">
        <f t="shared" si="24"/>
        <v>42</v>
      </c>
      <c r="AN556" t="str">
        <f t="shared" si="25"/>
        <v>39-43</v>
      </c>
      <c r="AO556" t="str">
        <f t="shared" si="26"/>
        <v>6.000 a 7.999</v>
      </c>
    </row>
    <row r="557" spans="1:41" x14ac:dyDescent="0.25">
      <c r="A557" t="s">
        <v>2338</v>
      </c>
      <c r="B557" t="s">
        <v>207</v>
      </c>
      <c r="C557">
        <v>2178390</v>
      </c>
      <c r="D557">
        <v>9034119629</v>
      </c>
      <c r="E557" t="s">
        <v>684</v>
      </c>
      <c r="F557" t="s">
        <v>209</v>
      </c>
      <c r="G557" t="s">
        <v>2339</v>
      </c>
      <c r="H557" t="s">
        <v>287</v>
      </c>
      <c r="I557" t="s">
        <v>212</v>
      </c>
      <c r="K557" t="s">
        <v>213</v>
      </c>
      <c r="M557">
        <v>4</v>
      </c>
      <c r="N557" t="s">
        <v>262</v>
      </c>
      <c r="O557" t="s">
        <v>215</v>
      </c>
      <c r="P557">
        <v>4</v>
      </c>
      <c r="Q557" t="s">
        <v>262</v>
      </c>
      <c r="R557" t="s">
        <v>215</v>
      </c>
      <c r="T557" t="s">
        <v>252</v>
      </c>
      <c r="U557" t="s">
        <v>9755</v>
      </c>
      <c r="V557">
        <v>4</v>
      </c>
      <c r="W557">
        <v>6</v>
      </c>
      <c r="X557" t="s">
        <v>218</v>
      </c>
      <c r="Z557" t="s">
        <v>219</v>
      </c>
      <c r="AC557">
        <v>0</v>
      </c>
      <c r="AE557">
        <v>0</v>
      </c>
      <c r="AI557" t="s">
        <v>220</v>
      </c>
      <c r="AJ557" t="s">
        <v>221</v>
      </c>
      <c r="AK557" s="15">
        <v>41947</v>
      </c>
      <c r="AL557">
        <v>4153.96</v>
      </c>
      <c r="AM557">
        <f t="shared" si="24"/>
        <v>33</v>
      </c>
      <c r="AN557" t="str">
        <f t="shared" si="25"/>
        <v>29-33</v>
      </c>
      <c r="AO557" t="str">
        <f t="shared" si="26"/>
        <v>4.000 a 5.999</v>
      </c>
    </row>
    <row r="558" spans="1:41" x14ac:dyDescent="0.25">
      <c r="A558" t="s">
        <v>2340</v>
      </c>
      <c r="B558" t="s">
        <v>207</v>
      </c>
      <c r="C558">
        <v>1648429</v>
      </c>
      <c r="D558">
        <v>1390766624</v>
      </c>
      <c r="E558" t="s">
        <v>2341</v>
      </c>
      <c r="F558" t="s">
        <v>233</v>
      </c>
      <c r="G558" t="s">
        <v>2342</v>
      </c>
      <c r="H558" t="s">
        <v>211</v>
      </c>
      <c r="I558" t="s">
        <v>212</v>
      </c>
      <c r="K558" t="s">
        <v>213</v>
      </c>
      <c r="L558" t="s">
        <v>261</v>
      </c>
      <c r="M558">
        <v>89</v>
      </c>
      <c r="N558" t="s">
        <v>679</v>
      </c>
      <c r="O558" t="s">
        <v>215</v>
      </c>
      <c r="P558">
        <v>89</v>
      </c>
      <c r="Q558" t="s">
        <v>679</v>
      </c>
      <c r="R558" t="s">
        <v>215</v>
      </c>
      <c r="T558" t="s">
        <v>230</v>
      </c>
      <c r="U558" t="s">
        <v>9756</v>
      </c>
      <c r="V558">
        <v>4</v>
      </c>
      <c r="W558">
        <v>10</v>
      </c>
      <c r="X558" t="s">
        <v>218</v>
      </c>
      <c r="Z558" t="s">
        <v>219</v>
      </c>
      <c r="AC558">
        <v>0</v>
      </c>
      <c r="AE558">
        <v>0</v>
      </c>
      <c r="AI558" t="s">
        <v>220</v>
      </c>
      <c r="AJ558" t="s">
        <v>2343</v>
      </c>
      <c r="AK558" s="15">
        <v>39680</v>
      </c>
      <c r="AL558">
        <v>10057.17</v>
      </c>
      <c r="AM558">
        <f t="shared" si="24"/>
        <v>42</v>
      </c>
      <c r="AN558" t="str">
        <f t="shared" si="25"/>
        <v>39-43</v>
      </c>
      <c r="AO558" t="str">
        <f t="shared" si="26"/>
        <v>10.000 a 11.999</v>
      </c>
    </row>
    <row r="559" spans="1:41" x14ac:dyDescent="0.25">
      <c r="A559" t="s">
        <v>2344</v>
      </c>
      <c r="B559" t="s">
        <v>207</v>
      </c>
      <c r="C559">
        <v>3138387</v>
      </c>
      <c r="D559">
        <v>9308634614</v>
      </c>
      <c r="E559" t="s">
        <v>2345</v>
      </c>
      <c r="F559" t="s">
        <v>233</v>
      </c>
      <c r="G559" t="s">
        <v>2346</v>
      </c>
      <c r="H559" t="s">
        <v>211</v>
      </c>
      <c r="I559" t="s">
        <v>212</v>
      </c>
      <c r="K559" t="s">
        <v>213</v>
      </c>
      <c r="M559">
        <v>585</v>
      </c>
      <c r="N559" t="s">
        <v>1033</v>
      </c>
      <c r="O559" t="s">
        <v>215</v>
      </c>
      <c r="P559">
        <v>585</v>
      </c>
      <c r="Q559" t="s">
        <v>1033</v>
      </c>
      <c r="R559" t="s">
        <v>215</v>
      </c>
      <c r="T559" t="s">
        <v>217</v>
      </c>
      <c r="U559" t="s">
        <v>9755</v>
      </c>
      <c r="V559">
        <v>3</v>
      </c>
      <c r="W559">
        <v>3</v>
      </c>
      <c r="X559" t="s">
        <v>218</v>
      </c>
      <c r="Z559" t="s">
        <v>219</v>
      </c>
      <c r="AC559">
        <v>0</v>
      </c>
      <c r="AE559">
        <v>0</v>
      </c>
      <c r="AI559" t="s">
        <v>220</v>
      </c>
      <c r="AJ559" t="s">
        <v>221</v>
      </c>
      <c r="AK559" s="15">
        <v>43658</v>
      </c>
      <c r="AL559">
        <v>3707.09</v>
      </c>
      <c r="AM559">
        <f t="shared" si="24"/>
        <v>34</v>
      </c>
      <c r="AN559" t="str">
        <f t="shared" si="25"/>
        <v>34-38</v>
      </c>
      <c r="AO559" t="str">
        <f t="shared" si="26"/>
        <v>2.000 a 3.999</v>
      </c>
    </row>
    <row r="560" spans="1:41" x14ac:dyDescent="0.25">
      <c r="A560" t="s">
        <v>2347</v>
      </c>
      <c r="B560" t="s">
        <v>239</v>
      </c>
      <c r="C560">
        <v>2994461</v>
      </c>
      <c r="D560">
        <v>1526734664</v>
      </c>
      <c r="E560" t="s">
        <v>2348</v>
      </c>
      <c r="F560" t="s">
        <v>233</v>
      </c>
      <c r="G560" t="s">
        <v>2349</v>
      </c>
      <c r="H560" t="s">
        <v>225</v>
      </c>
      <c r="I560" t="s">
        <v>212</v>
      </c>
      <c r="K560" t="s">
        <v>213</v>
      </c>
      <c r="M560">
        <v>211</v>
      </c>
      <c r="N560" t="s">
        <v>245</v>
      </c>
      <c r="O560" t="s">
        <v>244</v>
      </c>
      <c r="P560">
        <v>211</v>
      </c>
      <c r="Q560" t="s">
        <v>245</v>
      </c>
      <c r="R560" t="s">
        <v>244</v>
      </c>
      <c r="T560" t="s">
        <v>230</v>
      </c>
      <c r="U560" t="s">
        <v>9755</v>
      </c>
      <c r="V560">
        <v>3</v>
      </c>
      <c r="W560">
        <v>4</v>
      </c>
      <c r="X560" t="s">
        <v>381</v>
      </c>
      <c r="Z560" t="s">
        <v>219</v>
      </c>
      <c r="AB560" t="s">
        <v>382</v>
      </c>
      <c r="AC560">
        <v>0</v>
      </c>
      <c r="AE560">
        <v>26443</v>
      </c>
      <c r="AF560" t="s">
        <v>383</v>
      </c>
      <c r="AG560" t="s">
        <v>2350</v>
      </c>
      <c r="AH560" t="s">
        <v>219</v>
      </c>
      <c r="AI560" t="s">
        <v>220</v>
      </c>
      <c r="AJ560" t="s">
        <v>221</v>
      </c>
      <c r="AK560" s="15">
        <v>43045</v>
      </c>
      <c r="AL560">
        <v>4503.4799999999996</v>
      </c>
      <c r="AM560">
        <f t="shared" si="24"/>
        <v>36</v>
      </c>
      <c r="AN560" t="str">
        <f t="shared" si="25"/>
        <v>34-38</v>
      </c>
      <c r="AO560" t="str">
        <f t="shared" si="26"/>
        <v>4.000 a 5.999</v>
      </c>
    </row>
    <row r="561" spans="1:41" x14ac:dyDescent="0.25">
      <c r="A561" t="s">
        <v>2351</v>
      </c>
      <c r="B561" t="s">
        <v>207</v>
      </c>
      <c r="C561">
        <v>1918260</v>
      </c>
      <c r="D561">
        <v>1377105695</v>
      </c>
      <c r="E561" t="s">
        <v>2317</v>
      </c>
      <c r="F561" t="s">
        <v>209</v>
      </c>
      <c r="G561" t="s">
        <v>2318</v>
      </c>
      <c r="H561" t="s">
        <v>211</v>
      </c>
      <c r="I561" t="s">
        <v>212</v>
      </c>
      <c r="K561" t="s">
        <v>213</v>
      </c>
      <c r="M561">
        <v>89</v>
      </c>
      <c r="N561" t="s">
        <v>679</v>
      </c>
      <c r="O561" t="s">
        <v>215</v>
      </c>
      <c r="P561">
        <v>89</v>
      </c>
      <c r="Q561" t="s">
        <v>679</v>
      </c>
      <c r="R561" t="s">
        <v>215</v>
      </c>
      <c r="T561" t="s">
        <v>230</v>
      </c>
      <c r="U561" t="s">
        <v>9754</v>
      </c>
      <c r="V561">
        <v>4</v>
      </c>
      <c r="W561">
        <v>8</v>
      </c>
      <c r="X561" t="s">
        <v>218</v>
      </c>
      <c r="Z561" t="s">
        <v>219</v>
      </c>
      <c r="AC561">
        <v>0</v>
      </c>
      <c r="AE561">
        <v>0</v>
      </c>
      <c r="AI561" t="s">
        <v>220</v>
      </c>
      <c r="AJ561" t="s">
        <v>221</v>
      </c>
      <c r="AK561" s="15">
        <v>40956</v>
      </c>
      <c r="AL561">
        <v>4334.4399999999996</v>
      </c>
      <c r="AM561">
        <f t="shared" si="24"/>
        <v>42</v>
      </c>
      <c r="AN561" t="str">
        <f t="shared" si="25"/>
        <v>39-43</v>
      </c>
      <c r="AO561" t="str">
        <f t="shared" si="26"/>
        <v>4.000 a 5.999</v>
      </c>
    </row>
    <row r="562" spans="1:41" x14ac:dyDescent="0.25">
      <c r="A562" t="s">
        <v>2352</v>
      </c>
      <c r="B562" t="s">
        <v>239</v>
      </c>
      <c r="C562">
        <v>2274895</v>
      </c>
      <c r="D562">
        <v>98716670604</v>
      </c>
      <c r="E562" t="s">
        <v>2353</v>
      </c>
      <c r="F562" t="s">
        <v>209</v>
      </c>
      <c r="G562" t="s">
        <v>2354</v>
      </c>
      <c r="H562" t="s">
        <v>225</v>
      </c>
      <c r="I562" t="s">
        <v>212</v>
      </c>
      <c r="K562" t="s">
        <v>514</v>
      </c>
      <c r="L562" t="s">
        <v>1269</v>
      </c>
      <c r="M562">
        <v>769</v>
      </c>
      <c r="N562" t="s">
        <v>288</v>
      </c>
      <c r="O562" t="s">
        <v>283</v>
      </c>
      <c r="P562">
        <v>746</v>
      </c>
      <c r="Q562" t="s">
        <v>289</v>
      </c>
      <c r="R562" t="s">
        <v>283</v>
      </c>
      <c r="T562" t="s">
        <v>263</v>
      </c>
      <c r="U562" t="s">
        <v>9756</v>
      </c>
      <c r="V562">
        <v>4</v>
      </c>
      <c r="W562">
        <v>12</v>
      </c>
      <c r="X562" t="s">
        <v>218</v>
      </c>
      <c r="Z562" t="s">
        <v>219</v>
      </c>
      <c r="AC562">
        <v>0</v>
      </c>
      <c r="AE562">
        <v>0</v>
      </c>
      <c r="AI562" t="s">
        <v>220</v>
      </c>
      <c r="AJ562" t="s">
        <v>304</v>
      </c>
      <c r="AK562" s="15">
        <v>37977</v>
      </c>
      <c r="AL562">
        <v>13293.92</v>
      </c>
      <c r="AM562">
        <f t="shared" si="24"/>
        <v>50</v>
      </c>
      <c r="AN562" t="str">
        <f t="shared" si="25"/>
        <v>49-53</v>
      </c>
      <c r="AO562" t="str">
        <f t="shared" si="26"/>
        <v>12.000 a 13.999</v>
      </c>
    </row>
    <row r="563" spans="1:41" x14ac:dyDescent="0.25">
      <c r="A563" t="s">
        <v>2355</v>
      </c>
      <c r="B563" t="s">
        <v>239</v>
      </c>
      <c r="C563">
        <v>1440163</v>
      </c>
      <c r="D563">
        <v>26143275653</v>
      </c>
      <c r="E563" t="s">
        <v>1840</v>
      </c>
      <c r="F563" t="s">
        <v>233</v>
      </c>
      <c r="G563" t="s">
        <v>1065</v>
      </c>
      <c r="H563" t="s">
        <v>225</v>
      </c>
      <c r="I563" t="s">
        <v>212</v>
      </c>
      <c r="K563" t="s">
        <v>213</v>
      </c>
      <c r="L563" t="s">
        <v>2356</v>
      </c>
      <c r="M563">
        <v>489</v>
      </c>
      <c r="N563" t="s">
        <v>2235</v>
      </c>
      <c r="O563" t="s">
        <v>244</v>
      </c>
      <c r="P563">
        <v>211</v>
      </c>
      <c r="Q563" t="s">
        <v>245</v>
      </c>
      <c r="R563" t="s">
        <v>244</v>
      </c>
      <c r="T563" t="s">
        <v>290</v>
      </c>
      <c r="U563" t="s">
        <v>9754</v>
      </c>
      <c r="V563">
        <v>4</v>
      </c>
      <c r="W563">
        <v>12</v>
      </c>
      <c r="X563" t="s">
        <v>218</v>
      </c>
      <c r="Z563" t="s">
        <v>219</v>
      </c>
      <c r="AC563">
        <v>0</v>
      </c>
      <c r="AE563">
        <v>0</v>
      </c>
      <c r="AI563" t="s">
        <v>220</v>
      </c>
      <c r="AJ563" t="s">
        <v>221</v>
      </c>
      <c r="AK563" s="15">
        <v>38006</v>
      </c>
      <c r="AL563">
        <v>9349.85</v>
      </c>
      <c r="AM563">
        <f t="shared" si="24"/>
        <v>65</v>
      </c>
      <c r="AN563" t="str">
        <f t="shared" si="25"/>
        <v>64-68</v>
      </c>
      <c r="AO563" t="str">
        <f t="shared" si="26"/>
        <v>8.000 a 9.999</v>
      </c>
    </row>
    <row r="564" spans="1:41" x14ac:dyDescent="0.25">
      <c r="A564" t="s">
        <v>2357</v>
      </c>
      <c r="B564" t="s">
        <v>207</v>
      </c>
      <c r="C564">
        <v>409570</v>
      </c>
      <c r="D564">
        <v>39415562668</v>
      </c>
      <c r="E564" t="s">
        <v>2358</v>
      </c>
      <c r="F564" t="s">
        <v>209</v>
      </c>
      <c r="G564" t="s">
        <v>2359</v>
      </c>
      <c r="H564" t="s">
        <v>225</v>
      </c>
      <c r="I564" t="s">
        <v>212</v>
      </c>
      <c r="K564" t="s">
        <v>213</v>
      </c>
      <c r="L564" t="s">
        <v>261</v>
      </c>
      <c r="M564">
        <v>342</v>
      </c>
      <c r="N564" t="s">
        <v>2360</v>
      </c>
      <c r="O564" t="s">
        <v>215</v>
      </c>
      <c r="P564">
        <v>340</v>
      </c>
      <c r="Q564" t="s">
        <v>670</v>
      </c>
      <c r="R564" t="s">
        <v>215</v>
      </c>
      <c r="T564" t="s">
        <v>217</v>
      </c>
      <c r="U564" t="s">
        <v>9755</v>
      </c>
      <c r="V564">
        <v>4</v>
      </c>
      <c r="W564">
        <v>16</v>
      </c>
      <c r="X564" t="s">
        <v>218</v>
      </c>
      <c r="Z564" t="s">
        <v>219</v>
      </c>
      <c r="AC564">
        <v>0</v>
      </c>
      <c r="AE564">
        <v>0</v>
      </c>
      <c r="AI564" t="s">
        <v>220</v>
      </c>
      <c r="AJ564" t="s">
        <v>221</v>
      </c>
      <c r="AK564" s="15">
        <v>29281</v>
      </c>
      <c r="AL564">
        <v>8179.59</v>
      </c>
      <c r="AM564">
        <f t="shared" si="24"/>
        <v>61</v>
      </c>
      <c r="AN564" t="str">
        <f t="shared" si="25"/>
        <v>59-63</v>
      </c>
      <c r="AO564" t="str">
        <f t="shared" si="26"/>
        <v>8.000 a 9.999</v>
      </c>
    </row>
    <row r="565" spans="1:41" x14ac:dyDescent="0.25">
      <c r="A565" t="s">
        <v>2361</v>
      </c>
      <c r="B565" t="s">
        <v>207</v>
      </c>
      <c r="C565">
        <v>2103327</v>
      </c>
      <c r="D565">
        <v>1586689606</v>
      </c>
      <c r="E565" t="s">
        <v>2362</v>
      </c>
      <c r="F565" t="s">
        <v>209</v>
      </c>
      <c r="G565" t="s">
        <v>2363</v>
      </c>
      <c r="H565" t="s">
        <v>211</v>
      </c>
      <c r="I565" t="s">
        <v>212</v>
      </c>
      <c r="K565" t="s">
        <v>213</v>
      </c>
      <c r="M565">
        <v>665</v>
      </c>
      <c r="N565" t="s">
        <v>709</v>
      </c>
      <c r="O565" t="s">
        <v>228</v>
      </c>
      <c r="P565">
        <v>29</v>
      </c>
      <c r="Q565" t="s">
        <v>229</v>
      </c>
      <c r="R565" t="s">
        <v>215</v>
      </c>
      <c r="T565" t="s">
        <v>230</v>
      </c>
      <c r="U565" t="s">
        <v>9755</v>
      </c>
      <c r="V565">
        <v>4</v>
      </c>
      <c r="W565">
        <v>6</v>
      </c>
      <c r="X565" t="s">
        <v>218</v>
      </c>
      <c r="Z565" t="s">
        <v>219</v>
      </c>
      <c r="AC565">
        <v>0</v>
      </c>
      <c r="AE565">
        <v>0</v>
      </c>
      <c r="AI565" t="s">
        <v>220</v>
      </c>
      <c r="AJ565" t="s">
        <v>221</v>
      </c>
      <c r="AK565" s="15">
        <v>41711</v>
      </c>
      <c r="AL565">
        <v>6632.24</v>
      </c>
      <c r="AM565">
        <f t="shared" si="24"/>
        <v>35</v>
      </c>
      <c r="AN565" t="str">
        <f t="shared" si="25"/>
        <v>34-38</v>
      </c>
      <c r="AO565" t="str">
        <f t="shared" si="26"/>
        <v>6.000 a 7.999</v>
      </c>
    </row>
    <row r="566" spans="1:41" x14ac:dyDescent="0.25">
      <c r="A566" t="s">
        <v>2364</v>
      </c>
      <c r="B566" t="s">
        <v>207</v>
      </c>
      <c r="C566">
        <v>2199025</v>
      </c>
      <c r="D566">
        <v>36219211847</v>
      </c>
      <c r="E566" t="s">
        <v>2365</v>
      </c>
      <c r="F566" t="s">
        <v>209</v>
      </c>
      <c r="G566" t="s">
        <v>2366</v>
      </c>
      <c r="H566" t="s">
        <v>225</v>
      </c>
      <c r="I566" t="s">
        <v>212</v>
      </c>
      <c r="K566" t="s">
        <v>213</v>
      </c>
      <c r="M566">
        <v>787</v>
      </c>
      <c r="N566" t="s">
        <v>1709</v>
      </c>
      <c r="O566" t="s">
        <v>669</v>
      </c>
      <c r="P566">
        <v>301</v>
      </c>
      <c r="Q566" t="s">
        <v>297</v>
      </c>
      <c r="R566" t="s">
        <v>298</v>
      </c>
      <c r="T566" t="s">
        <v>252</v>
      </c>
      <c r="U566" t="s">
        <v>9755</v>
      </c>
      <c r="V566">
        <v>4</v>
      </c>
      <c r="W566">
        <v>6</v>
      </c>
      <c r="X566" t="s">
        <v>218</v>
      </c>
      <c r="Z566" t="s">
        <v>219</v>
      </c>
      <c r="AC566">
        <v>0</v>
      </c>
      <c r="AE566">
        <v>0</v>
      </c>
      <c r="AI566" t="s">
        <v>220</v>
      </c>
      <c r="AJ566" t="s">
        <v>221</v>
      </c>
      <c r="AK566" s="15">
        <v>42058</v>
      </c>
      <c r="AL566">
        <v>4153.96</v>
      </c>
      <c r="AM566">
        <f t="shared" si="24"/>
        <v>36</v>
      </c>
      <c r="AN566" t="str">
        <f t="shared" si="25"/>
        <v>34-38</v>
      </c>
      <c r="AO566" t="str">
        <f t="shared" si="26"/>
        <v>4.000 a 5.999</v>
      </c>
    </row>
    <row r="567" spans="1:41" x14ac:dyDescent="0.25">
      <c r="A567" t="s">
        <v>2367</v>
      </c>
      <c r="B567" t="s">
        <v>239</v>
      </c>
      <c r="C567">
        <v>1861895</v>
      </c>
      <c r="D567">
        <v>7536263651</v>
      </c>
      <c r="E567" t="s">
        <v>2368</v>
      </c>
      <c r="F567" t="s">
        <v>209</v>
      </c>
      <c r="G567" t="s">
        <v>2369</v>
      </c>
      <c r="H567" t="s">
        <v>211</v>
      </c>
      <c r="I567" t="s">
        <v>212</v>
      </c>
      <c r="K567" t="s">
        <v>213</v>
      </c>
      <c r="M567">
        <v>490</v>
      </c>
      <c r="N567" t="s">
        <v>770</v>
      </c>
      <c r="O567" t="s">
        <v>244</v>
      </c>
      <c r="P567">
        <v>211</v>
      </c>
      <c r="Q567" t="s">
        <v>245</v>
      </c>
      <c r="R567" t="s">
        <v>244</v>
      </c>
      <c r="T567" t="s">
        <v>217</v>
      </c>
      <c r="U567" t="s">
        <v>9754</v>
      </c>
      <c r="V567">
        <v>4</v>
      </c>
      <c r="W567">
        <v>8</v>
      </c>
      <c r="X567" t="s">
        <v>218</v>
      </c>
      <c r="Z567" t="s">
        <v>219</v>
      </c>
      <c r="AC567">
        <v>0</v>
      </c>
      <c r="AE567">
        <v>0</v>
      </c>
      <c r="AI567" t="s">
        <v>220</v>
      </c>
      <c r="AJ567" t="s">
        <v>221</v>
      </c>
      <c r="AK567" s="15">
        <v>40653</v>
      </c>
      <c r="AL567">
        <v>5273.52</v>
      </c>
      <c r="AM567">
        <f t="shared" si="24"/>
        <v>37</v>
      </c>
      <c r="AN567" t="str">
        <f t="shared" si="25"/>
        <v>34-38</v>
      </c>
      <c r="AO567" t="str">
        <f t="shared" si="26"/>
        <v>4.000 a 5.999</v>
      </c>
    </row>
    <row r="568" spans="1:41" x14ac:dyDescent="0.25">
      <c r="A568" t="s">
        <v>2370</v>
      </c>
      <c r="B568" t="s">
        <v>239</v>
      </c>
      <c r="C568">
        <v>1435410</v>
      </c>
      <c r="D568">
        <v>78941733634</v>
      </c>
      <c r="E568" t="s">
        <v>595</v>
      </c>
      <c r="F568" t="s">
        <v>209</v>
      </c>
      <c r="G568" t="s">
        <v>2371</v>
      </c>
      <c r="H568" t="s">
        <v>225</v>
      </c>
      <c r="I568" t="s">
        <v>212</v>
      </c>
      <c r="K568" t="s">
        <v>213</v>
      </c>
      <c r="L568" t="s">
        <v>2372</v>
      </c>
      <c r="M568">
        <v>754</v>
      </c>
      <c r="N568" t="s">
        <v>2373</v>
      </c>
      <c r="O568" t="s">
        <v>283</v>
      </c>
      <c r="P568">
        <v>743</v>
      </c>
      <c r="Q568" t="s">
        <v>282</v>
      </c>
      <c r="R568" t="s">
        <v>283</v>
      </c>
      <c r="T568" t="s">
        <v>217</v>
      </c>
      <c r="U568" t="s">
        <v>9756</v>
      </c>
      <c r="V568">
        <v>4</v>
      </c>
      <c r="W568">
        <v>12</v>
      </c>
      <c r="X568" t="s">
        <v>218</v>
      </c>
      <c r="Z568" t="s">
        <v>219</v>
      </c>
      <c r="AC568">
        <v>0</v>
      </c>
      <c r="AE568">
        <v>0</v>
      </c>
      <c r="AI568" t="s">
        <v>220</v>
      </c>
      <c r="AJ568" t="s">
        <v>221</v>
      </c>
      <c r="AK568" s="15">
        <v>37958</v>
      </c>
      <c r="AL568">
        <v>15928.99</v>
      </c>
      <c r="AM568">
        <f t="shared" si="24"/>
        <v>53</v>
      </c>
      <c r="AN568" t="str">
        <f t="shared" si="25"/>
        <v>49-53</v>
      </c>
      <c r="AO568" t="str">
        <f t="shared" si="26"/>
        <v>14.000 a 15.999</v>
      </c>
    </row>
    <row r="569" spans="1:41" x14ac:dyDescent="0.25">
      <c r="A569" t="s">
        <v>2374</v>
      </c>
      <c r="B569" t="s">
        <v>207</v>
      </c>
      <c r="C569">
        <v>1827638</v>
      </c>
      <c r="D569">
        <v>7864938604</v>
      </c>
      <c r="E569" t="s">
        <v>2375</v>
      </c>
      <c r="F569" t="s">
        <v>209</v>
      </c>
      <c r="G569" t="s">
        <v>2376</v>
      </c>
      <c r="H569" t="s">
        <v>225</v>
      </c>
      <c r="I569" t="s">
        <v>212</v>
      </c>
      <c r="K569" t="s">
        <v>213</v>
      </c>
      <c r="M569">
        <v>584</v>
      </c>
      <c r="N569" t="s">
        <v>216</v>
      </c>
      <c r="O569" t="s">
        <v>215</v>
      </c>
      <c r="P569">
        <v>4</v>
      </c>
      <c r="Q569" t="s">
        <v>262</v>
      </c>
      <c r="R569" t="s">
        <v>215</v>
      </c>
      <c r="T569" t="s">
        <v>217</v>
      </c>
      <c r="U569" t="s">
        <v>9756</v>
      </c>
      <c r="V569">
        <v>4</v>
      </c>
      <c r="W569">
        <v>8</v>
      </c>
      <c r="X569" t="s">
        <v>218</v>
      </c>
      <c r="Z569" t="s">
        <v>219</v>
      </c>
      <c r="AC569">
        <v>0</v>
      </c>
      <c r="AE569">
        <v>0</v>
      </c>
      <c r="AI569" t="s">
        <v>220</v>
      </c>
      <c r="AJ569" t="s">
        <v>347</v>
      </c>
      <c r="AK569" s="15">
        <v>40512</v>
      </c>
      <c r="AL569">
        <v>5975.93</v>
      </c>
      <c r="AM569">
        <f t="shared" si="24"/>
        <v>36</v>
      </c>
      <c r="AN569" t="str">
        <f t="shared" si="25"/>
        <v>34-38</v>
      </c>
      <c r="AO569" t="str">
        <f t="shared" si="26"/>
        <v>4.000 a 5.999</v>
      </c>
    </row>
    <row r="570" spans="1:41" x14ac:dyDescent="0.25">
      <c r="A570" t="s">
        <v>2377</v>
      </c>
      <c r="B570" t="s">
        <v>207</v>
      </c>
      <c r="C570">
        <v>1030621</v>
      </c>
      <c r="D570">
        <v>7318900609</v>
      </c>
      <c r="E570" t="s">
        <v>2378</v>
      </c>
      <c r="F570" t="s">
        <v>209</v>
      </c>
      <c r="G570" t="s">
        <v>2379</v>
      </c>
      <c r="H570" t="s">
        <v>225</v>
      </c>
      <c r="I570" t="s">
        <v>212</v>
      </c>
      <c r="K570" t="s">
        <v>213</v>
      </c>
      <c r="M570">
        <v>902</v>
      </c>
      <c r="N570" t="s">
        <v>2380</v>
      </c>
      <c r="O570" t="s">
        <v>215</v>
      </c>
      <c r="P570">
        <v>808</v>
      </c>
      <c r="Q570" t="s">
        <v>583</v>
      </c>
      <c r="R570" t="s">
        <v>215</v>
      </c>
      <c r="T570" t="s">
        <v>217</v>
      </c>
      <c r="U570" t="s">
        <v>9755</v>
      </c>
      <c r="V570">
        <v>4</v>
      </c>
      <c r="W570">
        <v>7</v>
      </c>
      <c r="X570" t="s">
        <v>218</v>
      </c>
      <c r="Z570" t="s">
        <v>219</v>
      </c>
      <c r="AC570">
        <v>26413</v>
      </c>
      <c r="AD570" t="s">
        <v>686</v>
      </c>
      <c r="AE570">
        <v>0</v>
      </c>
      <c r="AI570" t="s">
        <v>220</v>
      </c>
      <c r="AJ570" t="s">
        <v>221</v>
      </c>
      <c r="AK570" s="15">
        <v>43269</v>
      </c>
      <c r="AL570">
        <v>4488.6000000000004</v>
      </c>
      <c r="AM570">
        <f t="shared" si="24"/>
        <v>37</v>
      </c>
      <c r="AN570" t="str">
        <f t="shared" si="25"/>
        <v>34-38</v>
      </c>
      <c r="AO570" t="str">
        <f t="shared" si="26"/>
        <v>4.000 a 5.999</v>
      </c>
    </row>
    <row r="571" spans="1:41" x14ac:dyDescent="0.25">
      <c r="A571" t="s">
        <v>2381</v>
      </c>
      <c r="B571" t="s">
        <v>239</v>
      </c>
      <c r="C571">
        <v>1123639</v>
      </c>
      <c r="D571">
        <v>96630795687</v>
      </c>
      <c r="E571" t="s">
        <v>2382</v>
      </c>
      <c r="F571" t="s">
        <v>233</v>
      </c>
      <c r="G571" t="s">
        <v>2383</v>
      </c>
      <c r="H571" t="s">
        <v>211</v>
      </c>
      <c r="I571" t="s">
        <v>212</v>
      </c>
      <c r="K571" t="s">
        <v>213</v>
      </c>
      <c r="L571" t="s">
        <v>261</v>
      </c>
      <c r="M571">
        <v>771</v>
      </c>
      <c r="N571" t="s">
        <v>303</v>
      </c>
      <c r="O571" t="s">
        <v>283</v>
      </c>
      <c r="P571">
        <v>746</v>
      </c>
      <c r="Q571" t="s">
        <v>289</v>
      </c>
      <c r="R571" t="s">
        <v>283</v>
      </c>
      <c r="T571" t="s">
        <v>263</v>
      </c>
      <c r="U571" t="s">
        <v>9755</v>
      </c>
      <c r="V571">
        <v>4</v>
      </c>
      <c r="W571">
        <v>16</v>
      </c>
      <c r="X571" t="s">
        <v>218</v>
      </c>
      <c r="Z571" t="s">
        <v>219</v>
      </c>
      <c r="AC571">
        <v>0</v>
      </c>
      <c r="AE571">
        <v>0</v>
      </c>
      <c r="AI571" t="s">
        <v>220</v>
      </c>
      <c r="AJ571" t="s">
        <v>221</v>
      </c>
      <c r="AK571" s="15">
        <v>34731</v>
      </c>
      <c r="AL571">
        <v>9208.08</v>
      </c>
      <c r="AM571">
        <f t="shared" si="24"/>
        <v>49</v>
      </c>
      <c r="AN571" t="str">
        <f t="shared" si="25"/>
        <v>49-53</v>
      </c>
      <c r="AO571" t="str">
        <f t="shared" si="26"/>
        <v>8.000 a 9.999</v>
      </c>
    </row>
    <row r="572" spans="1:41" x14ac:dyDescent="0.25">
      <c r="A572" t="s">
        <v>2384</v>
      </c>
      <c r="B572" t="s">
        <v>207</v>
      </c>
      <c r="C572">
        <v>2237043</v>
      </c>
      <c r="D572">
        <v>10631858660</v>
      </c>
      <c r="E572" t="s">
        <v>2385</v>
      </c>
      <c r="F572" t="s">
        <v>233</v>
      </c>
      <c r="G572" t="s">
        <v>2386</v>
      </c>
      <c r="H572" t="s">
        <v>225</v>
      </c>
      <c r="I572" t="s">
        <v>212</v>
      </c>
      <c r="K572" t="s">
        <v>213</v>
      </c>
      <c r="M572">
        <v>718</v>
      </c>
      <c r="N572" t="s">
        <v>775</v>
      </c>
      <c r="O572" t="s">
        <v>228</v>
      </c>
      <c r="P572">
        <v>581</v>
      </c>
      <c r="Q572" t="s">
        <v>455</v>
      </c>
      <c r="R572" t="s">
        <v>228</v>
      </c>
      <c r="T572" t="s">
        <v>230</v>
      </c>
      <c r="U572" t="s">
        <v>9756</v>
      </c>
      <c r="V572">
        <v>4</v>
      </c>
      <c r="W572">
        <v>5</v>
      </c>
      <c r="X572" t="s">
        <v>218</v>
      </c>
      <c r="Z572" t="s">
        <v>219</v>
      </c>
      <c r="AC572">
        <v>0</v>
      </c>
      <c r="AE572">
        <v>0</v>
      </c>
      <c r="AI572" t="s">
        <v>220</v>
      </c>
      <c r="AJ572" t="s">
        <v>221</v>
      </c>
      <c r="AK572" s="15">
        <v>42186</v>
      </c>
      <c r="AL572">
        <v>9314.1299999999992</v>
      </c>
      <c r="AM572">
        <f t="shared" si="24"/>
        <v>32</v>
      </c>
      <c r="AN572" t="str">
        <f t="shared" si="25"/>
        <v>29-33</v>
      </c>
      <c r="AO572" t="str">
        <f t="shared" si="26"/>
        <v>8.000 a 9.999</v>
      </c>
    </row>
    <row r="573" spans="1:41" x14ac:dyDescent="0.25">
      <c r="A573" t="s">
        <v>2387</v>
      </c>
      <c r="B573" t="s">
        <v>239</v>
      </c>
      <c r="C573">
        <v>2313974</v>
      </c>
      <c r="D573">
        <v>9853505630</v>
      </c>
      <c r="E573" t="s">
        <v>2388</v>
      </c>
      <c r="F573" t="s">
        <v>233</v>
      </c>
      <c r="G573" t="s">
        <v>2389</v>
      </c>
      <c r="H573" t="s">
        <v>211</v>
      </c>
      <c r="I573" t="s">
        <v>212</v>
      </c>
      <c r="K573" t="s">
        <v>213</v>
      </c>
      <c r="M573">
        <v>479</v>
      </c>
      <c r="N573" t="s">
        <v>389</v>
      </c>
      <c r="O573" t="s">
        <v>244</v>
      </c>
      <c r="P573">
        <v>211</v>
      </c>
      <c r="Q573" t="s">
        <v>245</v>
      </c>
      <c r="R573" t="s">
        <v>244</v>
      </c>
      <c r="T573" t="s">
        <v>217</v>
      </c>
      <c r="U573" t="s">
        <v>9754</v>
      </c>
      <c r="V573">
        <v>4</v>
      </c>
      <c r="W573">
        <v>5</v>
      </c>
      <c r="X573" t="s">
        <v>218</v>
      </c>
      <c r="Z573" t="s">
        <v>219</v>
      </c>
      <c r="AC573">
        <v>0</v>
      </c>
      <c r="AE573">
        <v>0</v>
      </c>
      <c r="AI573" t="s">
        <v>220</v>
      </c>
      <c r="AJ573" t="s">
        <v>221</v>
      </c>
      <c r="AK573" s="15">
        <v>42509</v>
      </c>
      <c r="AL573">
        <v>9461.26</v>
      </c>
      <c r="AM573">
        <f t="shared" si="24"/>
        <v>26</v>
      </c>
      <c r="AN573" t="str">
        <f t="shared" si="25"/>
        <v>24-28</v>
      </c>
      <c r="AO573" t="str">
        <f t="shared" si="26"/>
        <v>8.000 a 9.999</v>
      </c>
    </row>
    <row r="574" spans="1:41" x14ac:dyDescent="0.25">
      <c r="A574" t="s">
        <v>2390</v>
      </c>
      <c r="B574" t="s">
        <v>207</v>
      </c>
      <c r="C574">
        <v>1672596</v>
      </c>
      <c r="D574">
        <v>45536007653</v>
      </c>
      <c r="E574" t="s">
        <v>2391</v>
      </c>
      <c r="F574" t="s">
        <v>233</v>
      </c>
      <c r="G574" t="s">
        <v>2392</v>
      </c>
      <c r="H574" t="s">
        <v>225</v>
      </c>
      <c r="I574" t="s">
        <v>212</v>
      </c>
      <c r="K574" t="s">
        <v>213</v>
      </c>
      <c r="L574" t="s">
        <v>401</v>
      </c>
      <c r="M574">
        <v>395</v>
      </c>
      <c r="N574" t="s">
        <v>448</v>
      </c>
      <c r="O574" t="s">
        <v>215</v>
      </c>
      <c r="P574">
        <v>395</v>
      </c>
      <c r="Q574" t="s">
        <v>448</v>
      </c>
      <c r="R574" t="s">
        <v>215</v>
      </c>
      <c r="T574" t="s">
        <v>252</v>
      </c>
      <c r="U574" t="s">
        <v>9755</v>
      </c>
      <c r="V574">
        <v>4</v>
      </c>
      <c r="W574">
        <v>10</v>
      </c>
      <c r="X574" t="s">
        <v>218</v>
      </c>
      <c r="Z574" t="s">
        <v>219</v>
      </c>
      <c r="AC574">
        <v>0</v>
      </c>
      <c r="AE574">
        <v>0</v>
      </c>
      <c r="AI574" t="s">
        <v>220</v>
      </c>
      <c r="AJ574" t="s">
        <v>221</v>
      </c>
      <c r="AK574" s="15">
        <v>39835</v>
      </c>
      <c r="AL574">
        <v>4840.87</v>
      </c>
      <c r="AM574">
        <f t="shared" si="24"/>
        <v>62</v>
      </c>
      <c r="AN574" t="str">
        <f t="shared" si="25"/>
        <v>59-63</v>
      </c>
      <c r="AO574" t="str">
        <f t="shared" si="26"/>
        <v>4.000 a 5.999</v>
      </c>
    </row>
    <row r="575" spans="1:41" x14ac:dyDescent="0.25">
      <c r="A575" t="s">
        <v>2393</v>
      </c>
      <c r="B575" t="s">
        <v>239</v>
      </c>
      <c r="C575">
        <v>2218922</v>
      </c>
      <c r="D575">
        <v>98645919672</v>
      </c>
      <c r="E575" t="s">
        <v>2394</v>
      </c>
      <c r="F575" t="s">
        <v>233</v>
      </c>
      <c r="G575" t="s">
        <v>2395</v>
      </c>
      <c r="H575" t="s">
        <v>225</v>
      </c>
      <c r="I575" t="s">
        <v>212</v>
      </c>
      <c r="K575" t="s">
        <v>242</v>
      </c>
      <c r="L575" t="s">
        <v>2396</v>
      </c>
      <c r="M575">
        <v>771</v>
      </c>
      <c r="N575" t="s">
        <v>303</v>
      </c>
      <c r="O575" t="s">
        <v>283</v>
      </c>
      <c r="P575">
        <v>746</v>
      </c>
      <c r="Q575" t="s">
        <v>289</v>
      </c>
      <c r="R575" t="s">
        <v>283</v>
      </c>
      <c r="T575" t="s">
        <v>217</v>
      </c>
      <c r="U575" t="s">
        <v>9756</v>
      </c>
      <c r="V575">
        <v>1</v>
      </c>
      <c r="W575">
        <v>13</v>
      </c>
      <c r="X575" t="s">
        <v>218</v>
      </c>
      <c r="Z575" t="s">
        <v>219</v>
      </c>
      <c r="AC575">
        <v>0</v>
      </c>
      <c r="AE575">
        <v>0</v>
      </c>
      <c r="AI575" t="s">
        <v>220</v>
      </c>
      <c r="AJ575" t="s">
        <v>221</v>
      </c>
      <c r="AK575" s="15">
        <v>37564</v>
      </c>
      <c r="AL575">
        <v>20180.39</v>
      </c>
      <c r="AM575">
        <f t="shared" si="24"/>
        <v>49</v>
      </c>
      <c r="AN575" t="str">
        <f t="shared" si="25"/>
        <v>49-53</v>
      </c>
      <c r="AO575" t="str">
        <f t="shared" si="26"/>
        <v>20.000 ou mais</v>
      </c>
    </row>
    <row r="576" spans="1:41" x14ac:dyDescent="0.25">
      <c r="A576" t="s">
        <v>2397</v>
      </c>
      <c r="B576" t="s">
        <v>207</v>
      </c>
      <c r="C576">
        <v>3208778</v>
      </c>
      <c r="D576">
        <v>10842564608</v>
      </c>
      <c r="E576" t="s">
        <v>2398</v>
      </c>
      <c r="F576" t="s">
        <v>233</v>
      </c>
      <c r="G576" t="s">
        <v>2399</v>
      </c>
      <c r="H576" t="s">
        <v>211</v>
      </c>
      <c r="I576" t="s">
        <v>212</v>
      </c>
      <c r="K576" t="s">
        <v>213</v>
      </c>
      <c r="M576">
        <v>791</v>
      </c>
      <c r="N576" t="s">
        <v>433</v>
      </c>
      <c r="O576" t="s">
        <v>434</v>
      </c>
      <c r="P576">
        <v>403</v>
      </c>
      <c r="Q576" t="s">
        <v>435</v>
      </c>
      <c r="R576" t="s">
        <v>215</v>
      </c>
      <c r="T576" t="s">
        <v>230</v>
      </c>
      <c r="U576" t="s">
        <v>9756</v>
      </c>
      <c r="V576">
        <v>2</v>
      </c>
      <c r="W576">
        <v>2</v>
      </c>
      <c r="X576" t="s">
        <v>218</v>
      </c>
      <c r="Z576" t="s">
        <v>219</v>
      </c>
      <c r="AC576">
        <v>0</v>
      </c>
      <c r="AE576">
        <v>0</v>
      </c>
      <c r="AI576" t="s">
        <v>220</v>
      </c>
      <c r="AJ576" t="s">
        <v>221</v>
      </c>
      <c r="AK576" s="15">
        <v>44117</v>
      </c>
      <c r="AL576">
        <v>6859.94</v>
      </c>
      <c r="AM576">
        <f t="shared" si="24"/>
        <v>27</v>
      </c>
      <c r="AN576" t="str">
        <f t="shared" si="25"/>
        <v>24-28</v>
      </c>
      <c r="AO576" t="str">
        <f t="shared" si="26"/>
        <v>6.000 a 7.999</v>
      </c>
    </row>
    <row r="577" spans="1:41" x14ac:dyDescent="0.25">
      <c r="A577" t="s">
        <v>2400</v>
      </c>
      <c r="B577" t="s">
        <v>207</v>
      </c>
      <c r="C577">
        <v>1916235</v>
      </c>
      <c r="D577">
        <v>6722549640</v>
      </c>
      <c r="E577" t="s">
        <v>2401</v>
      </c>
      <c r="F577" t="s">
        <v>233</v>
      </c>
      <c r="G577" t="s">
        <v>2402</v>
      </c>
      <c r="H577" t="s">
        <v>225</v>
      </c>
      <c r="I577" t="s">
        <v>212</v>
      </c>
      <c r="K577" t="s">
        <v>213</v>
      </c>
      <c r="M577">
        <v>1161</v>
      </c>
      <c r="N577" t="s">
        <v>1126</v>
      </c>
      <c r="O577" t="s">
        <v>345</v>
      </c>
      <c r="P577">
        <v>332</v>
      </c>
      <c r="Q577" t="s">
        <v>346</v>
      </c>
      <c r="R577" t="s">
        <v>345</v>
      </c>
      <c r="T577" t="s">
        <v>263</v>
      </c>
      <c r="U577" t="s">
        <v>9756</v>
      </c>
      <c r="V577">
        <v>4</v>
      </c>
      <c r="W577">
        <v>8</v>
      </c>
      <c r="X577" t="s">
        <v>218</v>
      </c>
      <c r="Z577" t="s">
        <v>219</v>
      </c>
      <c r="AC577">
        <v>0</v>
      </c>
      <c r="AE577">
        <v>0</v>
      </c>
      <c r="AI577" t="s">
        <v>220</v>
      </c>
      <c r="AJ577" t="s">
        <v>221</v>
      </c>
      <c r="AK577" s="15">
        <v>40949</v>
      </c>
      <c r="AL577">
        <v>10726.03</v>
      </c>
      <c r="AM577">
        <f t="shared" si="24"/>
        <v>38</v>
      </c>
      <c r="AN577" t="str">
        <f t="shared" si="25"/>
        <v>34-38</v>
      </c>
      <c r="AO577" t="str">
        <f t="shared" si="26"/>
        <v>10.000 a 11.999</v>
      </c>
    </row>
    <row r="578" spans="1:41" x14ac:dyDescent="0.25">
      <c r="A578" t="s">
        <v>2403</v>
      </c>
      <c r="B578" t="s">
        <v>207</v>
      </c>
      <c r="C578">
        <v>1811610</v>
      </c>
      <c r="D578">
        <v>6282581605</v>
      </c>
      <c r="E578" t="s">
        <v>2404</v>
      </c>
      <c r="F578" t="s">
        <v>233</v>
      </c>
      <c r="G578" t="s">
        <v>2405</v>
      </c>
      <c r="H578" t="s">
        <v>225</v>
      </c>
      <c r="I578" t="s">
        <v>212</v>
      </c>
      <c r="K578" t="s">
        <v>213</v>
      </c>
      <c r="M578">
        <v>670</v>
      </c>
      <c r="N578" t="s">
        <v>1864</v>
      </c>
      <c r="O578" t="s">
        <v>228</v>
      </c>
      <c r="P578">
        <v>663</v>
      </c>
      <c r="Q578" t="s">
        <v>227</v>
      </c>
      <c r="R578" t="s">
        <v>228</v>
      </c>
      <c r="T578" t="s">
        <v>230</v>
      </c>
      <c r="U578" t="s">
        <v>9756</v>
      </c>
      <c r="V578">
        <v>3</v>
      </c>
      <c r="W578">
        <v>3</v>
      </c>
      <c r="X578" t="s">
        <v>218</v>
      </c>
      <c r="Z578" t="s">
        <v>219</v>
      </c>
      <c r="AC578">
        <v>0</v>
      </c>
      <c r="AE578">
        <v>0</v>
      </c>
      <c r="AI578" t="s">
        <v>220</v>
      </c>
      <c r="AJ578" t="s">
        <v>347</v>
      </c>
      <c r="AK578" s="15">
        <v>43524</v>
      </c>
      <c r="AL578">
        <v>7405.44</v>
      </c>
      <c r="AM578">
        <f t="shared" si="24"/>
        <v>39</v>
      </c>
      <c r="AN578" t="str">
        <f t="shared" si="25"/>
        <v>39-43</v>
      </c>
      <c r="AO578" t="str">
        <f t="shared" si="26"/>
        <v>6.000 a 7.999</v>
      </c>
    </row>
    <row r="579" spans="1:41" x14ac:dyDescent="0.25">
      <c r="A579" t="s">
        <v>2406</v>
      </c>
      <c r="B579" t="s">
        <v>207</v>
      </c>
      <c r="C579">
        <v>3308742</v>
      </c>
      <c r="D579">
        <v>11847836674</v>
      </c>
      <c r="E579" t="s">
        <v>2407</v>
      </c>
      <c r="F579" t="s">
        <v>233</v>
      </c>
      <c r="G579" t="s">
        <v>2408</v>
      </c>
      <c r="H579" t="s">
        <v>225</v>
      </c>
      <c r="I579" t="s">
        <v>212</v>
      </c>
      <c r="K579" t="s">
        <v>213</v>
      </c>
      <c r="M579">
        <v>1225</v>
      </c>
      <c r="N579" t="s">
        <v>2409</v>
      </c>
      <c r="O579" t="s">
        <v>215</v>
      </c>
      <c r="P579">
        <v>262</v>
      </c>
      <c r="Q579" t="s">
        <v>352</v>
      </c>
      <c r="R579" t="s">
        <v>215</v>
      </c>
      <c r="T579" t="s">
        <v>217</v>
      </c>
      <c r="U579" t="s">
        <v>9755</v>
      </c>
      <c r="V579">
        <v>1</v>
      </c>
      <c r="W579">
        <v>1</v>
      </c>
      <c r="X579" t="s">
        <v>218</v>
      </c>
      <c r="Z579" t="s">
        <v>219</v>
      </c>
      <c r="AC579">
        <v>0</v>
      </c>
      <c r="AE579">
        <v>0</v>
      </c>
      <c r="AI579" t="s">
        <v>220</v>
      </c>
      <c r="AJ579" t="s">
        <v>221</v>
      </c>
      <c r="AK579" s="15">
        <v>44810</v>
      </c>
      <c r="AL579">
        <v>3342.18</v>
      </c>
      <c r="AM579">
        <f t="shared" ref="AM579:AM642" si="27">(YEAR($AR$3))-YEAR(E579)</f>
        <v>28</v>
      </c>
      <c r="AN579" t="str">
        <f t="shared" ref="AN579:AN642" si="28">VLOOKUP(AM579,$AT$3:$AU$14,2,1)</f>
        <v>24-28</v>
      </c>
      <c r="AO579" t="str">
        <f t="shared" ref="AO579:AO642" si="29">VLOOKUP(AL579,$AV$3:$AW$13,2,1)</f>
        <v>2.000 a 3.999</v>
      </c>
    </row>
    <row r="580" spans="1:41" x14ac:dyDescent="0.25">
      <c r="A580" t="s">
        <v>2410</v>
      </c>
      <c r="B580" t="s">
        <v>207</v>
      </c>
      <c r="C580">
        <v>2134540</v>
      </c>
      <c r="D580">
        <v>11811662684</v>
      </c>
      <c r="E580" t="s">
        <v>2411</v>
      </c>
      <c r="F580" t="s">
        <v>233</v>
      </c>
      <c r="G580" t="s">
        <v>2412</v>
      </c>
      <c r="H580" t="s">
        <v>335</v>
      </c>
      <c r="I580" t="s">
        <v>212</v>
      </c>
      <c r="K580" t="s">
        <v>213</v>
      </c>
      <c r="M580">
        <v>787</v>
      </c>
      <c r="N580" t="s">
        <v>1709</v>
      </c>
      <c r="O580" t="s">
        <v>669</v>
      </c>
      <c r="P580">
        <v>301</v>
      </c>
      <c r="Q580" t="s">
        <v>297</v>
      </c>
      <c r="R580" t="s">
        <v>298</v>
      </c>
      <c r="T580" t="s">
        <v>252</v>
      </c>
      <c r="U580" t="s">
        <v>9755</v>
      </c>
      <c r="V580">
        <v>4</v>
      </c>
      <c r="W580">
        <v>6</v>
      </c>
      <c r="X580" t="s">
        <v>218</v>
      </c>
      <c r="Z580" t="s">
        <v>219</v>
      </c>
      <c r="AC580">
        <v>0</v>
      </c>
      <c r="AE580">
        <v>0</v>
      </c>
      <c r="AI580" t="s">
        <v>220</v>
      </c>
      <c r="AJ580" t="s">
        <v>221</v>
      </c>
      <c r="AK580" s="15">
        <v>41823</v>
      </c>
      <c r="AL580">
        <v>4153.96</v>
      </c>
      <c r="AM580">
        <f t="shared" si="27"/>
        <v>30</v>
      </c>
      <c r="AN580" t="str">
        <f t="shared" si="28"/>
        <v>29-33</v>
      </c>
      <c r="AO580" t="str">
        <f t="shared" si="29"/>
        <v>4.000 a 5.999</v>
      </c>
    </row>
    <row r="581" spans="1:41" x14ac:dyDescent="0.25">
      <c r="A581" t="s">
        <v>2413</v>
      </c>
      <c r="B581" t="s">
        <v>207</v>
      </c>
      <c r="C581">
        <v>2247516</v>
      </c>
      <c r="D581">
        <v>1032335637</v>
      </c>
      <c r="E581" t="s">
        <v>2414</v>
      </c>
      <c r="F581" t="s">
        <v>233</v>
      </c>
      <c r="G581" t="s">
        <v>2415</v>
      </c>
      <c r="H581" t="s">
        <v>225</v>
      </c>
      <c r="I581" t="s">
        <v>212</v>
      </c>
      <c r="K581" t="s">
        <v>242</v>
      </c>
      <c r="M581">
        <v>254</v>
      </c>
      <c r="N581" t="s">
        <v>319</v>
      </c>
      <c r="O581" t="s">
        <v>215</v>
      </c>
      <c r="P581">
        <v>944</v>
      </c>
      <c r="Q581" t="s">
        <v>313</v>
      </c>
      <c r="R581" t="s">
        <v>215</v>
      </c>
      <c r="T581" t="s">
        <v>252</v>
      </c>
      <c r="U581" t="s">
        <v>9755</v>
      </c>
      <c r="V581">
        <v>3</v>
      </c>
      <c r="W581">
        <v>5</v>
      </c>
      <c r="X581" t="s">
        <v>218</v>
      </c>
      <c r="Z581" t="s">
        <v>219</v>
      </c>
      <c r="AC581">
        <v>0</v>
      </c>
      <c r="AE581">
        <v>0</v>
      </c>
      <c r="AI581" t="s">
        <v>220</v>
      </c>
      <c r="AJ581" t="s">
        <v>221</v>
      </c>
      <c r="AK581" s="15">
        <v>42250</v>
      </c>
      <c r="AL581">
        <v>4118.79</v>
      </c>
      <c r="AM581">
        <f t="shared" si="27"/>
        <v>45</v>
      </c>
      <c r="AN581" t="str">
        <f t="shared" si="28"/>
        <v>44-48</v>
      </c>
      <c r="AO581" t="str">
        <f t="shared" si="29"/>
        <v>4.000 a 5.999</v>
      </c>
    </row>
    <row r="582" spans="1:41" x14ac:dyDescent="0.25">
      <c r="A582" t="s">
        <v>2416</v>
      </c>
      <c r="B582" t="s">
        <v>207</v>
      </c>
      <c r="C582">
        <v>2864675</v>
      </c>
      <c r="D582">
        <v>6127196698</v>
      </c>
      <c r="E582" t="s">
        <v>2417</v>
      </c>
      <c r="F582" t="s">
        <v>233</v>
      </c>
      <c r="G582" t="s">
        <v>2418</v>
      </c>
      <c r="H582" t="s">
        <v>529</v>
      </c>
      <c r="I582" t="s">
        <v>212</v>
      </c>
      <c r="K582" t="s">
        <v>213</v>
      </c>
      <c r="M582">
        <v>414</v>
      </c>
      <c r="N582" t="s">
        <v>587</v>
      </c>
      <c r="O582" t="s">
        <v>215</v>
      </c>
      <c r="P582">
        <v>414</v>
      </c>
      <c r="Q582" t="s">
        <v>587</v>
      </c>
      <c r="R582" t="s">
        <v>215</v>
      </c>
      <c r="T582" t="s">
        <v>252</v>
      </c>
      <c r="U582" t="s">
        <v>9755</v>
      </c>
      <c r="V582">
        <v>4</v>
      </c>
      <c r="W582">
        <v>6</v>
      </c>
      <c r="X582" t="s">
        <v>218</v>
      </c>
      <c r="Z582" t="s">
        <v>219</v>
      </c>
      <c r="AC582">
        <v>0</v>
      </c>
      <c r="AE582">
        <v>0</v>
      </c>
      <c r="AI582" t="s">
        <v>220</v>
      </c>
      <c r="AJ582" t="s">
        <v>221</v>
      </c>
      <c r="AK582" s="15">
        <v>41800</v>
      </c>
      <c r="AL582">
        <v>4153.96</v>
      </c>
      <c r="AM582">
        <f t="shared" si="27"/>
        <v>40</v>
      </c>
      <c r="AN582" t="str">
        <f t="shared" si="28"/>
        <v>39-43</v>
      </c>
      <c r="AO582" t="str">
        <f t="shared" si="29"/>
        <v>4.000 a 5.999</v>
      </c>
    </row>
    <row r="583" spans="1:41" x14ac:dyDescent="0.25">
      <c r="A583" t="s">
        <v>2419</v>
      </c>
      <c r="B583" t="s">
        <v>207</v>
      </c>
      <c r="C583">
        <v>1656611</v>
      </c>
      <c r="D583">
        <v>7610667641</v>
      </c>
      <c r="E583" t="s">
        <v>2420</v>
      </c>
      <c r="F583" t="s">
        <v>209</v>
      </c>
      <c r="G583" t="s">
        <v>2421</v>
      </c>
      <c r="H583" t="s">
        <v>225</v>
      </c>
      <c r="I583" t="s">
        <v>212</v>
      </c>
      <c r="K583" t="s">
        <v>213</v>
      </c>
      <c r="L583" t="s">
        <v>261</v>
      </c>
      <c r="M583">
        <v>41</v>
      </c>
      <c r="N583" t="s">
        <v>2422</v>
      </c>
      <c r="O583" t="s">
        <v>215</v>
      </c>
      <c r="P583">
        <v>29</v>
      </c>
      <c r="Q583" t="s">
        <v>229</v>
      </c>
      <c r="R583" t="s">
        <v>215</v>
      </c>
      <c r="T583" t="s">
        <v>230</v>
      </c>
      <c r="U583" t="s">
        <v>9756</v>
      </c>
      <c r="V583">
        <v>4</v>
      </c>
      <c r="W583">
        <v>10</v>
      </c>
      <c r="X583" t="s">
        <v>218</v>
      </c>
      <c r="Z583" t="s">
        <v>219</v>
      </c>
      <c r="AC583">
        <v>0</v>
      </c>
      <c r="AE583">
        <v>0</v>
      </c>
      <c r="AI583" t="s">
        <v>220</v>
      </c>
      <c r="AJ583" t="s">
        <v>221</v>
      </c>
      <c r="AK583" s="15">
        <v>39710</v>
      </c>
      <c r="AL583">
        <v>10057.17</v>
      </c>
      <c r="AM583">
        <f t="shared" si="27"/>
        <v>37</v>
      </c>
      <c r="AN583" t="str">
        <f t="shared" si="28"/>
        <v>34-38</v>
      </c>
      <c r="AO583" t="str">
        <f t="shared" si="29"/>
        <v>10.000 a 11.999</v>
      </c>
    </row>
    <row r="584" spans="1:41" x14ac:dyDescent="0.25">
      <c r="A584" t="s">
        <v>2423</v>
      </c>
      <c r="B584" t="s">
        <v>207</v>
      </c>
      <c r="C584">
        <v>2997234</v>
      </c>
      <c r="D584">
        <v>9429096664</v>
      </c>
      <c r="E584" t="s">
        <v>2424</v>
      </c>
      <c r="F584" t="s">
        <v>209</v>
      </c>
      <c r="G584" t="s">
        <v>2425</v>
      </c>
      <c r="H584" t="s">
        <v>225</v>
      </c>
      <c r="I584" t="s">
        <v>212</v>
      </c>
      <c r="K584" t="s">
        <v>213</v>
      </c>
      <c r="M584">
        <v>325</v>
      </c>
      <c r="N584" t="s">
        <v>2426</v>
      </c>
      <c r="O584" t="s">
        <v>362</v>
      </c>
      <c r="P584">
        <v>319</v>
      </c>
      <c r="Q584" t="s">
        <v>530</v>
      </c>
      <c r="R584" t="s">
        <v>362</v>
      </c>
      <c r="T584" t="s">
        <v>327</v>
      </c>
      <c r="U584" t="s">
        <v>9755</v>
      </c>
      <c r="V584">
        <v>3</v>
      </c>
      <c r="W584">
        <v>4</v>
      </c>
      <c r="X584" t="s">
        <v>218</v>
      </c>
      <c r="Z584" t="s">
        <v>219</v>
      </c>
      <c r="AC584">
        <v>0</v>
      </c>
      <c r="AE584">
        <v>0</v>
      </c>
      <c r="AI584" t="s">
        <v>220</v>
      </c>
      <c r="AJ584" t="s">
        <v>221</v>
      </c>
      <c r="AK584" s="15">
        <v>43055</v>
      </c>
      <c r="AL584">
        <v>3703.52</v>
      </c>
      <c r="AM584">
        <f t="shared" si="27"/>
        <v>33</v>
      </c>
      <c r="AN584" t="str">
        <f t="shared" si="28"/>
        <v>29-33</v>
      </c>
      <c r="AO584" t="str">
        <f t="shared" si="29"/>
        <v>2.000 a 3.999</v>
      </c>
    </row>
    <row r="585" spans="1:41" x14ac:dyDescent="0.25">
      <c r="A585" t="s">
        <v>2427</v>
      </c>
      <c r="B585" t="s">
        <v>239</v>
      </c>
      <c r="C585">
        <v>1557084</v>
      </c>
      <c r="D585">
        <v>4579616600</v>
      </c>
      <c r="E585" t="s">
        <v>2428</v>
      </c>
      <c r="F585" t="s">
        <v>209</v>
      </c>
      <c r="G585" t="s">
        <v>2429</v>
      </c>
      <c r="H585" t="s">
        <v>225</v>
      </c>
      <c r="I585" t="s">
        <v>212</v>
      </c>
      <c r="K585" t="s">
        <v>213</v>
      </c>
      <c r="L585" t="s">
        <v>261</v>
      </c>
      <c r="M585">
        <v>771</v>
      </c>
      <c r="N585" t="s">
        <v>303</v>
      </c>
      <c r="O585" t="s">
        <v>283</v>
      </c>
      <c r="P585">
        <v>746</v>
      </c>
      <c r="Q585" t="s">
        <v>289</v>
      </c>
      <c r="R585" t="s">
        <v>283</v>
      </c>
      <c r="T585" t="s">
        <v>230</v>
      </c>
      <c r="U585" t="s">
        <v>9755</v>
      </c>
      <c r="V585">
        <v>4</v>
      </c>
      <c r="W585">
        <v>11</v>
      </c>
      <c r="X585" t="s">
        <v>218</v>
      </c>
      <c r="Z585" t="s">
        <v>219</v>
      </c>
      <c r="AC585">
        <v>0</v>
      </c>
      <c r="AE585">
        <v>0</v>
      </c>
      <c r="AI585" t="s">
        <v>220</v>
      </c>
      <c r="AJ585" t="s">
        <v>291</v>
      </c>
      <c r="AK585" s="15">
        <v>39051</v>
      </c>
      <c r="AL585">
        <v>7323.19</v>
      </c>
      <c r="AM585">
        <f t="shared" si="27"/>
        <v>41</v>
      </c>
      <c r="AN585" t="str">
        <f t="shared" si="28"/>
        <v>39-43</v>
      </c>
      <c r="AO585" t="str">
        <f t="shared" si="29"/>
        <v>6.000 a 7.999</v>
      </c>
    </row>
    <row r="586" spans="1:41" x14ac:dyDescent="0.25">
      <c r="A586" t="s">
        <v>2430</v>
      </c>
      <c r="B586" t="s">
        <v>239</v>
      </c>
      <c r="C586">
        <v>2489020</v>
      </c>
      <c r="D586">
        <v>1325546666</v>
      </c>
      <c r="E586" t="s">
        <v>2431</v>
      </c>
      <c r="F586" t="s">
        <v>209</v>
      </c>
      <c r="G586" t="s">
        <v>2432</v>
      </c>
      <c r="H586" t="s">
        <v>225</v>
      </c>
      <c r="I586" t="s">
        <v>212</v>
      </c>
      <c r="K586" t="s">
        <v>242</v>
      </c>
      <c r="M586">
        <v>771</v>
      </c>
      <c r="N586" t="s">
        <v>303</v>
      </c>
      <c r="O586" t="s">
        <v>283</v>
      </c>
      <c r="P586">
        <v>746</v>
      </c>
      <c r="Q586" t="s">
        <v>289</v>
      </c>
      <c r="R586" t="s">
        <v>283</v>
      </c>
      <c r="T586" t="s">
        <v>217</v>
      </c>
      <c r="U586" t="s">
        <v>9756</v>
      </c>
      <c r="V586">
        <v>3</v>
      </c>
      <c r="W586">
        <v>6</v>
      </c>
      <c r="X586" t="s">
        <v>218</v>
      </c>
      <c r="Z586" t="s">
        <v>219</v>
      </c>
      <c r="AC586">
        <v>0</v>
      </c>
      <c r="AE586">
        <v>0</v>
      </c>
      <c r="AI586" t="s">
        <v>220</v>
      </c>
      <c r="AJ586" t="s">
        <v>304</v>
      </c>
      <c r="AK586" s="15">
        <v>42139</v>
      </c>
      <c r="AL586">
        <v>7803.49</v>
      </c>
      <c r="AM586">
        <f t="shared" si="27"/>
        <v>44</v>
      </c>
      <c r="AN586" t="str">
        <f t="shared" si="28"/>
        <v>44-48</v>
      </c>
      <c r="AO586" t="str">
        <f t="shared" si="29"/>
        <v>6.000 a 7.999</v>
      </c>
    </row>
    <row r="587" spans="1:41" x14ac:dyDescent="0.25">
      <c r="A587" t="s">
        <v>2433</v>
      </c>
      <c r="B587" t="s">
        <v>239</v>
      </c>
      <c r="C587">
        <v>1435062</v>
      </c>
      <c r="D587">
        <v>4945752630</v>
      </c>
      <c r="E587" t="s">
        <v>2434</v>
      </c>
      <c r="F587" t="s">
        <v>209</v>
      </c>
      <c r="G587" t="s">
        <v>2435</v>
      </c>
      <c r="H587" t="s">
        <v>335</v>
      </c>
      <c r="I587" t="s">
        <v>212</v>
      </c>
      <c r="K587" t="s">
        <v>213</v>
      </c>
      <c r="L587" t="s">
        <v>1228</v>
      </c>
      <c r="M587">
        <v>499</v>
      </c>
      <c r="N587" t="s">
        <v>817</v>
      </c>
      <c r="O587" t="s">
        <v>244</v>
      </c>
      <c r="P587">
        <v>211</v>
      </c>
      <c r="Q587" t="s">
        <v>245</v>
      </c>
      <c r="R587" t="s">
        <v>244</v>
      </c>
      <c r="T587" t="s">
        <v>217</v>
      </c>
      <c r="U587" t="s">
        <v>9755</v>
      </c>
      <c r="V587">
        <v>4</v>
      </c>
      <c r="W587">
        <v>13</v>
      </c>
      <c r="X587" t="s">
        <v>218</v>
      </c>
      <c r="Z587" t="s">
        <v>219</v>
      </c>
      <c r="AC587">
        <v>0</v>
      </c>
      <c r="AE587">
        <v>0</v>
      </c>
      <c r="AI587" t="s">
        <v>220</v>
      </c>
      <c r="AJ587" t="s">
        <v>221</v>
      </c>
      <c r="AK587" s="15">
        <v>37950</v>
      </c>
      <c r="AL587">
        <v>11402.3</v>
      </c>
      <c r="AM587">
        <f t="shared" si="27"/>
        <v>39</v>
      </c>
      <c r="AN587" t="str">
        <f t="shared" si="28"/>
        <v>39-43</v>
      </c>
      <c r="AO587" t="str">
        <f t="shared" si="29"/>
        <v>10.000 a 11.999</v>
      </c>
    </row>
    <row r="588" spans="1:41" x14ac:dyDescent="0.25">
      <c r="A588" t="s">
        <v>2436</v>
      </c>
      <c r="B588" t="s">
        <v>207</v>
      </c>
      <c r="C588">
        <v>1193769</v>
      </c>
      <c r="D588">
        <v>8612415683</v>
      </c>
      <c r="E588" t="s">
        <v>2437</v>
      </c>
      <c r="F588" t="s">
        <v>209</v>
      </c>
      <c r="G588" t="s">
        <v>2438</v>
      </c>
      <c r="H588" t="s">
        <v>225</v>
      </c>
      <c r="I588" t="s">
        <v>212</v>
      </c>
      <c r="K588" t="s">
        <v>213</v>
      </c>
      <c r="M588">
        <v>1173</v>
      </c>
      <c r="N588" t="s">
        <v>1508</v>
      </c>
      <c r="O588" t="s">
        <v>434</v>
      </c>
      <c r="P588">
        <v>944</v>
      </c>
      <c r="Q588" t="s">
        <v>313</v>
      </c>
      <c r="R588" t="s">
        <v>215</v>
      </c>
      <c r="T588" t="s">
        <v>230</v>
      </c>
      <c r="U588" t="s">
        <v>9756</v>
      </c>
      <c r="V588">
        <v>4</v>
      </c>
      <c r="W588">
        <v>4</v>
      </c>
      <c r="X588" t="s">
        <v>218</v>
      </c>
      <c r="Z588" t="s">
        <v>219</v>
      </c>
      <c r="AC588">
        <v>0</v>
      </c>
      <c r="AE588">
        <v>0</v>
      </c>
      <c r="AI588" t="s">
        <v>220</v>
      </c>
      <c r="AJ588" t="s">
        <v>221</v>
      </c>
      <c r="AK588" s="15">
        <v>43192</v>
      </c>
      <c r="AL588">
        <v>7994.33</v>
      </c>
      <c r="AM588">
        <f t="shared" si="27"/>
        <v>34</v>
      </c>
      <c r="AN588" t="str">
        <f t="shared" si="28"/>
        <v>34-38</v>
      </c>
      <c r="AO588" t="str">
        <f t="shared" si="29"/>
        <v>6.000 a 7.999</v>
      </c>
    </row>
    <row r="589" spans="1:41" x14ac:dyDescent="0.25">
      <c r="A589" t="s">
        <v>2439</v>
      </c>
      <c r="B589" t="s">
        <v>239</v>
      </c>
      <c r="C589">
        <v>1330402</v>
      </c>
      <c r="D589">
        <v>2349446174</v>
      </c>
      <c r="E589" t="s">
        <v>2440</v>
      </c>
      <c r="F589" t="s">
        <v>209</v>
      </c>
      <c r="G589" t="s">
        <v>2441</v>
      </c>
      <c r="H589" t="s">
        <v>225</v>
      </c>
      <c r="I589" t="s">
        <v>212</v>
      </c>
      <c r="K589" t="s">
        <v>242</v>
      </c>
      <c r="M589">
        <v>771</v>
      </c>
      <c r="N589" t="s">
        <v>303</v>
      </c>
      <c r="O589" t="s">
        <v>283</v>
      </c>
      <c r="P589">
        <v>746</v>
      </c>
      <c r="Q589" t="s">
        <v>289</v>
      </c>
      <c r="R589" t="s">
        <v>283</v>
      </c>
      <c r="T589" t="s">
        <v>2442</v>
      </c>
      <c r="U589" t="s">
        <v>9755</v>
      </c>
      <c r="V589">
        <v>3</v>
      </c>
      <c r="W589">
        <v>5</v>
      </c>
      <c r="X589" t="s">
        <v>218</v>
      </c>
      <c r="Z589" t="s">
        <v>219</v>
      </c>
      <c r="AC589">
        <v>26283</v>
      </c>
      <c r="AD589" t="s">
        <v>2443</v>
      </c>
      <c r="AE589">
        <v>0</v>
      </c>
      <c r="AI589" t="s">
        <v>220</v>
      </c>
      <c r="AJ589" t="s">
        <v>221</v>
      </c>
      <c r="AK589" s="15">
        <v>42940</v>
      </c>
      <c r="AL589">
        <v>5694.97</v>
      </c>
      <c r="AM589">
        <f t="shared" si="27"/>
        <v>36</v>
      </c>
      <c r="AN589" t="str">
        <f t="shared" si="28"/>
        <v>34-38</v>
      </c>
      <c r="AO589" t="str">
        <f t="shared" si="29"/>
        <v>4.000 a 5.999</v>
      </c>
    </row>
    <row r="590" spans="1:41" x14ac:dyDescent="0.25">
      <c r="A590" t="s">
        <v>2444</v>
      </c>
      <c r="B590" t="s">
        <v>207</v>
      </c>
      <c r="C590">
        <v>2160772</v>
      </c>
      <c r="D590">
        <v>5435045657</v>
      </c>
      <c r="E590" t="s">
        <v>2445</v>
      </c>
      <c r="F590" t="s">
        <v>209</v>
      </c>
      <c r="G590" t="s">
        <v>2446</v>
      </c>
      <c r="H590" t="s">
        <v>225</v>
      </c>
      <c r="I590" t="s">
        <v>212</v>
      </c>
      <c r="K590" t="s">
        <v>213</v>
      </c>
      <c r="M590">
        <v>723</v>
      </c>
      <c r="N590" t="s">
        <v>1032</v>
      </c>
      <c r="O590" t="s">
        <v>215</v>
      </c>
      <c r="P590">
        <v>585</v>
      </c>
      <c r="Q590" t="s">
        <v>1033</v>
      </c>
      <c r="R590" t="s">
        <v>215</v>
      </c>
      <c r="T590" t="s">
        <v>230</v>
      </c>
      <c r="U590" t="s">
        <v>9754</v>
      </c>
      <c r="V590">
        <v>4</v>
      </c>
      <c r="W590">
        <v>6</v>
      </c>
      <c r="X590" t="s">
        <v>218</v>
      </c>
      <c r="Z590" t="s">
        <v>219</v>
      </c>
      <c r="AC590">
        <v>0</v>
      </c>
      <c r="AE590">
        <v>0</v>
      </c>
      <c r="AI590" t="s">
        <v>220</v>
      </c>
      <c r="AJ590" t="s">
        <v>221</v>
      </c>
      <c r="AK590" s="15">
        <v>41904</v>
      </c>
      <c r="AL590">
        <v>4015.15</v>
      </c>
      <c r="AM590">
        <f t="shared" si="27"/>
        <v>40</v>
      </c>
      <c r="AN590" t="str">
        <f t="shared" si="28"/>
        <v>39-43</v>
      </c>
      <c r="AO590" t="str">
        <f t="shared" si="29"/>
        <v>4.000 a 5.999</v>
      </c>
    </row>
    <row r="591" spans="1:41" x14ac:dyDescent="0.25">
      <c r="A591" t="s">
        <v>2447</v>
      </c>
      <c r="B591" t="s">
        <v>207</v>
      </c>
      <c r="C591">
        <v>1369042</v>
      </c>
      <c r="D591">
        <v>6747089626</v>
      </c>
      <c r="E591" t="s">
        <v>2448</v>
      </c>
      <c r="F591" t="s">
        <v>209</v>
      </c>
      <c r="G591" t="s">
        <v>2449</v>
      </c>
      <c r="H591" t="s">
        <v>225</v>
      </c>
      <c r="I591" t="s">
        <v>212</v>
      </c>
      <c r="K591" t="s">
        <v>213</v>
      </c>
      <c r="M591">
        <v>886</v>
      </c>
      <c r="N591" t="s">
        <v>2450</v>
      </c>
      <c r="O591" t="s">
        <v>215</v>
      </c>
      <c r="P591">
        <v>585</v>
      </c>
      <c r="Q591" t="s">
        <v>1033</v>
      </c>
      <c r="R591" t="s">
        <v>215</v>
      </c>
      <c r="T591" t="s">
        <v>217</v>
      </c>
      <c r="U591" t="s">
        <v>9756</v>
      </c>
      <c r="V591">
        <v>4</v>
      </c>
      <c r="W591">
        <v>4</v>
      </c>
      <c r="X591" t="s">
        <v>218</v>
      </c>
      <c r="Z591" t="s">
        <v>219</v>
      </c>
      <c r="AC591">
        <v>0</v>
      </c>
      <c r="AE591">
        <v>0</v>
      </c>
      <c r="AI591" t="s">
        <v>220</v>
      </c>
      <c r="AJ591" t="s">
        <v>221</v>
      </c>
      <c r="AK591" s="15">
        <v>42829</v>
      </c>
      <c r="AL591">
        <v>7812.76</v>
      </c>
      <c r="AM591">
        <f t="shared" si="27"/>
        <v>39</v>
      </c>
      <c r="AN591" t="str">
        <f t="shared" si="28"/>
        <v>39-43</v>
      </c>
      <c r="AO591" t="str">
        <f t="shared" si="29"/>
        <v>6.000 a 7.999</v>
      </c>
    </row>
    <row r="592" spans="1:41" x14ac:dyDescent="0.25">
      <c r="A592" t="s">
        <v>2451</v>
      </c>
      <c r="B592" t="s">
        <v>239</v>
      </c>
      <c r="C592">
        <v>1870265</v>
      </c>
      <c r="D592">
        <v>26841416813</v>
      </c>
      <c r="E592" t="s">
        <v>2452</v>
      </c>
      <c r="F592" t="s">
        <v>209</v>
      </c>
      <c r="G592" t="s">
        <v>2453</v>
      </c>
      <c r="H592" t="s">
        <v>225</v>
      </c>
      <c r="I592" t="s">
        <v>212</v>
      </c>
      <c r="K592" t="s">
        <v>317</v>
      </c>
      <c r="M592">
        <v>771</v>
      </c>
      <c r="N592" t="s">
        <v>303</v>
      </c>
      <c r="O592" t="s">
        <v>283</v>
      </c>
      <c r="P592">
        <v>746</v>
      </c>
      <c r="Q592" t="s">
        <v>289</v>
      </c>
      <c r="R592" t="s">
        <v>283</v>
      </c>
      <c r="T592" t="s">
        <v>230</v>
      </c>
      <c r="U592" t="s">
        <v>9756</v>
      </c>
      <c r="V592">
        <v>4</v>
      </c>
      <c r="W592">
        <v>8</v>
      </c>
      <c r="X592" t="s">
        <v>218</v>
      </c>
      <c r="Z592" t="s">
        <v>219</v>
      </c>
      <c r="AC592">
        <v>26254</v>
      </c>
      <c r="AD592" t="s">
        <v>372</v>
      </c>
      <c r="AE592">
        <v>0</v>
      </c>
      <c r="AI592" t="s">
        <v>220</v>
      </c>
      <c r="AJ592" t="s">
        <v>221</v>
      </c>
      <c r="AK592" s="15">
        <v>42992</v>
      </c>
      <c r="AL592">
        <v>21259.98</v>
      </c>
      <c r="AM592">
        <f t="shared" si="27"/>
        <v>44</v>
      </c>
      <c r="AN592" t="str">
        <f t="shared" si="28"/>
        <v>44-48</v>
      </c>
      <c r="AO592" t="str">
        <f t="shared" si="29"/>
        <v>20.000 ou mais</v>
      </c>
    </row>
    <row r="593" spans="1:41" x14ac:dyDescent="0.25">
      <c r="A593" t="s">
        <v>2454</v>
      </c>
      <c r="B593" t="s">
        <v>207</v>
      </c>
      <c r="C593">
        <v>1361462</v>
      </c>
      <c r="D593">
        <v>8701086626</v>
      </c>
      <c r="E593" t="s">
        <v>2455</v>
      </c>
      <c r="F593" t="s">
        <v>209</v>
      </c>
      <c r="G593" t="s">
        <v>2456</v>
      </c>
      <c r="H593" t="s">
        <v>225</v>
      </c>
      <c r="I593" t="s">
        <v>212</v>
      </c>
      <c r="K593" t="s">
        <v>213</v>
      </c>
      <c r="M593">
        <v>4</v>
      </c>
      <c r="N593" t="s">
        <v>262</v>
      </c>
      <c r="O593" t="s">
        <v>215</v>
      </c>
      <c r="P593">
        <v>4</v>
      </c>
      <c r="Q593" t="s">
        <v>262</v>
      </c>
      <c r="R593" t="s">
        <v>215</v>
      </c>
      <c r="T593" t="s">
        <v>230</v>
      </c>
      <c r="U593" t="s">
        <v>9756</v>
      </c>
      <c r="V593">
        <v>4</v>
      </c>
      <c r="W593">
        <v>4</v>
      </c>
      <c r="X593" t="s">
        <v>218</v>
      </c>
      <c r="Z593" t="s">
        <v>219</v>
      </c>
      <c r="AC593">
        <v>26254</v>
      </c>
      <c r="AD593" t="s">
        <v>372</v>
      </c>
      <c r="AE593">
        <v>0</v>
      </c>
      <c r="AI593" t="s">
        <v>220</v>
      </c>
      <c r="AJ593" t="s">
        <v>221</v>
      </c>
      <c r="AK593" s="15">
        <v>44631</v>
      </c>
      <c r="AL593">
        <v>7994.33</v>
      </c>
      <c r="AM593">
        <f t="shared" si="27"/>
        <v>31</v>
      </c>
      <c r="AN593" t="str">
        <f t="shared" si="28"/>
        <v>29-33</v>
      </c>
      <c r="AO593" t="str">
        <f t="shared" si="29"/>
        <v>6.000 a 7.999</v>
      </c>
    </row>
    <row r="594" spans="1:41" x14ac:dyDescent="0.25">
      <c r="A594" t="s">
        <v>2457</v>
      </c>
      <c r="B594" t="s">
        <v>239</v>
      </c>
      <c r="C594">
        <v>1365839</v>
      </c>
      <c r="D594">
        <v>4061595644</v>
      </c>
      <c r="E594" t="s">
        <v>2458</v>
      </c>
      <c r="F594" t="s">
        <v>209</v>
      </c>
      <c r="G594" t="s">
        <v>2459</v>
      </c>
      <c r="H594" t="s">
        <v>211</v>
      </c>
      <c r="I594" t="s">
        <v>212</v>
      </c>
      <c r="K594" t="s">
        <v>242</v>
      </c>
      <c r="L594" t="s">
        <v>2460</v>
      </c>
      <c r="M594">
        <v>491</v>
      </c>
      <c r="N594" t="s">
        <v>935</v>
      </c>
      <c r="O594" t="s">
        <v>244</v>
      </c>
      <c r="P594">
        <v>211</v>
      </c>
      <c r="Q594" t="s">
        <v>245</v>
      </c>
      <c r="R594" t="s">
        <v>244</v>
      </c>
      <c r="T594" t="s">
        <v>230</v>
      </c>
      <c r="U594" t="s">
        <v>9755</v>
      </c>
      <c r="V594">
        <v>4</v>
      </c>
      <c r="W594">
        <v>13</v>
      </c>
      <c r="X594" t="s">
        <v>218</v>
      </c>
      <c r="Z594" t="s">
        <v>219</v>
      </c>
      <c r="AC594">
        <v>0</v>
      </c>
      <c r="AE594">
        <v>0</v>
      </c>
      <c r="AI594" t="s">
        <v>220</v>
      </c>
      <c r="AJ594" t="s">
        <v>221</v>
      </c>
      <c r="AK594" s="15">
        <v>37591</v>
      </c>
      <c r="AL594">
        <v>12187.19</v>
      </c>
      <c r="AM594">
        <f t="shared" si="27"/>
        <v>43</v>
      </c>
      <c r="AN594" t="str">
        <f t="shared" si="28"/>
        <v>39-43</v>
      </c>
      <c r="AO594" t="str">
        <f t="shared" si="29"/>
        <v>12.000 a 13.999</v>
      </c>
    </row>
    <row r="595" spans="1:41" x14ac:dyDescent="0.25">
      <c r="A595" t="s">
        <v>2461</v>
      </c>
      <c r="B595" t="s">
        <v>239</v>
      </c>
      <c r="C595">
        <v>2274949</v>
      </c>
      <c r="D595">
        <v>95195823634</v>
      </c>
      <c r="E595" t="s">
        <v>2462</v>
      </c>
      <c r="F595" t="s">
        <v>209</v>
      </c>
      <c r="G595" t="s">
        <v>2463</v>
      </c>
      <c r="H595" t="s">
        <v>225</v>
      </c>
      <c r="I595" t="s">
        <v>212</v>
      </c>
      <c r="K595" t="s">
        <v>213</v>
      </c>
      <c r="L595" t="s">
        <v>637</v>
      </c>
      <c r="M595">
        <v>771</v>
      </c>
      <c r="N595" t="s">
        <v>303</v>
      </c>
      <c r="O595" t="s">
        <v>283</v>
      </c>
      <c r="P595">
        <v>746</v>
      </c>
      <c r="Q595" t="s">
        <v>289</v>
      </c>
      <c r="R595" t="s">
        <v>283</v>
      </c>
      <c r="T595" t="s">
        <v>263</v>
      </c>
      <c r="U595" t="s">
        <v>9756</v>
      </c>
      <c r="V595">
        <v>4</v>
      </c>
      <c r="W595">
        <v>12</v>
      </c>
      <c r="X595" t="s">
        <v>218</v>
      </c>
      <c r="Z595" t="s">
        <v>219</v>
      </c>
      <c r="AC595">
        <v>0</v>
      </c>
      <c r="AE595">
        <v>0</v>
      </c>
      <c r="AI595" t="s">
        <v>220</v>
      </c>
      <c r="AJ595" t="s">
        <v>304</v>
      </c>
      <c r="AK595" s="15">
        <v>37956</v>
      </c>
      <c r="AL595">
        <v>13214.01</v>
      </c>
      <c r="AM595">
        <f t="shared" si="27"/>
        <v>48</v>
      </c>
      <c r="AN595" t="str">
        <f t="shared" si="28"/>
        <v>44-48</v>
      </c>
      <c r="AO595" t="str">
        <f t="shared" si="29"/>
        <v>12.000 a 13.999</v>
      </c>
    </row>
    <row r="596" spans="1:41" x14ac:dyDescent="0.25">
      <c r="A596" t="s">
        <v>2464</v>
      </c>
      <c r="B596" t="s">
        <v>239</v>
      </c>
      <c r="C596">
        <v>1440180</v>
      </c>
      <c r="D596">
        <v>86082868153</v>
      </c>
      <c r="E596" t="s">
        <v>2465</v>
      </c>
      <c r="F596" t="s">
        <v>209</v>
      </c>
      <c r="G596" t="s">
        <v>2466</v>
      </c>
      <c r="H596" t="s">
        <v>225</v>
      </c>
      <c r="I596" t="s">
        <v>212</v>
      </c>
      <c r="K596" t="s">
        <v>242</v>
      </c>
      <c r="L596" t="s">
        <v>405</v>
      </c>
      <c r="M596">
        <v>754</v>
      </c>
      <c r="N596" t="s">
        <v>2373</v>
      </c>
      <c r="O596" t="s">
        <v>283</v>
      </c>
      <c r="P596">
        <v>743</v>
      </c>
      <c r="Q596" t="s">
        <v>282</v>
      </c>
      <c r="R596" t="s">
        <v>283</v>
      </c>
      <c r="T596" t="s">
        <v>217</v>
      </c>
      <c r="U596" t="s">
        <v>9756</v>
      </c>
      <c r="V596">
        <v>4</v>
      </c>
      <c r="W596">
        <v>12</v>
      </c>
      <c r="X596" t="s">
        <v>218</v>
      </c>
      <c r="Z596" t="s">
        <v>219</v>
      </c>
      <c r="AC596">
        <v>0</v>
      </c>
      <c r="AE596">
        <v>0</v>
      </c>
      <c r="AI596" t="s">
        <v>220</v>
      </c>
      <c r="AJ596" t="s">
        <v>304</v>
      </c>
      <c r="AK596" s="15">
        <v>38002</v>
      </c>
      <c r="AL596">
        <v>4999.88</v>
      </c>
      <c r="AM596">
        <f t="shared" si="27"/>
        <v>44</v>
      </c>
      <c r="AN596" t="str">
        <f t="shared" si="28"/>
        <v>44-48</v>
      </c>
      <c r="AO596" t="str">
        <f t="shared" si="29"/>
        <v>4.000 a 5.999</v>
      </c>
    </row>
    <row r="597" spans="1:41" x14ac:dyDescent="0.25">
      <c r="A597" t="s">
        <v>2467</v>
      </c>
      <c r="B597" t="s">
        <v>239</v>
      </c>
      <c r="C597">
        <v>1365352</v>
      </c>
      <c r="D597">
        <v>4945777624</v>
      </c>
      <c r="E597" t="s">
        <v>2468</v>
      </c>
      <c r="F597" t="s">
        <v>209</v>
      </c>
      <c r="G597" t="s">
        <v>2469</v>
      </c>
      <c r="H597" t="s">
        <v>225</v>
      </c>
      <c r="I597" t="s">
        <v>212</v>
      </c>
      <c r="K597" t="s">
        <v>213</v>
      </c>
      <c r="L597" t="s">
        <v>261</v>
      </c>
      <c r="M597">
        <v>743</v>
      </c>
      <c r="N597" t="s">
        <v>282</v>
      </c>
      <c r="O597" t="s">
        <v>283</v>
      </c>
      <c r="P597">
        <v>743</v>
      </c>
      <c r="Q597" t="s">
        <v>282</v>
      </c>
      <c r="R597" t="s">
        <v>283</v>
      </c>
      <c r="T597" t="s">
        <v>230</v>
      </c>
      <c r="U597" t="s">
        <v>9756</v>
      </c>
      <c r="V597">
        <v>3</v>
      </c>
      <c r="W597">
        <v>13</v>
      </c>
      <c r="X597" t="s">
        <v>218</v>
      </c>
      <c r="Z597" t="s">
        <v>219</v>
      </c>
      <c r="AC597">
        <v>0</v>
      </c>
      <c r="AE597">
        <v>0</v>
      </c>
      <c r="AI597" t="s">
        <v>220</v>
      </c>
      <c r="AJ597" t="s">
        <v>221</v>
      </c>
      <c r="AK597" s="15">
        <v>37592</v>
      </c>
      <c r="AL597">
        <v>13626.54</v>
      </c>
      <c r="AM597">
        <f t="shared" si="27"/>
        <v>41</v>
      </c>
      <c r="AN597" t="str">
        <f t="shared" si="28"/>
        <v>39-43</v>
      </c>
      <c r="AO597" t="str">
        <f t="shared" si="29"/>
        <v>12.000 a 13.999</v>
      </c>
    </row>
    <row r="598" spans="1:41" x14ac:dyDescent="0.25">
      <c r="A598" t="s">
        <v>2470</v>
      </c>
      <c r="B598" t="s">
        <v>207</v>
      </c>
      <c r="C598">
        <v>1444352</v>
      </c>
      <c r="D598">
        <v>4283390690</v>
      </c>
      <c r="E598" t="s">
        <v>2471</v>
      </c>
      <c r="F598" t="s">
        <v>209</v>
      </c>
      <c r="G598" t="s">
        <v>2472</v>
      </c>
      <c r="H598" t="s">
        <v>225</v>
      </c>
      <c r="I598" t="s">
        <v>212</v>
      </c>
      <c r="K598" t="s">
        <v>213</v>
      </c>
      <c r="M598">
        <v>1216</v>
      </c>
      <c r="N598" t="s">
        <v>2473</v>
      </c>
      <c r="O598" t="s">
        <v>228</v>
      </c>
      <c r="P598">
        <v>29</v>
      </c>
      <c r="Q598" t="s">
        <v>229</v>
      </c>
      <c r="R598" t="s">
        <v>215</v>
      </c>
      <c r="T598" t="s">
        <v>217</v>
      </c>
      <c r="U598" t="s">
        <v>9756</v>
      </c>
      <c r="V598">
        <v>2</v>
      </c>
      <c r="W598">
        <v>2</v>
      </c>
      <c r="X598" t="s">
        <v>218</v>
      </c>
      <c r="Z598" t="s">
        <v>219</v>
      </c>
      <c r="AC598">
        <v>0</v>
      </c>
      <c r="AE598">
        <v>0</v>
      </c>
      <c r="AI598" t="s">
        <v>220</v>
      </c>
      <c r="AJ598" t="s">
        <v>304</v>
      </c>
      <c r="AK598" s="15">
        <v>44105</v>
      </c>
      <c r="AL598">
        <v>5867.05</v>
      </c>
      <c r="AM598">
        <f t="shared" si="27"/>
        <v>46</v>
      </c>
      <c r="AN598" t="str">
        <f t="shared" si="28"/>
        <v>44-48</v>
      </c>
      <c r="AO598" t="str">
        <f t="shared" si="29"/>
        <v>4.000 a 5.999</v>
      </c>
    </row>
    <row r="599" spans="1:41" x14ac:dyDescent="0.25">
      <c r="A599" t="s">
        <v>2474</v>
      </c>
      <c r="B599" t="s">
        <v>239</v>
      </c>
      <c r="C599">
        <v>1434751</v>
      </c>
      <c r="D599">
        <v>5091371648</v>
      </c>
      <c r="E599" t="s">
        <v>2475</v>
      </c>
      <c r="F599" t="s">
        <v>209</v>
      </c>
      <c r="G599" t="s">
        <v>2476</v>
      </c>
      <c r="H599" t="s">
        <v>225</v>
      </c>
      <c r="I599" t="s">
        <v>212</v>
      </c>
      <c r="K599" t="s">
        <v>213</v>
      </c>
      <c r="L599" t="s">
        <v>261</v>
      </c>
      <c r="M599">
        <v>490</v>
      </c>
      <c r="N599" t="s">
        <v>770</v>
      </c>
      <c r="O599" t="s">
        <v>244</v>
      </c>
      <c r="P599">
        <v>211</v>
      </c>
      <c r="Q599" t="s">
        <v>245</v>
      </c>
      <c r="R599" t="s">
        <v>244</v>
      </c>
      <c r="T599" t="s">
        <v>230</v>
      </c>
      <c r="U599" t="s">
        <v>9756</v>
      </c>
      <c r="V599">
        <v>3</v>
      </c>
      <c r="W599">
        <v>13</v>
      </c>
      <c r="X599" t="s">
        <v>218</v>
      </c>
      <c r="Z599" t="s">
        <v>219</v>
      </c>
      <c r="AC599">
        <v>0</v>
      </c>
      <c r="AE599">
        <v>0</v>
      </c>
      <c r="AI599" t="s">
        <v>220</v>
      </c>
      <c r="AJ599" t="s">
        <v>221</v>
      </c>
      <c r="AK599" s="15">
        <v>37938</v>
      </c>
      <c r="AL599">
        <v>16755.88</v>
      </c>
      <c r="AM599">
        <f t="shared" si="27"/>
        <v>41</v>
      </c>
      <c r="AN599" t="str">
        <f t="shared" si="28"/>
        <v>39-43</v>
      </c>
      <c r="AO599" t="str">
        <f t="shared" si="29"/>
        <v>16.000 a 17.999</v>
      </c>
    </row>
    <row r="600" spans="1:41" x14ac:dyDescent="0.25">
      <c r="A600" t="s">
        <v>2477</v>
      </c>
      <c r="B600" t="s">
        <v>207</v>
      </c>
      <c r="C600">
        <v>2611583</v>
      </c>
      <c r="D600">
        <v>8059960601</v>
      </c>
      <c r="E600" t="s">
        <v>1080</v>
      </c>
      <c r="F600" t="s">
        <v>209</v>
      </c>
      <c r="G600" t="s">
        <v>2478</v>
      </c>
      <c r="H600" t="s">
        <v>225</v>
      </c>
      <c r="I600" t="s">
        <v>212</v>
      </c>
      <c r="K600" t="s">
        <v>213</v>
      </c>
      <c r="L600" t="s">
        <v>261</v>
      </c>
      <c r="M600">
        <v>532</v>
      </c>
      <c r="N600" t="s">
        <v>2479</v>
      </c>
      <c r="O600" t="s">
        <v>215</v>
      </c>
      <c r="P600">
        <v>403</v>
      </c>
      <c r="Q600" t="s">
        <v>435</v>
      </c>
      <c r="R600" t="s">
        <v>215</v>
      </c>
      <c r="T600" t="s">
        <v>252</v>
      </c>
      <c r="U600" t="s">
        <v>9755</v>
      </c>
      <c r="V600">
        <v>4</v>
      </c>
      <c r="W600">
        <v>5</v>
      </c>
      <c r="X600" t="s">
        <v>218</v>
      </c>
      <c r="Z600" t="s">
        <v>219</v>
      </c>
      <c r="AC600">
        <v>0</v>
      </c>
      <c r="AE600">
        <v>0</v>
      </c>
      <c r="AI600" t="s">
        <v>220</v>
      </c>
      <c r="AJ600" t="s">
        <v>221</v>
      </c>
      <c r="AK600" s="15">
        <v>42599</v>
      </c>
      <c r="AL600">
        <v>4159.17</v>
      </c>
      <c r="AM600">
        <f t="shared" si="27"/>
        <v>33</v>
      </c>
      <c r="AN600" t="str">
        <f t="shared" si="28"/>
        <v>29-33</v>
      </c>
      <c r="AO600" t="str">
        <f t="shared" si="29"/>
        <v>4.000 a 5.999</v>
      </c>
    </row>
    <row r="601" spans="1:41" x14ac:dyDescent="0.25">
      <c r="A601" t="s">
        <v>2480</v>
      </c>
      <c r="B601" t="s">
        <v>207</v>
      </c>
      <c r="C601">
        <v>2066149</v>
      </c>
      <c r="D601">
        <v>5159039651</v>
      </c>
      <c r="E601" t="s">
        <v>2481</v>
      </c>
      <c r="F601" t="s">
        <v>209</v>
      </c>
      <c r="G601" t="s">
        <v>2482</v>
      </c>
      <c r="H601" t="s">
        <v>225</v>
      </c>
      <c r="I601" t="s">
        <v>212</v>
      </c>
      <c r="K601" t="s">
        <v>317</v>
      </c>
      <c r="M601">
        <v>97</v>
      </c>
      <c r="N601" t="s">
        <v>723</v>
      </c>
      <c r="O601" t="s">
        <v>228</v>
      </c>
      <c r="P601">
        <v>92</v>
      </c>
      <c r="Q601" t="s">
        <v>724</v>
      </c>
      <c r="R601" t="s">
        <v>228</v>
      </c>
      <c r="T601" t="s">
        <v>217</v>
      </c>
      <c r="U601" t="s">
        <v>9755</v>
      </c>
      <c r="V601">
        <v>4</v>
      </c>
      <c r="W601">
        <v>7</v>
      </c>
      <c r="X601" t="s">
        <v>218</v>
      </c>
      <c r="Z601" t="s">
        <v>219</v>
      </c>
      <c r="AC601">
        <v>0</v>
      </c>
      <c r="AE601">
        <v>0</v>
      </c>
      <c r="AI601" t="s">
        <v>220</v>
      </c>
      <c r="AJ601" t="s">
        <v>221</v>
      </c>
      <c r="AK601" s="15">
        <v>41576</v>
      </c>
      <c r="AL601">
        <v>4833.87</v>
      </c>
      <c r="AM601">
        <f t="shared" si="27"/>
        <v>41</v>
      </c>
      <c r="AN601" t="str">
        <f t="shared" si="28"/>
        <v>39-43</v>
      </c>
      <c r="AO601" t="str">
        <f t="shared" si="29"/>
        <v>4.000 a 5.999</v>
      </c>
    </row>
    <row r="602" spans="1:41" x14ac:dyDescent="0.25">
      <c r="A602" t="s">
        <v>2483</v>
      </c>
      <c r="B602" t="s">
        <v>207</v>
      </c>
      <c r="C602">
        <v>1874791</v>
      </c>
      <c r="D602">
        <v>5632074692</v>
      </c>
      <c r="E602" t="s">
        <v>2484</v>
      </c>
      <c r="F602" t="s">
        <v>209</v>
      </c>
      <c r="G602" t="s">
        <v>2485</v>
      </c>
      <c r="H602" t="s">
        <v>225</v>
      </c>
      <c r="I602" t="s">
        <v>212</v>
      </c>
      <c r="K602" t="s">
        <v>213</v>
      </c>
      <c r="M602">
        <v>130</v>
      </c>
      <c r="N602" t="s">
        <v>1051</v>
      </c>
      <c r="O602" t="s">
        <v>215</v>
      </c>
      <c r="P602">
        <v>262</v>
      </c>
      <c r="Q602" t="s">
        <v>352</v>
      </c>
      <c r="R602" t="s">
        <v>215</v>
      </c>
      <c r="T602" t="s">
        <v>252</v>
      </c>
      <c r="U602" t="s">
        <v>9755</v>
      </c>
      <c r="V602">
        <v>4</v>
      </c>
      <c r="W602">
        <v>8</v>
      </c>
      <c r="X602" t="s">
        <v>218</v>
      </c>
      <c r="Z602" t="s">
        <v>219</v>
      </c>
      <c r="AC602">
        <v>0</v>
      </c>
      <c r="AE602">
        <v>0</v>
      </c>
      <c r="AI602" t="s">
        <v>220</v>
      </c>
      <c r="AJ602" t="s">
        <v>221</v>
      </c>
      <c r="AK602" s="15">
        <v>40728</v>
      </c>
      <c r="AL602">
        <v>4484.28</v>
      </c>
      <c r="AM602">
        <f t="shared" si="27"/>
        <v>41</v>
      </c>
      <c r="AN602" t="str">
        <f t="shared" si="28"/>
        <v>39-43</v>
      </c>
      <c r="AO602" t="str">
        <f t="shared" si="29"/>
        <v>4.000 a 5.999</v>
      </c>
    </row>
    <row r="603" spans="1:41" x14ac:dyDescent="0.25">
      <c r="A603" t="s">
        <v>2486</v>
      </c>
      <c r="B603" t="s">
        <v>207</v>
      </c>
      <c r="C603">
        <v>3251568</v>
      </c>
      <c r="D603">
        <v>95226770600</v>
      </c>
      <c r="E603" t="s">
        <v>2487</v>
      </c>
      <c r="F603" t="s">
        <v>209</v>
      </c>
      <c r="G603" t="s">
        <v>2488</v>
      </c>
      <c r="H603" t="s">
        <v>225</v>
      </c>
      <c r="I603" t="s">
        <v>212</v>
      </c>
      <c r="K603" t="s">
        <v>645</v>
      </c>
      <c r="M603">
        <v>1145</v>
      </c>
      <c r="N603" t="s">
        <v>2489</v>
      </c>
      <c r="O603" t="s">
        <v>215</v>
      </c>
      <c r="P603">
        <v>29</v>
      </c>
      <c r="Q603" t="s">
        <v>229</v>
      </c>
      <c r="R603" t="s">
        <v>215</v>
      </c>
      <c r="T603" t="s">
        <v>217</v>
      </c>
      <c r="U603" t="s">
        <v>9756</v>
      </c>
      <c r="V603">
        <v>1</v>
      </c>
      <c r="W603">
        <v>1</v>
      </c>
      <c r="X603" t="s">
        <v>218</v>
      </c>
      <c r="Z603" t="s">
        <v>219</v>
      </c>
      <c r="AC603">
        <v>0</v>
      </c>
      <c r="AE603">
        <v>0</v>
      </c>
      <c r="AI603" t="s">
        <v>220</v>
      </c>
      <c r="AJ603" t="s">
        <v>221</v>
      </c>
      <c r="AK603" s="15">
        <v>44425</v>
      </c>
      <c r="AL603">
        <v>5434.85</v>
      </c>
      <c r="AM603">
        <f t="shared" si="27"/>
        <v>48</v>
      </c>
      <c r="AN603" t="str">
        <f t="shared" si="28"/>
        <v>44-48</v>
      </c>
      <c r="AO603" t="str">
        <f t="shared" si="29"/>
        <v>4.000 a 5.999</v>
      </c>
    </row>
    <row r="604" spans="1:41" x14ac:dyDescent="0.25">
      <c r="A604" t="s">
        <v>2490</v>
      </c>
      <c r="B604" t="s">
        <v>207</v>
      </c>
      <c r="C604">
        <v>2236112</v>
      </c>
      <c r="D604">
        <v>9398100690</v>
      </c>
      <c r="E604" t="s">
        <v>2491</v>
      </c>
      <c r="F604" t="s">
        <v>209</v>
      </c>
      <c r="G604" t="s">
        <v>2492</v>
      </c>
      <c r="H604" t="s">
        <v>225</v>
      </c>
      <c r="I604" t="s">
        <v>212</v>
      </c>
      <c r="K604" t="s">
        <v>213</v>
      </c>
      <c r="M604">
        <v>319</v>
      </c>
      <c r="N604" t="s">
        <v>530</v>
      </c>
      <c r="O604" t="s">
        <v>362</v>
      </c>
      <c r="P604">
        <v>319</v>
      </c>
      <c r="Q604" t="s">
        <v>530</v>
      </c>
      <c r="R604" t="s">
        <v>362</v>
      </c>
      <c r="T604" t="s">
        <v>217</v>
      </c>
      <c r="U604" t="s">
        <v>9755</v>
      </c>
      <c r="V604">
        <v>4</v>
      </c>
      <c r="W604">
        <v>5</v>
      </c>
      <c r="X604" t="s">
        <v>218</v>
      </c>
      <c r="Z604" t="s">
        <v>219</v>
      </c>
      <c r="AC604">
        <v>0</v>
      </c>
      <c r="AE604">
        <v>0</v>
      </c>
      <c r="AI604" t="s">
        <v>220</v>
      </c>
      <c r="AJ604" t="s">
        <v>221</v>
      </c>
      <c r="AK604" s="15">
        <v>42184</v>
      </c>
      <c r="AL604">
        <v>4157.95</v>
      </c>
      <c r="AM604">
        <f t="shared" si="27"/>
        <v>32</v>
      </c>
      <c r="AN604" t="str">
        <f t="shared" si="28"/>
        <v>29-33</v>
      </c>
      <c r="AO604" t="str">
        <f t="shared" si="29"/>
        <v>4.000 a 5.999</v>
      </c>
    </row>
    <row r="605" spans="1:41" x14ac:dyDescent="0.25">
      <c r="A605" t="s">
        <v>2493</v>
      </c>
      <c r="B605" t="s">
        <v>207</v>
      </c>
      <c r="C605">
        <v>1838738</v>
      </c>
      <c r="D605">
        <v>2827682621</v>
      </c>
      <c r="E605" t="s">
        <v>2494</v>
      </c>
      <c r="F605" t="s">
        <v>209</v>
      </c>
      <c r="G605" t="s">
        <v>2495</v>
      </c>
      <c r="H605" t="s">
        <v>529</v>
      </c>
      <c r="I605" t="s">
        <v>212</v>
      </c>
      <c r="K605" t="s">
        <v>1262</v>
      </c>
      <c r="M605">
        <v>561</v>
      </c>
      <c r="N605" t="s">
        <v>2496</v>
      </c>
      <c r="O605" t="s">
        <v>215</v>
      </c>
      <c r="P605">
        <v>363</v>
      </c>
      <c r="Q605" t="s">
        <v>730</v>
      </c>
      <c r="R605" t="s">
        <v>215</v>
      </c>
      <c r="T605" t="s">
        <v>217</v>
      </c>
      <c r="U605" t="s">
        <v>9755</v>
      </c>
      <c r="V605">
        <v>4</v>
      </c>
      <c r="W605">
        <v>8</v>
      </c>
      <c r="X605" t="s">
        <v>218</v>
      </c>
      <c r="Z605" t="s">
        <v>219</v>
      </c>
      <c r="AC605">
        <v>0</v>
      </c>
      <c r="AE605">
        <v>0</v>
      </c>
      <c r="AI605" t="s">
        <v>220</v>
      </c>
      <c r="AJ605" t="s">
        <v>221</v>
      </c>
      <c r="AK605" s="15">
        <v>40563</v>
      </c>
      <c r="AL605">
        <v>4663.6499999999996</v>
      </c>
      <c r="AM605">
        <f t="shared" si="27"/>
        <v>46</v>
      </c>
      <c r="AN605" t="str">
        <f t="shared" si="28"/>
        <v>44-48</v>
      </c>
      <c r="AO605" t="str">
        <f t="shared" si="29"/>
        <v>4.000 a 5.999</v>
      </c>
    </row>
    <row r="606" spans="1:41" x14ac:dyDescent="0.25">
      <c r="A606" t="s">
        <v>2497</v>
      </c>
      <c r="B606" t="s">
        <v>207</v>
      </c>
      <c r="C606">
        <v>2266265</v>
      </c>
      <c r="D606">
        <v>8951739643</v>
      </c>
      <c r="E606" t="s">
        <v>2498</v>
      </c>
      <c r="F606" t="s">
        <v>209</v>
      </c>
      <c r="G606" t="s">
        <v>2499</v>
      </c>
      <c r="H606" t="s">
        <v>225</v>
      </c>
      <c r="I606" t="s">
        <v>212</v>
      </c>
      <c r="K606" t="s">
        <v>213</v>
      </c>
      <c r="M606">
        <v>562</v>
      </c>
      <c r="N606" t="s">
        <v>1698</v>
      </c>
      <c r="O606" t="s">
        <v>362</v>
      </c>
      <c r="P606">
        <v>305</v>
      </c>
      <c r="Q606" t="s">
        <v>407</v>
      </c>
      <c r="R606" t="s">
        <v>362</v>
      </c>
      <c r="T606" t="s">
        <v>230</v>
      </c>
      <c r="U606" t="s">
        <v>9756</v>
      </c>
      <c r="V606">
        <v>4</v>
      </c>
      <c r="W606">
        <v>5</v>
      </c>
      <c r="X606" t="s">
        <v>218</v>
      </c>
      <c r="Z606" t="s">
        <v>219</v>
      </c>
      <c r="AC606">
        <v>0</v>
      </c>
      <c r="AE606">
        <v>0</v>
      </c>
      <c r="AI606" t="s">
        <v>220</v>
      </c>
      <c r="AJ606" t="s">
        <v>221</v>
      </c>
      <c r="AK606" s="15">
        <v>42332</v>
      </c>
      <c r="AL606">
        <v>8306.11</v>
      </c>
      <c r="AM606">
        <f t="shared" si="27"/>
        <v>34</v>
      </c>
      <c r="AN606" t="str">
        <f t="shared" si="28"/>
        <v>34-38</v>
      </c>
      <c r="AO606" t="str">
        <f t="shared" si="29"/>
        <v>8.000 a 9.999</v>
      </c>
    </row>
    <row r="607" spans="1:41" x14ac:dyDescent="0.25">
      <c r="A607" t="s">
        <v>2500</v>
      </c>
      <c r="B607" t="s">
        <v>207</v>
      </c>
      <c r="C607">
        <v>3323365</v>
      </c>
      <c r="D607">
        <v>109234626</v>
      </c>
      <c r="E607" t="s">
        <v>2501</v>
      </c>
      <c r="F607" t="s">
        <v>209</v>
      </c>
      <c r="G607" t="s">
        <v>2502</v>
      </c>
      <c r="H607" t="s">
        <v>225</v>
      </c>
      <c r="I607" t="s">
        <v>212</v>
      </c>
      <c r="K607" t="s">
        <v>213</v>
      </c>
      <c r="L607" t="s">
        <v>261</v>
      </c>
      <c r="M607">
        <v>288</v>
      </c>
      <c r="N607" t="s">
        <v>979</v>
      </c>
      <c r="O607" t="s">
        <v>362</v>
      </c>
      <c r="P607">
        <v>288</v>
      </c>
      <c r="Q607" t="s">
        <v>979</v>
      </c>
      <c r="R607" t="s">
        <v>362</v>
      </c>
      <c r="T607" t="s">
        <v>263</v>
      </c>
      <c r="U607" t="s">
        <v>9756</v>
      </c>
      <c r="V607">
        <v>4</v>
      </c>
      <c r="W607">
        <v>10</v>
      </c>
      <c r="X607" t="s">
        <v>218</v>
      </c>
      <c r="Z607" t="s">
        <v>219</v>
      </c>
      <c r="AC607">
        <v>0</v>
      </c>
      <c r="AE607">
        <v>0</v>
      </c>
      <c r="AI607" t="s">
        <v>220</v>
      </c>
      <c r="AJ607" t="s">
        <v>221</v>
      </c>
      <c r="AK607" s="15">
        <v>39680</v>
      </c>
      <c r="AL607">
        <v>12240.63</v>
      </c>
      <c r="AM607">
        <f t="shared" si="27"/>
        <v>48</v>
      </c>
      <c r="AN607" t="str">
        <f t="shared" si="28"/>
        <v>44-48</v>
      </c>
      <c r="AO607" t="str">
        <f t="shared" si="29"/>
        <v>12.000 a 13.999</v>
      </c>
    </row>
    <row r="608" spans="1:41" x14ac:dyDescent="0.25">
      <c r="A608" t="s">
        <v>2503</v>
      </c>
      <c r="B608" t="s">
        <v>207</v>
      </c>
      <c r="C608">
        <v>1918099</v>
      </c>
      <c r="D608">
        <v>10114438641</v>
      </c>
      <c r="E608" t="s">
        <v>2504</v>
      </c>
      <c r="F608" t="s">
        <v>209</v>
      </c>
      <c r="G608" t="s">
        <v>2505</v>
      </c>
      <c r="H608" t="s">
        <v>287</v>
      </c>
      <c r="I608" t="s">
        <v>212</v>
      </c>
      <c r="K608" t="s">
        <v>213</v>
      </c>
      <c r="M608">
        <v>314</v>
      </c>
      <c r="N608" t="s">
        <v>641</v>
      </c>
      <c r="O608" t="s">
        <v>362</v>
      </c>
      <c r="P608">
        <v>314</v>
      </c>
      <c r="Q608" t="s">
        <v>641</v>
      </c>
      <c r="R608" t="s">
        <v>362</v>
      </c>
      <c r="T608" t="s">
        <v>230</v>
      </c>
      <c r="U608" t="s">
        <v>9754</v>
      </c>
      <c r="V608">
        <v>4</v>
      </c>
      <c r="W608">
        <v>8</v>
      </c>
      <c r="X608" t="s">
        <v>218</v>
      </c>
      <c r="Z608" t="s">
        <v>219</v>
      </c>
      <c r="AB608" t="s">
        <v>2129</v>
      </c>
      <c r="AC608">
        <v>0</v>
      </c>
      <c r="AE608">
        <v>0</v>
      </c>
      <c r="AG608" t="s">
        <v>2506</v>
      </c>
      <c r="AH608" t="s">
        <v>2507</v>
      </c>
      <c r="AI608" t="s">
        <v>220</v>
      </c>
      <c r="AJ608" t="s">
        <v>221</v>
      </c>
      <c r="AK608" s="15">
        <v>40956</v>
      </c>
      <c r="AL608">
        <v>0</v>
      </c>
      <c r="AM608">
        <f t="shared" si="27"/>
        <v>33</v>
      </c>
      <c r="AN608" t="str">
        <f t="shared" si="28"/>
        <v>29-33</v>
      </c>
      <c r="AO608" t="str">
        <f t="shared" si="29"/>
        <v>até 1.999</v>
      </c>
    </row>
    <row r="609" spans="1:41" x14ac:dyDescent="0.25">
      <c r="A609" t="s">
        <v>2508</v>
      </c>
      <c r="B609" t="s">
        <v>239</v>
      </c>
      <c r="C609">
        <v>2178847</v>
      </c>
      <c r="D609">
        <v>93140010672</v>
      </c>
      <c r="E609" t="s">
        <v>2509</v>
      </c>
      <c r="F609" t="s">
        <v>233</v>
      </c>
      <c r="G609" t="s">
        <v>2510</v>
      </c>
      <c r="H609" t="s">
        <v>225</v>
      </c>
      <c r="I609" t="s">
        <v>212</v>
      </c>
      <c r="K609" t="s">
        <v>213</v>
      </c>
      <c r="L609" t="s">
        <v>261</v>
      </c>
      <c r="M609">
        <v>771</v>
      </c>
      <c r="N609" t="s">
        <v>303</v>
      </c>
      <c r="O609" t="s">
        <v>283</v>
      </c>
      <c r="P609">
        <v>746</v>
      </c>
      <c r="Q609" t="s">
        <v>289</v>
      </c>
      <c r="R609" t="s">
        <v>283</v>
      </c>
      <c r="T609" t="s">
        <v>263</v>
      </c>
      <c r="U609" t="s">
        <v>9756</v>
      </c>
      <c r="V609">
        <v>1</v>
      </c>
      <c r="W609">
        <v>12</v>
      </c>
      <c r="X609" t="s">
        <v>218</v>
      </c>
      <c r="Z609" t="s">
        <v>219</v>
      </c>
      <c r="AC609">
        <v>0</v>
      </c>
      <c r="AE609">
        <v>0</v>
      </c>
      <c r="AI609" t="s">
        <v>220</v>
      </c>
      <c r="AJ609" t="s">
        <v>304</v>
      </c>
      <c r="AK609" s="15">
        <v>38147</v>
      </c>
      <c r="AL609">
        <v>12762.77</v>
      </c>
      <c r="AM609">
        <f t="shared" si="27"/>
        <v>50</v>
      </c>
      <c r="AN609" t="str">
        <f t="shared" si="28"/>
        <v>49-53</v>
      </c>
      <c r="AO609" t="str">
        <f t="shared" si="29"/>
        <v>12.000 a 13.999</v>
      </c>
    </row>
    <row r="610" spans="1:41" x14ac:dyDescent="0.25">
      <c r="A610" t="s">
        <v>2511</v>
      </c>
      <c r="B610" t="s">
        <v>207</v>
      </c>
      <c r="C610">
        <v>1822303</v>
      </c>
      <c r="D610">
        <v>5144748660</v>
      </c>
      <c r="E610" t="s">
        <v>2512</v>
      </c>
      <c r="F610" t="s">
        <v>233</v>
      </c>
      <c r="G610" t="s">
        <v>2513</v>
      </c>
      <c r="H610" t="s">
        <v>529</v>
      </c>
      <c r="I610" t="s">
        <v>212</v>
      </c>
      <c r="K610" t="s">
        <v>317</v>
      </c>
      <c r="M610">
        <v>808</v>
      </c>
      <c r="N610" t="s">
        <v>583</v>
      </c>
      <c r="O610" t="s">
        <v>215</v>
      </c>
      <c r="P610">
        <v>808</v>
      </c>
      <c r="Q610" t="s">
        <v>583</v>
      </c>
      <c r="R610" t="s">
        <v>215</v>
      </c>
      <c r="T610" t="s">
        <v>252</v>
      </c>
      <c r="U610" t="s">
        <v>9755</v>
      </c>
      <c r="V610">
        <v>4</v>
      </c>
      <c r="W610">
        <v>9</v>
      </c>
      <c r="X610" t="s">
        <v>218</v>
      </c>
      <c r="Z610" t="s">
        <v>219</v>
      </c>
      <c r="AC610">
        <v>0</v>
      </c>
      <c r="AE610">
        <v>0</v>
      </c>
      <c r="AI610" t="s">
        <v>220</v>
      </c>
      <c r="AJ610" t="s">
        <v>221</v>
      </c>
      <c r="AK610" s="15">
        <v>40470</v>
      </c>
      <c r="AL610">
        <v>4659.17</v>
      </c>
      <c r="AM610">
        <f t="shared" si="27"/>
        <v>43</v>
      </c>
      <c r="AN610" t="str">
        <f t="shared" si="28"/>
        <v>39-43</v>
      </c>
      <c r="AO610" t="str">
        <f t="shared" si="29"/>
        <v>4.000 a 5.999</v>
      </c>
    </row>
    <row r="611" spans="1:41" x14ac:dyDescent="0.25">
      <c r="A611" t="s">
        <v>2514</v>
      </c>
      <c r="B611" t="s">
        <v>207</v>
      </c>
      <c r="C611">
        <v>2997967</v>
      </c>
      <c r="D611">
        <v>7422198605</v>
      </c>
      <c r="E611" t="s">
        <v>2515</v>
      </c>
      <c r="F611" t="s">
        <v>233</v>
      </c>
      <c r="G611" t="s">
        <v>2516</v>
      </c>
      <c r="H611" t="s">
        <v>211</v>
      </c>
      <c r="I611" t="s">
        <v>212</v>
      </c>
      <c r="K611" t="s">
        <v>317</v>
      </c>
      <c r="M611">
        <v>955</v>
      </c>
      <c r="N611" t="s">
        <v>1093</v>
      </c>
      <c r="O611" t="s">
        <v>237</v>
      </c>
      <c r="P611">
        <v>944</v>
      </c>
      <c r="Q611" t="s">
        <v>313</v>
      </c>
      <c r="R611" t="s">
        <v>215</v>
      </c>
      <c r="T611" t="s">
        <v>217</v>
      </c>
      <c r="U611" t="s">
        <v>9756</v>
      </c>
      <c r="V611">
        <v>4</v>
      </c>
      <c r="W611">
        <v>4</v>
      </c>
      <c r="X611" t="s">
        <v>218</v>
      </c>
      <c r="Z611" t="s">
        <v>219</v>
      </c>
      <c r="AC611">
        <v>0</v>
      </c>
      <c r="AE611">
        <v>0</v>
      </c>
      <c r="AI611" t="s">
        <v>220</v>
      </c>
      <c r="AJ611" t="s">
        <v>221</v>
      </c>
      <c r="AK611" s="15">
        <v>43052</v>
      </c>
      <c r="AL611">
        <v>6837.25</v>
      </c>
      <c r="AM611">
        <f t="shared" si="27"/>
        <v>37</v>
      </c>
      <c r="AN611" t="str">
        <f t="shared" si="28"/>
        <v>34-38</v>
      </c>
      <c r="AO611" t="str">
        <f t="shared" si="29"/>
        <v>6.000 a 7.999</v>
      </c>
    </row>
    <row r="612" spans="1:41" x14ac:dyDescent="0.25">
      <c r="A612" t="s">
        <v>2517</v>
      </c>
      <c r="B612" t="s">
        <v>239</v>
      </c>
      <c r="C612">
        <v>1434968</v>
      </c>
      <c r="D612">
        <v>930780647</v>
      </c>
      <c r="E612" t="s">
        <v>2518</v>
      </c>
      <c r="F612" t="s">
        <v>233</v>
      </c>
      <c r="G612" t="s">
        <v>2519</v>
      </c>
      <c r="H612" t="s">
        <v>225</v>
      </c>
      <c r="I612" t="s">
        <v>212</v>
      </c>
      <c r="K612" t="s">
        <v>213</v>
      </c>
      <c r="L612" t="s">
        <v>1228</v>
      </c>
      <c r="M612">
        <v>471</v>
      </c>
      <c r="N612" t="s">
        <v>1130</v>
      </c>
      <c r="O612" t="s">
        <v>244</v>
      </c>
      <c r="P612">
        <v>211</v>
      </c>
      <c r="Q612" t="s">
        <v>245</v>
      </c>
      <c r="R612" t="s">
        <v>244</v>
      </c>
      <c r="T612" t="s">
        <v>217</v>
      </c>
      <c r="U612" t="s">
        <v>9755</v>
      </c>
      <c r="V612">
        <v>4</v>
      </c>
      <c r="W612">
        <v>13</v>
      </c>
      <c r="X612" t="s">
        <v>218</v>
      </c>
      <c r="Z612" t="s">
        <v>219</v>
      </c>
      <c r="AB612" t="s">
        <v>320</v>
      </c>
      <c r="AC612">
        <v>0</v>
      </c>
      <c r="AE612">
        <v>0</v>
      </c>
      <c r="AG612" t="s">
        <v>2520</v>
      </c>
      <c r="AH612" t="s">
        <v>322</v>
      </c>
      <c r="AI612" t="s">
        <v>220</v>
      </c>
      <c r="AJ612" t="s">
        <v>221</v>
      </c>
      <c r="AK612" s="15">
        <v>37942</v>
      </c>
      <c r="AL612">
        <v>6613.38</v>
      </c>
      <c r="AM612">
        <f t="shared" si="27"/>
        <v>45</v>
      </c>
      <c r="AN612" t="str">
        <f t="shared" si="28"/>
        <v>44-48</v>
      </c>
      <c r="AO612" t="str">
        <f t="shared" si="29"/>
        <v>6.000 a 7.999</v>
      </c>
    </row>
    <row r="613" spans="1:41" x14ac:dyDescent="0.25">
      <c r="A613" t="s">
        <v>2521</v>
      </c>
      <c r="B613" t="s">
        <v>239</v>
      </c>
      <c r="C613">
        <v>2281753</v>
      </c>
      <c r="D613">
        <v>7018656605</v>
      </c>
      <c r="E613" t="s">
        <v>2522</v>
      </c>
      <c r="F613" t="s">
        <v>209</v>
      </c>
      <c r="G613" t="s">
        <v>2523</v>
      </c>
      <c r="H613" t="s">
        <v>225</v>
      </c>
      <c r="I613" t="s">
        <v>212</v>
      </c>
      <c r="K613" t="s">
        <v>213</v>
      </c>
      <c r="M613">
        <v>499</v>
      </c>
      <c r="N613" t="s">
        <v>817</v>
      </c>
      <c r="O613" t="s">
        <v>244</v>
      </c>
      <c r="P613">
        <v>211</v>
      </c>
      <c r="Q613" t="s">
        <v>245</v>
      </c>
      <c r="R613" t="s">
        <v>244</v>
      </c>
      <c r="T613" t="s">
        <v>252</v>
      </c>
      <c r="U613" t="s">
        <v>9755</v>
      </c>
      <c r="V613">
        <v>2</v>
      </c>
      <c r="W613">
        <v>5</v>
      </c>
      <c r="X613" t="s">
        <v>218</v>
      </c>
      <c r="Z613" t="s">
        <v>219</v>
      </c>
      <c r="AC613">
        <v>0</v>
      </c>
      <c r="AE613">
        <v>0</v>
      </c>
      <c r="AI613" t="s">
        <v>220</v>
      </c>
      <c r="AJ613" t="s">
        <v>221</v>
      </c>
      <c r="AK613" s="15">
        <v>42424</v>
      </c>
      <c r="AL613">
        <v>6503.44</v>
      </c>
      <c r="AM613">
        <f t="shared" si="27"/>
        <v>38</v>
      </c>
      <c r="AN613" t="str">
        <f t="shared" si="28"/>
        <v>34-38</v>
      </c>
      <c r="AO613" t="str">
        <f t="shared" si="29"/>
        <v>6.000 a 7.999</v>
      </c>
    </row>
    <row r="614" spans="1:41" x14ac:dyDescent="0.25">
      <c r="A614" t="s">
        <v>2524</v>
      </c>
      <c r="B614" t="s">
        <v>207</v>
      </c>
      <c r="C614">
        <v>2397595</v>
      </c>
      <c r="D614">
        <v>1332097685</v>
      </c>
      <c r="E614" t="s">
        <v>2525</v>
      </c>
      <c r="F614" t="s">
        <v>233</v>
      </c>
      <c r="G614" t="s">
        <v>2526</v>
      </c>
      <c r="H614" t="s">
        <v>225</v>
      </c>
      <c r="I614" t="s">
        <v>212</v>
      </c>
      <c r="K614" t="s">
        <v>213</v>
      </c>
      <c r="M614">
        <v>580</v>
      </c>
      <c r="N614" t="s">
        <v>510</v>
      </c>
      <c r="O614" t="s">
        <v>215</v>
      </c>
      <c r="P614">
        <v>580</v>
      </c>
      <c r="Q614" t="s">
        <v>510</v>
      </c>
      <c r="R614" t="s">
        <v>215</v>
      </c>
      <c r="T614" t="s">
        <v>217</v>
      </c>
      <c r="U614" t="s">
        <v>9755</v>
      </c>
      <c r="V614">
        <v>3</v>
      </c>
      <c r="W614">
        <v>4</v>
      </c>
      <c r="X614" t="s">
        <v>218</v>
      </c>
      <c r="Z614" t="s">
        <v>219</v>
      </c>
      <c r="AC614">
        <v>0</v>
      </c>
      <c r="AE614">
        <v>0</v>
      </c>
      <c r="AI614" t="s">
        <v>220</v>
      </c>
      <c r="AJ614" t="s">
        <v>221</v>
      </c>
      <c r="AK614" s="15">
        <v>42870</v>
      </c>
      <c r="AL614">
        <v>4012.8</v>
      </c>
      <c r="AM614">
        <f t="shared" si="27"/>
        <v>41</v>
      </c>
      <c r="AN614" t="str">
        <f t="shared" si="28"/>
        <v>39-43</v>
      </c>
      <c r="AO614" t="str">
        <f t="shared" si="29"/>
        <v>4.000 a 5.999</v>
      </c>
    </row>
    <row r="615" spans="1:41" x14ac:dyDescent="0.25">
      <c r="A615" t="s">
        <v>2527</v>
      </c>
      <c r="B615" t="s">
        <v>207</v>
      </c>
      <c r="C615">
        <v>2044343</v>
      </c>
      <c r="D615">
        <v>706910613</v>
      </c>
      <c r="E615" t="s">
        <v>2528</v>
      </c>
      <c r="F615" t="s">
        <v>233</v>
      </c>
      <c r="G615" t="s">
        <v>2529</v>
      </c>
      <c r="H615" t="s">
        <v>225</v>
      </c>
      <c r="I615" t="s">
        <v>212</v>
      </c>
      <c r="K615" t="s">
        <v>213</v>
      </c>
      <c r="M615">
        <v>738</v>
      </c>
      <c r="N615" t="s">
        <v>2105</v>
      </c>
      <c r="O615" t="s">
        <v>237</v>
      </c>
      <c r="P615">
        <v>585</v>
      </c>
      <c r="Q615" t="s">
        <v>1033</v>
      </c>
      <c r="R615" t="s">
        <v>215</v>
      </c>
      <c r="T615" t="s">
        <v>217</v>
      </c>
      <c r="U615" t="s">
        <v>9755</v>
      </c>
      <c r="V615">
        <v>4</v>
      </c>
      <c r="W615">
        <v>7</v>
      </c>
      <c r="X615" t="s">
        <v>218</v>
      </c>
      <c r="Z615" t="s">
        <v>219</v>
      </c>
      <c r="AC615">
        <v>0</v>
      </c>
      <c r="AE615">
        <v>0</v>
      </c>
      <c r="AI615" t="s">
        <v>220</v>
      </c>
      <c r="AJ615" t="s">
        <v>221</v>
      </c>
      <c r="AK615" s="15">
        <v>41470</v>
      </c>
      <c r="AL615">
        <v>4143.32</v>
      </c>
      <c r="AM615">
        <f t="shared" si="27"/>
        <v>46</v>
      </c>
      <c r="AN615" t="str">
        <f t="shared" si="28"/>
        <v>44-48</v>
      </c>
      <c r="AO615" t="str">
        <f t="shared" si="29"/>
        <v>4.000 a 5.999</v>
      </c>
    </row>
    <row r="616" spans="1:41" x14ac:dyDescent="0.25">
      <c r="A616" t="s">
        <v>2530</v>
      </c>
      <c r="B616" t="s">
        <v>239</v>
      </c>
      <c r="C616">
        <v>1434867</v>
      </c>
      <c r="D616">
        <v>86067010682</v>
      </c>
      <c r="E616" t="s">
        <v>2531</v>
      </c>
      <c r="F616" t="s">
        <v>209</v>
      </c>
      <c r="G616" t="s">
        <v>2532</v>
      </c>
      <c r="H616" t="s">
        <v>211</v>
      </c>
      <c r="I616" t="s">
        <v>212</v>
      </c>
      <c r="K616" t="s">
        <v>213</v>
      </c>
      <c r="L616" t="s">
        <v>1228</v>
      </c>
      <c r="M616">
        <v>490</v>
      </c>
      <c r="N616" t="s">
        <v>770</v>
      </c>
      <c r="O616" t="s">
        <v>244</v>
      </c>
      <c r="P616">
        <v>211</v>
      </c>
      <c r="Q616" t="s">
        <v>245</v>
      </c>
      <c r="R616" t="s">
        <v>244</v>
      </c>
      <c r="T616" t="s">
        <v>217</v>
      </c>
      <c r="U616" t="s">
        <v>9755</v>
      </c>
      <c r="V616">
        <v>4</v>
      </c>
      <c r="W616">
        <v>12</v>
      </c>
      <c r="X616" t="s">
        <v>218</v>
      </c>
      <c r="Z616" t="s">
        <v>219</v>
      </c>
      <c r="AC616">
        <v>0</v>
      </c>
      <c r="AE616">
        <v>0</v>
      </c>
      <c r="AI616" t="s">
        <v>220</v>
      </c>
      <c r="AJ616" t="s">
        <v>221</v>
      </c>
      <c r="AK616" s="15">
        <v>37943</v>
      </c>
      <c r="AL616">
        <v>10530.82</v>
      </c>
      <c r="AM616">
        <f t="shared" si="27"/>
        <v>51</v>
      </c>
      <c r="AN616" t="str">
        <f t="shared" si="28"/>
        <v>49-53</v>
      </c>
      <c r="AO616" t="str">
        <f t="shared" si="29"/>
        <v>10.000 a 11.999</v>
      </c>
    </row>
    <row r="617" spans="1:41" x14ac:dyDescent="0.25">
      <c r="A617" t="s">
        <v>2533</v>
      </c>
      <c r="B617" t="s">
        <v>239</v>
      </c>
      <c r="C617">
        <v>1854538</v>
      </c>
      <c r="D617">
        <v>6336145646</v>
      </c>
      <c r="E617" t="s">
        <v>2534</v>
      </c>
      <c r="F617" t="s">
        <v>209</v>
      </c>
      <c r="G617" t="s">
        <v>2535</v>
      </c>
      <c r="H617" t="s">
        <v>211</v>
      </c>
      <c r="I617" t="s">
        <v>212</v>
      </c>
      <c r="K617" t="s">
        <v>213</v>
      </c>
      <c r="M617">
        <v>482</v>
      </c>
      <c r="N617" t="s">
        <v>336</v>
      </c>
      <c r="O617" t="s">
        <v>244</v>
      </c>
      <c r="P617">
        <v>211</v>
      </c>
      <c r="Q617" t="s">
        <v>245</v>
      </c>
      <c r="R617" t="s">
        <v>244</v>
      </c>
      <c r="T617" t="s">
        <v>217</v>
      </c>
      <c r="U617" t="s">
        <v>9754</v>
      </c>
      <c r="V617">
        <v>4</v>
      </c>
      <c r="W617">
        <v>8</v>
      </c>
      <c r="X617" t="s">
        <v>218</v>
      </c>
      <c r="Z617" t="s">
        <v>219</v>
      </c>
      <c r="AC617">
        <v>0</v>
      </c>
      <c r="AE617">
        <v>0</v>
      </c>
      <c r="AI617" t="s">
        <v>220</v>
      </c>
      <c r="AJ617" t="s">
        <v>221</v>
      </c>
      <c r="AK617" s="15">
        <v>40617</v>
      </c>
      <c r="AL617">
        <v>3992.25</v>
      </c>
      <c r="AM617">
        <f t="shared" si="27"/>
        <v>37</v>
      </c>
      <c r="AN617" t="str">
        <f t="shared" si="28"/>
        <v>34-38</v>
      </c>
      <c r="AO617" t="str">
        <f t="shared" si="29"/>
        <v>2.000 a 3.999</v>
      </c>
    </row>
    <row r="618" spans="1:41" x14ac:dyDescent="0.25">
      <c r="A618" t="s">
        <v>2536</v>
      </c>
      <c r="B618" t="s">
        <v>207</v>
      </c>
      <c r="C618">
        <v>1749669</v>
      </c>
      <c r="D618">
        <v>6555444614</v>
      </c>
      <c r="E618" t="s">
        <v>2537</v>
      </c>
      <c r="F618" t="s">
        <v>209</v>
      </c>
      <c r="G618" t="s">
        <v>2538</v>
      </c>
      <c r="H618" t="s">
        <v>211</v>
      </c>
      <c r="I618" t="s">
        <v>212</v>
      </c>
      <c r="K618" t="s">
        <v>317</v>
      </c>
      <c r="M618">
        <v>369</v>
      </c>
      <c r="N618" t="s">
        <v>1492</v>
      </c>
      <c r="O618" t="s">
        <v>215</v>
      </c>
      <c r="P618">
        <v>369</v>
      </c>
      <c r="Q618" t="s">
        <v>1492</v>
      </c>
      <c r="R618" t="s">
        <v>215</v>
      </c>
      <c r="T618" t="s">
        <v>217</v>
      </c>
      <c r="U618" t="s">
        <v>9755</v>
      </c>
      <c r="V618">
        <v>4</v>
      </c>
      <c r="W618">
        <v>6</v>
      </c>
      <c r="X618" t="s">
        <v>218</v>
      </c>
      <c r="Z618" t="s">
        <v>219</v>
      </c>
      <c r="AC618">
        <v>0</v>
      </c>
      <c r="AE618">
        <v>0</v>
      </c>
      <c r="AI618" t="s">
        <v>220</v>
      </c>
      <c r="AJ618" t="s">
        <v>221</v>
      </c>
      <c r="AK618" s="15">
        <v>42149</v>
      </c>
      <c r="AL618">
        <v>4455.3</v>
      </c>
      <c r="AM618">
        <f t="shared" si="27"/>
        <v>39</v>
      </c>
      <c r="AN618" t="str">
        <f t="shared" si="28"/>
        <v>39-43</v>
      </c>
      <c r="AO618" t="str">
        <f t="shared" si="29"/>
        <v>4.000 a 5.999</v>
      </c>
    </row>
    <row r="619" spans="1:41" x14ac:dyDescent="0.25">
      <c r="A619" t="s">
        <v>2539</v>
      </c>
      <c r="B619" t="s">
        <v>239</v>
      </c>
      <c r="C619">
        <v>1167598</v>
      </c>
      <c r="D619">
        <v>5997360628</v>
      </c>
      <c r="E619" t="s">
        <v>2540</v>
      </c>
      <c r="F619" t="s">
        <v>209</v>
      </c>
      <c r="G619" t="s">
        <v>2541</v>
      </c>
      <c r="H619" t="s">
        <v>211</v>
      </c>
      <c r="I619" t="s">
        <v>212</v>
      </c>
      <c r="K619" t="s">
        <v>213</v>
      </c>
      <c r="M619">
        <v>752</v>
      </c>
      <c r="N619" t="s">
        <v>1306</v>
      </c>
      <c r="O619" t="s">
        <v>283</v>
      </c>
      <c r="P619">
        <v>743</v>
      </c>
      <c r="Q619" t="s">
        <v>282</v>
      </c>
      <c r="R619" t="s">
        <v>283</v>
      </c>
      <c r="T619" t="s">
        <v>230</v>
      </c>
      <c r="U619" t="s">
        <v>9754</v>
      </c>
      <c r="V619">
        <v>4</v>
      </c>
      <c r="W619">
        <v>5</v>
      </c>
      <c r="X619" t="s">
        <v>218</v>
      </c>
      <c r="Z619" t="s">
        <v>219</v>
      </c>
      <c r="AC619">
        <v>0</v>
      </c>
      <c r="AE619">
        <v>0</v>
      </c>
      <c r="AI619" t="s">
        <v>220</v>
      </c>
      <c r="AJ619" t="s">
        <v>221</v>
      </c>
      <c r="AK619" s="15">
        <v>42618</v>
      </c>
      <c r="AL619">
        <v>3864.44</v>
      </c>
      <c r="AM619">
        <f t="shared" si="27"/>
        <v>36</v>
      </c>
      <c r="AN619" t="str">
        <f t="shared" si="28"/>
        <v>34-38</v>
      </c>
      <c r="AO619" t="str">
        <f t="shared" si="29"/>
        <v>2.000 a 3.999</v>
      </c>
    </row>
    <row r="620" spans="1:41" x14ac:dyDescent="0.25">
      <c r="A620" t="s">
        <v>2542</v>
      </c>
      <c r="B620" t="s">
        <v>239</v>
      </c>
      <c r="C620">
        <v>3309163</v>
      </c>
      <c r="D620">
        <v>10203180666</v>
      </c>
      <c r="E620" t="s">
        <v>2543</v>
      </c>
      <c r="F620" t="s">
        <v>209</v>
      </c>
      <c r="G620" t="s">
        <v>2544</v>
      </c>
      <c r="H620" t="s">
        <v>225</v>
      </c>
      <c r="I620" t="s">
        <v>212</v>
      </c>
      <c r="K620" t="s">
        <v>213</v>
      </c>
      <c r="M620">
        <v>498</v>
      </c>
      <c r="N620" t="s">
        <v>423</v>
      </c>
      <c r="O620" t="s">
        <v>244</v>
      </c>
      <c r="P620">
        <v>211</v>
      </c>
      <c r="Q620" t="s">
        <v>245</v>
      </c>
      <c r="R620" t="s">
        <v>244</v>
      </c>
      <c r="T620" t="s">
        <v>217</v>
      </c>
      <c r="U620" t="s">
        <v>9755</v>
      </c>
      <c r="V620">
        <v>1</v>
      </c>
      <c r="W620">
        <v>1</v>
      </c>
      <c r="X620" t="s">
        <v>218</v>
      </c>
      <c r="Z620" t="s">
        <v>219</v>
      </c>
      <c r="AC620">
        <v>0</v>
      </c>
      <c r="AE620">
        <v>0</v>
      </c>
      <c r="AI620" t="s">
        <v>220</v>
      </c>
      <c r="AJ620" t="s">
        <v>221</v>
      </c>
      <c r="AK620" s="15">
        <v>44789</v>
      </c>
      <c r="AL620">
        <v>7421.85</v>
      </c>
      <c r="AM620">
        <f t="shared" si="27"/>
        <v>31</v>
      </c>
      <c r="AN620" t="str">
        <f t="shared" si="28"/>
        <v>29-33</v>
      </c>
      <c r="AO620" t="str">
        <f t="shared" si="29"/>
        <v>6.000 a 7.999</v>
      </c>
    </row>
    <row r="621" spans="1:41" x14ac:dyDescent="0.25">
      <c r="A621" t="s">
        <v>2545</v>
      </c>
      <c r="B621" t="s">
        <v>207</v>
      </c>
      <c r="C621">
        <v>2392209</v>
      </c>
      <c r="D621">
        <v>6178619600</v>
      </c>
      <c r="E621" t="s">
        <v>2546</v>
      </c>
      <c r="F621" t="s">
        <v>209</v>
      </c>
      <c r="G621" t="s">
        <v>2547</v>
      </c>
      <c r="H621" t="s">
        <v>225</v>
      </c>
      <c r="I621" t="s">
        <v>212</v>
      </c>
      <c r="K621" t="s">
        <v>213</v>
      </c>
      <c r="M621">
        <v>97</v>
      </c>
      <c r="N621" t="s">
        <v>723</v>
      </c>
      <c r="O621" t="s">
        <v>228</v>
      </c>
      <c r="P621">
        <v>92</v>
      </c>
      <c r="Q621" t="s">
        <v>724</v>
      </c>
      <c r="R621" t="s">
        <v>228</v>
      </c>
      <c r="T621" t="s">
        <v>217</v>
      </c>
      <c r="U621" t="s">
        <v>9755</v>
      </c>
      <c r="V621">
        <v>4</v>
      </c>
      <c r="W621">
        <v>4</v>
      </c>
      <c r="X621" t="s">
        <v>218</v>
      </c>
      <c r="Z621" t="s">
        <v>219</v>
      </c>
      <c r="AC621">
        <v>0</v>
      </c>
      <c r="AE621">
        <v>0</v>
      </c>
      <c r="AI621" t="s">
        <v>220</v>
      </c>
      <c r="AJ621" t="s">
        <v>221</v>
      </c>
      <c r="AK621" s="15">
        <v>42860</v>
      </c>
      <c r="AL621">
        <v>4617.55</v>
      </c>
      <c r="AM621">
        <f t="shared" si="27"/>
        <v>41</v>
      </c>
      <c r="AN621" t="str">
        <f t="shared" si="28"/>
        <v>39-43</v>
      </c>
      <c r="AO621" t="str">
        <f t="shared" si="29"/>
        <v>4.000 a 5.999</v>
      </c>
    </row>
    <row r="622" spans="1:41" x14ac:dyDescent="0.25">
      <c r="A622" t="s">
        <v>2548</v>
      </c>
      <c r="B622" t="s">
        <v>207</v>
      </c>
      <c r="C622">
        <v>1964497</v>
      </c>
      <c r="D622">
        <v>8230387699</v>
      </c>
      <c r="E622" t="s">
        <v>2549</v>
      </c>
      <c r="F622" t="s">
        <v>209</v>
      </c>
      <c r="G622" t="s">
        <v>2550</v>
      </c>
      <c r="H622" t="s">
        <v>211</v>
      </c>
      <c r="I622" t="s">
        <v>212</v>
      </c>
      <c r="K622" t="s">
        <v>213</v>
      </c>
      <c r="M622">
        <v>789</v>
      </c>
      <c r="N622" t="s">
        <v>1566</v>
      </c>
      <c r="O622" t="s">
        <v>434</v>
      </c>
      <c r="P622">
        <v>410</v>
      </c>
      <c r="Q622" t="s">
        <v>1567</v>
      </c>
      <c r="R622" t="s">
        <v>215</v>
      </c>
      <c r="T622" t="s">
        <v>263</v>
      </c>
      <c r="U622" t="s">
        <v>9755</v>
      </c>
      <c r="V622">
        <v>4</v>
      </c>
      <c r="W622">
        <v>7</v>
      </c>
      <c r="X622" t="s">
        <v>218</v>
      </c>
      <c r="Z622" t="s">
        <v>219</v>
      </c>
      <c r="AC622">
        <v>0</v>
      </c>
      <c r="AE622">
        <v>0</v>
      </c>
      <c r="AI622" t="s">
        <v>220</v>
      </c>
      <c r="AJ622" t="s">
        <v>221</v>
      </c>
      <c r="AK622" s="15">
        <v>41155</v>
      </c>
      <c r="AL622">
        <v>6732.89</v>
      </c>
      <c r="AM622">
        <f t="shared" si="27"/>
        <v>34</v>
      </c>
      <c r="AN622" t="str">
        <f t="shared" si="28"/>
        <v>34-38</v>
      </c>
      <c r="AO622" t="str">
        <f t="shared" si="29"/>
        <v>6.000 a 7.999</v>
      </c>
    </row>
    <row r="623" spans="1:41" x14ac:dyDescent="0.25">
      <c r="A623" t="s">
        <v>2551</v>
      </c>
      <c r="B623" t="s">
        <v>239</v>
      </c>
      <c r="C623">
        <v>2066101</v>
      </c>
      <c r="D623">
        <v>4583641699</v>
      </c>
      <c r="E623" t="s">
        <v>2552</v>
      </c>
      <c r="F623" t="s">
        <v>209</v>
      </c>
      <c r="G623" t="s">
        <v>2553</v>
      </c>
      <c r="H623" t="s">
        <v>225</v>
      </c>
      <c r="I623" t="s">
        <v>212</v>
      </c>
      <c r="K623" t="s">
        <v>213</v>
      </c>
      <c r="M623">
        <v>499</v>
      </c>
      <c r="N623" t="s">
        <v>817</v>
      </c>
      <c r="O623" t="s">
        <v>244</v>
      </c>
      <c r="P623">
        <v>211</v>
      </c>
      <c r="Q623" t="s">
        <v>245</v>
      </c>
      <c r="R623" t="s">
        <v>244</v>
      </c>
      <c r="T623" t="s">
        <v>771</v>
      </c>
      <c r="U623" t="s">
        <v>9754</v>
      </c>
      <c r="V623">
        <v>2</v>
      </c>
      <c r="W623">
        <v>7</v>
      </c>
      <c r="X623" t="s">
        <v>218</v>
      </c>
      <c r="Z623" t="s">
        <v>219</v>
      </c>
      <c r="AC623">
        <v>0</v>
      </c>
      <c r="AE623">
        <v>0</v>
      </c>
      <c r="AI623" t="s">
        <v>220</v>
      </c>
      <c r="AJ623" t="s">
        <v>221</v>
      </c>
      <c r="AK623" s="15">
        <v>41565</v>
      </c>
      <c r="AL623">
        <v>3305.12</v>
      </c>
      <c r="AM623">
        <f t="shared" si="27"/>
        <v>42</v>
      </c>
      <c r="AN623" t="str">
        <f t="shared" si="28"/>
        <v>39-43</v>
      </c>
      <c r="AO623" t="str">
        <f t="shared" si="29"/>
        <v>2.000 a 3.999</v>
      </c>
    </row>
    <row r="624" spans="1:41" x14ac:dyDescent="0.25">
      <c r="A624" t="s">
        <v>2554</v>
      </c>
      <c r="B624" t="s">
        <v>239</v>
      </c>
      <c r="C624">
        <v>1123505</v>
      </c>
      <c r="D624">
        <v>80764746634</v>
      </c>
      <c r="E624" t="s">
        <v>2555</v>
      </c>
      <c r="F624" t="s">
        <v>209</v>
      </c>
      <c r="G624" t="s">
        <v>2556</v>
      </c>
      <c r="H624" t="s">
        <v>225</v>
      </c>
      <c r="I624" t="s">
        <v>212</v>
      </c>
      <c r="K624" t="s">
        <v>213</v>
      </c>
      <c r="L624" t="s">
        <v>261</v>
      </c>
      <c r="M624">
        <v>771</v>
      </c>
      <c r="N624" t="s">
        <v>303</v>
      </c>
      <c r="O624" t="s">
        <v>283</v>
      </c>
      <c r="P624">
        <v>746</v>
      </c>
      <c r="Q624" t="s">
        <v>289</v>
      </c>
      <c r="R624" t="s">
        <v>283</v>
      </c>
      <c r="T624" t="s">
        <v>263</v>
      </c>
      <c r="U624" t="s">
        <v>9756</v>
      </c>
      <c r="V624">
        <v>4</v>
      </c>
      <c r="W624">
        <v>16</v>
      </c>
      <c r="X624" t="s">
        <v>218</v>
      </c>
      <c r="Z624" t="s">
        <v>219</v>
      </c>
      <c r="AC624">
        <v>0</v>
      </c>
      <c r="AE624">
        <v>0</v>
      </c>
      <c r="AI624" t="s">
        <v>220</v>
      </c>
      <c r="AJ624" t="s">
        <v>221</v>
      </c>
      <c r="AK624" s="15">
        <v>34711</v>
      </c>
      <c r="AL624">
        <v>31464.21</v>
      </c>
      <c r="AM624">
        <f t="shared" si="27"/>
        <v>55</v>
      </c>
      <c r="AN624" t="str">
        <f t="shared" si="28"/>
        <v>54-58</v>
      </c>
      <c r="AO624" t="str">
        <f t="shared" si="29"/>
        <v>20.000 ou mais</v>
      </c>
    </row>
    <row r="625" spans="1:41" x14ac:dyDescent="0.25">
      <c r="A625" t="s">
        <v>2557</v>
      </c>
      <c r="B625" t="s">
        <v>239</v>
      </c>
      <c r="C625">
        <v>2906381</v>
      </c>
      <c r="D625">
        <v>7553955655</v>
      </c>
      <c r="E625" t="s">
        <v>2558</v>
      </c>
      <c r="F625" t="s">
        <v>209</v>
      </c>
      <c r="G625" t="s">
        <v>2559</v>
      </c>
      <c r="H625" t="s">
        <v>335</v>
      </c>
      <c r="I625" t="s">
        <v>212</v>
      </c>
      <c r="K625" t="s">
        <v>213</v>
      </c>
      <c r="M625">
        <v>491</v>
      </c>
      <c r="N625" t="s">
        <v>935</v>
      </c>
      <c r="O625" t="s">
        <v>244</v>
      </c>
      <c r="P625">
        <v>211</v>
      </c>
      <c r="Q625" t="s">
        <v>245</v>
      </c>
      <c r="R625" t="s">
        <v>244</v>
      </c>
      <c r="T625" t="s">
        <v>217</v>
      </c>
      <c r="U625" t="s">
        <v>9755</v>
      </c>
      <c r="V625">
        <v>4</v>
      </c>
      <c r="W625">
        <v>8</v>
      </c>
      <c r="X625" t="s">
        <v>218</v>
      </c>
      <c r="Z625" t="s">
        <v>219</v>
      </c>
      <c r="AB625" t="s">
        <v>827</v>
      </c>
      <c r="AC625">
        <v>0</v>
      </c>
      <c r="AE625">
        <v>0</v>
      </c>
      <c r="AG625" t="s">
        <v>2560</v>
      </c>
      <c r="AH625" t="s">
        <v>2561</v>
      </c>
      <c r="AI625" t="s">
        <v>220</v>
      </c>
      <c r="AJ625" t="s">
        <v>221</v>
      </c>
      <c r="AK625" s="15">
        <v>41009</v>
      </c>
      <c r="AL625">
        <v>5381.13</v>
      </c>
      <c r="AM625">
        <f t="shared" si="27"/>
        <v>35</v>
      </c>
      <c r="AN625" t="str">
        <f t="shared" si="28"/>
        <v>34-38</v>
      </c>
      <c r="AO625" t="str">
        <f t="shared" si="29"/>
        <v>4.000 a 5.999</v>
      </c>
    </row>
    <row r="626" spans="1:41" x14ac:dyDescent="0.25">
      <c r="A626" t="s">
        <v>2562</v>
      </c>
      <c r="B626" t="s">
        <v>207</v>
      </c>
      <c r="C626">
        <v>1052228</v>
      </c>
      <c r="D626">
        <v>9759044692</v>
      </c>
      <c r="E626" t="s">
        <v>2563</v>
      </c>
      <c r="F626" t="s">
        <v>209</v>
      </c>
      <c r="G626" t="s">
        <v>2564</v>
      </c>
      <c r="H626" t="s">
        <v>225</v>
      </c>
      <c r="I626" t="s">
        <v>212</v>
      </c>
      <c r="K626" t="s">
        <v>213</v>
      </c>
      <c r="M626">
        <v>97</v>
      </c>
      <c r="N626" t="s">
        <v>723</v>
      </c>
      <c r="O626" t="s">
        <v>228</v>
      </c>
      <c r="P626">
        <v>92</v>
      </c>
      <c r="Q626" t="s">
        <v>724</v>
      </c>
      <c r="R626" t="s">
        <v>228</v>
      </c>
      <c r="T626" t="s">
        <v>263</v>
      </c>
      <c r="U626" t="s">
        <v>9756</v>
      </c>
      <c r="V626">
        <v>2</v>
      </c>
      <c r="W626">
        <v>3</v>
      </c>
      <c r="X626" t="s">
        <v>218</v>
      </c>
      <c r="Z626" t="s">
        <v>219</v>
      </c>
      <c r="AC626">
        <v>0</v>
      </c>
      <c r="AE626">
        <v>0</v>
      </c>
      <c r="AI626" t="s">
        <v>220</v>
      </c>
      <c r="AJ626" t="s">
        <v>221</v>
      </c>
      <c r="AK626" s="15">
        <v>41499</v>
      </c>
      <c r="AL626">
        <v>9143.7900000000009</v>
      </c>
      <c r="AM626">
        <f t="shared" si="27"/>
        <v>34</v>
      </c>
      <c r="AN626" t="str">
        <f t="shared" si="28"/>
        <v>34-38</v>
      </c>
      <c r="AO626" t="str">
        <f t="shared" si="29"/>
        <v>8.000 a 9.999</v>
      </c>
    </row>
    <row r="627" spans="1:41" x14ac:dyDescent="0.25">
      <c r="A627" t="s">
        <v>2565</v>
      </c>
      <c r="B627" t="s">
        <v>207</v>
      </c>
      <c r="C627">
        <v>3304414</v>
      </c>
      <c r="D627">
        <v>9556920676</v>
      </c>
      <c r="E627" t="s">
        <v>2566</v>
      </c>
      <c r="F627" t="s">
        <v>209</v>
      </c>
      <c r="G627" t="s">
        <v>2567</v>
      </c>
      <c r="H627" t="s">
        <v>225</v>
      </c>
      <c r="I627" t="s">
        <v>212</v>
      </c>
      <c r="K627" t="s">
        <v>213</v>
      </c>
      <c r="M627">
        <v>1173</v>
      </c>
      <c r="N627" t="s">
        <v>1508</v>
      </c>
      <c r="O627" t="s">
        <v>434</v>
      </c>
      <c r="P627">
        <v>4</v>
      </c>
      <c r="Q627" t="s">
        <v>262</v>
      </c>
      <c r="R627" t="s">
        <v>215</v>
      </c>
      <c r="T627" t="s">
        <v>217</v>
      </c>
      <c r="U627" t="s">
        <v>9756</v>
      </c>
      <c r="V627">
        <v>1</v>
      </c>
      <c r="W627">
        <v>1</v>
      </c>
      <c r="X627" t="s">
        <v>218</v>
      </c>
      <c r="Z627" t="s">
        <v>219</v>
      </c>
      <c r="AC627">
        <v>0</v>
      </c>
      <c r="AE627">
        <v>0</v>
      </c>
      <c r="AI627" t="s">
        <v>220</v>
      </c>
      <c r="AJ627" t="s">
        <v>221</v>
      </c>
      <c r="AK627" s="15">
        <v>44781</v>
      </c>
      <c r="AL627">
        <v>5434.85</v>
      </c>
      <c r="AM627">
        <f t="shared" si="27"/>
        <v>34</v>
      </c>
      <c r="AN627" t="str">
        <f t="shared" si="28"/>
        <v>34-38</v>
      </c>
      <c r="AO627" t="str">
        <f t="shared" si="29"/>
        <v>4.000 a 5.999</v>
      </c>
    </row>
    <row r="628" spans="1:41" x14ac:dyDescent="0.25">
      <c r="A628" t="s">
        <v>2568</v>
      </c>
      <c r="B628" t="s">
        <v>207</v>
      </c>
      <c r="C628">
        <v>1173448</v>
      </c>
      <c r="D628">
        <v>7832108681</v>
      </c>
      <c r="E628" t="s">
        <v>2569</v>
      </c>
      <c r="F628" t="s">
        <v>209</v>
      </c>
      <c r="G628" t="s">
        <v>2570</v>
      </c>
      <c r="H628" t="s">
        <v>335</v>
      </c>
      <c r="I628" t="s">
        <v>212</v>
      </c>
      <c r="K628" t="s">
        <v>295</v>
      </c>
      <c r="M628">
        <v>372</v>
      </c>
      <c r="N628" t="s">
        <v>326</v>
      </c>
      <c r="O628" t="s">
        <v>215</v>
      </c>
      <c r="P628">
        <v>372</v>
      </c>
      <c r="Q628" t="s">
        <v>326</v>
      </c>
      <c r="R628" t="s">
        <v>215</v>
      </c>
      <c r="T628" t="s">
        <v>217</v>
      </c>
      <c r="U628" t="s">
        <v>9755</v>
      </c>
      <c r="V628">
        <v>3</v>
      </c>
      <c r="W628">
        <v>5</v>
      </c>
      <c r="X628" t="s">
        <v>218</v>
      </c>
      <c r="Z628" t="s">
        <v>219</v>
      </c>
      <c r="AC628">
        <v>0</v>
      </c>
      <c r="AE628">
        <v>0</v>
      </c>
      <c r="AI628" t="s">
        <v>220</v>
      </c>
      <c r="AJ628" t="s">
        <v>221</v>
      </c>
      <c r="AK628" s="15">
        <v>42173</v>
      </c>
      <c r="AL628">
        <v>4001.88</v>
      </c>
      <c r="AM628">
        <f t="shared" si="27"/>
        <v>37</v>
      </c>
      <c r="AN628" t="str">
        <f t="shared" si="28"/>
        <v>34-38</v>
      </c>
      <c r="AO628" t="str">
        <f t="shared" si="29"/>
        <v>4.000 a 5.999</v>
      </c>
    </row>
    <row r="629" spans="1:41" x14ac:dyDescent="0.25">
      <c r="A629" t="s">
        <v>2571</v>
      </c>
      <c r="B629" t="s">
        <v>239</v>
      </c>
      <c r="C629">
        <v>1434777</v>
      </c>
      <c r="D629">
        <v>34943609104</v>
      </c>
      <c r="E629" t="s">
        <v>2572</v>
      </c>
      <c r="F629" t="s">
        <v>209</v>
      </c>
      <c r="G629" t="s">
        <v>2573</v>
      </c>
      <c r="H629" t="s">
        <v>211</v>
      </c>
      <c r="I629" t="s">
        <v>212</v>
      </c>
      <c r="K629" t="s">
        <v>519</v>
      </c>
      <c r="L629" t="s">
        <v>2574</v>
      </c>
      <c r="M629">
        <v>480</v>
      </c>
      <c r="N629" t="s">
        <v>1188</v>
      </c>
      <c r="O629" t="s">
        <v>244</v>
      </c>
      <c r="P629">
        <v>179</v>
      </c>
      <c r="Q629" t="s">
        <v>380</v>
      </c>
      <c r="R629" t="s">
        <v>283</v>
      </c>
      <c r="T629" t="s">
        <v>217</v>
      </c>
      <c r="U629" t="s">
        <v>9755</v>
      </c>
      <c r="V629">
        <v>4</v>
      </c>
      <c r="W629">
        <v>13</v>
      </c>
      <c r="X629" t="s">
        <v>218</v>
      </c>
      <c r="Z629" t="s">
        <v>219</v>
      </c>
      <c r="AC629">
        <v>0</v>
      </c>
      <c r="AE629">
        <v>0</v>
      </c>
      <c r="AI629" t="s">
        <v>220</v>
      </c>
      <c r="AJ629" t="s">
        <v>221</v>
      </c>
      <c r="AK629" s="15">
        <v>37939</v>
      </c>
      <c r="AL629">
        <v>12618.47</v>
      </c>
      <c r="AM629">
        <f t="shared" si="27"/>
        <v>56</v>
      </c>
      <c r="AN629" t="str">
        <f t="shared" si="28"/>
        <v>54-58</v>
      </c>
      <c r="AO629" t="str">
        <f t="shared" si="29"/>
        <v>12.000 a 13.999</v>
      </c>
    </row>
    <row r="630" spans="1:41" x14ac:dyDescent="0.25">
      <c r="A630" t="s">
        <v>2575</v>
      </c>
      <c r="B630" t="s">
        <v>239</v>
      </c>
      <c r="C630">
        <v>2127305</v>
      </c>
      <c r="D630">
        <v>304679690</v>
      </c>
      <c r="E630" t="s">
        <v>2576</v>
      </c>
      <c r="F630" t="s">
        <v>209</v>
      </c>
      <c r="G630" t="s">
        <v>2577</v>
      </c>
      <c r="H630" t="s">
        <v>225</v>
      </c>
      <c r="I630" t="s">
        <v>212</v>
      </c>
      <c r="K630" t="s">
        <v>213</v>
      </c>
      <c r="M630">
        <v>771</v>
      </c>
      <c r="N630" t="s">
        <v>303</v>
      </c>
      <c r="O630" t="s">
        <v>283</v>
      </c>
      <c r="P630">
        <v>769</v>
      </c>
      <c r="Q630" t="s">
        <v>288</v>
      </c>
      <c r="R630" t="s">
        <v>283</v>
      </c>
      <c r="T630" t="s">
        <v>217</v>
      </c>
      <c r="U630" t="s">
        <v>9755</v>
      </c>
      <c r="V630">
        <v>4</v>
      </c>
      <c r="W630">
        <v>6</v>
      </c>
      <c r="X630" t="s">
        <v>218</v>
      </c>
      <c r="Z630" t="s">
        <v>219</v>
      </c>
      <c r="AC630">
        <v>0</v>
      </c>
      <c r="AE630">
        <v>0</v>
      </c>
      <c r="AI630" t="s">
        <v>220</v>
      </c>
      <c r="AJ630" t="s">
        <v>221</v>
      </c>
      <c r="AK630" s="15">
        <v>41799</v>
      </c>
      <c r="AL630">
        <v>4652.43</v>
      </c>
      <c r="AM630">
        <f t="shared" si="27"/>
        <v>45</v>
      </c>
      <c r="AN630" t="str">
        <f t="shared" si="28"/>
        <v>44-48</v>
      </c>
      <c r="AO630" t="str">
        <f t="shared" si="29"/>
        <v>4.000 a 5.999</v>
      </c>
    </row>
    <row r="631" spans="1:41" x14ac:dyDescent="0.25">
      <c r="A631" t="s">
        <v>2578</v>
      </c>
      <c r="B631" t="s">
        <v>207</v>
      </c>
      <c r="C631">
        <v>2346434</v>
      </c>
      <c r="D631">
        <v>10012340650</v>
      </c>
      <c r="E631" t="s">
        <v>2579</v>
      </c>
      <c r="F631" t="s">
        <v>209</v>
      </c>
      <c r="G631" t="s">
        <v>2580</v>
      </c>
      <c r="H631" t="s">
        <v>225</v>
      </c>
      <c r="I631" t="s">
        <v>212</v>
      </c>
      <c r="K631" t="s">
        <v>213</v>
      </c>
      <c r="M631">
        <v>648</v>
      </c>
      <c r="N631" t="s">
        <v>2581</v>
      </c>
      <c r="O631" t="s">
        <v>215</v>
      </c>
      <c r="P631">
        <v>131</v>
      </c>
      <c r="Q631" t="s">
        <v>357</v>
      </c>
      <c r="R631" t="s">
        <v>215</v>
      </c>
      <c r="T631" t="s">
        <v>230</v>
      </c>
      <c r="U631" t="s">
        <v>9755</v>
      </c>
      <c r="V631">
        <v>4</v>
      </c>
      <c r="W631">
        <v>5</v>
      </c>
      <c r="X631" t="s">
        <v>218</v>
      </c>
      <c r="Z631" t="s">
        <v>219</v>
      </c>
      <c r="AC631">
        <v>0</v>
      </c>
      <c r="AE631">
        <v>0</v>
      </c>
      <c r="AI631" t="s">
        <v>220</v>
      </c>
      <c r="AJ631" t="s">
        <v>221</v>
      </c>
      <c r="AK631" s="15">
        <v>42703</v>
      </c>
      <c r="AL631">
        <v>4873.7700000000004</v>
      </c>
      <c r="AM631">
        <f t="shared" si="27"/>
        <v>31</v>
      </c>
      <c r="AN631" t="str">
        <f t="shared" si="28"/>
        <v>29-33</v>
      </c>
      <c r="AO631" t="str">
        <f t="shared" si="29"/>
        <v>4.000 a 5.999</v>
      </c>
    </row>
    <row r="632" spans="1:41" x14ac:dyDescent="0.25">
      <c r="A632" t="s">
        <v>2582</v>
      </c>
      <c r="B632" t="s">
        <v>239</v>
      </c>
      <c r="C632">
        <v>1123472</v>
      </c>
      <c r="D632">
        <v>71341870634</v>
      </c>
      <c r="E632" t="s">
        <v>2583</v>
      </c>
      <c r="F632" t="s">
        <v>233</v>
      </c>
      <c r="G632" t="s">
        <v>2584</v>
      </c>
      <c r="H632" t="s">
        <v>335</v>
      </c>
      <c r="I632" t="s">
        <v>212</v>
      </c>
      <c r="K632" t="s">
        <v>213</v>
      </c>
      <c r="L632" t="s">
        <v>261</v>
      </c>
      <c r="M632">
        <v>470</v>
      </c>
      <c r="N632" t="s">
        <v>2585</v>
      </c>
      <c r="O632" t="s">
        <v>244</v>
      </c>
      <c r="P632">
        <v>211</v>
      </c>
      <c r="Q632" t="s">
        <v>245</v>
      </c>
      <c r="R632" t="s">
        <v>244</v>
      </c>
      <c r="T632" t="s">
        <v>252</v>
      </c>
      <c r="U632" t="s">
        <v>9754</v>
      </c>
      <c r="V632">
        <v>4</v>
      </c>
      <c r="W632">
        <v>16</v>
      </c>
      <c r="X632" t="s">
        <v>218</v>
      </c>
      <c r="Z632" t="s">
        <v>219</v>
      </c>
      <c r="AC632">
        <v>0</v>
      </c>
      <c r="AE632">
        <v>0</v>
      </c>
      <c r="AI632" t="s">
        <v>220</v>
      </c>
      <c r="AJ632" t="s">
        <v>221</v>
      </c>
      <c r="AK632" s="15">
        <v>34708</v>
      </c>
      <c r="AL632">
        <v>5383.04</v>
      </c>
      <c r="AM632">
        <f t="shared" si="27"/>
        <v>54</v>
      </c>
      <c r="AN632" t="str">
        <f t="shared" si="28"/>
        <v>54-58</v>
      </c>
      <c r="AO632" t="str">
        <f t="shared" si="29"/>
        <v>4.000 a 5.999</v>
      </c>
    </row>
    <row r="633" spans="1:41" x14ac:dyDescent="0.25">
      <c r="A633" t="s">
        <v>2586</v>
      </c>
      <c r="B633" t="s">
        <v>239</v>
      </c>
      <c r="C633">
        <v>412322</v>
      </c>
      <c r="D633">
        <v>19096976649</v>
      </c>
      <c r="E633" t="s">
        <v>2587</v>
      </c>
      <c r="F633" t="s">
        <v>209</v>
      </c>
      <c r="G633" t="s">
        <v>2588</v>
      </c>
      <c r="H633" t="s">
        <v>211</v>
      </c>
      <c r="I633" t="s">
        <v>212</v>
      </c>
      <c r="K633" t="s">
        <v>213</v>
      </c>
      <c r="L633" t="s">
        <v>1657</v>
      </c>
      <c r="M633">
        <v>754</v>
      </c>
      <c r="N633" t="s">
        <v>2373</v>
      </c>
      <c r="O633" t="s">
        <v>283</v>
      </c>
      <c r="P633">
        <v>743</v>
      </c>
      <c r="Q633" t="s">
        <v>282</v>
      </c>
      <c r="R633" t="s">
        <v>283</v>
      </c>
      <c r="T633" t="s">
        <v>499</v>
      </c>
      <c r="U633" t="s">
        <v>9753</v>
      </c>
      <c r="V633">
        <v>4</v>
      </c>
      <c r="W633">
        <v>16</v>
      </c>
      <c r="X633" t="s">
        <v>218</v>
      </c>
      <c r="Z633" t="s">
        <v>219</v>
      </c>
      <c r="AB633" t="s">
        <v>320</v>
      </c>
      <c r="AC633">
        <v>0</v>
      </c>
      <c r="AE633">
        <v>0</v>
      </c>
      <c r="AG633" t="s">
        <v>2589</v>
      </c>
      <c r="AH633" t="s">
        <v>2590</v>
      </c>
      <c r="AI633" t="s">
        <v>220</v>
      </c>
      <c r="AJ633" t="s">
        <v>221</v>
      </c>
      <c r="AK633" s="15">
        <v>30803</v>
      </c>
      <c r="AL633">
        <v>4539.78</v>
      </c>
      <c r="AM633">
        <f t="shared" si="27"/>
        <v>73</v>
      </c>
      <c r="AN633" t="str">
        <f t="shared" si="28"/>
        <v>69 ou mais</v>
      </c>
      <c r="AO633" t="str">
        <f t="shared" si="29"/>
        <v>4.000 a 5.999</v>
      </c>
    </row>
    <row r="634" spans="1:41" x14ac:dyDescent="0.25">
      <c r="A634" t="s">
        <v>2591</v>
      </c>
      <c r="B634" t="s">
        <v>239</v>
      </c>
      <c r="C634">
        <v>1123510</v>
      </c>
      <c r="D634">
        <v>72664568604</v>
      </c>
      <c r="E634" t="s">
        <v>2592</v>
      </c>
      <c r="F634" t="s">
        <v>209</v>
      </c>
      <c r="G634" t="s">
        <v>2593</v>
      </c>
      <c r="H634" t="s">
        <v>225</v>
      </c>
      <c r="I634" t="s">
        <v>212</v>
      </c>
      <c r="K634" t="s">
        <v>213</v>
      </c>
      <c r="L634" t="s">
        <v>261</v>
      </c>
      <c r="M634">
        <v>216</v>
      </c>
      <c r="N634" t="s">
        <v>489</v>
      </c>
      <c r="O634" t="s">
        <v>244</v>
      </c>
      <c r="P634">
        <v>211</v>
      </c>
      <c r="Q634" t="s">
        <v>245</v>
      </c>
      <c r="R634" t="s">
        <v>244</v>
      </c>
      <c r="T634" t="s">
        <v>252</v>
      </c>
      <c r="U634" t="s">
        <v>9754</v>
      </c>
      <c r="V634">
        <v>4</v>
      </c>
      <c r="W634">
        <v>16</v>
      </c>
      <c r="X634" t="s">
        <v>218</v>
      </c>
      <c r="Z634" t="s">
        <v>219</v>
      </c>
      <c r="AC634">
        <v>0</v>
      </c>
      <c r="AE634">
        <v>0</v>
      </c>
      <c r="AI634" t="s">
        <v>220</v>
      </c>
      <c r="AJ634" t="s">
        <v>221</v>
      </c>
      <c r="AK634" s="15">
        <v>34715</v>
      </c>
      <c r="AL634">
        <v>9334.31</v>
      </c>
      <c r="AM634">
        <f t="shared" si="27"/>
        <v>53</v>
      </c>
      <c r="AN634" t="str">
        <f t="shared" si="28"/>
        <v>49-53</v>
      </c>
      <c r="AO634" t="str">
        <f t="shared" si="29"/>
        <v>8.000 a 9.999</v>
      </c>
    </row>
    <row r="635" spans="1:41" x14ac:dyDescent="0.25">
      <c r="A635" t="s">
        <v>2594</v>
      </c>
      <c r="B635" t="s">
        <v>207</v>
      </c>
      <c r="C635">
        <v>1035278</v>
      </c>
      <c r="D635">
        <v>35068540625</v>
      </c>
      <c r="E635" t="s">
        <v>871</v>
      </c>
      <c r="F635" t="s">
        <v>209</v>
      </c>
      <c r="G635" t="s">
        <v>2595</v>
      </c>
      <c r="H635" t="s">
        <v>211</v>
      </c>
      <c r="I635" t="s">
        <v>212</v>
      </c>
      <c r="K635" t="s">
        <v>213</v>
      </c>
      <c r="L635" t="s">
        <v>577</v>
      </c>
      <c r="M635">
        <v>332</v>
      </c>
      <c r="N635" t="s">
        <v>346</v>
      </c>
      <c r="O635" t="s">
        <v>345</v>
      </c>
      <c r="P635">
        <v>332</v>
      </c>
      <c r="Q635" t="s">
        <v>346</v>
      </c>
      <c r="R635" t="s">
        <v>345</v>
      </c>
      <c r="T635" t="s">
        <v>217</v>
      </c>
      <c r="U635" t="s">
        <v>9755</v>
      </c>
      <c r="V635">
        <v>4</v>
      </c>
      <c r="W635">
        <v>14</v>
      </c>
      <c r="X635" t="s">
        <v>218</v>
      </c>
      <c r="Z635" t="s">
        <v>219</v>
      </c>
      <c r="AC635">
        <v>0</v>
      </c>
      <c r="AE635">
        <v>0</v>
      </c>
      <c r="AI635" t="s">
        <v>220</v>
      </c>
      <c r="AJ635" t="s">
        <v>221</v>
      </c>
      <c r="AK635" s="15">
        <v>34241</v>
      </c>
      <c r="AL635">
        <v>6942.99</v>
      </c>
      <c r="AM635">
        <f t="shared" si="27"/>
        <v>67</v>
      </c>
      <c r="AN635" t="str">
        <f t="shared" si="28"/>
        <v>64-68</v>
      </c>
      <c r="AO635" t="str">
        <f t="shared" si="29"/>
        <v>6.000 a 7.999</v>
      </c>
    </row>
    <row r="636" spans="1:41" x14ac:dyDescent="0.25">
      <c r="A636" t="s">
        <v>2596</v>
      </c>
      <c r="B636" t="s">
        <v>207</v>
      </c>
      <c r="C636">
        <v>1961695</v>
      </c>
      <c r="D636">
        <v>7574910650</v>
      </c>
      <c r="E636" t="s">
        <v>2597</v>
      </c>
      <c r="F636" t="s">
        <v>209</v>
      </c>
      <c r="G636" t="s">
        <v>2598</v>
      </c>
      <c r="H636" t="s">
        <v>225</v>
      </c>
      <c r="I636" t="s">
        <v>212</v>
      </c>
      <c r="K636" t="s">
        <v>213</v>
      </c>
      <c r="M636">
        <v>1182</v>
      </c>
      <c r="N636" t="s">
        <v>2599</v>
      </c>
      <c r="O636" t="s">
        <v>215</v>
      </c>
      <c r="P636">
        <v>59</v>
      </c>
      <c r="Q636" t="s">
        <v>251</v>
      </c>
      <c r="R636" t="s">
        <v>215</v>
      </c>
      <c r="T636" t="s">
        <v>217</v>
      </c>
      <c r="U636" t="s">
        <v>9756</v>
      </c>
      <c r="V636">
        <v>4</v>
      </c>
      <c r="W636">
        <v>7</v>
      </c>
      <c r="X636" t="s">
        <v>218</v>
      </c>
      <c r="Z636" t="s">
        <v>219</v>
      </c>
      <c r="AC636">
        <v>0</v>
      </c>
      <c r="AE636">
        <v>0</v>
      </c>
      <c r="AI636" t="s">
        <v>220</v>
      </c>
      <c r="AJ636" t="s">
        <v>221</v>
      </c>
      <c r="AK636" s="15">
        <v>41134</v>
      </c>
      <c r="AL636">
        <v>7668.81</v>
      </c>
      <c r="AM636">
        <f t="shared" si="27"/>
        <v>38</v>
      </c>
      <c r="AN636" t="str">
        <f t="shared" si="28"/>
        <v>34-38</v>
      </c>
      <c r="AO636" t="str">
        <f t="shared" si="29"/>
        <v>6.000 a 7.999</v>
      </c>
    </row>
    <row r="637" spans="1:41" x14ac:dyDescent="0.25">
      <c r="A637" t="s">
        <v>2600</v>
      </c>
      <c r="B637" t="s">
        <v>239</v>
      </c>
      <c r="C637">
        <v>2279797</v>
      </c>
      <c r="D637">
        <v>7288040690</v>
      </c>
      <c r="E637" t="s">
        <v>589</v>
      </c>
      <c r="F637" t="s">
        <v>209</v>
      </c>
      <c r="G637" t="s">
        <v>2601</v>
      </c>
      <c r="H637" t="s">
        <v>211</v>
      </c>
      <c r="I637" t="s">
        <v>212</v>
      </c>
      <c r="K637" t="s">
        <v>213</v>
      </c>
      <c r="M637">
        <v>482</v>
      </c>
      <c r="N637" t="s">
        <v>336</v>
      </c>
      <c r="O637" t="s">
        <v>244</v>
      </c>
      <c r="P637">
        <v>211</v>
      </c>
      <c r="Q637" t="s">
        <v>245</v>
      </c>
      <c r="R637" t="s">
        <v>244</v>
      </c>
      <c r="T637" t="s">
        <v>217</v>
      </c>
      <c r="U637" t="s">
        <v>9754</v>
      </c>
      <c r="V637">
        <v>3</v>
      </c>
      <c r="W637">
        <v>5</v>
      </c>
      <c r="X637" t="s">
        <v>218</v>
      </c>
      <c r="Z637" t="s">
        <v>219</v>
      </c>
      <c r="AC637">
        <v>0</v>
      </c>
      <c r="AE637">
        <v>0</v>
      </c>
      <c r="AI637" t="s">
        <v>220</v>
      </c>
      <c r="AJ637" t="s">
        <v>221</v>
      </c>
      <c r="AK637" s="15">
        <v>42424</v>
      </c>
      <c r="AL637">
        <v>8928.5300000000007</v>
      </c>
      <c r="AM637">
        <f t="shared" si="27"/>
        <v>38</v>
      </c>
      <c r="AN637" t="str">
        <f t="shared" si="28"/>
        <v>34-38</v>
      </c>
      <c r="AO637" t="str">
        <f t="shared" si="29"/>
        <v>8.000 a 9.999</v>
      </c>
    </row>
    <row r="638" spans="1:41" x14ac:dyDescent="0.25">
      <c r="A638" t="s">
        <v>2602</v>
      </c>
      <c r="B638" t="s">
        <v>207</v>
      </c>
      <c r="C638">
        <v>2611819</v>
      </c>
      <c r="D638">
        <v>8956761680</v>
      </c>
      <c r="E638" t="s">
        <v>2603</v>
      </c>
      <c r="F638" t="s">
        <v>233</v>
      </c>
      <c r="G638" t="s">
        <v>2604</v>
      </c>
      <c r="H638" t="s">
        <v>225</v>
      </c>
      <c r="I638" t="s">
        <v>212</v>
      </c>
      <c r="K638" t="s">
        <v>213</v>
      </c>
      <c r="L638" t="s">
        <v>261</v>
      </c>
      <c r="M638">
        <v>249</v>
      </c>
      <c r="N638" t="s">
        <v>2605</v>
      </c>
      <c r="O638" t="s">
        <v>215</v>
      </c>
      <c r="P638">
        <v>249</v>
      </c>
      <c r="Q638" t="s">
        <v>2605</v>
      </c>
      <c r="R638" t="s">
        <v>215</v>
      </c>
      <c r="T638" t="s">
        <v>230</v>
      </c>
      <c r="U638" t="s">
        <v>9755</v>
      </c>
      <c r="V638">
        <v>4</v>
      </c>
      <c r="W638">
        <v>9</v>
      </c>
      <c r="X638" t="s">
        <v>381</v>
      </c>
      <c r="Z638" t="s">
        <v>219</v>
      </c>
      <c r="AB638" t="s">
        <v>382</v>
      </c>
      <c r="AC638">
        <v>0</v>
      </c>
      <c r="AE638">
        <v>26443</v>
      </c>
      <c r="AF638" t="s">
        <v>383</v>
      </c>
      <c r="AG638" t="s">
        <v>2606</v>
      </c>
      <c r="AH638" t="s">
        <v>219</v>
      </c>
      <c r="AI638" t="s">
        <v>220</v>
      </c>
      <c r="AJ638" t="s">
        <v>221</v>
      </c>
      <c r="AK638" s="15">
        <v>40204</v>
      </c>
      <c r="AL638">
        <v>5665.55</v>
      </c>
      <c r="AM638">
        <f t="shared" si="27"/>
        <v>34</v>
      </c>
      <c r="AN638" t="str">
        <f t="shared" si="28"/>
        <v>34-38</v>
      </c>
      <c r="AO638" t="str">
        <f t="shared" si="29"/>
        <v>4.000 a 5.999</v>
      </c>
    </row>
    <row r="639" spans="1:41" x14ac:dyDescent="0.25">
      <c r="A639" t="s">
        <v>2607</v>
      </c>
      <c r="B639" t="s">
        <v>207</v>
      </c>
      <c r="C639">
        <v>413054</v>
      </c>
      <c r="D639">
        <v>67156371649</v>
      </c>
      <c r="E639" t="s">
        <v>2608</v>
      </c>
      <c r="F639" t="s">
        <v>233</v>
      </c>
      <c r="G639" t="s">
        <v>2609</v>
      </c>
      <c r="H639" t="s">
        <v>211</v>
      </c>
      <c r="I639" t="s">
        <v>212</v>
      </c>
      <c r="K639" t="s">
        <v>213</v>
      </c>
      <c r="L639" t="s">
        <v>261</v>
      </c>
      <c r="M639">
        <v>424</v>
      </c>
      <c r="N639" t="s">
        <v>626</v>
      </c>
      <c r="O639" t="s">
        <v>228</v>
      </c>
      <c r="P639">
        <v>29</v>
      </c>
      <c r="Q639" t="s">
        <v>229</v>
      </c>
      <c r="R639" t="s">
        <v>215</v>
      </c>
      <c r="T639" t="s">
        <v>217</v>
      </c>
      <c r="U639" t="s">
        <v>9755</v>
      </c>
      <c r="V639">
        <v>4</v>
      </c>
      <c r="W639">
        <v>16</v>
      </c>
      <c r="X639" t="s">
        <v>218</v>
      </c>
      <c r="Z639" t="s">
        <v>219</v>
      </c>
      <c r="AC639">
        <v>0</v>
      </c>
      <c r="AE639">
        <v>0</v>
      </c>
      <c r="AI639" t="s">
        <v>220</v>
      </c>
      <c r="AJ639" t="s">
        <v>221</v>
      </c>
      <c r="AK639" s="15">
        <v>32161</v>
      </c>
      <c r="AL639">
        <v>6869.52</v>
      </c>
      <c r="AM639">
        <f t="shared" si="27"/>
        <v>53</v>
      </c>
      <c r="AN639" t="str">
        <f t="shared" si="28"/>
        <v>49-53</v>
      </c>
      <c r="AO639" t="str">
        <f t="shared" si="29"/>
        <v>6.000 a 7.999</v>
      </c>
    </row>
    <row r="640" spans="1:41" x14ac:dyDescent="0.25">
      <c r="A640" t="s">
        <v>2610</v>
      </c>
      <c r="B640" t="s">
        <v>239</v>
      </c>
      <c r="C640">
        <v>2408133</v>
      </c>
      <c r="D640">
        <v>5095283689</v>
      </c>
      <c r="E640" t="s">
        <v>700</v>
      </c>
      <c r="F640" t="s">
        <v>233</v>
      </c>
      <c r="G640" t="s">
        <v>2611</v>
      </c>
      <c r="H640" t="s">
        <v>225</v>
      </c>
      <c r="I640" t="s">
        <v>212</v>
      </c>
      <c r="K640" t="s">
        <v>213</v>
      </c>
      <c r="M640">
        <v>769</v>
      </c>
      <c r="N640" t="s">
        <v>288</v>
      </c>
      <c r="O640" t="s">
        <v>283</v>
      </c>
      <c r="P640">
        <v>746</v>
      </c>
      <c r="Q640" t="s">
        <v>289</v>
      </c>
      <c r="R640" t="s">
        <v>283</v>
      </c>
      <c r="T640" t="s">
        <v>217</v>
      </c>
      <c r="U640" t="s">
        <v>9755</v>
      </c>
      <c r="V640">
        <v>4</v>
      </c>
      <c r="W640">
        <v>4</v>
      </c>
      <c r="X640" t="s">
        <v>218</v>
      </c>
      <c r="Z640" t="s">
        <v>219</v>
      </c>
      <c r="AC640">
        <v>0</v>
      </c>
      <c r="AE640">
        <v>0</v>
      </c>
      <c r="AI640" t="s">
        <v>220</v>
      </c>
      <c r="AJ640" t="s">
        <v>291</v>
      </c>
      <c r="AK640" s="15">
        <v>42926</v>
      </c>
      <c r="AL640">
        <v>5130.1899999999996</v>
      </c>
      <c r="AM640">
        <f t="shared" si="27"/>
        <v>41</v>
      </c>
      <c r="AN640" t="str">
        <f t="shared" si="28"/>
        <v>39-43</v>
      </c>
      <c r="AO640" t="str">
        <f t="shared" si="29"/>
        <v>4.000 a 5.999</v>
      </c>
    </row>
    <row r="641" spans="1:41" x14ac:dyDescent="0.25">
      <c r="A641" t="s">
        <v>2612</v>
      </c>
      <c r="B641" t="s">
        <v>239</v>
      </c>
      <c r="C641">
        <v>1123492</v>
      </c>
      <c r="D641">
        <v>98674420672</v>
      </c>
      <c r="E641" t="s">
        <v>2613</v>
      </c>
      <c r="F641" t="s">
        <v>233</v>
      </c>
      <c r="G641" t="s">
        <v>1652</v>
      </c>
      <c r="H641" t="s">
        <v>225</v>
      </c>
      <c r="I641" t="s">
        <v>212</v>
      </c>
      <c r="K641" t="s">
        <v>1218</v>
      </c>
      <c r="L641" t="s">
        <v>2614</v>
      </c>
      <c r="M641">
        <v>494</v>
      </c>
      <c r="N641" t="s">
        <v>1325</v>
      </c>
      <c r="O641" t="s">
        <v>244</v>
      </c>
      <c r="P641">
        <v>211</v>
      </c>
      <c r="Q641" t="s">
        <v>245</v>
      </c>
      <c r="R641" t="s">
        <v>244</v>
      </c>
      <c r="T641" t="s">
        <v>217</v>
      </c>
      <c r="U641" t="s">
        <v>9754</v>
      </c>
      <c r="V641">
        <v>4</v>
      </c>
      <c r="W641">
        <v>16</v>
      </c>
      <c r="X641" t="s">
        <v>218</v>
      </c>
      <c r="Z641" t="s">
        <v>219</v>
      </c>
      <c r="AC641">
        <v>0</v>
      </c>
      <c r="AE641">
        <v>0</v>
      </c>
      <c r="AI641" t="s">
        <v>220</v>
      </c>
      <c r="AJ641" t="s">
        <v>221</v>
      </c>
      <c r="AK641" s="15">
        <v>34715</v>
      </c>
      <c r="AL641">
        <v>11399.26</v>
      </c>
      <c r="AM641">
        <f t="shared" si="27"/>
        <v>46</v>
      </c>
      <c r="AN641" t="str">
        <f t="shared" si="28"/>
        <v>44-48</v>
      </c>
      <c r="AO641" t="str">
        <f t="shared" si="29"/>
        <v>10.000 a 11.999</v>
      </c>
    </row>
    <row r="642" spans="1:41" x14ac:dyDescent="0.25">
      <c r="A642" t="s">
        <v>2615</v>
      </c>
      <c r="B642" t="s">
        <v>207</v>
      </c>
      <c r="C642">
        <v>2223156</v>
      </c>
      <c r="D642">
        <v>1450044654</v>
      </c>
      <c r="E642" t="s">
        <v>2616</v>
      </c>
      <c r="F642" t="s">
        <v>233</v>
      </c>
      <c r="G642" t="s">
        <v>2617</v>
      </c>
      <c r="H642" t="s">
        <v>225</v>
      </c>
      <c r="I642" t="s">
        <v>212</v>
      </c>
      <c r="K642" t="s">
        <v>213</v>
      </c>
      <c r="M642">
        <v>74</v>
      </c>
      <c r="N642" t="s">
        <v>609</v>
      </c>
      <c r="O642" t="s">
        <v>215</v>
      </c>
      <c r="P642">
        <v>59</v>
      </c>
      <c r="Q642" t="s">
        <v>251</v>
      </c>
      <c r="R642" t="s">
        <v>215</v>
      </c>
      <c r="T642" t="s">
        <v>217</v>
      </c>
      <c r="U642" t="s">
        <v>9754</v>
      </c>
      <c r="V642">
        <v>4</v>
      </c>
      <c r="W642">
        <v>6</v>
      </c>
      <c r="X642" t="s">
        <v>218</v>
      </c>
      <c r="Z642" t="s">
        <v>219</v>
      </c>
      <c r="AB642" t="s">
        <v>1519</v>
      </c>
      <c r="AC642">
        <v>0</v>
      </c>
      <c r="AE642">
        <v>0</v>
      </c>
      <c r="AG642" t="s">
        <v>2223</v>
      </c>
      <c r="AH642" t="s">
        <v>2618</v>
      </c>
      <c r="AI642" t="s">
        <v>220</v>
      </c>
      <c r="AJ642" t="s">
        <v>221</v>
      </c>
      <c r="AK642" s="15">
        <v>42109</v>
      </c>
      <c r="AL642">
        <v>3434.01</v>
      </c>
      <c r="AM642">
        <f t="shared" si="27"/>
        <v>40</v>
      </c>
      <c r="AN642" t="str">
        <f t="shared" si="28"/>
        <v>39-43</v>
      </c>
      <c r="AO642" t="str">
        <f t="shared" si="29"/>
        <v>2.000 a 3.999</v>
      </c>
    </row>
    <row r="643" spans="1:41" x14ac:dyDescent="0.25">
      <c r="A643" t="s">
        <v>2619</v>
      </c>
      <c r="B643" t="s">
        <v>207</v>
      </c>
      <c r="C643">
        <v>3154746</v>
      </c>
      <c r="D643">
        <v>6364723616</v>
      </c>
      <c r="E643" t="s">
        <v>786</v>
      </c>
      <c r="F643" t="s">
        <v>233</v>
      </c>
      <c r="G643" t="s">
        <v>2620</v>
      </c>
      <c r="H643" t="s">
        <v>225</v>
      </c>
      <c r="I643" t="s">
        <v>212</v>
      </c>
      <c r="K643" t="s">
        <v>213</v>
      </c>
      <c r="M643">
        <v>112</v>
      </c>
      <c r="N643" t="s">
        <v>2621</v>
      </c>
      <c r="O643" t="s">
        <v>228</v>
      </c>
      <c r="P643">
        <v>112</v>
      </c>
      <c r="Q643" t="s">
        <v>2621</v>
      </c>
      <c r="R643" t="s">
        <v>228</v>
      </c>
      <c r="T643" t="s">
        <v>230</v>
      </c>
      <c r="U643" t="s">
        <v>9756</v>
      </c>
      <c r="V643">
        <v>3</v>
      </c>
      <c r="W643">
        <v>3</v>
      </c>
      <c r="X643" t="s">
        <v>218</v>
      </c>
      <c r="Z643" t="s">
        <v>219</v>
      </c>
      <c r="AC643">
        <v>0</v>
      </c>
      <c r="AE643">
        <v>0</v>
      </c>
      <c r="AI643" t="s">
        <v>220</v>
      </c>
      <c r="AJ643" t="s">
        <v>221</v>
      </c>
      <c r="AK643" s="15">
        <v>43774</v>
      </c>
      <c r="AL643">
        <v>8396.48</v>
      </c>
      <c r="AM643">
        <f t="shared" ref="AM643:AM706" si="30">(YEAR($AR$3))-YEAR(E643)</f>
        <v>39</v>
      </c>
      <c r="AN643" t="str">
        <f t="shared" ref="AN643:AN706" si="31">VLOOKUP(AM643,$AT$3:$AU$14,2,1)</f>
        <v>39-43</v>
      </c>
      <c r="AO643" t="str">
        <f t="shared" ref="AO643:AO706" si="32">VLOOKUP(AL643,$AV$3:$AW$13,2,1)</f>
        <v>8.000 a 9.999</v>
      </c>
    </row>
    <row r="644" spans="1:41" x14ac:dyDescent="0.25">
      <c r="A644" t="s">
        <v>2622</v>
      </c>
      <c r="B644" t="s">
        <v>207</v>
      </c>
      <c r="C644">
        <v>2617251</v>
      </c>
      <c r="D644">
        <v>6582596608</v>
      </c>
      <c r="E644" t="s">
        <v>2623</v>
      </c>
      <c r="F644" t="s">
        <v>233</v>
      </c>
      <c r="G644" t="s">
        <v>2624</v>
      </c>
      <c r="H644" t="s">
        <v>225</v>
      </c>
      <c r="I644" t="s">
        <v>212</v>
      </c>
      <c r="K644" t="s">
        <v>213</v>
      </c>
      <c r="L644" t="s">
        <v>235</v>
      </c>
      <c r="M644">
        <v>930</v>
      </c>
      <c r="N644" t="s">
        <v>2625</v>
      </c>
      <c r="O644" t="s">
        <v>237</v>
      </c>
      <c r="P644">
        <v>581</v>
      </c>
      <c r="Q644" t="s">
        <v>455</v>
      </c>
      <c r="R644" t="s">
        <v>228</v>
      </c>
      <c r="T644" t="s">
        <v>217</v>
      </c>
      <c r="U644" t="s">
        <v>9756</v>
      </c>
      <c r="V644">
        <v>4</v>
      </c>
      <c r="W644">
        <v>9</v>
      </c>
      <c r="X644" t="s">
        <v>218</v>
      </c>
      <c r="Z644" t="s">
        <v>219</v>
      </c>
      <c r="AC644">
        <v>0</v>
      </c>
      <c r="AE644">
        <v>0</v>
      </c>
      <c r="AI644" t="s">
        <v>220</v>
      </c>
      <c r="AJ644" t="s">
        <v>221</v>
      </c>
      <c r="AK644" s="15">
        <v>40329</v>
      </c>
      <c r="AL644">
        <v>8278.66</v>
      </c>
      <c r="AM644">
        <f t="shared" si="30"/>
        <v>37</v>
      </c>
      <c r="AN644" t="str">
        <f t="shared" si="31"/>
        <v>34-38</v>
      </c>
      <c r="AO644" t="str">
        <f t="shared" si="32"/>
        <v>8.000 a 9.999</v>
      </c>
    </row>
    <row r="645" spans="1:41" x14ac:dyDescent="0.25">
      <c r="A645" t="s">
        <v>2626</v>
      </c>
      <c r="B645" t="s">
        <v>207</v>
      </c>
      <c r="C645">
        <v>1525448</v>
      </c>
      <c r="D645">
        <v>5910332678</v>
      </c>
      <c r="E645" t="s">
        <v>2627</v>
      </c>
      <c r="F645" t="s">
        <v>233</v>
      </c>
      <c r="G645" t="s">
        <v>2628</v>
      </c>
      <c r="H645" t="s">
        <v>225</v>
      </c>
      <c r="I645" t="s">
        <v>212</v>
      </c>
      <c r="K645" t="s">
        <v>213</v>
      </c>
      <c r="L645" t="s">
        <v>637</v>
      </c>
      <c r="M645">
        <v>572</v>
      </c>
      <c r="N645" t="s">
        <v>2629</v>
      </c>
      <c r="O645" t="s">
        <v>215</v>
      </c>
      <c r="P645">
        <v>340</v>
      </c>
      <c r="Q645" t="s">
        <v>670</v>
      </c>
      <c r="R645" t="s">
        <v>215</v>
      </c>
      <c r="T645" t="s">
        <v>230</v>
      </c>
      <c r="U645" t="s">
        <v>9755</v>
      </c>
      <c r="V645">
        <v>4</v>
      </c>
      <c r="W645">
        <v>11</v>
      </c>
      <c r="X645" t="s">
        <v>218</v>
      </c>
      <c r="Z645" t="s">
        <v>219</v>
      </c>
      <c r="AC645">
        <v>0</v>
      </c>
      <c r="AE645">
        <v>0</v>
      </c>
      <c r="AI645" t="s">
        <v>220</v>
      </c>
      <c r="AJ645" t="s">
        <v>221</v>
      </c>
      <c r="AK645" s="15">
        <v>38793</v>
      </c>
      <c r="AL645">
        <v>6218.84</v>
      </c>
      <c r="AM645">
        <f t="shared" si="30"/>
        <v>38</v>
      </c>
      <c r="AN645" t="str">
        <f t="shared" si="31"/>
        <v>34-38</v>
      </c>
      <c r="AO645" t="str">
        <f t="shared" si="32"/>
        <v>6.000 a 7.999</v>
      </c>
    </row>
    <row r="646" spans="1:41" x14ac:dyDescent="0.25">
      <c r="A646" t="s">
        <v>2630</v>
      </c>
      <c r="B646" t="s">
        <v>239</v>
      </c>
      <c r="C646">
        <v>411403</v>
      </c>
      <c r="D646">
        <v>28937597691</v>
      </c>
      <c r="E646" t="s">
        <v>2631</v>
      </c>
      <c r="F646" t="s">
        <v>233</v>
      </c>
      <c r="G646" t="s">
        <v>2632</v>
      </c>
      <c r="H646" t="s">
        <v>211</v>
      </c>
      <c r="I646" t="s">
        <v>212</v>
      </c>
      <c r="K646" t="s">
        <v>213</v>
      </c>
      <c r="L646" t="s">
        <v>2633</v>
      </c>
      <c r="M646">
        <v>213</v>
      </c>
      <c r="N646" t="s">
        <v>2634</v>
      </c>
      <c r="O646" t="s">
        <v>244</v>
      </c>
      <c r="P646">
        <v>743</v>
      </c>
      <c r="Q646" t="s">
        <v>282</v>
      </c>
      <c r="R646" t="s">
        <v>283</v>
      </c>
      <c r="T646" t="s">
        <v>217</v>
      </c>
      <c r="U646" t="s">
        <v>9755</v>
      </c>
      <c r="V646">
        <v>4</v>
      </c>
      <c r="W646">
        <v>16</v>
      </c>
      <c r="X646" t="s">
        <v>218</v>
      </c>
      <c r="Z646" t="s">
        <v>219</v>
      </c>
      <c r="AC646">
        <v>0</v>
      </c>
      <c r="AE646">
        <v>0</v>
      </c>
      <c r="AI646" t="s">
        <v>220</v>
      </c>
      <c r="AJ646" t="s">
        <v>221</v>
      </c>
      <c r="AK646" s="15">
        <v>30103</v>
      </c>
      <c r="AL646">
        <v>8537.25</v>
      </c>
      <c r="AM646">
        <f t="shared" si="30"/>
        <v>64</v>
      </c>
      <c r="AN646" t="str">
        <f t="shared" si="31"/>
        <v>64-68</v>
      </c>
      <c r="AO646" t="str">
        <f t="shared" si="32"/>
        <v>8.000 a 9.999</v>
      </c>
    </row>
    <row r="647" spans="1:41" x14ac:dyDescent="0.25">
      <c r="A647" t="s">
        <v>2635</v>
      </c>
      <c r="B647" t="s">
        <v>207</v>
      </c>
      <c r="C647">
        <v>2247949</v>
      </c>
      <c r="D647">
        <v>8665838660</v>
      </c>
      <c r="E647" t="s">
        <v>2636</v>
      </c>
      <c r="F647" t="s">
        <v>209</v>
      </c>
      <c r="G647" t="s">
        <v>2637</v>
      </c>
      <c r="H647" t="s">
        <v>335</v>
      </c>
      <c r="I647" t="s">
        <v>212</v>
      </c>
      <c r="K647" t="s">
        <v>213</v>
      </c>
      <c r="M647">
        <v>29</v>
      </c>
      <c r="N647" t="s">
        <v>229</v>
      </c>
      <c r="O647" t="s">
        <v>215</v>
      </c>
      <c r="P647">
        <v>29</v>
      </c>
      <c r="Q647" t="s">
        <v>229</v>
      </c>
      <c r="R647" t="s">
        <v>215</v>
      </c>
      <c r="T647" t="s">
        <v>217</v>
      </c>
      <c r="U647" t="s">
        <v>9755</v>
      </c>
      <c r="V647">
        <v>4</v>
      </c>
      <c r="W647">
        <v>5</v>
      </c>
      <c r="X647" t="s">
        <v>218</v>
      </c>
      <c r="Z647" t="s">
        <v>219</v>
      </c>
      <c r="AC647">
        <v>0</v>
      </c>
      <c r="AE647">
        <v>0</v>
      </c>
      <c r="AI647" t="s">
        <v>220</v>
      </c>
      <c r="AJ647" t="s">
        <v>221</v>
      </c>
      <c r="AK647" s="15">
        <v>42255</v>
      </c>
      <c r="AL647">
        <v>5133.46</v>
      </c>
      <c r="AM647">
        <f t="shared" si="30"/>
        <v>34</v>
      </c>
      <c r="AN647" t="str">
        <f t="shared" si="31"/>
        <v>34-38</v>
      </c>
      <c r="AO647" t="str">
        <f t="shared" si="32"/>
        <v>4.000 a 5.999</v>
      </c>
    </row>
    <row r="648" spans="1:41" x14ac:dyDescent="0.25">
      <c r="A648" t="s">
        <v>2638</v>
      </c>
      <c r="B648" t="s">
        <v>239</v>
      </c>
      <c r="C648">
        <v>1722412</v>
      </c>
      <c r="D648">
        <v>4996019638</v>
      </c>
      <c r="E648" t="s">
        <v>2639</v>
      </c>
      <c r="F648" t="s">
        <v>209</v>
      </c>
      <c r="G648" t="s">
        <v>2601</v>
      </c>
      <c r="H648" t="s">
        <v>225</v>
      </c>
      <c r="I648" t="s">
        <v>212</v>
      </c>
      <c r="K648" t="s">
        <v>213</v>
      </c>
      <c r="M648">
        <v>488</v>
      </c>
      <c r="N648" t="s">
        <v>393</v>
      </c>
      <c r="O648" t="s">
        <v>244</v>
      </c>
      <c r="P648">
        <v>211</v>
      </c>
      <c r="Q648" t="s">
        <v>245</v>
      </c>
      <c r="R648" t="s">
        <v>244</v>
      </c>
      <c r="T648" t="s">
        <v>217</v>
      </c>
      <c r="U648" t="s">
        <v>9754</v>
      </c>
      <c r="V648">
        <v>4</v>
      </c>
      <c r="W648">
        <v>8</v>
      </c>
      <c r="X648" t="s">
        <v>218</v>
      </c>
      <c r="Z648" t="s">
        <v>219</v>
      </c>
      <c r="AC648">
        <v>0</v>
      </c>
      <c r="AE648">
        <v>0</v>
      </c>
      <c r="AI648" t="s">
        <v>220</v>
      </c>
      <c r="AJ648" t="s">
        <v>221</v>
      </c>
      <c r="AK648" s="15">
        <v>41033</v>
      </c>
      <c r="AL648">
        <v>6622.51</v>
      </c>
      <c r="AM648">
        <f t="shared" si="30"/>
        <v>41</v>
      </c>
      <c r="AN648" t="str">
        <f t="shared" si="31"/>
        <v>39-43</v>
      </c>
      <c r="AO648" t="str">
        <f t="shared" si="32"/>
        <v>6.000 a 7.999</v>
      </c>
    </row>
    <row r="649" spans="1:41" x14ac:dyDescent="0.25">
      <c r="A649" t="s">
        <v>2640</v>
      </c>
      <c r="B649" t="s">
        <v>239</v>
      </c>
      <c r="C649">
        <v>1854089</v>
      </c>
      <c r="D649">
        <v>6482009816</v>
      </c>
      <c r="E649" t="s">
        <v>2641</v>
      </c>
      <c r="F649" t="s">
        <v>209</v>
      </c>
      <c r="G649" t="s">
        <v>2642</v>
      </c>
      <c r="H649" t="s">
        <v>211</v>
      </c>
      <c r="I649" t="s">
        <v>212</v>
      </c>
      <c r="K649" t="s">
        <v>317</v>
      </c>
      <c r="M649">
        <v>481</v>
      </c>
      <c r="N649" t="s">
        <v>542</v>
      </c>
      <c r="O649" t="s">
        <v>244</v>
      </c>
      <c r="P649">
        <v>211</v>
      </c>
      <c r="Q649" t="s">
        <v>245</v>
      </c>
      <c r="R649" t="s">
        <v>244</v>
      </c>
      <c r="T649" t="s">
        <v>252</v>
      </c>
      <c r="U649" t="s">
        <v>9754</v>
      </c>
      <c r="V649">
        <v>2</v>
      </c>
      <c r="W649">
        <v>8</v>
      </c>
      <c r="X649" t="s">
        <v>218</v>
      </c>
      <c r="Z649" t="s">
        <v>219</v>
      </c>
      <c r="AC649">
        <v>0</v>
      </c>
      <c r="AE649">
        <v>0</v>
      </c>
      <c r="AI649" t="s">
        <v>220</v>
      </c>
      <c r="AJ649" t="s">
        <v>221</v>
      </c>
      <c r="AK649" s="15">
        <v>40617</v>
      </c>
      <c r="AL649">
        <v>8520.44</v>
      </c>
      <c r="AM649">
        <f t="shared" si="30"/>
        <v>58</v>
      </c>
      <c r="AN649" t="str">
        <f t="shared" si="31"/>
        <v>54-58</v>
      </c>
      <c r="AO649" t="str">
        <f t="shared" si="32"/>
        <v>8.000 a 9.999</v>
      </c>
    </row>
    <row r="650" spans="1:41" x14ac:dyDescent="0.25">
      <c r="A650" t="s">
        <v>2643</v>
      </c>
      <c r="B650" t="s">
        <v>239</v>
      </c>
      <c r="C650">
        <v>2178187</v>
      </c>
      <c r="D650">
        <v>1355336600</v>
      </c>
      <c r="E650" t="s">
        <v>2644</v>
      </c>
      <c r="F650" t="s">
        <v>209</v>
      </c>
      <c r="G650" t="s">
        <v>2645</v>
      </c>
      <c r="H650" t="s">
        <v>225</v>
      </c>
      <c r="I650" t="s">
        <v>212</v>
      </c>
      <c r="K650" t="s">
        <v>213</v>
      </c>
      <c r="M650">
        <v>771</v>
      </c>
      <c r="N650" t="s">
        <v>303</v>
      </c>
      <c r="O650" t="s">
        <v>283</v>
      </c>
      <c r="P650">
        <v>746</v>
      </c>
      <c r="Q650" t="s">
        <v>289</v>
      </c>
      <c r="R650" t="s">
        <v>283</v>
      </c>
      <c r="T650" t="s">
        <v>230</v>
      </c>
      <c r="U650" t="s">
        <v>9755</v>
      </c>
      <c r="V650">
        <v>4</v>
      </c>
      <c r="W650">
        <v>6</v>
      </c>
      <c r="X650" t="s">
        <v>218</v>
      </c>
      <c r="Z650" t="s">
        <v>219</v>
      </c>
      <c r="AC650">
        <v>0</v>
      </c>
      <c r="AE650">
        <v>0</v>
      </c>
      <c r="AI650" t="s">
        <v>220</v>
      </c>
      <c r="AJ650" t="s">
        <v>221</v>
      </c>
      <c r="AK650" s="15">
        <v>41947</v>
      </c>
      <c r="AL650">
        <v>9322.7000000000007</v>
      </c>
      <c r="AM650">
        <f t="shared" si="30"/>
        <v>41</v>
      </c>
      <c r="AN650" t="str">
        <f t="shared" si="31"/>
        <v>39-43</v>
      </c>
      <c r="AO650" t="str">
        <f t="shared" si="32"/>
        <v>8.000 a 9.999</v>
      </c>
    </row>
    <row r="651" spans="1:41" x14ac:dyDescent="0.25">
      <c r="A651" t="s">
        <v>2646</v>
      </c>
      <c r="B651" t="s">
        <v>239</v>
      </c>
      <c r="C651">
        <v>1512433</v>
      </c>
      <c r="D651">
        <v>29268249120</v>
      </c>
      <c r="E651" t="s">
        <v>2647</v>
      </c>
      <c r="F651" t="s">
        <v>209</v>
      </c>
      <c r="G651" t="s">
        <v>2371</v>
      </c>
      <c r="H651" t="s">
        <v>225</v>
      </c>
      <c r="I651" t="s">
        <v>212</v>
      </c>
      <c r="K651" t="s">
        <v>213</v>
      </c>
      <c r="L651" t="s">
        <v>2648</v>
      </c>
      <c r="M651">
        <v>179</v>
      </c>
      <c r="N651" t="s">
        <v>380</v>
      </c>
      <c r="O651" t="s">
        <v>283</v>
      </c>
      <c r="P651">
        <v>179</v>
      </c>
      <c r="Q651" t="s">
        <v>380</v>
      </c>
      <c r="R651" t="s">
        <v>283</v>
      </c>
      <c r="T651" t="s">
        <v>217</v>
      </c>
      <c r="U651" t="s">
        <v>9755</v>
      </c>
      <c r="V651">
        <v>4</v>
      </c>
      <c r="W651">
        <v>12</v>
      </c>
      <c r="X651" t="s">
        <v>218</v>
      </c>
      <c r="Z651" t="s">
        <v>219</v>
      </c>
      <c r="AC651">
        <v>0</v>
      </c>
      <c r="AE651">
        <v>0</v>
      </c>
      <c r="AI651" t="s">
        <v>220</v>
      </c>
      <c r="AJ651" t="s">
        <v>221</v>
      </c>
      <c r="AK651" s="15">
        <v>38659</v>
      </c>
      <c r="AL651">
        <v>5591.24</v>
      </c>
      <c r="AM651">
        <f t="shared" si="30"/>
        <v>59</v>
      </c>
      <c r="AN651" t="str">
        <f t="shared" si="31"/>
        <v>59-63</v>
      </c>
      <c r="AO651" t="str">
        <f t="shared" si="32"/>
        <v>4.000 a 5.999</v>
      </c>
    </row>
    <row r="652" spans="1:41" x14ac:dyDescent="0.25">
      <c r="A652" t="s">
        <v>2649</v>
      </c>
      <c r="B652" t="s">
        <v>239</v>
      </c>
      <c r="C652">
        <v>1434406</v>
      </c>
      <c r="D652">
        <v>7354481831</v>
      </c>
      <c r="E652" t="s">
        <v>2650</v>
      </c>
      <c r="F652" t="s">
        <v>209</v>
      </c>
      <c r="G652" t="s">
        <v>2651</v>
      </c>
      <c r="H652" t="s">
        <v>335</v>
      </c>
      <c r="I652" t="s">
        <v>212</v>
      </c>
      <c r="K652" t="s">
        <v>317</v>
      </c>
      <c r="L652" t="s">
        <v>655</v>
      </c>
      <c r="M652">
        <v>479</v>
      </c>
      <c r="N652" t="s">
        <v>389</v>
      </c>
      <c r="O652" t="s">
        <v>244</v>
      </c>
      <c r="P652">
        <v>211</v>
      </c>
      <c r="Q652" t="s">
        <v>245</v>
      </c>
      <c r="R652" t="s">
        <v>244</v>
      </c>
      <c r="T652" t="s">
        <v>217</v>
      </c>
      <c r="U652" t="s">
        <v>9754</v>
      </c>
      <c r="V652">
        <v>4</v>
      </c>
      <c r="W652">
        <v>13</v>
      </c>
      <c r="X652" t="s">
        <v>218</v>
      </c>
      <c r="Z652" t="s">
        <v>219</v>
      </c>
      <c r="AC652">
        <v>0</v>
      </c>
      <c r="AE652">
        <v>0</v>
      </c>
      <c r="AI652" t="s">
        <v>220</v>
      </c>
      <c r="AJ652" t="s">
        <v>221</v>
      </c>
      <c r="AK652" s="15">
        <v>37931</v>
      </c>
      <c r="AL652">
        <v>7036.67</v>
      </c>
      <c r="AM652">
        <f t="shared" si="30"/>
        <v>57</v>
      </c>
      <c r="AN652" t="str">
        <f t="shared" si="31"/>
        <v>54-58</v>
      </c>
      <c r="AO652" t="str">
        <f t="shared" si="32"/>
        <v>6.000 a 7.999</v>
      </c>
    </row>
    <row r="653" spans="1:41" x14ac:dyDescent="0.25">
      <c r="A653" t="s">
        <v>2652</v>
      </c>
      <c r="B653" t="s">
        <v>239</v>
      </c>
      <c r="C653">
        <v>1434779</v>
      </c>
      <c r="D653">
        <v>613557638</v>
      </c>
      <c r="E653" t="s">
        <v>2653</v>
      </c>
      <c r="F653" t="s">
        <v>209</v>
      </c>
      <c r="G653" t="s">
        <v>2654</v>
      </c>
      <c r="H653" t="s">
        <v>225</v>
      </c>
      <c r="I653" t="s">
        <v>212</v>
      </c>
      <c r="K653" t="s">
        <v>213</v>
      </c>
      <c r="L653" t="s">
        <v>1437</v>
      </c>
      <c r="M653">
        <v>485</v>
      </c>
      <c r="N653" t="s">
        <v>411</v>
      </c>
      <c r="O653" t="s">
        <v>244</v>
      </c>
      <c r="P653">
        <v>211</v>
      </c>
      <c r="Q653" t="s">
        <v>245</v>
      </c>
      <c r="R653" t="s">
        <v>244</v>
      </c>
      <c r="T653" t="s">
        <v>217</v>
      </c>
      <c r="U653" t="s">
        <v>9755</v>
      </c>
      <c r="V653">
        <v>4</v>
      </c>
      <c r="W653">
        <v>13</v>
      </c>
      <c r="X653" t="s">
        <v>218</v>
      </c>
      <c r="Z653" t="s">
        <v>219</v>
      </c>
      <c r="AC653">
        <v>0</v>
      </c>
      <c r="AE653">
        <v>0</v>
      </c>
      <c r="AI653" t="s">
        <v>220</v>
      </c>
      <c r="AJ653" t="s">
        <v>221</v>
      </c>
      <c r="AK653" s="15">
        <v>37938</v>
      </c>
      <c r="AL653">
        <v>7920.77</v>
      </c>
      <c r="AM653">
        <f t="shared" si="30"/>
        <v>48</v>
      </c>
      <c r="AN653" t="str">
        <f t="shared" si="31"/>
        <v>44-48</v>
      </c>
      <c r="AO653" t="str">
        <f t="shared" si="32"/>
        <v>6.000 a 7.999</v>
      </c>
    </row>
    <row r="654" spans="1:41" x14ac:dyDescent="0.25">
      <c r="A654" t="s">
        <v>2655</v>
      </c>
      <c r="B654" t="s">
        <v>239</v>
      </c>
      <c r="C654">
        <v>1856332</v>
      </c>
      <c r="D654">
        <v>6130301685</v>
      </c>
      <c r="E654" t="s">
        <v>2656</v>
      </c>
      <c r="F654" t="s">
        <v>209</v>
      </c>
      <c r="G654" t="s">
        <v>2657</v>
      </c>
      <c r="H654" t="s">
        <v>225</v>
      </c>
      <c r="I654" t="s">
        <v>212</v>
      </c>
      <c r="K654" t="s">
        <v>213</v>
      </c>
      <c r="M654">
        <v>486</v>
      </c>
      <c r="N654" t="s">
        <v>2061</v>
      </c>
      <c r="O654" t="s">
        <v>244</v>
      </c>
      <c r="P654">
        <v>211</v>
      </c>
      <c r="Q654" t="s">
        <v>245</v>
      </c>
      <c r="R654" t="s">
        <v>244</v>
      </c>
      <c r="T654" t="s">
        <v>252</v>
      </c>
      <c r="U654" t="s">
        <v>9754</v>
      </c>
      <c r="V654">
        <v>4</v>
      </c>
      <c r="W654">
        <v>8</v>
      </c>
      <c r="X654" t="s">
        <v>218</v>
      </c>
      <c r="Z654" t="s">
        <v>219</v>
      </c>
      <c r="AC654">
        <v>0</v>
      </c>
      <c r="AE654">
        <v>0</v>
      </c>
      <c r="AI654" t="s">
        <v>220</v>
      </c>
      <c r="AJ654" t="s">
        <v>221</v>
      </c>
      <c r="AK654" s="15">
        <v>40617</v>
      </c>
      <c r="AL654">
        <v>7128.71</v>
      </c>
      <c r="AM654">
        <f t="shared" si="30"/>
        <v>38</v>
      </c>
      <c r="AN654" t="str">
        <f t="shared" si="31"/>
        <v>34-38</v>
      </c>
      <c r="AO654" t="str">
        <f t="shared" si="32"/>
        <v>6.000 a 7.999</v>
      </c>
    </row>
    <row r="655" spans="1:41" x14ac:dyDescent="0.25">
      <c r="A655" t="s">
        <v>2658</v>
      </c>
      <c r="B655" t="s">
        <v>207</v>
      </c>
      <c r="C655">
        <v>1834174</v>
      </c>
      <c r="D655">
        <v>46396543672</v>
      </c>
      <c r="E655" t="s">
        <v>2659</v>
      </c>
      <c r="F655" t="s">
        <v>209</v>
      </c>
      <c r="G655" t="s">
        <v>2660</v>
      </c>
      <c r="H655" t="s">
        <v>225</v>
      </c>
      <c r="I655" t="s">
        <v>212</v>
      </c>
      <c r="K655" t="s">
        <v>213</v>
      </c>
      <c r="M655">
        <v>738</v>
      </c>
      <c r="N655" t="s">
        <v>2105</v>
      </c>
      <c r="O655" t="s">
        <v>237</v>
      </c>
      <c r="P655">
        <v>585</v>
      </c>
      <c r="Q655" t="s">
        <v>1033</v>
      </c>
      <c r="R655" t="s">
        <v>215</v>
      </c>
      <c r="T655" t="s">
        <v>217</v>
      </c>
      <c r="U655" t="s">
        <v>9755</v>
      </c>
      <c r="V655">
        <v>4</v>
      </c>
      <c r="W655">
        <v>8</v>
      </c>
      <c r="X655" t="s">
        <v>218</v>
      </c>
      <c r="Z655" t="s">
        <v>219</v>
      </c>
      <c r="AC655">
        <v>26413</v>
      </c>
      <c r="AD655" t="s">
        <v>686</v>
      </c>
      <c r="AE655">
        <v>0</v>
      </c>
      <c r="AI655" t="s">
        <v>220</v>
      </c>
      <c r="AJ655" t="s">
        <v>221</v>
      </c>
      <c r="AK655" s="15">
        <v>42101</v>
      </c>
      <c r="AL655">
        <v>4663.6499999999996</v>
      </c>
      <c r="AM655">
        <f t="shared" si="30"/>
        <v>59</v>
      </c>
      <c r="AN655" t="str">
        <f t="shared" si="31"/>
        <v>59-63</v>
      </c>
      <c r="AO655" t="str">
        <f t="shared" si="32"/>
        <v>4.000 a 5.999</v>
      </c>
    </row>
    <row r="656" spans="1:41" x14ac:dyDescent="0.25">
      <c r="A656" t="s">
        <v>2661</v>
      </c>
      <c r="B656" t="s">
        <v>207</v>
      </c>
      <c r="C656">
        <v>1066248</v>
      </c>
      <c r="D656">
        <v>1032174609</v>
      </c>
      <c r="E656" t="s">
        <v>2662</v>
      </c>
      <c r="F656" t="s">
        <v>209</v>
      </c>
      <c r="G656" t="s">
        <v>2663</v>
      </c>
      <c r="H656" t="s">
        <v>211</v>
      </c>
      <c r="I656" t="s">
        <v>212</v>
      </c>
      <c r="K656" t="s">
        <v>213</v>
      </c>
      <c r="M656">
        <v>673</v>
      </c>
      <c r="N656" t="s">
        <v>460</v>
      </c>
      <c r="O656" t="s">
        <v>215</v>
      </c>
      <c r="P656">
        <v>59</v>
      </c>
      <c r="Q656" t="s">
        <v>251</v>
      </c>
      <c r="R656" t="s">
        <v>215</v>
      </c>
      <c r="T656" t="s">
        <v>230</v>
      </c>
      <c r="U656" t="s">
        <v>9755</v>
      </c>
      <c r="V656">
        <v>1</v>
      </c>
      <c r="W656">
        <v>1</v>
      </c>
      <c r="X656" t="s">
        <v>218</v>
      </c>
      <c r="Z656" t="s">
        <v>219</v>
      </c>
      <c r="AC656">
        <v>0</v>
      </c>
      <c r="AE656">
        <v>0</v>
      </c>
      <c r="AI656" t="s">
        <v>220</v>
      </c>
      <c r="AJ656" t="s">
        <v>221</v>
      </c>
      <c r="AK656" s="15">
        <v>44816</v>
      </c>
      <c r="AL656">
        <v>3719.37</v>
      </c>
      <c r="AM656">
        <f t="shared" si="30"/>
        <v>47</v>
      </c>
      <c r="AN656" t="str">
        <f t="shared" si="31"/>
        <v>44-48</v>
      </c>
      <c r="AO656" t="str">
        <f t="shared" si="32"/>
        <v>2.000 a 3.999</v>
      </c>
    </row>
    <row r="657" spans="1:41" x14ac:dyDescent="0.25">
      <c r="A657" t="s">
        <v>2664</v>
      </c>
      <c r="B657" t="s">
        <v>207</v>
      </c>
      <c r="C657">
        <v>1035054</v>
      </c>
      <c r="D657">
        <v>52633993672</v>
      </c>
      <c r="E657" t="s">
        <v>2665</v>
      </c>
      <c r="F657" t="s">
        <v>233</v>
      </c>
      <c r="G657" t="s">
        <v>2666</v>
      </c>
      <c r="H657" t="s">
        <v>225</v>
      </c>
      <c r="I657" t="s">
        <v>212</v>
      </c>
      <c r="K657" t="s">
        <v>242</v>
      </c>
      <c r="L657" t="s">
        <v>2667</v>
      </c>
      <c r="M657">
        <v>685</v>
      </c>
      <c r="N657" t="s">
        <v>875</v>
      </c>
      <c r="O657" t="s">
        <v>215</v>
      </c>
      <c r="P657">
        <v>59</v>
      </c>
      <c r="Q657" t="s">
        <v>251</v>
      </c>
      <c r="R657" t="s">
        <v>215</v>
      </c>
      <c r="T657" t="s">
        <v>217</v>
      </c>
      <c r="U657" t="s">
        <v>9755</v>
      </c>
      <c r="V657">
        <v>4</v>
      </c>
      <c r="W657">
        <v>16</v>
      </c>
      <c r="X657" t="s">
        <v>218</v>
      </c>
      <c r="Z657" t="s">
        <v>219</v>
      </c>
      <c r="AC657">
        <v>0</v>
      </c>
      <c r="AE657">
        <v>0</v>
      </c>
      <c r="AI657" t="s">
        <v>220</v>
      </c>
      <c r="AJ657" t="s">
        <v>221</v>
      </c>
      <c r="AK657" s="15">
        <v>33728</v>
      </c>
      <c r="AL657">
        <v>6625.92</v>
      </c>
      <c r="AM657">
        <f t="shared" si="30"/>
        <v>59</v>
      </c>
      <c r="AN657" t="str">
        <f t="shared" si="31"/>
        <v>59-63</v>
      </c>
      <c r="AO657" t="str">
        <f t="shared" si="32"/>
        <v>6.000 a 7.999</v>
      </c>
    </row>
    <row r="658" spans="1:41" x14ac:dyDescent="0.25">
      <c r="A658" t="s">
        <v>2668</v>
      </c>
      <c r="B658" t="s">
        <v>207</v>
      </c>
      <c r="C658">
        <v>3138728</v>
      </c>
      <c r="D658">
        <v>7006512689</v>
      </c>
      <c r="E658" t="s">
        <v>2669</v>
      </c>
      <c r="F658" t="s">
        <v>233</v>
      </c>
      <c r="G658" t="s">
        <v>2670</v>
      </c>
      <c r="H658" t="s">
        <v>225</v>
      </c>
      <c r="I658" t="s">
        <v>212</v>
      </c>
      <c r="K658" t="s">
        <v>213</v>
      </c>
      <c r="M658">
        <v>944</v>
      </c>
      <c r="N658" t="s">
        <v>313</v>
      </c>
      <c r="O658" t="s">
        <v>215</v>
      </c>
      <c r="P658">
        <v>944</v>
      </c>
      <c r="Q658" t="s">
        <v>313</v>
      </c>
      <c r="R658" t="s">
        <v>215</v>
      </c>
      <c r="T658" t="s">
        <v>230</v>
      </c>
      <c r="U658" t="s">
        <v>9755</v>
      </c>
      <c r="V658">
        <v>3</v>
      </c>
      <c r="W658">
        <v>3</v>
      </c>
      <c r="X658" t="s">
        <v>218</v>
      </c>
      <c r="Z658" t="s">
        <v>219</v>
      </c>
      <c r="AC658">
        <v>0</v>
      </c>
      <c r="AE658">
        <v>0</v>
      </c>
      <c r="AI658" t="s">
        <v>220</v>
      </c>
      <c r="AJ658" t="s">
        <v>221</v>
      </c>
      <c r="AK658" s="15">
        <v>43663</v>
      </c>
      <c r="AL658">
        <v>4495.58</v>
      </c>
      <c r="AM658">
        <f t="shared" si="30"/>
        <v>33</v>
      </c>
      <c r="AN658" t="str">
        <f t="shared" si="31"/>
        <v>29-33</v>
      </c>
      <c r="AO658" t="str">
        <f t="shared" si="32"/>
        <v>4.000 a 5.999</v>
      </c>
    </row>
    <row r="659" spans="1:41" x14ac:dyDescent="0.25">
      <c r="A659" t="s">
        <v>2671</v>
      </c>
      <c r="B659" t="s">
        <v>239</v>
      </c>
      <c r="C659">
        <v>1434871</v>
      </c>
      <c r="D659">
        <v>84378638649</v>
      </c>
      <c r="E659" t="s">
        <v>2672</v>
      </c>
      <c r="F659" t="s">
        <v>209</v>
      </c>
      <c r="G659" t="s">
        <v>2673</v>
      </c>
      <c r="H659" t="s">
        <v>225</v>
      </c>
      <c r="I659" t="s">
        <v>212</v>
      </c>
      <c r="K659" t="s">
        <v>213</v>
      </c>
      <c r="L659" t="s">
        <v>2674</v>
      </c>
      <c r="M659">
        <v>211</v>
      </c>
      <c r="N659" t="s">
        <v>245</v>
      </c>
      <c r="O659" t="s">
        <v>244</v>
      </c>
      <c r="P659">
        <v>211</v>
      </c>
      <c r="Q659" t="s">
        <v>245</v>
      </c>
      <c r="R659" t="s">
        <v>244</v>
      </c>
      <c r="T659" t="s">
        <v>230</v>
      </c>
      <c r="U659" t="s">
        <v>9756</v>
      </c>
      <c r="V659">
        <v>4</v>
      </c>
      <c r="W659">
        <v>13</v>
      </c>
      <c r="X659" t="s">
        <v>381</v>
      </c>
      <c r="Z659" t="s">
        <v>219</v>
      </c>
      <c r="AB659" t="s">
        <v>382</v>
      </c>
      <c r="AC659">
        <v>0</v>
      </c>
      <c r="AE659">
        <v>26443</v>
      </c>
      <c r="AF659" t="s">
        <v>383</v>
      </c>
      <c r="AG659" t="s">
        <v>2675</v>
      </c>
      <c r="AH659" t="s">
        <v>219</v>
      </c>
      <c r="AI659" t="s">
        <v>220</v>
      </c>
      <c r="AJ659" t="s">
        <v>221</v>
      </c>
      <c r="AK659" s="15">
        <v>37942</v>
      </c>
      <c r="AL659">
        <v>11576.28</v>
      </c>
      <c r="AM659">
        <f t="shared" si="30"/>
        <v>53</v>
      </c>
      <c r="AN659" t="str">
        <f t="shared" si="31"/>
        <v>49-53</v>
      </c>
      <c r="AO659" t="str">
        <f t="shared" si="32"/>
        <v>10.000 a 11.999</v>
      </c>
    </row>
    <row r="660" spans="1:41" x14ac:dyDescent="0.25">
      <c r="A660" t="s">
        <v>2676</v>
      </c>
      <c r="B660" t="s">
        <v>207</v>
      </c>
      <c r="C660">
        <v>413425</v>
      </c>
      <c r="D660">
        <v>56070870697</v>
      </c>
      <c r="E660" t="s">
        <v>2677</v>
      </c>
      <c r="F660" t="s">
        <v>209</v>
      </c>
      <c r="G660" t="s">
        <v>2678</v>
      </c>
      <c r="H660" t="s">
        <v>211</v>
      </c>
      <c r="I660" t="s">
        <v>212</v>
      </c>
      <c r="K660" t="s">
        <v>1373</v>
      </c>
      <c r="L660" t="s">
        <v>2679</v>
      </c>
      <c r="M660">
        <v>60</v>
      </c>
      <c r="N660" t="s">
        <v>481</v>
      </c>
      <c r="O660" t="s">
        <v>215</v>
      </c>
      <c r="P660">
        <v>59</v>
      </c>
      <c r="Q660" t="s">
        <v>251</v>
      </c>
      <c r="R660" t="s">
        <v>215</v>
      </c>
      <c r="T660" t="s">
        <v>499</v>
      </c>
      <c r="U660" t="s">
        <v>9752</v>
      </c>
      <c r="V660">
        <v>4</v>
      </c>
      <c r="W660">
        <v>16</v>
      </c>
      <c r="X660" t="s">
        <v>218</v>
      </c>
      <c r="Z660" t="s">
        <v>219</v>
      </c>
      <c r="AC660">
        <v>0</v>
      </c>
      <c r="AE660">
        <v>0</v>
      </c>
      <c r="AI660" t="s">
        <v>220</v>
      </c>
      <c r="AJ660" t="s">
        <v>221</v>
      </c>
      <c r="AK660" s="15">
        <v>32861</v>
      </c>
      <c r="AL660">
        <v>4617.55</v>
      </c>
      <c r="AM660">
        <f t="shared" si="30"/>
        <v>60</v>
      </c>
      <c r="AN660" t="str">
        <f t="shared" si="31"/>
        <v>59-63</v>
      </c>
      <c r="AO660" t="str">
        <f t="shared" si="32"/>
        <v>4.000 a 5.999</v>
      </c>
    </row>
    <row r="661" spans="1:41" x14ac:dyDescent="0.25">
      <c r="A661" t="s">
        <v>2680</v>
      </c>
      <c r="B661" t="s">
        <v>239</v>
      </c>
      <c r="C661">
        <v>2408538</v>
      </c>
      <c r="D661">
        <v>49888234153</v>
      </c>
      <c r="E661" t="s">
        <v>2681</v>
      </c>
      <c r="F661" t="s">
        <v>209</v>
      </c>
      <c r="G661" t="s">
        <v>2682</v>
      </c>
      <c r="H661" t="s">
        <v>211</v>
      </c>
      <c r="I661" t="s">
        <v>212</v>
      </c>
      <c r="K661" t="s">
        <v>519</v>
      </c>
      <c r="M661">
        <v>179</v>
      </c>
      <c r="N661" t="s">
        <v>380</v>
      </c>
      <c r="O661" t="s">
        <v>283</v>
      </c>
      <c r="P661">
        <v>179</v>
      </c>
      <c r="Q661" t="s">
        <v>380</v>
      </c>
      <c r="R661" t="s">
        <v>283</v>
      </c>
      <c r="T661" t="s">
        <v>217</v>
      </c>
      <c r="U661" t="s">
        <v>9754</v>
      </c>
      <c r="V661">
        <v>3</v>
      </c>
      <c r="W661">
        <v>4</v>
      </c>
      <c r="X661" t="s">
        <v>218</v>
      </c>
      <c r="Z661" t="s">
        <v>219</v>
      </c>
      <c r="AC661">
        <v>0</v>
      </c>
      <c r="AE661">
        <v>0</v>
      </c>
      <c r="AI661" t="s">
        <v>220</v>
      </c>
      <c r="AJ661" t="s">
        <v>221</v>
      </c>
      <c r="AK661" s="15">
        <v>42926</v>
      </c>
      <c r="AL661">
        <v>3061.65</v>
      </c>
      <c r="AM661">
        <f t="shared" si="30"/>
        <v>52</v>
      </c>
      <c r="AN661" t="str">
        <f t="shared" si="31"/>
        <v>49-53</v>
      </c>
      <c r="AO661" t="str">
        <f t="shared" si="32"/>
        <v>2.000 a 3.999</v>
      </c>
    </row>
    <row r="662" spans="1:41" x14ac:dyDescent="0.25">
      <c r="A662" t="s">
        <v>2683</v>
      </c>
      <c r="B662" t="s">
        <v>207</v>
      </c>
      <c r="C662">
        <v>3249437</v>
      </c>
      <c r="D662">
        <v>39457229851</v>
      </c>
      <c r="E662" t="s">
        <v>2684</v>
      </c>
      <c r="F662" t="s">
        <v>233</v>
      </c>
      <c r="G662" t="s">
        <v>2685</v>
      </c>
      <c r="H662" t="s">
        <v>211</v>
      </c>
      <c r="I662" t="s">
        <v>212</v>
      </c>
      <c r="K662" t="s">
        <v>317</v>
      </c>
      <c r="M662">
        <v>651</v>
      </c>
      <c r="N662" t="s">
        <v>2686</v>
      </c>
      <c r="O662" t="s">
        <v>215</v>
      </c>
      <c r="P662">
        <v>131</v>
      </c>
      <c r="Q662" t="s">
        <v>357</v>
      </c>
      <c r="R662" t="s">
        <v>215</v>
      </c>
      <c r="T662" t="s">
        <v>230</v>
      </c>
      <c r="U662" t="s">
        <v>9756</v>
      </c>
      <c r="V662">
        <v>1</v>
      </c>
      <c r="W662">
        <v>1</v>
      </c>
      <c r="X662" t="s">
        <v>218</v>
      </c>
      <c r="Z662" t="s">
        <v>219</v>
      </c>
      <c r="AC662">
        <v>0</v>
      </c>
      <c r="AE662">
        <v>0</v>
      </c>
      <c r="AI662" t="s">
        <v>220</v>
      </c>
      <c r="AJ662" t="s">
        <v>221</v>
      </c>
      <c r="AK662" s="15">
        <v>44424</v>
      </c>
      <c r="AL662">
        <v>6354.6</v>
      </c>
      <c r="AM662">
        <f t="shared" si="30"/>
        <v>31</v>
      </c>
      <c r="AN662" t="str">
        <f t="shared" si="31"/>
        <v>29-33</v>
      </c>
      <c r="AO662" t="str">
        <f t="shared" si="32"/>
        <v>6.000 a 7.999</v>
      </c>
    </row>
    <row r="663" spans="1:41" x14ac:dyDescent="0.25">
      <c r="A663" t="s">
        <v>2687</v>
      </c>
      <c r="B663" t="s">
        <v>207</v>
      </c>
      <c r="C663">
        <v>1901371</v>
      </c>
      <c r="D663">
        <v>1360179674</v>
      </c>
      <c r="E663" t="s">
        <v>2688</v>
      </c>
      <c r="F663" t="s">
        <v>233</v>
      </c>
      <c r="G663" t="s">
        <v>2689</v>
      </c>
      <c r="H663" t="s">
        <v>225</v>
      </c>
      <c r="I663" t="s">
        <v>212</v>
      </c>
      <c r="K663" t="s">
        <v>213</v>
      </c>
      <c r="M663">
        <v>92</v>
      </c>
      <c r="N663" t="s">
        <v>724</v>
      </c>
      <c r="O663" t="s">
        <v>228</v>
      </c>
      <c r="P663">
        <v>92</v>
      </c>
      <c r="Q663" t="s">
        <v>724</v>
      </c>
      <c r="R663" t="s">
        <v>228</v>
      </c>
      <c r="T663" t="s">
        <v>230</v>
      </c>
      <c r="U663" t="s">
        <v>9756</v>
      </c>
      <c r="V663">
        <v>4</v>
      </c>
      <c r="W663">
        <v>8</v>
      </c>
      <c r="X663" t="s">
        <v>218</v>
      </c>
      <c r="Z663" t="s">
        <v>219</v>
      </c>
      <c r="AC663">
        <v>0</v>
      </c>
      <c r="AE663">
        <v>0</v>
      </c>
      <c r="AI663" t="s">
        <v>220</v>
      </c>
      <c r="AJ663" t="s">
        <v>221</v>
      </c>
      <c r="AK663" s="15">
        <v>40878</v>
      </c>
      <c r="AL663">
        <v>15441.2</v>
      </c>
      <c r="AM663">
        <f t="shared" si="30"/>
        <v>41</v>
      </c>
      <c r="AN663" t="str">
        <f t="shared" si="31"/>
        <v>39-43</v>
      </c>
      <c r="AO663" t="str">
        <f t="shared" si="32"/>
        <v>14.000 a 15.999</v>
      </c>
    </row>
    <row r="664" spans="1:41" x14ac:dyDescent="0.25">
      <c r="A664" t="s">
        <v>2690</v>
      </c>
      <c r="B664" t="s">
        <v>207</v>
      </c>
      <c r="C664">
        <v>1131399</v>
      </c>
      <c r="D664">
        <v>10079765602</v>
      </c>
      <c r="E664" t="s">
        <v>2691</v>
      </c>
      <c r="F664" t="s">
        <v>209</v>
      </c>
      <c r="G664" t="s">
        <v>2692</v>
      </c>
      <c r="H664" t="s">
        <v>225</v>
      </c>
      <c r="I664" t="s">
        <v>212</v>
      </c>
      <c r="K664" t="s">
        <v>213</v>
      </c>
      <c r="M664">
        <v>1033</v>
      </c>
      <c r="N664" t="s">
        <v>2693</v>
      </c>
      <c r="O664" t="s">
        <v>362</v>
      </c>
      <c r="P664">
        <v>305</v>
      </c>
      <c r="Q664" t="s">
        <v>407</v>
      </c>
      <c r="R664" t="s">
        <v>362</v>
      </c>
      <c r="T664" t="s">
        <v>230</v>
      </c>
      <c r="U664" t="s">
        <v>9755</v>
      </c>
      <c r="V664">
        <v>4</v>
      </c>
      <c r="W664">
        <v>4</v>
      </c>
      <c r="X664" t="s">
        <v>218</v>
      </c>
      <c r="Z664" t="s">
        <v>219</v>
      </c>
      <c r="AB664" t="s">
        <v>1519</v>
      </c>
      <c r="AC664">
        <v>0</v>
      </c>
      <c r="AE664">
        <v>0</v>
      </c>
      <c r="AG664" t="s">
        <v>2694</v>
      </c>
      <c r="AH664" t="s">
        <v>2695</v>
      </c>
      <c r="AI664" t="s">
        <v>220</v>
      </c>
      <c r="AJ664" t="s">
        <v>221</v>
      </c>
      <c r="AK664" s="15">
        <v>41801</v>
      </c>
      <c r="AL664">
        <v>4679.12</v>
      </c>
      <c r="AM664">
        <f t="shared" si="30"/>
        <v>33</v>
      </c>
      <c r="AN664" t="str">
        <f t="shared" si="31"/>
        <v>29-33</v>
      </c>
      <c r="AO664" t="str">
        <f t="shared" si="32"/>
        <v>4.000 a 5.999</v>
      </c>
    </row>
    <row r="665" spans="1:41" x14ac:dyDescent="0.25">
      <c r="A665" t="s">
        <v>2696</v>
      </c>
      <c r="B665" t="s">
        <v>207</v>
      </c>
      <c r="C665">
        <v>3901182</v>
      </c>
      <c r="D665">
        <v>9270103641</v>
      </c>
      <c r="E665" t="s">
        <v>2697</v>
      </c>
      <c r="F665" t="s">
        <v>233</v>
      </c>
      <c r="G665" t="s">
        <v>2698</v>
      </c>
      <c r="H665" t="s">
        <v>211</v>
      </c>
      <c r="I665" t="s">
        <v>212</v>
      </c>
      <c r="K665" t="s">
        <v>213</v>
      </c>
      <c r="M665">
        <v>113</v>
      </c>
      <c r="N665" t="s">
        <v>2699</v>
      </c>
      <c r="O665" t="s">
        <v>228</v>
      </c>
      <c r="P665">
        <v>117</v>
      </c>
      <c r="Q665" t="s">
        <v>865</v>
      </c>
      <c r="R665" t="s">
        <v>228</v>
      </c>
      <c r="T665" t="s">
        <v>252</v>
      </c>
      <c r="U665" t="s">
        <v>9755</v>
      </c>
      <c r="V665">
        <v>4</v>
      </c>
      <c r="W665">
        <v>5</v>
      </c>
      <c r="X665" t="s">
        <v>218</v>
      </c>
      <c r="Z665" t="s">
        <v>219</v>
      </c>
      <c r="AC665">
        <v>0</v>
      </c>
      <c r="AE665">
        <v>0</v>
      </c>
      <c r="AI665" t="s">
        <v>220</v>
      </c>
      <c r="AJ665" t="s">
        <v>221</v>
      </c>
      <c r="AK665" s="15">
        <v>42250</v>
      </c>
      <c r="AL665">
        <v>5253.11</v>
      </c>
      <c r="AM665">
        <f t="shared" si="30"/>
        <v>34</v>
      </c>
      <c r="AN665" t="str">
        <f t="shared" si="31"/>
        <v>34-38</v>
      </c>
      <c r="AO665" t="str">
        <f t="shared" si="32"/>
        <v>4.000 a 5.999</v>
      </c>
    </row>
    <row r="666" spans="1:41" x14ac:dyDescent="0.25">
      <c r="A666" t="s">
        <v>2700</v>
      </c>
      <c r="B666" t="s">
        <v>207</v>
      </c>
      <c r="C666">
        <v>2735884</v>
      </c>
      <c r="D666">
        <v>7440311680</v>
      </c>
      <c r="E666" t="s">
        <v>2701</v>
      </c>
      <c r="F666" t="s">
        <v>233</v>
      </c>
      <c r="G666" t="s">
        <v>2702</v>
      </c>
      <c r="H666" t="s">
        <v>211</v>
      </c>
      <c r="I666" t="s">
        <v>212</v>
      </c>
      <c r="K666" t="s">
        <v>213</v>
      </c>
      <c r="M666">
        <v>719</v>
      </c>
      <c r="N666" t="s">
        <v>474</v>
      </c>
      <c r="O666" t="s">
        <v>228</v>
      </c>
      <c r="P666">
        <v>581</v>
      </c>
      <c r="Q666" t="s">
        <v>455</v>
      </c>
      <c r="R666" t="s">
        <v>228</v>
      </c>
      <c r="T666" t="s">
        <v>230</v>
      </c>
      <c r="U666" t="s">
        <v>9756</v>
      </c>
      <c r="V666">
        <v>4</v>
      </c>
      <c r="W666">
        <v>7</v>
      </c>
      <c r="X666" t="s">
        <v>218</v>
      </c>
      <c r="Z666" t="s">
        <v>219</v>
      </c>
      <c r="AC666">
        <v>0</v>
      </c>
      <c r="AE666">
        <v>0</v>
      </c>
      <c r="AI666" t="s">
        <v>220</v>
      </c>
      <c r="AJ666" t="s">
        <v>221</v>
      </c>
      <c r="AK666" s="15">
        <v>41148</v>
      </c>
      <c r="AL666">
        <v>8966.61</v>
      </c>
      <c r="AM666">
        <f t="shared" si="30"/>
        <v>32</v>
      </c>
      <c r="AN666" t="str">
        <f t="shared" si="31"/>
        <v>29-33</v>
      </c>
      <c r="AO666" t="str">
        <f t="shared" si="32"/>
        <v>8.000 a 9.999</v>
      </c>
    </row>
    <row r="667" spans="1:41" x14ac:dyDescent="0.25">
      <c r="A667" t="s">
        <v>2703</v>
      </c>
      <c r="B667" t="s">
        <v>207</v>
      </c>
      <c r="C667">
        <v>2268893</v>
      </c>
      <c r="D667">
        <v>9369047638</v>
      </c>
      <c r="E667" t="s">
        <v>2704</v>
      </c>
      <c r="F667" t="s">
        <v>233</v>
      </c>
      <c r="G667" t="s">
        <v>2705</v>
      </c>
      <c r="H667" t="s">
        <v>211</v>
      </c>
      <c r="I667" t="s">
        <v>212</v>
      </c>
      <c r="K667" t="s">
        <v>213</v>
      </c>
      <c r="M667">
        <v>399</v>
      </c>
      <c r="N667" t="s">
        <v>525</v>
      </c>
      <c r="O667" t="s">
        <v>298</v>
      </c>
      <c r="P667">
        <v>399</v>
      </c>
      <c r="Q667" t="s">
        <v>525</v>
      </c>
      <c r="R667" t="s">
        <v>298</v>
      </c>
      <c r="T667" t="s">
        <v>252</v>
      </c>
      <c r="U667" t="s">
        <v>9754</v>
      </c>
      <c r="V667">
        <v>3</v>
      </c>
      <c r="W667">
        <v>5</v>
      </c>
      <c r="X667" t="s">
        <v>218</v>
      </c>
      <c r="Z667" t="s">
        <v>219</v>
      </c>
      <c r="AC667">
        <v>0</v>
      </c>
      <c r="AE667">
        <v>0</v>
      </c>
      <c r="AI667" t="s">
        <v>220</v>
      </c>
      <c r="AJ667" t="s">
        <v>221</v>
      </c>
      <c r="AK667" s="15">
        <v>42352</v>
      </c>
      <c r="AL667">
        <v>3058.7</v>
      </c>
      <c r="AM667">
        <f t="shared" si="30"/>
        <v>33</v>
      </c>
      <c r="AN667" t="str">
        <f t="shared" si="31"/>
        <v>29-33</v>
      </c>
      <c r="AO667" t="str">
        <f t="shared" si="32"/>
        <v>2.000 a 3.999</v>
      </c>
    </row>
    <row r="668" spans="1:41" x14ac:dyDescent="0.25">
      <c r="A668" t="s">
        <v>2706</v>
      </c>
      <c r="B668" t="s">
        <v>207</v>
      </c>
      <c r="C668">
        <v>1974548</v>
      </c>
      <c r="D668">
        <v>9111562676</v>
      </c>
      <c r="E668" t="s">
        <v>2707</v>
      </c>
      <c r="F668" t="s">
        <v>233</v>
      </c>
      <c r="G668" t="s">
        <v>2708</v>
      </c>
      <c r="H668" t="s">
        <v>225</v>
      </c>
      <c r="I668" t="s">
        <v>212</v>
      </c>
      <c r="K668" t="s">
        <v>213</v>
      </c>
      <c r="M668">
        <v>716</v>
      </c>
      <c r="N668" t="s">
        <v>454</v>
      </c>
      <c r="O668" t="s">
        <v>215</v>
      </c>
      <c r="P668">
        <v>581</v>
      </c>
      <c r="Q668" t="s">
        <v>455</v>
      </c>
      <c r="R668" t="s">
        <v>228</v>
      </c>
      <c r="T668" t="s">
        <v>217</v>
      </c>
      <c r="U668" t="s">
        <v>9755</v>
      </c>
      <c r="V668">
        <v>4</v>
      </c>
      <c r="W668">
        <v>7</v>
      </c>
      <c r="X668" t="s">
        <v>218</v>
      </c>
      <c r="Z668" t="s">
        <v>219</v>
      </c>
      <c r="AC668">
        <v>0</v>
      </c>
      <c r="AE668">
        <v>0</v>
      </c>
      <c r="AI668" t="s">
        <v>220</v>
      </c>
      <c r="AJ668" t="s">
        <v>221</v>
      </c>
      <c r="AK668" s="15">
        <v>41197</v>
      </c>
      <c r="AL668">
        <v>4488.6000000000004</v>
      </c>
      <c r="AM668">
        <f t="shared" si="30"/>
        <v>36</v>
      </c>
      <c r="AN668" t="str">
        <f t="shared" si="31"/>
        <v>34-38</v>
      </c>
      <c r="AO668" t="str">
        <f t="shared" si="32"/>
        <v>4.000 a 5.999</v>
      </c>
    </row>
    <row r="669" spans="1:41" x14ac:dyDescent="0.25">
      <c r="A669" t="s">
        <v>2709</v>
      </c>
      <c r="B669" t="s">
        <v>207</v>
      </c>
      <c r="C669">
        <v>2162707</v>
      </c>
      <c r="D669">
        <v>7964422669</v>
      </c>
      <c r="E669" t="s">
        <v>2710</v>
      </c>
      <c r="F669" t="s">
        <v>233</v>
      </c>
      <c r="G669" t="s">
        <v>2711</v>
      </c>
      <c r="H669" t="s">
        <v>225</v>
      </c>
      <c r="I669" t="s">
        <v>212</v>
      </c>
      <c r="K669" t="s">
        <v>213</v>
      </c>
      <c r="M669">
        <v>789</v>
      </c>
      <c r="N669" t="s">
        <v>1566</v>
      </c>
      <c r="O669" t="s">
        <v>434</v>
      </c>
      <c r="P669">
        <v>410</v>
      </c>
      <c r="Q669" t="s">
        <v>1567</v>
      </c>
      <c r="R669" t="s">
        <v>215</v>
      </c>
      <c r="T669" t="s">
        <v>230</v>
      </c>
      <c r="U669" t="s">
        <v>9755</v>
      </c>
      <c r="V669">
        <v>4</v>
      </c>
      <c r="W669">
        <v>6</v>
      </c>
      <c r="X669" t="s">
        <v>218</v>
      </c>
      <c r="Z669" t="s">
        <v>219</v>
      </c>
      <c r="AC669">
        <v>0</v>
      </c>
      <c r="AE669">
        <v>0</v>
      </c>
      <c r="AI669" t="s">
        <v>220</v>
      </c>
      <c r="AJ669" t="s">
        <v>221</v>
      </c>
      <c r="AK669" s="15">
        <v>41911</v>
      </c>
      <c r="AL669">
        <v>5153.97</v>
      </c>
      <c r="AM669">
        <f t="shared" si="30"/>
        <v>36</v>
      </c>
      <c r="AN669" t="str">
        <f t="shared" si="31"/>
        <v>34-38</v>
      </c>
      <c r="AO669" t="str">
        <f t="shared" si="32"/>
        <v>4.000 a 5.999</v>
      </c>
    </row>
    <row r="670" spans="1:41" x14ac:dyDescent="0.25">
      <c r="A670" t="s">
        <v>2712</v>
      </c>
      <c r="B670" t="s">
        <v>207</v>
      </c>
      <c r="C670">
        <v>1831331</v>
      </c>
      <c r="D670">
        <v>6186230600</v>
      </c>
      <c r="E670" t="s">
        <v>2713</v>
      </c>
      <c r="F670" t="s">
        <v>233</v>
      </c>
      <c r="G670" t="s">
        <v>2714</v>
      </c>
      <c r="H670" t="s">
        <v>225</v>
      </c>
      <c r="I670" t="s">
        <v>212</v>
      </c>
      <c r="K670" t="s">
        <v>213</v>
      </c>
      <c r="M670">
        <v>340</v>
      </c>
      <c r="N670" t="s">
        <v>670</v>
      </c>
      <c r="O670" t="s">
        <v>215</v>
      </c>
      <c r="P670">
        <v>340</v>
      </c>
      <c r="Q670" t="s">
        <v>670</v>
      </c>
      <c r="R670" t="s">
        <v>215</v>
      </c>
      <c r="T670" t="s">
        <v>252</v>
      </c>
      <c r="U670" t="s">
        <v>9755</v>
      </c>
      <c r="V670">
        <v>3</v>
      </c>
      <c r="W670">
        <v>8</v>
      </c>
      <c r="X670" t="s">
        <v>218</v>
      </c>
      <c r="Z670" t="s">
        <v>219</v>
      </c>
      <c r="AC670">
        <v>0</v>
      </c>
      <c r="AE670">
        <v>0</v>
      </c>
      <c r="AI670" t="s">
        <v>220</v>
      </c>
      <c r="AJ670" t="s">
        <v>221</v>
      </c>
      <c r="AK670" s="15">
        <v>40515</v>
      </c>
      <c r="AL670">
        <v>4315.96</v>
      </c>
      <c r="AM670">
        <f t="shared" si="30"/>
        <v>40</v>
      </c>
      <c r="AN670" t="str">
        <f t="shared" si="31"/>
        <v>39-43</v>
      </c>
      <c r="AO670" t="str">
        <f t="shared" si="32"/>
        <v>4.000 a 5.999</v>
      </c>
    </row>
    <row r="671" spans="1:41" x14ac:dyDescent="0.25">
      <c r="A671" t="s">
        <v>2715</v>
      </c>
      <c r="B671" t="s">
        <v>207</v>
      </c>
      <c r="C671">
        <v>3765322</v>
      </c>
      <c r="D671">
        <v>7793102681</v>
      </c>
      <c r="E671" t="s">
        <v>2716</v>
      </c>
      <c r="F671" t="s">
        <v>233</v>
      </c>
      <c r="G671" t="s">
        <v>2717</v>
      </c>
      <c r="H671" t="s">
        <v>211</v>
      </c>
      <c r="I671" t="s">
        <v>212</v>
      </c>
      <c r="K671" t="s">
        <v>213</v>
      </c>
      <c r="M671">
        <v>1257</v>
      </c>
      <c r="N671" t="s">
        <v>2718</v>
      </c>
      <c r="O671" t="s">
        <v>345</v>
      </c>
      <c r="P671">
        <v>271</v>
      </c>
      <c r="Q671" t="s">
        <v>1118</v>
      </c>
      <c r="R671" t="s">
        <v>345</v>
      </c>
      <c r="T671" t="s">
        <v>230</v>
      </c>
      <c r="U671" t="s">
        <v>9755</v>
      </c>
      <c r="V671">
        <v>3</v>
      </c>
      <c r="W671">
        <v>3</v>
      </c>
      <c r="X671" t="s">
        <v>218</v>
      </c>
      <c r="Z671" t="s">
        <v>219</v>
      </c>
      <c r="AC671">
        <v>0</v>
      </c>
      <c r="AE671">
        <v>0</v>
      </c>
      <c r="AI671" t="s">
        <v>220</v>
      </c>
      <c r="AJ671" t="s">
        <v>221</v>
      </c>
      <c r="AK671" s="15">
        <v>43649</v>
      </c>
      <c r="AL671">
        <v>5309.95</v>
      </c>
      <c r="AM671">
        <f t="shared" si="30"/>
        <v>38</v>
      </c>
      <c r="AN671" t="str">
        <f t="shared" si="31"/>
        <v>34-38</v>
      </c>
      <c r="AO671" t="str">
        <f t="shared" si="32"/>
        <v>4.000 a 5.999</v>
      </c>
    </row>
    <row r="672" spans="1:41" x14ac:dyDescent="0.25">
      <c r="A672" t="s">
        <v>2719</v>
      </c>
      <c r="B672" t="s">
        <v>207</v>
      </c>
      <c r="C672">
        <v>2061722</v>
      </c>
      <c r="D672">
        <v>6634841624</v>
      </c>
      <c r="E672" t="s">
        <v>2720</v>
      </c>
      <c r="F672" t="s">
        <v>209</v>
      </c>
      <c r="G672" t="s">
        <v>2721</v>
      </c>
      <c r="H672" t="s">
        <v>225</v>
      </c>
      <c r="I672" t="s">
        <v>212</v>
      </c>
      <c r="K672" t="s">
        <v>213</v>
      </c>
      <c r="M672">
        <v>89</v>
      </c>
      <c r="N672" t="s">
        <v>679</v>
      </c>
      <c r="O672" t="s">
        <v>215</v>
      </c>
      <c r="P672">
        <v>89</v>
      </c>
      <c r="Q672" t="s">
        <v>679</v>
      </c>
      <c r="R672" t="s">
        <v>215</v>
      </c>
      <c r="T672" t="s">
        <v>230</v>
      </c>
      <c r="U672" t="s">
        <v>9756</v>
      </c>
      <c r="V672">
        <v>4</v>
      </c>
      <c r="W672">
        <v>7</v>
      </c>
      <c r="X672" t="s">
        <v>218</v>
      </c>
      <c r="Z672" t="s">
        <v>219</v>
      </c>
      <c r="AC672">
        <v>0</v>
      </c>
      <c r="AE672">
        <v>0</v>
      </c>
      <c r="AI672" t="s">
        <v>220</v>
      </c>
      <c r="AJ672" t="s">
        <v>2343</v>
      </c>
      <c r="AK672" s="15">
        <v>41557</v>
      </c>
      <c r="AL672">
        <v>8966.61</v>
      </c>
      <c r="AM672">
        <f t="shared" si="30"/>
        <v>38</v>
      </c>
      <c r="AN672" t="str">
        <f t="shared" si="31"/>
        <v>34-38</v>
      </c>
      <c r="AO672" t="str">
        <f t="shared" si="32"/>
        <v>8.000 a 9.999</v>
      </c>
    </row>
    <row r="673" spans="1:41" x14ac:dyDescent="0.25">
      <c r="A673" t="s">
        <v>2722</v>
      </c>
      <c r="B673" t="s">
        <v>239</v>
      </c>
      <c r="C673">
        <v>409983</v>
      </c>
      <c r="D673">
        <v>49164643620</v>
      </c>
      <c r="E673" t="s">
        <v>2723</v>
      </c>
      <c r="F673" t="s">
        <v>209</v>
      </c>
      <c r="G673" t="s">
        <v>2724</v>
      </c>
      <c r="H673" t="s">
        <v>225</v>
      </c>
      <c r="I673" t="s">
        <v>212</v>
      </c>
      <c r="K673" t="s">
        <v>213</v>
      </c>
      <c r="L673" t="s">
        <v>2725</v>
      </c>
      <c r="M673">
        <v>216</v>
      </c>
      <c r="N673" t="s">
        <v>489</v>
      </c>
      <c r="O673" t="s">
        <v>244</v>
      </c>
      <c r="P673">
        <v>211</v>
      </c>
      <c r="Q673" t="s">
        <v>245</v>
      </c>
      <c r="R673" t="s">
        <v>244</v>
      </c>
      <c r="T673" t="s">
        <v>217</v>
      </c>
      <c r="U673" t="s">
        <v>9754</v>
      </c>
      <c r="V673">
        <v>4</v>
      </c>
      <c r="W673">
        <v>16</v>
      </c>
      <c r="X673" t="s">
        <v>218</v>
      </c>
      <c r="Z673" t="s">
        <v>219</v>
      </c>
      <c r="AC673">
        <v>0</v>
      </c>
      <c r="AE673">
        <v>0</v>
      </c>
      <c r="AI673" t="s">
        <v>220</v>
      </c>
      <c r="AJ673" t="s">
        <v>221</v>
      </c>
      <c r="AK673" s="15">
        <v>29190</v>
      </c>
      <c r="AL673">
        <v>12976.08</v>
      </c>
      <c r="AM673">
        <f t="shared" si="30"/>
        <v>61</v>
      </c>
      <c r="AN673" t="str">
        <f t="shared" si="31"/>
        <v>59-63</v>
      </c>
      <c r="AO673" t="str">
        <f t="shared" si="32"/>
        <v>12.000 a 13.999</v>
      </c>
    </row>
    <row r="674" spans="1:41" x14ac:dyDescent="0.25">
      <c r="A674" t="s">
        <v>2726</v>
      </c>
      <c r="B674" t="s">
        <v>207</v>
      </c>
      <c r="C674">
        <v>1035271</v>
      </c>
      <c r="D674">
        <v>82636451668</v>
      </c>
      <c r="E674" t="s">
        <v>2727</v>
      </c>
      <c r="F674" t="s">
        <v>209</v>
      </c>
      <c r="G674" t="s">
        <v>2728</v>
      </c>
      <c r="H674" t="s">
        <v>225</v>
      </c>
      <c r="I674" t="s">
        <v>212</v>
      </c>
      <c r="K674" t="s">
        <v>213</v>
      </c>
      <c r="L674" t="s">
        <v>1437</v>
      </c>
      <c r="M674">
        <v>46</v>
      </c>
      <c r="N674" t="s">
        <v>271</v>
      </c>
      <c r="O674" t="s">
        <v>228</v>
      </c>
      <c r="P674">
        <v>29</v>
      </c>
      <c r="Q674" t="s">
        <v>229</v>
      </c>
      <c r="R674" t="s">
        <v>215</v>
      </c>
      <c r="T674" t="s">
        <v>217</v>
      </c>
      <c r="U674" t="s">
        <v>9754</v>
      </c>
      <c r="V674">
        <v>4</v>
      </c>
      <c r="W674">
        <v>16</v>
      </c>
      <c r="X674" t="s">
        <v>218</v>
      </c>
      <c r="Z674" t="s">
        <v>219</v>
      </c>
      <c r="AC674">
        <v>0</v>
      </c>
      <c r="AE674">
        <v>0</v>
      </c>
      <c r="AI674" t="s">
        <v>220</v>
      </c>
      <c r="AJ674" t="s">
        <v>221</v>
      </c>
      <c r="AK674" s="15">
        <v>34214</v>
      </c>
      <c r="AL674">
        <v>5228.1400000000003</v>
      </c>
      <c r="AM674">
        <f t="shared" si="30"/>
        <v>51</v>
      </c>
      <c r="AN674" t="str">
        <f t="shared" si="31"/>
        <v>49-53</v>
      </c>
      <c r="AO674" t="str">
        <f t="shared" si="32"/>
        <v>4.000 a 5.999</v>
      </c>
    </row>
    <row r="675" spans="1:41" x14ac:dyDescent="0.25">
      <c r="A675" t="s">
        <v>2729</v>
      </c>
      <c r="B675" t="s">
        <v>207</v>
      </c>
      <c r="C675">
        <v>1476720</v>
      </c>
      <c r="D675">
        <v>92320813691</v>
      </c>
      <c r="E675" t="s">
        <v>2730</v>
      </c>
      <c r="F675" t="s">
        <v>209</v>
      </c>
      <c r="G675" t="s">
        <v>2728</v>
      </c>
      <c r="H675" t="s">
        <v>225</v>
      </c>
      <c r="I675" t="s">
        <v>212</v>
      </c>
      <c r="K675" t="s">
        <v>213</v>
      </c>
      <c r="L675" t="s">
        <v>2731</v>
      </c>
      <c r="M675">
        <v>571</v>
      </c>
      <c r="N675" t="s">
        <v>2732</v>
      </c>
      <c r="O675" t="s">
        <v>215</v>
      </c>
      <c r="P675">
        <v>395</v>
      </c>
      <c r="Q675" t="s">
        <v>448</v>
      </c>
      <c r="R675" t="s">
        <v>215</v>
      </c>
      <c r="T675" t="s">
        <v>217</v>
      </c>
      <c r="U675" t="s">
        <v>9755</v>
      </c>
      <c r="V675">
        <v>4</v>
      </c>
      <c r="W675">
        <v>12</v>
      </c>
      <c r="X675" t="s">
        <v>218</v>
      </c>
      <c r="Z675" t="s">
        <v>219</v>
      </c>
      <c r="AC675">
        <v>0</v>
      </c>
      <c r="AE675">
        <v>0</v>
      </c>
      <c r="AI675" t="s">
        <v>220</v>
      </c>
      <c r="AJ675" t="s">
        <v>221</v>
      </c>
      <c r="AK675" s="15">
        <v>38288</v>
      </c>
      <c r="AL675">
        <v>5537.61</v>
      </c>
      <c r="AM675">
        <f t="shared" si="30"/>
        <v>47</v>
      </c>
      <c r="AN675" t="str">
        <f t="shared" si="31"/>
        <v>44-48</v>
      </c>
      <c r="AO675" t="str">
        <f t="shared" si="32"/>
        <v>4.000 a 5.999</v>
      </c>
    </row>
    <row r="676" spans="1:41" x14ac:dyDescent="0.25">
      <c r="A676" t="s">
        <v>2733</v>
      </c>
      <c r="B676" t="s">
        <v>239</v>
      </c>
      <c r="C676">
        <v>1434347</v>
      </c>
      <c r="D676">
        <v>59968877620</v>
      </c>
      <c r="E676" t="s">
        <v>2734</v>
      </c>
      <c r="F676" t="s">
        <v>209</v>
      </c>
      <c r="G676" t="s">
        <v>2735</v>
      </c>
      <c r="H676" t="s">
        <v>225</v>
      </c>
      <c r="I676" t="s">
        <v>212</v>
      </c>
      <c r="K676" t="s">
        <v>213</v>
      </c>
      <c r="L676" t="s">
        <v>2736</v>
      </c>
      <c r="M676">
        <v>482</v>
      </c>
      <c r="N676" t="s">
        <v>336</v>
      </c>
      <c r="O676" t="s">
        <v>244</v>
      </c>
      <c r="P676">
        <v>211</v>
      </c>
      <c r="Q676" t="s">
        <v>245</v>
      </c>
      <c r="R676" t="s">
        <v>244</v>
      </c>
      <c r="T676" t="s">
        <v>771</v>
      </c>
      <c r="U676" t="s">
        <v>9754</v>
      </c>
      <c r="V676">
        <v>4</v>
      </c>
      <c r="W676">
        <v>13</v>
      </c>
      <c r="X676" t="s">
        <v>218</v>
      </c>
      <c r="Z676" t="s">
        <v>219</v>
      </c>
      <c r="AC676">
        <v>0</v>
      </c>
      <c r="AE676">
        <v>0</v>
      </c>
      <c r="AI676" t="s">
        <v>220</v>
      </c>
      <c r="AJ676" t="s">
        <v>221</v>
      </c>
      <c r="AK676" s="15">
        <v>37935</v>
      </c>
      <c r="AL676">
        <v>10310.92</v>
      </c>
      <c r="AM676">
        <f t="shared" si="30"/>
        <v>62</v>
      </c>
      <c r="AN676" t="str">
        <f t="shared" si="31"/>
        <v>59-63</v>
      </c>
      <c r="AO676" t="str">
        <f t="shared" si="32"/>
        <v>10.000 a 11.999</v>
      </c>
    </row>
    <row r="677" spans="1:41" x14ac:dyDescent="0.25">
      <c r="A677" t="s">
        <v>2737</v>
      </c>
      <c r="B677" t="s">
        <v>207</v>
      </c>
      <c r="C677">
        <v>2344949</v>
      </c>
      <c r="D677">
        <v>9963325610</v>
      </c>
      <c r="E677" t="s">
        <v>2738</v>
      </c>
      <c r="F677" t="s">
        <v>233</v>
      </c>
      <c r="G677" t="s">
        <v>2739</v>
      </c>
      <c r="H677" t="s">
        <v>211</v>
      </c>
      <c r="I677" t="s">
        <v>212</v>
      </c>
      <c r="K677" t="s">
        <v>213</v>
      </c>
      <c r="M677">
        <v>555</v>
      </c>
      <c r="N677" t="s">
        <v>597</v>
      </c>
      <c r="O677" t="s">
        <v>598</v>
      </c>
      <c r="P677">
        <v>4</v>
      </c>
      <c r="Q677" t="s">
        <v>262</v>
      </c>
      <c r="R677" t="s">
        <v>215</v>
      </c>
      <c r="T677" t="s">
        <v>217</v>
      </c>
      <c r="U677" t="s">
        <v>9755</v>
      </c>
      <c r="V677">
        <v>4</v>
      </c>
      <c r="W677">
        <v>5</v>
      </c>
      <c r="X677" t="s">
        <v>218</v>
      </c>
      <c r="Z677" t="s">
        <v>219</v>
      </c>
      <c r="AC677">
        <v>0</v>
      </c>
      <c r="AE677">
        <v>0</v>
      </c>
      <c r="AI677" t="s">
        <v>220</v>
      </c>
      <c r="AJ677" t="s">
        <v>221</v>
      </c>
      <c r="AK677" s="15">
        <v>42683</v>
      </c>
      <c r="AL677">
        <v>4272.3999999999996</v>
      </c>
      <c r="AM677">
        <f t="shared" si="30"/>
        <v>34</v>
      </c>
      <c r="AN677" t="str">
        <f t="shared" si="31"/>
        <v>34-38</v>
      </c>
      <c r="AO677" t="str">
        <f t="shared" si="32"/>
        <v>4.000 a 5.999</v>
      </c>
    </row>
    <row r="678" spans="1:41" x14ac:dyDescent="0.25">
      <c r="A678" t="s">
        <v>2740</v>
      </c>
      <c r="B678" t="s">
        <v>207</v>
      </c>
      <c r="C678">
        <v>1435104</v>
      </c>
      <c r="D678">
        <v>36589870659</v>
      </c>
      <c r="E678" t="s">
        <v>2741</v>
      </c>
      <c r="F678" t="s">
        <v>209</v>
      </c>
      <c r="G678" t="s">
        <v>2742</v>
      </c>
      <c r="H678" t="s">
        <v>225</v>
      </c>
      <c r="I678" t="s">
        <v>212</v>
      </c>
      <c r="K678" t="s">
        <v>317</v>
      </c>
      <c r="L678" t="s">
        <v>2743</v>
      </c>
      <c r="M678">
        <v>808</v>
      </c>
      <c r="N678" t="s">
        <v>583</v>
      </c>
      <c r="O678" t="s">
        <v>215</v>
      </c>
      <c r="P678">
        <v>808</v>
      </c>
      <c r="Q678" t="s">
        <v>583</v>
      </c>
      <c r="R678" t="s">
        <v>215</v>
      </c>
      <c r="T678" t="s">
        <v>449</v>
      </c>
      <c r="U678" t="s">
        <v>9754</v>
      </c>
      <c r="V678">
        <v>3</v>
      </c>
      <c r="W678">
        <v>13</v>
      </c>
      <c r="X678" t="s">
        <v>218</v>
      </c>
      <c r="Z678" t="s">
        <v>219</v>
      </c>
      <c r="AC678">
        <v>0</v>
      </c>
      <c r="AE678">
        <v>0</v>
      </c>
      <c r="AI678" t="s">
        <v>220</v>
      </c>
      <c r="AJ678" t="s">
        <v>221</v>
      </c>
      <c r="AK678" s="15">
        <v>37951</v>
      </c>
      <c r="AL678">
        <v>3649.57</v>
      </c>
      <c r="AM678">
        <f t="shared" si="30"/>
        <v>64</v>
      </c>
      <c r="AN678" t="str">
        <f t="shared" si="31"/>
        <v>64-68</v>
      </c>
      <c r="AO678" t="str">
        <f t="shared" si="32"/>
        <v>2.000 a 3.999</v>
      </c>
    </row>
    <row r="679" spans="1:41" x14ac:dyDescent="0.25">
      <c r="A679" t="s">
        <v>2744</v>
      </c>
      <c r="B679" t="s">
        <v>207</v>
      </c>
      <c r="C679">
        <v>1786428</v>
      </c>
      <c r="D679">
        <v>7248600881</v>
      </c>
      <c r="E679" t="s">
        <v>2745</v>
      </c>
      <c r="F679" t="s">
        <v>233</v>
      </c>
      <c r="G679" t="s">
        <v>2746</v>
      </c>
      <c r="H679" t="s">
        <v>225</v>
      </c>
      <c r="I679" t="s">
        <v>212</v>
      </c>
      <c r="K679" t="s">
        <v>317</v>
      </c>
      <c r="M679">
        <v>580</v>
      </c>
      <c r="N679" t="s">
        <v>510</v>
      </c>
      <c r="O679" t="s">
        <v>215</v>
      </c>
      <c r="P679">
        <v>580</v>
      </c>
      <c r="Q679" t="s">
        <v>510</v>
      </c>
      <c r="R679" t="s">
        <v>215</v>
      </c>
      <c r="T679" t="s">
        <v>230</v>
      </c>
      <c r="U679" t="s">
        <v>9755</v>
      </c>
      <c r="V679">
        <v>4</v>
      </c>
      <c r="W679">
        <v>9</v>
      </c>
      <c r="X679" t="s">
        <v>218</v>
      </c>
      <c r="Z679" t="s">
        <v>219</v>
      </c>
      <c r="AC679">
        <v>0</v>
      </c>
      <c r="AE679">
        <v>0</v>
      </c>
      <c r="AI679" t="s">
        <v>220</v>
      </c>
      <c r="AJ679" t="s">
        <v>221</v>
      </c>
      <c r="AK679" s="15">
        <v>40304</v>
      </c>
      <c r="AL679">
        <v>5665.55</v>
      </c>
      <c r="AM679">
        <f t="shared" si="30"/>
        <v>53</v>
      </c>
      <c r="AN679" t="str">
        <f t="shared" si="31"/>
        <v>49-53</v>
      </c>
      <c r="AO679" t="str">
        <f t="shared" si="32"/>
        <v>4.000 a 5.999</v>
      </c>
    </row>
    <row r="680" spans="1:41" x14ac:dyDescent="0.25">
      <c r="A680" t="s">
        <v>2747</v>
      </c>
      <c r="B680" t="s">
        <v>239</v>
      </c>
      <c r="C680">
        <v>1362641</v>
      </c>
      <c r="D680">
        <v>96149892620</v>
      </c>
      <c r="E680" t="s">
        <v>2748</v>
      </c>
      <c r="F680" t="s">
        <v>209</v>
      </c>
      <c r="G680" t="s">
        <v>2749</v>
      </c>
      <c r="H680" t="s">
        <v>225</v>
      </c>
      <c r="I680" t="s">
        <v>212</v>
      </c>
      <c r="K680" t="s">
        <v>213</v>
      </c>
      <c r="L680" t="s">
        <v>1228</v>
      </c>
      <c r="M680">
        <v>498</v>
      </c>
      <c r="N680" t="s">
        <v>423</v>
      </c>
      <c r="O680" t="s">
        <v>244</v>
      </c>
      <c r="P680">
        <v>211</v>
      </c>
      <c r="Q680" t="s">
        <v>245</v>
      </c>
      <c r="R680" t="s">
        <v>244</v>
      </c>
      <c r="T680" t="s">
        <v>217</v>
      </c>
      <c r="U680" t="s">
        <v>9755</v>
      </c>
      <c r="V680">
        <v>4</v>
      </c>
      <c r="W680">
        <v>13</v>
      </c>
      <c r="X680" t="s">
        <v>218</v>
      </c>
      <c r="Z680" t="s">
        <v>219</v>
      </c>
      <c r="AC680">
        <v>0</v>
      </c>
      <c r="AE680">
        <v>0</v>
      </c>
      <c r="AI680" t="s">
        <v>220</v>
      </c>
      <c r="AJ680" t="s">
        <v>221</v>
      </c>
      <c r="AK680" s="15">
        <v>37530</v>
      </c>
      <c r="AL680">
        <v>9367.92</v>
      </c>
      <c r="AM680">
        <f t="shared" si="30"/>
        <v>49</v>
      </c>
      <c r="AN680" t="str">
        <f t="shared" si="31"/>
        <v>49-53</v>
      </c>
      <c r="AO680" t="str">
        <f t="shared" si="32"/>
        <v>8.000 a 9.999</v>
      </c>
    </row>
    <row r="681" spans="1:41" x14ac:dyDescent="0.25">
      <c r="A681" t="s">
        <v>2750</v>
      </c>
      <c r="B681" t="s">
        <v>239</v>
      </c>
      <c r="C681">
        <v>1862633</v>
      </c>
      <c r="D681">
        <v>43296432604</v>
      </c>
      <c r="E681" t="s">
        <v>2751</v>
      </c>
      <c r="F681" t="s">
        <v>209</v>
      </c>
      <c r="G681" t="s">
        <v>2752</v>
      </c>
      <c r="H681" t="s">
        <v>225</v>
      </c>
      <c r="I681" t="s">
        <v>212</v>
      </c>
      <c r="K681" t="s">
        <v>213</v>
      </c>
      <c r="M681">
        <v>479</v>
      </c>
      <c r="N681" t="s">
        <v>389</v>
      </c>
      <c r="O681" t="s">
        <v>244</v>
      </c>
      <c r="P681">
        <v>211</v>
      </c>
      <c r="Q681" t="s">
        <v>245</v>
      </c>
      <c r="R681" t="s">
        <v>244</v>
      </c>
      <c r="T681" t="s">
        <v>217</v>
      </c>
      <c r="U681" t="s">
        <v>9754</v>
      </c>
      <c r="V681">
        <v>4</v>
      </c>
      <c r="W681">
        <v>8</v>
      </c>
      <c r="X681" t="s">
        <v>218</v>
      </c>
      <c r="Z681" t="s">
        <v>219</v>
      </c>
      <c r="AC681">
        <v>0</v>
      </c>
      <c r="AE681">
        <v>0</v>
      </c>
      <c r="AI681" t="s">
        <v>220</v>
      </c>
      <c r="AJ681" t="s">
        <v>221</v>
      </c>
      <c r="AK681" s="15">
        <v>40660</v>
      </c>
      <c r="AL681">
        <v>9980.69</v>
      </c>
      <c r="AM681">
        <f t="shared" si="30"/>
        <v>65</v>
      </c>
      <c r="AN681" t="str">
        <f t="shared" si="31"/>
        <v>64-68</v>
      </c>
      <c r="AO681" t="str">
        <f t="shared" si="32"/>
        <v>8.000 a 9.999</v>
      </c>
    </row>
    <row r="682" spans="1:41" x14ac:dyDescent="0.25">
      <c r="A682" t="s">
        <v>2753</v>
      </c>
      <c r="B682" t="s">
        <v>207</v>
      </c>
      <c r="C682">
        <v>1035045</v>
      </c>
      <c r="D682">
        <v>35207230697</v>
      </c>
      <c r="E682" t="s">
        <v>2754</v>
      </c>
      <c r="F682" t="s">
        <v>233</v>
      </c>
      <c r="G682" t="s">
        <v>2755</v>
      </c>
      <c r="H682" t="s">
        <v>225</v>
      </c>
      <c r="I682" t="s">
        <v>212</v>
      </c>
      <c r="K682" t="s">
        <v>213</v>
      </c>
      <c r="L682" t="s">
        <v>235</v>
      </c>
      <c r="M682">
        <v>71</v>
      </c>
      <c r="N682" t="s">
        <v>498</v>
      </c>
      <c r="O682" t="s">
        <v>215</v>
      </c>
      <c r="P682">
        <v>59</v>
      </c>
      <c r="Q682" t="s">
        <v>251</v>
      </c>
      <c r="R682" t="s">
        <v>215</v>
      </c>
      <c r="T682" t="s">
        <v>462</v>
      </c>
      <c r="U682" t="s">
        <v>9753</v>
      </c>
      <c r="V682">
        <v>4</v>
      </c>
      <c r="W682">
        <v>16</v>
      </c>
      <c r="X682" t="s">
        <v>218</v>
      </c>
      <c r="Z682" t="s">
        <v>219</v>
      </c>
      <c r="AC682">
        <v>0</v>
      </c>
      <c r="AE682">
        <v>0</v>
      </c>
      <c r="AI682" t="s">
        <v>220</v>
      </c>
      <c r="AJ682" t="s">
        <v>221</v>
      </c>
      <c r="AK682" s="15">
        <v>33724</v>
      </c>
      <c r="AL682">
        <v>3390.33</v>
      </c>
      <c r="AM682">
        <f t="shared" si="30"/>
        <v>60</v>
      </c>
      <c r="AN682" t="str">
        <f t="shared" si="31"/>
        <v>59-63</v>
      </c>
      <c r="AO682" t="str">
        <f t="shared" si="32"/>
        <v>2.000 a 3.999</v>
      </c>
    </row>
    <row r="683" spans="1:41" x14ac:dyDescent="0.25">
      <c r="A683" t="s">
        <v>2756</v>
      </c>
      <c r="B683" t="s">
        <v>207</v>
      </c>
      <c r="C683">
        <v>413897</v>
      </c>
      <c r="D683">
        <v>91086647653</v>
      </c>
      <c r="E683" t="s">
        <v>2757</v>
      </c>
      <c r="F683" t="s">
        <v>233</v>
      </c>
      <c r="G683" t="s">
        <v>2758</v>
      </c>
      <c r="H683" t="s">
        <v>335</v>
      </c>
      <c r="I683" t="s">
        <v>212</v>
      </c>
      <c r="K683" t="s">
        <v>242</v>
      </c>
      <c r="L683" t="s">
        <v>2759</v>
      </c>
      <c r="M683">
        <v>112</v>
      </c>
      <c r="N683" t="s">
        <v>2621</v>
      </c>
      <c r="O683" t="s">
        <v>228</v>
      </c>
      <c r="P683">
        <v>117</v>
      </c>
      <c r="Q683" t="s">
        <v>865</v>
      </c>
      <c r="R683" t="s">
        <v>228</v>
      </c>
      <c r="T683" t="s">
        <v>2760</v>
      </c>
      <c r="U683" t="s">
        <v>9753</v>
      </c>
      <c r="V683">
        <v>4</v>
      </c>
      <c r="W683">
        <v>16</v>
      </c>
      <c r="X683" t="s">
        <v>218</v>
      </c>
      <c r="Z683" t="s">
        <v>219</v>
      </c>
      <c r="AC683">
        <v>0</v>
      </c>
      <c r="AE683">
        <v>0</v>
      </c>
      <c r="AI683" t="s">
        <v>220</v>
      </c>
      <c r="AJ683" t="s">
        <v>221</v>
      </c>
      <c r="AK683" s="15">
        <v>33644</v>
      </c>
      <c r="AL683">
        <v>3903.3</v>
      </c>
      <c r="AM683">
        <f t="shared" si="30"/>
        <v>63</v>
      </c>
      <c r="AN683" t="str">
        <f t="shared" si="31"/>
        <v>59-63</v>
      </c>
      <c r="AO683" t="str">
        <f t="shared" si="32"/>
        <v>2.000 a 3.999</v>
      </c>
    </row>
    <row r="684" spans="1:41" x14ac:dyDescent="0.25">
      <c r="A684" t="s">
        <v>2761</v>
      </c>
      <c r="B684" t="s">
        <v>207</v>
      </c>
      <c r="C684">
        <v>1035159</v>
      </c>
      <c r="D684">
        <v>45809577687</v>
      </c>
      <c r="E684" t="s">
        <v>2762</v>
      </c>
      <c r="F684" t="s">
        <v>233</v>
      </c>
      <c r="G684" t="s">
        <v>2763</v>
      </c>
      <c r="H684" t="s">
        <v>225</v>
      </c>
      <c r="I684" t="s">
        <v>212</v>
      </c>
      <c r="K684" t="s">
        <v>242</v>
      </c>
      <c r="L684" t="s">
        <v>2764</v>
      </c>
      <c r="M684">
        <v>97</v>
      </c>
      <c r="N684" t="s">
        <v>723</v>
      </c>
      <c r="O684" t="s">
        <v>228</v>
      </c>
      <c r="P684">
        <v>92</v>
      </c>
      <c r="Q684" t="s">
        <v>724</v>
      </c>
      <c r="R684" t="s">
        <v>228</v>
      </c>
      <c r="T684" t="s">
        <v>217</v>
      </c>
      <c r="U684" t="s">
        <v>9755</v>
      </c>
      <c r="V684">
        <v>4</v>
      </c>
      <c r="W684">
        <v>16</v>
      </c>
      <c r="X684" t="s">
        <v>218</v>
      </c>
      <c r="Z684" t="s">
        <v>219</v>
      </c>
      <c r="AC684">
        <v>0</v>
      </c>
      <c r="AE684">
        <v>0</v>
      </c>
      <c r="AI684" t="s">
        <v>220</v>
      </c>
      <c r="AJ684" t="s">
        <v>291</v>
      </c>
      <c r="AK684" s="15">
        <v>34073</v>
      </c>
      <c r="AL684">
        <v>8795.7800000000007</v>
      </c>
      <c r="AM684">
        <f t="shared" si="30"/>
        <v>61</v>
      </c>
      <c r="AN684" t="str">
        <f t="shared" si="31"/>
        <v>59-63</v>
      </c>
      <c r="AO684" t="str">
        <f t="shared" si="32"/>
        <v>8.000 a 9.999</v>
      </c>
    </row>
    <row r="685" spans="1:41" x14ac:dyDescent="0.25">
      <c r="A685" t="s">
        <v>2765</v>
      </c>
      <c r="B685" t="s">
        <v>207</v>
      </c>
      <c r="C685">
        <v>413184</v>
      </c>
      <c r="D685">
        <v>55379494668</v>
      </c>
      <c r="E685" t="s">
        <v>2766</v>
      </c>
      <c r="F685" t="s">
        <v>233</v>
      </c>
      <c r="G685" t="s">
        <v>2767</v>
      </c>
      <c r="H685" t="s">
        <v>211</v>
      </c>
      <c r="I685" t="s">
        <v>212</v>
      </c>
      <c r="K685" t="s">
        <v>213</v>
      </c>
      <c r="L685" t="s">
        <v>261</v>
      </c>
      <c r="M685">
        <v>254</v>
      </c>
      <c r="N685" t="s">
        <v>319</v>
      </c>
      <c r="O685" t="s">
        <v>215</v>
      </c>
      <c r="P685">
        <v>944</v>
      </c>
      <c r="Q685" t="s">
        <v>313</v>
      </c>
      <c r="R685" t="s">
        <v>215</v>
      </c>
      <c r="T685" t="s">
        <v>499</v>
      </c>
      <c r="U685" t="s">
        <v>9753</v>
      </c>
      <c r="V685">
        <v>4</v>
      </c>
      <c r="W685">
        <v>16</v>
      </c>
      <c r="X685" t="s">
        <v>218</v>
      </c>
      <c r="Z685" t="s">
        <v>219</v>
      </c>
      <c r="AC685">
        <v>0</v>
      </c>
      <c r="AE685">
        <v>0</v>
      </c>
      <c r="AI685" t="s">
        <v>220</v>
      </c>
      <c r="AJ685" t="s">
        <v>221</v>
      </c>
      <c r="AK685" s="15">
        <v>31601</v>
      </c>
      <c r="AL685">
        <v>4062</v>
      </c>
      <c r="AM685">
        <f t="shared" si="30"/>
        <v>58</v>
      </c>
      <c r="AN685" t="str">
        <f t="shared" si="31"/>
        <v>54-58</v>
      </c>
      <c r="AO685" t="str">
        <f t="shared" si="32"/>
        <v>4.000 a 5.999</v>
      </c>
    </row>
    <row r="686" spans="1:41" x14ac:dyDescent="0.25">
      <c r="A686" t="s">
        <v>2768</v>
      </c>
      <c r="B686" t="s">
        <v>239</v>
      </c>
      <c r="C686">
        <v>1435512</v>
      </c>
      <c r="D686">
        <v>24995231668</v>
      </c>
      <c r="E686" t="s">
        <v>2769</v>
      </c>
      <c r="F686" t="s">
        <v>209</v>
      </c>
      <c r="G686" t="s">
        <v>2770</v>
      </c>
      <c r="H686" t="s">
        <v>225</v>
      </c>
      <c r="I686" t="s">
        <v>212</v>
      </c>
      <c r="K686" t="s">
        <v>213</v>
      </c>
      <c r="L686" t="s">
        <v>1657</v>
      </c>
      <c r="M686">
        <v>212</v>
      </c>
      <c r="N686" t="s">
        <v>1668</v>
      </c>
      <c r="O686" t="s">
        <v>244</v>
      </c>
      <c r="P686">
        <v>211</v>
      </c>
      <c r="Q686" t="s">
        <v>245</v>
      </c>
      <c r="R686" t="s">
        <v>244</v>
      </c>
      <c r="T686" t="s">
        <v>217</v>
      </c>
      <c r="U686" t="s">
        <v>9754</v>
      </c>
      <c r="V686">
        <v>4</v>
      </c>
      <c r="W686">
        <v>12</v>
      </c>
      <c r="X686" t="s">
        <v>218</v>
      </c>
      <c r="Z686" t="s">
        <v>219</v>
      </c>
      <c r="AC686">
        <v>0</v>
      </c>
      <c r="AE686">
        <v>0</v>
      </c>
      <c r="AI686" t="s">
        <v>220</v>
      </c>
      <c r="AJ686" t="s">
        <v>221</v>
      </c>
      <c r="AK686" s="15">
        <v>37958</v>
      </c>
      <c r="AL686">
        <v>5093.42</v>
      </c>
      <c r="AM686">
        <f t="shared" si="30"/>
        <v>71</v>
      </c>
      <c r="AN686" t="str">
        <f t="shared" si="31"/>
        <v>69 ou mais</v>
      </c>
      <c r="AO686" t="str">
        <f t="shared" si="32"/>
        <v>4.000 a 5.999</v>
      </c>
    </row>
    <row r="687" spans="1:41" x14ac:dyDescent="0.25">
      <c r="A687" t="s">
        <v>2771</v>
      </c>
      <c r="B687" t="s">
        <v>207</v>
      </c>
      <c r="C687">
        <v>1103095</v>
      </c>
      <c r="D687">
        <v>10603738664</v>
      </c>
      <c r="E687" t="s">
        <v>2772</v>
      </c>
      <c r="F687" t="s">
        <v>209</v>
      </c>
      <c r="G687" t="s">
        <v>2773</v>
      </c>
      <c r="H687" t="s">
        <v>225</v>
      </c>
      <c r="I687" t="s">
        <v>212</v>
      </c>
      <c r="K687" t="s">
        <v>213</v>
      </c>
      <c r="M687">
        <v>92</v>
      </c>
      <c r="N687" t="s">
        <v>724</v>
      </c>
      <c r="O687" t="s">
        <v>228</v>
      </c>
      <c r="P687">
        <v>92</v>
      </c>
      <c r="Q687" t="s">
        <v>724</v>
      </c>
      <c r="R687" t="s">
        <v>228</v>
      </c>
      <c r="T687" t="s">
        <v>230</v>
      </c>
      <c r="U687" t="s">
        <v>9756</v>
      </c>
      <c r="V687">
        <v>4</v>
      </c>
      <c r="W687">
        <v>5</v>
      </c>
      <c r="X687" t="s">
        <v>218</v>
      </c>
      <c r="Z687" t="s">
        <v>219</v>
      </c>
      <c r="AC687">
        <v>0</v>
      </c>
      <c r="AE687">
        <v>0</v>
      </c>
      <c r="AI687" t="s">
        <v>220</v>
      </c>
      <c r="AJ687" t="s">
        <v>221</v>
      </c>
      <c r="AK687" s="15">
        <v>42461</v>
      </c>
      <c r="AL687">
        <v>8852.56</v>
      </c>
      <c r="AM687">
        <f t="shared" si="30"/>
        <v>31</v>
      </c>
      <c r="AN687" t="str">
        <f t="shared" si="31"/>
        <v>29-33</v>
      </c>
      <c r="AO687" t="str">
        <f t="shared" si="32"/>
        <v>8.000 a 9.999</v>
      </c>
    </row>
    <row r="688" spans="1:41" x14ac:dyDescent="0.25">
      <c r="A688" t="s">
        <v>2774</v>
      </c>
      <c r="B688" t="s">
        <v>207</v>
      </c>
      <c r="C688">
        <v>1756677</v>
      </c>
      <c r="D688">
        <v>7413516683</v>
      </c>
      <c r="E688" t="s">
        <v>2775</v>
      </c>
      <c r="F688" t="s">
        <v>233</v>
      </c>
      <c r="G688" t="s">
        <v>2776</v>
      </c>
      <c r="H688" t="s">
        <v>225</v>
      </c>
      <c r="I688" t="s">
        <v>212</v>
      </c>
      <c r="K688" t="s">
        <v>213</v>
      </c>
      <c r="M688">
        <v>314</v>
      </c>
      <c r="N688" t="s">
        <v>641</v>
      </c>
      <c r="O688" t="s">
        <v>362</v>
      </c>
      <c r="P688">
        <v>314</v>
      </c>
      <c r="Q688" t="s">
        <v>641</v>
      </c>
      <c r="R688" t="s">
        <v>362</v>
      </c>
      <c r="T688" t="s">
        <v>217</v>
      </c>
      <c r="U688" t="s">
        <v>9755</v>
      </c>
      <c r="V688">
        <v>4</v>
      </c>
      <c r="W688">
        <v>9</v>
      </c>
      <c r="X688" t="s">
        <v>218</v>
      </c>
      <c r="Z688" t="s">
        <v>219</v>
      </c>
      <c r="AC688">
        <v>0</v>
      </c>
      <c r="AE688">
        <v>0</v>
      </c>
      <c r="AI688" t="s">
        <v>220</v>
      </c>
      <c r="AJ688" t="s">
        <v>221</v>
      </c>
      <c r="AK688" s="15">
        <v>40204</v>
      </c>
      <c r="AL688">
        <v>5006.68</v>
      </c>
      <c r="AM688">
        <f t="shared" si="30"/>
        <v>39</v>
      </c>
      <c r="AN688" t="str">
        <f t="shared" si="31"/>
        <v>39-43</v>
      </c>
      <c r="AO688" t="str">
        <f t="shared" si="32"/>
        <v>4.000 a 5.999</v>
      </c>
    </row>
    <row r="689" spans="1:41" x14ac:dyDescent="0.25">
      <c r="A689" t="s">
        <v>2777</v>
      </c>
      <c r="B689" t="s">
        <v>207</v>
      </c>
      <c r="C689">
        <v>2234806</v>
      </c>
      <c r="D689">
        <v>57798419691</v>
      </c>
      <c r="E689" t="s">
        <v>2778</v>
      </c>
      <c r="F689" t="s">
        <v>233</v>
      </c>
      <c r="G689" t="s">
        <v>2779</v>
      </c>
      <c r="H689" t="s">
        <v>225</v>
      </c>
      <c r="I689" t="s">
        <v>212</v>
      </c>
      <c r="K689" t="s">
        <v>213</v>
      </c>
      <c r="M689">
        <v>621</v>
      </c>
      <c r="N689" t="s">
        <v>376</v>
      </c>
      <c r="O689" t="s">
        <v>215</v>
      </c>
      <c r="P689">
        <v>262</v>
      </c>
      <c r="Q689" t="s">
        <v>352</v>
      </c>
      <c r="R689" t="s">
        <v>215</v>
      </c>
      <c r="T689" t="s">
        <v>263</v>
      </c>
      <c r="U689" t="s">
        <v>9756</v>
      </c>
      <c r="V689">
        <v>4</v>
      </c>
      <c r="W689">
        <v>5</v>
      </c>
      <c r="X689" t="s">
        <v>218</v>
      </c>
      <c r="Z689" t="s">
        <v>219</v>
      </c>
      <c r="AC689">
        <v>0</v>
      </c>
      <c r="AE689">
        <v>0</v>
      </c>
      <c r="AI689" t="s">
        <v>220</v>
      </c>
      <c r="AJ689" t="s">
        <v>221</v>
      </c>
      <c r="AK689" s="15">
        <v>42174</v>
      </c>
      <c r="AL689">
        <v>9562.9599999999991</v>
      </c>
      <c r="AM689">
        <f t="shared" si="30"/>
        <v>57</v>
      </c>
      <c r="AN689" t="str">
        <f t="shared" si="31"/>
        <v>54-58</v>
      </c>
      <c r="AO689" t="str">
        <f t="shared" si="32"/>
        <v>8.000 a 9.999</v>
      </c>
    </row>
    <row r="690" spans="1:41" x14ac:dyDescent="0.25">
      <c r="A690" t="s">
        <v>2780</v>
      </c>
      <c r="B690" t="s">
        <v>239</v>
      </c>
      <c r="C690">
        <v>1123376</v>
      </c>
      <c r="D690">
        <v>41483421104</v>
      </c>
      <c r="E690" t="s">
        <v>254</v>
      </c>
      <c r="F690" t="s">
        <v>209</v>
      </c>
      <c r="G690" t="s">
        <v>2781</v>
      </c>
      <c r="H690" t="s">
        <v>211</v>
      </c>
      <c r="I690" t="s">
        <v>212</v>
      </c>
      <c r="K690" t="s">
        <v>242</v>
      </c>
      <c r="L690" t="s">
        <v>2782</v>
      </c>
      <c r="M690">
        <v>471</v>
      </c>
      <c r="N690" t="s">
        <v>1130</v>
      </c>
      <c r="O690" t="s">
        <v>244</v>
      </c>
      <c r="P690">
        <v>211</v>
      </c>
      <c r="Q690" t="s">
        <v>245</v>
      </c>
      <c r="R690" t="s">
        <v>244</v>
      </c>
      <c r="T690" t="s">
        <v>217</v>
      </c>
      <c r="U690" t="s">
        <v>9754</v>
      </c>
      <c r="V690">
        <v>4</v>
      </c>
      <c r="W690">
        <v>16</v>
      </c>
      <c r="X690" t="s">
        <v>218</v>
      </c>
      <c r="Z690" t="s">
        <v>219</v>
      </c>
      <c r="AC690">
        <v>0</v>
      </c>
      <c r="AE690">
        <v>0</v>
      </c>
      <c r="AI690" t="s">
        <v>220</v>
      </c>
      <c r="AJ690" t="s">
        <v>221</v>
      </c>
      <c r="AK690" s="15">
        <v>34683</v>
      </c>
      <c r="AL690">
        <v>5963.95</v>
      </c>
      <c r="AM690">
        <f t="shared" si="30"/>
        <v>57</v>
      </c>
      <c r="AN690" t="str">
        <f t="shared" si="31"/>
        <v>54-58</v>
      </c>
      <c r="AO690" t="str">
        <f t="shared" si="32"/>
        <v>4.000 a 5.999</v>
      </c>
    </row>
    <row r="691" spans="1:41" x14ac:dyDescent="0.25">
      <c r="A691" t="s">
        <v>2783</v>
      </c>
      <c r="B691" t="s">
        <v>239</v>
      </c>
      <c r="C691">
        <v>2312967</v>
      </c>
      <c r="D691">
        <v>81959915134</v>
      </c>
      <c r="E691" t="s">
        <v>2784</v>
      </c>
      <c r="F691" t="s">
        <v>233</v>
      </c>
      <c r="G691" t="s">
        <v>2785</v>
      </c>
      <c r="H691" t="s">
        <v>529</v>
      </c>
      <c r="I691" t="s">
        <v>212</v>
      </c>
      <c r="K691" t="s">
        <v>213</v>
      </c>
      <c r="L691" t="s">
        <v>235</v>
      </c>
      <c r="M691">
        <v>771</v>
      </c>
      <c r="N691" t="s">
        <v>303</v>
      </c>
      <c r="O691" t="s">
        <v>283</v>
      </c>
      <c r="P691">
        <v>746</v>
      </c>
      <c r="Q691" t="s">
        <v>289</v>
      </c>
      <c r="R691" t="s">
        <v>283</v>
      </c>
      <c r="T691" t="s">
        <v>230</v>
      </c>
      <c r="U691" t="s">
        <v>9756</v>
      </c>
      <c r="V691">
        <v>4</v>
      </c>
      <c r="W691">
        <v>13</v>
      </c>
      <c r="X691" t="s">
        <v>218</v>
      </c>
      <c r="Z691" t="s">
        <v>219</v>
      </c>
      <c r="AC691">
        <v>0</v>
      </c>
      <c r="AE691">
        <v>0</v>
      </c>
      <c r="AI691" t="s">
        <v>220</v>
      </c>
      <c r="AJ691" t="s">
        <v>221</v>
      </c>
      <c r="AK691" s="15">
        <v>37620</v>
      </c>
      <c r="AL691">
        <v>29382.95</v>
      </c>
      <c r="AM691">
        <f t="shared" si="30"/>
        <v>47</v>
      </c>
      <c r="AN691" t="str">
        <f t="shared" si="31"/>
        <v>44-48</v>
      </c>
      <c r="AO691" t="str">
        <f t="shared" si="32"/>
        <v>20.000 ou mais</v>
      </c>
    </row>
    <row r="692" spans="1:41" x14ac:dyDescent="0.25">
      <c r="A692" t="s">
        <v>2786</v>
      </c>
      <c r="B692" t="s">
        <v>207</v>
      </c>
      <c r="C692">
        <v>412923</v>
      </c>
      <c r="D692">
        <v>39486621691</v>
      </c>
      <c r="E692" t="s">
        <v>2787</v>
      </c>
      <c r="F692" t="s">
        <v>209</v>
      </c>
      <c r="G692" t="s">
        <v>2788</v>
      </c>
      <c r="H692" t="s">
        <v>225</v>
      </c>
      <c r="I692" t="s">
        <v>212</v>
      </c>
      <c r="K692" t="s">
        <v>213</v>
      </c>
      <c r="L692" t="s">
        <v>637</v>
      </c>
      <c r="M692">
        <v>319</v>
      </c>
      <c r="N692" t="s">
        <v>530</v>
      </c>
      <c r="O692" t="s">
        <v>362</v>
      </c>
      <c r="P692">
        <v>319</v>
      </c>
      <c r="Q692" t="s">
        <v>530</v>
      </c>
      <c r="R692" t="s">
        <v>362</v>
      </c>
      <c r="T692" t="s">
        <v>499</v>
      </c>
      <c r="U692" t="s">
        <v>9753</v>
      </c>
      <c r="V692">
        <v>4</v>
      </c>
      <c r="W692">
        <v>16</v>
      </c>
      <c r="X692" t="s">
        <v>218</v>
      </c>
      <c r="Z692" t="s">
        <v>219</v>
      </c>
      <c r="AC692">
        <v>0</v>
      </c>
      <c r="AE692">
        <v>0</v>
      </c>
      <c r="AI692" t="s">
        <v>220</v>
      </c>
      <c r="AJ692" t="s">
        <v>221</v>
      </c>
      <c r="AK692" s="15">
        <v>31975</v>
      </c>
      <c r="AL692">
        <v>4803.07</v>
      </c>
      <c r="AM692">
        <f t="shared" si="30"/>
        <v>61</v>
      </c>
      <c r="AN692" t="str">
        <f t="shared" si="31"/>
        <v>59-63</v>
      </c>
      <c r="AO692" t="str">
        <f t="shared" si="32"/>
        <v>4.000 a 5.999</v>
      </c>
    </row>
    <row r="693" spans="1:41" x14ac:dyDescent="0.25">
      <c r="A693" t="s">
        <v>2789</v>
      </c>
      <c r="B693" t="s">
        <v>207</v>
      </c>
      <c r="C693">
        <v>3300632</v>
      </c>
      <c r="D693">
        <v>4583780621</v>
      </c>
      <c r="E693" t="s">
        <v>2790</v>
      </c>
      <c r="F693" t="s">
        <v>233</v>
      </c>
      <c r="G693" t="s">
        <v>2791</v>
      </c>
      <c r="H693" t="s">
        <v>335</v>
      </c>
      <c r="I693" t="s">
        <v>212</v>
      </c>
      <c r="K693" t="s">
        <v>213</v>
      </c>
      <c r="M693">
        <v>787</v>
      </c>
      <c r="N693" t="s">
        <v>1709</v>
      </c>
      <c r="O693" t="s">
        <v>669</v>
      </c>
      <c r="P693">
        <v>301</v>
      </c>
      <c r="Q693" t="s">
        <v>297</v>
      </c>
      <c r="R693" t="s">
        <v>298</v>
      </c>
      <c r="T693" t="s">
        <v>263</v>
      </c>
      <c r="U693" t="s">
        <v>9755</v>
      </c>
      <c r="V693">
        <v>1</v>
      </c>
      <c r="W693">
        <v>1</v>
      </c>
      <c r="X693" t="s">
        <v>218</v>
      </c>
      <c r="Z693" t="s">
        <v>219</v>
      </c>
      <c r="AC693">
        <v>0</v>
      </c>
      <c r="AE693">
        <v>0</v>
      </c>
      <c r="AI693" t="s">
        <v>220</v>
      </c>
      <c r="AJ693" t="s">
        <v>221</v>
      </c>
      <c r="AK693" s="15">
        <v>44750</v>
      </c>
      <c r="AL693">
        <v>4282.18</v>
      </c>
      <c r="AM693">
        <f t="shared" si="30"/>
        <v>42</v>
      </c>
      <c r="AN693" t="str">
        <f t="shared" si="31"/>
        <v>39-43</v>
      </c>
      <c r="AO693" t="str">
        <f t="shared" si="32"/>
        <v>4.000 a 5.999</v>
      </c>
    </row>
    <row r="694" spans="1:41" x14ac:dyDescent="0.25">
      <c r="A694" t="s">
        <v>2792</v>
      </c>
      <c r="B694" t="s">
        <v>207</v>
      </c>
      <c r="C694">
        <v>2139749</v>
      </c>
      <c r="D694">
        <v>9574124606</v>
      </c>
      <c r="E694" t="s">
        <v>2793</v>
      </c>
      <c r="F694" t="s">
        <v>233</v>
      </c>
      <c r="G694" t="s">
        <v>2794</v>
      </c>
      <c r="H694" t="s">
        <v>225</v>
      </c>
      <c r="I694" t="s">
        <v>212</v>
      </c>
      <c r="K694" t="s">
        <v>213</v>
      </c>
      <c r="M694">
        <v>791</v>
      </c>
      <c r="N694" t="s">
        <v>433</v>
      </c>
      <c r="O694" t="s">
        <v>434</v>
      </c>
      <c r="P694">
        <v>403</v>
      </c>
      <c r="Q694" t="s">
        <v>435</v>
      </c>
      <c r="R694" t="s">
        <v>215</v>
      </c>
      <c r="T694" t="s">
        <v>230</v>
      </c>
      <c r="U694" t="s">
        <v>9755</v>
      </c>
      <c r="V694">
        <v>4</v>
      </c>
      <c r="W694">
        <v>6</v>
      </c>
      <c r="X694" t="s">
        <v>218</v>
      </c>
      <c r="Z694" t="s">
        <v>219</v>
      </c>
      <c r="AC694">
        <v>0</v>
      </c>
      <c r="AE694">
        <v>0</v>
      </c>
      <c r="AI694" t="s">
        <v>220</v>
      </c>
      <c r="AJ694" t="s">
        <v>221</v>
      </c>
      <c r="AK694" s="15">
        <v>41834</v>
      </c>
      <c r="AL694">
        <v>5051.21</v>
      </c>
      <c r="AM694">
        <f t="shared" si="30"/>
        <v>34</v>
      </c>
      <c r="AN694" t="str">
        <f t="shared" si="31"/>
        <v>34-38</v>
      </c>
      <c r="AO694" t="str">
        <f t="shared" si="32"/>
        <v>4.000 a 5.999</v>
      </c>
    </row>
    <row r="695" spans="1:41" x14ac:dyDescent="0.25">
      <c r="A695" t="s">
        <v>2795</v>
      </c>
      <c r="B695" t="s">
        <v>207</v>
      </c>
      <c r="C695">
        <v>2151077</v>
      </c>
      <c r="D695">
        <v>8369131670</v>
      </c>
      <c r="E695" t="s">
        <v>2796</v>
      </c>
      <c r="F695" t="s">
        <v>233</v>
      </c>
      <c r="G695" t="s">
        <v>2797</v>
      </c>
      <c r="H695" t="s">
        <v>225</v>
      </c>
      <c r="I695" t="s">
        <v>212</v>
      </c>
      <c r="K695" t="s">
        <v>213</v>
      </c>
      <c r="M695">
        <v>407</v>
      </c>
      <c r="N695" t="s">
        <v>795</v>
      </c>
      <c r="O695" t="s">
        <v>215</v>
      </c>
      <c r="P695">
        <v>407</v>
      </c>
      <c r="Q695" t="s">
        <v>795</v>
      </c>
      <c r="R695" t="s">
        <v>215</v>
      </c>
      <c r="T695" t="s">
        <v>230</v>
      </c>
      <c r="U695" t="s">
        <v>9755</v>
      </c>
      <c r="V695">
        <v>4</v>
      </c>
      <c r="W695">
        <v>6</v>
      </c>
      <c r="X695" t="s">
        <v>218</v>
      </c>
      <c r="Z695" t="s">
        <v>219</v>
      </c>
      <c r="AC695">
        <v>0</v>
      </c>
      <c r="AE695">
        <v>0</v>
      </c>
      <c r="AI695" t="s">
        <v>220</v>
      </c>
      <c r="AJ695" t="s">
        <v>221</v>
      </c>
      <c r="AK695" s="15">
        <v>41862</v>
      </c>
      <c r="AL695">
        <v>5051.21</v>
      </c>
      <c r="AM695">
        <f t="shared" si="30"/>
        <v>36</v>
      </c>
      <c r="AN695" t="str">
        <f t="shared" si="31"/>
        <v>34-38</v>
      </c>
      <c r="AO695" t="str">
        <f t="shared" si="32"/>
        <v>4.000 a 5.999</v>
      </c>
    </row>
    <row r="696" spans="1:41" x14ac:dyDescent="0.25">
      <c r="A696" t="s">
        <v>2798</v>
      </c>
      <c r="B696" t="s">
        <v>207</v>
      </c>
      <c r="C696">
        <v>3309003</v>
      </c>
      <c r="D696">
        <v>15007158674</v>
      </c>
      <c r="E696" t="s">
        <v>2799</v>
      </c>
      <c r="F696" t="s">
        <v>233</v>
      </c>
      <c r="G696" t="s">
        <v>2800</v>
      </c>
      <c r="H696" t="s">
        <v>225</v>
      </c>
      <c r="I696" t="s">
        <v>212</v>
      </c>
      <c r="K696" t="s">
        <v>213</v>
      </c>
      <c r="M696">
        <v>629</v>
      </c>
      <c r="N696" t="s">
        <v>2801</v>
      </c>
      <c r="O696" t="s">
        <v>215</v>
      </c>
      <c r="P696">
        <v>262</v>
      </c>
      <c r="Q696" t="s">
        <v>352</v>
      </c>
      <c r="R696" t="s">
        <v>215</v>
      </c>
      <c r="T696" t="s">
        <v>290</v>
      </c>
      <c r="U696" t="s">
        <v>9755</v>
      </c>
      <c r="V696">
        <v>1</v>
      </c>
      <c r="W696">
        <v>1</v>
      </c>
      <c r="X696" t="s">
        <v>218</v>
      </c>
      <c r="Z696" t="s">
        <v>219</v>
      </c>
      <c r="AC696">
        <v>0</v>
      </c>
      <c r="AE696">
        <v>0</v>
      </c>
      <c r="AI696" t="s">
        <v>220</v>
      </c>
      <c r="AJ696" t="s">
        <v>221</v>
      </c>
      <c r="AK696" s="15">
        <v>44785</v>
      </c>
      <c r="AL696">
        <v>2446.96</v>
      </c>
      <c r="AM696">
        <f t="shared" si="30"/>
        <v>20</v>
      </c>
      <c r="AN696" t="str">
        <f t="shared" si="31"/>
        <v>19-23</v>
      </c>
      <c r="AO696" t="str">
        <f t="shared" si="32"/>
        <v>2.000 a 3.999</v>
      </c>
    </row>
    <row r="697" spans="1:41" x14ac:dyDescent="0.25">
      <c r="A697" t="s">
        <v>2802</v>
      </c>
      <c r="B697" t="s">
        <v>207</v>
      </c>
      <c r="C697">
        <v>2388714</v>
      </c>
      <c r="D697">
        <v>6791737654</v>
      </c>
      <c r="E697" t="s">
        <v>2803</v>
      </c>
      <c r="F697" t="s">
        <v>233</v>
      </c>
      <c r="G697" t="s">
        <v>2804</v>
      </c>
      <c r="H697" t="s">
        <v>225</v>
      </c>
      <c r="I697" t="s">
        <v>212</v>
      </c>
      <c r="K697" t="s">
        <v>295</v>
      </c>
      <c r="M697">
        <v>399</v>
      </c>
      <c r="N697" t="s">
        <v>525</v>
      </c>
      <c r="O697" t="s">
        <v>298</v>
      </c>
      <c r="P697">
        <v>399</v>
      </c>
      <c r="Q697" t="s">
        <v>525</v>
      </c>
      <c r="R697" t="s">
        <v>298</v>
      </c>
      <c r="T697" t="s">
        <v>771</v>
      </c>
      <c r="U697" t="s">
        <v>9754</v>
      </c>
      <c r="V697">
        <v>2</v>
      </c>
      <c r="W697">
        <v>4</v>
      </c>
      <c r="X697" t="s">
        <v>218</v>
      </c>
      <c r="Z697" t="s">
        <v>219</v>
      </c>
      <c r="AB697" t="s">
        <v>2129</v>
      </c>
      <c r="AC697">
        <v>0</v>
      </c>
      <c r="AE697">
        <v>0</v>
      </c>
      <c r="AG697" t="s">
        <v>2805</v>
      </c>
      <c r="AH697" t="s">
        <v>849</v>
      </c>
      <c r="AI697" t="s">
        <v>220</v>
      </c>
      <c r="AJ697" t="s">
        <v>221</v>
      </c>
      <c r="AK697" s="15">
        <v>42831</v>
      </c>
      <c r="AL697">
        <v>0</v>
      </c>
      <c r="AM697">
        <f t="shared" si="30"/>
        <v>36</v>
      </c>
      <c r="AN697" t="str">
        <f t="shared" si="31"/>
        <v>34-38</v>
      </c>
      <c r="AO697" t="str">
        <f t="shared" si="32"/>
        <v>até 1.999</v>
      </c>
    </row>
    <row r="698" spans="1:41" x14ac:dyDescent="0.25">
      <c r="A698" t="s">
        <v>2806</v>
      </c>
      <c r="B698" t="s">
        <v>207</v>
      </c>
      <c r="C698">
        <v>1672449</v>
      </c>
      <c r="D698">
        <v>5723326619</v>
      </c>
      <c r="E698" t="s">
        <v>2807</v>
      </c>
      <c r="F698" t="s">
        <v>233</v>
      </c>
      <c r="G698" t="s">
        <v>2808</v>
      </c>
      <c r="H698" t="s">
        <v>211</v>
      </c>
      <c r="I698" t="s">
        <v>212</v>
      </c>
      <c r="K698" t="s">
        <v>213</v>
      </c>
      <c r="L698" t="s">
        <v>1934</v>
      </c>
      <c r="M698">
        <v>262</v>
      </c>
      <c r="N698" t="s">
        <v>352</v>
      </c>
      <c r="O698" t="s">
        <v>215</v>
      </c>
      <c r="P698">
        <v>262</v>
      </c>
      <c r="Q698" t="s">
        <v>352</v>
      </c>
      <c r="R698" t="s">
        <v>215</v>
      </c>
      <c r="T698" t="s">
        <v>263</v>
      </c>
      <c r="U698" t="s">
        <v>9756</v>
      </c>
      <c r="V698">
        <v>4</v>
      </c>
      <c r="W698">
        <v>10</v>
      </c>
      <c r="X698" t="s">
        <v>218</v>
      </c>
      <c r="Z698" t="s">
        <v>219</v>
      </c>
      <c r="AC698">
        <v>0</v>
      </c>
      <c r="AE698">
        <v>0</v>
      </c>
      <c r="AI698" t="s">
        <v>220</v>
      </c>
      <c r="AJ698" t="s">
        <v>221</v>
      </c>
      <c r="AK698" s="15">
        <v>39835</v>
      </c>
      <c r="AL698">
        <v>12519.65</v>
      </c>
      <c r="AM698">
        <f t="shared" si="30"/>
        <v>39</v>
      </c>
      <c r="AN698" t="str">
        <f t="shared" si="31"/>
        <v>39-43</v>
      </c>
      <c r="AO698" t="str">
        <f t="shared" si="32"/>
        <v>12.000 a 13.999</v>
      </c>
    </row>
    <row r="699" spans="1:41" x14ac:dyDescent="0.25">
      <c r="A699" t="s">
        <v>2809</v>
      </c>
      <c r="B699" t="s">
        <v>239</v>
      </c>
      <c r="C699">
        <v>1364488</v>
      </c>
      <c r="D699">
        <v>79962718600</v>
      </c>
      <c r="E699" t="s">
        <v>2810</v>
      </c>
      <c r="F699" t="s">
        <v>209</v>
      </c>
      <c r="G699" t="s">
        <v>2811</v>
      </c>
      <c r="H699" t="s">
        <v>225</v>
      </c>
      <c r="I699" t="s">
        <v>212</v>
      </c>
      <c r="K699" t="s">
        <v>213</v>
      </c>
      <c r="L699" t="s">
        <v>2812</v>
      </c>
      <c r="M699">
        <v>469</v>
      </c>
      <c r="N699" t="s">
        <v>2078</v>
      </c>
      <c r="O699" t="s">
        <v>244</v>
      </c>
      <c r="P699">
        <v>211</v>
      </c>
      <c r="Q699" t="s">
        <v>245</v>
      </c>
      <c r="R699" t="s">
        <v>244</v>
      </c>
      <c r="T699" t="s">
        <v>217</v>
      </c>
      <c r="U699" t="s">
        <v>9756</v>
      </c>
      <c r="V699">
        <v>4</v>
      </c>
      <c r="W699">
        <v>13</v>
      </c>
      <c r="X699" t="s">
        <v>218</v>
      </c>
      <c r="Z699" t="s">
        <v>219</v>
      </c>
      <c r="AC699">
        <v>0</v>
      </c>
      <c r="AE699">
        <v>0</v>
      </c>
      <c r="AI699" t="s">
        <v>220</v>
      </c>
      <c r="AJ699" t="s">
        <v>221</v>
      </c>
      <c r="AK699" s="15">
        <v>37561</v>
      </c>
      <c r="AL699">
        <v>10389.780000000001</v>
      </c>
      <c r="AM699">
        <f t="shared" si="30"/>
        <v>53</v>
      </c>
      <c r="AN699" t="str">
        <f t="shared" si="31"/>
        <v>49-53</v>
      </c>
      <c r="AO699" t="str">
        <f t="shared" si="32"/>
        <v>10.000 a 11.999</v>
      </c>
    </row>
    <row r="700" spans="1:41" x14ac:dyDescent="0.25">
      <c r="A700" t="s">
        <v>2813</v>
      </c>
      <c r="B700" t="s">
        <v>207</v>
      </c>
      <c r="C700">
        <v>2972708</v>
      </c>
      <c r="D700">
        <v>11262520690</v>
      </c>
      <c r="E700" t="s">
        <v>2814</v>
      </c>
      <c r="F700" t="s">
        <v>233</v>
      </c>
      <c r="G700" t="s">
        <v>2815</v>
      </c>
      <c r="H700" t="s">
        <v>225</v>
      </c>
      <c r="I700" t="s">
        <v>212</v>
      </c>
      <c r="K700" t="s">
        <v>213</v>
      </c>
      <c r="M700">
        <v>807</v>
      </c>
      <c r="N700" t="s">
        <v>1230</v>
      </c>
      <c r="O700" t="s">
        <v>215</v>
      </c>
      <c r="P700">
        <v>807</v>
      </c>
      <c r="Q700" t="s">
        <v>1230</v>
      </c>
      <c r="R700" t="s">
        <v>215</v>
      </c>
      <c r="T700" t="s">
        <v>217</v>
      </c>
      <c r="U700" t="s">
        <v>9755</v>
      </c>
      <c r="V700">
        <v>1</v>
      </c>
      <c r="W700">
        <v>1</v>
      </c>
      <c r="X700" t="s">
        <v>218</v>
      </c>
      <c r="Z700" t="s">
        <v>219</v>
      </c>
      <c r="AC700">
        <v>0</v>
      </c>
      <c r="AE700">
        <v>0</v>
      </c>
      <c r="AI700" t="s">
        <v>220</v>
      </c>
      <c r="AJ700" t="s">
        <v>221</v>
      </c>
      <c r="AK700" s="15">
        <v>44746</v>
      </c>
      <c r="AL700">
        <v>3181.04</v>
      </c>
      <c r="AM700">
        <f t="shared" si="30"/>
        <v>29</v>
      </c>
      <c r="AN700" t="str">
        <f t="shared" si="31"/>
        <v>29-33</v>
      </c>
      <c r="AO700" t="str">
        <f t="shared" si="32"/>
        <v>2.000 a 3.999</v>
      </c>
    </row>
    <row r="701" spans="1:41" x14ac:dyDescent="0.25">
      <c r="A701" t="s">
        <v>2816</v>
      </c>
      <c r="B701" t="s">
        <v>207</v>
      </c>
      <c r="C701">
        <v>2150637</v>
      </c>
      <c r="D701">
        <v>48503045672</v>
      </c>
      <c r="E701" t="s">
        <v>2817</v>
      </c>
      <c r="F701" t="s">
        <v>233</v>
      </c>
      <c r="G701" t="s">
        <v>2818</v>
      </c>
      <c r="H701" t="s">
        <v>225</v>
      </c>
      <c r="I701" t="s">
        <v>212</v>
      </c>
      <c r="K701" t="s">
        <v>213</v>
      </c>
      <c r="M701">
        <v>264</v>
      </c>
      <c r="N701" t="s">
        <v>820</v>
      </c>
      <c r="O701" t="s">
        <v>362</v>
      </c>
      <c r="P701">
        <v>0</v>
      </c>
      <c r="T701" t="s">
        <v>327</v>
      </c>
      <c r="X701" t="s">
        <v>761</v>
      </c>
      <c r="Z701" t="s">
        <v>219</v>
      </c>
      <c r="AC701">
        <v>0</v>
      </c>
      <c r="AE701">
        <v>0</v>
      </c>
      <c r="AI701" t="s">
        <v>220</v>
      </c>
      <c r="AJ701" t="s">
        <v>762</v>
      </c>
      <c r="AK701" s="15">
        <v>39844</v>
      </c>
      <c r="AL701">
        <v>0</v>
      </c>
      <c r="AM701">
        <f t="shared" si="30"/>
        <v>57</v>
      </c>
      <c r="AN701" t="str">
        <f t="shared" si="31"/>
        <v>54-58</v>
      </c>
      <c r="AO701" t="str">
        <f t="shared" si="32"/>
        <v>até 1.999</v>
      </c>
    </row>
    <row r="702" spans="1:41" x14ac:dyDescent="0.25">
      <c r="A702" t="s">
        <v>2819</v>
      </c>
      <c r="B702" t="s">
        <v>207</v>
      </c>
      <c r="C702">
        <v>1907259</v>
      </c>
      <c r="D702">
        <v>5075883630</v>
      </c>
      <c r="E702" t="s">
        <v>2820</v>
      </c>
      <c r="F702" t="s">
        <v>233</v>
      </c>
      <c r="G702" t="s">
        <v>2821</v>
      </c>
      <c r="H702" t="s">
        <v>211</v>
      </c>
      <c r="I702" t="s">
        <v>212</v>
      </c>
      <c r="K702" t="s">
        <v>213</v>
      </c>
      <c r="M702">
        <v>1152</v>
      </c>
      <c r="N702" t="s">
        <v>503</v>
      </c>
      <c r="O702" t="s">
        <v>237</v>
      </c>
      <c r="P702">
        <v>1152</v>
      </c>
      <c r="Q702" t="s">
        <v>503</v>
      </c>
      <c r="R702" t="s">
        <v>237</v>
      </c>
      <c r="T702" t="s">
        <v>217</v>
      </c>
      <c r="U702" t="s">
        <v>9755</v>
      </c>
      <c r="V702">
        <v>4</v>
      </c>
      <c r="W702">
        <v>8</v>
      </c>
      <c r="X702" t="s">
        <v>218</v>
      </c>
      <c r="Z702" t="s">
        <v>219</v>
      </c>
      <c r="AC702">
        <v>0</v>
      </c>
      <c r="AE702">
        <v>0</v>
      </c>
      <c r="AI702" t="s">
        <v>220</v>
      </c>
      <c r="AJ702" t="s">
        <v>221</v>
      </c>
      <c r="AK702" s="15">
        <v>40910</v>
      </c>
      <c r="AL702">
        <v>4766.41</v>
      </c>
      <c r="AM702">
        <f t="shared" si="30"/>
        <v>42</v>
      </c>
      <c r="AN702" t="str">
        <f t="shared" si="31"/>
        <v>39-43</v>
      </c>
      <c r="AO702" t="str">
        <f t="shared" si="32"/>
        <v>4.000 a 5.999</v>
      </c>
    </row>
    <row r="703" spans="1:41" x14ac:dyDescent="0.25">
      <c r="A703" t="s">
        <v>2822</v>
      </c>
      <c r="B703" t="s">
        <v>239</v>
      </c>
      <c r="C703">
        <v>1454428</v>
      </c>
      <c r="D703">
        <v>86279017672</v>
      </c>
      <c r="E703" t="s">
        <v>2823</v>
      </c>
      <c r="F703" t="s">
        <v>233</v>
      </c>
      <c r="G703" t="s">
        <v>2824</v>
      </c>
      <c r="H703" t="s">
        <v>211</v>
      </c>
      <c r="I703" t="s">
        <v>212</v>
      </c>
      <c r="K703" t="s">
        <v>213</v>
      </c>
      <c r="L703" t="s">
        <v>388</v>
      </c>
      <c r="M703">
        <v>743</v>
      </c>
      <c r="N703" t="s">
        <v>282</v>
      </c>
      <c r="O703" t="s">
        <v>283</v>
      </c>
      <c r="P703">
        <v>743</v>
      </c>
      <c r="Q703" t="s">
        <v>282</v>
      </c>
      <c r="R703" t="s">
        <v>283</v>
      </c>
      <c r="T703" t="s">
        <v>217</v>
      </c>
      <c r="U703" t="s">
        <v>9755</v>
      </c>
      <c r="V703">
        <v>4</v>
      </c>
      <c r="W703">
        <v>13</v>
      </c>
      <c r="X703" t="s">
        <v>381</v>
      </c>
      <c r="Z703" t="s">
        <v>219</v>
      </c>
      <c r="AB703" t="s">
        <v>382</v>
      </c>
      <c r="AC703">
        <v>0</v>
      </c>
      <c r="AE703">
        <v>26443</v>
      </c>
      <c r="AF703" t="s">
        <v>383</v>
      </c>
      <c r="AG703" t="s">
        <v>2825</v>
      </c>
      <c r="AH703" t="s">
        <v>219</v>
      </c>
      <c r="AI703" t="s">
        <v>220</v>
      </c>
      <c r="AJ703" t="s">
        <v>221</v>
      </c>
      <c r="AK703" s="15">
        <v>38134</v>
      </c>
      <c r="AL703">
        <v>5675.08</v>
      </c>
      <c r="AM703">
        <f t="shared" si="30"/>
        <v>50</v>
      </c>
      <c r="AN703" t="str">
        <f t="shared" si="31"/>
        <v>49-53</v>
      </c>
      <c r="AO703" t="str">
        <f t="shared" si="32"/>
        <v>4.000 a 5.999</v>
      </c>
    </row>
    <row r="704" spans="1:41" x14ac:dyDescent="0.25">
      <c r="A704" t="s">
        <v>2826</v>
      </c>
      <c r="B704" t="s">
        <v>239</v>
      </c>
      <c r="C704">
        <v>1873368</v>
      </c>
      <c r="D704">
        <v>28379491831</v>
      </c>
      <c r="E704" t="s">
        <v>2827</v>
      </c>
      <c r="F704" t="s">
        <v>209</v>
      </c>
      <c r="G704" t="s">
        <v>2828</v>
      </c>
      <c r="H704" t="s">
        <v>287</v>
      </c>
      <c r="I704" t="s">
        <v>212</v>
      </c>
      <c r="K704" t="s">
        <v>1373</v>
      </c>
      <c r="M704">
        <v>490</v>
      </c>
      <c r="N704" t="s">
        <v>770</v>
      </c>
      <c r="O704" t="s">
        <v>244</v>
      </c>
      <c r="P704">
        <v>211</v>
      </c>
      <c r="Q704" t="s">
        <v>245</v>
      </c>
      <c r="R704" t="s">
        <v>244</v>
      </c>
      <c r="T704" t="s">
        <v>2292</v>
      </c>
      <c r="U704" t="s">
        <v>9755</v>
      </c>
      <c r="V704">
        <v>2</v>
      </c>
      <c r="W704">
        <v>8</v>
      </c>
      <c r="X704" t="s">
        <v>218</v>
      </c>
      <c r="Z704" t="s">
        <v>219</v>
      </c>
      <c r="AC704">
        <v>0</v>
      </c>
      <c r="AE704">
        <v>0</v>
      </c>
      <c r="AI704" t="s">
        <v>220</v>
      </c>
      <c r="AJ704" t="s">
        <v>221</v>
      </c>
      <c r="AK704" s="15">
        <v>40714</v>
      </c>
      <c r="AL704">
        <v>3987.8</v>
      </c>
      <c r="AM704">
        <f t="shared" si="30"/>
        <v>42</v>
      </c>
      <c r="AN704" t="str">
        <f t="shared" si="31"/>
        <v>39-43</v>
      </c>
      <c r="AO704" t="str">
        <f t="shared" si="32"/>
        <v>2.000 a 3.999</v>
      </c>
    </row>
    <row r="705" spans="1:41" x14ac:dyDescent="0.25">
      <c r="A705" t="s">
        <v>2829</v>
      </c>
      <c r="B705" t="s">
        <v>239</v>
      </c>
      <c r="C705">
        <v>1460208</v>
      </c>
      <c r="D705">
        <v>88387003549</v>
      </c>
      <c r="E705" t="s">
        <v>2830</v>
      </c>
      <c r="F705" t="s">
        <v>209</v>
      </c>
      <c r="G705" t="s">
        <v>2831</v>
      </c>
      <c r="H705" t="s">
        <v>211</v>
      </c>
      <c r="I705" t="s">
        <v>212</v>
      </c>
      <c r="K705" t="s">
        <v>581</v>
      </c>
      <c r="L705" t="s">
        <v>2832</v>
      </c>
      <c r="M705">
        <v>496</v>
      </c>
      <c r="N705" t="s">
        <v>1122</v>
      </c>
      <c r="O705" t="s">
        <v>244</v>
      </c>
      <c r="P705">
        <v>211</v>
      </c>
      <c r="Q705" t="s">
        <v>245</v>
      </c>
      <c r="R705" t="s">
        <v>244</v>
      </c>
      <c r="T705" t="s">
        <v>230</v>
      </c>
      <c r="U705" t="s">
        <v>9756</v>
      </c>
      <c r="V705">
        <v>4</v>
      </c>
      <c r="W705">
        <v>12</v>
      </c>
      <c r="X705" t="s">
        <v>218</v>
      </c>
      <c r="Z705" t="s">
        <v>219</v>
      </c>
      <c r="AC705">
        <v>0</v>
      </c>
      <c r="AE705">
        <v>0</v>
      </c>
      <c r="AI705" t="s">
        <v>220</v>
      </c>
      <c r="AJ705" t="s">
        <v>221</v>
      </c>
      <c r="AK705" s="15">
        <v>38196</v>
      </c>
      <c r="AL705">
        <v>21698.77</v>
      </c>
      <c r="AM705">
        <f t="shared" si="30"/>
        <v>49</v>
      </c>
      <c r="AN705" t="str">
        <f t="shared" si="31"/>
        <v>49-53</v>
      </c>
      <c r="AO705" t="str">
        <f t="shared" si="32"/>
        <v>20.000 ou mais</v>
      </c>
    </row>
    <row r="706" spans="1:41" x14ac:dyDescent="0.25">
      <c r="A706" t="s">
        <v>2833</v>
      </c>
      <c r="B706" t="s">
        <v>207</v>
      </c>
      <c r="C706">
        <v>3208784</v>
      </c>
      <c r="D706">
        <v>8631587656</v>
      </c>
      <c r="E706" t="s">
        <v>2834</v>
      </c>
      <c r="F706" t="s">
        <v>209</v>
      </c>
      <c r="G706" t="s">
        <v>2835</v>
      </c>
      <c r="H706" t="s">
        <v>225</v>
      </c>
      <c r="I706" t="s">
        <v>212</v>
      </c>
      <c r="K706" t="s">
        <v>213</v>
      </c>
      <c r="M706">
        <v>786</v>
      </c>
      <c r="N706" t="s">
        <v>2836</v>
      </c>
      <c r="O706" t="s">
        <v>669</v>
      </c>
      <c r="P706">
        <v>301</v>
      </c>
      <c r="Q706" t="s">
        <v>297</v>
      </c>
      <c r="R706" t="s">
        <v>298</v>
      </c>
      <c r="T706" t="s">
        <v>263</v>
      </c>
      <c r="U706" t="s">
        <v>9755</v>
      </c>
      <c r="V706">
        <v>2</v>
      </c>
      <c r="W706">
        <v>2</v>
      </c>
      <c r="X706" t="s">
        <v>218</v>
      </c>
      <c r="Z706" t="s">
        <v>219</v>
      </c>
      <c r="AC706">
        <v>0</v>
      </c>
      <c r="AE706">
        <v>0</v>
      </c>
      <c r="AI706" t="s">
        <v>220</v>
      </c>
      <c r="AJ706" t="s">
        <v>221</v>
      </c>
      <c r="AK706" s="15">
        <v>44106</v>
      </c>
      <c r="AL706">
        <v>4622.71</v>
      </c>
      <c r="AM706">
        <f t="shared" si="30"/>
        <v>35</v>
      </c>
      <c r="AN706" t="str">
        <f t="shared" si="31"/>
        <v>34-38</v>
      </c>
      <c r="AO706" t="str">
        <f t="shared" si="32"/>
        <v>4.000 a 5.999</v>
      </c>
    </row>
    <row r="707" spans="1:41" x14ac:dyDescent="0.25">
      <c r="A707" t="s">
        <v>2837</v>
      </c>
      <c r="B707" t="s">
        <v>239</v>
      </c>
      <c r="C707">
        <v>1872123</v>
      </c>
      <c r="D707">
        <v>2930362685</v>
      </c>
      <c r="E707" t="s">
        <v>2838</v>
      </c>
      <c r="F707" t="s">
        <v>209</v>
      </c>
      <c r="G707" t="s">
        <v>2839</v>
      </c>
      <c r="H707" t="s">
        <v>225</v>
      </c>
      <c r="I707" t="s">
        <v>212</v>
      </c>
      <c r="K707" t="s">
        <v>213</v>
      </c>
      <c r="M707">
        <v>757</v>
      </c>
      <c r="N707" t="s">
        <v>1761</v>
      </c>
      <c r="O707" t="s">
        <v>244</v>
      </c>
      <c r="P707">
        <v>211</v>
      </c>
      <c r="Q707" t="s">
        <v>245</v>
      </c>
      <c r="R707" t="s">
        <v>244</v>
      </c>
      <c r="T707" t="s">
        <v>217</v>
      </c>
      <c r="U707" t="s">
        <v>9755</v>
      </c>
      <c r="V707">
        <v>4</v>
      </c>
      <c r="W707">
        <v>8</v>
      </c>
      <c r="X707" t="s">
        <v>218</v>
      </c>
      <c r="Z707" t="s">
        <v>219</v>
      </c>
      <c r="AC707">
        <v>0</v>
      </c>
      <c r="AE707">
        <v>0</v>
      </c>
      <c r="AI707" t="s">
        <v>220</v>
      </c>
      <c r="AJ707" t="s">
        <v>221</v>
      </c>
      <c r="AK707" s="15">
        <v>40711</v>
      </c>
      <c r="AL707">
        <v>5022.3900000000003</v>
      </c>
      <c r="AM707">
        <f t="shared" ref="AM707:AM770" si="33">(YEAR($AR$3))-YEAR(E707)</f>
        <v>48</v>
      </c>
      <c r="AN707" t="str">
        <f t="shared" ref="AN707:AN770" si="34">VLOOKUP(AM707,$AT$3:$AU$14,2,1)</f>
        <v>44-48</v>
      </c>
      <c r="AO707" t="str">
        <f t="shared" ref="AO707:AO770" si="35">VLOOKUP(AL707,$AV$3:$AW$13,2,1)</f>
        <v>4.000 a 5.999</v>
      </c>
    </row>
    <row r="708" spans="1:41" x14ac:dyDescent="0.25">
      <c r="A708" t="s">
        <v>2840</v>
      </c>
      <c r="B708" t="s">
        <v>207</v>
      </c>
      <c r="C708">
        <v>2073545</v>
      </c>
      <c r="D708">
        <v>68226373620</v>
      </c>
      <c r="E708" t="s">
        <v>2841</v>
      </c>
      <c r="F708" t="s">
        <v>209</v>
      </c>
      <c r="G708" t="s">
        <v>2842</v>
      </c>
      <c r="H708" t="s">
        <v>225</v>
      </c>
      <c r="I708" t="s">
        <v>212</v>
      </c>
      <c r="K708" t="s">
        <v>213</v>
      </c>
      <c r="M708">
        <v>783</v>
      </c>
      <c r="N708" t="s">
        <v>2843</v>
      </c>
      <c r="O708" t="s">
        <v>669</v>
      </c>
      <c r="P708">
        <v>414</v>
      </c>
      <c r="Q708" t="s">
        <v>587</v>
      </c>
      <c r="R708" t="s">
        <v>215</v>
      </c>
      <c r="T708" t="s">
        <v>217</v>
      </c>
      <c r="U708" t="s">
        <v>9754</v>
      </c>
      <c r="V708">
        <v>4</v>
      </c>
      <c r="W708">
        <v>7</v>
      </c>
      <c r="X708" t="s">
        <v>218</v>
      </c>
      <c r="Z708" t="s">
        <v>219</v>
      </c>
      <c r="AC708">
        <v>0</v>
      </c>
      <c r="AE708">
        <v>0</v>
      </c>
      <c r="AI708" t="s">
        <v>220</v>
      </c>
      <c r="AJ708" t="s">
        <v>221</v>
      </c>
      <c r="AK708" s="15">
        <v>41596</v>
      </c>
      <c r="AL708">
        <v>3728.73</v>
      </c>
      <c r="AM708">
        <f t="shared" si="33"/>
        <v>53</v>
      </c>
      <c r="AN708" t="str">
        <f t="shared" si="34"/>
        <v>49-53</v>
      </c>
      <c r="AO708" t="str">
        <f t="shared" si="35"/>
        <v>2.000 a 3.999</v>
      </c>
    </row>
    <row r="709" spans="1:41" x14ac:dyDescent="0.25">
      <c r="A709" t="s">
        <v>2844</v>
      </c>
      <c r="B709" t="s">
        <v>207</v>
      </c>
      <c r="C709">
        <v>1672599</v>
      </c>
      <c r="D709">
        <v>49148575615</v>
      </c>
      <c r="E709" t="s">
        <v>2845</v>
      </c>
      <c r="F709" t="s">
        <v>209</v>
      </c>
      <c r="G709" t="s">
        <v>2846</v>
      </c>
      <c r="H709" t="s">
        <v>225</v>
      </c>
      <c r="I709" t="s">
        <v>212</v>
      </c>
      <c r="K709" t="s">
        <v>213</v>
      </c>
      <c r="L709" t="s">
        <v>235</v>
      </c>
      <c r="M709">
        <v>288</v>
      </c>
      <c r="N709" t="s">
        <v>979</v>
      </c>
      <c r="O709" t="s">
        <v>362</v>
      </c>
      <c r="P709">
        <v>288</v>
      </c>
      <c r="Q709" t="s">
        <v>979</v>
      </c>
      <c r="R709" t="s">
        <v>362</v>
      </c>
      <c r="T709" t="s">
        <v>230</v>
      </c>
      <c r="U709" t="s">
        <v>9756</v>
      </c>
      <c r="V709">
        <v>4</v>
      </c>
      <c r="W709">
        <v>10</v>
      </c>
      <c r="X709" t="s">
        <v>218</v>
      </c>
      <c r="Z709" t="s">
        <v>219</v>
      </c>
      <c r="AB709" t="s">
        <v>2847</v>
      </c>
      <c r="AC709">
        <v>0</v>
      </c>
      <c r="AE709">
        <v>0</v>
      </c>
      <c r="AG709" t="s">
        <v>2848</v>
      </c>
      <c r="AH709" t="s">
        <v>2849</v>
      </c>
      <c r="AI709" t="s">
        <v>220</v>
      </c>
      <c r="AJ709" t="s">
        <v>221</v>
      </c>
      <c r="AK709" s="15">
        <v>39835</v>
      </c>
      <c r="AL709">
        <v>10057.17</v>
      </c>
      <c r="AM709">
        <f t="shared" si="33"/>
        <v>59</v>
      </c>
      <c r="AN709" t="str">
        <f t="shared" si="34"/>
        <v>59-63</v>
      </c>
      <c r="AO709" t="str">
        <f t="shared" si="35"/>
        <v>10.000 a 11.999</v>
      </c>
    </row>
    <row r="710" spans="1:41" x14ac:dyDescent="0.25">
      <c r="A710" t="s">
        <v>2850</v>
      </c>
      <c r="B710" t="s">
        <v>239</v>
      </c>
      <c r="C710">
        <v>1035200</v>
      </c>
      <c r="D710">
        <v>48510807604</v>
      </c>
      <c r="E710" t="s">
        <v>2851</v>
      </c>
      <c r="F710" t="s">
        <v>233</v>
      </c>
      <c r="G710" t="s">
        <v>2852</v>
      </c>
      <c r="H710" t="s">
        <v>211</v>
      </c>
      <c r="I710" t="s">
        <v>212</v>
      </c>
      <c r="K710" t="s">
        <v>213</v>
      </c>
      <c r="L710" t="s">
        <v>534</v>
      </c>
      <c r="M710">
        <v>771</v>
      </c>
      <c r="N710" t="s">
        <v>303</v>
      </c>
      <c r="O710" t="s">
        <v>283</v>
      </c>
      <c r="P710">
        <v>746</v>
      </c>
      <c r="Q710" t="s">
        <v>289</v>
      </c>
      <c r="R710" t="s">
        <v>283</v>
      </c>
      <c r="T710" t="s">
        <v>252</v>
      </c>
      <c r="U710" t="s">
        <v>9755</v>
      </c>
      <c r="V710">
        <v>4</v>
      </c>
      <c r="W710">
        <v>16</v>
      </c>
      <c r="X710" t="s">
        <v>218</v>
      </c>
      <c r="Z710" t="s">
        <v>219</v>
      </c>
      <c r="AC710">
        <v>0</v>
      </c>
      <c r="AE710">
        <v>0</v>
      </c>
      <c r="AI710" t="s">
        <v>220</v>
      </c>
      <c r="AJ710" t="s">
        <v>221</v>
      </c>
      <c r="AK710" s="15">
        <v>34071</v>
      </c>
      <c r="AL710">
        <v>7941.27</v>
      </c>
      <c r="AM710">
        <f t="shared" si="33"/>
        <v>55</v>
      </c>
      <c r="AN710" t="str">
        <f t="shared" si="34"/>
        <v>54-58</v>
      </c>
      <c r="AO710" t="str">
        <f t="shared" si="35"/>
        <v>6.000 a 7.999</v>
      </c>
    </row>
    <row r="711" spans="1:41" x14ac:dyDescent="0.25">
      <c r="A711" t="s">
        <v>2853</v>
      </c>
      <c r="B711" t="s">
        <v>239</v>
      </c>
      <c r="C711">
        <v>1854144</v>
      </c>
      <c r="D711">
        <v>8659985664</v>
      </c>
      <c r="E711" t="s">
        <v>2854</v>
      </c>
      <c r="F711" t="s">
        <v>233</v>
      </c>
      <c r="G711" t="s">
        <v>2855</v>
      </c>
      <c r="H711" t="s">
        <v>211</v>
      </c>
      <c r="I711" t="s">
        <v>212</v>
      </c>
      <c r="K711" t="s">
        <v>213</v>
      </c>
      <c r="M711">
        <v>487</v>
      </c>
      <c r="N711" t="s">
        <v>879</v>
      </c>
      <c r="O711" t="s">
        <v>244</v>
      </c>
      <c r="P711">
        <v>211</v>
      </c>
      <c r="Q711" t="s">
        <v>245</v>
      </c>
      <c r="R711" t="s">
        <v>244</v>
      </c>
      <c r="T711" t="s">
        <v>771</v>
      </c>
      <c r="U711" t="s">
        <v>9754</v>
      </c>
      <c r="V711">
        <v>4</v>
      </c>
      <c r="W711">
        <v>8</v>
      </c>
      <c r="X711" t="s">
        <v>218</v>
      </c>
      <c r="Z711" t="s">
        <v>219</v>
      </c>
      <c r="AC711">
        <v>0</v>
      </c>
      <c r="AE711">
        <v>0</v>
      </c>
      <c r="AI711" t="s">
        <v>220</v>
      </c>
      <c r="AJ711" t="s">
        <v>221</v>
      </c>
      <c r="AK711" s="15">
        <v>40617</v>
      </c>
      <c r="AL711">
        <v>7973.95</v>
      </c>
      <c r="AM711">
        <f t="shared" si="33"/>
        <v>34</v>
      </c>
      <c r="AN711" t="str">
        <f t="shared" si="34"/>
        <v>34-38</v>
      </c>
      <c r="AO711" t="str">
        <f t="shared" si="35"/>
        <v>6.000 a 7.999</v>
      </c>
    </row>
    <row r="712" spans="1:41" x14ac:dyDescent="0.25">
      <c r="A712" t="s">
        <v>2856</v>
      </c>
      <c r="B712" t="s">
        <v>207</v>
      </c>
      <c r="C712">
        <v>413484</v>
      </c>
      <c r="D712">
        <v>42996040910</v>
      </c>
      <c r="E712" t="s">
        <v>2857</v>
      </c>
      <c r="F712" t="s">
        <v>233</v>
      </c>
      <c r="G712" t="s">
        <v>2858</v>
      </c>
      <c r="H712" t="s">
        <v>335</v>
      </c>
      <c r="I712" t="s">
        <v>212</v>
      </c>
      <c r="K712" t="s">
        <v>295</v>
      </c>
      <c r="L712" t="s">
        <v>2859</v>
      </c>
      <c r="M712">
        <v>1264</v>
      </c>
      <c r="N712" t="s">
        <v>250</v>
      </c>
      <c r="O712" t="s">
        <v>215</v>
      </c>
      <c r="P712">
        <v>59</v>
      </c>
      <c r="Q712" t="s">
        <v>251</v>
      </c>
      <c r="R712" t="s">
        <v>215</v>
      </c>
      <c r="T712" t="s">
        <v>499</v>
      </c>
      <c r="U712" t="s">
        <v>9755</v>
      </c>
      <c r="V712">
        <v>4</v>
      </c>
      <c r="W712">
        <v>16</v>
      </c>
      <c r="X712" t="s">
        <v>218</v>
      </c>
      <c r="Z712" t="s">
        <v>219</v>
      </c>
      <c r="AC712">
        <v>0</v>
      </c>
      <c r="AE712">
        <v>0</v>
      </c>
      <c r="AI712" t="s">
        <v>220</v>
      </c>
      <c r="AJ712" t="s">
        <v>221</v>
      </c>
      <c r="AK712" s="15">
        <v>33182</v>
      </c>
      <c r="AL712">
        <v>7933.86</v>
      </c>
      <c r="AM712">
        <f t="shared" si="33"/>
        <v>62</v>
      </c>
      <c r="AN712" t="str">
        <f t="shared" si="34"/>
        <v>59-63</v>
      </c>
      <c r="AO712" t="str">
        <f t="shared" si="35"/>
        <v>6.000 a 7.999</v>
      </c>
    </row>
    <row r="713" spans="1:41" x14ac:dyDescent="0.25">
      <c r="A713" t="s">
        <v>2860</v>
      </c>
      <c r="B713" t="s">
        <v>207</v>
      </c>
      <c r="C713">
        <v>409803</v>
      </c>
      <c r="D713">
        <v>27363600600</v>
      </c>
      <c r="E713" t="s">
        <v>2861</v>
      </c>
      <c r="F713" t="s">
        <v>209</v>
      </c>
      <c r="G713" t="s">
        <v>2862</v>
      </c>
      <c r="H713" t="s">
        <v>211</v>
      </c>
      <c r="I713" t="s">
        <v>212</v>
      </c>
      <c r="K713" t="s">
        <v>213</v>
      </c>
      <c r="L713" t="s">
        <v>261</v>
      </c>
      <c r="M713">
        <v>665</v>
      </c>
      <c r="N713" t="s">
        <v>709</v>
      </c>
      <c r="O713" t="s">
        <v>228</v>
      </c>
      <c r="P713">
        <v>29</v>
      </c>
      <c r="Q713" t="s">
        <v>229</v>
      </c>
      <c r="R713" t="s">
        <v>215</v>
      </c>
      <c r="T713" t="s">
        <v>217</v>
      </c>
      <c r="U713" t="s">
        <v>9755</v>
      </c>
      <c r="V713">
        <v>4</v>
      </c>
      <c r="W713">
        <v>16</v>
      </c>
      <c r="X713" t="s">
        <v>218</v>
      </c>
      <c r="Z713" t="s">
        <v>219</v>
      </c>
      <c r="AC713">
        <v>0</v>
      </c>
      <c r="AE713">
        <v>0</v>
      </c>
      <c r="AI713" t="s">
        <v>220</v>
      </c>
      <c r="AJ713" t="s">
        <v>221</v>
      </c>
      <c r="AK713" s="15">
        <v>28095</v>
      </c>
      <c r="AL713">
        <v>8279.9599999999991</v>
      </c>
      <c r="AM713">
        <f t="shared" si="33"/>
        <v>65</v>
      </c>
      <c r="AN713" t="str">
        <f t="shared" si="34"/>
        <v>64-68</v>
      </c>
      <c r="AO713" t="str">
        <f t="shared" si="35"/>
        <v>8.000 a 9.999</v>
      </c>
    </row>
    <row r="714" spans="1:41" x14ac:dyDescent="0.25">
      <c r="A714" t="s">
        <v>2863</v>
      </c>
      <c r="B714" t="s">
        <v>207</v>
      </c>
      <c r="C714">
        <v>413345</v>
      </c>
      <c r="D714">
        <v>59484365604</v>
      </c>
      <c r="E714" t="s">
        <v>2864</v>
      </c>
      <c r="F714" t="s">
        <v>233</v>
      </c>
      <c r="G714" t="s">
        <v>2865</v>
      </c>
      <c r="H714" t="s">
        <v>211</v>
      </c>
      <c r="I714" t="s">
        <v>212</v>
      </c>
      <c r="K714" t="s">
        <v>213</v>
      </c>
      <c r="L714" t="s">
        <v>2866</v>
      </c>
      <c r="M714">
        <v>410</v>
      </c>
      <c r="N714" t="s">
        <v>1567</v>
      </c>
      <c r="O714" t="s">
        <v>215</v>
      </c>
      <c r="P714">
        <v>410</v>
      </c>
      <c r="Q714" t="s">
        <v>1567</v>
      </c>
      <c r="R714" t="s">
        <v>215</v>
      </c>
      <c r="T714" t="s">
        <v>230</v>
      </c>
      <c r="U714" t="s">
        <v>9756</v>
      </c>
      <c r="V714">
        <v>3</v>
      </c>
      <c r="W714">
        <v>16</v>
      </c>
      <c r="X714" t="s">
        <v>218</v>
      </c>
      <c r="Z714" t="s">
        <v>219</v>
      </c>
      <c r="AC714">
        <v>0</v>
      </c>
      <c r="AE714">
        <v>0</v>
      </c>
      <c r="AI714" t="s">
        <v>220</v>
      </c>
      <c r="AJ714" t="s">
        <v>221</v>
      </c>
      <c r="AK714" s="15">
        <v>32784</v>
      </c>
      <c r="AL714">
        <v>13633.4</v>
      </c>
      <c r="AM714">
        <f t="shared" si="33"/>
        <v>60</v>
      </c>
      <c r="AN714" t="str">
        <f t="shared" si="34"/>
        <v>59-63</v>
      </c>
      <c r="AO714" t="str">
        <f t="shared" si="35"/>
        <v>12.000 a 13.999</v>
      </c>
    </row>
    <row r="715" spans="1:41" x14ac:dyDescent="0.25">
      <c r="A715" t="s">
        <v>2867</v>
      </c>
      <c r="B715" t="s">
        <v>207</v>
      </c>
      <c r="C715">
        <v>410976</v>
      </c>
      <c r="D715">
        <v>30276608615</v>
      </c>
      <c r="E715" t="s">
        <v>2868</v>
      </c>
      <c r="F715" t="s">
        <v>209</v>
      </c>
      <c r="G715" t="s">
        <v>2869</v>
      </c>
      <c r="H715" t="s">
        <v>225</v>
      </c>
      <c r="I715" t="s">
        <v>212</v>
      </c>
      <c r="K715" t="s">
        <v>213</v>
      </c>
      <c r="L715" t="s">
        <v>261</v>
      </c>
      <c r="M715">
        <v>71</v>
      </c>
      <c r="N715" t="s">
        <v>498</v>
      </c>
      <c r="O715" t="s">
        <v>215</v>
      </c>
      <c r="P715">
        <v>59</v>
      </c>
      <c r="Q715" t="s">
        <v>251</v>
      </c>
      <c r="R715" t="s">
        <v>215</v>
      </c>
      <c r="T715" t="s">
        <v>499</v>
      </c>
      <c r="U715" t="s">
        <v>9755</v>
      </c>
      <c r="V715">
        <v>3</v>
      </c>
      <c r="W715">
        <v>16</v>
      </c>
      <c r="X715" t="s">
        <v>218</v>
      </c>
      <c r="Z715" t="s">
        <v>219</v>
      </c>
      <c r="AC715">
        <v>0</v>
      </c>
      <c r="AE715">
        <v>0</v>
      </c>
      <c r="AI715" t="s">
        <v>220</v>
      </c>
      <c r="AJ715" t="s">
        <v>221</v>
      </c>
      <c r="AK715" s="15">
        <v>29253</v>
      </c>
      <c r="AL715">
        <v>7468.18</v>
      </c>
      <c r="AM715">
        <f t="shared" si="33"/>
        <v>63</v>
      </c>
      <c r="AN715" t="str">
        <f t="shared" si="34"/>
        <v>59-63</v>
      </c>
      <c r="AO715" t="str">
        <f t="shared" si="35"/>
        <v>6.000 a 7.999</v>
      </c>
    </row>
    <row r="716" spans="1:41" x14ac:dyDescent="0.25">
      <c r="A716" t="s">
        <v>2870</v>
      </c>
      <c r="B716" t="s">
        <v>207</v>
      </c>
      <c r="C716">
        <v>1123268</v>
      </c>
      <c r="D716">
        <v>79635229615</v>
      </c>
      <c r="E716" t="s">
        <v>2871</v>
      </c>
      <c r="F716" t="s">
        <v>233</v>
      </c>
      <c r="G716" t="s">
        <v>2872</v>
      </c>
      <c r="H716" t="s">
        <v>335</v>
      </c>
      <c r="I716" t="s">
        <v>212</v>
      </c>
      <c r="K716" t="s">
        <v>213</v>
      </c>
      <c r="L716" t="s">
        <v>2873</v>
      </c>
      <c r="M716">
        <v>356</v>
      </c>
      <c r="N716" t="s">
        <v>1214</v>
      </c>
      <c r="O716" t="s">
        <v>215</v>
      </c>
      <c r="P716">
        <v>356</v>
      </c>
      <c r="Q716" t="s">
        <v>1214</v>
      </c>
      <c r="R716" t="s">
        <v>215</v>
      </c>
      <c r="T716" t="s">
        <v>230</v>
      </c>
      <c r="U716" t="s">
        <v>9755</v>
      </c>
      <c r="V716">
        <v>4</v>
      </c>
      <c r="W716">
        <v>16</v>
      </c>
      <c r="X716" t="s">
        <v>218</v>
      </c>
      <c r="Z716" t="s">
        <v>219</v>
      </c>
      <c r="AC716">
        <v>0</v>
      </c>
      <c r="AE716">
        <v>0</v>
      </c>
      <c r="AI716" t="s">
        <v>220</v>
      </c>
      <c r="AJ716" t="s">
        <v>221</v>
      </c>
      <c r="AK716" s="15">
        <v>34435</v>
      </c>
      <c r="AL716">
        <v>8574.7199999999993</v>
      </c>
      <c r="AM716">
        <f t="shared" si="33"/>
        <v>55</v>
      </c>
      <c r="AN716" t="str">
        <f t="shared" si="34"/>
        <v>54-58</v>
      </c>
      <c r="AO716" t="str">
        <f t="shared" si="35"/>
        <v>8.000 a 9.999</v>
      </c>
    </row>
    <row r="717" spans="1:41" x14ac:dyDescent="0.25">
      <c r="A717" t="s">
        <v>2874</v>
      </c>
      <c r="B717" t="s">
        <v>207</v>
      </c>
      <c r="C717">
        <v>2044317</v>
      </c>
      <c r="D717">
        <v>77632672672</v>
      </c>
      <c r="E717" t="s">
        <v>2875</v>
      </c>
      <c r="F717" t="s">
        <v>233</v>
      </c>
      <c r="G717" t="s">
        <v>2876</v>
      </c>
      <c r="H717" t="s">
        <v>225</v>
      </c>
      <c r="I717" t="s">
        <v>212</v>
      </c>
      <c r="K717" t="s">
        <v>213</v>
      </c>
      <c r="M717">
        <v>340</v>
      </c>
      <c r="N717" t="s">
        <v>670</v>
      </c>
      <c r="O717" t="s">
        <v>215</v>
      </c>
      <c r="P717">
        <v>340</v>
      </c>
      <c r="Q717" t="s">
        <v>670</v>
      </c>
      <c r="R717" t="s">
        <v>215</v>
      </c>
      <c r="T717" t="s">
        <v>217</v>
      </c>
      <c r="U717" t="s">
        <v>9755</v>
      </c>
      <c r="V717">
        <v>4</v>
      </c>
      <c r="W717">
        <v>7</v>
      </c>
      <c r="X717" t="s">
        <v>218</v>
      </c>
      <c r="Z717" t="s">
        <v>219</v>
      </c>
      <c r="AC717">
        <v>0</v>
      </c>
      <c r="AE717">
        <v>0</v>
      </c>
      <c r="AI717" t="s">
        <v>220</v>
      </c>
      <c r="AJ717" t="s">
        <v>221</v>
      </c>
      <c r="AK717" s="15">
        <v>41477</v>
      </c>
      <c r="AL717">
        <v>4488.6000000000004</v>
      </c>
      <c r="AM717">
        <f t="shared" si="33"/>
        <v>51</v>
      </c>
      <c r="AN717" t="str">
        <f t="shared" si="34"/>
        <v>49-53</v>
      </c>
      <c r="AO717" t="str">
        <f t="shared" si="35"/>
        <v>4.000 a 5.999</v>
      </c>
    </row>
    <row r="718" spans="1:41" x14ac:dyDescent="0.25">
      <c r="A718" t="s">
        <v>2877</v>
      </c>
      <c r="B718" t="s">
        <v>207</v>
      </c>
      <c r="C718">
        <v>1473933</v>
      </c>
      <c r="D718">
        <v>99159775653</v>
      </c>
      <c r="E718" t="s">
        <v>2878</v>
      </c>
      <c r="F718" t="s">
        <v>233</v>
      </c>
      <c r="G718" t="s">
        <v>2879</v>
      </c>
      <c r="H718" t="s">
        <v>225</v>
      </c>
      <c r="I718" t="s">
        <v>212</v>
      </c>
      <c r="K718" t="s">
        <v>213</v>
      </c>
      <c r="L718" t="s">
        <v>2266</v>
      </c>
      <c r="M718">
        <v>356</v>
      </c>
      <c r="N718" t="s">
        <v>1214</v>
      </c>
      <c r="O718" t="s">
        <v>215</v>
      </c>
      <c r="P718">
        <v>356</v>
      </c>
      <c r="Q718" t="s">
        <v>1214</v>
      </c>
      <c r="R718" t="s">
        <v>215</v>
      </c>
      <c r="T718" t="s">
        <v>263</v>
      </c>
      <c r="U718" t="s">
        <v>9755</v>
      </c>
      <c r="V718">
        <v>4</v>
      </c>
      <c r="W718">
        <v>12</v>
      </c>
      <c r="X718" t="s">
        <v>218</v>
      </c>
      <c r="Z718" t="s">
        <v>219</v>
      </c>
      <c r="AC718">
        <v>0</v>
      </c>
      <c r="AE718">
        <v>0</v>
      </c>
      <c r="AI718" t="s">
        <v>220</v>
      </c>
      <c r="AJ718" t="s">
        <v>221</v>
      </c>
      <c r="AK718" s="15">
        <v>38250</v>
      </c>
      <c r="AL718">
        <v>8152.28</v>
      </c>
      <c r="AM718">
        <f t="shared" si="33"/>
        <v>47</v>
      </c>
      <c r="AN718" t="str">
        <f t="shared" si="34"/>
        <v>44-48</v>
      </c>
      <c r="AO718" t="str">
        <f t="shared" si="35"/>
        <v>8.000 a 9.999</v>
      </c>
    </row>
    <row r="719" spans="1:41" x14ac:dyDescent="0.25">
      <c r="A719" t="s">
        <v>2880</v>
      </c>
      <c r="B719" t="s">
        <v>207</v>
      </c>
      <c r="C719">
        <v>412967</v>
      </c>
      <c r="D719">
        <v>40264009134</v>
      </c>
      <c r="E719" t="s">
        <v>2881</v>
      </c>
      <c r="F719" t="s">
        <v>233</v>
      </c>
      <c r="G719" t="s">
        <v>2882</v>
      </c>
      <c r="H719" t="s">
        <v>211</v>
      </c>
      <c r="I719" t="s">
        <v>212</v>
      </c>
      <c r="K719" t="s">
        <v>242</v>
      </c>
      <c r="L719" t="s">
        <v>453</v>
      </c>
      <c r="M719">
        <v>412</v>
      </c>
      <c r="N719" t="s">
        <v>2883</v>
      </c>
      <c r="O719" t="s">
        <v>215</v>
      </c>
      <c r="P719">
        <v>410</v>
      </c>
      <c r="Q719" t="s">
        <v>1567</v>
      </c>
      <c r="R719" t="s">
        <v>215</v>
      </c>
      <c r="T719" t="s">
        <v>217</v>
      </c>
      <c r="U719" t="s">
        <v>9755</v>
      </c>
      <c r="V719">
        <v>4</v>
      </c>
      <c r="W719">
        <v>16</v>
      </c>
      <c r="X719" t="s">
        <v>218</v>
      </c>
      <c r="Z719" t="s">
        <v>219</v>
      </c>
      <c r="AC719">
        <v>0</v>
      </c>
      <c r="AE719">
        <v>0</v>
      </c>
      <c r="AI719" t="s">
        <v>220</v>
      </c>
      <c r="AJ719" t="s">
        <v>221</v>
      </c>
      <c r="AK719" s="15">
        <v>32017</v>
      </c>
      <c r="AL719">
        <v>7030.78</v>
      </c>
      <c r="AM719">
        <f t="shared" si="33"/>
        <v>57</v>
      </c>
      <c r="AN719" t="str">
        <f t="shared" si="34"/>
        <v>54-58</v>
      </c>
      <c r="AO719" t="str">
        <f t="shared" si="35"/>
        <v>6.000 a 7.999</v>
      </c>
    </row>
    <row r="720" spans="1:41" x14ac:dyDescent="0.25">
      <c r="A720" t="s">
        <v>2884</v>
      </c>
      <c r="B720" t="s">
        <v>207</v>
      </c>
      <c r="C720">
        <v>412913</v>
      </c>
      <c r="D720">
        <v>49819968615</v>
      </c>
      <c r="E720" t="s">
        <v>2885</v>
      </c>
      <c r="F720" t="s">
        <v>233</v>
      </c>
      <c r="G720" t="s">
        <v>2886</v>
      </c>
      <c r="H720" t="s">
        <v>211</v>
      </c>
      <c r="I720" t="s">
        <v>212</v>
      </c>
      <c r="K720" t="s">
        <v>213</v>
      </c>
      <c r="L720" t="s">
        <v>1822</v>
      </c>
      <c r="M720">
        <v>694</v>
      </c>
      <c r="N720" t="s">
        <v>1394</v>
      </c>
      <c r="O720" t="s">
        <v>228</v>
      </c>
      <c r="P720">
        <v>59</v>
      </c>
      <c r="Q720" t="s">
        <v>251</v>
      </c>
      <c r="R720" t="s">
        <v>215</v>
      </c>
      <c r="T720" t="s">
        <v>1975</v>
      </c>
      <c r="U720" t="s">
        <v>9753</v>
      </c>
      <c r="V720">
        <v>4</v>
      </c>
      <c r="W720">
        <v>16</v>
      </c>
      <c r="X720" t="s">
        <v>218</v>
      </c>
      <c r="Z720" t="s">
        <v>219</v>
      </c>
      <c r="AC720">
        <v>0</v>
      </c>
      <c r="AE720">
        <v>0</v>
      </c>
      <c r="AI720" t="s">
        <v>220</v>
      </c>
      <c r="AJ720" t="s">
        <v>221</v>
      </c>
      <c r="AK720" s="15">
        <v>31978</v>
      </c>
      <c r="AL720">
        <v>9871.93</v>
      </c>
      <c r="AM720">
        <f t="shared" si="33"/>
        <v>60</v>
      </c>
      <c r="AN720" t="str">
        <f t="shared" si="34"/>
        <v>59-63</v>
      </c>
      <c r="AO720" t="str">
        <f t="shared" si="35"/>
        <v>8.000 a 9.999</v>
      </c>
    </row>
    <row r="721" spans="1:41" x14ac:dyDescent="0.25">
      <c r="A721" t="s">
        <v>2887</v>
      </c>
      <c r="B721" t="s">
        <v>207</v>
      </c>
      <c r="C721">
        <v>1552194</v>
      </c>
      <c r="D721">
        <v>3780669609</v>
      </c>
      <c r="E721" t="s">
        <v>2888</v>
      </c>
      <c r="F721" t="s">
        <v>233</v>
      </c>
      <c r="G721" t="s">
        <v>2889</v>
      </c>
      <c r="H721" t="s">
        <v>211</v>
      </c>
      <c r="I721" t="s">
        <v>212</v>
      </c>
      <c r="K721" t="s">
        <v>213</v>
      </c>
      <c r="L721" t="s">
        <v>261</v>
      </c>
      <c r="M721">
        <v>715</v>
      </c>
      <c r="N721" t="s">
        <v>846</v>
      </c>
      <c r="O721" t="s">
        <v>228</v>
      </c>
      <c r="P721">
        <v>581</v>
      </c>
      <c r="Q721" t="s">
        <v>455</v>
      </c>
      <c r="R721" t="s">
        <v>228</v>
      </c>
      <c r="T721" t="s">
        <v>217</v>
      </c>
      <c r="U721" t="s">
        <v>9756</v>
      </c>
      <c r="V721">
        <v>3</v>
      </c>
      <c r="W721">
        <v>11</v>
      </c>
      <c r="X721" t="s">
        <v>218</v>
      </c>
      <c r="Z721" t="s">
        <v>219</v>
      </c>
      <c r="AC721">
        <v>0</v>
      </c>
      <c r="AE721">
        <v>0</v>
      </c>
      <c r="AI721" t="s">
        <v>220</v>
      </c>
      <c r="AJ721" t="s">
        <v>221</v>
      </c>
      <c r="AK721" s="15">
        <v>38988</v>
      </c>
      <c r="AL721">
        <v>9577.0300000000007</v>
      </c>
      <c r="AM721">
        <f t="shared" si="33"/>
        <v>48</v>
      </c>
      <c r="AN721" t="str">
        <f t="shared" si="34"/>
        <v>44-48</v>
      </c>
      <c r="AO721" t="str">
        <f t="shared" si="35"/>
        <v>8.000 a 9.999</v>
      </c>
    </row>
    <row r="722" spans="1:41" x14ac:dyDescent="0.25">
      <c r="A722" t="s">
        <v>2890</v>
      </c>
      <c r="B722" t="s">
        <v>239</v>
      </c>
      <c r="C722">
        <v>410040</v>
      </c>
      <c r="D722">
        <v>59554487649</v>
      </c>
      <c r="E722" t="s">
        <v>2891</v>
      </c>
      <c r="F722" t="s">
        <v>209</v>
      </c>
      <c r="G722" t="s">
        <v>2892</v>
      </c>
      <c r="H722" t="s">
        <v>225</v>
      </c>
      <c r="I722" t="s">
        <v>212</v>
      </c>
      <c r="K722" t="s">
        <v>317</v>
      </c>
      <c r="L722" t="s">
        <v>2893</v>
      </c>
      <c r="M722">
        <v>491</v>
      </c>
      <c r="N722" t="s">
        <v>935</v>
      </c>
      <c r="O722" t="s">
        <v>244</v>
      </c>
      <c r="P722">
        <v>211</v>
      </c>
      <c r="Q722" t="s">
        <v>245</v>
      </c>
      <c r="R722" t="s">
        <v>244</v>
      </c>
      <c r="T722" t="s">
        <v>462</v>
      </c>
      <c r="U722" t="s">
        <v>9754</v>
      </c>
      <c r="V722">
        <v>1</v>
      </c>
      <c r="W722">
        <v>16</v>
      </c>
      <c r="X722" t="s">
        <v>218</v>
      </c>
      <c r="Z722" t="s">
        <v>219</v>
      </c>
      <c r="AC722">
        <v>0</v>
      </c>
      <c r="AE722">
        <v>0</v>
      </c>
      <c r="AI722" t="s">
        <v>220</v>
      </c>
      <c r="AJ722" t="s">
        <v>221</v>
      </c>
      <c r="AK722" s="15">
        <v>29166</v>
      </c>
      <c r="AL722">
        <v>5173.49</v>
      </c>
      <c r="AM722">
        <f t="shared" si="33"/>
        <v>64</v>
      </c>
      <c r="AN722" t="str">
        <f t="shared" si="34"/>
        <v>64-68</v>
      </c>
      <c r="AO722" t="str">
        <f t="shared" si="35"/>
        <v>4.000 a 5.999</v>
      </c>
    </row>
    <row r="723" spans="1:41" x14ac:dyDescent="0.25">
      <c r="A723" t="s">
        <v>2894</v>
      </c>
      <c r="B723" t="s">
        <v>207</v>
      </c>
      <c r="C723">
        <v>409657</v>
      </c>
      <c r="D723">
        <v>35052902620</v>
      </c>
      <c r="E723" t="s">
        <v>2895</v>
      </c>
      <c r="F723" t="s">
        <v>209</v>
      </c>
      <c r="G723" t="s">
        <v>2896</v>
      </c>
      <c r="H723" t="s">
        <v>225</v>
      </c>
      <c r="I723" t="s">
        <v>212</v>
      </c>
      <c r="K723" t="s">
        <v>213</v>
      </c>
      <c r="L723" t="s">
        <v>605</v>
      </c>
      <c r="M723">
        <v>733</v>
      </c>
      <c r="N723" t="s">
        <v>1177</v>
      </c>
      <c r="O723" t="s">
        <v>215</v>
      </c>
      <c r="P723">
        <v>585</v>
      </c>
      <c r="Q723" t="s">
        <v>1033</v>
      </c>
      <c r="R723" t="s">
        <v>215</v>
      </c>
      <c r="T723" t="s">
        <v>449</v>
      </c>
      <c r="U723" t="s">
        <v>9755</v>
      </c>
      <c r="V723">
        <v>4</v>
      </c>
      <c r="W723">
        <v>16</v>
      </c>
      <c r="X723" t="s">
        <v>218</v>
      </c>
      <c r="Z723" t="s">
        <v>219</v>
      </c>
      <c r="AC723">
        <v>0</v>
      </c>
      <c r="AE723">
        <v>0</v>
      </c>
      <c r="AI723" t="s">
        <v>220</v>
      </c>
      <c r="AJ723" t="s">
        <v>221</v>
      </c>
      <c r="AK723" s="15">
        <v>28189</v>
      </c>
      <c r="AL723">
        <v>6684.2</v>
      </c>
      <c r="AM723">
        <f t="shared" si="33"/>
        <v>64</v>
      </c>
      <c r="AN723" t="str">
        <f t="shared" si="34"/>
        <v>64-68</v>
      </c>
      <c r="AO723" t="str">
        <f t="shared" si="35"/>
        <v>6.000 a 7.999</v>
      </c>
    </row>
    <row r="724" spans="1:41" x14ac:dyDescent="0.25">
      <c r="A724" t="s">
        <v>2897</v>
      </c>
      <c r="B724" t="s">
        <v>207</v>
      </c>
      <c r="C724">
        <v>1434776</v>
      </c>
      <c r="D724">
        <v>81519800606</v>
      </c>
      <c r="E724" t="s">
        <v>2898</v>
      </c>
      <c r="F724" t="s">
        <v>209</v>
      </c>
      <c r="G724" t="s">
        <v>2899</v>
      </c>
      <c r="H724" t="s">
        <v>225</v>
      </c>
      <c r="I724" t="s">
        <v>212</v>
      </c>
      <c r="K724" t="s">
        <v>213</v>
      </c>
      <c r="L724" t="s">
        <v>261</v>
      </c>
      <c r="M724">
        <v>268</v>
      </c>
      <c r="N724" t="s">
        <v>2900</v>
      </c>
      <c r="O724" t="s">
        <v>362</v>
      </c>
      <c r="P724">
        <v>264</v>
      </c>
      <c r="Q724" t="s">
        <v>820</v>
      </c>
      <c r="R724" t="s">
        <v>362</v>
      </c>
      <c r="T724" t="s">
        <v>217</v>
      </c>
      <c r="U724" t="s">
        <v>9755</v>
      </c>
      <c r="V724">
        <v>4</v>
      </c>
      <c r="W724">
        <v>13</v>
      </c>
      <c r="X724" t="s">
        <v>218</v>
      </c>
      <c r="Z724" t="s">
        <v>219</v>
      </c>
      <c r="AC724">
        <v>0</v>
      </c>
      <c r="AE724">
        <v>0</v>
      </c>
      <c r="AI724" t="s">
        <v>220</v>
      </c>
      <c r="AJ724" t="s">
        <v>221</v>
      </c>
      <c r="AK724" s="15">
        <v>37938</v>
      </c>
      <c r="AL724">
        <v>5745.73</v>
      </c>
      <c r="AM724">
        <f t="shared" si="33"/>
        <v>60</v>
      </c>
      <c r="AN724" t="str">
        <f t="shared" si="34"/>
        <v>59-63</v>
      </c>
      <c r="AO724" t="str">
        <f t="shared" si="35"/>
        <v>4.000 a 5.999</v>
      </c>
    </row>
    <row r="725" spans="1:41" x14ac:dyDescent="0.25">
      <c r="A725" t="s">
        <v>2901</v>
      </c>
      <c r="B725" t="s">
        <v>239</v>
      </c>
      <c r="C725">
        <v>410526</v>
      </c>
      <c r="D725">
        <v>35216557687</v>
      </c>
      <c r="E725" t="s">
        <v>2902</v>
      </c>
      <c r="F725" t="s">
        <v>209</v>
      </c>
      <c r="G725" t="s">
        <v>2903</v>
      </c>
      <c r="H725" t="s">
        <v>225</v>
      </c>
      <c r="I725" t="s">
        <v>212</v>
      </c>
      <c r="K725" t="s">
        <v>213</v>
      </c>
      <c r="L725" t="s">
        <v>447</v>
      </c>
      <c r="M725">
        <v>754</v>
      </c>
      <c r="N725" t="s">
        <v>2373</v>
      </c>
      <c r="O725" t="s">
        <v>283</v>
      </c>
      <c r="P725">
        <v>743</v>
      </c>
      <c r="Q725" t="s">
        <v>282</v>
      </c>
      <c r="R725" t="s">
        <v>283</v>
      </c>
      <c r="T725" t="s">
        <v>217</v>
      </c>
      <c r="U725" t="s">
        <v>9754</v>
      </c>
      <c r="V725">
        <v>4</v>
      </c>
      <c r="W725">
        <v>16</v>
      </c>
      <c r="X725" t="s">
        <v>218</v>
      </c>
      <c r="Z725" t="s">
        <v>219</v>
      </c>
      <c r="AC725">
        <v>0</v>
      </c>
      <c r="AE725">
        <v>0</v>
      </c>
      <c r="AI725" t="s">
        <v>220</v>
      </c>
      <c r="AJ725" t="s">
        <v>221</v>
      </c>
      <c r="AK725" s="15">
        <v>29253</v>
      </c>
      <c r="AL725">
        <v>6432.35</v>
      </c>
      <c r="AM725">
        <f t="shared" si="33"/>
        <v>62</v>
      </c>
      <c r="AN725" t="str">
        <f t="shared" si="34"/>
        <v>59-63</v>
      </c>
      <c r="AO725" t="str">
        <f t="shared" si="35"/>
        <v>6.000 a 7.999</v>
      </c>
    </row>
    <row r="726" spans="1:41" x14ac:dyDescent="0.25">
      <c r="A726" t="s">
        <v>2904</v>
      </c>
      <c r="B726" t="s">
        <v>239</v>
      </c>
      <c r="C726">
        <v>1882356</v>
      </c>
      <c r="D726">
        <v>74482467634</v>
      </c>
      <c r="E726" t="s">
        <v>2905</v>
      </c>
      <c r="F726" t="s">
        <v>233</v>
      </c>
      <c r="G726" t="s">
        <v>2906</v>
      </c>
      <c r="H726" t="s">
        <v>335</v>
      </c>
      <c r="I726" t="s">
        <v>212</v>
      </c>
      <c r="K726" t="s">
        <v>213</v>
      </c>
      <c r="M726">
        <v>479</v>
      </c>
      <c r="N726" t="s">
        <v>389</v>
      </c>
      <c r="O726" t="s">
        <v>244</v>
      </c>
      <c r="P726">
        <v>211</v>
      </c>
      <c r="Q726" t="s">
        <v>245</v>
      </c>
      <c r="R726" t="s">
        <v>244</v>
      </c>
      <c r="T726" t="s">
        <v>252</v>
      </c>
      <c r="U726" t="s">
        <v>9755</v>
      </c>
      <c r="V726">
        <v>4</v>
      </c>
      <c r="W726">
        <v>8</v>
      </c>
      <c r="X726" t="s">
        <v>218</v>
      </c>
      <c r="Z726" t="s">
        <v>219</v>
      </c>
      <c r="AC726">
        <v>0</v>
      </c>
      <c r="AE726">
        <v>0</v>
      </c>
      <c r="AI726" t="s">
        <v>220</v>
      </c>
      <c r="AJ726" t="s">
        <v>221</v>
      </c>
      <c r="AK726" s="15">
        <v>40743</v>
      </c>
      <c r="AL726">
        <v>10551.35</v>
      </c>
      <c r="AM726">
        <f t="shared" si="33"/>
        <v>50</v>
      </c>
      <c r="AN726" t="str">
        <f t="shared" si="34"/>
        <v>49-53</v>
      </c>
      <c r="AO726" t="str">
        <f t="shared" si="35"/>
        <v>10.000 a 11.999</v>
      </c>
    </row>
    <row r="727" spans="1:41" x14ac:dyDescent="0.25">
      <c r="A727" t="s">
        <v>2907</v>
      </c>
      <c r="B727" t="s">
        <v>239</v>
      </c>
      <c r="C727">
        <v>1362194</v>
      </c>
      <c r="D727">
        <v>3097141685</v>
      </c>
      <c r="E727" t="s">
        <v>2908</v>
      </c>
      <c r="F727" t="s">
        <v>233</v>
      </c>
      <c r="G727" t="s">
        <v>2909</v>
      </c>
      <c r="H727" t="s">
        <v>225</v>
      </c>
      <c r="I727" t="s">
        <v>212</v>
      </c>
      <c r="K727" t="s">
        <v>213</v>
      </c>
      <c r="L727" t="s">
        <v>618</v>
      </c>
      <c r="M727">
        <v>482</v>
      </c>
      <c r="N727" t="s">
        <v>336</v>
      </c>
      <c r="O727" t="s">
        <v>244</v>
      </c>
      <c r="P727">
        <v>211</v>
      </c>
      <c r="Q727" t="s">
        <v>245</v>
      </c>
      <c r="R727" t="s">
        <v>244</v>
      </c>
      <c r="T727" t="s">
        <v>217</v>
      </c>
      <c r="U727" t="s">
        <v>9754</v>
      </c>
      <c r="V727">
        <v>4</v>
      </c>
      <c r="W727">
        <v>13</v>
      </c>
      <c r="X727" t="s">
        <v>218</v>
      </c>
      <c r="Z727" t="s">
        <v>219</v>
      </c>
      <c r="AC727">
        <v>0</v>
      </c>
      <c r="AE727">
        <v>0</v>
      </c>
      <c r="AI727" t="s">
        <v>220</v>
      </c>
      <c r="AJ727" t="s">
        <v>221</v>
      </c>
      <c r="AK727" s="15">
        <v>37517</v>
      </c>
      <c r="AL727">
        <v>10254.629999999999</v>
      </c>
      <c r="AM727">
        <f t="shared" si="33"/>
        <v>44</v>
      </c>
      <c r="AN727" t="str">
        <f t="shared" si="34"/>
        <v>44-48</v>
      </c>
      <c r="AO727" t="str">
        <f t="shared" si="35"/>
        <v>10.000 a 11.999</v>
      </c>
    </row>
    <row r="728" spans="1:41" x14ac:dyDescent="0.25">
      <c r="A728" t="s">
        <v>2910</v>
      </c>
      <c r="B728" t="s">
        <v>207</v>
      </c>
      <c r="C728">
        <v>1672452</v>
      </c>
      <c r="D728">
        <v>82743509600</v>
      </c>
      <c r="E728" t="s">
        <v>2911</v>
      </c>
      <c r="F728" t="s">
        <v>233</v>
      </c>
      <c r="G728" t="s">
        <v>2912</v>
      </c>
      <c r="H728" t="s">
        <v>225</v>
      </c>
      <c r="I728" t="s">
        <v>212</v>
      </c>
      <c r="K728" t="s">
        <v>213</v>
      </c>
      <c r="L728" t="s">
        <v>534</v>
      </c>
      <c r="M728">
        <v>887</v>
      </c>
      <c r="N728" t="s">
        <v>2913</v>
      </c>
      <c r="O728" t="s">
        <v>215</v>
      </c>
      <c r="P728">
        <v>403</v>
      </c>
      <c r="Q728" t="s">
        <v>435</v>
      </c>
      <c r="R728" t="s">
        <v>215</v>
      </c>
      <c r="T728" t="s">
        <v>217</v>
      </c>
      <c r="U728" t="s">
        <v>9755</v>
      </c>
      <c r="V728">
        <v>4</v>
      </c>
      <c r="W728">
        <v>10</v>
      </c>
      <c r="X728" t="s">
        <v>218</v>
      </c>
      <c r="Z728" t="s">
        <v>219</v>
      </c>
      <c r="AC728">
        <v>0</v>
      </c>
      <c r="AE728">
        <v>0</v>
      </c>
      <c r="AI728" t="s">
        <v>220</v>
      </c>
      <c r="AJ728" t="s">
        <v>221</v>
      </c>
      <c r="AK728" s="15">
        <v>39835</v>
      </c>
      <c r="AL728">
        <v>5137.2700000000004</v>
      </c>
      <c r="AM728">
        <f t="shared" si="33"/>
        <v>48</v>
      </c>
      <c r="AN728" t="str">
        <f t="shared" si="34"/>
        <v>44-48</v>
      </c>
      <c r="AO728" t="str">
        <f t="shared" si="35"/>
        <v>4.000 a 5.999</v>
      </c>
    </row>
    <row r="729" spans="1:41" x14ac:dyDescent="0.25">
      <c r="A729" t="s">
        <v>2914</v>
      </c>
      <c r="B729" t="s">
        <v>207</v>
      </c>
      <c r="C729">
        <v>2362255</v>
      </c>
      <c r="D729">
        <v>4850368603</v>
      </c>
      <c r="E729" t="s">
        <v>2915</v>
      </c>
      <c r="F729" t="s">
        <v>233</v>
      </c>
      <c r="G729" t="s">
        <v>2916</v>
      </c>
      <c r="H729" t="s">
        <v>211</v>
      </c>
      <c r="I729" t="s">
        <v>212</v>
      </c>
      <c r="K729" t="s">
        <v>213</v>
      </c>
      <c r="M729">
        <v>271</v>
      </c>
      <c r="N729" t="s">
        <v>1118</v>
      </c>
      <c r="O729" t="s">
        <v>345</v>
      </c>
      <c r="P729">
        <v>271</v>
      </c>
      <c r="Q729" t="s">
        <v>1118</v>
      </c>
      <c r="R729" t="s">
        <v>345</v>
      </c>
      <c r="T729" t="s">
        <v>217</v>
      </c>
      <c r="U729" t="s">
        <v>9755</v>
      </c>
      <c r="V729">
        <v>4</v>
      </c>
      <c r="W729">
        <v>4</v>
      </c>
      <c r="X729" t="s">
        <v>218</v>
      </c>
      <c r="Z729" t="s">
        <v>219</v>
      </c>
      <c r="AC729">
        <v>0</v>
      </c>
      <c r="AE729">
        <v>0</v>
      </c>
      <c r="AI729" t="s">
        <v>220</v>
      </c>
      <c r="AJ729" t="s">
        <v>221</v>
      </c>
      <c r="AK729" s="15">
        <v>42790</v>
      </c>
      <c r="AL729">
        <v>4001.88</v>
      </c>
      <c r="AM729">
        <f t="shared" si="33"/>
        <v>43</v>
      </c>
      <c r="AN729" t="str">
        <f t="shared" si="34"/>
        <v>39-43</v>
      </c>
      <c r="AO729" t="str">
        <f t="shared" si="35"/>
        <v>4.000 a 5.999</v>
      </c>
    </row>
    <row r="730" spans="1:41" x14ac:dyDescent="0.25">
      <c r="A730" t="s">
        <v>2917</v>
      </c>
      <c r="B730" t="s">
        <v>207</v>
      </c>
      <c r="C730">
        <v>1965641</v>
      </c>
      <c r="D730">
        <v>5415105689</v>
      </c>
      <c r="E730" t="s">
        <v>2918</v>
      </c>
      <c r="F730" t="s">
        <v>233</v>
      </c>
      <c r="G730" t="s">
        <v>2919</v>
      </c>
      <c r="H730" t="s">
        <v>225</v>
      </c>
      <c r="I730" t="s">
        <v>212</v>
      </c>
      <c r="K730" t="s">
        <v>213</v>
      </c>
      <c r="M730">
        <v>414</v>
      </c>
      <c r="N730" t="s">
        <v>587</v>
      </c>
      <c r="O730" t="s">
        <v>215</v>
      </c>
      <c r="P730">
        <v>414</v>
      </c>
      <c r="Q730" t="s">
        <v>587</v>
      </c>
      <c r="R730" t="s">
        <v>215</v>
      </c>
      <c r="T730" t="s">
        <v>217</v>
      </c>
      <c r="U730" t="s">
        <v>9755</v>
      </c>
      <c r="V730">
        <v>4</v>
      </c>
      <c r="W730">
        <v>7</v>
      </c>
      <c r="X730" t="s">
        <v>218</v>
      </c>
      <c r="Z730" t="s">
        <v>219</v>
      </c>
      <c r="AC730">
        <v>0</v>
      </c>
      <c r="AE730">
        <v>0</v>
      </c>
      <c r="AI730" t="s">
        <v>220</v>
      </c>
      <c r="AJ730" t="s">
        <v>221</v>
      </c>
      <c r="AK730" s="15">
        <v>41148</v>
      </c>
      <c r="AL730">
        <v>4488.6000000000004</v>
      </c>
      <c r="AM730">
        <f t="shared" si="33"/>
        <v>40</v>
      </c>
      <c r="AN730" t="str">
        <f t="shared" si="34"/>
        <v>39-43</v>
      </c>
      <c r="AO730" t="str">
        <f t="shared" si="35"/>
        <v>4.000 a 5.999</v>
      </c>
    </row>
    <row r="731" spans="1:41" x14ac:dyDescent="0.25">
      <c r="A731" t="s">
        <v>2920</v>
      </c>
      <c r="B731" t="s">
        <v>239</v>
      </c>
      <c r="C731">
        <v>3274104</v>
      </c>
      <c r="D731">
        <v>78379008634</v>
      </c>
      <c r="E731" t="s">
        <v>2921</v>
      </c>
      <c r="F731" t="s">
        <v>233</v>
      </c>
      <c r="G731" t="s">
        <v>2922</v>
      </c>
      <c r="H731" t="s">
        <v>225</v>
      </c>
      <c r="I731" t="s">
        <v>212</v>
      </c>
      <c r="K731" t="s">
        <v>213</v>
      </c>
      <c r="L731" t="s">
        <v>261</v>
      </c>
      <c r="M731">
        <v>773</v>
      </c>
      <c r="N731" t="s">
        <v>558</v>
      </c>
      <c r="O731" t="s">
        <v>283</v>
      </c>
      <c r="P731">
        <v>746</v>
      </c>
      <c r="Q731" t="s">
        <v>289</v>
      </c>
      <c r="R731" t="s">
        <v>283</v>
      </c>
      <c r="T731" t="s">
        <v>217</v>
      </c>
      <c r="U731" t="s">
        <v>9756</v>
      </c>
      <c r="V731">
        <v>2</v>
      </c>
      <c r="W731">
        <v>12</v>
      </c>
      <c r="X731" t="s">
        <v>218</v>
      </c>
      <c r="Z731" t="s">
        <v>219</v>
      </c>
      <c r="AC731">
        <v>0</v>
      </c>
      <c r="AE731">
        <v>0</v>
      </c>
      <c r="AI731" t="s">
        <v>220</v>
      </c>
      <c r="AJ731" t="s">
        <v>304</v>
      </c>
      <c r="AK731" s="15">
        <v>37956</v>
      </c>
      <c r="AL731">
        <v>9263.17</v>
      </c>
      <c r="AM731">
        <f t="shared" si="33"/>
        <v>52</v>
      </c>
      <c r="AN731" t="str">
        <f t="shared" si="34"/>
        <v>49-53</v>
      </c>
      <c r="AO731" t="str">
        <f t="shared" si="35"/>
        <v>8.000 a 9.999</v>
      </c>
    </row>
    <row r="732" spans="1:41" x14ac:dyDescent="0.25">
      <c r="A732" t="s">
        <v>2923</v>
      </c>
      <c r="B732" t="s">
        <v>207</v>
      </c>
      <c r="C732">
        <v>413208</v>
      </c>
      <c r="D732">
        <v>60527072672</v>
      </c>
      <c r="E732" t="s">
        <v>2924</v>
      </c>
      <c r="F732" t="s">
        <v>233</v>
      </c>
      <c r="G732" t="s">
        <v>2925</v>
      </c>
      <c r="H732" t="s">
        <v>211</v>
      </c>
      <c r="I732" t="s">
        <v>212</v>
      </c>
      <c r="K732" t="s">
        <v>213</v>
      </c>
      <c r="L732" t="s">
        <v>261</v>
      </c>
      <c r="M732">
        <v>301</v>
      </c>
      <c r="N732" t="s">
        <v>297</v>
      </c>
      <c r="O732" t="s">
        <v>298</v>
      </c>
      <c r="P732">
        <v>301</v>
      </c>
      <c r="Q732" t="s">
        <v>297</v>
      </c>
      <c r="R732" t="s">
        <v>298</v>
      </c>
      <c r="T732" t="s">
        <v>499</v>
      </c>
      <c r="U732" t="s">
        <v>9753</v>
      </c>
      <c r="V732">
        <v>4</v>
      </c>
      <c r="W732">
        <v>16</v>
      </c>
      <c r="X732" t="s">
        <v>218</v>
      </c>
      <c r="Z732" t="s">
        <v>219</v>
      </c>
      <c r="AC732">
        <v>0</v>
      </c>
      <c r="AE732">
        <v>0</v>
      </c>
      <c r="AI732" t="s">
        <v>220</v>
      </c>
      <c r="AJ732" t="s">
        <v>221</v>
      </c>
      <c r="AK732" s="15">
        <v>31747</v>
      </c>
      <c r="AL732">
        <v>4388.8599999999997</v>
      </c>
      <c r="AM732">
        <f t="shared" si="33"/>
        <v>56</v>
      </c>
      <c r="AN732" t="str">
        <f t="shared" si="34"/>
        <v>54-58</v>
      </c>
      <c r="AO732" t="str">
        <f t="shared" si="35"/>
        <v>4.000 a 5.999</v>
      </c>
    </row>
    <row r="733" spans="1:41" x14ac:dyDescent="0.25">
      <c r="A733" t="s">
        <v>2926</v>
      </c>
      <c r="B733" t="s">
        <v>207</v>
      </c>
      <c r="C733">
        <v>1938742</v>
      </c>
      <c r="D733">
        <v>7407162638</v>
      </c>
      <c r="E733" t="s">
        <v>2927</v>
      </c>
      <c r="F733" t="s">
        <v>233</v>
      </c>
      <c r="G733" t="s">
        <v>2928</v>
      </c>
      <c r="H733" t="s">
        <v>211</v>
      </c>
      <c r="I733" t="s">
        <v>212</v>
      </c>
      <c r="K733" t="s">
        <v>213</v>
      </c>
      <c r="M733">
        <v>107</v>
      </c>
      <c r="N733" t="s">
        <v>2929</v>
      </c>
      <c r="O733" t="s">
        <v>228</v>
      </c>
      <c r="P733">
        <v>92</v>
      </c>
      <c r="Q733" t="s">
        <v>724</v>
      </c>
      <c r="R733" t="s">
        <v>228</v>
      </c>
      <c r="T733" t="s">
        <v>230</v>
      </c>
      <c r="U733" t="s">
        <v>9755</v>
      </c>
      <c r="V733">
        <v>4</v>
      </c>
      <c r="W733">
        <v>8</v>
      </c>
      <c r="X733" t="s">
        <v>218</v>
      </c>
      <c r="Z733" t="s">
        <v>219</v>
      </c>
      <c r="AC733">
        <v>0</v>
      </c>
      <c r="AE733">
        <v>0</v>
      </c>
      <c r="AI733" t="s">
        <v>220</v>
      </c>
      <c r="AJ733" t="s">
        <v>221</v>
      </c>
      <c r="AK733" s="15">
        <v>41025</v>
      </c>
      <c r="AL733">
        <v>5723.72</v>
      </c>
      <c r="AM733">
        <f t="shared" si="33"/>
        <v>37</v>
      </c>
      <c r="AN733" t="str">
        <f t="shared" si="34"/>
        <v>34-38</v>
      </c>
      <c r="AO733" t="str">
        <f t="shared" si="35"/>
        <v>4.000 a 5.999</v>
      </c>
    </row>
    <row r="734" spans="1:41" x14ac:dyDescent="0.25">
      <c r="A734" t="s">
        <v>2930</v>
      </c>
      <c r="B734" t="s">
        <v>207</v>
      </c>
      <c r="C734">
        <v>2247144</v>
      </c>
      <c r="D734">
        <v>65570545620</v>
      </c>
      <c r="E734" t="s">
        <v>2931</v>
      </c>
      <c r="F734" t="s">
        <v>233</v>
      </c>
      <c r="G734" t="s">
        <v>2932</v>
      </c>
      <c r="H734" t="s">
        <v>225</v>
      </c>
      <c r="I734" t="s">
        <v>212</v>
      </c>
      <c r="K734" t="s">
        <v>213</v>
      </c>
      <c r="M734">
        <v>942</v>
      </c>
      <c r="N734" t="s">
        <v>2174</v>
      </c>
      <c r="O734" t="s">
        <v>215</v>
      </c>
      <c r="P734">
        <v>29</v>
      </c>
      <c r="Q734" t="s">
        <v>229</v>
      </c>
      <c r="R734" t="s">
        <v>215</v>
      </c>
      <c r="S734" t="s">
        <v>563</v>
      </c>
      <c r="T734" t="s">
        <v>230</v>
      </c>
      <c r="U734" t="s">
        <v>9755</v>
      </c>
      <c r="V734">
        <v>4</v>
      </c>
      <c r="W734">
        <v>5</v>
      </c>
      <c r="X734" t="s">
        <v>218</v>
      </c>
      <c r="Z734" t="s">
        <v>219</v>
      </c>
      <c r="AB734" t="s">
        <v>320</v>
      </c>
      <c r="AC734">
        <v>0</v>
      </c>
      <c r="AE734">
        <v>0</v>
      </c>
      <c r="AG734" t="s">
        <v>2933</v>
      </c>
      <c r="AH734" t="s">
        <v>2934</v>
      </c>
      <c r="AI734" t="s">
        <v>220</v>
      </c>
      <c r="AJ734" t="s">
        <v>221</v>
      </c>
      <c r="AK734" s="15">
        <v>42249</v>
      </c>
      <c r="AL734">
        <v>4861.6099999999997</v>
      </c>
      <c r="AM734">
        <f t="shared" si="33"/>
        <v>41</v>
      </c>
      <c r="AN734" t="str">
        <f t="shared" si="34"/>
        <v>39-43</v>
      </c>
      <c r="AO734" t="str">
        <f t="shared" si="35"/>
        <v>4.000 a 5.999</v>
      </c>
    </row>
    <row r="735" spans="1:41" x14ac:dyDescent="0.25">
      <c r="A735" t="s">
        <v>2935</v>
      </c>
      <c r="B735" t="s">
        <v>207</v>
      </c>
      <c r="C735">
        <v>1531988</v>
      </c>
      <c r="D735">
        <v>1462785697</v>
      </c>
      <c r="E735" t="s">
        <v>2936</v>
      </c>
      <c r="F735" t="s">
        <v>233</v>
      </c>
      <c r="G735" t="s">
        <v>2937</v>
      </c>
      <c r="H735" t="s">
        <v>225</v>
      </c>
      <c r="I735" t="s">
        <v>212</v>
      </c>
      <c r="K735" t="s">
        <v>242</v>
      </c>
      <c r="L735" t="s">
        <v>2667</v>
      </c>
      <c r="M735">
        <v>723</v>
      </c>
      <c r="N735" t="s">
        <v>1032</v>
      </c>
      <c r="O735" t="s">
        <v>215</v>
      </c>
      <c r="P735">
        <v>585</v>
      </c>
      <c r="Q735" t="s">
        <v>1033</v>
      </c>
      <c r="R735" t="s">
        <v>215</v>
      </c>
      <c r="T735" t="s">
        <v>217</v>
      </c>
      <c r="U735" t="s">
        <v>9755</v>
      </c>
      <c r="V735">
        <v>4</v>
      </c>
      <c r="W735">
        <v>12</v>
      </c>
      <c r="X735" t="s">
        <v>218</v>
      </c>
      <c r="Z735" t="s">
        <v>219</v>
      </c>
      <c r="AC735">
        <v>0</v>
      </c>
      <c r="AE735">
        <v>0</v>
      </c>
      <c r="AI735" t="s">
        <v>220</v>
      </c>
      <c r="AJ735" t="s">
        <v>221</v>
      </c>
      <c r="AK735" s="15">
        <v>38861</v>
      </c>
      <c r="AL735">
        <v>5465.44</v>
      </c>
      <c r="AM735">
        <f t="shared" si="33"/>
        <v>36</v>
      </c>
      <c r="AN735" t="str">
        <f t="shared" si="34"/>
        <v>34-38</v>
      </c>
      <c r="AO735" t="str">
        <f t="shared" si="35"/>
        <v>4.000 a 5.999</v>
      </c>
    </row>
    <row r="736" spans="1:41" x14ac:dyDescent="0.25">
      <c r="A736" t="s">
        <v>2938</v>
      </c>
      <c r="B736" t="s">
        <v>207</v>
      </c>
      <c r="C736">
        <v>1512095</v>
      </c>
      <c r="D736">
        <v>6134581682</v>
      </c>
      <c r="E736" t="s">
        <v>2939</v>
      </c>
      <c r="F736" t="s">
        <v>233</v>
      </c>
      <c r="G736" t="s">
        <v>2940</v>
      </c>
      <c r="H736" t="s">
        <v>211</v>
      </c>
      <c r="I736" t="s">
        <v>212</v>
      </c>
      <c r="K736" t="s">
        <v>213</v>
      </c>
      <c r="L736" t="s">
        <v>2941</v>
      </c>
      <c r="M736">
        <v>1259</v>
      </c>
      <c r="N736" t="s">
        <v>1280</v>
      </c>
      <c r="O736" t="s">
        <v>228</v>
      </c>
      <c r="P736">
        <v>29</v>
      </c>
      <c r="Q736" t="s">
        <v>229</v>
      </c>
      <c r="R736" t="s">
        <v>215</v>
      </c>
      <c r="T736" t="s">
        <v>217</v>
      </c>
      <c r="U736" t="s">
        <v>9755</v>
      </c>
      <c r="V736">
        <v>4</v>
      </c>
      <c r="W736">
        <v>12</v>
      </c>
      <c r="X736" t="s">
        <v>218</v>
      </c>
      <c r="Z736" t="s">
        <v>219</v>
      </c>
      <c r="AC736">
        <v>0</v>
      </c>
      <c r="AE736">
        <v>0</v>
      </c>
      <c r="AI736" t="s">
        <v>220</v>
      </c>
      <c r="AJ736" t="s">
        <v>221</v>
      </c>
      <c r="AK736" s="15">
        <v>38659</v>
      </c>
      <c r="AL736">
        <v>6274.71</v>
      </c>
      <c r="AM736">
        <f t="shared" si="33"/>
        <v>39</v>
      </c>
      <c r="AN736" t="str">
        <f t="shared" si="34"/>
        <v>39-43</v>
      </c>
      <c r="AO736" t="str">
        <f t="shared" si="35"/>
        <v>6.000 a 7.999</v>
      </c>
    </row>
    <row r="737" spans="1:41" x14ac:dyDescent="0.25">
      <c r="A737" t="s">
        <v>2942</v>
      </c>
      <c r="B737" t="s">
        <v>207</v>
      </c>
      <c r="C737">
        <v>1476997</v>
      </c>
      <c r="D737">
        <v>3829984642</v>
      </c>
      <c r="E737" t="s">
        <v>2943</v>
      </c>
      <c r="F737" t="s">
        <v>233</v>
      </c>
      <c r="G737" t="s">
        <v>2944</v>
      </c>
      <c r="H737" t="s">
        <v>211</v>
      </c>
      <c r="I737" t="s">
        <v>212</v>
      </c>
      <c r="K737" t="s">
        <v>1736</v>
      </c>
      <c r="L737" t="s">
        <v>2945</v>
      </c>
      <c r="M737">
        <v>165</v>
      </c>
      <c r="N737" t="s">
        <v>2946</v>
      </c>
      <c r="O737" t="s">
        <v>215</v>
      </c>
      <c r="P737">
        <v>131</v>
      </c>
      <c r="Q737" t="s">
        <v>357</v>
      </c>
      <c r="R737" t="s">
        <v>215</v>
      </c>
      <c r="T737" t="s">
        <v>230</v>
      </c>
      <c r="U737" t="s">
        <v>9755</v>
      </c>
      <c r="V737">
        <v>3</v>
      </c>
      <c r="W737">
        <v>12</v>
      </c>
      <c r="X737" t="s">
        <v>218</v>
      </c>
      <c r="Z737" t="s">
        <v>219</v>
      </c>
      <c r="AC737">
        <v>0</v>
      </c>
      <c r="AE737">
        <v>0</v>
      </c>
      <c r="AI737" t="s">
        <v>220</v>
      </c>
      <c r="AJ737" t="s">
        <v>221</v>
      </c>
      <c r="AK737" s="15">
        <v>38301</v>
      </c>
      <c r="AL737">
        <v>6648.15</v>
      </c>
      <c r="AM737">
        <f t="shared" si="33"/>
        <v>45</v>
      </c>
      <c r="AN737" t="str">
        <f t="shared" si="34"/>
        <v>44-48</v>
      </c>
      <c r="AO737" t="str">
        <f t="shared" si="35"/>
        <v>6.000 a 7.999</v>
      </c>
    </row>
    <row r="738" spans="1:41" x14ac:dyDescent="0.25">
      <c r="A738" t="s">
        <v>2947</v>
      </c>
      <c r="B738" t="s">
        <v>207</v>
      </c>
      <c r="C738">
        <v>3300629</v>
      </c>
      <c r="D738">
        <v>5901123174</v>
      </c>
      <c r="E738" t="s">
        <v>2948</v>
      </c>
      <c r="F738" t="s">
        <v>233</v>
      </c>
      <c r="G738" t="s">
        <v>2949</v>
      </c>
      <c r="H738" t="s">
        <v>225</v>
      </c>
      <c r="I738" t="s">
        <v>212</v>
      </c>
      <c r="K738" t="s">
        <v>1284</v>
      </c>
      <c r="M738">
        <v>1152</v>
      </c>
      <c r="N738" t="s">
        <v>503</v>
      </c>
      <c r="O738" t="s">
        <v>237</v>
      </c>
      <c r="P738">
        <v>410</v>
      </c>
      <c r="Q738" t="s">
        <v>1567</v>
      </c>
      <c r="R738" t="s">
        <v>215</v>
      </c>
      <c r="T738" t="s">
        <v>252</v>
      </c>
      <c r="U738" t="s">
        <v>9755</v>
      </c>
      <c r="V738">
        <v>1</v>
      </c>
      <c r="W738">
        <v>1</v>
      </c>
      <c r="X738" t="s">
        <v>218</v>
      </c>
      <c r="Z738" t="s">
        <v>219</v>
      </c>
      <c r="AC738">
        <v>0</v>
      </c>
      <c r="AE738">
        <v>0</v>
      </c>
      <c r="AI738" t="s">
        <v>220</v>
      </c>
      <c r="AJ738" t="s">
        <v>221</v>
      </c>
      <c r="AK738" s="15">
        <v>44753</v>
      </c>
      <c r="AL738">
        <v>3058.7</v>
      </c>
      <c r="AM738">
        <f t="shared" si="33"/>
        <v>25</v>
      </c>
      <c r="AN738" t="str">
        <f t="shared" si="34"/>
        <v>24-28</v>
      </c>
      <c r="AO738" t="str">
        <f t="shared" si="35"/>
        <v>2.000 a 3.999</v>
      </c>
    </row>
    <row r="739" spans="1:41" x14ac:dyDescent="0.25">
      <c r="A739" t="s">
        <v>2950</v>
      </c>
      <c r="B739" t="s">
        <v>207</v>
      </c>
      <c r="C739">
        <v>1360726</v>
      </c>
      <c r="D739">
        <v>97114146515</v>
      </c>
      <c r="E739" t="s">
        <v>2951</v>
      </c>
      <c r="F739" t="s">
        <v>233</v>
      </c>
      <c r="G739" t="s">
        <v>2952</v>
      </c>
      <c r="H739" t="s">
        <v>225</v>
      </c>
      <c r="I739" t="s">
        <v>212</v>
      </c>
      <c r="K739" t="s">
        <v>581</v>
      </c>
      <c r="M739">
        <v>356</v>
      </c>
      <c r="N739" t="s">
        <v>1214</v>
      </c>
      <c r="O739" t="s">
        <v>215</v>
      </c>
      <c r="P739">
        <v>356</v>
      </c>
      <c r="Q739" t="s">
        <v>1214</v>
      </c>
      <c r="R739" t="s">
        <v>215</v>
      </c>
      <c r="T739" t="s">
        <v>230</v>
      </c>
      <c r="U739" t="s">
        <v>9755</v>
      </c>
      <c r="V739">
        <v>4</v>
      </c>
      <c r="W739">
        <v>9</v>
      </c>
      <c r="X739" t="s">
        <v>218</v>
      </c>
      <c r="Z739" t="s">
        <v>219</v>
      </c>
      <c r="AC739">
        <v>0</v>
      </c>
      <c r="AE739">
        <v>0</v>
      </c>
      <c r="AI739" t="s">
        <v>220</v>
      </c>
      <c r="AJ739" t="s">
        <v>221</v>
      </c>
      <c r="AK739" s="15">
        <v>40204</v>
      </c>
      <c r="AL739">
        <v>6411.01</v>
      </c>
      <c r="AM739">
        <f t="shared" si="33"/>
        <v>46</v>
      </c>
      <c r="AN739" t="str">
        <f t="shared" si="34"/>
        <v>44-48</v>
      </c>
      <c r="AO739" t="str">
        <f t="shared" si="35"/>
        <v>6.000 a 7.999</v>
      </c>
    </row>
    <row r="740" spans="1:41" x14ac:dyDescent="0.25">
      <c r="A740" t="s">
        <v>2953</v>
      </c>
      <c r="B740" t="s">
        <v>239</v>
      </c>
      <c r="C740">
        <v>1434782</v>
      </c>
      <c r="D740">
        <v>57302278687</v>
      </c>
      <c r="E740" t="s">
        <v>2954</v>
      </c>
      <c r="F740" t="s">
        <v>209</v>
      </c>
      <c r="G740" t="s">
        <v>2955</v>
      </c>
      <c r="H740" t="s">
        <v>225</v>
      </c>
      <c r="I740" t="s">
        <v>212</v>
      </c>
      <c r="K740" t="s">
        <v>213</v>
      </c>
      <c r="L740" t="s">
        <v>235</v>
      </c>
      <c r="M740">
        <v>212</v>
      </c>
      <c r="N740" t="s">
        <v>1668</v>
      </c>
      <c r="O740" t="s">
        <v>244</v>
      </c>
      <c r="P740">
        <v>211</v>
      </c>
      <c r="Q740" t="s">
        <v>245</v>
      </c>
      <c r="R740" t="s">
        <v>244</v>
      </c>
      <c r="T740" t="s">
        <v>217</v>
      </c>
      <c r="U740" t="s">
        <v>9755</v>
      </c>
      <c r="V740">
        <v>4</v>
      </c>
      <c r="W740">
        <v>12</v>
      </c>
      <c r="X740" t="s">
        <v>218</v>
      </c>
      <c r="Z740" t="s">
        <v>219</v>
      </c>
      <c r="AC740">
        <v>0</v>
      </c>
      <c r="AE740">
        <v>0</v>
      </c>
      <c r="AI740" t="s">
        <v>220</v>
      </c>
      <c r="AJ740" t="s">
        <v>221</v>
      </c>
      <c r="AK740" s="15">
        <v>37939</v>
      </c>
      <c r="AL740">
        <v>5852.91</v>
      </c>
      <c r="AM740">
        <f t="shared" si="33"/>
        <v>57</v>
      </c>
      <c r="AN740" t="str">
        <f t="shared" si="34"/>
        <v>54-58</v>
      </c>
      <c r="AO740" t="str">
        <f t="shared" si="35"/>
        <v>4.000 a 5.999</v>
      </c>
    </row>
    <row r="741" spans="1:41" x14ac:dyDescent="0.25">
      <c r="A741" t="s">
        <v>2956</v>
      </c>
      <c r="B741" t="s">
        <v>207</v>
      </c>
      <c r="C741">
        <v>413427</v>
      </c>
      <c r="D741">
        <v>74026070620</v>
      </c>
      <c r="E741" t="s">
        <v>2957</v>
      </c>
      <c r="F741" t="s">
        <v>209</v>
      </c>
      <c r="G741" t="s">
        <v>2958</v>
      </c>
      <c r="H741" t="s">
        <v>211</v>
      </c>
      <c r="I741" t="s">
        <v>212</v>
      </c>
      <c r="K741" t="s">
        <v>213</v>
      </c>
      <c r="L741" t="s">
        <v>261</v>
      </c>
      <c r="M741">
        <v>694</v>
      </c>
      <c r="N741" t="s">
        <v>1394</v>
      </c>
      <c r="O741" t="s">
        <v>228</v>
      </c>
      <c r="P741">
        <v>59</v>
      </c>
      <c r="Q741" t="s">
        <v>251</v>
      </c>
      <c r="R741" t="s">
        <v>215</v>
      </c>
      <c r="T741" t="s">
        <v>499</v>
      </c>
      <c r="U741" t="s">
        <v>9752</v>
      </c>
      <c r="V741">
        <v>4</v>
      </c>
      <c r="W741">
        <v>16</v>
      </c>
      <c r="X741" t="s">
        <v>218</v>
      </c>
      <c r="Z741" t="s">
        <v>219</v>
      </c>
      <c r="AC741">
        <v>0</v>
      </c>
      <c r="AE741">
        <v>0</v>
      </c>
      <c r="AI741" t="s">
        <v>220</v>
      </c>
      <c r="AJ741" t="s">
        <v>221</v>
      </c>
      <c r="AK741" s="15">
        <v>32862</v>
      </c>
      <c r="AL741">
        <v>3275.51</v>
      </c>
      <c r="AM741">
        <f t="shared" si="33"/>
        <v>55</v>
      </c>
      <c r="AN741" t="str">
        <f t="shared" si="34"/>
        <v>54-58</v>
      </c>
      <c r="AO741" t="str">
        <f t="shared" si="35"/>
        <v>2.000 a 3.999</v>
      </c>
    </row>
    <row r="742" spans="1:41" x14ac:dyDescent="0.25">
      <c r="A742" t="s">
        <v>2959</v>
      </c>
      <c r="B742" t="s">
        <v>207</v>
      </c>
      <c r="C742">
        <v>409399</v>
      </c>
      <c r="D742">
        <v>35187697668</v>
      </c>
      <c r="E742" t="s">
        <v>2960</v>
      </c>
      <c r="F742" t="s">
        <v>209</v>
      </c>
      <c r="G742" t="s">
        <v>2961</v>
      </c>
      <c r="H742" t="s">
        <v>225</v>
      </c>
      <c r="I742" t="s">
        <v>212</v>
      </c>
      <c r="K742" t="s">
        <v>213</v>
      </c>
      <c r="L742" t="s">
        <v>261</v>
      </c>
      <c r="M742">
        <v>2</v>
      </c>
      <c r="N742" t="s">
        <v>1572</v>
      </c>
      <c r="O742" t="s">
        <v>215</v>
      </c>
      <c r="P742">
        <v>4</v>
      </c>
      <c r="Q742" t="s">
        <v>262</v>
      </c>
      <c r="R742" t="s">
        <v>215</v>
      </c>
      <c r="T742" t="s">
        <v>217</v>
      </c>
      <c r="U742" t="s">
        <v>9756</v>
      </c>
      <c r="V742">
        <v>4</v>
      </c>
      <c r="W742">
        <v>16</v>
      </c>
      <c r="X742" t="s">
        <v>218</v>
      </c>
      <c r="Z742" t="s">
        <v>219</v>
      </c>
      <c r="AC742">
        <v>0</v>
      </c>
      <c r="AE742">
        <v>0</v>
      </c>
      <c r="AI742" t="s">
        <v>220</v>
      </c>
      <c r="AJ742" t="s">
        <v>221</v>
      </c>
      <c r="AK742" s="15">
        <v>28522</v>
      </c>
      <c r="AL742">
        <v>21509.11</v>
      </c>
      <c r="AM742">
        <f t="shared" si="33"/>
        <v>66</v>
      </c>
      <c r="AN742" t="str">
        <f t="shared" si="34"/>
        <v>64-68</v>
      </c>
      <c r="AO742" t="str">
        <f t="shared" si="35"/>
        <v>20.000 ou mais</v>
      </c>
    </row>
    <row r="743" spans="1:41" x14ac:dyDescent="0.25">
      <c r="A743" t="s">
        <v>2962</v>
      </c>
      <c r="B743" t="s">
        <v>239</v>
      </c>
      <c r="C743">
        <v>1362643</v>
      </c>
      <c r="D743">
        <v>92383033472</v>
      </c>
      <c r="E743" t="s">
        <v>2963</v>
      </c>
      <c r="F743" t="s">
        <v>209</v>
      </c>
      <c r="G743" t="s">
        <v>2964</v>
      </c>
      <c r="H743" t="s">
        <v>211</v>
      </c>
      <c r="I743" t="s">
        <v>212</v>
      </c>
      <c r="K743" t="s">
        <v>317</v>
      </c>
      <c r="L743" t="s">
        <v>655</v>
      </c>
      <c r="M743">
        <v>498</v>
      </c>
      <c r="N743" t="s">
        <v>423</v>
      </c>
      <c r="O743" t="s">
        <v>244</v>
      </c>
      <c r="P743">
        <v>211</v>
      </c>
      <c r="Q743" t="s">
        <v>245</v>
      </c>
      <c r="R743" t="s">
        <v>244</v>
      </c>
      <c r="T743" t="s">
        <v>230</v>
      </c>
      <c r="U743" t="s">
        <v>9755</v>
      </c>
      <c r="V743">
        <v>4</v>
      </c>
      <c r="W743">
        <v>13</v>
      </c>
      <c r="X743" t="s">
        <v>218</v>
      </c>
      <c r="Z743" t="s">
        <v>219</v>
      </c>
      <c r="AC743">
        <v>0</v>
      </c>
      <c r="AE743">
        <v>0</v>
      </c>
      <c r="AI743" t="s">
        <v>220</v>
      </c>
      <c r="AJ743" t="s">
        <v>221</v>
      </c>
      <c r="AK743" s="15">
        <v>37530</v>
      </c>
      <c r="AL743">
        <v>11180.83</v>
      </c>
      <c r="AM743">
        <f t="shared" si="33"/>
        <v>47</v>
      </c>
      <c r="AN743" t="str">
        <f t="shared" si="34"/>
        <v>44-48</v>
      </c>
      <c r="AO743" t="str">
        <f t="shared" si="35"/>
        <v>10.000 a 11.999</v>
      </c>
    </row>
    <row r="744" spans="1:41" x14ac:dyDescent="0.25">
      <c r="A744" t="s">
        <v>2965</v>
      </c>
      <c r="B744" t="s">
        <v>239</v>
      </c>
      <c r="C744">
        <v>1362645</v>
      </c>
      <c r="D744">
        <v>2678400638</v>
      </c>
      <c r="E744" t="s">
        <v>2966</v>
      </c>
      <c r="F744" t="s">
        <v>209</v>
      </c>
      <c r="G744" t="s">
        <v>2967</v>
      </c>
      <c r="H744" t="s">
        <v>211</v>
      </c>
      <c r="I744" t="s">
        <v>212</v>
      </c>
      <c r="K744" t="s">
        <v>213</v>
      </c>
      <c r="L744" t="s">
        <v>235</v>
      </c>
      <c r="M744">
        <v>486</v>
      </c>
      <c r="N744" t="s">
        <v>2061</v>
      </c>
      <c r="O744" t="s">
        <v>244</v>
      </c>
      <c r="P744">
        <v>211</v>
      </c>
      <c r="Q744" t="s">
        <v>245</v>
      </c>
      <c r="R744" t="s">
        <v>244</v>
      </c>
      <c r="T744" t="s">
        <v>217</v>
      </c>
      <c r="U744" t="s">
        <v>9755</v>
      </c>
      <c r="V744">
        <v>4</v>
      </c>
      <c r="W744">
        <v>13</v>
      </c>
      <c r="X744" t="s">
        <v>218</v>
      </c>
      <c r="Z744" t="s">
        <v>219</v>
      </c>
      <c r="AC744">
        <v>0</v>
      </c>
      <c r="AE744">
        <v>0</v>
      </c>
      <c r="AI744" t="s">
        <v>220</v>
      </c>
      <c r="AJ744" t="s">
        <v>221</v>
      </c>
      <c r="AK744" s="15">
        <v>37524</v>
      </c>
      <c r="AL744">
        <v>6081.19</v>
      </c>
      <c r="AM744">
        <f t="shared" si="33"/>
        <v>45</v>
      </c>
      <c r="AN744" t="str">
        <f t="shared" si="34"/>
        <v>44-48</v>
      </c>
      <c r="AO744" t="str">
        <f t="shared" si="35"/>
        <v>6.000 a 7.999</v>
      </c>
    </row>
    <row r="745" spans="1:41" x14ac:dyDescent="0.25">
      <c r="A745" t="s">
        <v>2968</v>
      </c>
      <c r="B745" t="s">
        <v>207</v>
      </c>
      <c r="C745">
        <v>2577877</v>
      </c>
      <c r="D745">
        <v>28969051899</v>
      </c>
      <c r="E745" t="s">
        <v>2969</v>
      </c>
      <c r="F745" t="s">
        <v>209</v>
      </c>
      <c r="G745" t="s">
        <v>2970</v>
      </c>
      <c r="H745" t="s">
        <v>225</v>
      </c>
      <c r="I745" t="s">
        <v>212</v>
      </c>
      <c r="K745" t="s">
        <v>317</v>
      </c>
      <c r="L745" t="s">
        <v>318</v>
      </c>
      <c r="M745">
        <v>944</v>
      </c>
      <c r="N745" t="s">
        <v>313</v>
      </c>
      <c r="O745" t="s">
        <v>215</v>
      </c>
      <c r="P745">
        <v>80</v>
      </c>
      <c r="Q745" t="s">
        <v>461</v>
      </c>
      <c r="R745" t="s">
        <v>215</v>
      </c>
      <c r="T745" t="s">
        <v>263</v>
      </c>
      <c r="U745" t="s">
        <v>9756</v>
      </c>
      <c r="V745">
        <v>4</v>
      </c>
      <c r="W745">
        <v>10</v>
      </c>
      <c r="X745" t="s">
        <v>218</v>
      </c>
      <c r="Z745" t="s">
        <v>219</v>
      </c>
      <c r="AC745">
        <v>0</v>
      </c>
      <c r="AE745">
        <v>0</v>
      </c>
      <c r="AI745" t="s">
        <v>220</v>
      </c>
      <c r="AJ745" t="s">
        <v>221</v>
      </c>
      <c r="AK745" s="15">
        <v>39835</v>
      </c>
      <c r="AL745">
        <v>18337.099999999999</v>
      </c>
      <c r="AM745">
        <f t="shared" si="33"/>
        <v>41</v>
      </c>
      <c r="AN745" t="str">
        <f t="shared" si="34"/>
        <v>39-43</v>
      </c>
      <c r="AO745" t="str">
        <f t="shared" si="35"/>
        <v>18.000 a 19.999</v>
      </c>
    </row>
    <row r="746" spans="1:41" x14ac:dyDescent="0.25">
      <c r="A746" t="s">
        <v>2971</v>
      </c>
      <c r="B746" t="s">
        <v>207</v>
      </c>
      <c r="C746">
        <v>3066750</v>
      </c>
      <c r="D746">
        <v>5373367613</v>
      </c>
      <c r="E746" t="s">
        <v>2972</v>
      </c>
      <c r="F746" t="s">
        <v>233</v>
      </c>
      <c r="G746" t="s">
        <v>2973</v>
      </c>
      <c r="H746" t="s">
        <v>211</v>
      </c>
      <c r="I746" t="s">
        <v>212</v>
      </c>
      <c r="K746" t="s">
        <v>213</v>
      </c>
      <c r="M746">
        <v>74</v>
      </c>
      <c r="N746" t="s">
        <v>609</v>
      </c>
      <c r="O746" t="s">
        <v>215</v>
      </c>
      <c r="P746">
        <v>59</v>
      </c>
      <c r="Q746" t="s">
        <v>251</v>
      </c>
      <c r="R746" t="s">
        <v>215</v>
      </c>
      <c r="T746" t="s">
        <v>252</v>
      </c>
      <c r="U746" t="s">
        <v>9755</v>
      </c>
      <c r="V746">
        <v>3</v>
      </c>
      <c r="W746">
        <v>3</v>
      </c>
      <c r="X746" t="s">
        <v>218</v>
      </c>
      <c r="Z746" t="s">
        <v>219</v>
      </c>
      <c r="AC746">
        <v>0</v>
      </c>
      <c r="AE746">
        <v>0</v>
      </c>
      <c r="AI746" t="s">
        <v>220</v>
      </c>
      <c r="AJ746" t="s">
        <v>221</v>
      </c>
      <c r="AK746" s="15">
        <v>43348</v>
      </c>
      <c r="AL746">
        <v>3564.51</v>
      </c>
      <c r="AM746">
        <f t="shared" si="33"/>
        <v>42</v>
      </c>
      <c r="AN746" t="str">
        <f t="shared" si="34"/>
        <v>39-43</v>
      </c>
      <c r="AO746" t="str">
        <f t="shared" si="35"/>
        <v>2.000 a 3.999</v>
      </c>
    </row>
    <row r="747" spans="1:41" x14ac:dyDescent="0.25">
      <c r="A747" t="s">
        <v>2974</v>
      </c>
      <c r="B747" t="s">
        <v>239</v>
      </c>
      <c r="C747">
        <v>1546514</v>
      </c>
      <c r="D747">
        <v>4142633678</v>
      </c>
      <c r="E747" t="s">
        <v>2975</v>
      </c>
      <c r="F747" t="s">
        <v>209</v>
      </c>
      <c r="G747" t="s">
        <v>2976</v>
      </c>
      <c r="H747" t="s">
        <v>335</v>
      </c>
      <c r="I747" t="s">
        <v>212</v>
      </c>
      <c r="K747" t="s">
        <v>213</v>
      </c>
      <c r="L747" t="s">
        <v>261</v>
      </c>
      <c r="M747">
        <v>486</v>
      </c>
      <c r="N747" t="s">
        <v>2061</v>
      </c>
      <c r="O747" t="s">
        <v>244</v>
      </c>
      <c r="P747">
        <v>211</v>
      </c>
      <c r="Q747" t="s">
        <v>245</v>
      </c>
      <c r="R747" t="s">
        <v>244</v>
      </c>
      <c r="T747" t="s">
        <v>230</v>
      </c>
      <c r="U747" t="s">
        <v>9754</v>
      </c>
      <c r="V747">
        <v>4</v>
      </c>
      <c r="W747">
        <v>11</v>
      </c>
      <c r="X747" t="s">
        <v>218</v>
      </c>
      <c r="Z747" t="s">
        <v>219</v>
      </c>
      <c r="AC747">
        <v>0</v>
      </c>
      <c r="AE747">
        <v>0</v>
      </c>
      <c r="AI747" t="s">
        <v>220</v>
      </c>
      <c r="AJ747" t="s">
        <v>221</v>
      </c>
      <c r="AK747" s="15">
        <v>38945</v>
      </c>
      <c r="AL747">
        <v>7601.71</v>
      </c>
      <c r="AM747">
        <f t="shared" si="33"/>
        <v>42</v>
      </c>
      <c r="AN747" t="str">
        <f t="shared" si="34"/>
        <v>39-43</v>
      </c>
      <c r="AO747" t="str">
        <f t="shared" si="35"/>
        <v>6.000 a 7.999</v>
      </c>
    </row>
    <row r="748" spans="1:41" x14ac:dyDescent="0.25">
      <c r="A748" t="s">
        <v>2977</v>
      </c>
      <c r="B748" t="s">
        <v>207</v>
      </c>
      <c r="C748">
        <v>1672563</v>
      </c>
      <c r="D748">
        <v>43267963168</v>
      </c>
      <c r="E748" t="s">
        <v>2978</v>
      </c>
      <c r="F748" t="s">
        <v>209</v>
      </c>
      <c r="G748" t="s">
        <v>2979</v>
      </c>
      <c r="H748" t="s">
        <v>211</v>
      </c>
      <c r="I748" t="s">
        <v>212</v>
      </c>
      <c r="K748" t="s">
        <v>213</v>
      </c>
      <c r="L748" t="s">
        <v>235</v>
      </c>
      <c r="M748">
        <v>1152</v>
      </c>
      <c r="N748" t="s">
        <v>503</v>
      </c>
      <c r="O748" t="s">
        <v>237</v>
      </c>
      <c r="P748">
        <v>1152</v>
      </c>
      <c r="Q748" t="s">
        <v>503</v>
      </c>
      <c r="R748" t="s">
        <v>237</v>
      </c>
      <c r="T748" t="s">
        <v>252</v>
      </c>
      <c r="U748" t="s">
        <v>9755</v>
      </c>
      <c r="V748">
        <v>4</v>
      </c>
      <c r="W748">
        <v>10</v>
      </c>
      <c r="X748" t="s">
        <v>218</v>
      </c>
      <c r="Z748" t="s">
        <v>219</v>
      </c>
      <c r="AC748">
        <v>0</v>
      </c>
      <c r="AE748">
        <v>0</v>
      </c>
      <c r="AI748" t="s">
        <v>220</v>
      </c>
      <c r="AJ748" t="s">
        <v>221</v>
      </c>
      <c r="AK748" s="15">
        <v>39835</v>
      </c>
      <c r="AL748">
        <v>5002.01</v>
      </c>
      <c r="AM748">
        <f t="shared" si="33"/>
        <v>58</v>
      </c>
      <c r="AN748" t="str">
        <f t="shared" si="34"/>
        <v>54-58</v>
      </c>
      <c r="AO748" t="str">
        <f t="shared" si="35"/>
        <v>4.000 a 5.999</v>
      </c>
    </row>
    <row r="749" spans="1:41" x14ac:dyDescent="0.25">
      <c r="A749" t="s">
        <v>2980</v>
      </c>
      <c r="B749" t="s">
        <v>239</v>
      </c>
      <c r="C749">
        <v>1873251</v>
      </c>
      <c r="D749">
        <v>6709363678</v>
      </c>
      <c r="E749" t="s">
        <v>2981</v>
      </c>
      <c r="F749" t="s">
        <v>209</v>
      </c>
      <c r="G749" t="s">
        <v>2982</v>
      </c>
      <c r="H749" t="s">
        <v>225</v>
      </c>
      <c r="I749" t="s">
        <v>212</v>
      </c>
      <c r="K749" t="s">
        <v>213</v>
      </c>
      <c r="M749">
        <v>486</v>
      </c>
      <c r="N749" t="s">
        <v>2061</v>
      </c>
      <c r="O749" t="s">
        <v>244</v>
      </c>
      <c r="P749">
        <v>211</v>
      </c>
      <c r="Q749" t="s">
        <v>245</v>
      </c>
      <c r="R749" t="s">
        <v>244</v>
      </c>
      <c r="T749" t="s">
        <v>217</v>
      </c>
      <c r="U749" t="s">
        <v>9755</v>
      </c>
      <c r="V749">
        <v>4</v>
      </c>
      <c r="W749">
        <v>8</v>
      </c>
      <c r="X749" t="s">
        <v>218</v>
      </c>
      <c r="Z749" t="s">
        <v>219</v>
      </c>
      <c r="AC749">
        <v>0</v>
      </c>
      <c r="AE749">
        <v>0</v>
      </c>
      <c r="AI749" t="s">
        <v>220</v>
      </c>
      <c r="AJ749" t="s">
        <v>221</v>
      </c>
      <c r="AK749" s="15">
        <v>40722</v>
      </c>
      <c r="AL749">
        <v>5022.3900000000003</v>
      </c>
      <c r="AM749">
        <f t="shared" si="33"/>
        <v>37</v>
      </c>
      <c r="AN749" t="str">
        <f t="shared" si="34"/>
        <v>34-38</v>
      </c>
      <c r="AO749" t="str">
        <f t="shared" si="35"/>
        <v>4.000 a 5.999</v>
      </c>
    </row>
    <row r="750" spans="1:41" x14ac:dyDescent="0.25">
      <c r="A750" t="s">
        <v>2983</v>
      </c>
      <c r="B750" t="s">
        <v>207</v>
      </c>
      <c r="C750">
        <v>2862709</v>
      </c>
      <c r="D750">
        <v>6739715629</v>
      </c>
      <c r="E750" t="s">
        <v>2984</v>
      </c>
      <c r="F750" t="s">
        <v>209</v>
      </c>
      <c r="G750" t="s">
        <v>2985</v>
      </c>
      <c r="H750" t="s">
        <v>225</v>
      </c>
      <c r="I750" t="s">
        <v>212</v>
      </c>
      <c r="K750" t="s">
        <v>213</v>
      </c>
      <c r="M750">
        <v>410</v>
      </c>
      <c r="N750" t="s">
        <v>1567</v>
      </c>
      <c r="O750" t="s">
        <v>215</v>
      </c>
      <c r="P750">
        <v>410</v>
      </c>
      <c r="Q750" t="s">
        <v>1567</v>
      </c>
      <c r="R750" t="s">
        <v>215</v>
      </c>
      <c r="T750" t="s">
        <v>263</v>
      </c>
      <c r="U750" t="s">
        <v>9755</v>
      </c>
      <c r="V750">
        <v>4</v>
      </c>
      <c r="W750">
        <v>8</v>
      </c>
      <c r="X750" t="s">
        <v>218</v>
      </c>
      <c r="Z750" t="s">
        <v>219</v>
      </c>
      <c r="AC750">
        <v>0</v>
      </c>
      <c r="AE750">
        <v>0</v>
      </c>
      <c r="AI750" t="s">
        <v>220</v>
      </c>
      <c r="AJ750" t="s">
        <v>221</v>
      </c>
      <c r="AK750" s="15">
        <v>40920</v>
      </c>
      <c r="AL750">
        <v>6995.48</v>
      </c>
      <c r="AM750">
        <f t="shared" si="33"/>
        <v>37</v>
      </c>
      <c r="AN750" t="str">
        <f t="shared" si="34"/>
        <v>34-38</v>
      </c>
      <c r="AO750" t="str">
        <f t="shared" si="35"/>
        <v>6.000 a 7.999</v>
      </c>
    </row>
    <row r="751" spans="1:41" x14ac:dyDescent="0.25">
      <c r="A751" t="s">
        <v>2986</v>
      </c>
      <c r="B751" t="s">
        <v>239</v>
      </c>
      <c r="C751">
        <v>413872</v>
      </c>
      <c r="D751">
        <v>43161227620</v>
      </c>
      <c r="E751" t="s">
        <v>2987</v>
      </c>
      <c r="F751" t="s">
        <v>209</v>
      </c>
      <c r="G751" t="s">
        <v>2988</v>
      </c>
      <c r="H751" t="s">
        <v>335</v>
      </c>
      <c r="I751" t="s">
        <v>212</v>
      </c>
      <c r="K751" t="s">
        <v>317</v>
      </c>
      <c r="L751" t="s">
        <v>2989</v>
      </c>
      <c r="M751">
        <v>179</v>
      </c>
      <c r="N751" t="s">
        <v>380</v>
      </c>
      <c r="O751" t="s">
        <v>283</v>
      </c>
      <c r="P751">
        <v>179</v>
      </c>
      <c r="Q751" t="s">
        <v>380</v>
      </c>
      <c r="R751" t="s">
        <v>283</v>
      </c>
      <c r="T751" t="s">
        <v>217</v>
      </c>
      <c r="U751" t="s">
        <v>9752</v>
      </c>
      <c r="V751">
        <v>4</v>
      </c>
      <c r="W751">
        <v>16</v>
      </c>
      <c r="X751" t="s">
        <v>218</v>
      </c>
      <c r="Z751" t="s">
        <v>219</v>
      </c>
      <c r="AC751">
        <v>0</v>
      </c>
      <c r="AE751">
        <v>0</v>
      </c>
      <c r="AI751" t="s">
        <v>220</v>
      </c>
      <c r="AJ751" t="s">
        <v>221</v>
      </c>
      <c r="AK751" s="15">
        <v>33483</v>
      </c>
      <c r="AL751">
        <v>3962.17</v>
      </c>
      <c r="AM751">
        <f t="shared" si="33"/>
        <v>64</v>
      </c>
      <c r="AN751" t="str">
        <f t="shared" si="34"/>
        <v>64-68</v>
      </c>
      <c r="AO751" t="str">
        <f t="shared" si="35"/>
        <v>2.000 a 3.999</v>
      </c>
    </row>
    <row r="752" spans="1:41" x14ac:dyDescent="0.25">
      <c r="A752" t="s">
        <v>2990</v>
      </c>
      <c r="B752" t="s">
        <v>239</v>
      </c>
      <c r="C752">
        <v>410041</v>
      </c>
      <c r="D752">
        <v>35038454615</v>
      </c>
      <c r="E752" t="s">
        <v>2991</v>
      </c>
      <c r="F752" t="s">
        <v>209</v>
      </c>
      <c r="G752" t="s">
        <v>2992</v>
      </c>
      <c r="H752" t="s">
        <v>225</v>
      </c>
      <c r="I752" t="s">
        <v>212</v>
      </c>
      <c r="K752" t="s">
        <v>242</v>
      </c>
      <c r="L752" t="s">
        <v>256</v>
      </c>
      <c r="M752">
        <v>216</v>
      </c>
      <c r="N752" t="s">
        <v>489</v>
      </c>
      <c r="O752" t="s">
        <v>244</v>
      </c>
      <c r="P752">
        <v>211</v>
      </c>
      <c r="Q752" t="s">
        <v>245</v>
      </c>
      <c r="R752" t="s">
        <v>244</v>
      </c>
      <c r="T752" t="s">
        <v>449</v>
      </c>
      <c r="U752" t="s">
        <v>9754</v>
      </c>
      <c r="V752">
        <v>4</v>
      </c>
      <c r="W752">
        <v>16</v>
      </c>
      <c r="X752" t="s">
        <v>218</v>
      </c>
      <c r="Z752" t="s">
        <v>219</v>
      </c>
      <c r="AC752">
        <v>0</v>
      </c>
      <c r="AE752">
        <v>0</v>
      </c>
      <c r="AI752" t="s">
        <v>220</v>
      </c>
      <c r="AJ752" t="s">
        <v>221</v>
      </c>
      <c r="AK752" s="15">
        <v>28891</v>
      </c>
      <c r="AL752">
        <v>12160.37</v>
      </c>
      <c r="AM752">
        <f t="shared" si="33"/>
        <v>67</v>
      </c>
      <c r="AN752" t="str">
        <f t="shared" si="34"/>
        <v>64-68</v>
      </c>
      <c r="AO752" t="str">
        <f t="shared" si="35"/>
        <v>12.000 a 13.999</v>
      </c>
    </row>
    <row r="753" spans="1:41" x14ac:dyDescent="0.25">
      <c r="A753" t="s">
        <v>2993</v>
      </c>
      <c r="B753" t="s">
        <v>239</v>
      </c>
      <c r="C753">
        <v>413381</v>
      </c>
      <c r="D753">
        <v>55564240634</v>
      </c>
      <c r="E753" t="s">
        <v>2994</v>
      </c>
      <c r="F753" t="s">
        <v>233</v>
      </c>
      <c r="G753" t="s">
        <v>2995</v>
      </c>
      <c r="H753" t="s">
        <v>211</v>
      </c>
      <c r="I753" t="s">
        <v>212</v>
      </c>
      <c r="K753" t="s">
        <v>213</v>
      </c>
      <c r="L753" t="s">
        <v>1165</v>
      </c>
      <c r="M753">
        <v>749</v>
      </c>
      <c r="N753" t="s">
        <v>1089</v>
      </c>
      <c r="O753" t="s">
        <v>283</v>
      </c>
      <c r="P753">
        <v>743</v>
      </c>
      <c r="Q753" t="s">
        <v>282</v>
      </c>
      <c r="R753" t="s">
        <v>283</v>
      </c>
      <c r="T753" t="s">
        <v>217</v>
      </c>
      <c r="U753" t="s">
        <v>9755</v>
      </c>
      <c r="V753">
        <v>4</v>
      </c>
      <c r="W753">
        <v>16</v>
      </c>
      <c r="X753" t="s">
        <v>218</v>
      </c>
      <c r="Z753" t="s">
        <v>219</v>
      </c>
      <c r="AC753">
        <v>0</v>
      </c>
      <c r="AE753">
        <v>0</v>
      </c>
      <c r="AI753" t="s">
        <v>220</v>
      </c>
      <c r="AJ753" t="s">
        <v>221</v>
      </c>
      <c r="AK753" s="15">
        <v>32800</v>
      </c>
      <c r="AL753">
        <v>10271.43</v>
      </c>
      <c r="AM753">
        <f t="shared" si="33"/>
        <v>56</v>
      </c>
      <c r="AN753" t="str">
        <f t="shared" si="34"/>
        <v>54-58</v>
      </c>
      <c r="AO753" t="str">
        <f t="shared" si="35"/>
        <v>10.000 a 11.999</v>
      </c>
    </row>
    <row r="754" spans="1:41" x14ac:dyDescent="0.25">
      <c r="A754" t="s">
        <v>2996</v>
      </c>
      <c r="B754" t="s">
        <v>207</v>
      </c>
      <c r="C754">
        <v>413642</v>
      </c>
      <c r="D754">
        <v>58856862620</v>
      </c>
      <c r="E754" t="s">
        <v>2997</v>
      </c>
      <c r="F754" t="s">
        <v>209</v>
      </c>
      <c r="G754" t="s">
        <v>2998</v>
      </c>
      <c r="H754" t="s">
        <v>225</v>
      </c>
      <c r="I754" t="s">
        <v>212</v>
      </c>
      <c r="K754" t="s">
        <v>213</v>
      </c>
      <c r="L754" t="s">
        <v>235</v>
      </c>
      <c r="M754">
        <v>340</v>
      </c>
      <c r="N754" t="s">
        <v>670</v>
      </c>
      <c r="O754" t="s">
        <v>215</v>
      </c>
      <c r="P754">
        <v>340</v>
      </c>
      <c r="Q754" t="s">
        <v>670</v>
      </c>
      <c r="R754" t="s">
        <v>215</v>
      </c>
      <c r="T754" t="s">
        <v>230</v>
      </c>
      <c r="U754" t="s">
        <v>9755</v>
      </c>
      <c r="V754">
        <v>4</v>
      </c>
      <c r="W754">
        <v>16</v>
      </c>
      <c r="X754" t="s">
        <v>218</v>
      </c>
      <c r="Z754" t="s">
        <v>219</v>
      </c>
      <c r="AC754">
        <v>0</v>
      </c>
      <c r="AE754">
        <v>0</v>
      </c>
      <c r="AI754" t="s">
        <v>220</v>
      </c>
      <c r="AJ754" t="s">
        <v>221</v>
      </c>
      <c r="AK754" s="15">
        <v>33630</v>
      </c>
      <c r="AL754">
        <v>8670.4500000000007</v>
      </c>
      <c r="AM754">
        <f t="shared" si="33"/>
        <v>55</v>
      </c>
      <c r="AN754" t="str">
        <f t="shared" si="34"/>
        <v>54-58</v>
      </c>
      <c r="AO754" t="str">
        <f t="shared" si="35"/>
        <v>8.000 a 9.999</v>
      </c>
    </row>
    <row r="755" spans="1:41" x14ac:dyDescent="0.25">
      <c r="A755" t="s">
        <v>2999</v>
      </c>
      <c r="B755" t="s">
        <v>239</v>
      </c>
      <c r="C755">
        <v>3532727</v>
      </c>
      <c r="D755">
        <v>72495898653</v>
      </c>
      <c r="E755" t="s">
        <v>3000</v>
      </c>
      <c r="F755" t="s">
        <v>209</v>
      </c>
      <c r="G755" t="s">
        <v>3001</v>
      </c>
      <c r="H755" t="s">
        <v>225</v>
      </c>
      <c r="I755" t="s">
        <v>212</v>
      </c>
      <c r="K755" t="s">
        <v>213</v>
      </c>
      <c r="L755" t="s">
        <v>1951</v>
      </c>
      <c r="M755">
        <v>211</v>
      </c>
      <c r="N755" t="s">
        <v>245</v>
      </c>
      <c r="O755" t="s">
        <v>244</v>
      </c>
      <c r="P755">
        <v>211</v>
      </c>
      <c r="Q755" t="s">
        <v>245</v>
      </c>
      <c r="R755" t="s">
        <v>244</v>
      </c>
      <c r="T755" t="s">
        <v>263</v>
      </c>
      <c r="U755" t="s">
        <v>9755</v>
      </c>
      <c r="V755">
        <v>4</v>
      </c>
      <c r="W755">
        <v>6</v>
      </c>
      <c r="X755" t="s">
        <v>218</v>
      </c>
      <c r="Z755" t="s">
        <v>219</v>
      </c>
      <c r="AC755">
        <v>0</v>
      </c>
      <c r="AE755">
        <v>0</v>
      </c>
      <c r="AI755" t="s">
        <v>220</v>
      </c>
      <c r="AJ755" t="s">
        <v>221</v>
      </c>
      <c r="AK755" s="15">
        <v>41899</v>
      </c>
      <c r="AL755">
        <v>9088.3700000000008</v>
      </c>
      <c r="AM755">
        <f t="shared" si="33"/>
        <v>49</v>
      </c>
      <c r="AN755" t="str">
        <f t="shared" si="34"/>
        <v>49-53</v>
      </c>
      <c r="AO755" t="str">
        <f t="shared" si="35"/>
        <v>8.000 a 9.999</v>
      </c>
    </row>
    <row r="756" spans="1:41" x14ac:dyDescent="0.25">
      <c r="A756" t="s">
        <v>3002</v>
      </c>
      <c r="B756" t="s">
        <v>207</v>
      </c>
      <c r="C756">
        <v>2170294</v>
      </c>
      <c r="D756">
        <v>8614095660</v>
      </c>
      <c r="E756" t="s">
        <v>3003</v>
      </c>
      <c r="F756" t="s">
        <v>209</v>
      </c>
      <c r="G756" t="s">
        <v>3004</v>
      </c>
      <c r="H756" t="s">
        <v>211</v>
      </c>
      <c r="I756" t="s">
        <v>212</v>
      </c>
      <c r="K756" t="s">
        <v>213</v>
      </c>
      <c r="M756">
        <v>44</v>
      </c>
      <c r="N756" t="s">
        <v>3005</v>
      </c>
      <c r="O756" t="s">
        <v>215</v>
      </c>
      <c r="P756">
        <v>29</v>
      </c>
      <c r="Q756" t="s">
        <v>229</v>
      </c>
      <c r="R756" t="s">
        <v>215</v>
      </c>
      <c r="T756" t="s">
        <v>217</v>
      </c>
      <c r="U756" t="s">
        <v>9755</v>
      </c>
      <c r="V756">
        <v>4</v>
      </c>
      <c r="W756">
        <v>6</v>
      </c>
      <c r="X756" t="s">
        <v>218</v>
      </c>
      <c r="Z756" t="s">
        <v>219</v>
      </c>
      <c r="AC756">
        <v>0</v>
      </c>
      <c r="AE756">
        <v>0</v>
      </c>
      <c r="AI756" t="s">
        <v>220</v>
      </c>
      <c r="AJ756" t="s">
        <v>221</v>
      </c>
      <c r="AK756" s="15">
        <v>41928</v>
      </c>
      <c r="AL756">
        <v>4481.26</v>
      </c>
      <c r="AM756">
        <f t="shared" si="33"/>
        <v>35</v>
      </c>
      <c r="AN756" t="str">
        <f t="shared" si="34"/>
        <v>34-38</v>
      </c>
      <c r="AO756" t="str">
        <f t="shared" si="35"/>
        <v>4.000 a 5.999</v>
      </c>
    </row>
    <row r="757" spans="1:41" x14ac:dyDescent="0.25">
      <c r="A757" t="s">
        <v>3006</v>
      </c>
      <c r="B757" t="s">
        <v>207</v>
      </c>
      <c r="C757">
        <v>3035062</v>
      </c>
      <c r="D757">
        <v>71361294604</v>
      </c>
      <c r="E757" t="s">
        <v>3007</v>
      </c>
      <c r="F757" t="s">
        <v>209</v>
      </c>
      <c r="G757" t="s">
        <v>3008</v>
      </c>
      <c r="H757" t="s">
        <v>211</v>
      </c>
      <c r="I757" t="s">
        <v>212</v>
      </c>
      <c r="K757" t="s">
        <v>213</v>
      </c>
      <c r="M757">
        <v>585</v>
      </c>
      <c r="N757" t="s">
        <v>1033</v>
      </c>
      <c r="O757" t="s">
        <v>215</v>
      </c>
      <c r="P757">
        <v>585</v>
      </c>
      <c r="Q757" t="s">
        <v>1033</v>
      </c>
      <c r="R757" t="s">
        <v>215</v>
      </c>
      <c r="T757" t="s">
        <v>217</v>
      </c>
      <c r="U757" t="s">
        <v>9754</v>
      </c>
      <c r="V757">
        <v>4</v>
      </c>
      <c r="W757">
        <v>16</v>
      </c>
      <c r="X757" t="s">
        <v>218</v>
      </c>
      <c r="Z757" t="s">
        <v>219</v>
      </c>
      <c r="AC757">
        <v>26271</v>
      </c>
      <c r="AD757" t="s">
        <v>3009</v>
      </c>
      <c r="AE757">
        <v>0</v>
      </c>
      <c r="AI757" t="s">
        <v>220</v>
      </c>
      <c r="AJ757" t="s">
        <v>221</v>
      </c>
      <c r="AK757" s="15">
        <v>43168</v>
      </c>
      <c r="AL757">
        <v>5389.28</v>
      </c>
      <c r="AM757">
        <f t="shared" si="33"/>
        <v>51</v>
      </c>
      <c r="AN757" t="str">
        <f t="shared" si="34"/>
        <v>49-53</v>
      </c>
      <c r="AO757" t="str">
        <f t="shared" si="35"/>
        <v>4.000 a 5.999</v>
      </c>
    </row>
    <row r="758" spans="1:41" x14ac:dyDescent="0.25">
      <c r="A758" t="s">
        <v>3010</v>
      </c>
      <c r="B758" t="s">
        <v>239</v>
      </c>
      <c r="C758">
        <v>412617</v>
      </c>
      <c r="D758">
        <v>81517220610</v>
      </c>
      <c r="E758" t="s">
        <v>3011</v>
      </c>
      <c r="F758" t="s">
        <v>209</v>
      </c>
      <c r="G758" t="s">
        <v>3012</v>
      </c>
      <c r="H758" t="s">
        <v>225</v>
      </c>
      <c r="I758" t="s">
        <v>212</v>
      </c>
      <c r="K758" t="s">
        <v>213</v>
      </c>
      <c r="L758" t="s">
        <v>3013</v>
      </c>
      <c r="M758">
        <v>216</v>
      </c>
      <c r="N758" t="s">
        <v>489</v>
      </c>
      <c r="O758" t="s">
        <v>244</v>
      </c>
      <c r="P758">
        <v>211</v>
      </c>
      <c r="Q758" t="s">
        <v>245</v>
      </c>
      <c r="R758" t="s">
        <v>244</v>
      </c>
      <c r="T758" t="s">
        <v>217</v>
      </c>
      <c r="U758" t="s">
        <v>9754</v>
      </c>
      <c r="V758">
        <v>4</v>
      </c>
      <c r="W758">
        <v>16</v>
      </c>
      <c r="X758" t="s">
        <v>218</v>
      </c>
      <c r="Z758" t="s">
        <v>219</v>
      </c>
      <c r="AC758">
        <v>0</v>
      </c>
      <c r="AE758">
        <v>0</v>
      </c>
      <c r="AI758" t="s">
        <v>220</v>
      </c>
      <c r="AJ758" t="s">
        <v>221</v>
      </c>
      <c r="AK758" s="15">
        <v>31371</v>
      </c>
      <c r="AL758">
        <v>12464.93</v>
      </c>
      <c r="AM758">
        <f t="shared" si="33"/>
        <v>56</v>
      </c>
      <c r="AN758" t="str">
        <f t="shared" si="34"/>
        <v>54-58</v>
      </c>
      <c r="AO758" t="str">
        <f t="shared" si="35"/>
        <v>12.000 a 13.999</v>
      </c>
    </row>
    <row r="759" spans="1:41" x14ac:dyDescent="0.25">
      <c r="A759" t="s">
        <v>3014</v>
      </c>
      <c r="B759" t="s">
        <v>207</v>
      </c>
      <c r="C759">
        <v>1434870</v>
      </c>
      <c r="D759">
        <v>3030114678</v>
      </c>
      <c r="E759" t="s">
        <v>3015</v>
      </c>
      <c r="F759" t="s">
        <v>209</v>
      </c>
      <c r="G759" t="s">
        <v>3016</v>
      </c>
      <c r="H759" t="s">
        <v>211</v>
      </c>
      <c r="I759" t="s">
        <v>212</v>
      </c>
      <c r="K759" t="s">
        <v>213</v>
      </c>
      <c r="L759" t="s">
        <v>367</v>
      </c>
      <c r="M759">
        <v>97</v>
      </c>
      <c r="N759" t="s">
        <v>723</v>
      </c>
      <c r="O759" t="s">
        <v>228</v>
      </c>
      <c r="P759">
        <v>92</v>
      </c>
      <c r="Q759" t="s">
        <v>724</v>
      </c>
      <c r="R759" t="s">
        <v>228</v>
      </c>
      <c r="T759" t="s">
        <v>217</v>
      </c>
      <c r="U759" t="s">
        <v>9754</v>
      </c>
      <c r="V759">
        <v>4</v>
      </c>
      <c r="W759">
        <v>13</v>
      </c>
      <c r="X759" t="s">
        <v>218</v>
      </c>
      <c r="Z759" t="s">
        <v>219</v>
      </c>
      <c r="AC759">
        <v>0</v>
      </c>
      <c r="AE759">
        <v>0</v>
      </c>
      <c r="AI759" t="s">
        <v>220</v>
      </c>
      <c r="AJ759" t="s">
        <v>221</v>
      </c>
      <c r="AK759" s="15">
        <v>37944</v>
      </c>
      <c r="AL759">
        <v>8533.2000000000007</v>
      </c>
      <c r="AM759">
        <f t="shared" si="33"/>
        <v>46</v>
      </c>
      <c r="AN759" t="str">
        <f t="shared" si="34"/>
        <v>44-48</v>
      </c>
      <c r="AO759" t="str">
        <f t="shared" si="35"/>
        <v>8.000 a 9.999</v>
      </c>
    </row>
    <row r="760" spans="1:41" x14ac:dyDescent="0.25">
      <c r="A760" t="s">
        <v>3017</v>
      </c>
      <c r="B760" t="s">
        <v>239</v>
      </c>
      <c r="C760">
        <v>1367065</v>
      </c>
      <c r="D760">
        <v>94164827653</v>
      </c>
      <c r="E760" t="s">
        <v>3018</v>
      </c>
      <c r="F760" t="s">
        <v>209</v>
      </c>
      <c r="G760" t="s">
        <v>3019</v>
      </c>
      <c r="H760" t="s">
        <v>225</v>
      </c>
      <c r="I760" t="s">
        <v>212</v>
      </c>
      <c r="K760" t="s">
        <v>213</v>
      </c>
      <c r="L760" t="s">
        <v>261</v>
      </c>
      <c r="M760">
        <v>487</v>
      </c>
      <c r="N760" t="s">
        <v>879</v>
      </c>
      <c r="O760" t="s">
        <v>244</v>
      </c>
      <c r="P760">
        <v>211</v>
      </c>
      <c r="Q760" t="s">
        <v>245</v>
      </c>
      <c r="R760" t="s">
        <v>244</v>
      </c>
      <c r="T760" t="s">
        <v>290</v>
      </c>
      <c r="U760" t="s">
        <v>9755</v>
      </c>
      <c r="V760">
        <v>4</v>
      </c>
      <c r="W760">
        <v>13</v>
      </c>
      <c r="X760" t="s">
        <v>218</v>
      </c>
      <c r="Z760" t="s">
        <v>219</v>
      </c>
      <c r="AC760">
        <v>0</v>
      </c>
      <c r="AE760">
        <v>0</v>
      </c>
      <c r="AI760" t="s">
        <v>220</v>
      </c>
      <c r="AJ760" t="s">
        <v>221</v>
      </c>
      <c r="AK760" s="15">
        <v>37613</v>
      </c>
      <c r="AL760">
        <v>8437.58</v>
      </c>
      <c r="AM760">
        <f t="shared" si="33"/>
        <v>47</v>
      </c>
      <c r="AN760" t="str">
        <f t="shared" si="34"/>
        <v>44-48</v>
      </c>
      <c r="AO760" t="str">
        <f t="shared" si="35"/>
        <v>8.000 a 9.999</v>
      </c>
    </row>
    <row r="761" spans="1:41" x14ac:dyDescent="0.25">
      <c r="A761" t="s">
        <v>3020</v>
      </c>
      <c r="B761" t="s">
        <v>239</v>
      </c>
      <c r="C761">
        <v>1123345</v>
      </c>
      <c r="D761">
        <v>75356066600</v>
      </c>
      <c r="E761" t="s">
        <v>3021</v>
      </c>
      <c r="F761" t="s">
        <v>209</v>
      </c>
      <c r="G761" t="s">
        <v>3022</v>
      </c>
      <c r="H761" t="s">
        <v>225</v>
      </c>
      <c r="I761" t="s">
        <v>212</v>
      </c>
      <c r="K761" t="s">
        <v>242</v>
      </c>
      <c r="L761" t="s">
        <v>3023</v>
      </c>
      <c r="M761">
        <v>498</v>
      </c>
      <c r="N761" t="s">
        <v>423</v>
      </c>
      <c r="O761" t="s">
        <v>244</v>
      </c>
      <c r="P761">
        <v>211</v>
      </c>
      <c r="Q761" t="s">
        <v>245</v>
      </c>
      <c r="R761" t="s">
        <v>244</v>
      </c>
      <c r="T761" t="s">
        <v>217</v>
      </c>
      <c r="U761" t="s">
        <v>9755</v>
      </c>
      <c r="V761">
        <v>4</v>
      </c>
      <c r="W761">
        <v>16</v>
      </c>
      <c r="X761" t="s">
        <v>218</v>
      </c>
      <c r="Z761" t="s">
        <v>219</v>
      </c>
      <c r="AC761">
        <v>0</v>
      </c>
      <c r="AE761">
        <v>0</v>
      </c>
      <c r="AI761" t="s">
        <v>220</v>
      </c>
      <c r="AJ761" t="s">
        <v>221</v>
      </c>
      <c r="AK761" s="15">
        <v>34683</v>
      </c>
      <c r="AL761">
        <v>11109.81</v>
      </c>
      <c r="AM761">
        <f t="shared" si="33"/>
        <v>60</v>
      </c>
      <c r="AN761" t="str">
        <f t="shared" si="34"/>
        <v>59-63</v>
      </c>
      <c r="AO761" t="str">
        <f t="shared" si="35"/>
        <v>10.000 a 11.999</v>
      </c>
    </row>
    <row r="762" spans="1:41" x14ac:dyDescent="0.25">
      <c r="A762" t="s">
        <v>3024</v>
      </c>
      <c r="B762" t="s">
        <v>239</v>
      </c>
      <c r="C762">
        <v>1123553</v>
      </c>
      <c r="D762">
        <v>75782685620</v>
      </c>
      <c r="E762" t="s">
        <v>3025</v>
      </c>
      <c r="F762" t="s">
        <v>209</v>
      </c>
      <c r="G762" t="s">
        <v>3026</v>
      </c>
      <c r="H762" t="s">
        <v>225</v>
      </c>
      <c r="I762" t="s">
        <v>212</v>
      </c>
      <c r="K762" t="s">
        <v>213</v>
      </c>
      <c r="L762" t="s">
        <v>261</v>
      </c>
      <c r="M762">
        <v>486</v>
      </c>
      <c r="N762" t="s">
        <v>2061</v>
      </c>
      <c r="O762" t="s">
        <v>244</v>
      </c>
      <c r="P762">
        <v>211</v>
      </c>
      <c r="Q762" t="s">
        <v>245</v>
      </c>
      <c r="R762" t="s">
        <v>244</v>
      </c>
      <c r="T762" t="s">
        <v>771</v>
      </c>
      <c r="U762" t="s">
        <v>9754</v>
      </c>
      <c r="V762">
        <v>4</v>
      </c>
      <c r="W762">
        <v>16</v>
      </c>
      <c r="X762" t="s">
        <v>218</v>
      </c>
      <c r="Z762" t="s">
        <v>219</v>
      </c>
      <c r="AC762">
        <v>0</v>
      </c>
      <c r="AE762">
        <v>0</v>
      </c>
      <c r="AI762" t="s">
        <v>220</v>
      </c>
      <c r="AJ762" t="s">
        <v>221</v>
      </c>
      <c r="AK762" s="15">
        <v>34716</v>
      </c>
      <c r="AL762">
        <v>6328.41</v>
      </c>
      <c r="AM762">
        <f t="shared" si="33"/>
        <v>52</v>
      </c>
      <c r="AN762" t="str">
        <f t="shared" si="34"/>
        <v>49-53</v>
      </c>
      <c r="AO762" t="str">
        <f t="shared" si="35"/>
        <v>6.000 a 7.999</v>
      </c>
    </row>
    <row r="763" spans="1:41" x14ac:dyDescent="0.25">
      <c r="A763" t="s">
        <v>3027</v>
      </c>
      <c r="B763" t="s">
        <v>239</v>
      </c>
      <c r="C763">
        <v>2323185</v>
      </c>
      <c r="D763">
        <v>79396445649</v>
      </c>
      <c r="E763" t="s">
        <v>3028</v>
      </c>
      <c r="F763" t="s">
        <v>209</v>
      </c>
      <c r="G763" t="s">
        <v>3029</v>
      </c>
      <c r="H763" t="s">
        <v>225</v>
      </c>
      <c r="I763" t="s">
        <v>212</v>
      </c>
      <c r="K763" t="s">
        <v>213</v>
      </c>
      <c r="L763" t="s">
        <v>2731</v>
      </c>
      <c r="M763">
        <v>482</v>
      </c>
      <c r="N763" t="s">
        <v>336</v>
      </c>
      <c r="O763" t="s">
        <v>244</v>
      </c>
      <c r="P763">
        <v>211</v>
      </c>
      <c r="Q763" t="s">
        <v>245</v>
      </c>
      <c r="R763" t="s">
        <v>244</v>
      </c>
      <c r="T763" t="s">
        <v>217</v>
      </c>
      <c r="U763" t="s">
        <v>9756</v>
      </c>
      <c r="V763">
        <v>4</v>
      </c>
      <c r="W763">
        <v>13</v>
      </c>
      <c r="X763" t="s">
        <v>218</v>
      </c>
      <c r="Z763" t="s">
        <v>219</v>
      </c>
      <c r="AC763">
        <v>0</v>
      </c>
      <c r="AE763">
        <v>0</v>
      </c>
      <c r="AI763" t="s">
        <v>220</v>
      </c>
      <c r="AJ763" t="s">
        <v>221</v>
      </c>
      <c r="AK763" s="15">
        <v>37600</v>
      </c>
      <c r="AL763">
        <v>12272.43</v>
      </c>
      <c r="AM763">
        <f t="shared" si="33"/>
        <v>53</v>
      </c>
      <c r="AN763" t="str">
        <f t="shared" si="34"/>
        <v>49-53</v>
      </c>
      <c r="AO763" t="str">
        <f t="shared" si="35"/>
        <v>12.000 a 13.999</v>
      </c>
    </row>
    <row r="764" spans="1:41" x14ac:dyDescent="0.25">
      <c r="A764" t="s">
        <v>3030</v>
      </c>
      <c r="B764" t="s">
        <v>207</v>
      </c>
      <c r="C764">
        <v>412748</v>
      </c>
      <c r="D764">
        <v>58617507691</v>
      </c>
      <c r="E764" t="s">
        <v>3031</v>
      </c>
      <c r="F764" t="s">
        <v>209</v>
      </c>
      <c r="G764" t="s">
        <v>3032</v>
      </c>
      <c r="H764" t="s">
        <v>335</v>
      </c>
      <c r="I764" t="s">
        <v>212</v>
      </c>
      <c r="K764" t="s">
        <v>213</v>
      </c>
      <c r="L764" t="s">
        <v>261</v>
      </c>
      <c r="M764">
        <v>159</v>
      </c>
      <c r="N764" t="s">
        <v>3033</v>
      </c>
      <c r="O764" t="s">
        <v>215</v>
      </c>
      <c r="P764">
        <v>443</v>
      </c>
      <c r="Q764" t="s">
        <v>2068</v>
      </c>
      <c r="R764" t="s">
        <v>215</v>
      </c>
      <c r="T764" t="s">
        <v>217</v>
      </c>
      <c r="U764" t="s">
        <v>9754</v>
      </c>
      <c r="V764">
        <v>4</v>
      </c>
      <c r="W764">
        <v>16</v>
      </c>
      <c r="X764" t="s">
        <v>218</v>
      </c>
      <c r="Z764" t="s">
        <v>219</v>
      </c>
      <c r="AC764">
        <v>0</v>
      </c>
      <c r="AE764">
        <v>0</v>
      </c>
      <c r="AI764" t="s">
        <v>220</v>
      </c>
      <c r="AJ764" t="s">
        <v>221</v>
      </c>
      <c r="AK764" s="15">
        <v>31796</v>
      </c>
      <c r="AL764">
        <v>6030.15</v>
      </c>
      <c r="AM764">
        <f t="shared" si="33"/>
        <v>55</v>
      </c>
      <c r="AN764" t="str">
        <f t="shared" si="34"/>
        <v>54-58</v>
      </c>
      <c r="AO764" t="str">
        <f t="shared" si="35"/>
        <v>6.000 a 7.999</v>
      </c>
    </row>
    <row r="765" spans="1:41" x14ac:dyDescent="0.25">
      <c r="A765" t="s">
        <v>3034</v>
      </c>
      <c r="B765" t="s">
        <v>207</v>
      </c>
      <c r="C765">
        <v>1649191</v>
      </c>
      <c r="D765">
        <v>42233534468</v>
      </c>
      <c r="E765" t="s">
        <v>3035</v>
      </c>
      <c r="F765" t="s">
        <v>209</v>
      </c>
      <c r="G765" t="s">
        <v>3036</v>
      </c>
      <c r="H765" t="s">
        <v>225</v>
      </c>
      <c r="I765" t="s">
        <v>212</v>
      </c>
      <c r="K765" t="s">
        <v>317</v>
      </c>
      <c r="L765" t="s">
        <v>728</v>
      </c>
      <c r="M765">
        <v>89</v>
      </c>
      <c r="N765" t="s">
        <v>679</v>
      </c>
      <c r="O765" t="s">
        <v>215</v>
      </c>
      <c r="P765">
        <v>89</v>
      </c>
      <c r="Q765" t="s">
        <v>679</v>
      </c>
      <c r="R765" t="s">
        <v>215</v>
      </c>
      <c r="T765" t="s">
        <v>230</v>
      </c>
      <c r="U765" t="s">
        <v>9756</v>
      </c>
      <c r="V765">
        <v>4</v>
      </c>
      <c r="W765">
        <v>10</v>
      </c>
      <c r="X765" t="s">
        <v>218</v>
      </c>
      <c r="Z765" t="s">
        <v>219</v>
      </c>
      <c r="AC765">
        <v>0</v>
      </c>
      <c r="AE765">
        <v>0</v>
      </c>
      <c r="AI765" t="s">
        <v>220</v>
      </c>
      <c r="AJ765" t="s">
        <v>2343</v>
      </c>
      <c r="AK765" s="15">
        <v>39680</v>
      </c>
      <c r="AL765">
        <v>10057.17</v>
      </c>
      <c r="AM765">
        <f t="shared" si="33"/>
        <v>57</v>
      </c>
      <c r="AN765" t="str">
        <f t="shared" si="34"/>
        <v>54-58</v>
      </c>
      <c r="AO765" t="str">
        <f t="shared" si="35"/>
        <v>10.000 a 11.999</v>
      </c>
    </row>
    <row r="766" spans="1:41" x14ac:dyDescent="0.25">
      <c r="A766" t="s">
        <v>3037</v>
      </c>
      <c r="B766" t="s">
        <v>239</v>
      </c>
      <c r="C766">
        <v>1873357</v>
      </c>
      <c r="D766">
        <v>93495226672</v>
      </c>
      <c r="E766" t="s">
        <v>3038</v>
      </c>
      <c r="F766" t="s">
        <v>209</v>
      </c>
      <c r="G766" t="s">
        <v>3039</v>
      </c>
      <c r="H766" t="s">
        <v>287</v>
      </c>
      <c r="I766" t="s">
        <v>212</v>
      </c>
      <c r="K766" t="s">
        <v>213</v>
      </c>
      <c r="M766">
        <v>481</v>
      </c>
      <c r="N766" t="s">
        <v>542</v>
      </c>
      <c r="O766" t="s">
        <v>244</v>
      </c>
      <c r="P766">
        <v>211</v>
      </c>
      <c r="Q766" t="s">
        <v>245</v>
      </c>
      <c r="R766" t="s">
        <v>244</v>
      </c>
      <c r="T766" t="s">
        <v>217</v>
      </c>
      <c r="U766" t="s">
        <v>9755</v>
      </c>
      <c r="V766">
        <v>4</v>
      </c>
      <c r="W766">
        <v>8</v>
      </c>
      <c r="X766" t="s">
        <v>218</v>
      </c>
      <c r="Z766" t="s">
        <v>219</v>
      </c>
      <c r="AC766">
        <v>0</v>
      </c>
      <c r="AE766">
        <v>0</v>
      </c>
      <c r="AI766" t="s">
        <v>220</v>
      </c>
      <c r="AJ766" t="s">
        <v>221</v>
      </c>
      <c r="AK766" s="15">
        <v>40711</v>
      </c>
      <c r="AL766">
        <v>5022.3900000000003</v>
      </c>
      <c r="AM766">
        <f t="shared" si="33"/>
        <v>46</v>
      </c>
      <c r="AN766" t="str">
        <f t="shared" si="34"/>
        <v>44-48</v>
      </c>
      <c r="AO766" t="str">
        <f t="shared" si="35"/>
        <v>4.000 a 5.999</v>
      </c>
    </row>
    <row r="767" spans="1:41" x14ac:dyDescent="0.25">
      <c r="A767" t="s">
        <v>3040</v>
      </c>
      <c r="B767" t="s">
        <v>207</v>
      </c>
      <c r="C767">
        <v>1459457</v>
      </c>
      <c r="D767">
        <v>106904680</v>
      </c>
      <c r="E767" t="s">
        <v>3041</v>
      </c>
      <c r="F767" t="s">
        <v>209</v>
      </c>
      <c r="G767" t="s">
        <v>3042</v>
      </c>
      <c r="H767" t="s">
        <v>225</v>
      </c>
      <c r="I767" t="s">
        <v>212</v>
      </c>
      <c r="K767" t="s">
        <v>213</v>
      </c>
      <c r="L767" t="s">
        <v>1228</v>
      </c>
      <c r="M767">
        <v>665</v>
      </c>
      <c r="N767" t="s">
        <v>709</v>
      </c>
      <c r="O767" t="s">
        <v>228</v>
      </c>
      <c r="P767">
        <v>663</v>
      </c>
      <c r="Q767" t="s">
        <v>227</v>
      </c>
      <c r="R767" t="s">
        <v>228</v>
      </c>
      <c r="T767" t="s">
        <v>217</v>
      </c>
      <c r="U767" t="s">
        <v>9756</v>
      </c>
      <c r="V767">
        <v>4</v>
      </c>
      <c r="W767">
        <v>12</v>
      </c>
      <c r="X767" t="s">
        <v>218</v>
      </c>
      <c r="Z767" t="s">
        <v>219</v>
      </c>
      <c r="AC767">
        <v>26251</v>
      </c>
      <c r="AD767" t="s">
        <v>3043</v>
      </c>
      <c r="AE767">
        <v>0</v>
      </c>
      <c r="AI767" t="s">
        <v>220</v>
      </c>
      <c r="AJ767" t="s">
        <v>221</v>
      </c>
      <c r="AK767" s="15">
        <v>39661</v>
      </c>
      <c r="AL767">
        <v>9285.52</v>
      </c>
      <c r="AM767">
        <f t="shared" si="33"/>
        <v>51</v>
      </c>
      <c r="AN767" t="str">
        <f t="shared" si="34"/>
        <v>49-53</v>
      </c>
      <c r="AO767" t="str">
        <f t="shared" si="35"/>
        <v>8.000 a 9.999</v>
      </c>
    </row>
    <row r="768" spans="1:41" x14ac:dyDescent="0.25">
      <c r="A768" t="s">
        <v>3044</v>
      </c>
      <c r="B768" t="s">
        <v>207</v>
      </c>
      <c r="C768">
        <v>2248387</v>
      </c>
      <c r="D768">
        <v>5878505665</v>
      </c>
      <c r="E768" t="s">
        <v>3045</v>
      </c>
      <c r="F768" t="s">
        <v>233</v>
      </c>
      <c r="G768" t="s">
        <v>3046</v>
      </c>
      <c r="H768" t="s">
        <v>225</v>
      </c>
      <c r="I768" t="s">
        <v>212</v>
      </c>
      <c r="K768" t="s">
        <v>213</v>
      </c>
      <c r="M768">
        <v>74</v>
      </c>
      <c r="N768" t="s">
        <v>609</v>
      </c>
      <c r="O768" t="s">
        <v>215</v>
      </c>
      <c r="P768">
        <v>59</v>
      </c>
      <c r="Q768" t="s">
        <v>251</v>
      </c>
      <c r="R768" t="s">
        <v>215</v>
      </c>
      <c r="T768" t="s">
        <v>217</v>
      </c>
      <c r="U768" t="s">
        <v>9755</v>
      </c>
      <c r="V768">
        <v>4</v>
      </c>
      <c r="W768">
        <v>5</v>
      </c>
      <c r="X768" t="s">
        <v>218</v>
      </c>
      <c r="Z768" t="s">
        <v>219</v>
      </c>
      <c r="AC768">
        <v>0</v>
      </c>
      <c r="AE768">
        <v>0</v>
      </c>
      <c r="AI768" t="s">
        <v>220</v>
      </c>
      <c r="AJ768" t="s">
        <v>221</v>
      </c>
      <c r="AK768" s="15">
        <v>42257</v>
      </c>
      <c r="AL768">
        <v>4157.95</v>
      </c>
      <c r="AM768">
        <f t="shared" si="33"/>
        <v>38</v>
      </c>
      <c r="AN768" t="str">
        <f t="shared" si="34"/>
        <v>34-38</v>
      </c>
      <c r="AO768" t="str">
        <f t="shared" si="35"/>
        <v>4.000 a 5.999</v>
      </c>
    </row>
    <row r="769" spans="1:41" x14ac:dyDescent="0.25">
      <c r="A769" t="s">
        <v>3047</v>
      </c>
      <c r="B769" t="s">
        <v>207</v>
      </c>
      <c r="C769">
        <v>410958</v>
      </c>
      <c r="D769">
        <v>30194776620</v>
      </c>
      <c r="E769" t="s">
        <v>3048</v>
      </c>
      <c r="F769" t="s">
        <v>233</v>
      </c>
      <c r="G769" t="s">
        <v>3049</v>
      </c>
      <c r="H769" t="s">
        <v>225</v>
      </c>
      <c r="I769" t="s">
        <v>212</v>
      </c>
      <c r="K769" t="s">
        <v>213</v>
      </c>
      <c r="L769" t="s">
        <v>3050</v>
      </c>
      <c r="M769">
        <v>71</v>
      </c>
      <c r="N769" t="s">
        <v>498</v>
      </c>
      <c r="O769" t="s">
        <v>215</v>
      </c>
      <c r="P769">
        <v>59</v>
      </c>
      <c r="Q769" t="s">
        <v>251</v>
      </c>
      <c r="R769" t="s">
        <v>215</v>
      </c>
      <c r="T769" t="s">
        <v>499</v>
      </c>
      <c r="U769" t="s">
        <v>9755</v>
      </c>
      <c r="V769">
        <v>4</v>
      </c>
      <c r="W769">
        <v>16</v>
      </c>
      <c r="X769" t="s">
        <v>218</v>
      </c>
      <c r="Z769" t="s">
        <v>219</v>
      </c>
      <c r="AC769">
        <v>0</v>
      </c>
      <c r="AE769">
        <v>0</v>
      </c>
      <c r="AI769" t="s">
        <v>220</v>
      </c>
      <c r="AJ769" t="s">
        <v>221</v>
      </c>
      <c r="AK769" s="15">
        <v>29347</v>
      </c>
      <c r="AL769">
        <v>7710.3</v>
      </c>
      <c r="AM769">
        <f t="shared" si="33"/>
        <v>68</v>
      </c>
      <c r="AN769" t="str">
        <f t="shared" si="34"/>
        <v>64-68</v>
      </c>
      <c r="AO769" t="str">
        <f t="shared" si="35"/>
        <v>6.000 a 7.999</v>
      </c>
    </row>
    <row r="770" spans="1:41" x14ac:dyDescent="0.25">
      <c r="A770" t="s">
        <v>3051</v>
      </c>
      <c r="B770" t="s">
        <v>239</v>
      </c>
      <c r="C770">
        <v>3149455</v>
      </c>
      <c r="D770">
        <v>2530152608</v>
      </c>
      <c r="E770" t="s">
        <v>3052</v>
      </c>
      <c r="F770" t="s">
        <v>209</v>
      </c>
      <c r="G770" t="s">
        <v>3053</v>
      </c>
      <c r="H770" t="s">
        <v>225</v>
      </c>
      <c r="I770" t="s">
        <v>212</v>
      </c>
      <c r="K770" t="s">
        <v>213</v>
      </c>
      <c r="M770">
        <v>485</v>
      </c>
      <c r="N770" t="s">
        <v>411</v>
      </c>
      <c r="O770" t="s">
        <v>244</v>
      </c>
      <c r="P770">
        <v>211</v>
      </c>
      <c r="Q770" t="s">
        <v>245</v>
      </c>
      <c r="R770" t="s">
        <v>244</v>
      </c>
      <c r="T770" t="s">
        <v>217</v>
      </c>
      <c r="U770" t="s">
        <v>9755</v>
      </c>
      <c r="V770">
        <v>3</v>
      </c>
      <c r="W770">
        <v>3</v>
      </c>
      <c r="X770" t="s">
        <v>218</v>
      </c>
      <c r="Z770" t="s">
        <v>219</v>
      </c>
      <c r="AC770">
        <v>0</v>
      </c>
      <c r="AE770">
        <v>0</v>
      </c>
      <c r="AI770" t="s">
        <v>220</v>
      </c>
      <c r="AJ770" t="s">
        <v>221</v>
      </c>
      <c r="AK770" s="15">
        <v>43724</v>
      </c>
      <c r="AL770">
        <v>6400.45</v>
      </c>
      <c r="AM770">
        <f t="shared" si="33"/>
        <v>47</v>
      </c>
      <c r="AN770" t="str">
        <f t="shared" si="34"/>
        <v>44-48</v>
      </c>
      <c r="AO770" t="str">
        <f t="shared" si="35"/>
        <v>6.000 a 7.999</v>
      </c>
    </row>
    <row r="771" spans="1:41" x14ac:dyDescent="0.25">
      <c r="A771" t="s">
        <v>3054</v>
      </c>
      <c r="B771" t="s">
        <v>239</v>
      </c>
      <c r="C771">
        <v>1434249</v>
      </c>
      <c r="D771">
        <v>65198697672</v>
      </c>
      <c r="E771" t="s">
        <v>3055</v>
      </c>
      <c r="F771" t="s">
        <v>209</v>
      </c>
      <c r="G771" t="s">
        <v>3056</v>
      </c>
      <c r="H771" t="s">
        <v>211</v>
      </c>
      <c r="I771" t="s">
        <v>212</v>
      </c>
      <c r="K771" t="s">
        <v>213</v>
      </c>
      <c r="L771" t="s">
        <v>3057</v>
      </c>
      <c r="M771">
        <v>490</v>
      </c>
      <c r="N771" t="s">
        <v>770</v>
      </c>
      <c r="O771" t="s">
        <v>244</v>
      </c>
      <c r="P771">
        <v>211</v>
      </c>
      <c r="Q771" t="s">
        <v>245</v>
      </c>
      <c r="R771" t="s">
        <v>244</v>
      </c>
      <c r="T771" t="s">
        <v>771</v>
      </c>
      <c r="U771" t="s">
        <v>9754</v>
      </c>
      <c r="V771">
        <v>4</v>
      </c>
      <c r="W771">
        <v>12</v>
      </c>
      <c r="X771" t="s">
        <v>218</v>
      </c>
      <c r="Z771" t="s">
        <v>219</v>
      </c>
      <c r="AC771">
        <v>0</v>
      </c>
      <c r="AE771">
        <v>0</v>
      </c>
      <c r="AI771" t="s">
        <v>220</v>
      </c>
      <c r="AJ771" t="s">
        <v>221</v>
      </c>
      <c r="AK771" s="15">
        <v>37931</v>
      </c>
      <c r="AL771">
        <v>7096.58</v>
      </c>
      <c r="AM771">
        <f t="shared" ref="AM771:AM834" si="36">(YEAR($AR$3))-YEAR(E771)</f>
        <v>52</v>
      </c>
      <c r="AN771" t="str">
        <f t="shared" ref="AN771:AN834" si="37">VLOOKUP(AM771,$AT$3:$AU$14,2,1)</f>
        <v>49-53</v>
      </c>
      <c r="AO771" t="str">
        <f t="shared" ref="AO771:AO834" si="38">VLOOKUP(AL771,$AV$3:$AW$13,2,1)</f>
        <v>6.000 a 7.999</v>
      </c>
    </row>
    <row r="772" spans="1:41" x14ac:dyDescent="0.25">
      <c r="A772" t="s">
        <v>3058</v>
      </c>
      <c r="B772" t="s">
        <v>239</v>
      </c>
      <c r="C772">
        <v>1434482</v>
      </c>
      <c r="D772">
        <v>56661746149</v>
      </c>
      <c r="E772" t="s">
        <v>3059</v>
      </c>
      <c r="F772" t="s">
        <v>209</v>
      </c>
      <c r="G772" t="s">
        <v>3060</v>
      </c>
      <c r="H772" t="s">
        <v>335</v>
      </c>
      <c r="I772" t="s">
        <v>212</v>
      </c>
      <c r="K772" t="s">
        <v>242</v>
      </c>
      <c r="L772" t="s">
        <v>3061</v>
      </c>
      <c r="M772">
        <v>470</v>
      </c>
      <c r="N772" t="s">
        <v>2585</v>
      </c>
      <c r="O772" t="s">
        <v>244</v>
      </c>
      <c r="P772">
        <v>211</v>
      </c>
      <c r="Q772" t="s">
        <v>245</v>
      </c>
      <c r="R772" t="s">
        <v>244</v>
      </c>
      <c r="T772" t="s">
        <v>771</v>
      </c>
      <c r="U772" t="s">
        <v>9754</v>
      </c>
      <c r="V772">
        <v>3</v>
      </c>
      <c r="W772">
        <v>13</v>
      </c>
      <c r="X772" t="s">
        <v>218</v>
      </c>
      <c r="Z772" t="s">
        <v>219</v>
      </c>
      <c r="AC772">
        <v>0</v>
      </c>
      <c r="AE772">
        <v>0</v>
      </c>
      <c r="AI772" t="s">
        <v>220</v>
      </c>
      <c r="AJ772" t="s">
        <v>221</v>
      </c>
      <c r="AK772" s="15">
        <v>37930</v>
      </c>
      <c r="AL772">
        <v>8984.1299999999992</v>
      </c>
      <c r="AM772">
        <f t="shared" si="36"/>
        <v>54</v>
      </c>
      <c r="AN772" t="str">
        <f t="shared" si="37"/>
        <v>54-58</v>
      </c>
      <c r="AO772" t="str">
        <f t="shared" si="38"/>
        <v>8.000 a 9.999</v>
      </c>
    </row>
    <row r="773" spans="1:41" x14ac:dyDescent="0.25">
      <c r="A773" t="s">
        <v>3062</v>
      </c>
      <c r="B773" t="s">
        <v>207</v>
      </c>
      <c r="C773">
        <v>1672620</v>
      </c>
      <c r="D773">
        <v>53654706649</v>
      </c>
      <c r="E773" t="s">
        <v>3063</v>
      </c>
      <c r="F773" t="s">
        <v>209</v>
      </c>
      <c r="G773" t="s">
        <v>3064</v>
      </c>
      <c r="H773" t="s">
        <v>211</v>
      </c>
      <c r="I773" t="s">
        <v>212</v>
      </c>
      <c r="K773" t="s">
        <v>213</v>
      </c>
      <c r="L773" t="s">
        <v>3065</v>
      </c>
      <c r="M773">
        <v>319</v>
      </c>
      <c r="N773" t="s">
        <v>530</v>
      </c>
      <c r="O773" t="s">
        <v>362</v>
      </c>
      <c r="P773">
        <v>92</v>
      </c>
      <c r="Q773" t="s">
        <v>724</v>
      </c>
      <c r="R773" t="s">
        <v>228</v>
      </c>
      <c r="T773" t="s">
        <v>217</v>
      </c>
      <c r="U773" t="s">
        <v>9756</v>
      </c>
      <c r="V773">
        <v>4</v>
      </c>
      <c r="W773">
        <v>10</v>
      </c>
      <c r="X773" t="s">
        <v>218</v>
      </c>
      <c r="Z773" t="s">
        <v>219</v>
      </c>
      <c r="AC773">
        <v>0</v>
      </c>
      <c r="AE773">
        <v>0</v>
      </c>
      <c r="AI773" t="s">
        <v>220</v>
      </c>
      <c r="AJ773" t="s">
        <v>221</v>
      </c>
      <c r="AK773" s="15">
        <v>39835</v>
      </c>
      <c r="AL773">
        <v>9263.17</v>
      </c>
      <c r="AM773">
        <f t="shared" si="36"/>
        <v>59</v>
      </c>
      <c r="AN773" t="str">
        <f t="shared" si="37"/>
        <v>59-63</v>
      </c>
      <c r="AO773" t="str">
        <f t="shared" si="38"/>
        <v>8.000 a 9.999</v>
      </c>
    </row>
    <row r="774" spans="1:41" x14ac:dyDescent="0.25">
      <c r="A774" t="s">
        <v>3066</v>
      </c>
      <c r="B774" t="s">
        <v>207</v>
      </c>
      <c r="C774">
        <v>2115118</v>
      </c>
      <c r="D774">
        <v>3245739605</v>
      </c>
      <c r="E774" t="s">
        <v>759</v>
      </c>
      <c r="F774" t="s">
        <v>209</v>
      </c>
      <c r="G774" t="s">
        <v>3067</v>
      </c>
      <c r="H774" t="s">
        <v>225</v>
      </c>
      <c r="I774" t="s">
        <v>212</v>
      </c>
      <c r="K774" t="s">
        <v>213</v>
      </c>
      <c r="M774">
        <v>827</v>
      </c>
      <c r="N774" t="s">
        <v>1643</v>
      </c>
      <c r="O774" t="s">
        <v>669</v>
      </c>
      <c r="P774">
        <v>585</v>
      </c>
      <c r="Q774" t="s">
        <v>1033</v>
      </c>
      <c r="R774" t="s">
        <v>215</v>
      </c>
      <c r="T774" t="s">
        <v>217</v>
      </c>
      <c r="U774" t="s">
        <v>9754</v>
      </c>
      <c r="V774">
        <v>4</v>
      </c>
      <c r="W774">
        <v>6</v>
      </c>
      <c r="X774" t="s">
        <v>218</v>
      </c>
      <c r="Z774" t="s">
        <v>219</v>
      </c>
      <c r="AC774">
        <v>0</v>
      </c>
      <c r="AE774">
        <v>0</v>
      </c>
      <c r="AI774" t="s">
        <v>220</v>
      </c>
      <c r="AJ774" t="s">
        <v>221</v>
      </c>
      <c r="AK774" s="15">
        <v>41754</v>
      </c>
      <c r="AL774">
        <v>3434.01</v>
      </c>
      <c r="AM774">
        <f t="shared" si="36"/>
        <v>44</v>
      </c>
      <c r="AN774" t="str">
        <f t="shared" si="37"/>
        <v>44-48</v>
      </c>
      <c r="AO774" t="str">
        <f t="shared" si="38"/>
        <v>2.000 a 3.999</v>
      </c>
    </row>
    <row r="775" spans="1:41" x14ac:dyDescent="0.25">
      <c r="A775" t="s">
        <v>3068</v>
      </c>
      <c r="B775" t="s">
        <v>207</v>
      </c>
      <c r="C775">
        <v>1193761</v>
      </c>
      <c r="D775">
        <v>3035004170</v>
      </c>
      <c r="E775" t="s">
        <v>3069</v>
      </c>
      <c r="F775" t="s">
        <v>209</v>
      </c>
      <c r="G775" t="s">
        <v>3070</v>
      </c>
      <c r="H775" t="s">
        <v>211</v>
      </c>
      <c r="I775" t="s">
        <v>212</v>
      </c>
      <c r="K775" t="s">
        <v>242</v>
      </c>
      <c r="M775">
        <v>111</v>
      </c>
      <c r="N775" t="s">
        <v>567</v>
      </c>
      <c r="O775" t="s">
        <v>228</v>
      </c>
      <c r="P775">
        <v>109</v>
      </c>
      <c r="Q775" t="s">
        <v>568</v>
      </c>
      <c r="R775" t="s">
        <v>228</v>
      </c>
      <c r="T775" t="s">
        <v>217</v>
      </c>
      <c r="U775" t="s">
        <v>9755</v>
      </c>
      <c r="V775">
        <v>3</v>
      </c>
      <c r="W775">
        <v>3</v>
      </c>
      <c r="X775" t="s">
        <v>218</v>
      </c>
      <c r="Z775" t="s">
        <v>219</v>
      </c>
      <c r="AC775">
        <v>0</v>
      </c>
      <c r="AE775">
        <v>0</v>
      </c>
      <c r="AI775" t="s">
        <v>220</v>
      </c>
      <c r="AJ775" t="s">
        <v>221</v>
      </c>
      <c r="AK775" s="15">
        <v>43262</v>
      </c>
      <c r="AL775">
        <v>3992.25</v>
      </c>
      <c r="AM775">
        <f t="shared" si="36"/>
        <v>32</v>
      </c>
      <c r="AN775" t="str">
        <f t="shared" si="37"/>
        <v>29-33</v>
      </c>
      <c r="AO775" t="str">
        <f t="shared" si="38"/>
        <v>2.000 a 3.999</v>
      </c>
    </row>
    <row r="776" spans="1:41" x14ac:dyDescent="0.25">
      <c r="A776" t="s">
        <v>3071</v>
      </c>
      <c r="B776" t="s">
        <v>207</v>
      </c>
      <c r="C776">
        <v>1332294</v>
      </c>
      <c r="D776">
        <v>8159338600</v>
      </c>
      <c r="E776" t="s">
        <v>3072</v>
      </c>
      <c r="F776" t="s">
        <v>209</v>
      </c>
      <c r="G776" t="s">
        <v>3073</v>
      </c>
      <c r="H776" t="s">
        <v>225</v>
      </c>
      <c r="I776" t="s">
        <v>212</v>
      </c>
      <c r="K776" t="s">
        <v>213</v>
      </c>
      <c r="M776">
        <v>4</v>
      </c>
      <c r="N776" t="s">
        <v>262</v>
      </c>
      <c r="O776" t="s">
        <v>215</v>
      </c>
      <c r="P776">
        <v>626</v>
      </c>
      <c r="Q776" t="s">
        <v>3074</v>
      </c>
      <c r="R776" t="s">
        <v>215</v>
      </c>
      <c r="T776" t="s">
        <v>230</v>
      </c>
      <c r="U776" t="s">
        <v>9755</v>
      </c>
      <c r="V776">
        <v>4</v>
      </c>
      <c r="W776">
        <v>5</v>
      </c>
      <c r="X776" t="s">
        <v>218</v>
      </c>
      <c r="Z776" t="s">
        <v>219</v>
      </c>
      <c r="AC776">
        <v>26413</v>
      </c>
      <c r="AD776" t="s">
        <v>686</v>
      </c>
      <c r="AE776">
        <v>0</v>
      </c>
      <c r="AI776" t="s">
        <v>220</v>
      </c>
      <c r="AJ776" t="s">
        <v>221</v>
      </c>
      <c r="AK776" s="15">
        <v>42993</v>
      </c>
      <c r="AL776">
        <v>5837.12</v>
      </c>
      <c r="AM776">
        <f t="shared" si="36"/>
        <v>34</v>
      </c>
      <c r="AN776" t="str">
        <f t="shared" si="37"/>
        <v>34-38</v>
      </c>
      <c r="AO776" t="str">
        <f t="shared" si="38"/>
        <v>4.000 a 5.999</v>
      </c>
    </row>
    <row r="777" spans="1:41" x14ac:dyDescent="0.25">
      <c r="A777" t="s">
        <v>3075</v>
      </c>
      <c r="B777" t="s">
        <v>239</v>
      </c>
      <c r="C777">
        <v>1434872</v>
      </c>
      <c r="D777">
        <v>77587375600</v>
      </c>
      <c r="E777" t="s">
        <v>3076</v>
      </c>
      <c r="F777" t="s">
        <v>209</v>
      </c>
      <c r="G777" t="s">
        <v>3077</v>
      </c>
      <c r="H777" t="s">
        <v>225</v>
      </c>
      <c r="I777" t="s">
        <v>212</v>
      </c>
      <c r="K777" t="s">
        <v>213</v>
      </c>
      <c r="L777" t="s">
        <v>302</v>
      </c>
      <c r="M777">
        <v>476</v>
      </c>
      <c r="N777" t="s">
        <v>3078</v>
      </c>
      <c r="O777" t="s">
        <v>244</v>
      </c>
      <c r="P777">
        <v>211</v>
      </c>
      <c r="Q777" t="s">
        <v>245</v>
      </c>
      <c r="R777" t="s">
        <v>244</v>
      </c>
      <c r="T777" t="s">
        <v>217</v>
      </c>
      <c r="U777" t="s">
        <v>9754</v>
      </c>
      <c r="V777">
        <v>4</v>
      </c>
      <c r="W777">
        <v>13</v>
      </c>
      <c r="X777" t="s">
        <v>218</v>
      </c>
      <c r="Z777" t="s">
        <v>219</v>
      </c>
      <c r="AC777">
        <v>0</v>
      </c>
      <c r="AE777">
        <v>0</v>
      </c>
      <c r="AI777" t="s">
        <v>220</v>
      </c>
      <c r="AJ777" t="s">
        <v>221</v>
      </c>
      <c r="AK777" s="15">
        <v>37942</v>
      </c>
      <c r="AL777">
        <v>4900.38</v>
      </c>
      <c r="AM777">
        <f t="shared" si="36"/>
        <v>50</v>
      </c>
      <c r="AN777" t="str">
        <f t="shared" si="37"/>
        <v>49-53</v>
      </c>
      <c r="AO777" t="str">
        <f t="shared" si="38"/>
        <v>4.000 a 5.999</v>
      </c>
    </row>
    <row r="778" spans="1:41" x14ac:dyDescent="0.25">
      <c r="A778" t="s">
        <v>3079</v>
      </c>
      <c r="B778" t="s">
        <v>207</v>
      </c>
      <c r="C778">
        <v>2380712</v>
      </c>
      <c r="D778">
        <v>15843854809</v>
      </c>
      <c r="E778" t="s">
        <v>3080</v>
      </c>
      <c r="F778" t="s">
        <v>209</v>
      </c>
      <c r="G778" t="s">
        <v>3081</v>
      </c>
      <c r="H778" t="s">
        <v>225</v>
      </c>
      <c r="I778" t="s">
        <v>212</v>
      </c>
      <c r="K778" t="s">
        <v>213</v>
      </c>
      <c r="L778" t="s">
        <v>261</v>
      </c>
      <c r="M778">
        <v>816</v>
      </c>
      <c r="N778" t="s">
        <v>582</v>
      </c>
      <c r="O778" t="s">
        <v>215</v>
      </c>
      <c r="P778">
        <v>808</v>
      </c>
      <c r="Q778" t="s">
        <v>583</v>
      </c>
      <c r="R778" t="s">
        <v>215</v>
      </c>
      <c r="T778" t="s">
        <v>263</v>
      </c>
      <c r="U778" t="s">
        <v>9756</v>
      </c>
      <c r="V778">
        <v>4</v>
      </c>
      <c r="W778">
        <v>9</v>
      </c>
      <c r="X778" t="s">
        <v>218</v>
      </c>
      <c r="Z778" t="s">
        <v>219</v>
      </c>
      <c r="AC778">
        <v>0</v>
      </c>
      <c r="AE778">
        <v>0</v>
      </c>
      <c r="AI778" t="s">
        <v>220</v>
      </c>
      <c r="AJ778" t="s">
        <v>221</v>
      </c>
      <c r="AK778" s="15">
        <v>40204</v>
      </c>
      <c r="AL778">
        <v>11144.35</v>
      </c>
      <c r="AM778">
        <f t="shared" si="36"/>
        <v>54</v>
      </c>
      <c r="AN778" t="str">
        <f t="shared" si="37"/>
        <v>54-58</v>
      </c>
      <c r="AO778" t="str">
        <f t="shared" si="38"/>
        <v>10.000 a 11.999</v>
      </c>
    </row>
    <row r="779" spans="1:41" x14ac:dyDescent="0.25">
      <c r="A779" t="s">
        <v>3082</v>
      </c>
      <c r="B779" t="s">
        <v>239</v>
      </c>
      <c r="C779">
        <v>1365749</v>
      </c>
      <c r="D779">
        <v>4160598641</v>
      </c>
      <c r="E779" t="s">
        <v>3083</v>
      </c>
      <c r="F779" t="s">
        <v>209</v>
      </c>
      <c r="G779" t="s">
        <v>3084</v>
      </c>
      <c r="H779" t="s">
        <v>529</v>
      </c>
      <c r="I779" t="s">
        <v>212</v>
      </c>
      <c r="K779" t="s">
        <v>213</v>
      </c>
      <c r="L779" t="s">
        <v>261</v>
      </c>
      <c r="M779">
        <v>490</v>
      </c>
      <c r="N779" t="s">
        <v>770</v>
      </c>
      <c r="O779" t="s">
        <v>244</v>
      </c>
      <c r="P779">
        <v>211</v>
      </c>
      <c r="Q779" t="s">
        <v>245</v>
      </c>
      <c r="R779" t="s">
        <v>244</v>
      </c>
      <c r="T779" t="s">
        <v>217</v>
      </c>
      <c r="U779" t="s">
        <v>9755</v>
      </c>
      <c r="V779">
        <v>4</v>
      </c>
      <c r="W779">
        <v>13</v>
      </c>
      <c r="X779" t="s">
        <v>218</v>
      </c>
      <c r="Z779" t="s">
        <v>219</v>
      </c>
      <c r="AC779">
        <v>0</v>
      </c>
      <c r="AE779">
        <v>0</v>
      </c>
      <c r="AI779" t="s">
        <v>220</v>
      </c>
      <c r="AJ779" t="s">
        <v>221</v>
      </c>
      <c r="AK779" s="15">
        <v>37592</v>
      </c>
      <c r="AL779">
        <v>6081.19</v>
      </c>
      <c r="AM779">
        <f t="shared" si="36"/>
        <v>43</v>
      </c>
      <c r="AN779" t="str">
        <f t="shared" si="37"/>
        <v>39-43</v>
      </c>
      <c r="AO779" t="str">
        <f t="shared" si="38"/>
        <v>6.000 a 7.999</v>
      </c>
    </row>
    <row r="780" spans="1:41" x14ac:dyDescent="0.25">
      <c r="A780" t="s">
        <v>3085</v>
      </c>
      <c r="B780" t="s">
        <v>207</v>
      </c>
      <c r="C780">
        <v>1854094</v>
      </c>
      <c r="D780">
        <v>99923700682</v>
      </c>
      <c r="E780" t="s">
        <v>3086</v>
      </c>
      <c r="F780" t="s">
        <v>209</v>
      </c>
      <c r="G780" t="s">
        <v>3087</v>
      </c>
      <c r="H780" t="s">
        <v>335</v>
      </c>
      <c r="I780" t="s">
        <v>212</v>
      </c>
      <c r="K780" t="s">
        <v>213</v>
      </c>
      <c r="M780">
        <v>97</v>
      </c>
      <c r="N780" t="s">
        <v>723</v>
      </c>
      <c r="O780" t="s">
        <v>228</v>
      </c>
      <c r="P780">
        <v>92</v>
      </c>
      <c r="Q780" t="s">
        <v>724</v>
      </c>
      <c r="R780" t="s">
        <v>228</v>
      </c>
      <c r="T780" t="s">
        <v>217</v>
      </c>
      <c r="U780" t="s">
        <v>9754</v>
      </c>
      <c r="V780">
        <v>3</v>
      </c>
      <c r="W780">
        <v>8</v>
      </c>
      <c r="X780" t="s">
        <v>218</v>
      </c>
      <c r="Z780" t="s">
        <v>219</v>
      </c>
      <c r="AC780">
        <v>0</v>
      </c>
      <c r="AE780">
        <v>0</v>
      </c>
      <c r="AI780" t="s">
        <v>220</v>
      </c>
      <c r="AJ780" t="s">
        <v>221</v>
      </c>
      <c r="AK780" s="15">
        <v>40617</v>
      </c>
      <c r="AL780">
        <v>8737.33</v>
      </c>
      <c r="AM780">
        <f t="shared" si="36"/>
        <v>47</v>
      </c>
      <c r="AN780" t="str">
        <f t="shared" si="37"/>
        <v>44-48</v>
      </c>
      <c r="AO780" t="str">
        <f t="shared" si="38"/>
        <v>8.000 a 9.999</v>
      </c>
    </row>
    <row r="781" spans="1:41" x14ac:dyDescent="0.25">
      <c r="A781" t="s">
        <v>3088</v>
      </c>
      <c r="B781" t="s">
        <v>239</v>
      </c>
      <c r="C781">
        <v>1035130</v>
      </c>
      <c r="D781">
        <v>54661463668</v>
      </c>
      <c r="E781" t="s">
        <v>3089</v>
      </c>
      <c r="F781" t="s">
        <v>209</v>
      </c>
      <c r="G781" t="s">
        <v>3090</v>
      </c>
      <c r="H781" t="s">
        <v>211</v>
      </c>
      <c r="I781" t="s">
        <v>212</v>
      </c>
      <c r="K781" t="s">
        <v>213</v>
      </c>
      <c r="L781" t="s">
        <v>2312</v>
      </c>
      <c r="M781">
        <v>498</v>
      </c>
      <c r="N781" t="s">
        <v>423</v>
      </c>
      <c r="O781" t="s">
        <v>244</v>
      </c>
      <c r="P781">
        <v>211</v>
      </c>
      <c r="Q781" t="s">
        <v>245</v>
      </c>
      <c r="R781" t="s">
        <v>244</v>
      </c>
      <c r="T781" t="s">
        <v>252</v>
      </c>
      <c r="U781" t="s">
        <v>9754</v>
      </c>
      <c r="V781">
        <v>4</v>
      </c>
      <c r="W781">
        <v>16</v>
      </c>
      <c r="X781" t="s">
        <v>218</v>
      </c>
      <c r="Z781" t="s">
        <v>219</v>
      </c>
      <c r="AC781">
        <v>0</v>
      </c>
      <c r="AE781">
        <v>0</v>
      </c>
      <c r="AI781" t="s">
        <v>220</v>
      </c>
      <c r="AJ781" t="s">
        <v>221</v>
      </c>
      <c r="AK781" s="15">
        <v>34050</v>
      </c>
      <c r="AL781">
        <v>6300.5</v>
      </c>
      <c r="AM781">
        <f t="shared" si="36"/>
        <v>56</v>
      </c>
      <c r="AN781" t="str">
        <f t="shared" si="37"/>
        <v>54-58</v>
      </c>
      <c r="AO781" t="str">
        <f t="shared" si="38"/>
        <v>6.000 a 7.999</v>
      </c>
    </row>
    <row r="782" spans="1:41" x14ac:dyDescent="0.25">
      <c r="A782" t="s">
        <v>3091</v>
      </c>
      <c r="B782" t="s">
        <v>239</v>
      </c>
      <c r="C782">
        <v>1434453</v>
      </c>
      <c r="D782">
        <v>87175495153</v>
      </c>
      <c r="E782" t="s">
        <v>3092</v>
      </c>
      <c r="F782" t="s">
        <v>209</v>
      </c>
      <c r="G782" t="s">
        <v>3093</v>
      </c>
      <c r="H782" t="s">
        <v>335</v>
      </c>
      <c r="I782" t="s">
        <v>212</v>
      </c>
      <c r="K782" t="s">
        <v>242</v>
      </c>
      <c r="L782" t="s">
        <v>3061</v>
      </c>
      <c r="M782">
        <v>479</v>
      </c>
      <c r="N782" t="s">
        <v>389</v>
      </c>
      <c r="O782" t="s">
        <v>244</v>
      </c>
      <c r="P782">
        <v>211</v>
      </c>
      <c r="Q782" t="s">
        <v>245</v>
      </c>
      <c r="R782" t="s">
        <v>244</v>
      </c>
      <c r="T782" t="s">
        <v>217</v>
      </c>
      <c r="U782" t="s">
        <v>9754</v>
      </c>
      <c r="V782">
        <v>4</v>
      </c>
      <c r="W782">
        <v>13</v>
      </c>
      <c r="X782" t="s">
        <v>218</v>
      </c>
      <c r="Z782" t="s">
        <v>219</v>
      </c>
      <c r="AC782">
        <v>0</v>
      </c>
      <c r="AE782">
        <v>0</v>
      </c>
      <c r="AI782" t="s">
        <v>220</v>
      </c>
      <c r="AJ782" t="s">
        <v>221</v>
      </c>
      <c r="AK782" s="15">
        <v>37931</v>
      </c>
      <c r="AL782">
        <v>8897.82</v>
      </c>
      <c r="AM782">
        <f t="shared" si="36"/>
        <v>46</v>
      </c>
      <c r="AN782" t="str">
        <f t="shared" si="37"/>
        <v>44-48</v>
      </c>
      <c r="AO782" t="str">
        <f t="shared" si="38"/>
        <v>8.000 a 9.999</v>
      </c>
    </row>
    <row r="783" spans="1:41" x14ac:dyDescent="0.25">
      <c r="A783" t="s">
        <v>3094</v>
      </c>
      <c r="B783" t="s">
        <v>239</v>
      </c>
      <c r="C783">
        <v>2222472</v>
      </c>
      <c r="D783">
        <v>8733487618</v>
      </c>
      <c r="E783" t="s">
        <v>3095</v>
      </c>
      <c r="F783" t="s">
        <v>209</v>
      </c>
      <c r="G783" t="s">
        <v>3096</v>
      </c>
      <c r="H783" t="s">
        <v>211</v>
      </c>
      <c r="I783" t="s">
        <v>212</v>
      </c>
      <c r="K783" t="s">
        <v>213</v>
      </c>
      <c r="M783">
        <v>771</v>
      </c>
      <c r="N783" t="s">
        <v>303</v>
      </c>
      <c r="O783" t="s">
        <v>283</v>
      </c>
      <c r="P783">
        <v>746</v>
      </c>
      <c r="Q783" t="s">
        <v>289</v>
      </c>
      <c r="R783" t="s">
        <v>283</v>
      </c>
      <c r="T783" t="s">
        <v>230</v>
      </c>
      <c r="U783" t="s">
        <v>9755</v>
      </c>
      <c r="V783">
        <v>4</v>
      </c>
      <c r="W783">
        <v>6</v>
      </c>
      <c r="X783" t="s">
        <v>218</v>
      </c>
      <c r="Z783" t="s">
        <v>219</v>
      </c>
      <c r="AC783">
        <v>0</v>
      </c>
      <c r="AE783">
        <v>0</v>
      </c>
      <c r="AI783" t="s">
        <v>220</v>
      </c>
      <c r="AJ783" t="s">
        <v>221</v>
      </c>
      <c r="AK783" s="15">
        <v>42114</v>
      </c>
      <c r="AL783">
        <v>5383.52</v>
      </c>
      <c r="AM783">
        <f t="shared" si="36"/>
        <v>33</v>
      </c>
      <c r="AN783" t="str">
        <f t="shared" si="37"/>
        <v>29-33</v>
      </c>
      <c r="AO783" t="str">
        <f t="shared" si="38"/>
        <v>4.000 a 5.999</v>
      </c>
    </row>
    <row r="784" spans="1:41" x14ac:dyDescent="0.25">
      <c r="A784" t="s">
        <v>3097</v>
      </c>
      <c r="B784" t="s">
        <v>207</v>
      </c>
      <c r="C784">
        <v>409444</v>
      </c>
      <c r="D784">
        <v>49295373634</v>
      </c>
      <c r="E784" t="s">
        <v>3098</v>
      </c>
      <c r="F784" t="s">
        <v>209</v>
      </c>
      <c r="G784" t="s">
        <v>3099</v>
      </c>
      <c r="H784" t="s">
        <v>225</v>
      </c>
      <c r="I784" t="s">
        <v>212</v>
      </c>
      <c r="K784" t="s">
        <v>213</v>
      </c>
      <c r="L784" t="s">
        <v>261</v>
      </c>
      <c r="M784">
        <v>274</v>
      </c>
      <c r="N784" t="s">
        <v>963</v>
      </c>
      <c r="O784" t="s">
        <v>215</v>
      </c>
      <c r="P784">
        <v>262</v>
      </c>
      <c r="Q784" t="s">
        <v>352</v>
      </c>
      <c r="R784" t="s">
        <v>215</v>
      </c>
      <c r="T784" t="s">
        <v>217</v>
      </c>
      <c r="U784" t="s">
        <v>9755</v>
      </c>
      <c r="V784">
        <v>4</v>
      </c>
      <c r="W784">
        <v>16</v>
      </c>
      <c r="X784" t="s">
        <v>218</v>
      </c>
      <c r="Z784" t="s">
        <v>219</v>
      </c>
      <c r="AC784">
        <v>0</v>
      </c>
      <c r="AE784">
        <v>0</v>
      </c>
      <c r="AI784" t="s">
        <v>220</v>
      </c>
      <c r="AJ784" t="s">
        <v>221</v>
      </c>
      <c r="AK784" s="15">
        <v>28621</v>
      </c>
      <c r="AL784">
        <v>8369.7199999999993</v>
      </c>
      <c r="AM784">
        <f t="shared" si="36"/>
        <v>63</v>
      </c>
      <c r="AN784" t="str">
        <f t="shared" si="37"/>
        <v>59-63</v>
      </c>
      <c r="AO784" t="str">
        <f t="shared" si="38"/>
        <v>8.000 a 9.999</v>
      </c>
    </row>
    <row r="785" spans="1:41" x14ac:dyDescent="0.25">
      <c r="A785" t="s">
        <v>3100</v>
      </c>
      <c r="B785" t="s">
        <v>207</v>
      </c>
      <c r="C785">
        <v>1849296</v>
      </c>
      <c r="D785">
        <v>58330810682</v>
      </c>
      <c r="E785" t="s">
        <v>3101</v>
      </c>
      <c r="F785" t="s">
        <v>209</v>
      </c>
      <c r="G785" t="s">
        <v>3102</v>
      </c>
      <c r="H785" t="s">
        <v>225</v>
      </c>
      <c r="I785" t="s">
        <v>212</v>
      </c>
      <c r="K785" t="s">
        <v>213</v>
      </c>
      <c r="M785">
        <v>284</v>
      </c>
      <c r="N785" t="s">
        <v>900</v>
      </c>
      <c r="O785" t="s">
        <v>215</v>
      </c>
      <c r="P785">
        <v>262</v>
      </c>
      <c r="Q785" t="s">
        <v>352</v>
      </c>
      <c r="R785" t="s">
        <v>215</v>
      </c>
      <c r="S785" t="s">
        <v>1019</v>
      </c>
      <c r="T785" t="s">
        <v>217</v>
      </c>
      <c r="U785" t="s">
        <v>9755</v>
      </c>
      <c r="V785">
        <v>4</v>
      </c>
      <c r="W785">
        <v>8</v>
      </c>
      <c r="X785" t="s">
        <v>218</v>
      </c>
      <c r="Z785" t="s">
        <v>219</v>
      </c>
      <c r="AC785">
        <v>0</v>
      </c>
      <c r="AE785">
        <v>0</v>
      </c>
      <c r="AI785" t="s">
        <v>220</v>
      </c>
      <c r="AJ785" t="s">
        <v>221</v>
      </c>
      <c r="AK785" s="15">
        <v>40606</v>
      </c>
      <c r="AL785">
        <v>4663.6499999999996</v>
      </c>
      <c r="AM785">
        <f t="shared" si="36"/>
        <v>56</v>
      </c>
      <c r="AN785" t="str">
        <f t="shared" si="37"/>
        <v>54-58</v>
      </c>
      <c r="AO785" t="str">
        <f t="shared" si="38"/>
        <v>4.000 a 5.999</v>
      </c>
    </row>
    <row r="786" spans="1:41" x14ac:dyDescent="0.25">
      <c r="A786" t="s">
        <v>3103</v>
      </c>
      <c r="B786" t="s">
        <v>239</v>
      </c>
      <c r="C786">
        <v>1434256</v>
      </c>
      <c r="D786">
        <v>76004317853</v>
      </c>
      <c r="E786" t="s">
        <v>3104</v>
      </c>
      <c r="F786" t="s">
        <v>209</v>
      </c>
      <c r="G786" t="s">
        <v>3105</v>
      </c>
      <c r="H786" t="s">
        <v>529</v>
      </c>
      <c r="I786" t="s">
        <v>212</v>
      </c>
      <c r="K786" t="s">
        <v>317</v>
      </c>
      <c r="L786" t="s">
        <v>3106</v>
      </c>
      <c r="M786">
        <v>488</v>
      </c>
      <c r="N786" t="s">
        <v>393</v>
      </c>
      <c r="O786" t="s">
        <v>244</v>
      </c>
      <c r="P786">
        <v>211</v>
      </c>
      <c r="Q786" t="s">
        <v>245</v>
      </c>
      <c r="R786" t="s">
        <v>244</v>
      </c>
      <c r="T786" t="s">
        <v>217</v>
      </c>
      <c r="U786" t="s">
        <v>9754</v>
      </c>
      <c r="V786">
        <v>4</v>
      </c>
      <c r="W786">
        <v>13</v>
      </c>
      <c r="X786" t="s">
        <v>218</v>
      </c>
      <c r="Z786" t="s">
        <v>219</v>
      </c>
      <c r="AC786">
        <v>0</v>
      </c>
      <c r="AE786">
        <v>0</v>
      </c>
      <c r="AI786" t="s">
        <v>220</v>
      </c>
      <c r="AJ786" t="s">
        <v>221</v>
      </c>
      <c r="AK786" s="15">
        <v>37931</v>
      </c>
      <c r="AL786">
        <v>5325.87</v>
      </c>
      <c r="AM786">
        <f t="shared" si="36"/>
        <v>71</v>
      </c>
      <c r="AN786" t="str">
        <f t="shared" si="37"/>
        <v>69 ou mais</v>
      </c>
      <c r="AO786" t="str">
        <f t="shared" si="38"/>
        <v>4.000 a 5.999</v>
      </c>
    </row>
    <row r="787" spans="1:41" x14ac:dyDescent="0.25">
      <c r="A787" t="s">
        <v>3107</v>
      </c>
      <c r="B787" t="s">
        <v>239</v>
      </c>
      <c r="C787">
        <v>2327318</v>
      </c>
      <c r="D787">
        <v>8529674626</v>
      </c>
      <c r="E787" t="s">
        <v>3108</v>
      </c>
      <c r="F787" t="s">
        <v>209</v>
      </c>
      <c r="G787" t="s">
        <v>3109</v>
      </c>
      <c r="H787" t="s">
        <v>225</v>
      </c>
      <c r="I787" t="s">
        <v>212</v>
      </c>
      <c r="K787" t="s">
        <v>213</v>
      </c>
      <c r="M787">
        <v>480</v>
      </c>
      <c r="N787" t="s">
        <v>1188</v>
      </c>
      <c r="O787" t="s">
        <v>244</v>
      </c>
      <c r="P787">
        <v>211</v>
      </c>
      <c r="Q787" t="s">
        <v>245</v>
      </c>
      <c r="R787" t="s">
        <v>244</v>
      </c>
      <c r="T787" t="s">
        <v>252</v>
      </c>
      <c r="U787" t="s">
        <v>9754</v>
      </c>
      <c r="V787">
        <v>4</v>
      </c>
      <c r="W787">
        <v>5</v>
      </c>
      <c r="X787" t="s">
        <v>218</v>
      </c>
      <c r="Z787" t="s">
        <v>219</v>
      </c>
      <c r="AC787">
        <v>0</v>
      </c>
      <c r="AE787">
        <v>0</v>
      </c>
      <c r="AI787" t="s">
        <v>220</v>
      </c>
      <c r="AJ787" t="s">
        <v>221</v>
      </c>
      <c r="AK787" s="15">
        <v>42569</v>
      </c>
      <c r="AL787">
        <v>7058.24</v>
      </c>
      <c r="AM787">
        <f t="shared" si="36"/>
        <v>34</v>
      </c>
      <c r="AN787" t="str">
        <f t="shared" si="37"/>
        <v>34-38</v>
      </c>
      <c r="AO787" t="str">
        <f t="shared" si="38"/>
        <v>6.000 a 7.999</v>
      </c>
    </row>
    <row r="788" spans="1:41" x14ac:dyDescent="0.25">
      <c r="A788" t="s">
        <v>3110</v>
      </c>
      <c r="B788" t="s">
        <v>207</v>
      </c>
      <c r="C788">
        <v>2236146</v>
      </c>
      <c r="D788">
        <v>82843902649</v>
      </c>
      <c r="E788" t="s">
        <v>3111</v>
      </c>
      <c r="F788" t="s">
        <v>209</v>
      </c>
      <c r="G788" t="s">
        <v>3112</v>
      </c>
      <c r="H788" t="s">
        <v>225</v>
      </c>
      <c r="I788" t="s">
        <v>212</v>
      </c>
      <c r="K788" t="s">
        <v>213</v>
      </c>
      <c r="M788">
        <v>41</v>
      </c>
      <c r="N788" t="s">
        <v>2422</v>
      </c>
      <c r="O788" t="s">
        <v>215</v>
      </c>
      <c r="P788">
        <v>29</v>
      </c>
      <c r="Q788" t="s">
        <v>229</v>
      </c>
      <c r="R788" t="s">
        <v>215</v>
      </c>
      <c r="T788" t="s">
        <v>217</v>
      </c>
      <c r="U788" t="s">
        <v>9755</v>
      </c>
      <c r="V788">
        <v>4</v>
      </c>
      <c r="W788">
        <v>5</v>
      </c>
      <c r="X788" t="s">
        <v>218</v>
      </c>
      <c r="Z788" t="s">
        <v>219</v>
      </c>
      <c r="AC788">
        <v>0</v>
      </c>
      <c r="AE788">
        <v>0</v>
      </c>
      <c r="AI788" t="s">
        <v>220</v>
      </c>
      <c r="AJ788" t="s">
        <v>221</v>
      </c>
      <c r="AK788" s="15">
        <v>42177</v>
      </c>
      <c r="AL788">
        <v>4319.09</v>
      </c>
      <c r="AM788">
        <f t="shared" si="36"/>
        <v>51</v>
      </c>
      <c r="AN788" t="str">
        <f t="shared" si="37"/>
        <v>49-53</v>
      </c>
      <c r="AO788" t="str">
        <f t="shared" si="38"/>
        <v>4.000 a 5.999</v>
      </c>
    </row>
    <row r="789" spans="1:41" x14ac:dyDescent="0.25">
      <c r="A789" t="s">
        <v>3113</v>
      </c>
      <c r="B789" t="s">
        <v>207</v>
      </c>
      <c r="C789">
        <v>1521754</v>
      </c>
      <c r="D789">
        <v>98706870678</v>
      </c>
      <c r="E789" t="s">
        <v>3114</v>
      </c>
      <c r="F789" t="s">
        <v>209</v>
      </c>
      <c r="G789" t="s">
        <v>3115</v>
      </c>
      <c r="H789" t="s">
        <v>225</v>
      </c>
      <c r="I789" t="s">
        <v>212</v>
      </c>
      <c r="K789" t="s">
        <v>213</v>
      </c>
      <c r="L789" t="s">
        <v>261</v>
      </c>
      <c r="M789">
        <v>271</v>
      </c>
      <c r="N789" t="s">
        <v>1118</v>
      </c>
      <c r="O789" t="s">
        <v>345</v>
      </c>
      <c r="P789">
        <v>271</v>
      </c>
      <c r="Q789" t="s">
        <v>1118</v>
      </c>
      <c r="R789" t="s">
        <v>345</v>
      </c>
      <c r="T789" t="s">
        <v>217</v>
      </c>
      <c r="U789" t="s">
        <v>9756</v>
      </c>
      <c r="V789">
        <v>4</v>
      </c>
      <c r="W789">
        <v>11</v>
      </c>
      <c r="X789" t="s">
        <v>218</v>
      </c>
      <c r="Z789" t="s">
        <v>219</v>
      </c>
      <c r="AC789">
        <v>0</v>
      </c>
      <c r="AE789">
        <v>0</v>
      </c>
      <c r="AI789" t="s">
        <v>220</v>
      </c>
      <c r="AJ789" t="s">
        <v>221</v>
      </c>
      <c r="AK789" s="15">
        <v>38761</v>
      </c>
      <c r="AL789">
        <v>20366.349999999999</v>
      </c>
      <c r="AM789">
        <f t="shared" si="36"/>
        <v>46</v>
      </c>
      <c r="AN789" t="str">
        <f t="shared" si="37"/>
        <v>44-48</v>
      </c>
      <c r="AO789" t="str">
        <f t="shared" si="38"/>
        <v>20.000 ou mais</v>
      </c>
    </row>
    <row r="790" spans="1:41" x14ac:dyDescent="0.25">
      <c r="A790" t="s">
        <v>3116</v>
      </c>
      <c r="B790" t="s">
        <v>207</v>
      </c>
      <c r="C790">
        <v>1473966</v>
      </c>
      <c r="D790">
        <v>2868968694</v>
      </c>
      <c r="E790" t="s">
        <v>3117</v>
      </c>
      <c r="F790" t="s">
        <v>209</v>
      </c>
      <c r="G790" t="s">
        <v>3118</v>
      </c>
      <c r="H790" t="s">
        <v>225</v>
      </c>
      <c r="I790" t="s">
        <v>212</v>
      </c>
      <c r="K790" t="s">
        <v>213</v>
      </c>
      <c r="L790" t="s">
        <v>235</v>
      </c>
      <c r="M790">
        <v>147</v>
      </c>
      <c r="N790" t="s">
        <v>3119</v>
      </c>
      <c r="O790" t="s">
        <v>215</v>
      </c>
      <c r="P790">
        <v>131</v>
      </c>
      <c r="Q790" t="s">
        <v>357</v>
      </c>
      <c r="R790" t="s">
        <v>215</v>
      </c>
      <c r="T790" t="s">
        <v>230</v>
      </c>
      <c r="U790" t="s">
        <v>9756</v>
      </c>
      <c r="V790">
        <v>4</v>
      </c>
      <c r="W790">
        <v>12</v>
      </c>
      <c r="X790" t="s">
        <v>218</v>
      </c>
      <c r="Z790" t="s">
        <v>219</v>
      </c>
      <c r="AC790">
        <v>0</v>
      </c>
      <c r="AE790">
        <v>0</v>
      </c>
      <c r="AI790" t="s">
        <v>220</v>
      </c>
      <c r="AJ790" t="s">
        <v>221</v>
      </c>
      <c r="AK790" s="15">
        <v>38261</v>
      </c>
      <c r="AL790">
        <v>13028.32</v>
      </c>
      <c r="AM790">
        <f t="shared" si="36"/>
        <v>47</v>
      </c>
      <c r="AN790" t="str">
        <f t="shared" si="37"/>
        <v>44-48</v>
      </c>
      <c r="AO790" t="str">
        <f t="shared" si="38"/>
        <v>12.000 a 13.999</v>
      </c>
    </row>
    <row r="791" spans="1:41" x14ac:dyDescent="0.25">
      <c r="A791" t="s">
        <v>3120</v>
      </c>
      <c r="B791" t="s">
        <v>239</v>
      </c>
      <c r="C791">
        <v>410066</v>
      </c>
      <c r="D791">
        <v>28836952615</v>
      </c>
      <c r="E791" t="s">
        <v>3121</v>
      </c>
      <c r="F791" t="s">
        <v>209</v>
      </c>
      <c r="G791" t="s">
        <v>3122</v>
      </c>
      <c r="H791" t="s">
        <v>225</v>
      </c>
      <c r="I791" t="s">
        <v>212</v>
      </c>
      <c r="K791" t="s">
        <v>295</v>
      </c>
      <c r="L791" t="s">
        <v>3123</v>
      </c>
      <c r="M791">
        <v>492</v>
      </c>
      <c r="N791" t="s">
        <v>747</v>
      </c>
      <c r="O791" t="s">
        <v>244</v>
      </c>
      <c r="P791">
        <v>211</v>
      </c>
      <c r="Q791" t="s">
        <v>245</v>
      </c>
      <c r="R791" t="s">
        <v>244</v>
      </c>
      <c r="T791" t="s">
        <v>449</v>
      </c>
      <c r="U791" t="s">
        <v>9754</v>
      </c>
      <c r="V791">
        <v>2</v>
      </c>
      <c r="W791">
        <v>16</v>
      </c>
      <c r="X791" t="s">
        <v>218</v>
      </c>
      <c r="Z791" t="s">
        <v>219</v>
      </c>
      <c r="AC791">
        <v>0</v>
      </c>
      <c r="AE791">
        <v>0</v>
      </c>
      <c r="AI791" t="s">
        <v>220</v>
      </c>
      <c r="AJ791" t="s">
        <v>221</v>
      </c>
      <c r="AK791" s="15">
        <v>28590</v>
      </c>
      <c r="AL791">
        <v>8467.34</v>
      </c>
      <c r="AM791">
        <f t="shared" si="36"/>
        <v>63</v>
      </c>
      <c r="AN791" t="str">
        <f t="shared" si="37"/>
        <v>59-63</v>
      </c>
      <c r="AO791" t="str">
        <f t="shared" si="38"/>
        <v>8.000 a 9.999</v>
      </c>
    </row>
    <row r="792" spans="1:41" x14ac:dyDescent="0.25">
      <c r="A792" t="s">
        <v>3124</v>
      </c>
      <c r="B792" t="s">
        <v>207</v>
      </c>
      <c r="C792">
        <v>2427147</v>
      </c>
      <c r="D792">
        <v>5684567690</v>
      </c>
      <c r="E792" t="s">
        <v>3125</v>
      </c>
      <c r="F792" t="s">
        <v>233</v>
      </c>
      <c r="G792" t="s">
        <v>3126</v>
      </c>
      <c r="H792" t="s">
        <v>225</v>
      </c>
      <c r="I792" t="s">
        <v>212</v>
      </c>
      <c r="K792" t="s">
        <v>213</v>
      </c>
      <c r="M792">
        <v>340</v>
      </c>
      <c r="N792" t="s">
        <v>670</v>
      </c>
      <c r="O792" t="s">
        <v>215</v>
      </c>
      <c r="P792">
        <v>340</v>
      </c>
      <c r="Q792" t="s">
        <v>670</v>
      </c>
      <c r="R792" t="s">
        <v>215</v>
      </c>
      <c r="T792" t="s">
        <v>217</v>
      </c>
      <c r="U792" t="s">
        <v>9755</v>
      </c>
      <c r="V792">
        <v>4</v>
      </c>
      <c r="W792">
        <v>4</v>
      </c>
      <c r="X792" t="s">
        <v>569</v>
      </c>
      <c r="Z792" t="s">
        <v>219</v>
      </c>
      <c r="AC792">
        <v>0</v>
      </c>
      <c r="AE792">
        <v>0</v>
      </c>
      <c r="AI792" t="s">
        <v>220</v>
      </c>
      <c r="AJ792" t="s">
        <v>221</v>
      </c>
      <c r="AK792" s="15">
        <v>43031</v>
      </c>
      <c r="AL792">
        <v>4163.0200000000004</v>
      </c>
      <c r="AM792">
        <f t="shared" si="36"/>
        <v>39</v>
      </c>
      <c r="AN792" t="str">
        <f t="shared" si="37"/>
        <v>39-43</v>
      </c>
      <c r="AO792" t="str">
        <f t="shared" si="38"/>
        <v>4.000 a 5.999</v>
      </c>
    </row>
    <row r="793" spans="1:41" x14ac:dyDescent="0.25">
      <c r="A793" t="s">
        <v>3127</v>
      </c>
      <c r="B793" t="s">
        <v>239</v>
      </c>
      <c r="C793">
        <v>1123375</v>
      </c>
      <c r="D793">
        <v>47960892172</v>
      </c>
      <c r="E793" t="s">
        <v>3128</v>
      </c>
      <c r="F793" t="s">
        <v>209</v>
      </c>
      <c r="G793" t="s">
        <v>3129</v>
      </c>
      <c r="H793" t="s">
        <v>225</v>
      </c>
      <c r="I793" t="s">
        <v>212</v>
      </c>
      <c r="K793" t="s">
        <v>242</v>
      </c>
      <c r="L793" t="s">
        <v>3130</v>
      </c>
      <c r="M793">
        <v>485</v>
      </c>
      <c r="N793" t="s">
        <v>411</v>
      </c>
      <c r="O793" t="s">
        <v>244</v>
      </c>
      <c r="P793">
        <v>211</v>
      </c>
      <c r="Q793" t="s">
        <v>245</v>
      </c>
      <c r="R793" t="s">
        <v>244</v>
      </c>
      <c r="T793" t="s">
        <v>217</v>
      </c>
      <c r="U793" t="s">
        <v>9755</v>
      </c>
      <c r="V793">
        <v>4</v>
      </c>
      <c r="W793">
        <v>16</v>
      </c>
      <c r="X793" t="s">
        <v>218</v>
      </c>
      <c r="Z793" t="s">
        <v>219</v>
      </c>
      <c r="AC793">
        <v>0</v>
      </c>
      <c r="AE793">
        <v>0</v>
      </c>
      <c r="AI793" t="s">
        <v>220</v>
      </c>
      <c r="AJ793" t="s">
        <v>221</v>
      </c>
      <c r="AK793" s="15">
        <v>34683</v>
      </c>
      <c r="AL793">
        <v>14541.38</v>
      </c>
      <c r="AM793">
        <f t="shared" si="36"/>
        <v>61</v>
      </c>
      <c r="AN793" t="str">
        <f t="shared" si="37"/>
        <v>59-63</v>
      </c>
      <c r="AO793" t="str">
        <f t="shared" si="38"/>
        <v>14.000 a 15.999</v>
      </c>
    </row>
    <row r="794" spans="1:41" x14ac:dyDescent="0.25">
      <c r="A794" t="s">
        <v>3131</v>
      </c>
      <c r="B794" t="s">
        <v>239</v>
      </c>
      <c r="C794">
        <v>3091343</v>
      </c>
      <c r="D794">
        <v>5156051669</v>
      </c>
      <c r="E794" t="s">
        <v>1132</v>
      </c>
      <c r="F794" t="s">
        <v>233</v>
      </c>
      <c r="G794" t="s">
        <v>3132</v>
      </c>
      <c r="H794" t="s">
        <v>225</v>
      </c>
      <c r="I794" t="s">
        <v>212</v>
      </c>
      <c r="K794" t="s">
        <v>213</v>
      </c>
      <c r="M794">
        <v>498</v>
      </c>
      <c r="N794" t="s">
        <v>423</v>
      </c>
      <c r="O794" t="s">
        <v>244</v>
      </c>
      <c r="P794">
        <v>211</v>
      </c>
      <c r="Q794" t="s">
        <v>245</v>
      </c>
      <c r="R794" t="s">
        <v>244</v>
      </c>
      <c r="T794" t="s">
        <v>217</v>
      </c>
      <c r="U794" t="s">
        <v>9755</v>
      </c>
      <c r="V794">
        <v>3</v>
      </c>
      <c r="W794">
        <v>3</v>
      </c>
      <c r="X794" t="s">
        <v>218</v>
      </c>
      <c r="Z794" t="s">
        <v>219</v>
      </c>
      <c r="AC794">
        <v>0</v>
      </c>
      <c r="AE794">
        <v>0</v>
      </c>
      <c r="AI794" t="s">
        <v>220</v>
      </c>
      <c r="AJ794" t="s">
        <v>221</v>
      </c>
      <c r="AK794" s="15">
        <v>43509</v>
      </c>
      <c r="AL794">
        <v>5328.97</v>
      </c>
      <c r="AM794">
        <f t="shared" si="36"/>
        <v>41</v>
      </c>
      <c r="AN794" t="str">
        <f t="shared" si="37"/>
        <v>39-43</v>
      </c>
      <c r="AO794" t="str">
        <f t="shared" si="38"/>
        <v>4.000 a 5.999</v>
      </c>
    </row>
    <row r="795" spans="1:41" x14ac:dyDescent="0.25">
      <c r="A795" t="s">
        <v>3133</v>
      </c>
      <c r="B795" t="s">
        <v>207</v>
      </c>
      <c r="C795">
        <v>1035312</v>
      </c>
      <c r="D795">
        <v>58295470663</v>
      </c>
      <c r="E795" t="s">
        <v>3134</v>
      </c>
      <c r="F795" t="s">
        <v>233</v>
      </c>
      <c r="G795" t="s">
        <v>3135</v>
      </c>
      <c r="H795" t="s">
        <v>211</v>
      </c>
      <c r="I795" t="s">
        <v>212</v>
      </c>
      <c r="K795" t="s">
        <v>213</v>
      </c>
      <c r="L795" t="s">
        <v>261</v>
      </c>
      <c r="M795">
        <v>71</v>
      </c>
      <c r="N795" t="s">
        <v>498</v>
      </c>
      <c r="O795" t="s">
        <v>215</v>
      </c>
      <c r="P795">
        <v>59</v>
      </c>
      <c r="Q795" t="s">
        <v>251</v>
      </c>
      <c r="R795" t="s">
        <v>215</v>
      </c>
      <c r="T795" t="s">
        <v>217</v>
      </c>
      <c r="U795" t="s">
        <v>9755</v>
      </c>
      <c r="V795">
        <v>4</v>
      </c>
      <c r="W795">
        <v>16</v>
      </c>
      <c r="X795" t="s">
        <v>218</v>
      </c>
      <c r="Z795" t="s">
        <v>219</v>
      </c>
      <c r="AC795">
        <v>0</v>
      </c>
      <c r="AE795">
        <v>0</v>
      </c>
      <c r="AI795" t="s">
        <v>220</v>
      </c>
      <c r="AJ795" t="s">
        <v>221</v>
      </c>
      <c r="AK795" s="15">
        <v>34325</v>
      </c>
      <c r="AL795">
        <v>7828.71</v>
      </c>
      <c r="AM795">
        <f t="shared" si="36"/>
        <v>56</v>
      </c>
      <c r="AN795" t="str">
        <f t="shared" si="37"/>
        <v>54-58</v>
      </c>
      <c r="AO795" t="str">
        <f t="shared" si="38"/>
        <v>6.000 a 7.999</v>
      </c>
    </row>
    <row r="796" spans="1:41" x14ac:dyDescent="0.25">
      <c r="A796" t="s">
        <v>3136</v>
      </c>
      <c r="B796" t="s">
        <v>239</v>
      </c>
      <c r="C796">
        <v>1454369</v>
      </c>
      <c r="D796">
        <v>12837831859</v>
      </c>
      <c r="E796" t="s">
        <v>3137</v>
      </c>
      <c r="F796" t="s">
        <v>233</v>
      </c>
      <c r="G796" t="s">
        <v>3138</v>
      </c>
      <c r="H796" t="s">
        <v>225</v>
      </c>
      <c r="I796" t="s">
        <v>212</v>
      </c>
      <c r="K796" t="s">
        <v>317</v>
      </c>
      <c r="L796" t="s">
        <v>655</v>
      </c>
      <c r="M796">
        <v>749</v>
      </c>
      <c r="N796" t="s">
        <v>1089</v>
      </c>
      <c r="O796" t="s">
        <v>283</v>
      </c>
      <c r="P796">
        <v>743</v>
      </c>
      <c r="Q796" t="s">
        <v>282</v>
      </c>
      <c r="R796" t="s">
        <v>283</v>
      </c>
      <c r="T796" t="s">
        <v>217</v>
      </c>
      <c r="U796" t="s">
        <v>9755</v>
      </c>
      <c r="V796">
        <v>4</v>
      </c>
      <c r="W796">
        <v>13</v>
      </c>
      <c r="X796" t="s">
        <v>218</v>
      </c>
      <c r="Z796" t="s">
        <v>219</v>
      </c>
      <c r="AC796">
        <v>0</v>
      </c>
      <c r="AE796">
        <v>0</v>
      </c>
      <c r="AI796" t="s">
        <v>220</v>
      </c>
      <c r="AJ796" t="s">
        <v>221</v>
      </c>
      <c r="AK796" s="15">
        <v>38134</v>
      </c>
      <c r="AL796">
        <v>6052.75</v>
      </c>
      <c r="AM796">
        <f t="shared" si="36"/>
        <v>50</v>
      </c>
      <c r="AN796" t="str">
        <f t="shared" si="37"/>
        <v>49-53</v>
      </c>
      <c r="AO796" t="str">
        <f t="shared" si="38"/>
        <v>6.000 a 7.999</v>
      </c>
    </row>
    <row r="797" spans="1:41" x14ac:dyDescent="0.25">
      <c r="A797" t="s">
        <v>3139</v>
      </c>
      <c r="B797" t="s">
        <v>239</v>
      </c>
      <c r="C797">
        <v>410042</v>
      </c>
      <c r="D797">
        <v>30187320659</v>
      </c>
      <c r="E797" t="s">
        <v>3140</v>
      </c>
      <c r="F797" t="s">
        <v>209</v>
      </c>
      <c r="G797" t="s">
        <v>3141</v>
      </c>
      <c r="H797" t="s">
        <v>211</v>
      </c>
      <c r="I797" t="s">
        <v>212</v>
      </c>
      <c r="K797" t="s">
        <v>317</v>
      </c>
      <c r="L797" t="s">
        <v>3142</v>
      </c>
      <c r="M797">
        <v>496</v>
      </c>
      <c r="N797" t="s">
        <v>1122</v>
      </c>
      <c r="O797" t="s">
        <v>244</v>
      </c>
      <c r="P797">
        <v>211</v>
      </c>
      <c r="Q797" t="s">
        <v>245</v>
      </c>
      <c r="R797" t="s">
        <v>244</v>
      </c>
      <c r="T797" t="s">
        <v>449</v>
      </c>
      <c r="U797" t="s">
        <v>9754</v>
      </c>
      <c r="V797">
        <v>4</v>
      </c>
      <c r="W797">
        <v>16</v>
      </c>
      <c r="X797" t="s">
        <v>218</v>
      </c>
      <c r="Z797" t="s">
        <v>219</v>
      </c>
      <c r="AC797">
        <v>0</v>
      </c>
      <c r="AE797">
        <v>0</v>
      </c>
      <c r="AI797" t="s">
        <v>220</v>
      </c>
      <c r="AJ797" t="s">
        <v>221</v>
      </c>
      <c r="AK797" s="15">
        <v>28318</v>
      </c>
      <c r="AL797">
        <v>5565.44</v>
      </c>
      <c r="AM797">
        <f t="shared" si="36"/>
        <v>65</v>
      </c>
      <c r="AN797" t="str">
        <f t="shared" si="37"/>
        <v>64-68</v>
      </c>
      <c r="AO797" t="str">
        <f t="shared" si="38"/>
        <v>4.000 a 5.999</v>
      </c>
    </row>
    <row r="798" spans="1:41" x14ac:dyDescent="0.25">
      <c r="A798" t="s">
        <v>3143</v>
      </c>
      <c r="B798" t="s">
        <v>239</v>
      </c>
      <c r="C798">
        <v>412315</v>
      </c>
      <c r="D798">
        <v>3051287873</v>
      </c>
      <c r="E798" t="s">
        <v>3144</v>
      </c>
      <c r="F798" t="s">
        <v>209</v>
      </c>
      <c r="G798" t="s">
        <v>3145</v>
      </c>
      <c r="H798" t="s">
        <v>529</v>
      </c>
      <c r="I798" t="s">
        <v>212</v>
      </c>
      <c r="K798" t="s">
        <v>317</v>
      </c>
      <c r="L798" t="s">
        <v>3146</v>
      </c>
      <c r="M798">
        <v>492</v>
      </c>
      <c r="N798" t="s">
        <v>747</v>
      </c>
      <c r="O798" t="s">
        <v>244</v>
      </c>
      <c r="P798">
        <v>211</v>
      </c>
      <c r="Q798" t="s">
        <v>245</v>
      </c>
      <c r="R798" t="s">
        <v>244</v>
      </c>
      <c r="T798" t="s">
        <v>217</v>
      </c>
      <c r="U798" t="s">
        <v>9756</v>
      </c>
      <c r="V798">
        <v>4</v>
      </c>
      <c r="W798">
        <v>16</v>
      </c>
      <c r="X798" t="s">
        <v>218</v>
      </c>
      <c r="Z798" t="s">
        <v>219</v>
      </c>
      <c r="AC798">
        <v>0</v>
      </c>
      <c r="AE798">
        <v>0</v>
      </c>
      <c r="AI798" t="s">
        <v>220</v>
      </c>
      <c r="AJ798" t="s">
        <v>221</v>
      </c>
      <c r="AK798" s="15">
        <v>30789</v>
      </c>
      <c r="AL798">
        <v>21309.05</v>
      </c>
      <c r="AM798">
        <f t="shared" si="36"/>
        <v>66</v>
      </c>
      <c r="AN798" t="str">
        <f t="shared" si="37"/>
        <v>64-68</v>
      </c>
      <c r="AO798" t="str">
        <f t="shared" si="38"/>
        <v>20.000 ou mais</v>
      </c>
    </row>
    <row r="799" spans="1:41" x14ac:dyDescent="0.25">
      <c r="A799" t="s">
        <v>3147</v>
      </c>
      <c r="B799" t="s">
        <v>239</v>
      </c>
      <c r="C799">
        <v>2328299</v>
      </c>
      <c r="D799">
        <v>68918283172</v>
      </c>
      <c r="E799" t="s">
        <v>3148</v>
      </c>
      <c r="F799" t="s">
        <v>209</v>
      </c>
      <c r="G799" t="s">
        <v>3149</v>
      </c>
      <c r="H799" t="s">
        <v>211</v>
      </c>
      <c r="I799" t="s">
        <v>212</v>
      </c>
      <c r="K799" t="s">
        <v>242</v>
      </c>
      <c r="M799">
        <v>771</v>
      </c>
      <c r="N799" t="s">
        <v>303</v>
      </c>
      <c r="O799" t="s">
        <v>283</v>
      </c>
      <c r="P799">
        <v>746</v>
      </c>
      <c r="Q799" t="s">
        <v>289</v>
      </c>
      <c r="R799" t="s">
        <v>283</v>
      </c>
      <c r="T799" t="s">
        <v>230</v>
      </c>
      <c r="U799" t="s">
        <v>9756</v>
      </c>
      <c r="V799">
        <v>4</v>
      </c>
      <c r="W799">
        <v>8</v>
      </c>
      <c r="X799" t="s">
        <v>218</v>
      </c>
      <c r="Z799" t="s">
        <v>219</v>
      </c>
      <c r="AC799">
        <v>0</v>
      </c>
      <c r="AE799">
        <v>0</v>
      </c>
      <c r="AI799" t="s">
        <v>220</v>
      </c>
      <c r="AJ799" t="s">
        <v>304</v>
      </c>
      <c r="AK799" s="15">
        <v>40910</v>
      </c>
      <c r="AL799">
        <v>9929.23</v>
      </c>
      <c r="AM799">
        <f t="shared" si="36"/>
        <v>46</v>
      </c>
      <c r="AN799" t="str">
        <f t="shared" si="37"/>
        <v>44-48</v>
      </c>
      <c r="AO799" t="str">
        <f t="shared" si="38"/>
        <v>8.000 a 9.999</v>
      </c>
    </row>
    <row r="800" spans="1:41" x14ac:dyDescent="0.25">
      <c r="A800" t="s">
        <v>3150</v>
      </c>
      <c r="B800" t="s">
        <v>207</v>
      </c>
      <c r="C800">
        <v>1454657</v>
      </c>
      <c r="D800">
        <v>98660683668</v>
      </c>
      <c r="E800" t="s">
        <v>3151</v>
      </c>
      <c r="F800" t="s">
        <v>209</v>
      </c>
      <c r="G800" t="s">
        <v>3152</v>
      </c>
      <c r="H800" t="s">
        <v>225</v>
      </c>
      <c r="I800" t="s">
        <v>212</v>
      </c>
      <c r="K800" t="s">
        <v>213</v>
      </c>
      <c r="L800" t="s">
        <v>261</v>
      </c>
      <c r="M800">
        <v>1216</v>
      </c>
      <c r="N800" t="s">
        <v>2473</v>
      </c>
      <c r="O800" t="s">
        <v>228</v>
      </c>
      <c r="P800">
        <v>29</v>
      </c>
      <c r="Q800" t="s">
        <v>229</v>
      </c>
      <c r="R800" t="s">
        <v>215</v>
      </c>
      <c r="T800" t="s">
        <v>230</v>
      </c>
      <c r="U800" t="s">
        <v>9756</v>
      </c>
      <c r="V800">
        <v>4</v>
      </c>
      <c r="W800">
        <v>13</v>
      </c>
      <c r="X800" t="s">
        <v>218</v>
      </c>
      <c r="Z800" t="s">
        <v>219</v>
      </c>
      <c r="AC800">
        <v>0</v>
      </c>
      <c r="AE800">
        <v>0</v>
      </c>
      <c r="AI800" t="s">
        <v>220</v>
      </c>
      <c r="AJ800" t="s">
        <v>221</v>
      </c>
      <c r="AK800" s="15">
        <v>38134</v>
      </c>
      <c r="AL800">
        <v>12357.29</v>
      </c>
      <c r="AM800">
        <f t="shared" si="36"/>
        <v>48</v>
      </c>
      <c r="AN800" t="str">
        <f t="shared" si="37"/>
        <v>44-48</v>
      </c>
      <c r="AO800" t="str">
        <f t="shared" si="38"/>
        <v>12.000 a 13.999</v>
      </c>
    </row>
    <row r="801" spans="1:41" x14ac:dyDescent="0.25">
      <c r="A801" t="s">
        <v>3153</v>
      </c>
      <c r="B801" t="s">
        <v>207</v>
      </c>
      <c r="C801">
        <v>3300547</v>
      </c>
      <c r="D801">
        <v>9569261692</v>
      </c>
      <c r="E801" t="s">
        <v>3154</v>
      </c>
      <c r="F801" t="s">
        <v>233</v>
      </c>
      <c r="G801" t="s">
        <v>3155</v>
      </c>
      <c r="H801" t="s">
        <v>225</v>
      </c>
      <c r="I801" t="s">
        <v>212</v>
      </c>
      <c r="K801" t="s">
        <v>213</v>
      </c>
      <c r="M801">
        <v>908</v>
      </c>
      <c r="N801" t="s">
        <v>3156</v>
      </c>
      <c r="O801" t="s">
        <v>669</v>
      </c>
      <c r="P801">
        <v>301</v>
      </c>
      <c r="Q801" t="s">
        <v>297</v>
      </c>
      <c r="R801" t="s">
        <v>298</v>
      </c>
      <c r="T801" t="s">
        <v>263</v>
      </c>
      <c r="U801" t="s">
        <v>9755</v>
      </c>
      <c r="V801">
        <v>1</v>
      </c>
      <c r="W801">
        <v>1</v>
      </c>
      <c r="X801" t="s">
        <v>218</v>
      </c>
      <c r="Z801" t="s">
        <v>219</v>
      </c>
      <c r="AC801">
        <v>0</v>
      </c>
      <c r="AE801">
        <v>0</v>
      </c>
      <c r="AI801" t="s">
        <v>220</v>
      </c>
      <c r="AJ801" t="s">
        <v>221</v>
      </c>
      <c r="AK801" s="15">
        <v>44747</v>
      </c>
      <c r="AL801">
        <v>4282.18</v>
      </c>
      <c r="AM801">
        <f t="shared" si="36"/>
        <v>34</v>
      </c>
      <c r="AN801" t="str">
        <f t="shared" si="37"/>
        <v>34-38</v>
      </c>
      <c r="AO801" t="str">
        <f t="shared" si="38"/>
        <v>4.000 a 5.999</v>
      </c>
    </row>
    <row r="802" spans="1:41" x14ac:dyDescent="0.25">
      <c r="A802" t="s">
        <v>3157</v>
      </c>
      <c r="B802" t="s">
        <v>239</v>
      </c>
      <c r="C802">
        <v>1439961</v>
      </c>
      <c r="D802">
        <v>65411269687</v>
      </c>
      <c r="E802" t="s">
        <v>3158</v>
      </c>
      <c r="F802" t="s">
        <v>209</v>
      </c>
      <c r="G802" t="s">
        <v>3159</v>
      </c>
      <c r="H802" t="s">
        <v>225</v>
      </c>
      <c r="I802" t="s">
        <v>212</v>
      </c>
      <c r="K802" t="s">
        <v>213</v>
      </c>
      <c r="L802" t="s">
        <v>3160</v>
      </c>
      <c r="M802">
        <v>476</v>
      </c>
      <c r="N802" t="s">
        <v>3078</v>
      </c>
      <c r="O802" t="s">
        <v>244</v>
      </c>
      <c r="P802">
        <v>211</v>
      </c>
      <c r="Q802" t="s">
        <v>245</v>
      </c>
      <c r="R802" t="s">
        <v>244</v>
      </c>
      <c r="T802" t="s">
        <v>252</v>
      </c>
      <c r="U802" t="s">
        <v>9754</v>
      </c>
      <c r="V802">
        <v>4</v>
      </c>
      <c r="W802">
        <v>12</v>
      </c>
      <c r="X802" t="s">
        <v>218</v>
      </c>
      <c r="Z802" t="s">
        <v>219</v>
      </c>
      <c r="AC802">
        <v>0</v>
      </c>
      <c r="AE802">
        <v>0</v>
      </c>
      <c r="AI802" t="s">
        <v>220</v>
      </c>
      <c r="AJ802" t="s">
        <v>221</v>
      </c>
      <c r="AK802" s="15">
        <v>38002</v>
      </c>
      <c r="AL802">
        <v>4904</v>
      </c>
      <c r="AM802">
        <f t="shared" si="36"/>
        <v>58</v>
      </c>
      <c r="AN802" t="str">
        <f t="shared" si="37"/>
        <v>54-58</v>
      </c>
      <c r="AO802" t="str">
        <f t="shared" si="38"/>
        <v>4.000 a 5.999</v>
      </c>
    </row>
    <row r="803" spans="1:41" x14ac:dyDescent="0.25">
      <c r="A803" t="s">
        <v>3161</v>
      </c>
      <c r="B803" t="s">
        <v>207</v>
      </c>
      <c r="C803">
        <v>2974389</v>
      </c>
      <c r="D803">
        <v>8615155607</v>
      </c>
      <c r="E803" t="s">
        <v>3162</v>
      </c>
      <c r="F803" t="s">
        <v>233</v>
      </c>
      <c r="G803" t="s">
        <v>3163</v>
      </c>
      <c r="H803" t="s">
        <v>211</v>
      </c>
      <c r="I803" t="s">
        <v>212</v>
      </c>
      <c r="K803" t="s">
        <v>242</v>
      </c>
      <c r="M803">
        <v>719</v>
      </c>
      <c r="N803" t="s">
        <v>474</v>
      </c>
      <c r="O803" t="s">
        <v>228</v>
      </c>
      <c r="P803">
        <v>131</v>
      </c>
      <c r="Q803" t="s">
        <v>357</v>
      </c>
      <c r="R803" t="s">
        <v>215</v>
      </c>
      <c r="S803" t="s">
        <v>2106</v>
      </c>
      <c r="T803" t="s">
        <v>217</v>
      </c>
      <c r="U803" t="s">
        <v>9756</v>
      </c>
      <c r="V803">
        <v>3</v>
      </c>
      <c r="W803">
        <v>3</v>
      </c>
      <c r="X803" t="s">
        <v>218</v>
      </c>
      <c r="Z803" t="s">
        <v>219</v>
      </c>
      <c r="AC803">
        <v>0</v>
      </c>
      <c r="AE803">
        <v>0</v>
      </c>
      <c r="AI803" t="s">
        <v>220</v>
      </c>
      <c r="AJ803" t="s">
        <v>221</v>
      </c>
      <c r="AK803" s="15">
        <v>41192</v>
      </c>
      <c r="AL803">
        <v>6333.6</v>
      </c>
      <c r="AM803">
        <f t="shared" si="36"/>
        <v>33</v>
      </c>
      <c r="AN803" t="str">
        <f t="shared" si="37"/>
        <v>29-33</v>
      </c>
      <c r="AO803" t="str">
        <f t="shared" si="38"/>
        <v>6.000 a 7.999</v>
      </c>
    </row>
    <row r="804" spans="1:41" x14ac:dyDescent="0.25">
      <c r="A804" t="s">
        <v>3164</v>
      </c>
      <c r="B804" t="s">
        <v>207</v>
      </c>
      <c r="C804">
        <v>413450</v>
      </c>
      <c r="D804">
        <v>35058030659</v>
      </c>
      <c r="E804" t="s">
        <v>3165</v>
      </c>
      <c r="F804" t="s">
        <v>209</v>
      </c>
      <c r="G804" t="s">
        <v>3166</v>
      </c>
      <c r="H804" t="s">
        <v>211</v>
      </c>
      <c r="I804" t="s">
        <v>212</v>
      </c>
      <c r="K804" t="s">
        <v>213</v>
      </c>
      <c r="L804" t="s">
        <v>3167</v>
      </c>
      <c r="M804">
        <v>733</v>
      </c>
      <c r="N804" t="s">
        <v>1177</v>
      </c>
      <c r="O804" t="s">
        <v>215</v>
      </c>
      <c r="P804">
        <v>585</v>
      </c>
      <c r="Q804" t="s">
        <v>1033</v>
      </c>
      <c r="R804" t="s">
        <v>215</v>
      </c>
      <c r="T804" t="s">
        <v>252</v>
      </c>
      <c r="U804" t="s">
        <v>9755</v>
      </c>
      <c r="V804">
        <v>4</v>
      </c>
      <c r="W804">
        <v>16</v>
      </c>
      <c r="X804" t="s">
        <v>218</v>
      </c>
      <c r="Z804" t="s">
        <v>219</v>
      </c>
      <c r="AC804">
        <v>0</v>
      </c>
      <c r="AE804">
        <v>0</v>
      </c>
      <c r="AI804" t="s">
        <v>220</v>
      </c>
      <c r="AJ804" t="s">
        <v>221</v>
      </c>
      <c r="AK804" s="15">
        <v>32871</v>
      </c>
      <c r="AL804">
        <v>7265.28</v>
      </c>
      <c r="AM804">
        <f t="shared" si="36"/>
        <v>62</v>
      </c>
      <c r="AN804" t="str">
        <f t="shared" si="37"/>
        <v>59-63</v>
      </c>
      <c r="AO804" t="str">
        <f t="shared" si="38"/>
        <v>6.000 a 7.999</v>
      </c>
    </row>
    <row r="805" spans="1:41" x14ac:dyDescent="0.25">
      <c r="A805" t="s">
        <v>3168</v>
      </c>
      <c r="B805" t="s">
        <v>239</v>
      </c>
      <c r="C805">
        <v>1531995</v>
      </c>
      <c r="D805">
        <v>419361677</v>
      </c>
      <c r="E805" t="s">
        <v>3169</v>
      </c>
      <c r="F805" t="s">
        <v>233</v>
      </c>
      <c r="G805" t="s">
        <v>3170</v>
      </c>
      <c r="H805" t="s">
        <v>225</v>
      </c>
      <c r="I805" t="s">
        <v>212</v>
      </c>
      <c r="K805" t="s">
        <v>213</v>
      </c>
      <c r="L805" t="s">
        <v>261</v>
      </c>
      <c r="M805">
        <v>179</v>
      </c>
      <c r="N805" t="s">
        <v>380</v>
      </c>
      <c r="O805" t="s">
        <v>283</v>
      </c>
      <c r="P805">
        <v>179</v>
      </c>
      <c r="Q805" t="s">
        <v>380</v>
      </c>
      <c r="R805" t="s">
        <v>283</v>
      </c>
      <c r="T805" t="s">
        <v>217</v>
      </c>
      <c r="U805" t="s">
        <v>9755</v>
      </c>
      <c r="V805">
        <v>4</v>
      </c>
      <c r="W805">
        <v>12</v>
      </c>
      <c r="X805" t="s">
        <v>218</v>
      </c>
      <c r="Z805" t="s">
        <v>219</v>
      </c>
      <c r="AC805">
        <v>0</v>
      </c>
      <c r="AE805">
        <v>0</v>
      </c>
      <c r="AI805" t="s">
        <v>220</v>
      </c>
      <c r="AJ805" t="s">
        <v>221</v>
      </c>
      <c r="AK805" s="15">
        <v>38861</v>
      </c>
      <c r="AL805">
        <v>5482.44</v>
      </c>
      <c r="AM805">
        <f t="shared" si="36"/>
        <v>46</v>
      </c>
      <c r="AN805" t="str">
        <f t="shared" si="37"/>
        <v>44-48</v>
      </c>
      <c r="AO805" t="str">
        <f t="shared" si="38"/>
        <v>4.000 a 5.999</v>
      </c>
    </row>
    <row r="806" spans="1:41" x14ac:dyDescent="0.25">
      <c r="A806" t="s">
        <v>3171</v>
      </c>
      <c r="B806" t="s">
        <v>207</v>
      </c>
      <c r="C806">
        <v>1829305</v>
      </c>
      <c r="D806">
        <v>5803085618</v>
      </c>
      <c r="E806" t="s">
        <v>3172</v>
      </c>
      <c r="F806" t="s">
        <v>233</v>
      </c>
      <c r="G806" t="s">
        <v>3173</v>
      </c>
      <c r="H806" t="s">
        <v>211</v>
      </c>
      <c r="I806" t="s">
        <v>212</v>
      </c>
      <c r="K806" t="s">
        <v>242</v>
      </c>
      <c r="M806">
        <v>869</v>
      </c>
      <c r="N806" t="s">
        <v>1140</v>
      </c>
      <c r="O806" t="s">
        <v>215</v>
      </c>
      <c r="P806">
        <v>80</v>
      </c>
      <c r="Q806" t="s">
        <v>461</v>
      </c>
      <c r="R806" t="s">
        <v>215</v>
      </c>
      <c r="T806" t="s">
        <v>217</v>
      </c>
      <c r="U806" t="s">
        <v>9755</v>
      </c>
      <c r="V806">
        <v>3</v>
      </c>
      <c r="W806">
        <v>8</v>
      </c>
      <c r="X806" t="s">
        <v>218</v>
      </c>
      <c r="Z806" t="s">
        <v>219</v>
      </c>
      <c r="AC806">
        <v>0</v>
      </c>
      <c r="AE806">
        <v>0</v>
      </c>
      <c r="AI806" t="s">
        <v>220</v>
      </c>
      <c r="AJ806" t="s">
        <v>221</v>
      </c>
      <c r="AK806" s="15">
        <v>40512</v>
      </c>
      <c r="AL806">
        <v>4488.6000000000004</v>
      </c>
      <c r="AM806">
        <f t="shared" si="36"/>
        <v>43</v>
      </c>
      <c r="AN806" t="str">
        <f t="shared" si="37"/>
        <v>39-43</v>
      </c>
      <c r="AO806" t="str">
        <f t="shared" si="38"/>
        <v>4.000 a 5.999</v>
      </c>
    </row>
    <row r="807" spans="1:41" x14ac:dyDescent="0.25">
      <c r="A807" t="s">
        <v>3174</v>
      </c>
      <c r="B807" t="s">
        <v>207</v>
      </c>
      <c r="C807">
        <v>1751732</v>
      </c>
      <c r="D807">
        <v>96641010600</v>
      </c>
      <c r="E807" t="s">
        <v>3175</v>
      </c>
      <c r="F807" t="s">
        <v>209</v>
      </c>
      <c r="G807" t="s">
        <v>3176</v>
      </c>
      <c r="H807" t="s">
        <v>225</v>
      </c>
      <c r="I807" t="s">
        <v>212</v>
      </c>
      <c r="K807" t="s">
        <v>213</v>
      </c>
      <c r="M807">
        <v>269</v>
      </c>
      <c r="N807" t="s">
        <v>3177</v>
      </c>
      <c r="O807" t="s">
        <v>362</v>
      </c>
      <c r="P807">
        <v>264</v>
      </c>
      <c r="Q807" t="s">
        <v>820</v>
      </c>
      <c r="R807" t="s">
        <v>362</v>
      </c>
      <c r="T807" t="s">
        <v>217</v>
      </c>
      <c r="U807" t="s">
        <v>9755</v>
      </c>
      <c r="V807">
        <v>4</v>
      </c>
      <c r="W807">
        <v>9</v>
      </c>
      <c r="X807" t="s">
        <v>218</v>
      </c>
      <c r="Z807" t="s">
        <v>219</v>
      </c>
      <c r="AC807">
        <v>0</v>
      </c>
      <c r="AE807">
        <v>0</v>
      </c>
      <c r="AI807" t="s">
        <v>220</v>
      </c>
      <c r="AJ807" t="s">
        <v>221</v>
      </c>
      <c r="AK807" s="15">
        <v>40196</v>
      </c>
      <c r="AL807">
        <v>5218.2700000000004</v>
      </c>
      <c r="AM807">
        <f t="shared" si="36"/>
        <v>51</v>
      </c>
      <c r="AN807" t="str">
        <f t="shared" si="37"/>
        <v>49-53</v>
      </c>
      <c r="AO807" t="str">
        <f t="shared" si="38"/>
        <v>4.000 a 5.999</v>
      </c>
    </row>
    <row r="808" spans="1:41" x14ac:dyDescent="0.25">
      <c r="A808" t="s">
        <v>3178</v>
      </c>
      <c r="B808" t="s">
        <v>207</v>
      </c>
      <c r="C808">
        <v>1874637</v>
      </c>
      <c r="D808">
        <v>5480459686</v>
      </c>
      <c r="E808" t="s">
        <v>3179</v>
      </c>
      <c r="F808" t="s">
        <v>209</v>
      </c>
      <c r="G808" t="s">
        <v>3180</v>
      </c>
      <c r="H808" t="s">
        <v>211</v>
      </c>
      <c r="I808" t="s">
        <v>212</v>
      </c>
      <c r="K808" t="s">
        <v>213</v>
      </c>
      <c r="M808">
        <v>44</v>
      </c>
      <c r="N808" t="s">
        <v>3005</v>
      </c>
      <c r="O808" t="s">
        <v>215</v>
      </c>
      <c r="P808">
        <v>44</v>
      </c>
      <c r="Q808" t="s">
        <v>3005</v>
      </c>
      <c r="R808" t="s">
        <v>215</v>
      </c>
      <c r="T808" t="s">
        <v>230</v>
      </c>
      <c r="U808" t="s">
        <v>9755</v>
      </c>
      <c r="V808">
        <v>4</v>
      </c>
      <c r="W808">
        <v>8</v>
      </c>
      <c r="X808" t="s">
        <v>218</v>
      </c>
      <c r="Z808" t="s">
        <v>219</v>
      </c>
      <c r="AC808">
        <v>0</v>
      </c>
      <c r="AE808">
        <v>0</v>
      </c>
      <c r="AI808" t="s">
        <v>220</v>
      </c>
      <c r="AJ808" t="s">
        <v>221</v>
      </c>
      <c r="AK808" s="15">
        <v>40725</v>
      </c>
      <c r="AL808">
        <v>6428.4</v>
      </c>
      <c r="AM808">
        <f t="shared" si="36"/>
        <v>40</v>
      </c>
      <c r="AN808" t="str">
        <f t="shared" si="37"/>
        <v>39-43</v>
      </c>
      <c r="AO808" t="str">
        <f t="shared" si="38"/>
        <v>6.000 a 7.999</v>
      </c>
    </row>
    <row r="809" spans="1:41" x14ac:dyDescent="0.25">
      <c r="A809" t="s">
        <v>3181</v>
      </c>
      <c r="B809" t="s">
        <v>239</v>
      </c>
      <c r="C809">
        <v>2179352</v>
      </c>
      <c r="D809">
        <v>99924250672</v>
      </c>
      <c r="E809" t="s">
        <v>3182</v>
      </c>
      <c r="F809" t="s">
        <v>209</v>
      </c>
      <c r="G809" t="s">
        <v>3183</v>
      </c>
      <c r="H809" t="s">
        <v>225</v>
      </c>
      <c r="I809" t="s">
        <v>212</v>
      </c>
      <c r="K809" t="s">
        <v>213</v>
      </c>
      <c r="L809" t="s">
        <v>618</v>
      </c>
      <c r="M809">
        <v>771</v>
      </c>
      <c r="N809" t="s">
        <v>303</v>
      </c>
      <c r="O809" t="s">
        <v>283</v>
      </c>
      <c r="P809">
        <v>746</v>
      </c>
      <c r="Q809" t="s">
        <v>289</v>
      </c>
      <c r="R809" t="s">
        <v>283</v>
      </c>
      <c r="T809" t="s">
        <v>263</v>
      </c>
      <c r="U809" t="s">
        <v>9756</v>
      </c>
      <c r="V809">
        <v>4</v>
      </c>
      <c r="W809">
        <v>12</v>
      </c>
      <c r="X809" t="s">
        <v>218</v>
      </c>
      <c r="Z809" t="s">
        <v>219</v>
      </c>
      <c r="AC809">
        <v>0</v>
      </c>
      <c r="AE809">
        <v>0</v>
      </c>
      <c r="AI809" t="s">
        <v>220</v>
      </c>
      <c r="AJ809" t="s">
        <v>304</v>
      </c>
      <c r="AK809" s="15">
        <v>37977</v>
      </c>
      <c r="AL809">
        <v>13268.77</v>
      </c>
      <c r="AM809">
        <f t="shared" si="36"/>
        <v>52</v>
      </c>
      <c r="AN809" t="str">
        <f t="shared" si="37"/>
        <v>49-53</v>
      </c>
      <c r="AO809" t="str">
        <f t="shared" si="38"/>
        <v>12.000 a 13.999</v>
      </c>
    </row>
    <row r="810" spans="1:41" x14ac:dyDescent="0.25">
      <c r="A810" t="s">
        <v>3184</v>
      </c>
      <c r="B810" t="s">
        <v>207</v>
      </c>
      <c r="C810">
        <v>2954523</v>
      </c>
      <c r="D810">
        <v>1624103103</v>
      </c>
      <c r="E810" t="s">
        <v>3185</v>
      </c>
      <c r="F810" t="s">
        <v>209</v>
      </c>
      <c r="G810" t="s">
        <v>3186</v>
      </c>
      <c r="H810" t="s">
        <v>211</v>
      </c>
      <c r="I810" t="s">
        <v>212</v>
      </c>
      <c r="K810" t="s">
        <v>242</v>
      </c>
      <c r="M810">
        <v>791</v>
      </c>
      <c r="N810" t="s">
        <v>433</v>
      </c>
      <c r="O810" t="s">
        <v>434</v>
      </c>
      <c r="P810">
        <v>403</v>
      </c>
      <c r="Q810" t="s">
        <v>435</v>
      </c>
      <c r="R810" t="s">
        <v>215</v>
      </c>
      <c r="T810" t="s">
        <v>217</v>
      </c>
      <c r="U810" t="s">
        <v>9754</v>
      </c>
      <c r="V810">
        <v>4</v>
      </c>
      <c r="W810">
        <v>6</v>
      </c>
      <c r="X810" t="s">
        <v>218</v>
      </c>
      <c r="Z810" t="s">
        <v>219</v>
      </c>
      <c r="AB810" t="s">
        <v>2129</v>
      </c>
      <c r="AC810">
        <v>0</v>
      </c>
      <c r="AE810">
        <v>0</v>
      </c>
      <c r="AG810" t="s">
        <v>3187</v>
      </c>
      <c r="AH810" t="s">
        <v>3188</v>
      </c>
      <c r="AI810" t="s">
        <v>220</v>
      </c>
      <c r="AJ810" t="s">
        <v>221</v>
      </c>
      <c r="AK810" s="15">
        <v>41596</v>
      </c>
      <c r="AL810">
        <v>0</v>
      </c>
      <c r="AM810">
        <f t="shared" si="36"/>
        <v>35</v>
      </c>
      <c r="AN810" t="str">
        <f t="shared" si="37"/>
        <v>34-38</v>
      </c>
      <c r="AO810" t="str">
        <f t="shared" si="38"/>
        <v>até 1.999</v>
      </c>
    </row>
    <row r="811" spans="1:41" x14ac:dyDescent="0.25">
      <c r="A811" t="s">
        <v>3189</v>
      </c>
      <c r="B811" t="s">
        <v>207</v>
      </c>
      <c r="C811">
        <v>1672604</v>
      </c>
      <c r="D811">
        <v>8253801629</v>
      </c>
      <c r="E811" t="s">
        <v>3190</v>
      </c>
      <c r="F811" t="s">
        <v>233</v>
      </c>
      <c r="G811" t="s">
        <v>3191</v>
      </c>
      <c r="H811" t="s">
        <v>225</v>
      </c>
      <c r="I811" t="s">
        <v>212</v>
      </c>
      <c r="K811" t="s">
        <v>213</v>
      </c>
      <c r="L811" t="s">
        <v>261</v>
      </c>
      <c r="M811">
        <v>386</v>
      </c>
      <c r="N811" t="s">
        <v>2019</v>
      </c>
      <c r="O811" t="s">
        <v>215</v>
      </c>
      <c r="P811">
        <v>807</v>
      </c>
      <c r="Q811" t="s">
        <v>1230</v>
      </c>
      <c r="R811" t="s">
        <v>215</v>
      </c>
      <c r="T811" t="s">
        <v>217</v>
      </c>
      <c r="U811" t="s">
        <v>9755</v>
      </c>
      <c r="V811">
        <v>4</v>
      </c>
      <c r="W811">
        <v>10</v>
      </c>
      <c r="X811" t="s">
        <v>218</v>
      </c>
      <c r="Z811" t="s">
        <v>219</v>
      </c>
      <c r="AC811">
        <v>0</v>
      </c>
      <c r="AE811">
        <v>0</v>
      </c>
      <c r="AI811" t="s">
        <v>220</v>
      </c>
      <c r="AJ811" t="s">
        <v>221</v>
      </c>
      <c r="AK811" s="15">
        <v>39835</v>
      </c>
      <c r="AL811">
        <v>5137.2700000000004</v>
      </c>
      <c r="AM811">
        <f t="shared" si="36"/>
        <v>35</v>
      </c>
      <c r="AN811" t="str">
        <f t="shared" si="37"/>
        <v>34-38</v>
      </c>
      <c r="AO811" t="str">
        <f t="shared" si="38"/>
        <v>4.000 a 5.999</v>
      </c>
    </row>
    <row r="812" spans="1:41" x14ac:dyDescent="0.25">
      <c r="A812" t="s">
        <v>3192</v>
      </c>
      <c r="B812" t="s">
        <v>239</v>
      </c>
      <c r="C812">
        <v>1123440</v>
      </c>
      <c r="D812">
        <v>52496821620</v>
      </c>
      <c r="E812" t="s">
        <v>3193</v>
      </c>
      <c r="F812" t="s">
        <v>209</v>
      </c>
      <c r="G812" t="s">
        <v>3194</v>
      </c>
      <c r="H812" t="s">
        <v>225</v>
      </c>
      <c r="I812" t="s">
        <v>212</v>
      </c>
      <c r="K812" t="s">
        <v>213</v>
      </c>
      <c r="L812" t="s">
        <v>261</v>
      </c>
      <c r="M812">
        <v>770</v>
      </c>
      <c r="N812" t="s">
        <v>2275</v>
      </c>
      <c r="O812" t="s">
        <v>283</v>
      </c>
      <c r="P812">
        <v>746</v>
      </c>
      <c r="Q812" t="s">
        <v>289</v>
      </c>
      <c r="R812" t="s">
        <v>283</v>
      </c>
      <c r="T812" t="s">
        <v>217</v>
      </c>
      <c r="U812" t="s">
        <v>9756</v>
      </c>
      <c r="V812">
        <v>4</v>
      </c>
      <c r="W812">
        <v>16</v>
      </c>
      <c r="X812" t="s">
        <v>218</v>
      </c>
      <c r="Z812" t="s">
        <v>219</v>
      </c>
      <c r="AC812">
        <v>0</v>
      </c>
      <c r="AE812">
        <v>0</v>
      </c>
      <c r="AI812" t="s">
        <v>220</v>
      </c>
      <c r="AJ812" t="s">
        <v>221</v>
      </c>
      <c r="AK812" s="15">
        <v>34708</v>
      </c>
      <c r="AL812">
        <v>13020.63</v>
      </c>
      <c r="AM812">
        <f t="shared" si="36"/>
        <v>58</v>
      </c>
      <c r="AN812" t="str">
        <f t="shared" si="37"/>
        <v>54-58</v>
      </c>
      <c r="AO812" t="str">
        <f t="shared" si="38"/>
        <v>12.000 a 13.999</v>
      </c>
    </row>
    <row r="813" spans="1:41" x14ac:dyDescent="0.25">
      <c r="A813" t="s">
        <v>3195</v>
      </c>
      <c r="B813" t="s">
        <v>207</v>
      </c>
      <c r="C813">
        <v>1559869</v>
      </c>
      <c r="D813">
        <v>6374110641</v>
      </c>
      <c r="E813" t="s">
        <v>3196</v>
      </c>
      <c r="F813" t="s">
        <v>209</v>
      </c>
      <c r="G813" t="s">
        <v>3197</v>
      </c>
      <c r="H813" t="s">
        <v>225</v>
      </c>
      <c r="I813" t="s">
        <v>212</v>
      </c>
      <c r="K813" t="s">
        <v>213</v>
      </c>
      <c r="L813" t="s">
        <v>261</v>
      </c>
      <c r="M813">
        <v>584</v>
      </c>
      <c r="N813" t="s">
        <v>216</v>
      </c>
      <c r="O813" t="s">
        <v>215</v>
      </c>
      <c r="P813">
        <v>4</v>
      </c>
      <c r="Q813" t="s">
        <v>262</v>
      </c>
      <c r="R813" t="s">
        <v>215</v>
      </c>
      <c r="T813" t="s">
        <v>230</v>
      </c>
      <c r="U813" t="s">
        <v>9756</v>
      </c>
      <c r="V813">
        <v>4</v>
      </c>
      <c r="W813">
        <v>11</v>
      </c>
      <c r="X813" t="s">
        <v>218</v>
      </c>
      <c r="Z813" t="s">
        <v>219</v>
      </c>
      <c r="AC813">
        <v>0</v>
      </c>
      <c r="AE813">
        <v>0</v>
      </c>
      <c r="AI813" t="s">
        <v>220</v>
      </c>
      <c r="AJ813" t="s">
        <v>347</v>
      </c>
      <c r="AK813" s="15">
        <v>39090</v>
      </c>
      <c r="AL813">
        <v>7837.04</v>
      </c>
      <c r="AM813">
        <f t="shared" si="36"/>
        <v>39</v>
      </c>
      <c r="AN813" t="str">
        <f t="shared" si="37"/>
        <v>39-43</v>
      </c>
      <c r="AO813" t="str">
        <f t="shared" si="38"/>
        <v>6.000 a 7.999</v>
      </c>
    </row>
    <row r="814" spans="1:41" x14ac:dyDescent="0.25">
      <c r="A814" t="s">
        <v>3198</v>
      </c>
      <c r="B814" t="s">
        <v>207</v>
      </c>
      <c r="C814">
        <v>2327520</v>
      </c>
      <c r="D814">
        <v>4898580661</v>
      </c>
      <c r="E814" t="s">
        <v>3199</v>
      </c>
      <c r="F814" t="s">
        <v>209</v>
      </c>
      <c r="G814" t="s">
        <v>3200</v>
      </c>
      <c r="H814" t="s">
        <v>225</v>
      </c>
      <c r="I814" t="s">
        <v>212</v>
      </c>
      <c r="K814" t="s">
        <v>213</v>
      </c>
      <c r="M814">
        <v>374</v>
      </c>
      <c r="N814" t="s">
        <v>3201</v>
      </c>
      <c r="O814" t="s">
        <v>215</v>
      </c>
      <c r="P814">
        <v>372</v>
      </c>
      <c r="Q814" t="s">
        <v>326</v>
      </c>
      <c r="R814" t="s">
        <v>215</v>
      </c>
      <c r="T814" t="s">
        <v>217</v>
      </c>
      <c r="U814" t="s">
        <v>9755</v>
      </c>
      <c r="V814">
        <v>4</v>
      </c>
      <c r="W814">
        <v>5</v>
      </c>
      <c r="X814" t="s">
        <v>218</v>
      </c>
      <c r="Z814" t="s">
        <v>219</v>
      </c>
      <c r="AC814">
        <v>0</v>
      </c>
      <c r="AE814">
        <v>0</v>
      </c>
      <c r="AI814" t="s">
        <v>220</v>
      </c>
      <c r="AJ814" t="s">
        <v>221</v>
      </c>
      <c r="AK814" s="15">
        <v>42576</v>
      </c>
      <c r="AL814">
        <v>4319.09</v>
      </c>
      <c r="AM814">
        <f t="shared" si="36"/>
        <v>40</v>
      </c>
      <c r="AN814" t="str">
        <f t="shared" si="37"/>
        <v>39-43</v>
      </c>
      <c r="AO814" t="str">
        <f t="shared" si="38"/>
        <v>4.000 a 5.999</v>
      </c>
    </row>
    <row r="815" spans="1:41" x14ac:dyDescent="0.25">
      <c r="A815" t="s">
        <v>3202</v>
      </c>
      <c r="B815" t="s">
        <v>207</v>
      </c>
      <c r="C815">
        <v>2170604</v>
      </c>
      <c r="D815">
        <v>933173601</v>
      </c>
      <c r="E815" t="s">
        <v>3203</v>
      </c>
      <c r="F815" t="s">
        <v>209</v>
      </c>
      <c r="G815" t="s">
        <v>3204</v>
      </c>
      <c r="H815" t="s">
        <v>211</v>
      </c>
      <c r="I815" t="s">
        <v>212</v>
      </c>
      <c r="K815" t="s">
        <v>213</v>
      </c>
      <c r="M815">
        <v>32</v>
      </c>
      <c r="N815" t="s">
        <v>3205</v>
      </c>
      <c r="O815" t="s">
        <v>215</v>
      </c>
      <c r="P815">
        <v>29</v>
      </c>
      <c r="Q815" t="s">
        <v>229</v>
      </c>
      <c r="R815" t="s">
        <v>215</v>
      </c>
      <c r="T815" t="s">
        <v>217</v>
      </c>
      <c r="U815" t="s">
        <v>9754</v>
      </c>
      <c r="V815">
        <v>4</v>
      </c>
      <c r="W815">
        <v>6</v>
      </c>
      <c r="X815" t="s">
        <v>218</v>
      </c>
      <c r="Z815" t="s">
        <v>219</v>
      </c>
      <c r="AC815">
        <v>0</v>
      </c>
      <c r="AE815">
        <v>0</v>
      </c>
      <c r="AI815" t="s">
        <v>220</v>
      </c>
      <c r="AJ815" t="s">
        <v>221</v>
      </c>
      <c r="AK815" s="15">
        <v>41932</v>
      </c>
      <c r="AL815">
        <v>3434.01</v>
      </c>
      <c r="AM815">
        <f t="shared" si="36"/>
        <v>44</v>
      </c>
      <c r="AN815" t="str">
        <f t="shared" si="37"/>
        <v>44-48</v>
      </c>
      <c r="AO815" t="str">
        <f t="shared" si="38"/>
        <v>2.000 a 3.999</v>
      </c>
    </row>
    <row r="816" spans="1:41" x14ac:dyDescent="0.25">
      <c r="A816" t="s">
        <v>3206</v>
      </c>
      <c r="B816" t="s">
        <v>207</v>
      </c>
      <c r="C816">
        <v>2403201</v>
      </c>
      <c r="D816">
        <v>6616405664</v>
      </c>
      <c r="E816" t="s">
        <v>1680</v>
      </c>
      <c r="F816" t="s">
        <v>209</v>
      </c>
      <c r="G816" t="s">
        <v>3207</v>
      </c>
      <c r="H816" t="s">
        <v>225</v>
      </c>
      <c r="I816" t="s">
        <v>212</v>
      </c>
      <c r="K816" t="s">
        <v>213</v>
      </c>
      <c r="M816">
        <v>284</v>
      </c>
      <c r="N816" t="s">
        <v>900</v>
      </c>
      <c r="O816" t="s">
        <v>215</v>
      </c>
      <c r="P816">
        <v>262</v>
      </c>
      <c r="Q816" t="s">
        <v>352</v>
      </c>
      <c r="R816" t="s">
        <v>215</v>
      </c>
      <c r="T816" t="s">
        <v>217</v>
      </c>
      <c r="U816" t="s">
        <v>9755</v>
      </c>
      <c r="V816">
        <v>4</v>
      </c>
      <c r="W816">
        <v>4</v>
      </c>
      <c r="X816" t="s">
        <v>218</v>
      </c>
      <c r="Z816" t="s">
        <v>219</v>
      </c>
      <c r="AC816">
        <v>0</v>
      </c>
      <c r="AE816">
        <v>0</v>
      </c>
      <c r="AI816" t="s">
        <v>220</v>
      </c>
      <c r="AJ816" t="s">
        <v>347</v>
      </c>
      <c r="AK816" s="15">
        <v>42898</v>
      </c>
      <c r="AL816">
        <v>3001.4</v>
      </c>
      <c r="AM816">
        <f t="shared" si="36"/>
        <v>41</v>
      </c>
      <c r="AN816" t="str">
        <f t="shared" si="37"/>
        <v>39-43</v>
      </c>
      <c r="AO816" t="str">
        <f t="shared" si="38"/>
        <v>2.000 a 3.999</v>
      </c>
    </row>
    <row r="817" spans="1:41" x14ac:dyDescent="0.25">
      <c r="A817" t="s">
        <v>3208</v>
      </c>
      <c r="B817" t="s">
        <v>207</v>
      </c>
      <c r="C817">
        <v>1355796</v>
      </c>
      <c r="D817">
        <v>7977804670</v>
      </c>
      <c r="E817" t="s">
        <v>3209</v>
      </c>
      <c r="F817" t="s">
        <v>209</v>
      </c>
      <c r="G817" t="s">
        <v>3210</v>
      </c>
      <c r="H817" t="s">
        <v>225</v>
      </c>
      <c r="I817" t="s">
        <v>212</v>
      </c>
      <c r="K817" t="s">
        <v>213</v>
      </c>
      <c r="M817">
        <v>1173</v>
      </c>
      <c r="N817" t="s">
        <v>1508</v>
      </c>
      <c r="O817" t="s">
        <v>434</v>
      </c>
      <c r="P817">
        <v>1173</v>
      </c>
      <c r="Q817" t="s">
        <v>1508</v>
      </c>
      <c r="R817" t="s">
        <v>434</v>
      </c>
      <c r="T817" t="s">
        <v>217</v>
      </c>
      <c r="U817" t="s">
        <v>9754</v>
      </c>
      <c r="V817">
        <v>3</v>
      </c>
      <c r="W817">
        <v>4</v>
      </c>
      <c r="X817" t="s">
        <v>218</v>
      </c>
      <c r="Z817" t="s">
        <v>219</v>
      </c>
      <c r="AC817">
        <v>26439</v>
      </c>
      <c r="AD817" t="s">
        <v>3211</v>
      </c>
      <c r="AE817">
        <v>0</v>
      </c>
      <c r="AI817" t="s">
        <v>220</v>
      </c>
      <c r="AJ817" t="s">
        <v>221</v>
      </c>
      <c r="AK817" s="15">
        <v>44099</v>
      </c>
      <c r="AL817">
        <v>3061.65</v>
      </c>
      <c r="AM817">
        <f t="shared" si="36"/>
        <v>36</v>
      </c>
      <c r="AN817" t="str">
        <f t="shared" si="37"/>
        <v>34-38</v>
      </c>
      <c r="AO817" t="str">
        <f t="shared" si="38"/>
        <v>2.000 a 3.999</v>
      </c>
    </row>
    <row r="818" spans="1:41" x14ac:dyDescent="0.25">
      <c r="A818" t="s">
        <v>3212</v>
      </c>
      <c r="B818" t="s">
        <v>207</v>
      </c>
      <c r="C818">
        <v>412475</v>
      </c>
      <c r="D818">
        <v>46918450620</v>
      </c>
      <c r="E818" t="s">
        <v>3213</v>
      </c>
      <c r="F818" t="s">
        <v>209</v>
      </c>
      <c r="G818" t="s">
        <v>3214</v>
      </c>
      <c r="H818" t="s">
        <v>225</v>
      </c>
      <c r="I818" t="s">
        <v>212</v>
      </c>
      <c r="K818" t="s">
        <v>213</v>
      </c>
      <c r="L818" t="s">
        <v>1815</v>
      </c>
      <c r="M818">
        <v>60</v>
      </c>
      <c r="N818" t="s">
        <v>481</v>
      </c>
      <c r="O818" t="s">
        <v>215</v>
      </c>
      <c r="P818">
        <v>59</v>
      </c>
      <c r="Q818" t="s">
        <v>251</v>
      </c>
      <c r="R818" t="s">
        <v>215</v>
      </c>
      <c r="T818" t="s">
        <v>499</v>
      </c>
      <c r="U818" t="s">
        <v>9752</v>
      </c>
      <c r="V818">
        <v>4</v>
      </c>
      <c r="W818">
        <v>16</v>
      </c>
      <c r="X818" t="s">
        <v>218</v>
      </c>
      <c r="Z818" t="s">
        <v>219</v>
      </c>
      <c r="AC818">
        <v>0</v>
      </c>
      <c r="AE818">
        <v>0</v>
      </c>
      <c r="AI818" t="s">
        <v>220</v>
      </c>
      <c r="AJ818" t="s">
        <v>221</v>
      </c>
      <c r="AK818" s="15">
        <v>31145</v>
      </c>
      <c r="AL818">
        <v>3695.91</v>
      </c>
      <c r="AM818">
        <f t="shared" si="36"/>
        <v>66</v>
      </c>
      <c r="AN818" t="str">
        <f t="shared" si="37"/>
        <v>64-68</v>
      </c>
      <c r="AO818" t="str">
        <f t="shared" si="38"/>
        <v>2.000 a 3.999</v>
      </c>
    </row>
    <row r="819" spans="1:41" x14ac:dyDescent="0.25">
      <c r="A819" t="s">
        <v>3215</v>
      </c>
      <c r="B819" t="s">
        <v>207</v>
      </c>
      <c r="C819">
        <v>1481675</v>
      </c>
      <c r="D819">
        <v>70964416115</v>
      </c>
      <c r="E819" t="s">
        <v>3216</v>
      </c>
      <c r="F819" t="s">
        <v>233</v>
      </c>
      <c r="G819" t="s">
        <v>3217</v>
      </c>
      <c r="H819" t="s">
        <v>211</v>
      </c>
      <c r="I819" t="s">
        <v>212</v>
      </c>
      <c r="K819" t="s">
        <v>3218</v>
      </c>
      <c r="L819" t="s">
        <v>3219</v>
      </c>
      <c r="M819">
        <v>417</v>
      </c>
      <c r="N819" t="s">
        <v>3220</v>
      </c>
      <c r="O819" t="s">
        <v>215</v>
      </c>
      <c r="P819">
        <v>414</v>
      </c>
      <c r="Q819" t="s">
        <v>587</v>
      </c>
      <c r="R819" t="s">
        <v>215</v>
      </c>
      <c r="T819" t="s">
        <v>217</v>
      </c>
      <c r="U819" t="s">
        <v>9755</v>
      </c>
      <c r="V819">
        <v>4</v>
      </c>
      <c r="W819">
        <v>10</v>
      </c>
      <c r="X819" t="s">
        <v>218</v>
      </c>
      <c r="Z819" t="s">
        <v>219</v>
      </c>
      <c r="AC819">
        <v>0</v>
      </c>
      <c r="AE819">
        <v>0</v>
      </c>
      <c r="AI819" t="s">
        <v>220</v>
      </c>
      <c r="AJ819" t="s">
        <v>221</v>
      </c>
      <c r="AK819" s="15">
        <v>39835</v>
      </c>
      <c r="AL819">
        <v>5137.2700000000004</v>
      </c>
      <c r="AM819">
        <f t="shared" si="36"/>
        <v>40</v>
      </c>
      <c r="AN819" t="str">
        <f t="shared" si="37"/>
        <v>39-43</v>
      </c>
      <c r="AO819" t="str">
        <f t="shared" si="38"/>
        <v>4.000 a 5.999</v>
      </c>
    </row>
    <row r="820" spans="1:41" x14ac:dyDescent="0.25">
      <c r="A820" t="s">
        <v>3221</v>
      </c>
      <c r="B820" t="s">
        <v>207</v>
      </c>
      <c r="C820">
        <v>1983059</v>
      </c>
      <c r="D820">
        <v>95135880682</v>
      </c>
      <c r="E820" t="s">
        <v>3222</v>
      </c>
      <c r="F820" t="s">
        <v>233</v>
      </c>
      <c r="G820" t="s">
        <v>3223</v>
      </c>
      <c r="H820" t="s">
        <v>225</v>
      </c>
      <c r="I820" t="s">
        <v>212</v>
      </c>
      <c r="K820" t="s">
        <v>213</v>
      </c>
      <c r="M820">
        <v>173</v>
      </c>
      <c r="N820" t="s">
        <v>1044</v>
      </c>
      <c r="O820" t="s">
        <v>215</v>
      </c>
      <c r="P820">
        <v>131</v>
      </c>
      <c r="Q820" t="s">
        <v>357</v>
      </c>
      <c r="R820" t="s">
        <v>215</v>
      </c>
      <c r="T820" t="s">
        <v>217</v>
      </c>
      <c r="U820" t="s">
        <v>9754</v>
      </c>
      <c r="V820">
        <v>4</v>
      </c>
      <c r="W820">
        <v>7</v>
      </c>
      <c r="X820" t="s">
        <v>218</v>
      </c>
      <c r="Z820" t="s">
        <v>219</v>
      </c>
      <c r="AC820">
        <v>0</v>
      </c>
      <c r="AE820">
        <v>0</v>
      </c>
      <c r="AI820" t="s">
        <v>220</v>
      </c>
      <c r="AJ820" t="s">
        <v>221</v>
      </c>
      <c r="AK820" s="15">
        <v>41249</v>
      </c>
      <c r="AL820">
        <v>3838.77</v>
      </c>
      <c r="AM820">
        <f t="shared" si="36"/>
        <v>50</v>
      </c>
      <c r="AN820" t="str">
        <f t="shared" si="37"/>
        <v>49-53</v>
      </c>
      <c r="AO820" t="str">
        <f t="shared" si="38"/>
        <v>2.000 a 3.999</v>
      </c>
    </row>
    <row r="821" spans="1:41" x14ac:dyDescent="0.25">
      <c r="A821" t="s">
        <v>3224</v>
      </c>
      <c r="B821" t="s">
        <v>239</v>
      </c>
      <c r="C821">
        <v>1532415</v>
      </c>
      <c r="D821">
        <v>2587641632</v>
      </c>
      <c r="E821" t="s">
        <v>3225</v>
      </c>
      <c r="F821" t="s">
        <v>209</v>
      </c>
      <c r="G821" t="s">
        <v>3226</v>
      </c>
      <c r="H821" t="s">
        <v>211</v>
      </c>
      <c r="I821" t="s">
        <v>212</v>
      </c>
      <c r="K821" t="s">
        <v>213</v>
      </c>
      <c r="L821" t="s">
        <v>1228</v>
      </c>
      <c r="M821">
        <v>492</v>
      </c>
      <c r="N821" t="s">
        <v>747</v>
      </c>
      <c r="O821" t="s">
        <v>244</v>
      </c>
      <c r="P821">
        <v>211</v>
      </c>
      <c r="Q821" t="s">
        <v>245</v>
      </c>
      <c r="R821" t="s">
        <v>244</v>
      </c>
      <c r="T821" t="s">
        <v>252</v>
      </c>
      <c r="U821" t="s">
        <v>9755</v>
      </c>
      <c r="V821">
        <v>4</v>
      </c>
      <c r="W821">
        <v>11</v>
      </c>
      <c r="X821" t="s">
        <v>218</v>
      </c>
      <c r="Z821" t="s">
        <v>219</v>
      </c>
      <c r="AC821">
        <v>0</v>
      </c>
      <c r="AE821">
        <v>0</v>
      </c>
      <c r="AI821" t="s">
        <v>220</v>
      </c>
      <c r="AJ821" t="s">
        <v>221</v>
      </c>
      <c r="AK821" s="15">
        <v>38861</v>
      </c>
      <c r="AL821">
        <v>5432.04</v>
      </c>
      <c r="AM821">
        <f t="shared" si="36"/>
        <v>46</v>
      </c>
      <c r="AN821" t="str">
        <f t="shared" si="37"/>
        <v>44-48</v>
      </c>
      <c r="AO821" t="str">
        <f t="shared" si="38"/>
        <v>4.000 a 5.999</v>
      </c>
    </row>
    <row r="822" spans="1:41" x14ac:dyDescent="0.25">
      <c r="A822" t="s">
        <v>3227</v>
      </c>
      <c r="B822" t="s">
        <v>207</v>
      </c>
      <c r="C822">
        <v>409430</v>
      </c>
      <c r="D822">
        <v>32052650687</v>
      </c>
      <c r="E822" t="s">
        <v>3228</v>
      </c>
      <c r="F822" t="s">
        <v>233</v>
      </c>
      <c r="G822" t="s">
        <v>3229</v>
      </c>
      <c r="H822" t="s">
        <v>225</v>
      </c>
      <c r="I822" t="s">
        <v>212</v>
      </c>
      <c r="K822" t="s">
        <v>213</v>
      </c>
      <c r="L822" t="s">
        <v>447</v>
      </c>
      <c r="M822">
        <v>65</v>
      </c>
      <c r="N822" t="s">
        <v>267</v>
      </c>
      <c r="O822" t="s">
        <v>228</v>
      </c>
      <c r="P822">
        <v>59</v>
      </c>
      <c r="Q822" t="s">
        <v>251</v>
      </c>
      <c r="R822" t="s">
        <v>215</v>
      </c>
      <c r="T822" t="s">
        <v>290</v>
      </c>
      <c r="U822" t="s">
        <v>9755</v>
      </c>
      <c r="V822">
        <v>4</v>
      </c>
      <c r="W822">
        <v>16</v>
      </c>
      <c r="X822" t="s">
        <v>218</v>
      </c>
      <c r="Z822" t="s">
        <v>219</v>
      </c>
      <c r="AC822">
        <v>0</v>
      </c>
      <c r="AE822">
        <v>0</v>
      </c>
      <c r="AI822" t="s">
        <v>220</v>
      </c>
      <c r="AJ822" t="s">
        <v>221</v>
      </c>
      <c r="AK822" s="15">
        <v>28598</v>
      </c>
      <c r="AL822">
        <v>7566.65</v>
      </c>
      <c r="AM822">
        <f t="shared" si="36"/>
        <v>63</v>
      </c>
      <c r="AN822" t="str">
        <f t="shared" si="37"/>
        <v>59-63</v>
      </c>
      <c r="AO822" t="str">
        <f t="shared" si="38"/>
        <v>6.000 a 7.999</v>
      </c>
    </row>
    <row r="823" spans="1:41" x14ac:dyDescent="0.25">
      <c r="A823" t="s">
        <v>3230</v>
      </c>
      <c r="B823" t="s">
        <v>207</v>
      </c>
      <c r="C823">
        <v>2275744</v>
      </c>
      <c r="D823">
        <v>7014275666</v>
      </c>
      <c r="E823" t="s">
        <v>3231</v>
      </c>
      <c r="F823" t="s">
        <v>233</v>
      </c>
      <c r="G823" t="s">
        <v>3232</v>
      </c>
      <c r="H823" t="s">
        <v>225</v>
      </c>
      <c r="I823" t="s">
        <v>212</v>
      </c>
      <c r="K823" t="s">
        <v>213</v>
      </c>
      <c r="M823">
        <v>815</v>
      </c>
      <c r="N823" t="s">
        <v>1910</v>
      </c>
      <c r="O823" t="s">
        <v>215</v>
      </c>
      <c r="P823">
        <v>808</v>
      </c>
      <c r="Q823" t="s">
        <v>583</v>
      </c>
      <c r="R823" t="s">
        <v>215</v>
      </c>
      <c r="T823" t="s">
        <v>327</v>
      </c>
      <c r="U823" t="s">
        <v>9756</v>
      </c>
      <c r="V823">
        <v>2</v>
      </c>
      <c r="W823">
        <v>5</v>
      </c>
      <c r="X823" t="s">
        <v>218</v>
      </c>
      <c r="Z823" t="s">
        <v>219</v>
      </c>
      <c r="AC823">
        <v>0</v>
      </c>
      <c r="AE823">
        <v>0</v>
      </c>
      <c r="AI823" t="s">
        <v>220</v>
      </c>
      <c r="AJ823" t="s">
        <v>2343</v>
      </c>
      <c r="AK823" s="15">
        <v>42397</v>
      </c>
      <c r="AL823">
        <v>5062.01</v>
      </c>
      <c r="AM823">
        <f t="shared" si="36"/>
        <v>37</v>
      </c>
      <c r="AN823" t="str">
        <f t="shared" si="37"/>
        <v>34-38</v>
      </c>
      <c r="AO823" t="str">
        <f t="shared" si="38"/>
        <v>4.000 a 5.999</v>
      </c>
    </row>
    <row r="824" spans="1:41" x14ac:dyDescent="0.25">
      <c r="A824" t="s">
        <v>3233</v>
      </c>
      <c r="B824" t="s">
        <v>207</v>
      </c>
      <c r="C824">
        <v>1123237</v>
      </c>
      <c r="D824">
        <v>75607689620</v>
      </c>
      <c r="E824" t="s">
        <v>3234</v>
      </c>
      <c r="F824" t="s">
        <v>233</v>
      </c>
      <c r="G824" t="s">
        <v>3235</v>
      </c>
      <c r="H824" t="s">
        <v>225</v>
      </c>
      <c r="I824" t="s">
        <v>212</v>
      </c>
      <c r="K824" t="s">
        <v>213</v>
      </c>
      <c r="L824" t="s">
        <v>261</v>
      </c>
      <c r="M824">
        <v>65</v>
      </c>
      <c r="N824" t="s">
        <v>267</v>
      </c>
      <c r="O824" t="s">
        <v>228</v>
      </c>
      <c r="P824">
        <v>59</v>
      </c>
      <c r="Q824" t="s">
        <v>251</v>
      </c>
      <c r="R824" t="s">
        <v>215</v>
      </c>
      <c r="T824" t="s">
        <v>252</v>
      </c>
      <c r="U824" t="s">
        <v>9752</v>
      </c>
      <c r="V824">
        <v>4</v>
      </c>
      <c r="W824">
        <v>16</v>
      </c>
      <c r="X824" t="s">
        <v>218</v>
      </c>
      <c r="Z824" t="s">
        <v>219</v>
      </c>
      <c r="AC824">
        <v>0</v>
      </c>
      <c r="AE824">
        <v>0</v>
      </c>
      <c r="AI824" t="s">
        <v>220</v>
      </c>
      <c r="AJ824" t="s">
        <v>221</v>
      </c>
      <c r="AK824" s="15">
        <v>34362</v>
      </c>
      <c r="AL824">
        <v>3704.83</v>
      </c>
      <c r="AM824">
        <f t="shared" si="36"/>
        <v>53</v>
      </c>
      <c r="AN824" t="str">
        <f t="shared" si="37"/>
        <v>49-53</v>
      </c>
      <c r="AO824" t="str">
        <f t="shared" si="38"/>
        <v>2.000 a 3.999</v>
      </c>
    </row>
    <row r="825" spans="1:41" x14ac:dyDescent="0.25">
      <c r="A825" t="s">
        <v>3236</v>
      </c>
      <c r="B825" t="s">
        <v>207</v>
      </c>
      <c r="C825">
        <v>1854526</v>
      </c>
      <c r="D825">
        <v>5859539614</v>
      </c>
      <c r="E825" t="s">
        <v>3237</v>
      </c>
      <c r="F825" t="s">
        <v>209</v>
      </c>
      <c r="G825" t="s">
        <v>3238</v>
      </c>
      <c r="H825" t="s">
        <v>225</v>
      </c>
      <c r="I825" t="s">
        <v>212</v>
      </c>
      <c r="K825" t="s">
        <v>213</v>
      </c>
      <c r="M825">
        <v>340</v>
      </c>
      <c r="N825" t="s">
        <v>670</v>
      </c>
      <c r="O825" t="s">
        <v>215</v>
      </c>
      <c r="P825">
        <v>340</v>
      </c>
      <c r="Q825" t="s">
        <v>670</v>
      </c>
      <c r="R825" t="s">
        <v>215</v>
      </c>
      <c r="T825" t="s">
        <v>263</v>
      </c>
      <c r="U825" t="s">
        <v>9755</v>
      </c>
      <c r="V825">
        <v>4</v>
      </c>
      <c r="W825">
        <v>8</v>
      </c>
      <c r="X825" t="s">
        <v>218</v>
      </c>
      <c r="Z825" t="s">
        <v>219</v>
      </c>
      <c r="AC825">
        <v>0</v>
      </c>
      <c r="AE825">
        <v>0</v>
      </c>
      <c r="AI825" t="s">
        <v>220</v>
      </c>
      <c r="AJ825" t="s">
        <v>221</v>
      </c>
      <c r="AK825" s="15">
        <v>40617</v>
      </c>
      <c r="AL825">
        <v>6278</v>
      </c>
      <c r="AM825">
        <f t="shared" si="36"/>
        <v>35</v>
      </c>
      <c r="AN825" t="str">
        <f t="shared" si="37"/>
        <v>34-38</v>
      </c>
      <c r="AO825" t="str">
        <f t="shared" si="38"/>
        <v>6.000 a 7.999</v>
      </c>
    </row>
    <row r="826" spans="1:41" x14ac:dyDescent="0.25">
      <c r="A826" t="s">
        <v>3239</v>
      </c>
      <c r="B826" t="s">
        <v>239</v>
      </c>
      <c r="C826">
        <v>1854446</v>
      </c>
      <c r="D826">
        <v>3774491640</v>
      </c>
      <c r="E826" t="s">
        <v>1983</v>
      </c>
      <c r="F826" t="s">
        <v>209</v>
      </c>
      <c r="G826" t="s">
        <v>3240</v>
      </c>
      <c r="H826" t="s">
        <v>225</v>
      </c>
      <c r="I826" t="s">
        <v>212</v>
      </c>
      <c r="K826" t="s">
        <v>317</v>
      </c>
      <c r="M826">
        <v>498</v>
      </c>
      <c r="N826" t="s">
        <v>423</v>
      </c>
      <c r="O826" t="s">
        <v>244</v>
      </c>
      <c r="P826">
        <v>211</v>
      </c>
      <c r="Q826" t="s">
        <v>245</v>
      </c>
      <c r="R826" t="s">
        <v>244</v>
      </c>
      <c r="T826" t="s">
        <v>2292</v>
      </c>
      <c r="U826" t="s">
        <v>9754</v>
      </c>
      <c r="V826">
        <v>1</v>
      </c>
      <c r="W826">
        <v>8</v>
      </c>
      <c r="X826" t="s">
        <v>218</v>
      </c>
      <c r="Z826" t="s">
        <v>219</v>
      </c>
      <c r="AC826">
        <v>0</v>
      </c>
      <c r="AE826">
        <v>0</v>
      </c>
      <c r="AI826" t="s">
        <v>220</v>
      </c>
      <c r="AJ826" t="s">
        <v>221</v>
      </c>
      <c r="AK826" s="15">
        <v>40617</v>
      </c>
      <c r="AL826">
        <v>2796.64</v>
      </c>
      <c r="AM826">
        <f t="shared" si="36"/>
        <v>44</v>
      </c>
      <c r="AN826" t="str">
        <f t="shared" si="37"/>
        <v>44-48</v>
      </c>
      <c r="AO826" t="str">
        <f t="shared" si="38"/>
        <v>2.000 a 3.999</v>
      </c>
    </row>
    <row r="827" spans="1:41" x14ac:dyDescent="0.25">
      <c r="A827" t="s">
        <v>3241</v>
      </c>
      <c r="B827" t="s">
        <v>207</v>
      </c>
      <c r="C827">
        <v>1123289</v>
      </c>
      <c r="D827">
        <v>75357933634</v>
      </c>
      <c r="E827" t="s">
        <v>3242</v>
      </c>
      <c r="F827" t="s">
        <v>209</v>
      </c>
      <c r="G827" t="s">
        <v>3243</v>
      </c>
      <c r="H827" t="s">
        <v>225</v>
      </c>
      <c r="I827" t="s">
        <v>212</v>
      </c>
      <c r="K827" t="s">
        <v>213</v>
      </c>
      <c r="L827" t="s">
        <v>261</v>
      </c>
      <c r="M827">
        <v>1244</v>
      </c>
      <c r="N827" t="s">
        <v>493</v>
      </c>
      <c r="O827" t="s">
        <v>215</v>
      </c>
      <c r="P827">
        <v>344</v>
      </c>
      <c r="Q827" t="s">
        <v>494</v>
      </c>
      <c r="R827" t="s">
        <v>215</v>
      </c>
      <c r="T827" t="s">
        <v>263</v>
      </c>
      <c r="U827" t="s">
        <v>9756</v>
      </c>
      <c r="V827">
        <v>4</v>
      </c>
      <c r="W827">
        <v>16</v>
      </c>
      <c r="X827" t="s">
        <v>218</v>
      </c>
      <c r="Z827" t="s">
        <v>219</v>
      </c>
      <c r="AC827">
        <v>0</v>
      </c>
      <c r="AE827">
        <v>0</v>
      </c>
      <c r="AI827" t="s">
        <v>220</v>
      </c>
      <c r="AJ827" t="s">
        <v>221</v>
      </c>
      <c r="AK827" s="15">
        <v>34540</v>
      </c>
      <c r="AL827">
        <v>15017.53</v>
      </c>
      <c r="AM827">
        <f t="shared" si="36"/>
        <v>53</v>
      </c>
      <c r="AN827" t="str">
        <f t="shared" si="37"/>
        <v>49-53</v>
      </c>
      <c r="AO827" t="str">
        <f t="shared" si="38"/>
        <v>14.000 a 15.999</v>
      </c>
    </row>
    <row r="828" spans="1:41" x14ac:dyDescent="0.25">
      <c r="A828" t="s">
        <v>3244</v>
      </c>
      <c r="B828" t="s">
        <v>239</v>
      </c>
      <c r="C828">
        <v>409930</v>
      </c>
      <c r="D828">
        <v>32055820630</v>
      </c>
      <c r="E828" t="s">
        <v>3245</v>
      </c>
      <c r="F828" t="s">
        <v>209</v>
      </c>
      <c r="G828" t="s">
        <v>3246</v>
      </c>
      <c r="H828" t="s">
        <v>211</v>
      </c>
      <c r="I828" t="s">
        <v>212</v>
      </c>
      <c r="K828" t="s">
        <v>514</v>
      </c>
      <c r="L828" t="s">
        <v>3247</v>
      </c>
      <c r="M828">
        <v>216</v>
      </c>
      <c r="N828" t="s">
        <v>489</v>
      </c>
      <c r="O828" t="s">
        <v>244</v>
      </c>
      <c r="P828">
        <v>211</v>
      </c>
      <c r="Q828" t="s">
        <v>245</v>
      </c>
      <c r="R828" t="s">
        <v>244</v>
      </c>
      <c r="T828" t="s">
        <v>217</v>
      </c>
      <c r="U828" t="s">
        <v>9755</v>
      </c>
      <c r="V828">
        <v>4</v>
      </c>
      <c r="W828">
        <v>16</v>
      </c>
      <c r="X828" t="s">
        <v>218</v>
      </c>
      <c r="Z828" t="s">
        <v>219</v>
      </c>
      <c r="AC828">
        <v>0</v>
      </c>
      <c r="AE828">
        <v>0</v>
      </c>
      <c r="AI828" t="s">
        <v>220</v>
      </c>
      <c r="AJ828" t="s">
        <v>221</v>
      </c>
      <c r="AK828" s="15">
        <v>26390</v>
      </c>
      <c r="AL828">
        <v>8990.2900000000009</v>
      </c>
      <c r="AM828">
        <f t="shared" si="36"/>
        <v>73</v>
      </c>
      <c r="AN828" t="str">
        <f t="shared" si="37"/>
        <v>69 ou mais</v>
      </c>
      <c r="AO828" t="str">
        <f t="shared" si="38"/>
        <v>8.000 a 9.999</v>
      </c>
    </row>
    <row r="829" spans="1:41" x14ac:dyDescent="0.25">
      <c r="A829" t="s">
        <v>3248</v>
      </c>
      <c r="B829" t="s">
        <v>207</v>
      </c>
      <c r="C829">
        <v>3315339</v>
      </c>
      <c r="D829">
        <v>12964262624</v>
      </c>
      <c r="E829" t="s">
        <v>3249</v>
      </c>
      <c r="F829" t="s">
        <v>209</v>
      </c>
      <c r="G829" t="s">
        <v>3250</v>
      </c>
      <c r="H829" t="s">
        <v>225</v>
      </c>
      <c r="I829" t="s">
        <v>212</v>
      </c>
      <c r="K829" t="s">
        <v>213</v>
      </c>
      <c r="M829">
        <v>564</v>
      </c>
      <c r="N829" t="s">
        <v>3251</v>
      </c>
      <c r="O829" t="s">
        <v>215</v>
      </c>
      <c r="P829">
        <v>414</v>
      </c>
      <c r="Q829" t="s">
        <v>587</v>
      </c>
      <c r="R829" t="s">
        <v>215</v>
      </c>
      <c r="T829" t="s">
        <v>3252</v>
      </c>
      <c r="U829" t="s">
        <v>9755</v>
      </c>
      <c r="V829">
        <v>1</v>
      </c>
      <c r="W829">
        <v>1</v>
      </c>
      <c r="X829" t="s">
        <v>218</v>
      </c>
      <c r="Z829" t="s">
        <v>219</v>
      </c>
      <c r="AC829">
        <v>0</v>
      </c>
      <c r="AE829">
        <v>0</v>
      </c>
      <c r="AI829" t="s">
        <v>220</v>
      </c>
      <c r="AJ829" t="s">
        <v>221</v>
      </c>
      <c r="AK829" s="15">
        <v>44865</v>
      </c>
      <c r="AL829">
        <v>5193.97</v>
      </c>
      <c r="AM829">
        <f t="shared" si="36"/>
        <v>27</v>
      </c>
      <c r="AN829" t="str">
        <f t="shared" si="37"/>
        <v>24-28</v>
      </c>
      <c r="AO829" t="str">
        <f t="shared" si="38"/>
        <v>4.000 a 5.999</v>
      </c>
    </row>
    <row r="830" spans="1:41" x14ac:dyDescent="0.25">
      <c r="A830" t="s">
        <v>3253</v>
      </c>
      <c r="B830" t="s">
        <v>239</v>
      </c>
      <c r="C830">
        <v>409833</v>
      </c>
      <c r="D830">
        <v>21159963649</v>
      </c>
      <c r="E830" t="s">
        <v>3254</v>
      </c>
      <c r="F830" t="s">
        <v>233</v>
      </c>
      <c r="G830" t="s">
        <v>3255</v>
      </c>
      <c r="H830" t="s">
        <v>225</v>
      </c>
      <c r="I830" t="s">
        <v>212</v>
      </c>
      <c r="K830" t="s">
        <v>213</v>
      </c>
      <c r="L830" t="s">
        <v>261</v>
      </c>
      <c r="M830">
        <v>752</v>
      </c>
      <c r="N830" t="s">
        <v>1306</v>
      </c>
      <c r="O830" t="s">
        <v>283</v>
      </c>
      <c r="P830">
        <v>743</v>
      </c>
      <c r="Q830" t="s">
        <v>282</v>
      </c>
      <c r="R830" t="s">
        <v>283</v>
      </c>
      <c r="T830" t="s">
        <v>499</v>
      </c>
      <c r="U830" t="s">
        <v>9754</v>
      </c>
      <c r="V830">
        <v>4</v>
      </c>
      <c r="W830">
        <v>16</v>
      </c>
      <c r="X830" t="s">
        <v>218</v>
      </c>
      <c r="Z830" t="s">
        <v>219</v>
      </c>
      <c r="AC830">
        <v>0</v>
      </c>
      <c r="AE830">
        <v>0</v>
      </c>
      <c r="AI830" t="s">
        <v>220</v>
      </c>
      <c r="AJ830" t="s">
        <v>221</v>
      </c>
      <c r="AK830" s="15">
        <v>27851</v>
      </c>
      <c r="AL830">
        <v>5884.54</v>
      </c>
      <c r="AM830">
        <f t="shared" si="36"/>
        <v>69</v>
      </c>
      <c r="AN830" t="str">
        <f t="shared" si="37"/>
        <v>69 ou mais</v>
      </c>
      <c r="AO830" t="str">
        <f t="shared" si="38"/>
        <v>4.000 a 5.999</v>
      </c>
    </row>
    <row r="831" spans="1:41" x14ac:dyDescent="0.25">
      <c r="A831" t="s">
        <v>3256</v>
      </c>
      <c r="B831" t="s">
        <v>207</v>
      </c>
      <c r="C831">
        <v>1673535</v>
      </c>
      <c r="D831">
        <v>24187763104</v>
      </c>
      <c r="E831" t="s">
        <v>3257</v>
      </c>
      <c r="F831" t="s">
        <v>209</v>
      </c>
      <c r="G831" t="s">
        <v>3258</v>
      </c>
      <c r="H831" t="s">
        <v>225</v>
      </c>
      <c r="I831" t="s">
        <v>212</v>
      </c>
      <c r="K831" t="s">
        <v>213</v>
      </c>
      <c r="L831" t="s">
        <v>3050</v>
      </c>
      <c r="M831">
        <v>667</v>
      </c>
      <c r="N831" t="s">
        <v>1280</v>
      </c>
      <c r="O831" t="s">
        <v>228</v>
      </c>
      <c r="P831">
        <v>29</v>
      </c>
      <c r="Q831" t="s">
        <v>229</v>
      </c>
      <c r="R831" t="s">
        <v>215</v>
      </c>
      <c r="T831" t="s">
        <v>217</v>
      </c>
      <c r="U831" t="s">
        <v>9755</v>
      </c>
      <c r="V831">
        <v>4</v>
      </c>
      <c r="W831">
        <v>10</v>
      </c>
      <c r="X831" t="s">
        <v>218</v>
      </c>
      <c r="Z831" t="s">
        <v>219</v>
      </c>
      <c r="AC831">
        <v>0</v>
      </c>
      <c r="AE831">
        <v>0</v>
      </c>
      <c r="AI831" t="s">
        <v>220</v>
      </c>
      <c r="AJ831" t="s">
        <v>221</v>
      </c>
      <c r="AK831" s="15">
        <v>39835</v>
      </c>
      <c r="AL831">
        <v>5838.02</v>
      </c>
      <c r="AM831">
        <f t="shared" si="36"/>
        <v>60</v>
      </c>
      <c r="AN831" t="str">
        <f t="shared" si="37"/>
        <v>59-63</v>
      </c>
      <c r="AO831" t="str">
        <f t="shared" si="38"/>
        <v>4.000 a 5.999</v>
      </c>
    </row>
    <row r="832" spans="1:41" x14ac:dyDescent="0.25">
      <c r="A832" t="s">
        <v>3259</v>
      </c>
      <c r="B832" t="s">
        <v>239</v>
      </c>
      <c r="C832">
        <v>1434219</v>
      </c>
      <c r="D832">
        <v>54855527653</v>
      </c>
      <c r="E832" t="s">
        <v>3260</v>
      </c>
      <c r="F832" t="s">
        <v>209</v>
      </c>
      <c r="G832" t="s">
        <v>3261</v>
      </c>
      <c r="H832" t="s">
        <v>211</v>
      </c>
      <c r="I832" t="s">
        <v>212</v>
      </c>
      <c r="K832" t="s">
        <v>213</v>
      </c>
      <c r="L832" t="s">
        <v>2014</v>
      </c>
      <c r="M832">
        <v>488</v>
      </c>
      <c r="N832" t="s">
        <v>393</v>
      </c>
      <c r="O832" t="s">
        <v>244</v>
      </c>
      <c r="P832">
        <v>211</v>
      </c>
      <c r="Q832" t="s">
        <v>245</v>
      </c>
      <c r="R832" t="s">
        <v>244</v>
      </c>
      <c r="T832" t="s">
        <v>217</v>
      </c>
      <c r="U832" t="s">
        <v>9754</v>
      </c>
      <c r="V832">
        <v>4</v>
      </c>
      <c r="W832">
        <v>13</v>
      </c>
      <c r="X832" t="s">
        <v>218</v>
      </c>
      <c r="Z832" t="s">
        <v>219</v>
      </c>
      <c r="AC832">
        <v>0</v>
      </c>
      <c r="AE832">
        <v>0</v>
      </c>
      <c r="AI832" t="s">
        <v>220</v>
      </c>
      <c r="AJ832" t="s">
        <v>221</v>
      </c>
      <c r="AK832" s="15">
        <v>37932</v>
      </c>
      <c r="AL832">
        <v>4900.38</v>
      </c>
      <c r="AM832">
        <f t="shared" si="36"/>
        <v>56</v>
      </c>
      <c r="AN832" t="str">
        <f t="shared" si="37"/>
        <v>54-58</v>
      </c>
      <c r="AO832" t="str">
        <f t="shared" si="38"/>
        <v>4.000 a 5.999</v>
      </c>
    </row>
    <row r="833" spans="1:41" x14ac:dyDescent="0.25">
      <c r="A833" t="s">
        <v>3262</v>
      </c>
      <c r="B833" t="s">
        <v>239</v>
      </c>
      <c r="C833">
        <v>1362209</v>
      </c>
      <c r="D833">
        <v>67982590659</v>
      </c>
      <c r="E833" t="s">
        <v>3263</v>
      </c>
      <c r="F833" t="s">
        <v>209</v>
      </c>
      <c r="G833" t="s">
        <v>3264</v>
      </c>
      <c r="H833" t="s">
        <v>211</v>
      </c>
      <c r="I833" t="s">
        <v>212</v>
      </c>
      <c r="K833" t="s">
        <v>213</v>
      </c>
      <c r="L833" t="s">
        <v>261</v>
      </c>
      <c r="M833">
        <v>478</v>
      </c>
      <c r="N833" t="s">
        <v>1195</v>
      </c>
      <c r="O833" t="s">
        <v>244</v>
      </c>
      <c r="P833">
        <v>211</v>
      </c>
      <c r="Q833" t="s">
        <v>245</v>
      </c>
      <c r="R833" t="s">
        <v>244</v>
      </c>
      <c r="T833" t="s">
        <v>217</v>
      </c>
      <c r="U833" t="s">
        <v>9755</v>
      </c>
      <c r="V833">
        <v>4</v>
      </c>
      <c r="W833">
        <v>13</v>
      </c>
      <c r="X833" t="s">
        <v>218</v>
      </c>
      <c r="Z833" t="s">
        <v>219</v>
      </c>
      <c r="AC833">
        <v>0</v>
      </c>
      <c r="AE833">
        <v>0</v>
      </c>
      <c r="AI833" t="s">
        <v>220</v>
      </c>
      <c r="AJ833" t="s">
        <v>221</v>
      </c>
      <c r="AK833" s="15">
        <v>37518</v>
      </c>
      <c r="AL833">
        <v>8964.0400000000009</v>
      </c>
      <c r="AM833">
        <f t="shared" si="36"/>
        <v>55</v>
      </c>
      <c r="AN833" t="str">
        <f t="shared" si="37"/>
        <v>54-58</v>
      </c>
      <c r="AO833" t="str">
        <f t="shared" si="38"/>
        <v>8.000 a 9.999</v>
      </c>
    </row>
    <row r="834" spans="1:41" x14ac:dyDescent="0.25">
      <c r="A834" t="s">
        <v>3265</v>
      </c>
      <c r="B834" t="s">
        <v>239</v>
      </c>
      <c r="C834">
        <v>1434341</v>
      </c>
      <c r="D834">
        <v>14879859168</v>
      </c>
      <c r="E834" t="s">
        <v>3266</v>
      </c>
      <c r="F834" t="s">
        <v>209</v>
      </c>
      <c r="G834" t="s">
        <v>3267</v>
      </c>
      <c r="H834" t="s">
        <v>211</v>
      </c>
      <c r="I834" t="s">
        <v>212</v>
      </c>
      <c r="K834" t="s">
        <v>213</v>
      </c>
      <c r="L834" t="s">
        <v>637</v>
      </c>
      <c r="M834">
        <v>478</v>
      </c>
      <c r="N834" t="s">
        <v>1195</v>
      </c>
      <c r="O834" t="s">
        <v>244</v>
      </c>
      <c r="P834">
        <v>211</v>
      </c>
      <c r="Q834" t="s">
        <v>245</v>
      </c>
      <c r="R834" t="s">
        <v>244</v>
      </c>
      <c r="T834" t="s">
        <v>217</v>
      </c>
      <c r="U834" t="s">
        <v>9754</v>
      </c>
      <c r="V834">
        <v>4</v>
      </c>
      <c r="W834">
        <v>13</v>
      </c>
      <c r="X834" t="s">
        <v>218</v>
      </c>
      <c r="Z834" t="s">
        <v>219</v>
      </c>
      <c r="AC834">
        <v>0</v>
      </c>
      <c r="AE834">
        <v>0</v>
      </c>
      <c r="AI834" t="s">
        <v>220</v>
      </c>
      <c r="AJ834" t="s">
        <v>221</v>
      </c>
      <c r="AK834" s="15">
        <v>37936</v>
      </c>
      <c r="AL834">
        <v>6908.75</v>
      </c>
      <c r="AM834">
        <f t="shared" si="36"/>
        <v>67</v>
      </c>
      <c r="AN834" t="str">
        <f t="shared" si="37"/>
        <v>64-68</v>
      </c>
      <c r="AO834" t="str">
        <f t="shared" si="38"/>
        <v>6.000 a 7.999</v>
      </c>
    </row>
    <row r="835" spans="1:41" x14ac:dyDescent="0.25">
      <c r="A835" t="s">
        <v>3268</v>
      </c>
      <c r="B835" t="s">
        <v>207</v>
      </c>
      <c r="C835">
        <v>1749589</v>
      </c>
      <c r="D835">
        <v>4751118692</v>
      </c>
      <c r="E835" t="s">
        <v>3269</v>
      </c>
      <c r="F835" t="s">
        <v>233</v>
      </c>
      <c r="G835" t="s">
        <v>3270</v>
      </c>
      <c r="H835" t="s">
        <v>225</v>
      </c>
      <c r="I835" t="s">
        <v>212</v>
      </c>
      <c r="K835" t="s">
        <v>213</v>
      </c>
      <c r="M835">
        <v>1184</v>
      </c>
      <c r="N835" t="s">
        <v>3271</v>
      </c>
      <c r="O835" t="s">
        <v>215</v>
      </c>
      <c r="P835">
        <v>59</v>
      </c>
      <c r="Q835" t="s">
        <v>251</v>
      </c>
      <c r="R835" t="s">
        <v>215</v>
      </c>
      <c r="T835" t="s">
        <v>263</v>
      </c>
      <c r="U835" t="s">
        <v>9755</v>
      </c>
      <c r="V835">
        <v>4</v>
      </c>
      <c r="W835">
        <v>9</v>
      </c>
      <c r="X835" t="s">
        <v>218</v>
      </c>
      <c r="Z835" t="s">
        <v>219</v>
      </c>
      <c r="AC835">
        <v>26413</v>
      </c>
      <c r="AD835" t="s">
        <v>686</v>
      </c>
      <c r="AE835">
        <v>0</v>
      </c>
      <c r="AI835" t="s">
        <v>220</v>
      </c>
      <c r="AJ835" t="s">
        <v>221</v>
      </c>
      <c r="AK835" s="15">
        <v>40625</v>
      </c>
      <c r="AL835">
        <v>7498.35</v>
      </c>
      <c r="AM835">
        <f t="shared" ref="AM835:AM898" si="39">(YEAR($AR$3))-YEAR(E835)</f>
        <v>42</v>
      </c>
      <c r="AN835" t="str">
        <f t="shared" ref="AN835:AN898" si="40">VLOOKUP(AM835,$AT$3:$AU$14,2,1)</f>
        <v>39-43</v>
      </c>
      <c r="AO835" t="str">
        <f t="shared" ref="AO835:AO898" si="41">VLOOKUP(AL835,$AV$3:$AW$13,2,1)</f>
        <v>6.000 a 7.999</v>
      </c>
    </row>
    <row r="836" spans="1:41" x14ac:dyDescent="0.25">
      <c r="A836" t="s">
        <v>3272</v>
      </c>
      <c r="B836" t="s">
        <v>207</v>
      </c>
      <c r="C836">
        <v>412396</v>
      </c>
      <c r="D836">
        <v>46097619634</v>
      </c>
      <c r="E836" t="s">
        <v>3273</v>
      </c>
      <c r="F836" t="s">
        <v>233</v>
      </c>
      <c r="G836" t="s">
        <v>3274</v>
      </c>
      <c r="H836" t="s">
        <v>225</v>
      </c>
      <c r="I836" t="s">
        <v>212</v>
      </c>
      <c r="K836" t="s">
        <v>213</v>
      </c>
      <c r="L836" t="s">
        <v>534</v>
      </c>
      <c r="M836">
        <v>399</v>
      </c>
      <c r="N836" t="s">
        <v>525</v>
      </c>
      <c r="O836" t="s">
        <v>298</v>
      </c>
      <c r="P836">
        <v>399</v>
      </c>
      <c r="Q836" t="s">
        <v>525</v>
      </c>
      <c r="R836" t="s">
        <v>298</v>
      </c>
      <c r="T836" t="s">
        <v>217</v>
      </c>
      <c r="U836" t="s">
        <v>9755</v>
      </c>
      <c r="V836">
        <v>4</v>
      </c>
      <c r="W836">
        <v>16</v>
      </c>
      <c r="X836" t="s">
        <v>218</v>
      </c>
      <c r="Z836" t="s">
        <v>219</v>
      </c>
      <c r="AC836">
        <v>0</v>
      </c>
      <c r="AE836">
        <v>0</v>
      </c>
      <c r="AI836" t="s">
        <v>220</v>
      </c>
      <c r="AJ836" t="s">
        <v>221</v>
      </c>
      <c r="AK836" s="15">
        <v>30956</v>
      </c>
      <c r="AL836">
        <v>7015.68</v>
      </c>
      <c r="AM836">
        <f t="shared" si="39"/>
        <v>59</v>
      </c>
      <c r="AN836" t="str">
        <f t="shared" si="40"/>
        <v>59-63</v>
      </c>
      <c r="AO836" t="str">
        <f t="shared" si="41"/>
        <v>6.000 a 7.999</v>
      </c>
    </row>
    <row r="837" spans="1:41" x14ac:dyDescent="0.25">
      <c r="A837" t="s">
        <v>3275</v>
      </c>
      <c r="B837" t="s">
        <v>207</v>
      </c>
      <c r="C837">
        <v>1123467</v>
      </c>
      <c r="D837">
        <v>48182788668</v>
      </c>
      <c r="E837" t="s">
        <v>3276</v>
      </c>
      <c r="F837" t="s">
        <v>233</v>
      </c>
      <c r="G837" t="s">
        <v>3277</v>
      </c>
      <c r="H837" t="s">
        <v>211</v>
      </c>
      <c r="I837" t="s">
        <v>212</v>
      </c>
      <c r="K837" t="s">
        <v>213</v>
      </c>
      <c r="L837" t="s">
        <v>261</v>
      </c>
      <c r="M837">
        <v>881</v>
      </c>
      <c r="N837" t="s">
        <v>3278</v>
      </c>
      <c r="O837" t="s">
        <v>362</v>
      </c>
      <c r="P837">
        <v>264</v>
      </c>
      <c r="Q837" t="s">
        <v>820</v>
      </c>
      <c r="R837" t="s">
        <v>362</v>
      </c>
      <c r="T837" t="s">
        <v>252</v>
      </c>
      <c r="U837" t="s">
        <v>9755</v>
      </c>
      <c r="V837">
        <v>4</v>
      </c>
      <c r="W837">
        <v>16</v>
      </c>
      <c r="X837" t="s">
        <v>218</v>
      </c>
      <c r="Z837" t="s">
        <v>219</v>
      </c>
      <c r="AC837">
        <v>0</v>
      </c>
      <c r="AE837">
        <v>0</v>
      </c>
      <c r="AI837" t="s">
        <v>220</v>
      </c>
      <c r="AJ837" t="s">
        <v>221</v>
      </c>
      <c r="AK837" s="15">
        <v>34708</v>
      </c>
      <c r="AL837">
        <v>6772.08</v>
      </c>
      <c r="AM837">
        <f t="shared" si="39"/>
        <v>56</v>
      </c>
      <c r="AN837" t="str">
        <f t="shared" si="40"/>
        <v>54-58</v>
      </c>
      <c r="AO837" t="str">
        <f t="shared" si="41"/>
        <v>6.000 a 7.999</v>
      </c>
    </row>
    <row r="838" spans="1:41" x14ac:dyDescent="0.25">
      <c r="A838" t="s">
        <v>3279</v>
      </c>
      <c r="B838" t="s">
        <v>207</v>
      </c>
      <c r="C838">
        <v>1035046</v>
      </c>
      <c r="D838">
        <v>48181528620</v>
      </c>
      <c r="E838" t="s">
        <v>3280</v>
      </c>
      <c r="F838" t="s">
        <v>233</v>
      </c>
      <c r="G838" t="s">
        <v>3281</v>
      </c>
      <c r="H838" t="s">
        <v>211</v>
      </c>
      <c r="I838" t="s">
        <v>212</v>
      </c>
      <c r="K838" t="s">
        <v>213</v>
      </c>
      <c r="L838" t="s">
        <v>261</v>
      </c>
      <c r="M838">
        <v>118</v>
      </c>
      <c r="N838" t="s">
        <v>864</v>
      </c>
      <c r="O838" t="s">
        <v>228</v>
      </c>
      <c r="P838">
        <v>117</v>
      </c>
      <c r="Q838" t="s">
        <v>865</v>
      </c>
      <c r="R838" t="s">
        <v>228</v>
      </c>
      <c r="T838" t="s">
        <v>217</v>
      </c>
      <c r="U838" t="s">
        <v>9755</v>
      </c>
      <c r="V838">
        <v>4</v>
      </c>
      <c r="W838">
        <v>16</v>
      </c>
      <c r="X838" t="s">
        <v>218</v>
      </c>
      <c r="Z838" t="s">
        <v>219</v>
      </c>
      <c r="AC838">
        <v>0</v>
      </c>
      <c r="AE838">
        <v>0</v>
      </c>
      <c r="AI838" t="s">
        <v>220</v>
      </c>
      <c r="AJ838" t="s">
        <v>221</v>
      </c>
      <c r="AK838" s="15">
        <v>33724</v>
      </c>
      <c r="AL838">
        <v>8376.77</v>
      </c>
      <c r="AM838">
        <f t="shared" si="39"/>
        <v>60</v>
      </c>
      <c r="AN838" t="str">
        <f t="shared" si="40"/>
        <v>59-63</v>
      </c>
      <c r="AO838" t="str">
        <f t="shared" si="41"/>
        <v>8.000 a 9.999</v>
      </c>
    </row>
    <row r="839" spans="1:41" x14ac:dyDescent="0.25">
      <c r="A839" t="s">
        <v>3282</v>
      </c>
      <c r="B839" t="s">
        <v>207</v>
      </c>
      <c r="C839">
        <v>413126</v>
      </c>
      <c r="D839">
        <v>49834843615</v>
      </c>
      <c r="E839" t="s">
        <v>3283</v>
      </c>
      <c r="F839" t="s">
        <v>233</v>
      </c>
      <c r="G839" t="s">
        <v>3284</v>
      </c>
      <c r="H839" t="s">
        <v>335</v>
      </c>
      <c r="I839" t="s">
        <v>212</v>
      </c>
      <c r="K839" t="s">
        <v>242</v>
      </c>
      <c r="L839" t="s">
        <v>3061</v>
      </c>
      <c r="M839">
        <v>694</v>
      </c>
      <c r="N839" t="s">
        <v>1394</v>
      </c>
      <c r="O839" t="s">
        <v>228</v>
      </c>
      <c r="P839">
        <v>59</v>
      </c>
      <c r="Q839" t="s">
        <v>251</v>
      </c>
      <c r="R839" t="s">
        <v>215</v>
      </c>
      <c r="T839" t="s">
        <v>499</v>
      </c>
      <c r="U839" t="s">
        <v>9752</v>
      </c>
      <c r="V839">
        <v>4</v>
      </c>
      <c r="W839">
        <v>16</v>
      </c>
      <c r="X839" t="s">
        <v>218</v>
      </c>
      <c r="Z839" t="s">
        <v>219</v>
      </c>
      <c r="AC839">
        <v>0</v>
      </c>
      <c r="AE839">
        <v>0</v>
      </c>
      <c r="AI839" t="s">
        <v>220</v>
      </c>
      <c r="AJ839" t="s">
        <v>221</v>
      </c>
      <c r="AK839" s="15">
        <v>31344</v>
      </c>
      <c r="AL839">
        <v>5118.9799999999996</v>
      </c>
      <c r="AM839">
        <f t="shared" si="39"/>
        <v>60</v>
      </c>
      <c r="AN839" t="str">
        <f t="shared" si="40"/>
        <v>59-63</v>
      </c>
      <c r="AO839" t="str">
        <f t="shared" si="41"/>
        <v>4.000 a 5.999</v>
      </c>
    </row>
    <row r="840" spans="1:41" x14ac:dyDescent="0.25">
      <c r="A840" t="s">
        <v>3285</v>
      </c>
      <c r="B840" t="s">
        <v>207</v>
      </c>
      <c r="C840">
        <v>3300502</v>
      </c>
      <c r="D840">
        <v>5867751619</v>
      </c>
      <c r="E840" t="s">
        <v>3286</v>
      </c>
      <c r="F840" t="s">
        <v>209</v>
      </c>
      <c r="G840" t="s">
        <v>3287</v>
      </c>
      <c r="H840" t="s">
        <v>211</v>
      </c>
      <c r="I840" t="s">
        <v>212</v>
      </c>
      <c r="K840" t="s">
        <v>213</v>
      </c>
      <c r="M840">
        <v>1185</v>
      </c>
      <c r="N840" t="s">
        <v>1903</v>
      </c>
      <c r="O840" t="s">
        <v>215</v>
      </c>
      <c r="P840">
        <v>59</v>
      </c>
      <c r="Q840" t="s">
        <v>251</v>
      </c>
      <c r="R840" t="s">
        <v>215</v>
      </c>
      <c r="S840" t="s">
        <v>563</v>
      </c>
      <c r="T840" t="s">
        <v>252</v>
      </c>
      <c r="U840" t="s">
        <v>9755</v>
      </c>
      <c r="V840">
        <v>1</v>
      </c>
      <c r="W840">
        <v>1</v>
      </c>
      <c r="X840" t="s">
        <v>218</v>
      </c>
      <c r="Z840" t="s">
        <v>219</v>
      </c>
      <c r="AC840">
        <v>0</v>
      </c>
      <c r="AE840">
        <v>0</v>
      </c>
      <c r="AI840" t="s">
        <v>220</v>
      </c>
      <c r="AJ840" t="s">
        <v>221</v>
      </c>
      <c r="AK840" s="15">
        <v>44746</v>
      </c>
      <c r="AL840">
        <v>3219.84</v>
      </c>
      <c r="AM840">
        <f t="shared" si="39"/>
        <v>39</v>
      </c>
      <c r="AN840" t="str">
        <f t="shared" si="40"/>
        <v>39-43</v>
      </c>
      <c r="AO840" t="str">
        <f t="shared" si="41"/>
        <v>2.000 a 3.999</v>
      </c>
    </row>
    <row r="841" spans="1:41" x14ac:dyDescent="0.25">
      <c r="A841" t="s">
        <v>3288</v>
      </c>
      <c r="B841" t="s">
        <v>239</v>
      </c>
      <c r="C841">
        <v>1035121</v>
      </c>
      <c r="D841">
        <v>54863708653</v>
      </c>
      <c r="E841" t="s">
        <v>3289</v>
      </c>
      <c r="F841" t="s">
        <v>209</v>
      </c>
      <c r="G841" t="s">
        <v>3290</v>
      </c>
      <c r="H841" t="s">
        <v>211</v>
      </c>
      <c r="I841" t="s">
        <v>212</v>
      </c>
      <c r="K841" t="s">
        <v>213</v>
      </c>
      <c r="L841" t="s">
        <v>2725</v>
      </c>
      <c r="M841">
        <v>499</v>
      </c>
      <c r="N841" t="s">
        <v>817</v>
      </c>
      <c r="O841" t="s">
        <v>244</v>
      </c>
      <c r="P841">
        <v>211</v>
      </c>
      <c r="Q841" t="s">
        <v>245</v>
      </c>
      <c r="R841" t="s">
        <v>244</v>
      </c>
      <c r="T841" t="s">
        <v>252</v>
      </c>
      <c r="U841" t="s">
        <v>9755</v>
      </c>
      <c r="V841">
        <v>4</v>
      </c>
      <c r="W841">
        <v>16</v>
      </c>
      <c r="X841" t="s">
        <v>218</v>
      </c>
      <c r="Z841" t="s">
        <v>219</v>
      </c>
      <c r="AC841">
        <v>0</v>
      </c>
      <c r="AE841">
        <v>0</v>
      </c>
      <c r="AI841" t="s">
        <v>220</v>
      </c>
      <c r="AJ841" t="s">
        <v>221</v>
      </c>
      <c r="AK841" s="15">
        <v>34045</v>
      </c>
      <c r="AL841">
        <v>12115.46</v>
      </c>
      <c r="AM841">
        <f t="shared" si="39"/>
        <v>66</v>
      </c>
      <c r="AN841" t="str">
        <f t="shared" si="40"/>
        <v>64-68</v>
      </c>
      <c r="AO841" t="str">
        <f t="shared" si="41"/>
        <v>12.000 a 13.999</v>
      </c>
    </row>
    <row r="842" spans="1:41" x14ac:dyDescent="0.25">
      <c r="A842" t="s">
        <v>3291</v>
      </c>
      <c r="B842" t="s">
        <v>207</v>
      </c>
      <c r="C842">
        <v>2026186</v>
      </c>
      <c r="D842">
        <v>94503575600</v>
      </c>
      <c r="E842" t="s">
        <v>3292</v>
      </c>
      <c r="F842" t="s">
        <v>233</v>
      </c>
      <c r="G842" t="s">
        <v>3293</v>
      </c>
      <c r="H842" t="s">
        <v>211</v>
      </c>
      <c r="I842" t="s">
        <v>212</v>
      </c>
      <c r="K842" t="s">
        <v>213</v>
      </c>
      <c r="M842">
        <v>421</v>
      </c>
      <c r="N842" t="s">
        <v>3294</v>
      </c>
      <c r="O842" t="s">
        <v>215</v>
      </c>
      <c r="P842">
        <v>395</v>
      </c>
      <c r="Q842" t="s">
        <v>448</v>
      </c>
      <c r="R842" t="s">
        <v>215</v>
      </c>
      <c r="T842" t="s">
        <v>252</v>
      </c>
      <c r="U842" t="s">
        <v>9755</v>
      </c>
      <c r="V842">
        <v>4</v>
      </c>
      <c r="W842">
        <v>7</v>
      </c>
      <c r="X842" t="s">
        <v>218</v>
      </c>
      <c r="Z842" t="s">
        <v>219</v>
      </c>
      <c r="AC842">
        <v>0</v>
      </c>
      <c r="AE842">
        <v>0</v>
      </c>
      <c r="AI842" t="s">
        <v>220</v>
      </c>
      <c r="AJ842" t="s">
        <v>221</v>
      </c>
      <c r="AK842" s="15">
        <v>41409</v>
      </c>
      <c r="AL842">
        <v>4418.72</v>
      </c>
      <c r="AM842">
        <f t="shared" si="39"/>
        <v>51</v>
      </c>
      <c r="AN842" t="str">
        <f t="shared" si="40"/>
        <v>49-53</v>
      </c>
      <c r="AO842" t="str">
        <f t="shared" si="41"/>
        <v>4.000 a 5.999</v>
      </c>
    </row>
    <row r="843" spans="1:41" x14ac:dyDescent="0.25">
      <c r="A843" t="s">
        <v>3295</v>
      </c>
      <c r="B843" t="s">
        <v>207</v>
      </c>
      <c r="C843">
        <v>2120843</v>
      </c>
      <c r="D843">
        <v>3911751656</v>
      </c>
      <c r="E843" t="s">
        <v>3296</v>
      </c>
      <c r="F843" t="s">
        <v>209</v>
      </c>
      <c r="G843" t="s">
        <v>3297</v>
      </c>
      <c r="H843" t="s">
        <v>225</v>
      </c>
      <c r="I843" t="s">
        <v>212</v>
      </c>
      <c r="K843" t="s">
        <v>213</v>
      </c>
      <c r="M843">
        <v>562</v>
      </c>
      <c r="N843" t="s">
        <v>1698</v>
      </c>
      <c r="O843" t="s">
        <v>362</v>
      </c>
      <c r="P843">
        <v>305</v>
      </c>
      <c r="Q843" t="s">
        <v>407</v>
      </c>
      <c r="R843" t="s">
        <v>362</v>
      </c>
      <c r="T843" t="s">
        <v>252</v>
      </c>
      <c r="U843" t="s">
        <v>9754</v>
      </c>
      <c r="V843">
        <v>2</v>
      </c>
      <c r="W843">
        <v>6</v>
      </c>
      <c r="X843" t="s">
        <v>218</v>
      </c>
      <c r="Z843" t="s">
        <v>219</v>
      </c>
      <c r="AC843">
        <v>0</v>
      </c>
      <c r="AE843">
        <v>0</v>
      </c>
      <c r="AI843" t="s">
        <v>220</v>
      </c>
      <c r="AJ843" t="s">
        <v>221</v>
      </c>
      <c r="AK843" s="15">
        <v>41754</v>
      </c>
      <c r="AL843">
        <v>3058.7</v>
      </c>
      <c r="AM843">
        <f t="shared" si="39"/>
        <v>44</v>
      </c>
      <c r="AN843" t="str">
        <f t="shared" si="40"/>
        <v>44-48</v>
      </c>
      <c r="AO843" t="str">
        <f t="shared" si="41"/>
        <v>2.000 a 3.999</v>
      </c>
    </row>
    <row r="844" spans="1:41" x14ac:dyDescent="0.25">
      <c r="A844" t="s">
        <v>3298</v>
      </c>
      <c r="B844" t="s">
        <v>207</v>
      </c>
      <c r="C844">
        <v>412646</v>
      </c>
      <c r="D844">
        <v>52923835620</v>
      </c>
      <c r="E844" t="s">
        <v>3299</v>
      </c>
      <c r="F844" t="s">
        <v>233</v>
      </c>
      <c r="G844" t="s">
        <v>3300</v>
      </c>
      <c r="H844" t="s">
        <v>211</v>
      </c>
      <c r="I844" t="s">
        <v>212</v>
      </c>
      <c r="K844" t="s">
        <v>213</v>
      </c>
      <c r="L844" t="s">
        <v>261</v>
      </c>
      <c r="M844">
        <v>159</v>
      </c>
      <c r="N844" t="s">
        <v>3033</v>
      </c>
      <c r="O844" t="s">
        <v>215</v>
      </c>
      <c r="P844">
        <v>443</v>
      </c>
      <c r="Q844" t="s">
        <v>2068</v>
      </c>
      <c r="R844" t="s">
        <v>215</v>
      </c>
      <c r="T844" t="s">
        <v>499</v>
      </c>
      <c r="U844" t="s">
        <v>9754</v>
      </c>
      <c r="V844">
        <v>4</v>
      </c>
      <c r="W844">
        <v>16</v>
      </c>
      <c r="X844" t="s">
        <v>218</v>
      </c>
      <c r="Z844" t="s">
        <v>219</v>
      </c>
      <c r="AC844">
        <v>0</v>
      </c>
      <c r="AE844">
        <v>0</v>
      </c>
      <c r="AI844" t="s">
        <v>220</v>
      </c>
      <c r="AJ844" t="s">
        <v>221</v>
      </c>
      <c r="AK844" s="15">
        <v>31455</v>
      </c>
      <c r="AL844">
        <v>5794.06</v>
      </c>
      <c r="AM844">
        <f t="shared" si="39"/>
        <v>59</v>
      </c>
      <c r="AN844" t="str">
        <f t="shared" si="40"/>
        <v>59-63</v>
      </c>
      <c r="AO844" t="str">
        <f t="shared" si="41"/>
        <v>4.000 a 5.999</v>
      </c>
    </row>
    <row r="845" spans="1:41" x14ac:dyDescent="0.25">
      <c r="A845" t="s">
        <v>3301</v>
      </c>
      <c r="B845" t="s">
        <v>207</v>
      </c>
      <c r="C845">
        <v>3208752</v>
      </c>
      <c r="D845">
        <v>8585398612</v>
      </c>
      <c r="E845" t="s">
        <v>3302</v>
      </c>
      <c r="F845" t="s">
        <v>233</v>
      </c>
      <c r="G845" t="s">
        <v>3303</v>
      </c>
      <c r="H845" t="s">
        <v>211</v>
      </c>
      <c r="I845" t="s">
        <v>212</v>
      </c>
      <c r="K845" t="s">
        <v>213</v>
      </c>
      <c r="M845">
        <v>723</v>
      </c>
      <c r="N845" t="s">
        <v>1032</v>
      </c>
      <c r="O845" t="s">
        <v>215</v>
      </c>
      <c r="P845">
        <v>585</v>
      </c>
      <c r="Q845" t="s">
        <v>1033</v>
      </c>
      <c r="R845" t="s">
        <v>215</v>
      </c>
      <c r="T845" t="s">
        <v>230</v>
      </c>
      <c r="U845" t="s">
        <v>9755</v>
      </c>
      <c r="V845">
        <v>2</v>
      </c>
      <c r="W845">
        <v>2</v>
      </c>
      <c r="X845" t="s">
        <v>218</v>
      </c>
      <c r="Z845" t="s">
        <v>219</v>
      </c>
      <c r="AC845">
        <v>0</v>
      </c>
      <c r="AE845">
        <v>0</v>
      </c>
      <c r="AI845" t="s">
        <v>220</v>
      </c>
      <c r="AJ845" t="s">
        <v>221</v>
      </c>
      <c r="AK845" s="15">
        <v>44105</v>
      </c>
      <c r="AL845">
        <v>4015.15</v>
      </c>
      <c r="AM845">
        <f t="shared" si="39"/>
        <v>33</v>
      </c>
      <c r="AN845" t="str">
        <f t="shared" si="40"/>
        <v>29-33</v>
      </c>
      <c r="AO845" t="str">
        <f t="shared" si="41"/>
        <v>4.000 a 5.999</v>
      </c>
    </row>
    <row r="846" spans="1:41" x14ac:dyDescent="0.25">
      <c r="A846" t="s">
        <v>3304</v>
      </c>
      <c r="B846" t="s">
        <v>207</v>
      </c>
      <c r="C846">
        <v>412725</v>
      </c>
      <c r="D846">
        <v>52716287600</v>
      </c>
      <c r="E846" t="s">
        <v>3299</v>
      </c>
      <c r="F846" t="s">
        <v>233</v>
      </c>
      <c r="G846" t="s">
        <v>3305</v>
      </c>
      <c r="H846" t="s">
        <v>225</v>
      </c>
      <c r="I846" t="s">
        <v>212</v>
      </c>
      <c r="K846" t="s">
        <v>213</v>
      </c>
      <c r="L846" t="s">
        <v>261</v>
      </c>
      <c r="M846">
        <v>716</v>
      </c>
      <c r="N846" t="s">
        <v>454</v>
      </c>
      <c r="O846" t="s">
        <v>215</v>
      </c>
      <c r="P846">
        <v>581</v>
      </c>
      <c r="Q846" t="s">
        <v>455</v>
      </c>
      <c r="R846" t="s">
        <v>228</v>
      </c>
      <c r="T846" t="s">
        <v>217</v>
      </c>
      <c r="U846" t="s">
        <v>9754</v>
      </c>
      <c r="V846">
        <v>4</v>
      </c>
      <c r="W846">
        <v>16</v>
      </c>
      <c r="X846" t="s">
        <v>218</v>
      </c>
      <c r="Z846" t="s">
        <v>219</v>
      </c>
      <c r="AC846">
        <v>0</v>
      </c>
      <c r="AE846">
        <v>0</v>
      </c>
      <c r="AI846" t="s">
        <v>220</v>
      </c>
      <c r="AJ846" t="s">
        <v>221</v>
      </c>
      <c r="AK846" s="15">
        <v>31778</v>
      </c>
      <c r="AL846">
        <v>5794.44</v>
      </c>
      <c r="AM846">
        <f t="shared" si="39"/>
        <v>59</v>
      </c>
      <c r="AN846" t="str">
        <f t="shared" si="40"/>
        <v>59-63</v>
      </c>
      <c r="AO846" t="str">
        <f t="shared" si="41"/>
        <v>4.000 a 5.999</v>
      </c>
    </row>
    <row r="847" spans="1:41" x14ac:dyDescent="0.25">
      <c r="A847" t="s">
        <v>3306</v>
      </c>
      <c r="B847" t="s">
        <v>207</v>
      </c>
      <c r="C847">
        <v>3086576</v>
      </c>
      <c r="D847">
        <v>7538067620</v>
      </c>
      <c r="E847" t="s">
        <v>3307</v>
      </c>
      <c r="F847" t="s">
        <v>233</v>
      </c>
      <c r="G847" t="s">
        <v>3308</v>
      </c>
      <c r="H847" t="s">
        <v>225</v>
      </c>
      <c r="I847" t="s">
        <v>212</v>
      </c>
      <c r="K847" t="s">
        <v>213</v>
      </c>
      <c r="M847">
        <v>719</v>
      </c>
      <c r="N847" t="s">
        <v>474</v>
      </c>
      <c r="O847" t="s">
        <v>228</v>
      </c>
      <c r="P847">
        <v>581</v>
      </c>
      <c r="Q847" t="s">
        <v>455</v>
      </c>
      <c r="R847" t="s">
        <v>228</v>
      </c>
      <c r="T847" t="s">
        <v>230</v>
      </c>
      <c r="U847" t="s">
        <v>9756</v>
      </c>
      <c r="V847">
        <v>3</v>
      </c>
      <c r="W847">
        <v>3</v>
      </c>
      <c r="X847" t="s">
        <v>218</v>
      </c>
      <c r="Z847" t="s">
        <v>219</v>
      </c>
      <c r="AC847">
        <v>0</v>
      </c>
      <c r="AE847">
        <v>0</v>
      </c>
      <c r="AI847" t="s">
        <v>220</v>
      </c>
      <c r="AJ847" t="s">
        <v>221</v>
      </c>
      <c r="AK847" s="15">
        <v>43496</v>
      </c>
      <c r="AL847">
        <v>7405.44</v>
      </c>
      <c r="AM847">
        <f t="shared" si="39"/>
        <v>37</v>
      </c>
      <c r="AN847" t="str">
        <f t="shared" si="40"/>
        <v>34-38</v>
      </c>
      <c r="AO847" t="str">
        <f t="shared" si="41"/>
        <v>6.000 a 7.999</v>
      </c>
    </row>
    <row r="848" spans="1:41" x14ac:dyDescent="0.25">
      <c r="A848" t="s">
        <v>3309</v>
      </c>
      <c r="B848" t="s">
        <v>207</v>
      </c>
      <c r="C848">
        <v>2170984</v>
      </c>
      <c r="D848">
        <v>8755018696</v>
      </c>
      <c r="E848" t="s">
        <v>3310</v>
      </c>
      <c r="F848" t="s">
        <v>233</v>
      </c>
      <c r="G848" t="s">
        <v>3311</v>
      </c>
      <c r="H848" t="s">
        <v>225</v>
      </c>
      <c r="I848" t="s">
        <v>212</v>
      </c>
      <c r="K848" t="s">
        <v>213</v>
      </c>
      <c r="M848">
        <v>254</v>
      </c>
      <c r="N848" t="s">
        <v>319</v>
      </c>
      <c r="O848" t="s">
        <v>215</v>
      </c>
      <c r="P848">
        <v>944</v>
      </c>
      <c r="Q848" t="s">
        <v>313</v>
      </c>
      <c r="R848" t="s">
        <v>215</v>
      </c>
      <c r="T848" t="s">
        <v>217</v>
      </c>
      <c r="U848" t="s">
        <v>9755</v>
      </c>
      <c r="V848">
        <v>4</v>
      </c>
      <c r="W848">
        <v>6</v>
      </c>
      <c r="X848" t="s">
        <v>218</v>
      </c>
      <c r="Z848" t="s">
        <v>219</v>
      </c>
      <c r="AC848">
        <v>0</v>
      </c>
      <c r="AE848">
        <v>0</v>
      </c>
      <c r="AI848" t="s">
        <v>220</v>
      </c>
      <c r="AJ848" t="s">
        <v>221</v>
      </c>
      <c r="AK848" s="15">
        <v>41929</v>
      </c>
      <c r="AL848">
        <v>4320.12</v>
      </c>
      <c r="AM848">
        <f t="shared" si="39"/>
        <v>36</v>
      </c>
      <c r="AN848" t="str">
        <f t="shared" si="40"/>
        <v>34-38</v>
      </c>
      <c r="AO848" t="str">
        <f t="shared" si="41"/>
        <v>4.000 a 5.999</v>
      </c>
    </row>
    <row r="849" spans="1:41" x14ac:dyDescent="0.25">
      <c r="A849" t="s">
        <v>3312</v>
      </c>
      <c r="B849" t="s">
        <v>239</v>
      </c>
      <c r="C849">
        <v>1871820</v>
      </c>
      <c r="D849">
        <v>9285028640</v>
      </c>
      <c r="E849" t="s">
        <v>3313</v>
      </c>
      <c r="F849" t="s">
        <v>233</v>
      </c>
      <c r="G849" t="s">
        <v>3314</v>
      </c>
      <c r="H849" t="s">
        <v>225</v>
      </c>
      <c r="I849" t="s">
        <v>212</v>
      </c>
      <c r="K849" t="s">
        <v>213</v>
      </c>
      <c r="M849">
        <v>485</v>
      </c>
      <c r="N849" t="s">
        <v>411</v>
      </c>
      <c r="O849" t="s">
        <v>244</v>
      </c>
      <c r="P849">
        <v>211</v>
      </c>
      <c r="Q849" t="s">
        <v>245</v>
      </c>
      <c r="R849" t="s">
        <v>244</v>
      </c>
      <c r="T849" t="s">
        <v>217</v>
      </c>
      <c r="U849" t="s">
        <v>9755</v>
      </c>
      <c r="V849">
        <v>4</v>
      </c>
      <c r="W849">
        <v>8</v>
      </c>
      <c r="X849" t="s">
        <v>218</v>
      </c>
      <c r="Z849" t="s">
        <v>219</v>
      </c>
      <c r="AC849">
        <v>0</v>
      </c>
      <c r="AE849">
        <v>0</v>
      </c>
      <c r="AI849" t="s">
        <v>220</v>
      </c>
      <c r="AJ849" t="s">
        <v>221</v>
      </c>
      <c r="AK849" s="15">
        <v>40709</v>
      </c>
      <c r="AL849">
        <v>5381.13</v>
      </c>
      <c r="AM849">
        <f t="shared" si="39"/>
        <v>34</v>
      </c>
      <c r="AN849" t="str">
        <f t="shared" si="40"/>
        <v>34-38</v>
      </c>
      <c r="AO849" t="str">
        <f t="shared" si="41"/>
        <v>4.000 a 5.999</v>
      </c>
    </row>
    <row r="850" spans="1:41" x14ac:dyDescent="0.25">
      <c r="A850" t="s">
        <v>3315</v>
      </c>
      <c r="B850" t="s">
        <v>239</v>
      </c>
      <c r="C850">
        <v>1123377</v>
      </c>
      <c r="D850">
        <v>80761607668</v>
      </c>
      <c r="E850" t="s">
        <v>3316</v>
      </c>
      <c r="F850" t="s">
        <v>209</v>
      </c>
      <c r="G850" t="s">
        <v>3317</v>
      </c>
      <c r="H850" t="s">
        <v>211</v>
      </c>
      <c r="I850" t="s">
        <v>212</v>
      </c>
      <c r="K850" t="s">
        <v>213</v>
      </c>
      <c r="L850" t="s">
        <v>3318</v>
      </c>
      <c r="M850">
        <v>212</v>
      </c>
      <c r="N850" t="s">
        <v>1668</v>
      </c>
      <c r="O850" t="s">
        <v>244</v>
      </c>
      <c r="P850">
        <v>211</v>
      </c>
      <c r="Q850" t="s">
        <v>245</v>
      </c>
      <c r="R850" t="s">
        <v>244</v>
      </c>
      <c r="T850" t="s">
        <v>217</v>
      </c>
      <c r="U850" t="s">
        <v>9755</v>
      </c>
      <c r="V850">
        <v>4</v>
      </c>
      <c r="W850">
        <v>16</v>
      </c>
      <c r="X850" t="s">
        <v>218</v>
      </c>
      <c r="Z850" t="s">
        <v>219</v>
      </c>
      <c r="AC850">
        <v>0</v>
      </c>
      <c r="AE850">
        <v>0</v>
      </c>
      <c r="AI850" t="s">
        <v>220</v>
      </c>
      <c r="AJ850" t="s">
        <v>221</v>
      </c>
      <c r="AK850" s="15">
        <v>34683</v>
      </c>
      <c r="AL850">
        <v>11874.64</v>
      </c>
      <c r="AM850">
        <f t="shared" si="39"/>
        <v>50</v>
      </c>
      <c r="AN850" t="str">
        <f t="shared" si="40"/>
        <v>49-53</v>
      </c>
      <c r="AO850" t="str">
        <f t="shared" si="41"/>
        <v>10.000 a 11.999</v>
      </c>
    </row>
    <row r="851" spans="1:41" x14ac:dyDescent="0.25">
      <c r="A851" t="s">
        <v>3319</v>
      </c>
      <c r="B851" t="s">
        <v>207</v>
      </c>
      <c r="C851">
        <v>1532721</v>
      </c>
      <c r="D851">
        <v>5037740657</v>
      </c>
      <c r="E851" t="s">
        <v>3320</v>
      </c>
      <c r="F851" t="s">
        <v>209</v>
      </c>
      <c r="G851" t="s">
        <v>3321</v>
      </c>
      <c r="H851" t="s">
        <v>225</v>
      </c>
      <c r="I851" t="s">
        <v>212</v>
      </c>
      <c r="K851" t="s">
        <v>213</v>
      </c>
      <c r="L851" t="s">
        <v>1822</v>
      </c>
      <c r="M851">
        <v>312</v>
      </c>
      <c r="N851" t="s">
        <v>406</v>
      </c>
      <c r="O851" t="s">
        <v>362</v>
      </c>
      <c r="P851">
        <v>211</v>
      </c>
      <c r="Q851" t="s">
        <v>245</v>
      </c>
      <c r="R851" t="s">
        <v>244</v>
      </c>
      <c r="T851" t="s">
        <v>230</v>
      </c>
      <c r="U851" t="s">
        <v>9755</v>
      </c>
      <c r="V851">
        <v>4</v>
      </c>
      <c r="W851">
        <v>12</v>
      </c>
      <c r="X851" t="s">
        <v>218</v>
      </c>
      <c r="Z851" t="s">
        <v>219</v>
      </c>
      <c r="AC851">
        <v>0</v>
      </c>
      <c r="AE851">
        <v>0</v>
      </c>
      <c r="AI851" t="s">
        <v>220</v>
      </c>
      <c r="AJ851" t="s">
        <v>221</v>
      </c>
      <c r="AK851" s="15">
        <v>38861</v>
      </c>
      <c r="AL851">
        <v>9278.56</v>
      </c>
      <c r="AM851">
        <f t="shared" si="39"/>
        <v>44</v>
      </c>
      <c r="AN851" t="str">
        <f t="shared" si="40"/>
        <v>44-48</v>
      </c>
      <c r="AO851" t="str">
        <f t="shared" si="41"/>
        <v>8.000 a 9.999</v>
      </c>
    </row>
    <row r="852" spans="1:41" x14ac:dyDescent="0.25">
      <c r="A852" t="s">
        <v>3322</v>
      </c>
      <c r="B852" t="s">
        <v>207</v>
      </c>
      <c r="C852">
        <v>1619894</v>
      </c>
      <c r="D852">
        <v>1439649685</v>
      </c>
      <c r="E852" t="s">
        <v>3323</v>
      </c>
      <c r="F852" t="s">
        <v>209</v>
      </c>
      <c r="G852" t="s">
        <v>750</v>
      </c>
      <c r="H852" t="s">
        <v>225</v>
      </c>
      <c r="I852" t="s">
        <v>212</v>
      </c>
      <c r="K852" t="s">
        <v>213</v>
      </c>
      <c r="L852" t="s">
        <v>235</v>
      </c>
      <c r="M852">
        <v>738</v>
      </c>
      <c r="N852" t="s">
        <v>2105</v>
      </c>
      <c r="O852" t="s">
        <v>237</v>
      </c>
      <c r="P852">
        <v>585</v>
      </c>
      <c r="Q852" t="s">
        <v>1033</v>
      </c>
      <c r="R852" t="s">
        <v>215</v>
      </c>
      <c r="T852" t="s">
        <v>217</v>
      </c>
      <c r="U852" t="s">
        <v>9755</v>
      </c>
      <c r="V852">
        <v>4</v>
      </c>
      <c r="W852">
        <v>10</v>
      </c>
      <c r="X852" t="s">
        <v>218</v>
      </c>
      <c r="Z852" t="s">
        <v>219</v>
      </c>
      <c r="AC852">
        <v>0</v>
      </c>
      <c r="AE852">
        <v>0</v>
      </c>
      <c r="AI852" t="s">
        <v>220</v>
      </c>
      <c r="AJ852" t="s">
        <v>221</v>
      </c>
      <c r="AK852" s="15">
        <v>39538</v>
      </c>
      <c r="AL852">
        <v>5034.51</v>
      </c>
      <c r="AM852">
        <f t="shared" si="39"/>
        <v>41</v>
      </c>
      <c r="AN852" t="str">
        <f t="shared" si="40"/>
        <v>39-43</v>
      </c>
      <c r="AO852" t="str">
        <f t="shared" si="41"/>
        <v>4.000 a 5.999</v>
      </c>
    </row>
    <row r="853" spans="1:41" x14ac:dyDescent="0.25">
      <c r="A853" t="s">
        <v>3324</v>
      </c>
      <c r="B853" t="s">
        <v>239</v>
      </c>
      <c r="C853">
        <v>1924716</v>
      </c>
      <c r="D853">
        <v>5093638650</v>
      </c>
      <c r="E853" t="s">
        <v>3325</v>
      </c>
      <c r="F853" t="s">
        <v>209</v>
      </c>
      <c r="G853" t="s">
        <v>3326</v>
      </c>
      <c r="H853" t="s">
        <v>225</v>
      </c>
      <c r="I853" t="s">
        <v>212</v>
      </c>
      <c r="K853" t="s">
        <v>213</v>
      </c>
      <c r="M853">
        <v>212</v>
      </c>
      <c r="N853" t="s">
        <v>1668</v>
      </c>
      <c r="O853" t="s">
        <v>244</v>
      </c>
      <c r="P853">
        <v>211</v>
      </c>
      <c r="Q853" t="s">
        <v>245</v>
      </c>
      <c r="R853" t="s">
        <v>244</v>
      </c>
      <c r="T853" t="s">
        <v>771</v>
      </c>
      <c r="U853" t="s">
        <v>9754</v>
      </c>
      <c r="V853">
        <v>3</v>
      </c>
      <c r="W853">
        <v>8</v>
      </c>
      <c r="X853" t="s">
        <v>218</v>
      </c>
      <c r="Z853" t="s">
        <v>219</v>
      </c>
      <c r="AC853">
        <v>0</v>
      </c>
      <c r="AE853">
        <v>0</v>
      </c>
      <c r="AI853" t="s">
        <v>220</v>
      </c>
      <c r="AJ853" t="s">
        <v>221</v>
      </c>
      <c r="AK853" s="15">
        <v>40976</v>
      </c>
      <c r="AL853">
        <v>3567.93</v>
      </c>
      <c r="AM853">
        <f t="shared" si="39"/>
        <v>40</v>
      </c>
      <c r="AN853" t="str">
        <f t="shared" si="40"/>
        <v>39-43</v>
      </c>
      <c r="AO853" t="str">
        <f t="shared" si="41"/>
        <v>2.000 a 3.999</v>
      </c>
    </row>
    <row r="854" spans="1:41" x14ac:dyDescent="0.25">
      <c r="A854" t="s">
        <v>3327</v>
      </c>
      <c r="B854" t="s">
        <v>239</v>
      </c>
      <c r="C854">
        <v>1434784</v>
      </c>
      <c r="D854">
        <v>305953630</v>
      </c>
      <c r="E854" t="s">
        <v>3328</v>
      </c>
      <c r="F854" t="s">
        <v>209</v>
      </c>
      <c r="G854" t="s">
        <v>3329</v>
      </c>
      <c r="H854" t="s">
        <v>225</v>
      </c>
      <c r="I854" t="s">
        <v>212</v>
      </c>
      <c r="K854" t="s">
        <v>213</v>
      </c>
      <c r="L854" t="s">
        <v>1822</v>
      </c>
      <c r="M854">
        <v>490</v>
      </c>
      <c r="N854" t="s">
        <v>770</v>
      </c>
      <c r="O854" t="s">
        <v>244</v>
      </c>
      <c r="P854">
        <v>211</v>
      </c>
      <c r="Q854" t="s">
        <v>245</v>
      </c>
      <c r="R854" t="s">
        <v>244</v>
      </c>
      <c r="T854" t="s">
        <v>252</v>
      </c>
      <c r="U854" t="s">
        <v>9755</v>
      </c>
      <c r="V854">
        <v>3</v>
      </c>
      <c r="W854">
        <v>13</v>
      </c>
      <c r="X854" t="s">
        <v>218</v>
      </c>
      <c r="Z854" t="s">
        <v>219</v>
      </c>
      <c r="AC854">
        <v>0</v>
      </c>
      <c r="AE854">
        <v>0</v>
      </c>
      <c r="AI854" t="s">
        <v>220</v>
      </c>
      <c r="AJ854" t="s">
        <v>221</v>
      </c>
      <c r="AK854" s="15">
        <v>37939</v>
      </c>
      <c r="AL854">
        <v>12378.13</v>
      </c>
      <c r="AM854">
        <f t="shared" si="39"/>
        <v>45</v>
      </c>
      <c r="AN854" t="str">
        <f t="shared" si="40"/>
        <v>44-48</v>
      </c>
      <c r="AO854" t="str">
        <f t="shared" si="41"/>
        <v>12.000 a 13.999</v>
      </c>
    </row>
    <row r="855" spans="1:41" x14ac:dyDescent="0.25">
      <c r="A855" t="s">
        <v>3330</v>
      </c>
      <c r="B855" t="s">
        <v>239</v>
      </c>
      <c r="C855">
        <v>1521884</v>
      </c>
      <c r="D855">
        <v>5741534627</v>
      </c>
      <c r="E855" t="s">
        <v>3331</v>
      </c>
      <c r="F855" t="s">
        <v>209</v>
      </c>
      <c r="G855" t="s">
        <v>3332</v>
      </c>
      <c r="H855" t="s">
        <v>225</v>
      </c>
      <c r="I855" t="s">
        <v>212</v>
      </c>
      <c r="K855" t="s">
        <v>213</v>
      </c>
      <c r="L855" t="s">
        <v>261</v>
      </c>
      <c r="M855">
        <v>491</v>
      </c>
      <c r="N855" t="s">
        <v>935</v>
      </c>
      <c r="O855" t="s">
        <v>244</v>
      </c>
      <c r="P855">
        <v>211</v>
      </c>
      <c r="Q855" t="s">
        <v>245</v>
      </c>
      <c r="R855" t="s">
        <v>244</v>
      </c>
      <c r="T855" t="s">
        <v>217</v>
      </c>
      <c r="U855" t="s">
        <v>9756</v>
      </c>
      <c r="V855">
        <v>4</v>
      </c>
      <c r="W855">
        <v>11</v>
      </c>
      <c r="X855" t="s">
        <v>218</v>
      </c>
      <c r="Z855" t="s">
        <v>219</v>
      </c>
      <c r="AC855">
        <v>0</v>
      </c>
      <c r="AE855">
        <v>0</v>
      </c>
      <c r="AI855" t="s">
        <v>220</v>
      </c>
      <c r="AJ855" t="s">
        <v>221</v>
      </c>
      <c r="AK855" s="15">
        <v>38761</v>
      </c>
      <c r="AL855">
        <v>19377.61</v>
      </c>
      <c r="AM855">
        <f t="shared" si="39"/>
        <v>40</v>
      </c>
      <c r="AN855" t="str">
        <f t="shared" si="40"/>
        <v>39-43</v>
      </c>
      <c r="AO855" t="str">
        <f t="shared" si="41"/>
        <v>18.000 a 19.999</v>
      </c>
    </row>
    <row r="856" spans="1:41" x14ac:dyDescent="0.25">
      <c r="A856" t="s">
        <v>3333</v>
      </c>
      <c r="B856" t="s">
        <v>239</v>
      </c>
      <c r="C856">
        <v>2512532</v>
      </c>
      <c r="D856">
        <v>91083184687</v>
      </c>
      <c r="E856" t="s">
        <v>3334</v>
      </c>
      <c r="F856" t="s">
        <v>209</v>
      </c>
      <c r="G856" t="s">
        <v>3335</v>
      </c>
      <c r="H856" t="s">
        <v>335</v>
      </c>
      <c r="I856" t="s">
        <v>212</v>
      </c>
      <c r="K856" t="s">
        <v>242</v>
      </c>
      <c r="L856" t="s">
        <v>256</v>
      </c>
      <c r="M856">
        <v>179</v>
      </c>
      <c r="N856" t="s">
        <v>380</v>
      </c>
      <c r="O856" t="s">
        <v>283</v>
      </c>
      <c r="P856">
        <v>211</v>
      </c>
      <c r="Q856" t="s">
        <v>245</v>
      </c>
      <c r="R856" t="s">
        <v>244</v>
      </c>
      <c r="T856" t="s">
        <v>217</v>
      </c>
      <c r="U856" t="s">
        <v>9756</v>
      </c>
      <c r="V856">
        <v>4</v>
      </c>
      <c r="W856">
        <v>11</v>
      </c>
      <c r="X856" t="s">
        <v>218</v>
      </c>
      <c r="Z856" t="s">
        <v>219</v>
      </c>
      <c r="AC856">
        <v>0</v>
      </c>
      <c r="AE856">
        <v>0</v>
      </c>
      <c r="AI856" t="s">
        <v>220</v>
      </c>
      <c r="AJ856" t="s">
        <v>221</v>
      </c>
      <c r="AK856" s="15">
        <v>38761</v>
      </c>
      <c r="AL856">
        <v>17023.64</v>
      </c>
      <c r="AM856">
        <f t="shared" si="39"/>
        <v>51</v>
      </c>
      <c r="AN856" t="str">
        <f t="shared" si="40"/>
        <v>49-53</v>
      </c>
      <c r="AO856" t="str">
        <f t="shared" si="41"/>
        <v>16.000 a 17.999</v>
      </c>
    </row>
    <row r="857" spans="1:41" x14ac:dyDescent="0.25">
      <c r="A857" t="s">
        <v>3336</v>
      </c>
      <c r="B857" t="s">
        <v>207</v>
      </c>
      <c r="C857">
        <v>2296052</v>
      </c>
      <c r="D857">
        <v>66638054600</v>
      </c>
      <c r="E857" t="s">
        <v>3337</v>
      </c>
      <c r="F857" t="s">
        <v>209</v>
      </c>
      <c r="G857" t="s">
        <v>3338</v>
      </c>
      <c r="H857" t="s">
        <v>225</v>
      </c>
      <c r="I857" t="s">
        <v>212</v>
      </c>
      <c r="K857" t="s">
        <v>317</v>
      </c>
      <c r="L857" t="s">
        <v>655</v>
      </c>
      <c r="M857">
        <v>665</v>
      </c>
      <c r="N857" t="s">
        <v>709</v>
      </c>
      <c r="O857" t="s">
        <v>228</v>
      </c>
      <c r="P857">
        <v>29</v>
      </c>
      <c r="Q857" t="s">
        <v>229</v>
      </c>
      <c r="R857" t="s">
        <v>215</v>
      </c>
      <c r="T857" t="s">
        <v>217</v>
      </c>
      <c r="U857" t="s">
        <v>9756</v>
      </c>
      <c r="V857">
        <v>4</v>
      </c>
      <c r="W857">
        <v>12</v>
      </c>
      <c r="X857" t="s">
        <v>218</v>
      </c>
      <c r="Z857" t="s">
        <v>219</v>
      </c>
      <c r="AB857" t="s">
        <v>320</v>
      </c>
      <c r="AC857">
        <v>0</v>
      </c>
      <c r="AE857">
        <v>0</v>
      </c>
      <c r="AG857" t="s">
        <v>3339</v>
      </c>
      <c r="AH857" t="s">
        <v>3340</v>
      </c>
      <c r="AI857" t="s">
        <v>220</v>
      </c>
      <c r="AJ857" t="s">
        <v>221</v>
      </c>
      <c r="AK857" s="15">
        <v>37957</v>
      </c>
      <c r="AL857">
        <v>23247.200000000001</v>
      </c>
      <c r="AM857">
        <f t="shared" si="39"/>
        <v>54</v>
      </c>
      <c r="AN857" t="str">
        <f t="shared" si="40"/>
        <v>54-58</v>
      </c>
      <c r="AO857" t="str">
        <f t="shared" si="41"/>
        <v>20.000 ou mais</v>
      </c>
    </row>
    <row r="858" spans="1:41" x14ac:dyDescent="0.25">
      <c r="A858" t="s">
        <v>3341</v>
      </c>
      <c r="B858" t="s">
        <v>207</v>
      </c>
      <c r="C858">
        <v>1648960</v>
      </c>
      <c r="D858">
        <v>3097371680</v>
      </c>
      <c r="E858" t="s">
        <v>3342</v>
      </c>
      <c r="F858" t="s">
        <v>209</v>
      </c>
      <c r="G858" t="s">
        <v>3343</v>
      </c>
      <c r="H858" t="s">
        <v>529</v>
      </c>
      <c r="I858" t="s">
        <v>212</v>
      </c>
      <c r="K858" t="s">
        <v>213</v>
      </c>
      <c r="L858" t="s">
        <v>3344</v>
      </c>
      <c r="M858">
        <v>723</v>
      </c>
      <c r="N858" t="s">
        <v>1032</v>
      </c>
      <c r="O858" t="s">
        <v>215</v>
      </c>
      <c r="P858">
        <v>585</v>
      </c>
      <c r="Q858" t="s">
        <v>1033</v>
      </c>
      <c r="R858" t="s">
        <v>215</v>
      </c>
      <c r="T858" t="s">
        <v>217</v>
      </c>
      <c r="U858" t="s">
        <v>9756</v>
      </c>
      <c r="V858">
        <v>4</v>
      </c>
      <c r="W858">
        <v>10</v>
      </c>
      <c r="X858" t="s">
        <v>218</v>
      </c>
      <c r="Z858" t="s">
        <v>219</v>
      </c>
      <c r="AC858">
        <v>0</v>
      </c>
      <c r="AE858">
        <v>0</v>
      </c>
      <c r="AI858" t="s">
        <v>220</v>
      </c>
      <c r="AJ858" t="s">
        <v>221</v>
      </c>
      <c r="AK858" s="15">
        <v>39680</v>
      </c>
      <c r="AL858">
        <v>8601.52</v>
      </c>
      <c r="AM858">
        <f t="shared" si="39"/>
        <v>44</v>
      </c>
      <c r="AN858" t="str">
        <f t="shared" si="40"/>
        <v>44-48</v>
      </c>
      <c r="AO858" t="str">
        <f t="shared" si="41"/>
        <v>8.000 a 9.999</v>
      </c>
    </row>
    <row r="859" spans="1:41" x14ac:dyDescent="0.25">
      <c r="A859" t="s">
        <v>3345</v>
      </c>
      <c r="B859" t="s">
        <v>239</v>
      </c>
      <c r="C859">
        <v>1829171</v>
      </c>
      <c r="D859">
        <v>71262687187</v>
      </c>
      <c r="E859" t="s">
        <v>3346</v>
      </c>
      <c r="F859" t="s">
        <v>209</v>
      </c>
      <c r="G859" t="s">
        <v>3347</v>
      </c>
      <c r="H859" t="s">
        <v>335</v>
      </c>
      <c r="I859" t="s">
        <v>212</v>
      </c>
      <c r="K859" t="s">
        <v>645</v>
      </c>
      <c r="M859">
        <v>493</v>
      </c>
      <c r="N859" t="s">
        <v>3348</v>
      </c>
      <c r="O859" t="s">
        <v>244</v>
      </c>
      <c r="P859">
        <v>211</v>
      </c>
      <c r="Q859" t="s">
        <v>245</v>
      </c>
      <c r="R859" t="s">
        <v>244</v>
      </c>
      <c r="T859" t="s">
        <v>290</v>
      </c>
      <c r="U859" t="s">
        <v>9755</v>
      </c>
      <c r="V859">
        <v>1</v>
      </c>
      <c r="W859">
        <v>8</v>
      </c>
      <c r="X859" t="s">
        <v>218</v>
      </c>
      <c r="Z859" t="s">
        <v>219</v>
      </c>
      <c r="AC859">
        <v>0</v>
      </c>
      <c r="AE859">
        <v>0</v>
      </c>
      <c r="AI859" t="s">
        <v>220</v>
      </c>
      <c r="AJ859" t="s">
        <v>221</v>
      </c>
      <c r="AK859" s="15">
        <v>40512</v>
      </c>
      <c r="AL859">
        <v>5890.91</v>
      </c>
      <c r="AM859">
        <f t="shared" si="39"/>
        <v>42</v>
      </c>
      <c r="AN859" t="str">
        <f t="shared" si="40"/>
        <v>39-43</v>
      </c>
      <c r="AO859" t="str">
        <f t="shared" si="41"/>
        <v>4.000 a 5.999</v>
      </c>
    </row>
    <row r="860" spans="1:41" x14ac:dyDescent="0.25">
      <c r="A860" t="s">
        <v>3349</v>
      </c>
      <c r="B860" t="s">
        <v>207</v>
      </c>
      <c r="C860">
        <v>2683140</v>
      </c>
      <c r="D860">
        <v>7010444625</v>
      </c>
      <c r="E860" t="s">
        <v>3307</v>
      </c>
      <c r="F860" t="s">
        <v>209</v>
      </c>
      <c r="G860" t="s">
        <v>3350</v>
      </c>
      <c r="H860" t="s">
        <v>225</v>
      </c>
      <c r="I860" t="s">
        <v>212</v>
      </c>
      <c r="K860" t="s">
        <v>213</v>
      </c>
      <c r="L860" t="s">
        <v>261</v>
      </c>
      <c r="M860">
        <v>89</v>
      </c>
      <c r="N860" t="s">
        <v>679</v>
      </c>
      <c r="O860" t="s">
        <v>215</v>
      </c>
      <c r="P860">
        <v>89</v>
      </c>
      <c r="Q860" t="s">
        <v>679</v>
      </c>
      <c r="R860" t="s">
        <v>215</v>
      </c>
      <c r="T860" t="s">
        <v>217</v>
      </c>
      <c r="U860" t="s">
        <v>9754</v>
      </c>
      <c r="V860">
        <v>4</v>
      </c>
      <c r="W860">
        <v>5</v>
      </c>
      <c r="X860" t="s">
        <v>218</v>
      </c>
      <c r="Z860" t="s">
        <v>219</v>
      </c>
      <c r="AC860">
        <v>0</v>
      </c>
      <c r="AE860">
        <v>0</v>
      </c>
      <c r="AI860" t="s">
        <v>220</v>
      </c>
      <c r="AJ860" t="s">
        <v>221</v>
      </c>
      <c r="AK860" s="15">
        <v>42501</v>
      </c>
      <c r="AL860">
        <v>4280.63</v>
      </c>
      <c r="AM860">
        <f t="shared" si="39"/>
        <v>37</v>
      </c>
      <c r="AN860" t="str">
        <f t="shared" si="40"/>
        <v>34-38</v>
      </c>
      <c r="AO860" t="str">
        <f t="shared" si="41"/>
        <v>4.000 a 5.999</v>
      </c>
    </row>
    <row r="861" spans="1:41" x14ac:dyDescent="0.25">
      <c r="A861" t="s">
        <v>3351</v>
      </c>
      <c r="B861" t="s">
        <v>207</v>
      </c>
      <c r="C861">
        <v>1905054</v>
      </c>
      <c r="D861">
        <v>2771027666</v>
      </c>
      <c r="E861" t="s">
        <v>3352</v>
      </c>
      <c r="F861" t="s">
        <v>209</v>
      </c>
      <c r="G861" t="s">
        <v>3353</v>
      </c>
      <c r="H861" t="s">
        <v>211</v>
      </c>
      <c r="I861" t="s">
        <v>212</v>
      </c>
      <c r="K861" t="s">
        <v>213</v>
      </c>
      <c r="M861">
        <v>622</v>
      </c>
      <c r="N861" t="s">
        <v>3354</v>
      </c>
      <c r="O861" t="s">
        <v>215</v>
      </c>
      <c r="P861">
        <v>262</v>
      </c>
      <c r="Q861" t="s">
        <v>352</v>
      </c>
      <c r="R861" t="s">
        <v>215</v>
      </c>
      <c r="T861" t="s">
        <v>263</v>
      </c>
      <c r="U861" t="s">
        <v>9754</v>
      </c>
      <c r="V861">
        <v>4</v>
      </c>
      <c r="W861">
        <v>8</v>
      </c>
      <c r="X861" t="s">
        <v>218</v>
      </c>
      <c r="Z861" t="s">
        <v>219</v>
      </c>
      <c r="AC861">
        <v>0</v>
      </c>
      <c r="AE861">
        <v>0</v>
      </c>
      <c r="AI861" t="s">
        <v>220</v>
      </c>
      <c r="AJ861" t="s">
        <v>221</v>
      </c>
      <c r="AK861" s="15">
        <v>40897</v>
      </c>
      <c r="AL861">
        <v>5152.8900000000003</v>
      </c>
      <c r="AM861">
        <f t="shared" si="39"/>
        <v>45</v>
      </c>
      <c r="AN861" t="str">
        <f t="shared" si="40"/>
        <v>44-48</v>
      </c>
      <c r="AO861" t="str">
        <f t="shared" si="41"/>
        <v>4.000 a 5.999</v>
      </c>
    </row>
    <row r="862" spans="1:41" x14ac:dyDescent="0.25">
      <c r="A862" t="s">
        <v>3355</v>
      </c>
      <c r="B862" t="s">
        <v>239</v>
      </c>
      <c r="C862">
        <v>1454995</v>
      </c>
      <c r="D862">
        <v>5202637667</v>
      </c>
      <c r="E862" t="s">
        <v>3356</v>
      </c>
      <c r="F862" t="s">
        <v>209</v>
      </c>
      <c r="G862" t="s">
        <v>3357</v>
      </c>
      <c r="H862" t="s">
        <v>225</v>
      </c>
      <c r="I862" t="s">
        <v>212</v>
      </c>
      <c r="K862" t="s">
        <v>213</v>
      </c>
      <c r="L862" t="s">
        <v>261</v>
      </c>
      <c r="M862">
        <v>549</v>
      </c>
      <c r="N862" t="s">
        <v>791</v>
      </c>
      <c r="O862" t="s">
        <v>244</v>
      </c>
      <c r="P862">
        <v>211</v>
      </c>
      <c r="Q862" t="s">
        <v>245</v>
      </c>
      <c r="R862" t="s">
        <v>244</v>
      </c>
      <c r="T862" t="s">
        <v>230</v>
      </c>
      <c r="U862" t="s">
        <v>9756</v>
      </c>
      <c r="V862">
        <v>4</v>
      </c>
      <c r="W862">
        <v>12</v>
      </c>
      <c r="X862" t="s">
        <v>218</v>
      </c>
      <c r="Z862" t="s">
        <v>219</v>
      </c>
      <c r="AC862">
        <v>0</v>
      </c>
      <c r="AE862">
        <v>0</v>
      </c>
      <c r="AI862" t="s">
        <v>220</v>
      </c>
      <c r="AJ862" t="s">
        <v>221</v>
      </c>
      <c r="AK862" s="15">
        <v>38139</v>
      </c>
      <c r="AL862">
        <v>19256.73</v>
      </c>
      <c r="AM862">
        <f t="shared" si="39"/>
        <v>42</v>
      </c>
      <c r="AN862" t="str">
        <f t="shared" si="40"/>
        <v>39-43</v>
      </c>
      <c r="AO862" t="str">
        <f t="shared" si="41"/>
        <v>18.000 a 19.999</v>
      </c>
    </row>
    <row r="863" spans="1:41" x14ac:dyDescent="0.25">
      <c r="A863" t="s">
        <v>3358</v>
      </c>
      <c r="B863" t="s">
        <v>239</v>
      </c>
      <c r="C863">
        <v>1434015</v>
      </c>
      <c r="D863">
        <v>1167973631</v>
      </c>
      <c r="E863" t="s">
        <v>3359</v>
      </c>
      <c r="F863" t="s">
        <v>209</v>
      </c>
      <c r="G863" t="s">
        <v>3360</v>
      </c>
      <c r="H863" t="s">
        <v>225</v>
      </c>
      <c r="I863" t="s">
        <v>212</v>
      </c>
      <c r="K863" t="s">
        <v>213</v>
      </c>
      <c r="L863" t="s">
        <v>261</v>
      </c>
      <c r="M863">
        <v>485</v>
      </c>
      <c r="N863" t="s">
        <v>411</v>
      </c>
      <c r="O863" t="s">
        <v>244</v>
      </c>
      <c r="P863">
        <v>211</v>
      </c>
      <c r="Q863" t="s">
        <v>245</v>
      </c>
      <c r="R863" t="s">
        <v>244</v>
      </c>
      <c r="T863" t="s">
        <v>217</v>
      </c>
      <c r="U863" t="s">
        <v>9754</v>
      </c>
      <c r="V863">
        <v>4</v>
      </c>
      <c r="W863">
        <v>13</v>
      </c>
      <c r="X863" t="s">
        <v>218</v>
      </c>
      <c r="Z863" t="s">
        <v>219</v>
      </c>
      <c r="AC863">
        <v>0</v>
      </c>
      <c r="AE863">
        <v>0</v>
      </c>
      <c r="AI863" t="s">
        <v>220</v>
      </c>
      <c r="AJ863" t="s">
        <v>221</v>
      </c>
      <c r="AK863" s="15">
        <v>37931</v>
      </c>
      <c r="AL863">
        <v>4906.43</v>
      </c>
      <c r="AM863">
        <f t="shared" si="39"/>
        <v>45</v>
      </c>
      <c r="AN863" t="str">
        <f t="shared" si="40"/>
        <v>44-48</v>
      </c>
      <c r="AO863" t="str">
        <f t="shared" si="41"/>
        <v>4.000 a 5.999</v>
      </c>
    </row>
    <row r="864" spans="1:41" x14ac:dyDescent="0.25">
      <c r="A864" t="s">
        <v>3361</v>
      </c>
      <c r="B864" t="s">
        <v>207</v>
      </c>
      <c r="C864">
        <v>1756676</v>
      </c>
      <c r="D864">
        <v>7588066636</v>
      </c>
      <c r="E864" t="s">
        <v>3362</v>
      </c>
      <c r="F864" t="s">
        <v>209</v>
      </c>
      <c r="G864" t="s">
        <v>3363</v>
      </c>
      <c r="H864" t="s">
        <v>225</v>
      </c>
      <c r="I864" t="s">
        <v>212</v>
      </c>
      <c r="K864" t="s">
        <v>317</v>
      </c>
      <c r="M864">
        <v>2</v>
      </c>
      <c r="N864" t="s">
        <v>1572</v>
      </c>
      <c r="O864" t="s">
        <v>215</v>
      </c>
      <c r="P864">
        <v>2</v>
      </c>
      <c r="Q864" t="s">
        <v>1572</v>
      </c>
      <c r="R864" t="s">
        <v>215</v>
      </c>
      <c r="T864" t="s">
        <v>230</v>
      </c>
      <c r="U864" t="s">
        <v>9756</v>
      </c>
      <c r="V864">
        <v>4</v>
      </c>
      <c r="W864">
        <v>9</v>
      </c>
      <c r="X864" t="s">
        <v>218</v>
      </c>
      <c r="Z864" t="s">
        <v>219</v>
      </c>
      <c r="AC864">
        <v>0</v>
      </c>
      <c r="AE864">
        <v>0</v>
      </c>
      <c r="AI864" t="s">
        <v>220</v>
      </c>
      <c r="AJ864" t="s">
        <v>221</v>
      </c>
      <c r="AK864" s="15">
        <v>40204</v>
      </c>
      <c r="AL864">
        <v>12412.94</v>
      </c>
      <c r="AM864">
        <f t="shared" si="39"/>
        <v>35</v>
      </c>
      <c r="AN864" t="str">
        <f t="shared" si="40"/>
        <v>34-38</v>
      </c>
      <c r="AO864" t="str">
        <f t="shared" si="41"/>
        <v>12.000 a 13.999</v>
      </c>
    </row>
    <row r="865" spans="1:41" x14ac:dyDescent="0.25">
      <c r="A865" t="s">
        <v>3364</v>
      </c>
      <c r="B865" t="s">
        <v>207</v>
      </c>
      <c r="C865">
        <v>1095836</v>
      </c>
      <c r="D865">
        <v>67568670678</v>
      </c>
      <c r="E865" t="s">
        <v>3365</v>
      </c>
      <c r="F865" t="s">
        <v>233</v>
      </c>
      <c r="G865" t="s">
        <v>3366</v>
      </c>
      <c r="H865" t="s">
        <v>225</v>
      </c>
      <c r="I865" t="s">
        <v>212</v>
      </c>
      <c r="K865" t="s">
        <v>213</v>
      </c>
      <c r="L865" t="s">
        <v>1324</v>
      </c>
      <c r="M865">
        <v>89</v>
      </c>
      <c r="N865" t="s">
        <v>679</v>
      </c>
      <c r="O865" t="s">
        <v>215</v>
      </c>
      <c r="P865">
        <v>89</v>
      </c>
      <c r="Q865" t="s">
        <v>679</v>
      </c>
      <c r="R865" t="s">
        <v>215</v>
      </c>
      <c r="T865" t="s">
        <v>263</v>
      </c>
      <c r="U865" t="s">
        <v>9755</v>
      </c>
      <c r="V865">
        <v>4</v>
      </c>
      <c r="W865">
        <v>16</v>
      </c>
      <c r="X865" t="s">
        <v>218</v>
      </c>
      <c r="Z865" t="s">
        <v>219</v>
      </c>
      <c r="AC865">
        <v>26263</v>
      </c>
      <c r="AD865" t="s">
        <v>3367</v>
      </c>
      <c r="AE865">
        <v>0</v>
      </c>
      <c r="AI865" t="s">
        <v>220</v>
      </c>
      <c r="AJ865" t="s">
        <v>221</v>
      </c>
      <c r="AK865" s="15">
        <v>37798</v>
      </c>
      <c r="AL865">
        <v>8720.8799999999992</v>
      </c>
      <c r="AM865">
        <f t="shared" si="39"/>
        <v>53</v>
      </c>
      <c r="AN865" t="str">
        <f t="shared" si="40"/>
        <v>49-53</v>
      </c>
      <c r="AO865" t="str">
        <f t="shared" si="41"/>
        <v>8.000 a 9.999</v>
      </c>
    </row>
    <row r="866" spans="1:41" x14ac:dyDescent="0.25">
      <c r="A866" t="s">
        <v>3368</v>
      </c>
      <c r="B866" t="s">
        <v>239</v>
      </c>
      <c r="C866">
        <v>2084328</v>
      </c>
      <c r="D866">
        <v>5331350607</v>
      </c>
      <c r="E866" t="s">
        <v>3369</v>
      </c>
      <c r="F866" t="s">
        <v>233</v>
      </c>
      <c r="G866" t="s">
        <v>3370</v>
      </c>
      <c r="H866" t="s">
        <v>225</v>
      </c>
      <c r="I866" t="s">
        <v>212</v>
      </c>
      <c r="K866" t="s">
        <v>213</v>
      </c>
      <c r="M866">
        <v>769</v>
      </c>
      <c r="N866" t="s">
        <v>288</v>
      </c>
      <c r="O866" t="s">
        <v>283</v>
      </c>
      <c r="P866">
        <v>746</v>
      </c>
      <c r="Q866" t="s">
        <v>289</v>
      </c>
      <c r="R866" t="s">
        <v>283</v>
      </c>
      <c r="T866" t="s">
        <v>217</v>
      </c>
      <c r="U866" t="s">
        <v>9755</v>
      </c>
      <c r="V866">
        <v>4</v>
      </c>
      <c r="W866">
        <v>6</v>
      </c>
      <c r="X866" t="s">
        <v>218</v>
      </c>
      <c r="Z866" t="s">
        <v>219</v>
      </c>
      <c r="AC866">
        <v>0</v>
      </c>
      <c r="AE866">
        <v>0</v>
      </c>
      <c r="AI866" t="s">
        <v>220</v>
      </c>
      <c r="AJ866" t="s">
        <v>291</v>
      </c>
      <c r="AK866" s="15">
        <v>41659</v>
      </c>
      <c r="AL866">
        <v>5317.06</v>
      </c>
      <c r="AM866">
        <f t="shared" si="39"/>
        <v>43</v>
      </c>
      <c r="AN866" t="str">
        <f t="shared" si="40"/>
        <v>39-43</v>
      </c>
      <c r="AO866" t="str">
        <f t="shared" si="41"/>
        <v>4.000 a 5.999</v>
      </c>
    </row>
    <row r="867" spans="1:41" x14ac:dyDescent="0.25">
      <c r="A867" t="s">
        <v>3371</v>
      </c>
      <c r="B867" t="s">
        <v>207</v>
      </c>
      <c r="C867">
        <v>1959630</v>
      </c>
      <c r="D867">
        <v>3927242608</v>
      </c>
      <c r="E867" t="s">
        <v>3172</v>
      </c>
      <c r="F867" t="s">
        <v>233</v>
      </c>
      <c r="G867" t="s">
        <v>3372</v>
      </c>
      <c r="H867" t="s">
        <v>225</v>
      </c>
      <c r="I867" t="s">
        <v>212</v>
      </c>
      <c r="K867" t="s">
        <v>317</v>
      </c>
      <c r="M867">
        <v>122</v>
      </c>
      <c r="N867" t="s">
        <v>953</v>
      </c>
      <c r="O867" t="s">
        <v>215</v>
      </c>
      <c r="P867">
        <v>122</v>
      </c>
      <c r="Q867" t="s">
        <v>953</v>
      </c>
      <c r="R867" t="s">
        <v>215</v>
      </c>
      <c r="T867" t="s">
        <v>217</v>
      </c>
      <c r="U867" t="s">
        <v>9755</v>
      </c>
      <c r="V867">
        <v>4</v>
      </c>
      <c r="W867">
        <v>7</v>
      </c>
      <c r="X867" t="s">
        <v>218</v>
      </c>
      <c r="Z867" t="s">
        <v>219</v>
      </c>
      <c r="AC867">
        <v>0</v>
      </c>
      <c r="AE867">
        <v>0</v>
      </c>
      <c r="AI867" t="s">
        <v>220</v>
      </c>
      <c r="AJ867" t="s">
        <v>221</v>
      </c>
      <c r="AK867" s="15">
        <v>41124</v>
      </c>
      <c r="AL867">
        <v>4833.87</v>
      </c>
      <c r="AM867">
        <f t="shared" si="39"/>
        <v>43</v>
      </c>
      <c r="AN867" t="str">
        <f t="shared" si="40"/>
        <v>39-43</v>
      </c>
      <c r="AO867" t="str">
        <f t="shared" si="41"/>
        <v>4.000 a 5.999</v>
      </c>
    </row>
    <row r="868" spans="1:41" x14ac:dyDescent="0.25">
      <c r="A868" t="s">
        <v>3373</v>
      </c>
      <c r="B868" t="s">
        <v>207</v>
      </c>
      <c r="C868">
        <v>2118102</v>
      </c>
      <c r="D868">
        <v>130658669</v>
      </c>
      <c r="E868" t="s">
        <v>3374</v>
      </c>
      <c r="F868" t="s">
        <v>233</v>
      </c>
      <c r="G868" t="s">
        <v>3375</v>
      </c>
      <c r="H868" t="s">
        <v>287</v>
      </c>
      <c r="I868" t="s">
        <v>212</v>
      </c>
      <c r="K868" t="s">
        <v>213</v>
      </c>
      <c r="M868">
        <v>719</v>
      </c>
      <c r="N868" t="s">
        <v>474</v>
      </c>
      <c r="O868" t="s">
        <v>228</v>
      </c>
      <c r="P868">
        <v>581</v>
      </c>
      <c r="Q868" t="s">
        <v>455</v>
      </c>
      <c r="R868" t="s">
        <v>228</v>
      </c>
      <c r="T868" t="s">
        <v>230</v>
      </c>
      <c r="U868" t="s">
        <v>9756</v>
      </c>
      <c r="V868">
        <v>4</v>
      </c>
      <c r="W868">
        <v>6</v>
      </c>
      <c r="X868" t="s">
        <v>218</v>
      </c>
      <c r="Z868" t="s">
        <v>219</v>
      </c>
      <c r="AC868">
        <v>0</v>
      </c>
      <c r="AE868">
        <v>0</v>
      </c>
      <c r="AI868" t="s">
        <v>220</v>
      </c>
      <c r="AJ868" t="s">
        <v>221</v>
      </c>
      <c r="AK868" s="15">
        <v>41767</v>
      </c>
      <c r="AL868">
        <v>9605.5499999999993</v>
      </c>
      <c r="AM868">
        <f t="shared" si="39"/>
        <v>46</v>
      </c>
      <c r="AN868" t="str">
        <f t="shared" si="40"/>
        <v>44-48</v>
      </c>
      <c r="AO868" t="str">
        <f t="shared" si="41"/>
        <v>8.000 a 9.999</v>
      </c>
    </row>
    <row r="869" spans="1:41" x14ac:dyDescent="0.25">
      <c r="A869" t="s">
        <v>3376</v>
      </c>
      <c r="B869" t="s">
        <v>239</v>
      </c>
      <c r="C869">
        <v>1877861</v>
      </c>
      <c r="D869">
        <v>6269386608</v>
      </c>
      <c r="E869" t="s">
        <v>3377</v>
      </c>
      <c r="F869" t="s">
        <v>233</v>
      </c>
      <c r="G869" t="s">
        <v>3378</v>
      </c>
      <c r="H869" t="s">
        <v>211</v>
      </c>
      <c r="I869" t="s">
        <v>212</v>
      </c>
      <c r="K869" t="s">
        <v>213</v>
      </c>
      <c r="M869">
        <v>491</v>
      </c>
      <c r="N869" t="s">
        <v>935</v>
      </c>
      <c r="O869" t="s">
        <v>244</v>
      </c>
      <c r="P869">
        <v>211</v>
      </c>
      <c r="Q869" t="s">
        <v>245</v>
      </c>
      <c r="R869" t="s">
        <v>244</v>
      </c>
      <c r="T869" t="s">
        <v>230</v>
      </c>
      <c r="U869" t="s">
        <v>9755</v>
      </c>
      <c r="V869">
        <v>3</v>
      </c>
      <c r="W869">
        <v>8</v>
      </c>
      <c r="X869" t="s">
        <v>218</v>
      </c>
      <c r="Z869" t="s">
        <v>219</v>
      </c>
      <c r="AC869">
        <v>0</v>
      </c>
      <c r="AE869">
        <v>0</v>
      </c>
      <c r="AI869" t="s">
        <v>220</v>
      </c>
      <c r="AJ869" t="s">
        <v>221</v>
      </c>
      <c r="AK869" s="15">
        <v>40742</v>
      </c>
      <c r="AL869">
        <v>8283.08</v>
      </c>
      <c r="AM869">
        <f t="shared" si="39"/>
        <v>39</v>
      </c>
      <c r="AN869" t="str">
        <f t="shared" si="40"/>
        <v>39-43</v>
      </c>
      <c r="AO869" t="str">
        <f t="shared" si="41"/>
        <v>8.000 a 9.999</v>
      </c>
    </row>
    <row r="870" spans="1:41" x14ac:dyDescent="0.25">
      <c r="A870" t="s">
        <v>3379</v>
      </c>
      <c r="B870" t="s">
        <v>207</v>
      </c>
      <c r="C870">
        <v>412893</v>
      </c>
      <c r="D870">
        <v>75023253600</v>
      </c>
      <c r="E870" t="s">
        <v>3380</v>
      </c>
      <c r="F870" t="s">
        <v>233</v>
      </c>
      <c r="G870" t="s">
        <v>3381</v>
      </c>
      <c r="H870" t="s">
        <v>211</v>
      </c>
      <c r="I870" t="s">
        <v>212</v>
      </c>
      <c r="K870" t="s">
        <v>213</v>
      </c>
      <c r="L870" t="s">
        <v>261</v>
      </c>
      <c r="M870">
        <v>685</v>
      </c>
      <c r="N870" t="s">
        <v>875</v>
      </c>
      <c r="O870" t="s">
        <v>215</v>
      </c>
      <c r="P870">
        <v>59</v>
      </c>
      <c r="Q870" t="s">
        <v>251</v>
      </c>
      <c r="R870" t="s">
        <v>215</v>
      </c>
      <c r="T870" t="s">
        <v>252</v>
      </c>
      <c r="U870" t="s">
        <v>9755</v>
      </c>
      <c r="V870">
        <v>4</v>
      </c>
      <c r="W870">
        <v>16</v>
      </c>
      <c r="X870" t="s">
        <v>218</v>
      </c>
      <c r="Z870" t="s">
        <v>219</v>
      </c>
      <c r="AC870">
        <v>0</v>
      </c>
      <c r="AE870">
        <v>0</v>
      </c>
      <c r="AI870" t="s">
        <v>220</v>
      </c>
      <c r="AJ870" t="s">
        <v>221</v>
      </c>
      <c r="AK870" s="15">
        <v>31944</v>
      </c>
      <c r="AL870">
        <v>7601.43</v>
      </c>
      <c r="AM870">
        <f t="shared" si="39"/>
        <v>55</v>
      </c>
      <c r="AN870" t="str">
        <f t="shared" si="40"/>
        <v>54-58</v>
      </c>
      <c r="AO870" t="str">
        <f t="shared" si="41"/>
        <v>6.000 a 7.999</v>
      </c>
    </row>
    <row r="871" spans="1:41" x14ac:dyDescent="0.25">
      <c r="A871" t="s">
        <v>3382</v>
      </c>
      <c r="B871" t="s">
        <v>207</v>
      </c>
      <c r="C871">
        <v>410827</v>
      </c>
      <c r="D871">
        <v>43881114653</v>
      </c>
      <c r="E871" t="s">
        <v>3383</v>
      </c>
      <c r="F871" t="s">
        <v>233</v>
      </c>
      <c r="G871" t="s">
        <v>3384</v>
      </c>
      <c r="H871" t="s">
        <v>225</v>
      </c>
      <c r="I871" t="s">
        <v>212</v>
      </c>
      <c r="K871" t="s">
        <v>213</v>
      </c>
      <c r="L871" t="s">
        <v>261</v>
      </c>
      <c r="M871">
        <v>719</v>
      </c>
      <c r="N871" t="s">
        <v>474</v>
      </c>
      <c r="O871" t="s">
        <v>228</v>
      </c>
      <c r="P871">
        <v>581</v>
      </c>
      <c r="Q871" t="s">
        <v>455</v>
      </c>
      <c r="R871" t="s">
        <v>228</v>
      </c>
      <c r="T871" t="s">
        <v>217</v>
      </c>
      <c r="U871" t="s">
        <v>9756</v>
      </c>
      <c r="V871">
        <v>4</v>
      </c>
      <c r="W871">
        <v>16</v>
      </c>
      <c r="X871" t="s">
        <v>218</v>
      </c>
      <c r="Z871" t="s">
        <v>219</v>
      </c>
      <c r="AC871">
        <v>0</v>
      </c>
      <c r="AE871">
        <v>0</v>
      </c>
      <c r="AI871" t="s">
        <v>220</v>
      </c>
      <c r="AJ871" t="s">
        <v>221</v>
      </c>
      <c r="AK871" s="15">
        <v>28185</v>
      </c>
      <c r="AL871">
        <v>17373.12</v>
      </c>
      <c r="AM871">
        <f t="shared" si="39"/>
        <v>66</v>
      </c>
      <c r="AN871" t="str">
        <f t="shared" si="40"/>
        <v>64-68</v>
      </c>
      <c r="AO871" t="str">
        <f t="shared" si="41"/>
        <v>16.000 a 17.999</v>
      </c>
    </row>
    <row r="872" spans="1:41" x14ac:dyDescent="0.25">
      <c r="A872" t="s">
        <v>3385</v>
      </c>
      <c r="B872" t="s">
        <v>207</v>
      </c>
      <c r="C872">
        <v>2745860</v>
      </c>
      <c r="D872">
        <v>7171205622</v>
      </c>
      <c r="E872" t="s">
        <v>3386</v>
      </c>
      <c r="F872" t="s">
        <v>233</v>
      </c>
      <c r="G872" t="s">
        <v>3387</v>
      </c>
      <c r="H872" t="s">
        <v>225</v>
      </c>
      <c r="I872" t="s">
        <v>212</v>
      </c>
      <c r="K872" t="s">
        <v>213</v>
      </c>
      <c r="M872">
        <v>372</v>
      </c>
      <c r="N872" t="s">
        <v>326</v>
      </c>
      <c r="O872" t="s">
        <v>215</v>
      </c>
      <c r="P872">
        <v>372</v>
      </c>
      <c r="Q872" t="s">
        <v>326</v>
      </c>
      <c r="R872" t="s">
        <v>215</v>
      </c>
      <c r="T872" t="s">
        <v>217</v>
      </c>
      <c r="U872" t="s">
        <v>9755</v>
      </c>
      <c r="V872">
        <v>4</v>
      </c>
      <c r="W872">
        <v>4</v>
      </c>
      <c r="X872" t="s">
        <v>218</v>
      </c>
      <c r="Z872" t="s">
        <v>219</v>
      </c>
      <c r="AC872">
        <v>0</v>
      </c>
      <c r="AE872">
        <v>0</v>
      </c>
      <c r="AI872" t="s">
        <v>220</v>
      </c>
      <c r="AJ872" t="s">
        <v>221</v>
      </c>
      <c r="AK872" s="15">
        <v>43060</v>
      </c>
      <c r="AL872">
        <v>4001.88</v>
      </c>
      <c r="AM872">
        <f t="shared" si="39"/>
        <v>37</v>
      </c>
      <c r="AN872" t="str">
        <f t="shared" si="40"/>
        <v>34-38</v>
      </c>
      <c r="AO872" t="str">
        <f t="shared" si="41"/>
        <v>4.000 a 5.999</v>
      </c>
    </row>
    <row r="873" spans="1:41" x14ac:dyDescent="0.25">
      <c r="A873" t="s">
        <v>3388</v>
      </c>
      <c r="B873" t="s">
        <v>239</v>
      </c>
      <c r="C873">
        <v>2424253</v>
      </c>
      <c r="D873">
        <v>4360387652</v>
      </c>
      <c r="E873" t="s">
        <v>3389</v>
      </c>
      <c r="F873" t="s">
        <v>209</v>
      </c>
      <c r="G873" t="s">
        <v>3390</v>
      </c>
      <c r="H873" t="s">
        <v>225</v>
      </c>
      <c r="I873" t="s">
        <v>212</v>
      </c>
      <c r="K873" t="s">
        <v>213</v>
      </c>
      <c r="L873" t="s">
        <v>261</v>
      </c>
      <c r="M873">
        <v>494</v>
      </c>
      <c r="N873" t="s">
        <v>1325</v>
      </c>
      <c r="O873" t="s">
        <v>244</v>
      </c>
      <c r="P873">
        <v>211</v>
      </c>
      <c r="Q873" t="s">
        <v>245</v>
      </c>
      <c r="R873" t="s">
        <v>244</v>
      </c>
      <c r="T873" t="s">
        <v>263</v>
      </c>
      <c r="U873" t="s">
        <v>9756</v>
      </c>
      <c r="V873">
        <v>4</v>
      </c>
      <c r="W873">
        <v>13</v>
      </c>
      <c r="X873" t="s">
        <v>218</v>
      </c>
      <c r="Z873" t="s">
        <v>219</v>
      </c>
      <c r="AC873">
        <v>0</v>
      </c>
      <c r="AE873">
        <v>0</v>
      </c>
      <c r="AI873" t="s">
        <v>220</v>
      </c>
      <c r="AJ873" t="s">
        <v>221</v>
      </c>
      <c r="AK873" s="15">
        <v>38134</v>
      </c>
      <c r="AL873">
        <v>14543.9</v>
      </c>
      <c r="AM873">
        <f t="shared" si="39"/>
        <v>43</v>
      </c>
      <c r="AN873" t="str">
        <f t="shared" si="40"/>
        <v>39-43</v>
      </c>
      <c r="AO873" t="str">
        <f t="shared" si="41"/>
        <v>14.000 a 15.999</v>
      </c>
    </row>
    <row r="874" spans="1:41" x14ac:dyDescent="0.25">
      <c r="A874" t="s">
        <v>3391</v>
      </c>
      <c r="B874" t="s">
        <v>239</v>
      </c>
      <c r="C874">
        <v>1435510</v>
      </c>
      <c r="D874">
        <v>1505584655</v>
      </c>
      <c r="E874" t="s">
        <v>3392</v>
      </c>
      <c r="F874" t="s">
        <v>209</v>
      </c>
      <c r="G874" t="s">
        <v>3393</v>
      </c>
      <c r="H874" t="s">
        <v>225</v>
      </c>
      <c r="I874" t="s">
        <v>212</v>
      </c>
      <c r="K874" t="s">
        <v>213</v>
      </c>
      <c r="L874" t="s">
        <v>3394</v>
      </c>
      <c r="M874">
        <v>492</v>
      </c>
      <c r="N874" t="s">
        <v>747</v>
      </c>
      <c r="O874" t="s">
        <v>244</v>
      </c>
      <c r="P874">
        <v>211</v>
      </c>
      <c r="Q874" t="s">
        <v>245</v>
      </c>
      <c r="R874" t="s">
        <v>244</v>
      </c>
      <c r="T874" t="s">
        <v>252</v>
      </c>
      <c r="U874" t="s">
        <v>9754</v>
      </c>
      <c r="V874">
        <v>4</v>
      </c>
      <c r="W874">
        <v>12</v>
      </c>
      <c r="X874" t="s">
        <v>218</v>
      </c>
      <c r="Z874" t="s">
        <v>219</v>
      </c>
      <c r="AC874">
        <v>0</v>
      </c>
      <c r="AE874">
        <v>0</v>
      </c>
      <c r="AI874" t="s">
        <v>220</v>
      </c>
      <c r="AJ874" t="s">
        <v>221</v>
      </c>
      <c r="AK874" s="15">
        <v>37958</v>
      </c>
      <c r="AL874">
        <v>8857.15</v>
      </c>
      <c r="AM874">
        <f t="shared" si="39"/>
        <v>40</v>
      </c>
      <c r="AN874" t="str">
        <f t="shared" si="40"/>
        <v>39-43</v>
      </c>
      <c r="AO874" t="str">
        <f t="shared" si="41"/>
        <v>8.000 a 9.999</v>
      </c>
    </row>
    <row r="875" spans="1:41" x14ac:dyDescent="0.25">
      <c r="A875" t="s">
        <v>3395</v>
      </c>
      <c r="B875" t="s">
        <v>207</v>
      </c>
      <c r="C875">
        <v>1922365</v>
      </c>
      <c r="D875">
        <v>83455353649</v>
      </c>
      <c r="E875" t="s">
        <v>3396</v>
      </c>
      <c r="F875" t="s">
        <v>209</v>
      </c>
      <c r="G875" t="s">
        <v>3397</v>
      </c>
      <c r="H875" t="s">
        <v>225</v>
      </c>
      <c r="I875" t="s">
        <v>212</v>
      </c>
      <c r="K875" t="s">
        <v>213</v>
      </c>
      <c r="M875">
        <v>247</v>
      </c>
      <c r="N875" t="s">
        <v>940</v>
      </c>
      <c r="O875" t="s">
        <v>215</v>
      </c>
      <c r="P875">
        <v>591</v>
      </c>
      <c r="Q875" t="s">
        <v>3398</v>
      </c>
      <c r="R875" t="s">
        <v>215</v>
      </c>
      <c r="T875" t="s">
        <v>230</v>
      </c>
      <c r="U875" t="s">
        <v>9755</v>
      </c>
      <c r="V875">
        <v>4</v>
      </c>
      <c r="W875">
        <v>8</v>
      </c>
      <c r="X875" t="s">
        <v>218</v>
      </c>
      <c r="Z875" t="s">
        <v>219</v>
      </c>
      <c r="AC875">
        <v>0</v>
      </c>
      <c r="AE875">
        <v>0</v>
      </c>
      <c r="AI875" t="s">
        <v>220</v>
      </c>
      <c r="AJ875" t="s">
        <v>221</v>
      </c>
      <c r="AK875" s="15">
        <v>40975</v>
      </c>
      <c r="AL875">
        <v>6109.17</v>
      </c>
      <c r="AM875">
        <f t="shared" si="39"/>
        <v>51</v>
      </c>
      <c r="AN875" t="str">
        <f t="shared" si="40"/>
        <v>49-53</v>
      </c>
      <c r="AO875" t="str">
        <f t="shared" si="41"/>
        <v>6.000 a 7.999</v>
      </c>
    </row>
    <row r="876" spans="1:41" x14ac:dyDescent="0.25">
      <c r="A876" t="s">
        <v>3399</v>
      </c>
      <c r="B876" t="s">
        <v>239</v>
      </c>
      <c r="C876">
        <v>1455253</v>
      </c>
      <c r="D876">
        <v>53987039604</v>
      </c>
      <c r="E876" t="s">
        <v>3400</v>
      </c>
      <c r="F876" t="s">
        <v>209</v>
      </c>
      <c r="G876" t="s">
        <v>3401</v>
      </c>
      <c r="H876" t="s">
        <v>225</v>
      </c>
      <c r="I876" t="s">
        <v>212</v>
      </c>
      <c r="K876" t="s">
        <v>213</v>
      </c>
      <c r="L876" t="s">
        <v>3402</v>
      </c>
      <c r="M876">
        <v>771</v>
      </c>
      <c r="N876" t="s">
        <v>303</v>
      </c>
      <c r="O876" t="s">
        <v>283</v>
      </c>
      <c r="P876">
        <v>746</v>
      </c>
      <c r="Q876" t="s">
        <v>289</v>
      </c>
      <c r="R876" t="s">
        <v>283</v>
      </c>
      <c r="T876" t="s">
        <v>217</v>
      </c>
      <c r="U876" t="s">
        <v>9756</v>
      </c>
      <c r="V876">
        <v>4</v>
      </c>
      <c r="W876">
        <v>13</v>
      </c>
      <c r="X876" t="s">
        <v>218</v>
      </c>
      <c r="Z876" t="s">
        <v>219</v>
      </c>
      <c r="AC876">
        <v>0</v>
      </c>
      <c r="AE876">
        <v>0</v>
      </c>
      <c r="AI876" t="s">
        <v>220</v>
      </c>
      <c r="AJ876" t="s">
        <v>221</v>
      </c>
      <c r="AK876" s="15">
        <v>38133</v>
      </c>
      <c r="AL876">
        <v>24019.42</v>
      </c>
      <c r="AM876">
        <f t="shared" si="39"/>
        <v>57</v>
      </c>
      <c r="AN876" t="str">
        <f t="shared" si="40"/>
        <v>54-58</v>
      </c>
      <c r="AO876" t="str">
        <f t="shared" si="41"/>
        <v>20.000 ou mais</v>
      </c>
    </row>
    <row r="877" spans="1:41" x14ac:dyDescent="0.25">
      <c r="A877" t="s">
        <v>3403</v>
      </c>
      <c r="B877" t="s">
        <v>239</v>
      </c>
      <c r="C877">
        <v>3032206</v>
      </c>
      <c r="D877">
        <v>12599083648</v>
      </c>
      <c r="E877" t="s">
        <v>3404</v>
      </c>
      <c r="F877" t="s">
        <v>209</v>
      </c>
      <c r="G877" t="s">
        <v>1559</v>
      </c>
      <c r="H877" t="s">
        <v>211</v>
      </c>
      <c r="I877" t="s">
        <v>212</v>
      </c>
      <c r="K877" t="s">
        <v>213</v>
      </c>
      <c r="M877">
        <v>752</v>
      </c>
      <c r="N877" t="s">
        <v>1306</v>
      </c>
      <c r="O877" t="s">
        <v>283</v>
      </c>
      <c r="P877">
        <v>743</v>
      </c>
      <c r="Q877" t="s">
        <v>282</v>
      </c>
      <c r="R877" t="s">
        <v>283</v>
      </c>
      <c r="T877" t="s">
        <v>217</v>
      </c>
      <c r="U877" t="s">
        <v>9755</v>
      </c>
      <c r="V877">
        <v>4</v>
      </c>
      <c r="W877">
        <v>4</v>
      </c>
      <c r="X877" t="s">
        <v>218</v>
      </c>
      <c r="Z877" t="s">
        <v>219</v>
      </c>
      <c r="AC877">
        <v>0</v>
      </c>
      <c r="AE877">
        <v>0</v>
      </c>
      <c r="AI877" t="s">
        <v>220</v>
      </c>
      <c r="AJ877" t="s">
        <v>221</v>
      </c>
      <c r="AK877" s="15">
        <v>43168</v>
      </c>
      <c r="AL877">
        <v>4001.88</v>
      </c>
      <c r="AM877">
        <f t="shared" si="39"/>
        <v>27</v>
      </c>
      <c r="AN877" t="str">
        <f t="shared" si="40"/>
        <v>24-28</v>
      </c>
      <c r="AO877" t="str">
        <f t="shared" si="41"/>
        <v>4.000 a 5.999</v>
      </c>
    </row>
    <row r="878" spans="1:41" x14ac:dyDescent="0.25">
      <c r="A878" t="s">
        <v>3405</v>
      </c>
      <c r="B878" t="s">
        <v>207</v>
      </c>
      <c r="C878">
        <v>1366817</v>
      </c>
      <c r="D878">
        <v>3986372610</v>
      </c>
      <c r="E878" t="s">
        <v>3406</v>
      </c>
      <c r="F878" t="s">
        <v>233</v>
      </c>
      <c r="G878" t="s">
        <v>3407</v>
      </c>
      <c r="H878" t="s">
        <v>211</v>
      </c>
      <c r="I878" t="s">
        <v>212</v>
      </c>
      <c r="K878" t="s">
        <v>213</v>
      </c>
      <c r="L878" t="s">
        <v>261</v>
      </c>
      <c r="M878">
        <v>288</v>
      </c>
      <c r="N878" t="s">
        <v>979</v>
      </c>
      <c r="O878" t="s">
        <v>362</v>
      </c>
      <c r="P878">
        <v>288</v>
      </c>
      <c r="Q878" t="s">
        <v>979</v>
      </c>
      <c r="R878" t="s">
        <v>362</v>
      </c>
      <c r="T878" t="s">
        <v>217</v>
      </c>
      <c r="U878" t="s">
        <v>9754</v>
      </c>
      <c r="V878">
        <v>4</v>
      </c>
      <c r="W878">
        <v>13</v>
      </c>
      <c r="X878" t="s">
        <v>218</v>
      </c>
      <c r="Z878" t="s">
        <v>219</v>
      </c>
      <c r="AC878">
        <v>0</v>
      </c>
      <c r="AE878">
        <v>0</v>
      </c>
      <c r="AI878" t="s">
        <v>220</v>
      </c>
      <c r="AJ878" t="s">
        <v>221</v>
      </c>
      <c r="AK878" s="15">
        <v>37620</v>
      </c>
      <c r="AL878">
        <v>5179.1499999999996</v>
      </c>
      <c r="AM878">
        <f t="shared" si="39"/>
        <v>42</v>
      </c>
      <c r="AN878" t="str">
        <f t="shared" si="40"/>
        <v>39-43</v>
      </c>
      <c r="AO878" t="str">
        <f t="shared" si="41"/>
        <v>4.000 a 5.999</v>
      </c>
    </row>
    <row r="879" spans="1:41" x14ac:dyDescent="0.25">
      <c r="A879" t="s">
        <v>3408</v>
      </c>
      <c r="B879" t="s">
        <v>207</v>
      </c>
      <c r="C879">
        <v>1656774</v>
      </c>
      <c r="D879">
        <v>21551526808</v>
      </c>
      <c r="E879" t="s">
        <v>3409</v>
      </c>
      <c r="F879" t="s">
        <v>233</v>
      </c>
      <c r="G879" t="s">
        <v>3410</v>
      </c>
      <c r="H879" t="s">
        <v>529</v>
      </c>
      <c r="I879" t="s">
        <v>212</v>
      </c>
      <c r="K879" t="s">
        <v>317</v>
      </c>
      <c r="L879" t="s">
        <v>2893</v>
      </c>
      <c r="M879">
        <v>718</v>
      </c>
      <c r="N879" t="s">
        <v>775</v>
      </c>
      <c r="O879" t="s">
        <v>228</v>
      </c>
      <c r="P879">
        <v>581</v>
      </c>
      <c r="Q879" t="s">
        <v>455</v>
      </c>
      <c r="R879" t="s">
        <v>228</v>
      </c>
      <c r="T879" t="s">
        <v>217</v>
      </c>
      <c r="U879" t="s">
        <v>9756</v>
      </c>
      <c r="V879">
        <v>4</v>
      </c>
      <c r="W879">
        <v>10</v>
      </c>
      <c r="X879" t="s">
        <v>218</v>
      </c>
      <c r="Z879" t="s">
        <v>219</v>
      </c>
      <c r="AC879">
        <v>0</v>
      </c>
      <c r="AE879">
        <v>0</v>
      </c>
      <c r="AI879" t="s">
        <v>220</v>
      </c>
      <c r="AJ879" t="s">
        <v>221</v>
      </c>
      <c r="AK879" s="15">
        <v>39710</v>
      </c>
      <c r="AL879">
        <v>8601.52</v>
      </c>
      <c r="AM879">
        <f t="shared" si="39"/>
        <v>41</v>
      </c>
      <c r="AN879" t="str">
        <f t="shared" si="40"/>
        <v>39-43</v>
      </c>
      <c r="AO879" t="str">
        <f t="shared" si="41"/>
        <v>8.000 a 9.999</v>
      </c>
    </row>
    <row r="880" spans="1:41" x14ac:dyDescent="0.25">
      <c r="A880" t="s">
        <v>3411</v>
      </c>
      <c r="B880" t="s">
        <v>207</v>
      </c>
      <c r="C880">
        <v>2160966</v>
      </c>
      <c r="D880">
        <v>76594777149</v>
      </c>
      <c r="E880" t="s">
        <v>3412</v>
      </c>
      <c r="F880" t="s">
        <v>233</v>
      </c>
      <c r="G880" t="s">
        <v>3413</v>
      </c>
      <c r="H880" t="s">
        <v>225</v>
      </c>
      <c r="I880" t="s">
        <v>212</v>
      </c>
      <c r="K880" t="s">
        <v>514</v>
      </c>
      <c r="M880">
        <v>245</v>
      </c>
      <c r="N880" t="s">
        <v>371</v>
      </c>
      <c r="O880" t="s">
        <v>215</v>
      </c>
      <c r="P880">
        <v>4</v>
      </c>
      <c r="Q880" t="s">
        <v>262</v>
      </c>
      <c r="R880" t="s">
        <v>215</v>
      </c>
      <c r="T880" t="s">
        <v>217</v>
      </c>
      <c r="U880" t="s">
        <v>9756</v>
      </c>
      <c r="V880">
        <v>4</v>
      </c>
      <c r="W880">
        <v>6</v>
      </c>
      <c r="X880" t="s">
        <v>218</v>
      </c>
      <c r="Z880" t="s">
        <v>219</v>
      </c>
      <c r="AC880">
        <v>0</v>
      </c>
      <c r="AE880">
        <v>0</v>
      </c>
      <c r="AI880" t="s">
        <v>220</v>
      </c>
      <c r="AJ880" t="s">
        <v>221</v>
      </c>
      <c r="AK880" s="15">
        <v>41901</v>
      </c>
      <c r="AL880">
        <v>7380.95</v>
      </c>
      <c r="AM880">
        <f t="shared" si="39"/>
        <v>47</v>
      </c>
      <c r="AN880" t="str">
        <f t="shared" si="40"/>
        <v>44-48</v>
      </c>
      <c r="AO880" t="str">
        <f t="shared" si="41"/>
        <v>6.000 a 7.999</v>
      </c>
    </row>
    <row r="881" spans="1:41" x14ac:dyDescent="0.25">
      <c r="A881" t="s">
        <v>3414</v>
      </c>
      <c r="B881" t="s">
        <v>239</v>
      </c>
      <c r="C881">
        <v>1123541</v>
      </c>
      <c r="D881">
        <v>23962712615</v>
      </c>
      <c r="E881" t="s">
        <v>3415</v>
      </c>
      <c r="F881" t="s">
        <v>233</v>
      </c>
      <c r="G881" t="s">
        <v>3416</v>
      </c>
      <c r="H881" t="s">
        <v>225</v>
      </c>
      <c r="I881" t="s">
        <v>212</v>
      </c>
      <c r="K881" t="s">
        <v>213</v>
      </c>
      <c r="L881" t="s">
        <v>226</v>
      </c>
      <c r="M881">
        <v>499</v>
      </c>
      <c r="N881" t="s">
        <v>817</v>
      </c>
      <c r="O881" t="s">
        <v>244</v>
      </c>
      <c r="P881">
        <v>211</v>
      </c>
      <c r="Q881" t="s">
        <v>245</v>
      </c>
      <c r="R881" t="s">
        <v>244</v>
      </c>
      <c r="T881" t="s">
        <v>499</v>
      </c>
      <c r="U881" t="s">
        <v>9752</v>
      </c>
      <c r="V881">
        <v>4</v>
      </c>
      <c r="W881">
        <v>16</v>
      </c>
      <c r="X881" t="s">
        <v>218</v>
      </c>
      <c r="Z881" t="s">
        <v>219</v>
      </c>
      <c r="AC881">
        <v>0</v>
      </c>
      <c r="AE881">
        <v>0</v>
      </c>
      <c r="AI881" t="s">
        <v>220</v>
      </c>
      <c r="AJ881" t="s">
        <v>221</v>
      </c>
      <c r="AK881" s="15">
        <v>34716</v>
      </c>
      <c r="AL881">
        <v>3693.8</v>
      </c>
      <c r="AM881">
        <f t="shared" si="39"/>
        <v>69</v>
      </c>
      <c r="AN881" t="str">
        <f t="shared" si="40"/>
        <v>69 ou mais</v>
      </c>
      <c r="AO881" t="str">
        <f t="shared" si="41"/>
        <v>2.000 a 3.999</v>
      </c>
    </row>
    <row r="882" spans="1:41" x14ac:dyDescent="0.25">
      <c r="A882" t="s">
        <v>3417</v>
      </c>
      <c r="B882" t="s">
        <v>207</v>
      </c>
      <c r="C882">
        <v>1873257</v>
      </c>
      <c r="D882">
        <v>4548980610</v>
      </c>
      <c r="E882" t="s">
        <v>3418</v>
      </c>
      <c r="F882" t="s">
        <v>209</v>
      </c>
      <c r="G882" t="s">
        <v>3419</v>
      </c>
      <c r="H882" t="s">
        <v>225</v>
      </c>
      <c r="I882" t="s">
        <v>212</v>
      </c>
      <c r="K882" t="s">
        <v>213</v>
      </c>
      <c r="M882">
        <v>817</v>
      </c>
      <c r="N882" t="s">
        <v>705</v>
      </c>
      <c r="O882" t="s">
        <v>215</v>
      </c>
      <c r="P882">
        <v>808</v>
      </c>
      <c r="Q882" t="s">
        <v>583</v>
      </c>
      <c r="R882" t="s">
        <v>215</v>
      </c>
      <c r="T882" t="s">
        <v>217</v>
      </c>
      <c r="U882" t="s">
        <v>9755</v>
      </c>
      <c r="V882">
        <v>4</v>
      </c>
      <c r="W882">
        <v>8</v>
      </c>
      <c r="X882" t="s">
        <v>218</v>
      </c>
      <c r="Z882" t="s">
        <v>219</v>
      </c>
      <c r="AC882">
        <v>0</v>
      </c>
      <c r="AE882">
        <v>0</v>
      </c>
      <c r="AI882" t="s">
        <v>220</v>
      </c>
      <c r="AJ882" t="s">
        <v>221</v>
      </c>
      <c r="AK882" s="15">
        <v>40709</v>
      </c>
      <c r="AL882">
        <v>4766.41</v>
      </c>
      <c r="AM882">
        <f t="shared" si="39"/>
        <v>42</v>
      </c>
      <c r="AN882" t="str">
        <f t="shared" si="40"/>
        <v>39-43</v>
      </c>
      <c r="AO882" t="str">
        <f t="shared" si="41"/>
        <v>4.000 a 5.999</v>
      </c>
    </row>
    <row r="883" spans="1:41" x14ac:dyDescent="0.25">
      <c r="A883" t="s">
        <v>3420</v>
      </c>
      <c r="B883" t="s">
        <v>207</v>
      </c>
      <c r="C883">
        <v>1531993</v>
      </c>
      <c r="D883">
        <v>93765649791</v>
      </c>
      <c r="E883" t="s">
        <v>501</v>
      </c>
      <c r="F883" t="s">
        <v>233</v>
      </c>
      <c r="G883" t="s">
        <v>3421</v>
      </c>
      <c r="H883" t="s">
        <v>225</v>
      </c>
      <c r="I883" t="s">
        <v>212</v>
      </c>
      <c r="K883" t="s">
        <v>514</v>
      </c>
      <c r="L883" t="s">
        <v>1269</v>
      </c>
      <c r="M883">
        <v>111</v>
      </c>
      <c r="N883" t="s">
        <v>567</v>
      </c>
      <c r="O883" t="s">
        <v>228</v>
      </c>
      <c r="P883">
        <v>109</v>
      </c>
      <c r="Q883" t="s">
        <v>568</v>
      </c>
      <c r="R883" t="s">
        <v>228</v>
      </c>
      <c r="T883" t="s">
        <v>290</v>
      </c>
      <c r="U883" t="s">
        <v>9755</v>
      </c>
      <c r="V883">
        <v>4</v>
      </c>
      <c r="W883">
        <v>12</v>
      </c>
      <c r="X883" t="s">
        <v>218</v>
      </c>
      <c r="Z883" t="s">
        <v>219</v>
      </c>
      <c r="AC883">
        <v>0</v>
      </c>
      <c r="AE883">
        <v>0</v>
      </c>
      <c r="AI883" t="s">
        <v>220</v>
      </c>
      <c r="AJ883" t="s">
        <v>221</v>
      </c>
      <c r="AK883" s="15">
        <v>38861</v>
      </c>
      <c r="AL883">
        <v>4633.2299999999996</v>
      </c>
      <c r="AM883">
        <f t="shared" si="39"/>
        <v>56</v>
      </c>
      <c r="AN883" t="str">
        <f t="shared" si="40"/>
        <v>54-58</v>
      </c>
      <c r="AO883" t="str">
        <f t="shared" si="41"/>
        <v>4.000 a 5.999</v>
      </c>
    </row>
    <row r="884" spans="1:41" x14ac:dyDescent="0.25">
      <c r="A884" t="s">
        <v>3422</v>
      </c>
      <c r="B884" t="s">
        <v>207</v>
      </c>
      <c r="C884">
        <v>1193588</v>
      </c>
      <c r="D884">
        <v>8053231632</v>
      </c>
      <c r="E884" t="s">
        <v>3423</v>
      </c>
      <c r="F884" t="s">
        <v>233</v>
      </c>
      <c r="G884" t="s">
        <v>3424</v>
      </c>
      <c r="H884" t="s">
        <v>287</v>
      </c>
      <c r="I884" t="s">
        <v>212</v>
      </c>
      <c r="K884" t="s">
        <v>213</v>
      </c>
      <c r="M884">
        <v>92</v>
      </c>
      <c r="N884" t="s">
        <v>724</v>
      </c>
      <c r="O884" t="s">
        <v>228</v>
      </c>
      <c r="P884">
        <v>92</v>
      </c>
      <c r="Q884" t="s">
        <v>724</v>
      </c>
      <c r="R884" t="s">
        <v>228</v>
      </c>
      <c r="T884" t="s">
        <v>230</v>
      </c>
      <c r="U884" t="s">
        <v>9756</v>
      </c>
      <c r="V884">
        <v>2</v>
      </c>
      <c r="W884">
        <v>3</v>
      </c>
      <c r="X884" t="s">
        <v>218</v>
      </c>
      <c r="Z884" t="s">
        <v>219</v>
      </c>
      <c r="AC884">
        <v>0</v>
      </c>
      <c r="AE884">
        <v>0</v>
      </c>
      <c r="AI884" t="s">
        <v>220</v>
      </c>
      <c r="AJ884" t="s">
        <v>221</v>
      </c>
      <c r="AK884" s="15">
        <v>43304</v>
      </c>
      <c r="AL884">
        <v>15471.97</v>
      </c>
      <c r="AM884">
        <f t="shared" si="39"/>
        <v>36</v>
      </c>
      <c r="AN884" t="str">
        <f t="shared" si="40"/>
        <v>34-38</v>
      </c>
      <c r="AO884" t="str">
        <f t="shared" si="41"/>
        <v>14.000 a 15.999</v>
      </c>
    </row>
    <row r="885" spans="1:41" x14ac:dyDescent="0.25">
      <c r="A885" t="s">
        <v>3425</v>
      </c>
      <c r="B885" t="s">
        <v>207</v>
      </c>
      <c r="C885">
        <v>3042776</v>
      </c>
      <c r="D885">
        <v>6275903651</v>
      </c>
      <c r="E885" t="s">
        <v>3426</v>
      </c>
      <c r="F885" t="s">
        <v>233</v>
      </c>
      <c r="G885" t="s">
        <v>3427</v>
      </c>
      <c r="H885" t="s">
        <v>225</v>
      </c>
      <c r="I885" t="s">
        <v>212</v>
      </c>
      <c r="K885" t="s">
        <v>213</v>
      </c>
      <c r="M885">
        <v>667</v>
      </c>
      <c r="N885" t="s">
        <v>1280</v>
      </c>
      <c r="O885" t="s">
        <v>228</v>
      </c>
      <c r="P885">
        <v>29</v>
      </c>
      <c r="Q885" t="s">
        <v>229</v>
      </c>
      <c r="R885" t="s">
        <v>215</v>
      </c>
      <c r="T885" t="s">
        <v>252</v>
      </c>
      <c r="U885" t="s">
        <v>9755</v>
      </c>
      <c r="V885">
        <v>4</v>
      </c>
      <c r="W885">
        <v>4</v>
      </c>
      <c r="X885" t="s">
        <v>218</v>
      </c>
      <c r="Z885" t="s">
        <v>219</v>
      </c>
      <c r="AC885">
        <v>0</v>
      </c>
      <c r="AE885">
        <v>0</v>
      </c>
      <c r="AI885" t="s">
        <v>220</v>
      </c>
      <c r="AJ885" t="s">
        <v>221</v>
      </c>
      <c r="AK885" s="15">
        <v>43206</v>
      </c>
      <c r="AL885">
        <v>3847.96</v>
      </c>
      <c r="AM885">
        <f t="shared" si="39"/>
        <v>33</v>
      </c>
      <c r="AN885" t="str">
        <f t="shared" si="40"/>
        <v>29-33</v>
      </c>
      <c r="AO885" t="str">
        <f t="shared" si="41"/>
        <v>2.000 a 3.999</v>
      </c>
    </row>
    <row r="886" spans="1:41" x14ac:dyDescent="0.25">
      <c r="A886" t="s">
        <v>3428</v>
      </c>
      <c r="B886" t="s">
        <v>239</v>
      </c>
      <c r="C886">
        <v>3042613</v>
      </c>
      <c r="D886">
        <v>8029631618</v>
      </c>
      <c r="E886" t="s">
        <v>3429</v>
      </c>
      <c r="F886" t="s">
        <v>233</v>
      </c>
      <c r="G886" t="s">
        <v>3430</v>
      </c>
      <c r="H886" t="s">
        <v>225</v>
      </c>
      <c r="I886" t="s">
        <v>212</v>
      </c>
      <c r="K886" t="s">
        <v>213</v>
      </c>
      <c r="M886">
        <v>498</v>
      </c>
      <c r="N886" t="s">
        <v>423</v>
      </c>
      <c r="O886" t="s">
        <v>244</v>
      </c>
      <c r="P886">
        <v>211</v>
      </c>
      <c r="Q886" t="s">
        <v>245</v>
      </c>
      <c r="R886" t="s">
        <v>244</v>
      </c>
      <c r="T886" t="s">
        <v>217</v>
      </c>
      <c r="U886" t="s">
        <v>9755</v>
      </c>
      <c r="V886">
        <v>4</v>
      </c>
      <c r="W886">
        <v>4</v>
      </c>
      <c r="X886" t="s">
        <v>218</v>
      </c>
      <c r="Z886" t="s">
        <v>219</v>
      </c>
      <c r="AC886">
        <v>0</v>
      </c>
      <c r="AE886">
        <v>0</v>
      </c>
      <c r="AI886" t="s">
        <v>220</v>
      </c>
      <c r="AJ886" t="s">
        <v>221</v>
      </c>
      <c r="AK886" s="15">
        <v>43200</v>
      </c>
      <c r="AL886">
        <v>6682.35</v>
      </c>
      <c r="AM886">
        <f t="shared" si="39"/>
        <v>32</v>
      </c>
      <c r="AN886" t="str">
        <f t="shared" si="40"/>
        <v>29-33</v>
      </c>
      <c r="AO886" t="str">
        <f t="shared" si="41"/>
        <v>6.000 a 7.999</v>
      </c>
    </row>
    <row r="887" spans="1:41" x14ac:dyDescent="0.25">
      <c r="A887" t="s">
        <v>3431</v>
      </c>
      <c r="B887" t="s">
        <v>207</v>
      </c>
      <c r="C887">
        <v>2328327</v>
      </c>
      <c r="D887">
        <v>11261228669</v>
      </c>
      <c r="E887" t="s">
        <v>3432</v>
      </c>
      <c r="F887" t="s">
        <v>233</v>
      </c>
      <c r="G887" t="s">
        <v>3433</v>
      </c>
      <c r="H887" t="s">
        <v>225</v>
      </c>
      <c r="I887" t="s">
        <v>212</v>
      </c>
      <c r="K887" t="s">
        <v>213</v>
      </c>
      <c r="M887">
        <v>371</v>
      </c>
      <c r="N887" t="s">
        <v>2252</v>
      </c>
      <c r="O887" t="s">
        <v>215</v>
      </c>
      <c r="P887">
        <v>369</v>
      </c>
      <c r="Q887" t="s">
        <v>1492</v>
      </c>
      <c r="R887" t="s">
        <v>215</v>
      </c>
      <c r="T887" t="s">
        <v>217</v>
      </c>
      <c r="U887" t="s">
        <v>9755</v>
      </c>
      <c r="V887">
        <v>4</v>
      </c>
      <c r="W887">
        <v>5</v>
      </c>
      <c r="X887" t="s">
        <v>218</v>
      </c>
      <c r="Z887" t="s">
        <v>219</v>
      </c>
      <c r="AC887">
        <v>0</v>
      </c>
      <c r="AE887">
        <v>0</v>
      </c>
      <c r="AI887" t="s">
        <v>220</v>
      </c>
      <c r="AJ887" t="s">
        <v>221</v>
      </c>
      <c r="AK887" s="15">
        <v>42569</v>
      </c>
      <c r="AL887">
        <v>4260.71</v>
      </c>
      <c r="AM887">
        <f t="shared" si="39"/>
        <v>29</v>
      </c>
      <c r="AN887" t="str">
        <f t="shared" si="40"/>
        <v>29-33</v>
      </c>
      <c r="AO887" t="str">
        <f t="shared" si="41"/>
        <v>4.000 a 5.999</v>
      </c>
    </row>
    <row r="888" spans="1:41" x14ac:dyDescent="0.25">
      <c r="A888" t="s">
        <v>3434</v>
      </c>
      <c r="B888" t="s">
        <v>207</v>
      </c>
      <c r="C888">
        <v>2568406</v>
      </c>
      <c r="D888">
        <v>6365278675</v>
      </c>
      <c r="E888" t="s">
        <v>3435</v>
      </c>
      <c r="F888" t="s">
        <v>209</v>
      </c>
      <c r="G888" t="s">
        <v>3436</v>
      </c>
      <c r="H888" t="s">
        <v>211</v>
      </c>
      <c r="I888" t="s">
        <v>212</v>
      </c>
      <c r="K888" t="s">
        <v>213</v>
      </c>
      <c r="L888" t="s">
        <v>637</v>
      </c>
      <c r="M888">
        <v>715</v>
      </c>
      <c r="N888" t="s">
        <v>846</v>
      </c>
      <c r="O888" t="s">
        <v>228</v>
      </c>
      <c r="P888">
        <v>581</v>
      </c>
      <c r="Q888" t="s">
        <v>455</v>
      </c>
      <c r="R888" t="s">
        <v>228</v>
      </c>
      <c r="T888" t="s">
        <v>230</v>
      </c>
      <c r="U888" t="s">
        <v>9756</v>
      </c>
      <c r="V888">
        <v>3</v>
      </c>
      <c r="W888">
        <v>9</v>
      </c>
      <c r="X888" t="s">
        <v>218</v>
      </c>
      <c r="Z888" t="s">
        <v>219</v>
      </c>
      <c r="AC888">
        <v>0</v>
      </c>
      <c r="AE888">
        <v>0</v>
      </c>
      <c r="AI888" t="s">
        <v>220</v>
      </c>
      <c r="AJ888" t="s">
        <v>221</v>
      </c>
      <c r="AK888" s="15">
        <v>40141</v>
      </c>
      <c r="AL888">
        <v>9316.32</v>
      </c>
      <c r="AM888">
        <f t="shared" si="39"/>
        <v>42</v>
      </c>
      <c r="AN888" t="str">
        <f t="shared" si="40"/>
        <v>39-43</v>
      </c>
      <c r="AO888" t="str">
        <f t="shared" si="41"/>
        <v>8.000 a 9.999</v>
      </c>
    </row>
    <row r="889" spans="1:41" x14ac:dyDescent="0.25">
      <c r="A889" t="s">
        <v>3437</v>
      </c>
      <c r="B889" t="s">
        <v>207</v>
      </c>
      <c r="C889">
        <v>2058643</v>
      </c>
      <c r="D889">
        <v>4124042655</v>
      </c>
      <c r="E889" t="s">
        <v>3438</v>
      </c>
      <c r="F889" t="s">
        <v>209</v>
      </c>
      <c r="G889" t="s">
        <v>3439</v>
      </c>
      <c r="H889" t="s">
        <v>225</v>
      </c>
      <c r="I889" t="s">
        <v>212</v>
      </c>
      <c r="K889" t="s">
        <v>213</v>
      </c>
      <c r="M889">
        <v>271</v>
      </c>
      <c r="N889" t="s">
        <v>1118</v>
      </c>
      <c r="O889" t="s">
        <v>345</v>
      </c>
      <c r="P889">
        <v>271</v>
      </c>
      <c r="Q889" t="s">
        <v>1118</v>
      </c>
      <c r="R889" t="s">
        <v>345</v>
      </c>
      <c r="T889" t="s">
        <v>217</v>
      </c>
      <c r="U889" t="s">
        <v>9756</v>
      </c>
      <c r="V889">
        <v>4</v>
      </c>
      <c r="W889">
        <v>7</v>
      </c>
      <c r="X889" t="s">
        <v>218</v>
      </c>
      <c r="Z889" t="s">
        <v>219</v>
      </c>
      <c r="AC889">
        <v>0</v>
      </c>
      <c r="AE889">
        <v>0</v>
      </c>
      <c r="AI889" t="s">
        <v>220</v>
      </c>
      <c r="AJ889" t="s">
        <v>221</v>
      </c>
      <c r="AK889" s="15">
        <v>41530</v>
      </c>
      <c r="AL889">
        <v>7668.81</v>
      </c>
      <c r="AM889">
        <f t="shared" si="39"/>
        <v>44</v>
      </c>
      <c r="AN889" t="str">
        <f t="shared" si="40"/>
        <v>44-48</v>
      </c>
      <c r="AO889" t="str">
        <f t="shared" si="41"/>
        <v>6.000 a 7.999</v>
      </c>
    </row>
    <row r="890" spans="1:41" x14ac:dyDescent="0.25">
      <c r="A890" t="s">
        <v>3440</v>
      </c>
      <c r="B890" t="s">
        <v>239</v>
      </c>
      <c r="C890">
        <v>1454439</v>
      </c>
      <c r="D890">
        <v>4714026640</v>
      </c>
      <c r="E890" t="s">
        <v>3441</v>
      </c>
      <c r="F890" t="s">
        <v>209</v>
      </c>
      <c r="G890" t="s">
        <v>962</v>
      </c>
      <c r="H890" t="s">
        <v>225</v>
      </c>
      <c r="I890" t="s">
        <v>212</v>
      </c>
      <c r="K890" t="s">
        <v>317</v>
      </c>
      <c r="L890" t="s">
        <v>318</v>
      </c>
      <c r="M890">
        <v>496</v>
      </c>
      <c r="N890" t="s">
        <v>1122</v>
      </c>
      <c r="O890" t="s">
        <v>244</v>
      </c>
      <c r="P890">
        <v>211</v>
      </c>
      <c r="Q890" t="s">
        <v>245</v>
      </c>
      <c r="R890" t="s">
        <v>244</v>
      </c>
      <c r="T890" t="s">
        <v>327</v>
      </c>
      <c r="U890" t="s">
        <v>9756</v>
      </c>
      <c r="V890">
        <v>1</v>
      </c>
      <c r="W890">
        <v>12</v>
      </c>
      <c r="X890" t="s">
        <v>218</v>
      </c>
      <c r="Z890" t="s">
        <v>219</v>
      </c>
      <c r="AC890">
        <v>0</v>
      </c>
      <c r="AE890">
        <v>0</v>
      </c>
      <c r="AI890" t="s">
        <v>220</v>
      </c>
      <c r="AJ890" t="s">
        <v>221</v>
      </c>
      <c r="AK890" s="15">
        <v>38134</v>
      </c>
      <c r="AL890">
        <v>7005.02</v>
      </c>
      <c r="AM890">
        <f t="shared" si="39"/>
        <v>46</v>
      </c>
      <c r="AN890" t="str">
        <f t="shared" si="40"/>
        <v>44-48</v>
      </c>
      <c r="AO890" t="str">
        <f t="shared" si="41"/>
        <v>6.000 a 7.999</v>
      </c>
    </row>
    <row r="891" spans="1:41" x14ac:dyDescent="0.25">
      <c r="A891" t="s">
        <v>3442</v>
      </c>
      <c r="B891" t="s">
        <v>239</v>
      </c>
      <c r="C891">
        <v>3000540</v>
      </c>
      <c r="D891">
        <v>9522741671</v>
      </c>
      <c r="E891" t="s">
        <v>3443</v>
      </c>
      <c r="F891" t="s">
        <v>209</v>
      </c>
      <c r="G891" t="s">
        <v>3444</v>
      </c>
      <c r="H891" t="s">
        <v>211</v>
      </c>
      <c r="I891" t="s">
        <v>212</v>
      </c>
      <c r="K891" t="s">
        <v>213</v>
      </c>
      <c r="M891">
        <v>549</v>
      </c>
      <c r="N891" t="s">
        <v>791</v>
      </c>
      <c r="O891" t="s">
        <v>244</v>
      </c>
      <c r="P891">
        <v>211</v>
      </c>
      <c r="Q891" t="s">
        <v>245</v>
      </c>
      <c r="R891" t="s">
        <v>244</v>
      </c>
      <c r="T891" t="s">
        <v>252</v>
      </c>
      <c r="U891" t="s">
        <v>9755</v>
      </c>
      <c r="V891">
        <v>1</v>
      </c>
      <c r="W891">
        <v>3</v>
      </c>
      <c r="X891" t="s">
        <v>218</v>
      </c>
      <c r="Z891" t="s">
        <v>219</v>
      </c>
      <c r="AC891">
        <v>0</v>
      </c>
      <c r="AE891">
        <v>0</v>
      </c>
      <c r="AI891" t="s">
        <v>220</v>
      </c>
      <c r="AJ891" t="s">
        <v>221</v>
      </c>
      <c r="AK891" s="15">
        <v>43088</v>
      </c>
      <c r="AL891">
        <v>3566.08</v>
      </c>
      <c r="AM891">
        <f t="shared" si="39"/>
        <v>32</v>
      </c>
      <c r="AN891" t="str">
        <f t="shared" si="40"/>
        <v>29-33</v>
      </c>
      <c r="AO891" t="str">
        <f t="shared" si="41"/>
        <v>2.000 a 3.999</v>
      </c>
    </row>
    <row r="892" spans="1:41" x14ac:dyDescent="0.25">
      <c r="A892" t="s">
        <v>3445</v>
      </c>
      <c r="B892" t="s">
        <v>207</v>
      </c>
      <c r="C892">
        <v>2326907</v>
      </c>
      <c r="D892">
        <v>4983150617</v>
      </c>
      <c r="E892" t="s">
        <v>3446</v>
      </c>
      <c r="F892" t="s">
        <v>209</v>
      </c>
      <c r="G892" t="s">
        <v>3447</v>
      </c>
      <c r="H892" t="s">
        <v>335</v>
      </c>
      <c r="I892" t="s">
        <v>212</v>
      </c>
      <c r="K892" t="s">
        <v>213</v>
      </c>
      <c r="M892">
        <v>305</v>
      </c>
      <c r="N892" t="s">
        <v>407</v>
      </c>
      <c r="O892" t="s">
        <v>362</v>
      </c>
      <c r="P892">
        <v>305</v>
      </c>
      <c r="Q892" t="s">
        <v>407</v>
      </c>
      <c r="R892" t="s">
        <v>362</v>
      </c>
      <c r="T892" t="s">
        <v>217</v>
      </c>
      <c r="U892" t="s">
        <v>9755</v>
      </c>
      <c r="V892">
        <v>4</v>
      </c>
      <c r="W892">
        <v>5</v>
      </c>
      <c r="X892" t="s">
        <v>218</v>
      </c>
      <c r="Z892" t="s">
        <v>219</v>
      </c>
      <c r="AC892">
        <v>0</v>
      </c>
      <c r="AE892">
        <v>0</v>
      </c>
      <c r="AI892" t="s">
        <v>220</v>
      </c>
      <c r="AJ892" t="s">
        <v>221</v>
      </c>
      <c r="AK892" s="15">
        <v>42576</v>
      </c>
      <c r="AL892">
        <v>3999.25</v>
      </c>
      <c r="AM892">
        <f t="shared" si="39"/>
        <v>42</v>
      </c>
      <c r="AN892" t="str">
        <f t="shared" si="40"/>
        <v>39-43</v>
      </c>
      <c r="AO892" t="str">
        <f t="shared" si="41"/>
        <v>2.000 a 3.999</v>
      </c>
    </row>
    <row r="893" spans="1:41" x14ac:dyDescent="0.25">
      <c r="A893" t="s">
        <v>3448</v>
      </c>
      <c r="B893" t="s">
        <v>239</v>
      </c>
      <c r="C893">
        <v>1559307</v>
      </c>
      <c r="D893">
        <v>71344713653</v>
      </c>
      <c r="E893" t="s">
        <v>3449</v>
      </c>
      <c r="F893" t="s">
        <v>209</v>
      </c>
      <c r="G893" t="s">
        <v>3450</v>
      </c>
      <c r="H893" t="s">
        <v>225</v>
      </c>
      <c r="I893" t="s">
        <v>212</v>
      </c>
      <c r="K893" t="s">
        <v>213</v>
      </c>
      <c r="M893">
        <v>743</v>
      </c>
      <c r="N893" t="s">
        <v>282</v>
      </c>
      <c r="O893" t="s">
        <v>283</v>
      </c>
      <c r="P893">
        <v>743</v>
      </c>
      <c r="Q893" t="s">
        <v>282</v>
      </c>
      <c r="R893" t="s">
        <v>283</v>
      </c>
      <c r="T893" t="s">
        <v>217</v>
      </c>
      <c r="U893" t="s">
        <v>9756</v>
      </c>
      <c r="V893">
        <v>4</v>
      </c>
      <c r="W893">
        <v>11</v>
      </c>
      <c r="X893" t="s">
        <v>381</v>
      </c>
      <c r="Z893" t="s">
        <v>219</v>
      </c>
      <c r="AB893" t="s">
        <v>382</v>
      </c>
      <c r="AC893">
        <v>26262</v>
      </c>
      <c r="AD893" t="s">
        <v>2004</v>
      </c>
      <c r="AE893">
        <v>26443</v>
      </c>
      <c r="AF893" t="s">
        <v>383</v>
      </c>
      <c r="AG893" t="s">
        <v>3451</v>
      </c>
      <c r="AH893" t="s">
        <v>219</v>
      </c>
      <c r="AI893" t="s">
        <v>220</v>
      </c>
      <c r="AJ893" t="s">
        <v>221</v>
      </c>
      <c r="AK893" s="15">
        <v>40501</v>
      </c>
      <c r="AL893">
        <v>8936.98</v>
      </c>
      <c r="AM893">
        <f t="shared" si="39"/>
        <v>51</v>
      </c>
      <c r="AN893" t="str">
        <f t="shared" si="40"/>
        <v>49-53</v>
      </c>
      <c r="AO893" t="str">
        <f t="shared" si="41"/>
        <v>8.000 a 9.999</v>
      </c>
    </row>
    <row r="894" spans="1:41" x14ac:dyDescent="0.25">
      <c r="A894" t="s">
        <v>3452</v>
      </c>
      <c r="B894" t="s">
        <v>239</v>
      </c>
      <c r="C894">
        <v>1434891</v>
      </c>
      <c r="D894">
        <v>4245682680</v>
      </c>
      <c r="E894" t="s">
        <v>3453</v>
      </c>
      <c r="F894" t="s">
        <v>209</v>
      </c>
      <c r="G894" t="s">
        <v>3454</v>
      </c>
      <c r="H894" t="s">
        <v>225</v>
      </c>
      <c r="I894" t="s">
        <v>212</v>
      </c>
      <c r="K894" t="s">
        <v>213</v>
      </c>
      <c r="L894" t="s">
        <v>261</v>
      </c>
      <c r="M894">
        <v>494</v>
      </c>
      <c r="N894" t="s">
        <v>1325</v>
      </c>
      <c r="O894" t="s">
        <v>244</v>
      </c>
      <c r="P894">
        <v>211</v>
      </c>
      <c r="Q894" t="s">
        <v>245</v>
      </c>
      <c r="R894" t="s">
        <v>244</v>
      </c>
      <c r="T894" t="s">
        <v>217</v>
      </c>
      <c r="U894" t="s">
        <v>9756</v>
      </c>
      <c r="V894">
        <v>2</v>
      </c>
      <c r="W894">
        <v>13</v>
      </c>
      <c r="X894" t="s">
        <v>218</v>
      </c>
      <c r="Z894" t="s">
        <v>219</v>
      </c>
      <c r="AC894">
        <v>0</v>
      </c>
      <c r="AE894">
        <v>0</v>
      </c>
      <c r="AI894" t="s">
        <v>220</v>
      </c>
      <c r="AJ894" t="s">
        <v>221</v>
      </c>
      <c r="AK894" s="15">
        <v>37942</v>
      </c>
      <c r="AL894">
        <v>10440.91</v>
      </c>
      <c r="AM894">
        <f t="shared" si="39"/>
        <v>42</v>
      </c>
      <c r="AN894" t="str">
        <f t="shared" si="40"/>
        <v>39-43</v>
      </c>
      <c r="AO894" t="str">
        <f t="shared" si="41"/>
        <v>10.000 a 11.999</v>
      </c>
    </row>
    <row r="895" spans="1:41" x14ac:dyDescent="0.25">
      <c r="A895" t="s">
        <v>3455</v>
      </c>
      <c r="B895" t="s">
        <v>207</v>
      </c>
      <c r="C895">
        <v>1947418</v>
      </c>
      <c r="D895">
        <v>89059298187</v>
      </c>
      <c r="E895" t="s">
        <v>3456</v>
      </c>
      <c r="F895" t="s">
        <v>209</v>
      </c>
      <c r="G895" t="s">
        <v>3457</v>
      </c>
      <c r="H895" t="s">
        <v>225</v>
      </c>
      <c r="I895" t="s">
        <v>212</v>
      </c>
      <c r="K895" t="s">
        <v>242</v>
      </c>
      <c r="M895">
        <v>250</v>
      </c>
      <c r="N895" t="s">
        <v>3458</v>
      </c>
      <c r="O895" t="s">
        <v>215</v>
      </c>
      <c r="P895">
        <v>247</v>
      </c>
      <c r="Q895" t="s">
        <v>940</v>
      </c>
      <c r="R895" t="s">
        <v>215</v>
      </c>
      <c r="T895" t="s">
        <v>230</v>
      </c>
      <c r="U895" t="s">
        <v>9755</v>
      </c>
      <c r="V895">
        <v>4</v>
      </c>
      <c r="W895">
        <v>7</v>
      </c>
      <c r="X895" t="s">
        <v>218</v>
      </c>
      <c r="Z895" t="s">
        <v>219</v>
      </c>
      <c r="AC895">
        <v>0</v>
      </c>
      <c r="AE895">
        <v>0</v>
      </c>
      <c r="AI895" t="s">
        <v>220</v>
      </c>
      <c r="AJ895" t="s">
        <v>221</v>
      </c>
      <c r="AK895" s="15">
        <v>41066</v>
      </c>
      <c r="AL895">
        <v>5636.74</v>
      </c>
      <c r="AM895">
        <f t="shared" si="39"/>
        <v>42</v>
      </c>
      <c r="AN895" t="str">
        <f t="shared" si="40"/>
        <v>39-43</v>
      </c>
      <c r="AO895" t="str">
        <f t="shared" si="41"/>
        <v>4.000 a 5.999</v>
      </c>
    </row>
    <row r="896" spans="1:41" x14ac:dyDescent="0.25">
      <c r="A896" t="s">
        <v>3459</v>
      </c>
      <c r="B896" t="s">
        <v>239</v>
      </c>
      <c r="C896">
        <v>2759837</v>
      </c>
      <c r="D896">
        <v>8717521661</v>
      </c>
      <c r="E896" t="s">
        <v>3460</v>
      </c>
      <c r="F896" t="s">
        <v>209</v>
      </c>
      <c r="G896" t="s">
        <v>3461</v>
      </c>
      <c r="H896" t="s">
        <v>225</v>
      </c>
      <c r="I896" t="s">
        <v>212</v>
      </c>
      <c r="K896" t="s">
        <v>213</v>
      </c>
      <c r="M896">
        <v>754</v>
      </c>
      <c r="N896" t="s">
        <v>2373</v>
      </c>
      <c r="O896" t="s">
        <v>283</v>
      </c>
      <c r="P896">
        <v>743</v>
      </c>
      <c r="Q896" t="s">
        <v>282</v>
      </c>
      <c r="R896" t="s">
        <v>283</v>
      </c>
      <c r="T896" t="s">
        <v>230</v>
      </c>
      <c r="U896" t="s">
        <v>9756</v>
      </c>
      <c r="V896">
        <v>4</v>
      </c>
      <c r="W896">
        <v>8</v>
      </c>
      <c r="X896" t="s">
        <v>218</v>
      </c>
      <c r="Z896" t="s">
        <v>219</v>
      </c>
      <c r="AC896">
        <v>0</v>
      </c>
      <c r="AE896">
        <v>0</v>
      </c>
      <c r="AI896" t="s">
        <v>220</v>
      </c>
      <c r="AJ896" t="s">
        <v>221</v>
      </c>
      <c r="AK896" s="15">
        <v>41022</v>
      </c>
      <c r="AL896">
        <v>14039.95</v>
      </c>
      <c r="AM896">
        <f t="shared" si="39"/>
        <v>35</v>
      </c>
      <c r="AN896" t="str">
        <f t="shared" si="40"/>
        <v>34-38</v>
      </c>
      <c r="AO896" t="str">
        <f t="shared" si="41"/>
        <v>14.000 a 15.999</v>
      </c>
    </row>
    <row r="897" spans="1:41" x14ac:dyDescent="0.25">
      <c r="A897" t="s">
        <v>3462</v>
      </c>
      <c r="B897" t="s">
        <v>239</v>
      </c>
      <c r="C897">
        <v>1981921</v>
      </c>
      <c r="D897">
        <v>6903701648</v>
      </c>
      <c r="E897" t="s">
        <v>3463</v>
      </c>
      <c r="F897" t="s">
        <v>209</v>
      </c>
      <c r="G897" t="s">
        <v>3464</v>
      </c>
      <c r="H897" t="s">
        <v>225</v>
      </c>
      <c r="I897" t="s">
        <v>212</v>
      </c>
      <c r="K897" t="s">
        <v>213</v>
      </c>
      <c r="M897">
        <v>770</v>
      </c>
      <c r="N897" t="s">
        <v>2275</v>
      </c>
      <c r="O897" t="s">
        <v>283</v>
      </c>
      <c r="P897">
        <v>746</v>
      </c>
      <c r="Q897" t="s">
        <v>289</v>
      </c>
      <c r="R897" t="s">
        <v>283</v>
      </c>
      <c r="T897" t="s">
        <v>217</v>
      </c>
      <c r="U897" t="s">
        <v>9756</v>
      </c>
      <c r="V897">
        <v>4</v>
      </c>
      <c r="W897">
        <v>7</v>
      </c>
      <c r="X897" t="s">
        <v>218</v>
      </c>
      <c r="Z897" t="s">
        <v>219</v>
      </c>
      <c r="AC897">
        <v>0</v>
      </c>
      <c r="AE897">
        <v>0</v>
      </c>
      <c r="AI897" t="s">
        <v>220</v>
      </c>
      <c r="AJ897" t="s">
        <v>221</v>
      </c>
      <c r="AK897" s="15">
        <v>41242</v>
      </c>
      <c r="AL897">
        <v>7668.81</v>
      </c>
      <c r="AM897">
        <f t="shared" si="39"/>
        <v>38</v>
      </c>
      <c r="AN897" t="str">
        <f t="shared" si="40"/>
        <v>34-38</v>
      </c>
      <c r="AO897" t="str">
        <f t="shared" si="41"/>
        <v>6.000 a 7.999</v>
      </c>
    </row>
    <row r="898" spans="1:41" x14ac:dyDescent="0.25">
      <c r="A898" t="s">
        <v>3465</v>
      </c>
      <c r="B898" t="s">
        <v>239</v>
      </c>
      <c r="C898">
        <v>1536065</v>
      </c>
      <c r="D898">
        <v>3722421624</v>
      </c>
      <c r="E898" t="s">
        <v>3466</v>
      </c>
      <c r="F898" t="s">
        <v>209</v>
      </c>
      <c r="G898" t="s">
        <v>3467</v>
      </c>
      <c r="H898" t="s">
        <v>211</v>
      </c>
      <c r="I898" t="s">
        <v>212</v>
      </c>
      <c r="K898" t="s">
        <v>213</v>
      </c>
      <c r="L898" t="s">
        <v>261</v>
      </c>
      <c r="M898">
        <v>490</v>
      </c>
      <c r="N898" t="s">
        <v>770</v>
      </c>
      <c r="O898" t="s">
        <v>244</v>
      </c>
      <c r="P898">
        <v>211</v>
      </c>
      <c r="Q898" t="s">
        <v>245</v>
      </c>
      <c r="R898" t="s">
        <v>244</v>
      </c>
      <c r="T898" t="s">
        <v>217</v>
      </c>
      <c r="U898" t="s">
        <v>9755</v>
      </c>
      <c r="V898">
        <v>3</v>
      </c>
      <c r="W898">
        <v>11</v>
      </c>
      <c r="X898" t="s">
        <v>218</v>
      </c>
      <c r="Z898" t="s">
        <v>219</v>
      </c>
      <c r="AC898">
        <v>0</v>
      </c>
      <c r="AE898">
        <v>0</v>
      </c>
      <c r="AI898" t="s">
        <v>220</v>
      </c>
      <c r="AJ898" t="s">
        <v>221</v>
      </c>
      <c r="AK898" s="15">
        <v>38880</v>
      </c>
      <c r="AL898">
        <v>5421.78</v>
      </c>
      <c r="AM898">
        <f t="shared" si="39"/>
        <v>45</v>
      </c>
      <c r="AN898" t="str">
        <f t="shared" si="40"/>
        <v>44-48</v>
      </c>
      <c r="AO898" t="str">
        <f t="shared" si="41"/>
        <v>4.000 a 5.999</v>
      </c>
    </row>
    <row r="899" spans="1:41" x14ac:dyDescent="0.25">
      <c r="A899" t="s">
        <v>3468</v>
      </c>
      <c r="B899" t="s">
        <v>207</v>
      </c>
      <c r="C899">
        <v>2405363</v>
      </c>
      <c r="D899">
        <v>11198688661</v>
      </c>
      <c r="E899" t="s">
        <v>3469</v>
      </c>
      <c r="F899" t="s">
        <v>209</v>
      </c>
      <c r="G899" t="s">
        <v>3470</v>
      </c>
      <c r="H899" t="s">
        <v>225</v>
      </c>
      <c r="I899" t="s">
        <v>212</v>
      </c>
      <c r="K899" t="s">
        <v>213</v>
      </c>
      <c r="M899">
        <v>648</v>
      </c>
      <c r="N899" t="s">
        <v>2581</v>
      </c>
      <c r="O899" t="s">
        <v>215</v>
      </c>
      <c r="P899">
        <v>131</v>
      </c>
      <c r="Q899" t="s">
        <v>357</v>
      </c>
      <c r="R899" t="s">
        <v>215</v>
      </c>
      <c r="T899" t="s">
        <v>217</v>
      </c>
      <c r="U899" t="s">
        <v>9755</v>
      </c>
      <c r="V899">
        <v>4</v>
      </c>
      <c r="W899">
        <v>4</v>
      </c>
      <c r="X899" t="s">
        <v>218</v>
      </c>
      <c r="Z899" t="s">
        <v>219</v>
      </c>
      <c r="AC899">
        <v>0</v>
      </c>
      <c r="AE899">
        <v>0</v>
      </c>
      <c r="AI899" t="s">
        <v>220</v>
      </c>
      <c r="AJ899" t="s">
        <v>221</v>
      </c>
      <c r="AK899" s="15">
        <v>42912</v>
      </c>
      <c r="AL899">
        <v>4001.88</v>
      </c>
      <c r="AM899">
        <f t="shared" ref="AM899:AM962" si="42">(YEAR($AR$3))-YEAR(E899)</f>
        <v>30</v>
      </c>
      <c r="AN899" t="str">
        <f t="shared" ref="AN899:AN962" si="43">VLOOKUP(AM899,$AT$3:$AU$14,2,1)</f>
        <v>29-33</v>
      </c>
      <c r="AO899" t="str">
        <f t="shared" ref="AO899:AO962" si="44">VLOOKUP(AL899,$AV$3:$AW$13,2,1)</f>
        <v>4.000 a 5.999</v>
      </c>
    </row>
    <row r="900" spans="1:41" x14ac:dyDescent="0.25">
      <c r="A900" t="s">
        <v>3471</v>
      </c>
      <c r="B900" t="s">
        <v>207</v>
      </c>
      <c r="C900">
        <v>1771785</v>
      </c>
      <c r="D900">
        <v>8886552661</v>
      </c>
      <c r="E900" t="s">
        <v>3472</v>
      </c>
      <c r="F900" t="s">
        <v>209</v>
      </c>
      <c r="G900" t="s">
        <v>3473</v>
      </c>
      <c r="H900" t="s">
        <v>225</v>
      </c>
      <c r="I900" t="s">
        <v>212</v>
      </c>
      <c r="K900" t="s">
        <v>213</v>
      </c>
      <c r="M900">
        <v>425</v>
      </c>
      <c r="N900" t="s">
        <v>3474</v>
      </c>
      <c r="O900" t="s">
        <v>215</v>
      </c>
      <c r="P900">
        <v>29</v>
      </c>
      <c r="Q900" t="s">
        <v>229</v>
      </c>
      <c r="R900" t="s">
        <v>215</v>
      </c>
      <c r="T900" t="s">
        <v>230</v>
      </c>
      <c r="U900" t="s">
        <v>9755</v>
      </c>
      <c r="V900">
        <v>4</v>
      </c>
      <c r="W900">
        <v>9</v>
      </c>
      <c r="X900" t="s">
        <v>218</v>
      </c>
      <c r="Z900" t="s">
        <v>219</v>
      </c>
      <c r="AC900">
        <v>26235</v>
      </c>
      <c r="AD900" t="s">
        <v>1568</v>
      </c>
      <c r="AE900">
        <v>0</v>
      </c>
      <c r="AI900" t="s">
        <v>220</v>
      </c>
      <c r="AJ900" t="s">
        <v>221</v>
      </c>
      <c r="AK900" s="15">
        <v>44678</v>
      </c>
      <c r="AL900">
        <v>5665.55</v>
      </c>
      <c r="AM900">
        <f t="shared" si="42"/>
        <v>35</v>
      </c>
      <c r="AN900" t="str">
        <f t="shared" si="43"/>
        <v>34-38</v>
      </c>
      <c r="AO900" t="str">
        <f t="shared" si="44"/>
        <v>4.000 a 5.999</v>
      </c>
    </row>
    <row r="901" spans="1:41" x14ac:dyDescent="0.25">
      <c r="A901" t="s">
        <v>3475</v>
      </c>
      <c r="B901" t="s">
        <v>207</v>
      </c>
      <c r="C901">
        <v>3077351</v>
      </c>
      <c r="D901">
        <v>3805924607</v>
      </c>
      <c r="E901" t="s">
        <v>3476</v>
      </c>
      <c r="F901" t="s">
        <v>209</v>
      </c>
      <c r="G901" t="s">
        <v>3477</v>
      </c>
      <c r="H901" t="s">
        <v>211</v>
      </c>
      <c r="I901" t="s">
        <v>212</v>
      </c>
      <c r="K901" t="s">
        <v>213</v>
      </c>
      <c r="M901">
        <v>111</v>
      </c>
      <c r="N901" t="s">
        <v>567</v>
      </c>
      <c r="O901" t="s">
        <v>228</v>
      </c>
      <c r="P901">
        <v>109</v>
      </c>
      <c r="Q901" t="s">
        <v>568</v>
      </c>
      <c r="R901" t="s">
        <v>228</v>
      </c>
      <c r="T901" t="s">
        <v>217</v>
      </c>
      <c r="U901" t="s">
        <v>9755</v>
      </c>
      <c r="V901">
        <v>3</v>
      </c>
      <c r="W901">
        <v>3</v>
      </c>
      <c r="X901" t="s">
        <v>218</v>
      </c>
      <c r="Z901" t="s">
        <v>219</v>
      </c>
      <c r="AC901">
        <v>0</v>
      </c>
      <c r="AE901">
        <v>0</v>
      </c>
      <c r="AI901" t="s">
        <v>220</v>
      </c>
      <c r="AJ901" t="s">
        <v>221</v>
      </c>
      <c r="AK901" s="15">
        <v>43416</v>
      </c>
      <c r="AL901">
        <v>3707.09</v>
      </c>
      <c r="AM901">
        <f t="shared" si="42"/>
        <v>44</v>
      </c>
      <c r="AN901" t="str">
        <f t="shared" si="43"/>
        <v>44-48</v>
      </c>
      <c r="AO901" t="str">
        <f t="shared" si="44"/>
        <v>2.000 a 3.999</v>
      </c>
    </row>
    <row r="902" spans="1:41" x14ac:dyDescent="0.25">
      <c r="A902" t="s">
        <v>3478</v>
      </c>
      <c r="B902" t="s">
        <v>239</v>
      </c>
      <c r="C902">
        <v>1123600</v>
      </c>
      <c r="D902">
        <v>84744596649</v>
      </c>
      <c r="E902" t="s">
        <v>3479</v>
      </c>
      <c r="F902" t="s">
        <v>209</v>
      </c>
      <c r="G902" t="s">
        <v>3480</v>
      </c>
      <c r="H902" t="s">
        <v>225</v>
      </c>
      <c r="I902" t="s">
        <v>212</v>
      </c>
      <c r="K902" t="s">
        <v>213</v>
      </c>
      <c r="L902" t="s">
        <v>2312</v>
      </c>
      <c r="M902">
        <v>771</v>
      </c>
      <c r="N902" t="s">
        <v>303</v>
      </c>
      <c r="O902" t="s">
        <v>283</v>
      </c>
      <c r="P902">
        <v>746</v>
      </c>
      <c r="Q902" t="s">
        <v>289</v>
      </c>
      <c r="R902" t="s">
        <v>283</v>
      </c>
      <c r="T902" t="s">
        <v>252</v>
      </c>
      <c r="U902" t="s">
        <v>9755</v>
      </c>
      <c r="V902">
        <v>4</v>
      </c>
      <c r="W902">
        <v>16</v>
      </c>
      <c r="X902" t="s">
        <v>218</v>
      </c>
      <c r="Z902" t="s">
        <v>219</v>
      </c>
      <c r="AC902">
        <v>0</v>
      </c>
      <c r="AE902">
        <v>0</v>
      </c>
      <c r="AI902" t="s">
        <v>220</v>
      </c>
      <c r="AJ902" t="s">
        <v>221</v>
      </c>
      <c r="AK902" s="15">
        <v>34731</v>
      </c>
      <c r="AL902">
        <v>6772.08</v>
      </c>
      <c r="AM902">
        <f t="shared" si="42"/>
        <v>52</v>
      </c>
      <c r="AN902" t="str">
        <f t="shared" si="43"/>
        <v>49-53</v>
      </c>
      <c r="AO902" t="str">
        <f t="shared" si="44"/>
        <v>6.000 a 7.999</v>
      </c>
    </row>
    <row r="903" spans="1:41" x14ac:dyDescent="0.25">
      <c r="A903" t="s">
        <v>3481</v>
      </c>
      <c r="B903" t="s">
        <v>207</v>
      </c>
      <c r="C903">
        <v>3307671</v>
      </c>
      <c r="D903">
        <v>12426228610</v>
      </c>
      <c r="E903" t="s">
        <v>2398</v>
      </c>
      <c r="F903" t="s">
        <v>209</v>
      </c>
      <c r="G903" t="s">
        <v>3482</v>
      </c>
      <c r="H903" t="s">
        <v>225</v>
      </c>
      <c r="I903" t="s">
        <v>212</v>
      </c>
      <c r="K903" t="s">
        <v>213</v>
      </c>
      <c r="M903">
        <v>562</v>
      </c>
      <c r="N903" t="s">
        <v>1698</v>
      </c>
      <c r="O903" t="s">
        <v>362</v>
      </c>
      <c r="P903">
        <v>305</v>
      </c>
      <c r="Q903" t="s">
        <v>407</v>
      </c>
      <c r="R903" t="s">
        <v>362</v>
      </c>
      <c r="T903" t="s">
        <v>230</v>
      </c>
      <c r="U903" t="s">
        <v>9756</v>
      </c>
      <c r="V903">
        <v>1</v>
      </c>
      <c r="W903">
        <v>1</v>
      </c>
      <c r="X903" t="s">
        <v>218</v>
      </c>
      <c r="Z903" t="s">
        <v>219</v>
      </c>
      <c r="AC903">
        <v>0</v>
      </c>
      <c r="AE903">
        <v>0</v>
      </c>
      <c r="AI903" t="s">
        <v>220</v>
      </c>
      <c r="AJ903" t="s">
        <v>221</v>
      </c>
      <c r="AK903" s="15">
        <v>44810</v>
      </c>
      <c r="AL903">
        <v>6354.6</v>
      </c>
      <c r="AM903">
        <f t="shared" si="42"/>
        <v>27</v>
      </c>
      <c r="AN903" t="str">
        <f t="shared" si="43"/>
        <v>24-28</v>
      </c>
      <c r="AO903" t="str">
        <f t="shared" si="44"/>
        <v>6.000 a 7.999</v>
      </c>
    </row>
    <row r="904" spans="1:41" x14ac:dyDescent="0.25">
      <c r="A904" t="s">
        <v>3483</v>
      </c>
      <c r="B904" t="s">
        <v>239</v>
      </c>
      <c r="C904">
        <v>2361806</v>
      </c>
      <c r="D904">
        <v>3584158613</v>
      </c>
      <c r="E904" t="s">
        <v>3484</v>
      </c>
      <c r="F904" t="s">
        <v>209</v>
      </c>
      <c r="G904" t="s">
        <v>3485</v>
      </c>
      <c r="H904" t="s">
        <v>225</v>
      </c>
      <c r="I904" t="s">
        <v>212</v>
      </c>
      <c r="K904" t="s">
        <v>213</v>
      </c>
      <c r="L904" t="s">
        <v>261</v>
      </c>
      <c r="M904">
        <v>483</v>
      </c>
      <c r="N904" t="s">
        <v>562</v>
      </c>
      <c r="O904" t="s">
        <v>244</v>
      </c>
      <c r="P904">
        <v>211</v>
      </c>
      <c r="Q904" t="s">
        <v>245</v>
      </c>
      <c r="R904" t="s">
        <v>244</v>
      </c>
      <c r="T904" t="s">
        <v>252</v>
      </c>
      <c r="U904" t="s">
        <v>9754</v>
      </c>
      <c r="V904">
        <v>4</v>
      </c>
      <c r="W904">
        <v>5</v>
      </c>
      <c r="X904" t="s">
        <v>218</v>
      </c>
      <c r="Z904" t="s">
        <v>219</v>
      </c>
      <c r="AC904">
        <v>0</v>
      </c>
      <c r="AE904">
        <v>0</v>
      </c>
      <c r="AI904" t="s">
        <v>220</v>
      </c>
      <c r="AJ904" t="s">
        <v>221</v>
      </c>
      <c r="AK904" s="15">
        <v>42461</v>
      </c>
      <c r="AL904">
        <v>6270.06</v>
      </c>
      <c r="AM904">
        <f t="shared" si="42"/>
        <v>43</v>
      </c>
      <c r="AN904" t="str">
        <f t="shared" si="43"/>
        <v>39-43</v>
      </c>
      <c r="AO904" t="str">
        <f t="shared" si="44"/>
        <v>6.000 a 7.999</v>
      </c>
    </row>
    <row r="905" spans="1:41" x14ac:dyDescent="0.25">
      <c r="A905" t="s">
        <v>3486</v>
      </c>
      <c r="B905" t="s">
        <v>207</v>
      </c>
      <c r="C905">
        <v>1194741</v>
      </c>
      <c r="D905">
        <v>74026771687</v>
      </c>
      <c r="E905" t="s">
        <v>3487</v>
      </c>
      <c r="F905" t="s">
        <v>233</v>
      </c>
      <c r="G905" t="s">
        <v>3488</v>
      </c>
      <c r="H905" t="s">
        <v>225</v>
      </c>
      <c r="I905" t="s">
        <v>212</v>
      </c>
      <c r="K905" t="s">
        <v>213</v>
      </c>
      <c r="L905" t="s">
        <v>261</v>
      </c>
      <c r="M905">
        <v>665</v>
      </c>
      <c r="N905" t="s">
        <v>709</v>
      </c>
      <c r="O905" t="s">
        <v>228</v>
      </c>
      <c r="P905">
        <v>45</v>
      </c>
      <c r="Q905" t="s">
        <v>3489</v>
      </c>
      <c r="R905" t="s">
        <v>228</v>
      </c>
      <c r="T905" t="s">
        <v>230</v>
      </c>
      <c r="U905" t="s">
        <v>9756</v>
      </c>
      <c r="V905">
        <v>4</v>
      </c>
      <c r="W905">
        <v>12</v>
      </c>
      <c r="X905" t="s">
        <v>218</v>
      </c>
      <c r="Z905" t="s">
        <v>219</v>
      </c>
      <c r="AC905">
        <v>0</v>
      </c>
      <c r="AE905">
        <v>0</v>
      </c>
      <c r="AI905" t="s">
        <v>220</v>
      </c>
      <c r="AJ905" t="s">
        <v>304</v>
      </c>
      <c r="AK905" s="15">
        <v>37957</v>
      </c>
      <c r="AL905">
        <v>11619.14</v>
      </c>
      <c r="AM905">
        <f t="shared" si="42"/>
        <v>50</v>
      </c>
      <c r="AN905" t="str">
        <f t="shared" si="43"/>
        <v>49-53</v>
      </c>
      <c r="AO905" t="str">
        <f t="shared" si="44"/>
        <v>10.000 a 11.999</v>
      </c>
    </row>
    <row r="906" spans="1:41" x14ac:dyDescent="0.25">
      <c r="A906" t="s">
        <v>3490</v>
      </c>
      <c r="B906" t="s">
        <v>207</v>
      </c>
      <c r="C906">
        <v>1827905</v>
      </c>
      <c r="D906">
        <v>1262698669</v>
      </c>
      <c r="E906" t="s">
        <v>3491</v>
      </c>
      <c r="F906" t="s">
        <v>233</v>
      </c>
      <c r="G906" t="s">
        <v>3492</v>
      </c>
      <c r="H906" t="s">
        <v>225</v>
      </c>
      <c r="I906" t="s">
        <v>212</v>
      </c>
      <c r="K906" t="s">
        <v>213</v>
      </c>
      <c r="M906">
        <v>561</v>
      </c>
      <c r="N906" t="s">
        <v>2496</v>
      </c>
      <c r="O906" t="s">
        <v>215</v>
      </c>
      <c r="P906">
        <v>363</v>
      </c>
      <c r="Q906" t="s">
        <v>730</v>
      </c>
      <c r="R906" t="s">
        <v>215</v>
      </c>
      <c r="T906" t="s">
        <v>252</v>
      </c>
      <c r="U906" t="s">
        <v>9755</v>
      </c>
      <c r="V906">
        <v>4</v>
      </c>
      <c r="W906">
        <v>8</v>
      </c>
      <c r="X906" t="s">
        <v>218</v>
      </c>
      <c r="Z906" t="s">
        <v>219</v>
      </c>
      <c r="AC906">
        <v>0</v>
      </c>
      <c r="AE906">
        <v>0</v>
      </c>
      <c r="AI906" t="s">
        <v>220</v>
      </c>
      <c r="AJ906" t="s">
        <v>221</v>
      </c>
      <c r="AK906" s="15">
        <v>40512</v>
      </c>
      <c r="AL906">
        <v>4484.28</v>
      </c>
      <c r="AM906">
        <f t="shared" si="42"/>
        <v>42</v>
      </c>
      <c r="AN906" t="str">
        <f t="shared" si="43"/>
        <v>39-43</v>
      </c>
      <c r="AO906" t="str">
        <f t="shared" si="44"/>
        <v>4.000 a 5.999</v>
      </c>
    </row>
    <row r="907" spans="1:41" x14ac:dyDescent="0.25">
      <c r="A907" t="s">
        <v>3493</v>
      </c>
      <c r="B907" t="s">
        <v>207</v>
      </c>
      <c r="C907">
        <v>1143279</v>
      </c>
      <c r="D907">
        <v>8308386601</v>
      </c>
      <c r="E907" t="s">
        <v>3494</v>
      </c>
      <c r="F907" t="s">
        <v>233</v>
      </c>
      <c r="G907" t="s">
        <v>3495</v>
      </c>
      <c r="H907" t="s">
        <v>225</v>
      </c>
      <c r="I907" t="s">
        <v>212</v>
      </c>
      <c r="K907" t="s">
        <v>213</v>
      </c>
      <c r="M907">
        <v>814</v>
      </c>
      <c r="N907" t="s">
        <v>1556</v>
      </c>
      <c r="O907" t="s">
        <v>215</v>
      </c>
      <c r="P907">
        <v>808</v>
      </c>
      <c r="Q907" t="s">
        <v>583</v>
      </c>
      <c r="R907" t="s">
        <v>215</v>
      </c>
      <c r="T907" t="s">
        <v>217</v>
      </c>
      <c r="U907" t="s">
        <v>9755</v>
      </c>
      <c r="V907">
        <v>4</v>
      </c>
      <c r="W907">
        <v>6</v>
      </c>
      <c r="X907" t="s">
        <v>218</v>
      </c>
      <c r="Z907" t="s">
        <v>219</v>
      </c>
      <c r="AC907">
        <v>0</v>
      </c>
      <c r="AE907">
        <v>0</v>
      </c>
      <c r="AI907" t="s">
        <v>220</v>
      </c>
      <c r="AJ907" t="s">
        <v>221</v>
      </c>
      <c r="AK907" s="15">
        <v>41900</v>
      </c>
      <c r="AL907">
        <v>4481.26</v>
      </c>
      <c r="AM907">
        <f t="shared" si="42"/>
        <v>36</v>
      </c>
      <c r="AN907" t="str">
        <f t="shared" si="43"/>
        <v>34-38</v>
      </c>
      <c r="AO907" t="str">
        <f t="shared" si="44"/>
        <v>4.000 a 5.999</v>
      </c>
    </row>
    <row r="908" spans="1:41" x14ac:dyDescent="0.25">
      <c r="A908" t="s">
        <v>3496</v>
      </c>
      <c r="B908" t="s">
        <v>207</v>
      </c>
      <c r="C908">
        <v>1752505</v>
      </c>
      <c r="D908">
        <v>5734476676</v>
      </c>
      <c r="E908" t="s">
        <v>3497</v>
      </c>
      <c r="F908" t="s">
        <v>233</v>
      </c>
      <c r="G908" t="s">
        <v>3498</v>
      </c>
      <c r="H908" t="s">
        <v>335</v>
      </c>
      <c r="I908" t="s">
        <v>212</v>
      </c>
      <c r="K908" t="s">
        <v>213</v>
      </c>
      <c r="M908">
        <v>574</v>
      </c>
      <c r="N908" t="s">
        <v>3499</v>
      </c>
      <c r="O908" t="s">
        <v>215</v>
      </c>
      <c r="P908">
        <v>349</v>
      </c>
      <c r="Q908" t="s">
        <v>277</v>
      </c>
      <c r="R908" t="s">
        <v>215</v>
      </c>
      <c r="T908" t="s">
        <v>217</v>
      </c>
      <c r="U908" t="s">
        <v>9755</v>
      </c>
      <c r="V908">
        <v>4</v>
      </c>
      <c r="W908">
        <v>9</v>
      </c>
      <c r="X908" t="s">
        <v>218</v>
      </c>
      <c r="Z908" t="s">
        <v>219</v>
      </c>
      <c r="AC908">
        <v>0</v>
      </c>
      <c r="AE908">
        <v>0</v>
      </c>
      <c r="AI908" t="s">
        <v>220</v>
      </c>
      <c r="AJ908" t="s">
        <v>221</v>
      </c>
      <c r="AK908" s="15">
        <v>40204</v>
      </c>
      <c r="AL908">
        <v>4948.3</v>
      </c>
      <c r="AM908">
        <f t="shared" si="42"/>
        <v>40</v>
      </c>
      <c r="AN908" t="str">
        <f t="shared" si="43"/>
        <v>39-43</v>
      </c>
      <c r="AO908" t="str">
        <f t="shared" si="44"/>
        <v>4.000 a 5.999</v>
      </c>
    </row>
    <row r="909" spans="1:41" x14ac:dyDescent="0.25">
      <c r="A909" t="s">
        <v>3500</v>
      </c>
      <c r="B909" t="s">
        <v>207</v>
      </c>
      <c r="C909">
        <v>1656879</v>
      </c>
      <c r="D909">
        <v>86653296687</v>
      </c>
      <c r="E909" t="s">
        <v>3501</v>
      </c>
      <c r="F909" t="s">
        <v>233</v>
      </c>
      <c r="G909" t="s">
        <v>3502</v>
      </c>
      <c r="H909" t="s">
        <v>225</v>
      </c>
      <c r="I909" t="s">
        <v>212</v>
      </c>
      <c r="K909" t="s">
        <v>242</v>
      </c>
      <c r="L909" t="s">
        <v>453</v>
      </c>
      <c r="M909">
        <v>683</v>
      </c>
      <c r="N909" t="s">
        <v>1496</v>
      </c>
      <c r="O909" t="s">
        <v>215</v>
      </c>
      <c r="P909">
        <v>59</v>
      </c>
      <c r="Q909" t="s">
        <v>251</v>
      </c>
      <c r="R909" t="s">
        <v>215</v>
      </c>
      <c r="T909" t="s">
        <v>217</v>
      </c>
      <c r="U909" t="s">
        <v>9756</v>
      </c>
      <c r="V909">
        <v>4</v>
      </c>
      <c r="W909">
        <v>10</v>
      </c>
      <c r="X909" t="s">
        <v>218</v>
      </c>
      <c r="Z909" t="s">
        <v>219</v>
      </c>
      <c r="AC909">
        <v>0</v>
      </c>
      <c r="AE909">
        <v>0</v>
      </c>
      <c r="AI909" t="s">
        <v>220</v>
      </c>
      <c r="AJ909" t="s">
        <v>221</v>
      </c>
      <c r="AK909" s="15">
        <v>39710</v>
      </c>
      <c r="AL909">
        <v>8601.52</v>
      </c>
      <c r="AM909">
        <f t="shared" si="42"/>
        <v>51</v>
      </c>
      <c r="AN909" t="str">
        <f t="shared" si="43"/>
        <v>49-53</v>
      </c>
      <c r="AO909" t="str">
        <f t="shared" si="44"/>
        <v>8.000 a 9.999</v>
      </c>
    </row>
    <row r="910" spans="1:41" x14ac:dyDescent="0.25">
      <c r="A910" t="s">
        <v>3503</v>
      </c>
      <c r="B910" t="s">
        <v>207</v>
      </c>
      <c r="C910">
        <v>2532910</v>
      </c>
      <c r="D910">
        <v>4090348609</v>
      </c>
      <c r="E910" t="s">
        <v>3504</v>
      </c>
      <c r="F910" t="s">
        <v>233</v>
      </c>
      <c r="G910" t="s">
        <v>3505</v>
      </c>
      <c r="H910" t="s">
        <v>225</v>
      </c>
      <c r="I910" t="s">
        <v>212</v>
      </c>
      <c r="K910" t="s">
        <v>213</v>
      </c>
      <c r="L910" t="s">
        <v>367</v>
      </c>
      <c r="M910">
        <v>648</v>
      </c>
      <c r="N910" t="s">
        <v>2581</v>
      </c>
      <c r="O910" t="s">
        <v>215</v>
      </c>
      <c r="P910">
        <v>131</v>
      </c>
      <c r="Q910" t="s">
        <v>357</v>
      </c>
      <c r="R910" t="s">
        <v>215</v>
      </c>
      <c r="T910" t="s">
        <v>217</v>
      </c>
      <c r="U910" t="s">
        <v>9756</v>
      </c>
      <c r="V910">
        <v>4</v>
      </c>
      <c r="W910">
        <v>8</v>
      </c>
      <c r="X910" t="s">
        <v>218</v>
      </c>
      <c r="Z910" t="s">
        <v>219</v>
      </c>
      <c r="AC910">
        <v>0</v>
      </c>
      <c r="AE910">
        <v>0</v>
      </c>
      <c r="AI910" t="s">
        <v>220</v>
      </c>
      <c r="AJ910" t="s">
        <v>221</v>
      </c>
      <c r="AK910" s="15">
        <v>40486</v>
      </c>
      <c r="AL910">
        <v>8129.04</v>
      </c>
      <c r="AM910">
        <f t="shared" si="42"/>
        <v>42</v>
      </c>
      <c r="AN910" t="str">
        <f t="shared" si="43"/>
        <v>39-43</v>
      </c>
      <c r="AO910" t="str">
        <f t="shared" si="44"/>
        <v>8.000 a 9.999</v>
      </c>
    </row>
    <row r="911" spans="1:41" x14ac:dyDescent="0.25">
      <c r="A911" t="s">
        <v>3506</v>
      </c>
      <c r="B911" t="s">
        <v>207</v>
      </c>
      <c r="C911">
        <v>1906341</v>
      </c>
      <c r="D911">
        <v>1635309638</v>
      </c>
      <c r="E911" t="s">
        <v>3507</v>
      </c>
      <c r="F911" t="s">
        <v>233</v>
      </c>
      <c r="G911" t="s">
        <v>3508</v>
      </c>
      <c r="H911" t="s">
        <v>211</v>
      </c>
      <c r="I911" t="s">
        <v>212</v>
      </c>
      <c r="K911" t="s">
        <v>213</v>
      </c>
      <c r="M911">
        <v>74</v>
      </c>
      <c r="N911" t="s">
        <v>609</v>
      </c>
      <c r="O911" t="s">
        <v>215</v>
      </c>
      <c r="P911">
        <v>59</v>
      </c>
      <c r="Q911" t="s">
        <v>251</v>
      </c>
      <c r="R911" t="s">
        <v>215</v>
      </c>
      <c r="T911" t="s">
        <v>252</v>
      </c>
      <c r="U911" t="s">
        <v>9754</v>
      </c>
      <c r="V911">
        <v>4</v>
      </c>
      <c r="W911">
        <v>8</v>
      </c>
      <c r="X911" t="s">
        <v>218</v>
      </c>
      <c r="Z911" t="s">
        <v>219</v>
      </c>
      <c r="AC911">
        <v>0</v>
      </c>
      <c r="AE911">
        <v>0</v>
      </c>
      <c r="AI911" t="s">
        <v>220</v>
      </c>
      <c r="AJ911" t="s">
        <v>221</v>
      </c>
      <c r="AK911" s="15">
        <v>40911</v>
      </c>
      <c r="AL911">
        <v>3564.51</v>
      </c>
      <c r="AM911">
        <f t="shared" si="42"/>
        <v>33</v>
      </c>
      <c r="AN911" t="str">
        <f t="shared" si="43"/>
        <v>29-33</v>
      </c>
      <c r="AO911" t="str">
        <f t="shared" si="44"/>
        <v>2.000 a 3.999</v>
      </c>
    </row>
    <row r="912" spans="1:41" x14ac:dyDescent="0.25">
      <c r="A912" t="s">
        <v>3509</v>
      </c>
      <c r="B912" t="s">
        <v>207</v>
      </c>
      <c r="C912">
        <v>3300347</v>
      </c>
      <c r="D912">
        <v>8931165641</v>
      </c>
      <c r="E912" t="s">
        <v>3510</v>
      </c>
      <c r="F912" t="s">
        <v>233</v>
      </c>
      <c r="G912" t="s">
        <v>3511</v>
      </c>
      <c r="H912" t="s">
        <v>225</v>
      </c>
      <c r="I912" t="s">
        <v>212</v>
      </c>
      <c r="K912" t="s">
        <v>213</v>
      </c>
      <c r="M912">
        <v>1224</v>
      </c>
      <c r="N912" t="s">
        <v>693</v>
      </c>
      <c r="O912" t="s">
        <v>215</v>
      </c>
      <c r="P912">
        <v>262</v>
      </c>
      <c r="Q912" t="s">
        <v>352</v>
      </c>
      <c r="R912" t="s">
        <v>215</v>
      </c>
      <c r="T912" t="s">
        <v>252</v>
      </c>
      <c r="U912" t="s">
        <v>9755</v>
      </c>
      <c r="V912">
        <v>1</v>
      </c>
      <c r="W912">
        <v>1</v>
      </c>
      <c r="X912" t="s">
        <v>218</v>
      </c>
      <c r="Z912" t="s">
        <v>219</v>
      </c>
      <c r="AC912">
        <v>0</v>
      </c>
      <c r="AE912">
        <v>0</v>
      </c>
      <c r="AI912" t="s">
        <v>220</v>
      </c>
      <c r="AJ912" t="s">
        <v>221</v>
      </c>
      <c r="AK912" s="15">
        <v>44747</v>
      </c>
      <c r="AL912">
        <v>3329.53</v>
      </c>
      <c r="AM912">
        <f t="shared" si="42"/>
        <v>28</v>
      </c>
      <c r="AN912" t="str">
        <f t="shared" si="43"/>
        <v>24-28</v>
      </c>
      <c r="AO912" t="str">
        <f t="shared" si="44"/>
        <v>2.000 a 3.999</v>
      </c>
    </row>
    <row r="913" spans="1:41" x14ac:dyDescent="0.25">
      <c r="A913" t="s">
        <v>3512</v>
      </c>
      <c r="B913" t="s">
        <v>239</v>
      </c>
      <c r="C913">
        <v>2346763</v>
      </c>
      <c r="D913">
        <v>8166327660</v>
      </c>
      <c r="E913" t="s">
        <v>3513</v>
      </c>
      <c r="F913" t="s">
        <v>233</v>
      </c>
      <c r="G913" t="s">
        <v>3514</v>
      </c>
      <c r="H913" t="s">
        <v>225</v>
      </c>
      <c r="I913" t="s">
        <v>212</v>
      </c>
      <c r="K913" t="s">
        <v>213</v>
      </c>
      <c r="M913">
        <v>752</v>
      </c>
      <c r="N913" t="s">
        <v>1306</v>
      </c>
      <c r="O913" t="s">
        <v>283</v>
      </c>
      <c r="P913">
        <v>743</v>
      </c>
      <c r="Q913" t="s">
        <v>282</v>
      </c>
      <c r="R913" t="s">
        <v>283</v>
      </c>
      <c r="T913" t="s">
        <v>217</v>
      </c>
      <c r="U913" t="s">
        <v>9755</v>
      </c>
      <c r="V913">
        <v>4</v>
      </c>
      <c r="W913">
        <v>5</v>
      </c>
      <c r="X913" t="s">
        <v>218</v>
      </c>
      <c r="Z913" t="s">
        <v>219</v>
      </c>
      <c r="AB913" t="s">
        <v>1519</v>
      </c>
      <c r="AC913">
        <v>0</v>
      </c>
      <c r="AE913">
        <v>0</v>
      </c>
      <c r="AG913" t="s">
        <v>3515</v>
      </c>
      <c r="AH913" t="s">
        <v>3516</v>
      </c>
      <c r="AI913" t="s">
        <v>220</v>
      </c>
      <c r="AJ913" t="s">
        <v>304</v>
      </c>
      <c r="AK913" s="15">
        <v>42704</v>
      </c>
      <c r="AL913">
        <v>2081.5700000000002</v>
      </c>
      <c r="AM913">
        <f t="shared" si="42"/>
        <v>27</v>
      </c>
      <c r="AN913" t="str">
        <f t="shared" si="43"/>
        <v>24-28</v>
      </c>
      <c r="AO913" t="str">
        <f t="shared" si="44"/>
        <v>2.000 a 3.999</v>
      </c>
    </row>
    <row r="914" spans="1:41" x14ac:dyDescent="0.25">
      <c r="A914" t="s">
        <v>3517</v>
      </c>
      <c r="B914" t="s">
        <v>207</v>
      </c>
      <c r="C914">
        <v>1624884</v>
      </c>
      <c r="D914">
        <v>8447779602</v>
      </c>
      <c r="E914" t="s">
        <v>3518</v>
      </c>
      <c r="F914" t="s">
        <v>233</v>
      </c>
      <c r="G914" t="s">
        <v>3519</v>
      </c>
      <c r="H914" t="s">
        <v>211</v>
      </c>
      <c r="I914" t="s">
        <v>212</v>
      </c>
      <c r="K914" t="s">
        <v>213</v>
      </c>
      <c r="M914">
        <v>245</v>
      </c>
      <c r="N914" t="s">
        <v>371</v>
      </c>
      <c r="O914" t="s">
        <v>215</v>
      </c>
      <c r="P914">
        <v>245</v>
      </c>
      <c r="Q914" t="s">
        <v>371</v>
      </c>
      <c r="R914" t="s">
        <v>215</v>
      </c>
      <c r="T914" t="s">
        <v>230</v>
      </c>
      <c r="U914" t="s">
        <v>9756</v>
      </c>
      <c r="V914">
        <v>4</v>
      </c>
      <c r="W914">
        <v>6</v>
      </c>
      <c r="X914" t="s">
        <v>218</v>
      </c>
      <c r="Z914" t="s">
        <v>219</v>
      </c>
      <c r="AC914">
        <v>0</v>
      </c>
      <c r="AE914">
        <v>0</v>
      </c>
      <c r="AI914" t="s">
        <v>220</v>
      </c>
      <c r="AJ914" t="s">
        <v>221</v>
      </c>
      <c r="AK914" s="15">
        <v>41948</v>
      </c>
      <c r="AL914">
        <v>8630.0400000000009</v>
      </c>
      <c r="AM914">
        <f t="shared" si="42"/>
        <v>35</v>
      </c>
      <c r="AN914" t="str">
        <f t="shared" si="43"/>
        <v>34-38</v>
      </c>
      <c r="AO914" t="str">
        <f t="shared" si="44"/>
        <v>8.000 a 9.999</v>
      </c>
    </row>
    <row r="915" spans="1:41" x14ac:dyDescent="0.25">
      <c r="A915" t="s">
        <v>3520</v>
      </c>
      <c r="B915" t="s">
        <v>207</v>
      </c>
      <c r="C915">
        <v>1474509</v>
      </c>
      <c r="D915">
        <v>5199730622</v>
      </c>
      <c r="E915" t="s">
        <v>3521</v>
      </c>
      <c r="F915" t="s">
        <v>233</v>
      </c>
      <c r="G915" t="s">
        <v>3522</v>
      </c>
      <c r="H915" t="s">
        <v>225</v>
      </c>
      <c r="I915" t="s">
        <v>212</v>
      </c>
      <c r="K915" t="s">
        <v>213</v>
      </c>
      <c r="L915" t="s">
        <v>261</v>
      </c>
      <c r="M915">
        <v>349</v>
      </c>
      <c r="N915" t="s">
        <v>277</v>
      </c>
      <c r="O915" t="s">
        <v>215</v>
      </c>
      <c r="P915">
        <v>349</v>
      </c>
      <c r="Q915" t="s">
        <v>277</v>
      </c>
      <c r="R915" t="s">
        <v>215</v>
      </c>
      <c r="T915" t="s">
        <v>230</v>
      </c>
      <c r="U915" t="s">
        <v>9755</v>
      </c>
      <c r="V915">
        <v>4</v>
      </c>
      <c r="W915">
        <v>12</v>
      </c>
      <c r="X915" t="s">
        <v>218</v>
      </c>
      <c r="Z915" t="s">
        <v>219</v>
      </c>
      <c r="AC915">
        <v>0</v>
      </c>
      <c r="AE915">
        <v>0</v>
      </c>
      <c r="AI915" t="s">
        <v>220</v>
      </c>
      <c r="AJ915" t="s">
        <v>221</v>
      </c>
      <c r="AK915" s="15">
        <v>38265</v>
      </c>
      <c r="AL915">
        <v>6354.6</v>
      </c>
      <c r="AM915">
        <f t="shared" si="42"/>
        <v>41</v>
      </c>
      <c r="AN915" t="str">
        <f t="shared" si="43"/>
        <v>39-43</v>
      </c>
      <c r="AO915" t="str">
        <f t="shared" si="44"/>
        <v>6.000 a 7.999</v>
      </c>
    </row>
    <row r="916" spans="1:41" x14ac:dyDescent="0.25">
      <c r="A916" t="s">
        <v>3523</v>
      </c>
      <c r="B916" t="s">
        <v>207</v>
      </c>
      <c r="C916">
        <v>1739380</v>
      </c>
      <c r="D916">
        <v>1308539681</v>
      </c>
      <c r="E916" t="s">
        <v>3524</v>
      </c>
      <c r="F916" t="s">
        <v>233</v>
      </c>
      <c r="G916" t="s">
        <v>3525</v>
      </c>
      <c r="H916" t="s">
        <v>287</v>
      </c>
      <c r="I916" t="s">
        <v>212</v>
      </c>
      <c r="K916" t="s">
        <v>213</v>
      </c>
      <c r="M916">
        <v>1244</v>
      </c>
      <c r="N916" t="s">
        <v>493</v>
      </c>
      <c r="O916" t="s">
        <v>215</v>
      </c>
      <c r="P916">
        <v>344</v>
      </c>
      <c r="Q916" t="s">
        <v>494</v>
      </c>
      <c r="R916" t="s">
        <v>215</v>
      </c>
      <c r="T916" t="s">
        <v>217</v>
      </c>
      <c r="U916" t="s">
        <v>9755</v>
      </c>
      <c r="V916">
        <v>4</v>
      </c>
      <c r="W916">
        <v>9</v>
      </c>
      <c r="X916" t="s">
        <v>218</v>
      </c>
      <c r="Z916" t="s">
        <v>219</v>
      </c>
      <c r="AC916">
        <v>0</v>
      </c>
      <c r="AE916">
        <v>0</v>
      </c>
      <c r="AI916" t="s">
        <v>220</v>
      </c>
      <c r="AJ916" t="s">
        <v>221</v>
      </c>
      <c r="AK916" s="15">
        <v>40141</v>
      </c>
      <c r="AL916">
        <v>4845.54</v>
      </c>
      <c r="AM916">
        <f t="shared" si="42"/>
        <v>42</v>
      </c>
      <c r="AN916" t="str">
        <f t="shared" si="43"/>
        <v>39-43</v>
      </c>
      <c r="AO916" t="str">
        <f t="shared" si="44"/>
        <v>4.000 a 5.999</v>
      </c>
    </row>
    <row r="917" spans="1:41" x14ac:dyDescent="0.25">
      <c r="A917" t="s">
        <v>3526</v>
      </c>
      <c r="B917" t="s">
        <v>207</v>
      </c>
      <c r="C917">
        <v>1256657</v>
      </c>
      <c r="D917">
        <v>390443190</v>
      </c>
      <c r="E917" t="s">
        <v>3527</v>
      </c>
      <c r="F917" t="s">
        <v>233</v>
      </c>
      <c r="G917" t="s">
        <v>3528</v>
      </c>
      <c r="H917" t="s">
        <v>225</v>
      </c>
      <c r="I917" t="s">
        <v>212</v>
      </c>
      <c r="K917" t="s">
        <v>317</v>
      </c>
      <c r="M917">
        <v>1242</v>
      </c>
      <c r="N917" t="s">
        <v>3529</v>
      </c>
      <c r="O917" t="s">
        <v>228</v>
      </c>
      <c r="P917">
        <v>29</v>
      </c>
      <c r="Q917" t="s">
        <v>229</v>
      </c>
      <c r="R917" t="s">
        <v>215</v>
      </c>
      <c r="T917" t="s">
        <v>327</v>
      </c>
      <c r="U917" t="s">
        <v>9756</v>
      </c>
      <c r="V917">
        <v>4</v>
      </c>
      <c r="W917">
        <v>5</v>
      </c>
      <c r="X917" t="s">
        <v>218</v>
      </c>
      <c r="Z917" t="s">
        <v>219</v>
      </c>
      <c r="AC917">
        <v>26350</v>
      </c>
      <c r="AD917" t="s">
        <v>3530</v>
      </c>
      <c r="AE917">
        <v>0</v>
      </c>
      <c r="AI917" t="s">
        <v>220</v>
      </c>
      <c r="AJ917" t="s">
        <v>221</v>
      </c>
      <c r="AK917" s="15">
        <v>43210</v>
      </c>
      <c r="AL917">
        <v>6120.83</v>
      </c>
      <c r="AM917">
        <f t="shared" si="42"/>
        <v>38</v>
      </c>
      <c r="AN917" t="str">
        <f t="shared" si="43"/>
        <v>34-38</v>
      </c>
      <c r="AO917" t="str">
        <f t="shared" si="44"/>
        <v>6.000 a 7.999</v>
      </c>
    </row>
    <row r="918" spans="1:41" x14ac:dyDescent="0.25">
      <c r="A918" t="s">
        <v>3531</v>
      </c>
      <c r="B918" t="s">
        <v>239</v>
      </c>
      <c r="C918">
        <v>1456027</v>
      </c>
      <c r="D918">
        <v>35046686600</v>
      </c>
      <c r="E918" t="s">
        <v>3532</v>
      </c>
      <c r="F918" t="s">
        <v>233</v>
      </c>
      <c r="G918" t="s">
        <v>3533</v>
      </c>
      <c r="H918" t="s">
        <v>225</v>
      </c>
      <c r="I918" t="s">
        <v>212</v>
      </c>
      <c r="K918" t="s">
        <v>213</v>
      </c>
      <c r="L918" t="s">
        <v>2736</v>
      </c>
      <c r="M918">
        <v>771</v>
      </c>
      <c r="N918" t="s">
        <v>303</v>
      </c>
      <c r="O918" t="s">
        <v>283</v>
      </c>
      <c r="P918">
        <v>746</v>
      </c>
      <c r="Q918" t="s">
        <v>289</v>
      </c>
      <c r="R918" t="s">
        <v>283</v>
      </c>
      <c r="T918" t="s">
        <v>217</v>
      </c>
      <c r="U918" t="s">
        <v>9756</v>
      </c>
      <c r="V918">
        <v>4</v>
      </c>
      <c r="W918">
        <v>12</v>
      </c>
      <c r="X918" t="s">
        <v>218</v>
      </c>
      <c r="Z918" t="s">
        <v>219</v>
      </c>
      <c r="AC918">
        <v>0</v>
      </c>
      <c r="AE918">
        <v>0</v>
      </c>
      <c r="AI918" t="s">
        <v>220</v>
      </c>
      <c r="AJ918" t="s">
        <v>304</v>
      </c>
      <c r="AK918" s="15">
        <v>38147</v>
      </c>
      <c r="AL918">
        <v>9999.7900000000009</v>
      </c>
      <c r="AM918">
        <f t="shared" si="42"/>
        <v>61</v>
      </c>
      <c r="AN918" t="str">
        <f t="shared" si="43"/>
        <v>59-63</v>
      </c>
      <c r="AO918" t="str">
        <f t="shared" si="44"/>
        <v>8.000 a 9.999</v>
      </c>
    </row>
    <row r="919" spans="1:41" x14ac:dyDescent="0.25">
      <c r="A919" t="s">
        <v>3534</v>
      </c>
      <c r="B919" t="s">
        <v>207</v>
      </c>
      <c r="C919">
        <v>2351641</v>
      </c>
      <c r="D919">
        <v>10747232601</v>
      </c>
      <c r="E919" t="s">
        <v>3535</v>
      </c>
      <c r="F919" t="s">
        <v>233</v>
      </c>
      <c r="G919" t="s">
        <v>3536</v>
      </c>
      <c r="H919" t="s">
        <v>211</v>
      </c>
      <c r="I919" t="s">
        <v>212</v>
      </c>
      <c r="K919" t="s">
        <v>213</v>
      </c>
      <c r="M919">
        <v>399</v>
      </c>
      <c r="N919" t="s">
        <v>525</v>
      </c>
      <c r="O919" t="s">
        <v>298</v>
      </c>
      <c r="P919">
        <v>399</v>
      </c>
      <c r="Q919" t="s">
        <v>525</v>
      </c>
      <c r="R919" t="s">
        <v>298</v>
      </c>
      <c r="T919" t="s">
        <v>217</v>
      </c>
      <c r="U919" t="s">
        <v>9755</v>
      </c>
      <c r="V919">
        <v>4</v>
      </c>
      <c r="W919">
        <v>4</v>
      </c>
      <c r="X919" t="s">
        <v>218</v>
      </c>
      <c r="Z919" t="s">
        <v>219</v>
      </c>
      <c r="AC919">
        <v>0</v>
      </c>
      <c r="AE919">
        <v>0</v>
      </c>
      <c r="AI919" t="s">
        <v>220</v>
      </c>
      <c r="AJ919" t="s">
        <v>221</v>
      </c>
      <c r="AK919" s="15">
        <v>42724</v>
      </c>
      <c r="AL919">
        <v>4272.71</v>
      </c>
      <c r="AM919">
        <f t="shared" si="42"/>
        <v>30</v>
      </c>
      <c r="AN919" t="str">
        <f t="shared" si="43"/>
        <v>29-33</v>
      </c>
      <c r="AO919" t="str">
        <f t="shared" si="44"/>
        <v>4.000 a 5.999</v>
      </c>
    </row>
    <row r="920" spans="1:41" x14ac:dyDescent="0.25">
      <c r="A920" t="s">
        <v>3537</v>
      </c>
      <c r="B920" t="s">
        <v>207</v>
      </c>
      <c r="C920">
        <v>1941979</v>
      </c>
      <c r="D920">
        <v>6677617645</v>
      </c>
      <c r="E920" t="s">
        <v>3538</v>
      </c>
      <c r="F920" t="s">
        <v>233</v>
      </c>
      <c r="G920" t="s">
        <v>3539</v>
      </c>
      <c r="H920" t="s">
        <v>335</v>
      </c>
      <c r="I920" t="s">
        <v>212</v>
      </c>
      <c r="K920" t="s">
        <v>213</v>
      </c>
      <c r="M920">
        <v>694</v>
      </c>
      <c r="N920" t="s">
        <v>1394</v>
      </c>
      <c r="O920" t="s">
        <v>228</v>
      </c>
      <c r="P920">
        <v>59</v>
      </c>
      <c r="Q920" t="s">
        <v>251</v>
      </c>
      <c r="R920" t="s">
        <v>215</v>
      </c>
      <c r="T920" t="s">
        <v>217</v>
      </c>
      <c r="U920" t="s">
        <v>9755</v>
      </c>
      <c r="V920">
        <v>4</v>
      </c>
      <c r="W920">
        <v>8</v>
      </c>
      <c r="X920" t="s">
        <v>218</v>
      </c>
      <c r="Z920" t="s">
        <v>219</v>
      </c>
      <c r="AC920">
        <v>0</v>
      </c>
      <c r="AE920">
        <v>0</v>
      </c>
      <c r="AI920" t="s">
        <v>220</v>
      </c>
      <c r="AJ920" t="s">
        <v>221</v>
      </c>
      <c r="AK920" s="15">
        <v>41037</v>
      </c>
      <c r="AL920">
        <v>4797.8500000000004</v>
      </c>
      <c r="AM920">
        <f t="shared" si="42"/>
        <v>38</v>
      </c>
      <c r="AN920" t="str">
        <f t="shared" si="43"/>
        <v>34-38</v>
      </c>
      <c r="AO920" t="str">
        <f t="shared" si="44"/>
        <v>4.000 a 5.999</v>
      </c>
    </row>
    <row r="921" spans="1:41" x14ac:dyDescent="0.25">
      <c r="A921" t="s">
        <v>3540</v>
      </c>
      <c r="B921" t="s">
        <v>207</v>
      </c>
      <c r="C921">
        <v>3300563</v>
      </c>
      <c r="D921">
        <v>737373130</v>
      </c>
      <c r="E921" t="s">
        <v>3541</v>
      </c>
      <c r="F921" t="s">
        <v>233</v>
      </c>
      <c r="G921" t="s">
        <v>3542</v>
      </c>
      <c r="H921" t="s">
        <v>211</v>
      </c>
      <c r="I921" t="s">
        <v>212</v>
      </c>
      <c r="K921" t="s">
        <v>242</v>
      </c>
      <c r="M921">
        <v>369</v>
      </c>
      <c r="N921" t="s">
        <v>1492</v>
      </c>
      <c r="O921" t="s">
        <v>215</v>
      </c>
      <c r="P921">
        <v>369</v>
      </c>
      <c r="Q921" t="s">
        <v>1492</v>
      </c>
      <c r="R921" t="s">
        <v>215</v>
      </c>
      <c r="T921" t="s">
        <v>290</v>
      </c>
      <c r="U921" t="s">
        <v>9755</v>
      </c>
      <c r="V921">
        <v>1</v>
      </c>
      <c r="W921">
        <v>1</v>
      </c>
      <c r="X921" t="s">
        <v>218</v>
      </c>
      <c r="Z921" t="s">
        <v>219</v>
      </c>
      <c r="AC921">
        <v>0</v>
      </c>
      <c r="AE921">
        <v>0</v>
      </c>
      <c r="AI921" t="s">
        <v>220</v>
      </c>
      <c r="AJ921" t="s">
        <v>221</v>
      </c>
      <c r="AK921" s="15">
        <v>44748</v>
      </c>
      <c r="AL921">
        <v>2446.96</v>
      </c>
      <c r="AM921">
        <f t="shared" si="42"/>
        <v>36</v>
      </c>
      <c r="AN921" t="str">
        <f t="shared" si="43"/>
        <v>34-38</v>
      </c>
      <c r="AO921" t="str">
        <f t="shared" si="44"/>
        <v>2.000 a 3.999</v>
      </c>
    </row>
    <row r="922" spans="1:41" x14ac:dyDescent="0.25">
      <c r="A922" t="s">
        <v>3543</v>
      </c>
      <c r="B922" t="s">
        <v>207</v>
      </c>
      <c r="C922">
        <v>2918064</v>
      </c>
      <c r="D922">
        <v>8071895610</v>
      </c>
      <c r="E922" t="s">
        <v>3544</v>
      </c>
      <c r="F922" t="s">
        <v>233</v>
      </c>
      <c r="G922" t="s">
        <v>3545</v>
      </c>
      <c r="H922" t="s">
        <v>211</v>
      </c>
      <c r="I922" t="s">
        <v>212</v>
      </c>
      <c r="K922" t="s">
        <v>213</v>
      </c>
      <c r="M922">
        <v>781</v>
      </c>
      <c r="N922" t="s">
        <v>3546</v>
      </c>
      <c r="O922" t="s">
        <v>215</v>
      </c>
      <c r="P922">
        <v>29</v>
      </c>
      <c r="Q922" t="s">
        <v>229</v>
      </c>
      <c r="R922" t="s">
        <v>215</v>
      </c>
      <c r="T922" t="s">
        <v>217</v>
      </c>
      <c r="U922" t="s">
        <v>9756</v>
      </c>
      <c r="V922">
        <v>1</v>
      </c>
      <c r="W922">
        <v>1</v>
      </c>
      <c r="X922" t="s">
        <v>218</v>
      </c>
      <c r="Z922" t="s">
        <v>219</v>
      </c>
      <c r="AC922">
        <v>0</v>
      </c>
      <c r="AE922">
        <v>0</v>
      </c>
      <c r="AI922" t="s">
        <v>220</v>
      </c>
      <c r="AJ922" t="s">
        <v>221</v>
      </c>
      <c r="AK922" s="15">
        <v>40955</v>
      </c>
      <c r="AL922">
        <v>5434.85</v>
      </c>
      <c r="AM922">
        <f t="shared" si="42"/>
        <v>36</v>
      </c>
      <c r="AN922" t="str">
        <f t="shared" si="43"/>
        <v>34-38</v>
      </c>
      <c r="AO922" t="str">
        <f t="shared" si="44"/>
        <v>4.000 a 5.999</v>
      </c>
    </row>
    <row r="923" spans="1:41" x14ac:dyDescent="0.25">
      <c r="A923" t="s">
        <v>3547</v>
      </c>
      <c r="B923" t="s">
        <v>239</v>
      </c>
      <c r="C923">
        <v>1363213</v>
      </c>
      <c r="D923">
        <v>3835955500</v>
      </c>
      <c r="E923" t="s">
        <v>3548</v>
      </c>
      <c r="F923" t="s">
        <v>233</v>
      </c>
      <c r="G923" t="s">
        <v>3549</v>
      </c>
      <c r="H923" t="s">
        <v>211</v>
      </c>
      <c r="I923" t="s">
        <v>212</v>
      </c>
      <c r="K923" t="s">
        <v>581</v>
      </c>
      <c r="M923">
        <v>749</v>
      </c>
      <c r="N923" t="s">
        <v>1089</v>
      </c>
      <c r="O923" t="s">
        <v>283</v>
      </c>
      <c r="P923">
        <v>743</v>
      </c>
      <c r="Q923" t="s">
        <v>282</v>
      </c>
      <c r="R923" t="s">
        <v>283</v>
      </c>
      <c r="T923" t="s">
        <v>217</v>
      </c>
      <c r="U923" t="s">
        <v>9756</v>
      </c>
      <c r="V923">
        <v>3</v>
      </c>
      <c r="W923">
        <v>3</v>
      </c>
      <c r="X923" t="s">
        <v>218</v>
      </c>
      <c r="Z923" t="s">
        <v>219</v>
      </c>
      <c r="AC923">
        <v>0</v>
      </c>
      <c r="AE923">
        <v>0</v>
      </c>
      <c r="AI923" t="s">
        <v>220</v>
      </c>
      <c r="AJ923" t="s">
        <v>221</v>
      </c>
      <c r="AK923" s="15">
        <v>43797</v>
      </c>
      <c r="AL923">
        <v>11883.53</v>
      </c>
      <c r="AM923">
        <f t="shared" si="42"/>
        <v>30</v>
      </c>
      <c r="AN923" t="str">
        <f t="shared" si="43"/>
        <v>29-33</v>
      </c>
      <c r="AO923" t="str">
        <f t="shared" si="44"/>
        <v>10.000 a 11.999</v>
      </c>
    </row>
    <row r="924" spans="1:41" x14ac:dyDescent="0.25">
      <c r="A924" t="s">
        <v>3550</v>
      </c>
      <c r="B924" t="s">
        <v>207</v>
      </c>
      <c r="C924">
        <v>1669069</v>
      </c>
      <c r="D924">
        <v>5202696671</v>
      </c>
      <c r="E924" t="s">
        <v>3551</v>
      </c>
      <c r="F924" t="s">
        <v>209</v>
      </c>
      <c r="G924" t="s">
        <v>3552</v>
      </c>
      <c r="H924" t="s">
        <v>225</v>
      </c>
      <c r="I924" t="s">
        <v>212</v>
      </c>
      <c r="K924" t="s">
        <v>213</v>
      </c>
      <c r="L924" t="s">
        <v>261</v>
      </c>
      <c r="M924">
        <v>347</v>
      </c>
      <c r="N924" t="s">
        <v>3553</v>
      </c>
      <c r="O924" t="s">
        <v>215</v>
      </c>
      <c r="P924">
        <v>344</v>
      </c>
      <c r="Q924" t="s">
        <v>494</v>
      </c>
      <c r="R924" t="s">
        <v>215</v>
      </c>
      <c r="T924" t="s">
        <v>217</v>
      </c>
      <c r="U924" t="s">
        <v>9755</v>
      </c>
      <c r="V924">
        <v>4</v>
      </c>
      <c r="W924">
        <v>10</v>
      </c>
      <c r="X924" t="s">
        <v>218</v>
      </c>
      <c r="Z924" t="s">
        <v>219</v>
      </c>
      <c r="AC924">
        <v>0</v>
      </c>
      <c r="AE924">
        <v>0</v>
      </c>
      <c r="AI924" t="s">
        <v>220</v>
      </c>
      <c r="AJ924" t="s">
        <v>221</v>
      </c>
      <c r="AK924" s="15">
        <v>39826</v>
      </c>
      <c r="AL924">
        <v>5034.51</v>
      </c>
      <c r="AM924">
        <f t="shared" si="42"/>
        <v>42</v>
      </c>
      <c r="AN924" t="str">
        <f t="shared" si="43"/>
        <v>39-43</v>
      </c>
      <c r="AO924" t="str">
        <f t="shared" si="44"/>
        <v>4.000 a 5.999</v>
      </c>
    </row>
    <row r="925" spans="1:41" x14ac:dyDescent="0.25">
      <c r="A925" t="s">
        <v>3554</v>
      </c>
      <c r="B925" t="s">
        <v>239</v>
      </c>
      <c r="C925">
        <v>1521823</v>
      </c>
      <c r="D925">
        <v>5993560657</v>
      </c>
      <c r="E925" t="s">
        <v>3555</v>
      </c>
      <c r="F925" t="s">
        <v>209</v>
      </c>
      <c r="G925" t="s">
        <v>3556</v>
      </c>
      <c r="H925" t="s">
        <v>211</v>
      </c>
      <c r="I925" t="s">
        <v>212</v>
      </c>
      <c r="K925" t="s">
        <v>213</v>
      </c>
      <c r="L925" t="s">
        <v>637</v>
      </c>
      <c r="M925">
        <v>491</v>
      </c>
      <c r="N925" t="s">
        <v>935</v>
      </c>
      <c r="O925" t="s">
        <v>244</v>
      </c>
      <c r="P925">
        <v>211</v>
      </c>
      <c r="Q925" t="s">
        <v>245</v>
      </c>
      <c r="R925" t="s">
        <v>244</v>
      </c>
      <c r="T925" t="s">
        <v>230</v>
      </c>
      <c r="U925" t="s">
        <v>9756</v>
      </c>
      <c r="V925">
        <v>4</v>
      </c>
      <c r="W925">
        <v>11</v>
      </c>
      <c r="X925" t="s">
        <v>218</v>
      </c>
      <c r="Z925" t="s">
        <v>219</v>
      </c>
      <c r="AC925">
        <v>0</v>
      </c>
      <c r="AE925">
        <v>0</v>
      </c>
      <c r="AI925" t="s">
        <v>220</v>
      </c>
      <c r="AJ925" t="s">
        <v>221</v>
      </c>
      <c r="AK925" s="15">
        <v>38761</v>
      </c>
      <c r="AL925">
        <v>17297.84</v>
      </c>
      <c r="AM925">
        <f t="shared" si="42"/>
        <v>41</v>
      </c>
      <c r="AN925" t="str">
        <f t="shared" si="43"/>
        <v>39-43</v>
      </c>
      <c r="AO925" t="str">
        <f t="shared" si="44"/>
        <v>16.000 a 17.999</v>
      </c>
    </row>
    <row r="926" spans="1:41" x14ac:dyDescent="0.25">
      <c r="A926" t="s">
        <v>3557</v>
      </c>
      <c r="B926" t="s">
        <v>207</v>
      </c>
      <c r="C926">
        <v>1657459</v>
      </c>
      <c r="D926">
        <v>69150885120</v>
      </c>
      <c r="E926" t="s">
        <v>3558</v>
      </c>
      <c r="F926" t="s">
        <v>209</v>
      </c>
      <c r="G926" t="s">
        <v>3559</v>
      </c>
      <c r="H926" t="s">
        <v>211</v>
      </c>
      <c r="I926" t="s">
        <v>212</v>
      </c>
      <c r="K926" t="s">
        <v>242</v>
      </c>
      <c r="L926" t="s">
        <v>3023</v>
      </c>
      <c r="M926">
        <v>1183</v>
      </c>
      <c r="N926" t="s">
        <v>3560</v>
      </c>
      <c r="O926" t="s">
        <v>215</v>
      </c>
      <c r="P926">
        <v>59</v>
      </c>
      <c r="Q926" t="s">
        <v>251</v>
      </c>
      <c r="R926" t="s">
        <v>215</v>
      </c>
      <c r="T926" t="s">
        <v>230</v>
      </c>
      <c r="U926" t="s">
        <v>9756</v>
      </c>
      <c r="V926">
        <v>4</v>
      </c>
      <c r="W926">
        <v>10</v>
      </c>
      <c r="X926" t="s">
        <v>218</v>
      </c>
      <c r="Z926" t="s">
        <v>219</v>
      </c>
      <c r="AC926">
        <v>0</v>
      </c>
      <c r="AE926">
        <v>0</v>
      </c>
      <c r="AI926" t="s">
        <v>220</v>
      </c>
      <c r="AJ926" t="s">
        <v>221</v>
      </c>
      <c r="AK926" s="15">
        <v>39710</v>
      </c>
      <c r="AL926">
        <v>11032.68</v>
      </c>
      <c r="AM926">
        <f t="shared" si="42"/>
        <v>45</v>
      </c>
      <c r="AN926" t="str">
        <f t="shared" si="43"/>
        <v>44-48</v>
      </c>
      <c r="AO926" t="str">
        <f t="shared" si="44"/>
        <v>10.000 a 11.999</v>
      </c>
    </row>
    <row r="927" spans="1:41" x14ac:dyDescent="0.25">
      <c r="A927" t="s">
        <v>3561</v>
      </c>
      <c r="B927" t="s">
        <v>207</v>
      </c>
      <c r="C927">
        <v>1923973</v>
      </c>
      <c r="D927">
        <v>8930781667</v>
      </c>
      <c r="E927" t="s">
        <v>2566</v>
      </c>
      <c r="F927" t="s">
        <v>209</v>
      </c>
      <c r="G927" t="s">
        <v>3562</v>
      </c>
      <c r="H927" t="s">
        <v>225</v>
      </c>
      <c r="I927" t="s">
        <v>212</v>
      </c>
      <c r="K927" t="s">
        <v>213</v>
      </c>
      <c r="M927">
        <v>274</v>
      </c>
      <c r="N927" t="s">
        <v>963</v>
      </c>
      <c r="O927" t="s">
        <v>215</v>
      </c>
      <c r="P927">
        <v>262</v>
      </c>
      <c r="Q927" t="s">
        <v>352</v>
      </c>
      <c r="R927" t="s">
        <v>215</v>
      </c>
      <c r="T927" t="s">
        <v>217</v>
      </c>
      <c r="U927" t="s">
        <v>9755</v>
      </c>
      <c r="V927">
        <v>4</v>
      </c>
      <c r="W927">
        <v>8</v>
      </c>
      <c r="X927" t="s">
        <v>218</v>
      </c>
      <c r="Z927" t="s">
        <v>219</v>
      </c>
      <c r="AC927">
        <v>0</v>
      </c>
      <c r="AE927">
        <v>0</v>
      </c>
      <c r="AI927" t="s">
        <v>220</v>
      </c>
      <c r="AJ927" t="s">
        <v>221</v>
      </c>
      <c r="AK927" s="15">
        <v>40980</v>
      </c>
      <c r="AL927">
        <v>4824.79</v>
      </c>
      <c r="AM927">
        <f t="shared" si="42"/>
        <v>34</v>
      </c>
      <c r="AN927" t="str">
        <f t="shared" si="43"/>
        <v>34-38</v>
      </c>
      <c r="AO927" t="str">
        <f t="shared" si="44"/>
        <v>4.000 a 5.999</v>
      </c>
    </row>
    <row r="928" spans="1:41" x14ac:dyDescent="0.25">
      <c r="A928" t="s">
        <v>3563</v>
      </c>
      <c r="B928" t="s">
        <v>207</v>
      </c>
      <c r="C928">
        <v>1648859</v>
      </c>
      <c r="D928">
        <v>22654090817</v>
      </c>
      <c r="E928" t="s">
        <v>3564</v>
      </c>
      <c r="F928" t="s">
        <v>209</v>
      </c>
      <c r="G928" t="s">
        <v>3565</v>
      </c>
      <c r="H928" t="s">
        <v>211</v>
      </c>
      <c r="I928" t="s">
        <v>212</v>
      </c>
      <c r="K928" t="s">
        <v>317</v>
      </c>
      <c r="L928" t="s">
        <v>3566</v>
      </c>
      <c r="M928">
        <v>948</v>
      </c>
      <c r="N928" t="s">
        <v>1100</v>
      </c>
      <c r="O928" t="s">
        <v>215</v>
      </c>
      <c r="P928">
        <v>944</v>
      </c>
      <c r="Q928" t="s">
        <v>313</v>
      </c>
      <c r="R928" t="s">
        <v>215</v>
      </c>
      <c r="T928" t="s">
        <v>217</v>
      </c>
      <c r="U928" t="s">
        <v>9756</v>
      </c>
      <c r="V928">
        <v>4</v>
      </c>
      <c r="W928">
        <v>10</v>
      </c>
      <c r="X928" t="s">
        <v>218</v>
      </c>
      <c r="Z928" t="s">
        <v>219</v>
      </c>
      <c r="AC928">
        <v>0</v>
      </c>
      <c r="AE928">
        <v>0</v>
      </c>
      <c r="AI928" t="s">
        <v>220</v>
      </c>
      <c r="AJ928" t="s">
        <v>221</v>
      </c>
      <c r="AK928" s="15">
        <v>39680</v>
      </c>
      <c r="AL928">
        <v>8601.52</v>
      </c>
      <c r="AM928">
        <f t="shared" si="42"/>
        <v>40</v>
      </c>
      <c r="AN928" t="str">
        <f t="shared" si="43"/>
        <v>39-43</v>
      </c>
      <c r="AO928" t="str">
        <f t="shared" si="44"/>
        <v>8.000 a 9.999</v>
      </c>
    </row>
    <row r="929" spans="1:41" x14ac:dyDescent="0.25">
      <c r="A929" t="s">
        <v>3567</v>
      </c>
      <c r="B929" t="s">
        <v>239</v>
      </c>
      <c r="C929">
        <v>1434854</v>
      </c>
      <c r="D929">
        <v>84725290610</v>
      </c>
      <c r="E929" t="s">
        <v>3568</v>
      </c>
      <c r="F929" t="s">
        <v>209</v>
      </c>
      <c r="G929" t="s">
        <v>3569</v>
      </c>
      <c r="H929" t="s">
        <v>211</v>
      </c>
      <c r="I929" t="s">
        <v>212</v>
      </c>
      <c r="K929" t="s">
        <v>242</v>
      </c>
      <c r="L929" t="s">
        <v>405</v>
      </c>
      <c r="M929">
        <v>490</v>
      </c>
      <c r="N929" t="s">
        <v>770</v>
      </c>
      <c r="O929" t="s">
        <v>244</v>
      </c>
      <c r="P929">
        <v>211</v>
      </c>
      <c r="Q929" t="s">
        <v>245</v>
      </c>
      <c r="R929" t="s">
        <v>244</v>
      </c>
      <c r="T929" t="s">
        <v>252</v>
      </c>
      <c r="U929" t="s">
        <v>9755</v>
      </c>
      <c r="V929">
        <v>4</v>
      </c>
      <c r="W929">
        <v>12</v>
      </c>
      <c r="X929" t="s">
        <v>218</v>
      </c>
      <c r="Z929" t="s">
        <v>219</v>
      </c>
      <c r="AC929">
        <v>0</v>
      </c>
      <c r="AE929">
        <v>0</v>
      </c>
      <c r="AI929" t="s">
        <v>220</v>
      </c>
      <c r="AJ929" t="s">
        <v>221</v>
      </c>
      <c r="AK929" s="15">
        <v>37938</v>
      </c>
      <c r="AL929">
        <v>8735.0300000000007</v>
      </c>
      <c r="AM929">
        <f t="shared" si="42"/>
        <v>49</v>
      </c>
      <c r="AN929" t="str">
        <f t="shared" si="43"/>
        <v>49-53</v>
      </c>
      <c r="AO929" t="str">
        <f t="shared" si="44"/>
        <v>8.000 a 9.999</v>
      </c>
    </row>
    <row r="930" spans="1:41" x14ac:dyDescent="0.25">
      <c r="A930" t="s">
        <v>3570</v>
      </c>
      <c r="B930" t="s">
        <v>239</v>
      </c>
      <c r="C930">
        <v>1518179</v>
      </c>
      <c r="D930">
        <v>865585601</v>
      </c>
      <c r="E930" t="s">
        <v>3571</v>
      </c>
      <c r="F930" t="s">
        <v>209</v>
      </c>
      <c r="G930" t="s">
        <v>3572</v>
      </c>
      <c r="H930" t="s">
        <v>225</v>
      </c>
      <c r="I930" t="s">
        <v>212</v>
      </c>
      <c r="K930" t="s">
        <v>213</v>
      </c>
      <c r="L930" t="s">
        <v>261</v>
      </c>
      <c r="M930">
        <v>749</v>
      </c>
      <c r="N930" t="s">
        <v>1089</v>
      </c>
      <c r="O930" t="s">
        <v>283</v>
      </c>
      <c r="P930">
        <v>743</v>
      </c>
      <c r="Q930" t="s">
        <v>282</v>
      </c>
      <c r="R930" t="s">
        <v>283</v>
      </c>
      <c r="T930" t="s">
        <v>217</v>
      </c>
      <c r="U930" t="s">
        <v>9756</v>
      </c>
      <c r="V930">
        <v>4</v>
      </c>
      <c r="W930">
        <v>11</v>
      </c>
      <c r="X930" t="s">
        <v>218</v>
      </c>
      <c r="Z930" t="s">
        <v>219</v>
      </c>
      <c r="AC930">
        <v>0</v>
      </c>
      <c r="AE930">
        <v>0</v>
      </c>
      <c r="AI930" t="s">
        <v>220</v>
      </c>
      <c r="AJ930" t="s">
        <v>221</v>
      </c>
      <c r="AK930" s="15">
        <v>38733</v>
      </c>
      <c r="AL930">
        <v>15515.7</v>
      </c>
      <c r="AM930">
        <f t="shared" si="42"/>
        <v>46</v>
      </c>
      <c r="AN930" t="str">
        <f t="shared" si="43"/>
        <v>44-48</v>
      </c>
      <c r="AO930" t="str">
        <f t="shared" si="44"/>
        <v>14.000 a 15.999</v>
      </c>
    </row>
    <row r="931" spans="1:41" x14ac:dyDescent="0.25">
      <c r="A931" t="s">
        <v>3573</v>
      </c>
      <c r="B931" t="s">
        <v>207</v>
      </c>
      <c r="C931">
        <v>2189212</v>
      </c>
      <c r="D931">
        <v>80958800600</v>
      </c>
      <c r="E931" t="s">
        <v>3574</v>
      </c>
      <c r="F931" t="s">
        <v>209</v>
      </c>
      <c r="G931" t="s">
        <v>3575</v>
      </c>
      <c r="H931" t="s">
        <v>225</v>
      </c>
      <c r="I931" t="s">
        <v>212</v>
      </c>
      <c r="K931" t="s">
        <v>213</v>
      </c>
      <c r="L931" t="s">
        <v>261</v>
      </c>
      <c r="M931">
        <v>1217</v>
      </c>
      <c r="N931" t="s">
        <v>914</v>
      </c>
      <c r="O931" t="s">
        <v>228</v>
      </c>
      <c r="P931">
        <v>29</v>
      </c>
      <c r="Q931" t="s">
        <v>229</v>
      </c>
      <c r="R931" t="s">
        <v>215</v>
      </c>
      <c r="T931" t="s">
        <v>217</v>
      </c>
      <c r="U931" t="s">
        <v>9756</v>
      </c>
      <c r="V931">
        <v>4</v>
      </c>
      <c r="W931">
        <v>16</v>
      </c>
      <c r="X931" t="s">
        <v>218</v>
      </c>
      <c r="Z931" t="s">
        <v>219</v>
      </c>
      <c r="AC931">
        <v>0</v>
      </c>
      <c r="AE931">
        <v>0</v>
      </c>
      <c r="AI931" t="s">
        <v>220</v>
      </c>
      <c r="AJ931" t="s">
        <v>221</v>
      </c>
      <c r="AK931" s="15">
        <v>37937</v>
      </c>
      <c r="AL931">
        <v>11903.12</v>
      </c>
      <c r="AM931">
        <f t="shared" si="42"/>
        <v>46</v>
      </c>
      <c r="AN931" t="str">
        <f t="shared" si="43"/>
        <v>44-48</v>
      </c>
      <c r="AO931" t="str">
        <f t="shared" si="44"/>
        <v>10.000 a 11.999</v>
      </c>
    </row>
    <row r="932" spans="1:41" x14ac:dyDescent="0.25">
      <c r="A932" t="s">
        <v>3576</v>
      </c>
      <c r="B932" t="s">
        <v>207</v>
      </c>
      <c r="C932">
        <v>1962926</v>
      </c>
      <c r="D932">
        <v>1138893137</v>
      </c>
      <c r="E932" t="s">
        <v>3577</v>
      </c>
      <c r="F932" t="s">
        <v>209</v>
      </c>
      <c r="G932" t="s">
        <v>3578</v>
      </c>
      <c r="H932" t="s">
        <v>225</v>
      </c>
      <c r="I932" t="s">
        <v>212</v>
      </c>
      <c r="K932" t="s">
        <v>242</v>
      </c>
      <c r="M932">
        <v>590</v>
      </c>
      <c r="N932" t="s">
        <v>3579</v>
      </c>
      <c r="O932" t="s">
        <v>215</v>
      </c>
      <c r="P932">
        <v>247</v>
      </c>
      <c r="Q932" t="s">
        <v>940</v>
      </c>
      <c r="R932" t="s">
        <v>215</v>
      </c>
      <c r="T932" t="s">
        <v>230</v>
      </c>
      <c r="U932" t="s">
        <v>9754</v>
      </c>
      <c r="V932">
        <v>4</v>
      </c>
      <c r="W932">
        <v>7</v>
      </c>
      <c r="X932" t="s">
        <v>218</v>
      </c>
      <c r="Z932" t="s">
        <v>219</v>
      </c>
      <c r="AC932">
        <v>0</v>
      </c>
      <c r="AE932">
        <v>0</v>
      </c>
      <c r="AI932" t="s">
        <v>220</v>
      </c>
      <c r="AJ932" t="s">
        <v>221</v>
      </c>
      <c r="AK932" s="15">
        <v>41135</v>
      </c>
      <c r="AL932">
        <v>4171.74</v>
      </c>
      <c r="AM932">
        <f t="shared" si="42"/>
        <v>37</v>
      </c>
      <c r="AN932" t="str">
        <f t="shared" si="43"/>
        <v>34-38</v>
      </c>
      <c r="AO932" t="str">
        <f t="shared" si="44"/>
        <v>4.000 a 5.999</v>
      </c>
    </row>
    <row r="933" spans="1:41" x14ac:dyDescent="0.25">
      <c r="A933" t="s">
        <v>3580</v>
      </c>
      <c r="B933" t="s">
        <v>207</v>
      </c>
      <c r="C933">
        <v>1947383</v>
      </c>
      <c r="D933">
        <v>6358963627</v>
      </c>
      <c r="E933" t="s">
        <v>3581</v>
      </c>
      <c r="F933" t="s">
        <v>209</v>
      </c>
      <c r="G933" t="s">
        <v>3582</v>
      </c>
      <c r="H933" t="s">
        <v>225</v>
      </c>
      <c r="I933" t="s">
        <v>212</v>
      </c>
      <c r="K933" t="s">
        <v>213</v>
      </c>
      <c r="M933">
        <v>410</v>
      </c>
      <c r="N933" t="s">
        <v>1567</v>
      </c>
      <c r="O933" t="s">
        <v>215</v>
      </c>
      <c r="P933">
        <v>410</v>
      </c>
      <c r="Q933" t="s">
        <v>1567</v>
      </c>
      <c r="R933" t="s">
        <v>215</v>
      </c>
      <c r="T933" t="s">
        <v>252</v>
      </c>
      <c r="U933" t="s">
        <v>9755</v>
      </c>
      <c r="V933">
        <v>3</v>
      </c>
      <c r="W933">
        <v>7</v>
      </c>
      <c r="X933" t="s">
        <v>218</v>
      </c>
      <c r="Z933" t="s">
        <v>219</v>
      </c>
      <c r="AC933">
        <v>0</v>
      </c>
      <c r="AE933">
        <v>0</v>
      </c>
      <c r="AI933" t="s">
        <v>220</v>
      </c>
      <c r="AJ933" t="s">
        <v>221</v>
      </c>
      <c r="AK933" s="15">
        <v>41065</v>
      </c>
      <c r="AL933">
        <v>4315.1000000000004</v>
      </c>
      <c r="AM933">
        <f t="shared" si="42"/>
        <v>35</v>
      </c>
      <c r="AN933" t="str">
        <f t="shared" si="43"/>
        <v>34-38</v>
      </c>
      <c r="AO933" t="str">
        <f t="shared" si="44"/>
        <v>4.000 a 5.999</v>
      </c>
    </row>
    <row r="934" spans="1:41" x14ac:dyDescent="0.25">
      <c r="A934" t="s">
        <v>3583</v>
      </c>
      <c r="B934" t="s">
        <v>207</v>
      </c>
      <c r="C934">
        <v>2313022</v>
      </c>
      <c r="D934">
        <v>6557725610</v>
      </c>
      <c r="E934" t="s">
        <v>3584</v>
      </c>
      <c r="F934" t="s">
        <v>209</v>
      </c>
      <c r="G934" t="s">
        <v>3585</v>
      </c>
      <c r="H934" t="s">
        <v>225</v>
      </c>
      <c r="I934" t="s">
        <v>212</v>
      </c>
      <c r="K934" t="s">
        <v>213</v>
      </c>
      <c r="M934">
        <v>607</v>
      </c>
      <c r="N934" t="s">
        <v>3586</v>
      </c>
      <c r="O934" t="s">
        <v>215</v>
      </c>
      <c r="P934">
        <v>262</v>
      </c>
      <c r="Q934" t="s">
        <v>352</v>
      </c>
      <c r="R934" t="s">
        <v>215</v>
      </c>
      <c r="T934" t="s">
        <v>217</v>
      </c>
      <c r="U934" t="s">
        <v>9754</v>
      </c>
      <c r="V934">
        <v>4</v>
      </c>
      <c r="W934">
        <v>5</v>
      </c>
      <c r="X934" t="s">
        <v>218</v>
      </c>
      <c r="Z934" t="s">
        <v>219</v>
      </c>
      <c r="AC934">
        <v>0</v>
      </c>
      <c r="AE934">
        <v>0</v>
      </c>
      <c r="AI934" t="s">
        <v>220</v>
      </c>
      <c r="AJ934" t="s">
        <v>347</v>
      </c>
      <c r="AK934" s="15">
        <v>42500</v>
      </c>
      <c r="AL934">
        <v>2478.84</v>
      </c>
      <c r="AM934">
        <f t="shared" si="42"/>
        <v>38</v>
      </c>
      <c r="AN934" t="str">
        <f t="shared" si="43"/>
        <v>34-38</v>
      </c>
      <c r="AO934" t="str">
        <f t="shared" si="44"/>
        <v>2.000 a 3.999</v>
      </c>
    </row>
    <row r="935" spans="1:41" x14ac:dyDescent="0.25">
      <c r="A935" t="s">
        <v>3587</v>
      </c>
      <c r="B935" t="s">
        <v>239</v>
      </c>
      <c r="C935">
        <v>2052498</v>
      </c>
      <c r="D935">
        <v>6197577607</v>
      </c>
      <c r="E935" t="s">
        <v>3588</v>
      </c>
      <c r="F935" t="s">
        <v>209</v>
      </c>
      <c r="G935" t="s">
        <v>3589</v>
      </c>
      <c r="H935" t="s">
        <v>211</v>
      </c>
      <c r="I935" t="s">
        <v>212</v>
      </c>
      <c r="K935" t="s">
        <v>213</v>
      </c>
      <c r="M935">
        <v>771</v>
      </c>
      <c r="N935" t="s">
        <v>303</v>
      </c>
      <c r="O935" t="s">
        <v>283</v>
      </c>
      <c r="P935">
        <v>746</v>
      </c>
      <c r="Q935" t="s">
        <v>289</v>
      </c>
      <c r="R935" t="s">
        <v>283</v>
      </c>
      <c r="T935" t="s">
        <v>230</v>
      </c>
      <c r="U935" t="s">
        <v>9755</v>
      </c>
      <c r="V935">
        <v>4</v>
      </c>
      <c r="W935">
        <v>7</v>
      </c>
      <c r="X935" t="s">
        <v>218</v>
      </c>
      <c r="Z935" t="s">
        <v>219</v>
      </c>
      <c r="AC935">
        <v>0</v>
      </c>
      <c r="AE935">
        <v>0</v>
      </c>
      <c r="AI935" t="s">
        <v>220</v>
      </c>
      <c r="AJ935" t="s">
        <v>221</v>
      </c>
      <c r="AK935" s="15">
        <v>41512</v>
      </c>
      <c r="AL935">
        <v>5593.48</v>
      </c>
      <c r="AM935">
        <f t="shared" si="42"/>
        <v>38</v>
      </c>
      <c r="AN935" t="str">
        <f t="shared" si="43"/>
        <v>34-38</v>
      </c>
      <c r="AO935" t="str">
        <f t="shared" si="44"/>
        <v>4.000 a 5.999</v>
      </c>
    </row>
    <row r="936" spans="1:41" x14ac:dyDescent="0.25">
      <c r="A936" t="s">
        <v>3590</v>
      </c>
      <c r="B936" t="s">
        <v>239</v>
      </c>
      <c r="C936">
        <v>1123511</v>
      </c>
      <c r="D936">
        <v>93183453649</v>
      </c>
      <c r="E936" t="s">
        <v>3591</v>
      </c>
      <c r="F936" t="s">
        <v>209</v>
      </c>
      <c r="G936" t="s">
        <v>3592</v>
      </c>
      <c r="H936" t="s">
        <v>225</v>
      </c>
      <c r="I936" t="s">
        <v>212</v>
      </c>
      <c r="K936" t="s">
        <v>242</v>
      </c>
      <c r="L936" t="s">
        <v>3593</v>
      </c>
      <c r="M936">
        <v>754</v>
      </c>
      <c r="N936" t="s">
        <v>2373</v>
      </c>
      <c r="O936" t="s">
        <v>283</v>
      </c>
      <c r="P936">
        <v>743</v>
      </c>
      <c r="Q936" t="s">
        <v>282</v>
      </c>
      <c r="R936" t="s">
        <v>283</v>
      </c>
      <c r="T936" t="s">
        <v>230</v>
      </c>
      <c r="U936" t="s">
        <v>9754</v>
      </c>
      <c r="V936">
        <v>4</v>
      </c>
      <c r="W936">
        <v>16</v>
      </c>
      <c r="X936" t="s">
        <v>218</v>
      </c>
      <c r="Z936" t="s">
        <v>219</v>
      </c>
      <c r="AC936">
        <v>0</v>
      </c>
      <c r="AE936">
        <v>0</v>
      </c>
      <c r="AI936" t="s">
        <v>220</v>
      </c>
      <c r="AJ936" t="s">
        <v>221</v>
      </c>
      <c r="AK936" s="15">
        <v>34715</v>
      </c>
      <c r="AL936">
        <v>6041.4</v>
      </c>
      <c r="AM936">
        <f t="shared" si="42"/>
        <v>47</v>
      </c>
      <c r="AN936" t="str">
        <f t="shared" si="43"/>
        <v>44-48</v>
      </c>
      <c r="AO936" t="str">
        <f t="shared" si="44"/>
        <v>6.000 a 7.999</v>
      </c>
    </row>
    <row r="937" spans="1:41" x14ac:dyDescent="0.25">
      <c r="A937" t="s">
        <v>3594</v>
      </c>
      <c r="B937" t="s">
        <v>207</v>
      </c>
      <c r="C937">
        <v>3271290</v>
      </c>
      <c r="D937">
        <v>8560567666</v>
      </c>
      <c r="E937" t="s">
        <v>3595</v>
      </c>
      <c r="F937" t="s">
        <v>209</v>
      </c>
      <c r="G937" t="s">
        <v>3596</v>
      </c>
      <c r="H937" t="s">
        <v>335</v>
      </c>
      <c r="I937" t="s">
        <v>212</v>
      </c>
      <c r="K937" t="s">
        <v>213</v>
      </c>
      <c r="M937">
        <v>562</v>
      </c>
      <c r="N937" t="s">
        <v>1698</v>
      </c>
      <c r="O937" t="s">
        <v>362</v>
      </c>
      <c r="P937">
        <v>305</v>
      </c>
      <c r="Q937" t="s">
        <v>407</v>
      </c>
      <c r="R937" t="s">
        <v>362</v>
      </c>
      <c r="T937" t="s">
        <v>217</v>
      </c>
      <c r="U937" t="s">
        <v>9756</v>
      </c>
      <c r="V937">
        <v>1</v>
      </c>
      <c r="W937">
        <v>1</v>
      </c>
      <c r="X937" t="s">
        <v>218</v>
      </c>
      <c r="Z937" t="s">
        <v>219</v>
      </c>
      <c r="AC937">
        <v>0</v>
      </c>
      <c r="AE937">
        <v>0</v>
      </c>
      <c r="AI937" t="s">
        <v>220</v>
      </c>
      <c r="AJ937" t="s">
        <v>221</v>
      </c>
      <c r="AK937" s="15">
        <v>44587</v>
      </c>
      <c r="AL937">
        <v>5434.85</v>
      </c>
      <c r="AM937">
        <f t="shared" si="42"/>
        <v>35</v>
      </c>
      <c r="AN937" t="str">
        <f t="shared" si="43"/>
        <v>34-38</v>
      </c>
      <c r="AO937" t="str">
        <f t="shared" si="44"/>
        <v>4.000 a 5.999</v>
      </c>
    </row>
    <row r="938" spans="1:41" x14ac:dyDescent="0.25">
      <c r="A938" t="s">
        <v>3597</v>
      </c>
      <c r="B938" t="s">
        <v>207</v>
      </c>
      <c r="C938">
        <v>2090349</v>
      </c>
      <c r="D938">
        <v>2916318607</v>
      </c>
      <c r="E938" t="s">
        <v>3598</v>
      </c>
      <c r="F938" t="s">
        <v>233</v>
      </c>
      <c r="G938" t="s">
        <v>3599</v>
      </c>
      <c r="H938" t="s">
        <v>211</v>
      </c>
      <c r="I938" t="s">
        <v>212</v>
      </c>
      <c r="K938" t="s">
        <v>213</v>
      </c>
      <c r="M938">
        <v>555</v>
      </c>
      <c r="N938" t="s">
        <v>597</v>
      </c>
      <c r="O938" t="s">
        <v>598</v>
      </c>
      <c r="P938">
        <v>4</v>
      </c>
      <c r="Q938" t="s">
        <v>262</v>
      </c>
      <c r="R938" t="s">
        <v>215</v>
      </c>
      <c r="T938" t="s">
        <v>230</v>
      </c>
      <c r="U938" t="s">
        <v>9755</v>
      </c>
      <c r="V938">
        <v>4</v>
      </c>
      <c r="W938">
        <v>6</v>
      </c>
      <c r="X938" t="s">
        <v>218</v>
      </c>
      <c r="Z938" t="s">
        <v>219</v>
      </c>
      <c r="AC938">
        <v>0</v>
      </c>
      <c r="AE938">
        <v>0</v>
      </c>
      <c r="AI938" t="s">
        <v>220</v>
      </c>
      <c r="AJ938" t="s">
        <v>221</v>
      </c>
      <c r="AK938" s="15">
        <v>41691</v>
      </c>
      <c r="AL938">
        <v>5051.21</v>
      </c>
      <c r="AM938">
        <f t="shared" si="42"/>
        <v>45</v>
      </c>
      <c r="AN938" t="str">
        <f t="shared" si="43"/>
        <v>44-48</v>
      </c>
      <c r="AO938" t="str">
        <f t="shared" si="44"/>
        <v>4.000 a 5.999</v>
      </c>
    </row>
    <row r="939" spans="1:41" x14ac:dyDescent="0.25">
      <c r="A939" t="s">
        <v>3600</v>
      </c>
      <c r="B939" t="s">
        <v>239</v>
      </c>
      <c r="C939">
        <v>1434012</v>
      </c>
      <c r="D939">
        <v>65220544691</v>
      </c>
      <c r="E939" t="s">
        <v>3601</v>
      </c>
      <c r="F939" t="s">
        <v>233</v>
      </c>
      <c r="G939" t="s">
        <v>3602</v>
      </c>
      <c r="H939" t="s">
        <v>211</v>
      </c>
      <c r="I939" t="s">
        <v>212</v>
      </c>
      <c r="K939" t="s">
        <v>213</v>
      </c>
      <c r="L939" t="s">
        <v>261</v>
      </c>
      <c r="M939">
        <v>484</v>
      </c>
      <c r="N939" t="s">
        <v>2230</v>
      </c>
      <c r="O939" t="s">
        <v>244</v>
      </c>
      <c r="P939">
        <v>211</v>
      </c>
      <c r="Q939" t="s">
        <v>245</v>
      </c>
      <c r="R939" t="s">
        <v>244</v>
      </c>
      <c r="T939" t="s">
        <v>217</v>
      </c>
      <c r="U939" t="s">
        <v>9754</v>
      </c>
      <c r="V939">
        <v>4</v>
      </c>
      <c r="W939">
        <v>13</v>
      </c>
      <c r="X939" t="s">
        <v>218</v>
      </c>
      <c r="Z939" t="s">
        <v>219</v>
      </c>
      <c r="AC939">
        <v>0</v>
      </c>
      <c r="AE939">
        <v>0</v>
      </c>
      <c r="AI939" t="s">
        <v>220</v>
      </c>
      <c r="AJ939" t="s">
        <v>221</v>
      </c>
      <c r="AK939" s="15">
        <v>37931</v>
      </c>
      <c r="AL939">
        <v>5382.3</v>
      </c>
      <c r="AM939">
        <f t="shared" si="42"/>
        <v>52</v>
      </c>
      <c r="AN939" t="str">
        <f t="shared" si="43"/>
        <v>49-53</v>
      </c>
      <c r="AO939" t="str">
        <f t="shared" si="44"/>
        <v>4.000 a 5.999</v>
      </c>
    </row>
    <row r="940" spans="1:41" x14ac:dyDescent="0.25">
      <c r="A940" t="s">
        <v>3603</v>
      </c>
      <c r="B940" t="s">
        <v>207</v>
      </c>
      <c r="C940">
        <v>3135531</v>
      </c>
      <c r="D940">
        <v>84634383691</v>
      </c>
      <c r="E940" t="s">
        <v>3604</v>
      </c>
      <c r="F940" t="s">
        <v>233</v>
      </c>
      <c r="G940" t="s">
        <v>3605</v>
      </c>
      <c r="H940" t="s">
        <v>211</v>
      </c>
      <c r="I940" t="s">
        <v>212</v>
      </c>
      <c r="K940" t="s">
        <v>213</v>
      </c>
      <c r="M940">
        <v>262</v>
      </c>
      <c r="N940" t="s">
        <v>352</v>
      </c>
      <c r="O940" t="s">
        <v>215</v>
      </c>
      <c r="P940">
        <v>262</v>
      </c>
      <c r="Q940" t="s">
        <v>352</v>
      </c>
      <c r="R940" t="s">
        <v>215</v>
      </c>
      <c r="T940" t="s">
        <v>252</v>
      </c>
      <c r="U940" t="s">
        <v>9755</v>
      </c>
      <c r="V940">
        <v>3</v>
      </c>
      <c r="W940">
        <v>3</v>
      </c>
      <c r="X940" t="s">
        <v>218</v>
      </c>
      <c r="Z940" t="s">
        <v>219</v>
      </c>
      <c r="AC940">
        <v>0</v>
      </c>
      <c r="AE940">
        <v>0</v>
      </c>
      <c r="AI940" t="s">
        <v>220</v>
      </c>
      <c r="AJ940" t="s">
        <v>221</v>
      </c>
      <c r="AK940" s="15">
        <v>43649</v>
      </c>
      <c r="AL940">
        <v>3935.63</v>
      </c>
      <c r="AM940">
        <f t="shared" si="42"/>
        <v>50</v>
      </c>
      <c r="AN940" t="str">
        <f t="shared" si="43"/>
        <v>49-53</v>
      </c>
      <c r="AO940" t="str">
        <f t="shared" si="44"/>
        <v>2.000 a 3.999</v>
      </c>
    </row>
    <row r="941" spans="1:41" x14ac:dyDescent="0.25">
      <c r="A941" t="s">
        <v>3606</v>
      </c>
      <c r="B941" t="s">
        <v>207</v>
      </c>
      <c r="C941">
        <v>412734</v>
      </c>
      <c r="D941">
        <v>58004408672</v>
      </c>
      <c r="E941" t="s">
        <v>3607</v>
      </c>
      <c r="F941" t="s">
        <v>233</v>
      </c>
      <c r="G941" t="s">
        <v>3608</v>
      </c>
      <c r="H941" t="s">
        <v>225</v>
      </c>
      <c r="I941" t="s">
        <v>212</v>
      </c>
      <c r="K941" t="s">
        <v>213</v>
      </c>
      <c r="L941" t="s">
        <v>261</v>
      </c>
      <c r="M941">
        <v>675</v>
      </c>
      <c r="N941" t="s">
        <v>3609</v>
      </c>
      <c r="O941" t="s">
        <v>215</v>
      </c>
      <c r="P941">
        <v>247</v>
      </c>
      <c r="Q941" t="s">
        <v>940</v>
      </c>
      <c r="R941" t="s">
        <v>215</v>
      </c>
      <c r="T941" t="s">
        <v>217</v>
      </c>
      <c r="U941" t="s">
        <v>9755</v>
      </c>
      <c r="V941">
        <v>4</v>
      </c>
      <c r="W941">
        <v>16</v>
      </c>
      <c r="X941" t="s">
        <v>218</v>
      </c>
      <c r="Z941" t="s">
        <v>219</v>
      </c>
      <c r="AC941">
        <v>0</v>
      </c>
      <c r="AE941">
        <v>0</v>
      </c>
      <c r="AI941" t="s">
        <v>220</v>
      </c>
      <c r="AJ941" t="s">
        <v>221</v>
      </c>
      <c r="AK941" s="15">
        <v>31782</v>
      </c>
      <c r="AL941">
        <v>12302.68</v>
      </c>
      <c r="AM941">
        <f t="shared" si="42"/>
        <v>55</v>
      </c>
      <c r="AN941" t="str">
        <f t="shared" si="43"/>
        <v>54-58</v>
      </c>
      <c r="AO941" t="str">
        <f t="shared" si="44"/>
        <v>12.000 a 13.999</v>
      </c>
    </row>
    <row r="942" spans="1:41" x14ac:dyDescent="0.25">
      <c r="A942" t="s">
        <v>3610</v>
      </c>
      <c r="B942" t="s">
        <v>207</v>
      </c>
      <c r="C942">
        <v>413898</v>
      </c>
      <c r="D942">
        <v>99932920606</v>
      </c>
      <c r="E942" t="s">
        <v>3611</v>
      </c>
      <c r="F942" t="s">
        <v>233</v>
      </c>
      <c r="G942" t="s">
        <v>3612</v>
      </c>
      <c r="H942" t="s">
        <v>211</v>
      </c>
      <c r="I942" t="s">
        <v>212</v>
      </c>
      <c r="K942" t="s">
        <v>242</v>
      </c>
      <c r="L942" t="s">
        <v>261</v>
      </c>
      <c r="M942">
        <v>118</v>
      </c>
      <c r="N942" t="s">
        <v>864</v>
      </c>
      <c r="O942" t="s">
        <v>228</v>
      </c>
      <c r="P942">
        <v>117</v>
      </c>
      <c r="Q942" t="s">
        <v>865</v>
      </c>
      <c r="R942" t="s">
        <v>228</v>
      </c>
      <c r="T942" t="s">
        <v>462</v>
      </c>
      <c r="U942" t="s">
        <v>9753</v>
      </c>
      <c r="V942">
        <v>4</v>
      </c>
      <c r="W942">
        <v>16</v>
      </c>
      <c r="X942" t="s">
        <v>218</v>
      </c>
      <c r="Z942" t="s">
        <v>219</v>
      </c>
      <c r="AC942">
        <v>0</v>
      </c>
      <c r="AE942">
        <v>0</v>
      </c>
      <c r="AI942" t="s">
        <v>220</v>
      </c>
      <c r="AJ942" t="s">
        <v>221</v>
      </c>
      <c r="AK942" s="15">
        <v>33639</v>
      </c>
      <c r="AL942">
        <v>3742.16</v>
      </c>
      <c r="AM942">
        <f t="shared" si="42"/>
        <v>56</v>
      </c>
      <c r="AN942" t="str">
        <f t="shared" si="43"/>
        <v>54-58</v>
      </c>
      <c r="AO942" t="str">
        <f t="shared" si="44"/>
        <v>2.000 a 3.999</v>
      </c>
    </row>
    <row r="943" spans="1:41" x14ac:dyDescent="0.25">
      <c r="A943" t="s">
        <v>3613</v>
      </c>
      <c r="B943" t="s">
        <v>207</v>
      </c>
      <c r="C943">
        <v>413580</v>
      </c>
      <c r="D943">
        <v>51110849672</v>
      </c>
      <c r="E943" t="s">
        <v>3614</v>
      </c>
      <c r="F943" t="s">
        <v>233</v>
      </c>
      <c r="G943" t="s">
        <v>3615</v>
      </c>
      <c r="H943" t="s">
        <v>225</v>
      </c>
      <c r="I943" t="s">
        <v>212</v>
      </c>
      <c r="K943" t="s">
        <v>213</v>
      </c>
      <c r="L943" t="s">
        <v>261</v>
      </c>
      <c r="M943">
        <v>685</v>
      </c>
      <c r="N943" t="s">
        <v>875</v>
      </c>
      <c r="O943" t="s">
        <v>215</v>
      </c>
      <c r="P943">
        <v>59</v>
      </c>
      <c r="Q943" t="s">
        <v>251</v>
      </c>
      <c r="R943" t="s">
        <v>215</v>
      </c>
      <c r="T943" t="s">
        <v>217</v>
      </c>
      <c r="U943" t="s">
        <v>9755</v>
      </c>
      <c r="V943">
        <v>3</v>
      </c>
      <c r="W943">
        <v>16</v>
      </c>
      <c r="X943" t="s">
        <v>218</v>
      </c>
      <c r="Z943" t="s">
        <v>219</v>
      </c>
      <c r="AC943">
        <v>0</v>
      </c>
      <c r="AE943">
        <v>0</v>
      </c>
      <c r="AI943" t="s">
        <v>220</v>
      </c>
      <c r="AJ943" t="s">
        <v>221</v>
      </c>
      <c r="AK943" s="15">
        <v>33539</v>
      </c>
      <c r="AL943">
        <v>6424.09</v>
      </c>
      <c r="AM943">
        <f t="shared" si="42"/>
        <v>58</v>
      </c>
      <c r="AN943" t="str">
        <f t="shared" si="43"/>
        <v>54-58</v>
      </c>
      <c r="AO943" t="str">
        <f t="shared" si="44"/>
        <v>6.000 a 7.999</v>
      </c>
    </row>
    <row r="944" spans="1:41" x14ac:dyDescent="0.25">
      <c r="A944" t="s">
        <v>3616</v>
      </c>
      <c r="B944" t="s">
        <v>207</v>
      </c>
      <c r="C944">
        <v>1874679</v>
      </c>
      <c r="D944">
        <v>4098884607</v>
      </c>
      <c r="E944" t="s">
        <v>1800</v>
      </c>
      <c r="F944" t="s">
        <v>233</v>
      </c>
      <c r="G944" t="s">
        <v>3617</v>
      </c>
      <c r="H944" t="s">
        <v>335</v>
      </c>
      <c r="I944" t="s">
        <v>212</v>
      </c>
      <c r="K944" t="s">
        <v>317</v>
      </c>
      <c r="M944">
        <v>816</v>
      </c>
      <c r="N944" t="s">
        <v>582</v>
      </c>
      <c r="O944" t="s">
        <v>215</v>
      </c>
      <c r="P944">
        <v>808</v>
      </c>
      <c r="Q944" t="s">
        <v>583</v>
      </c>
      <c r="R944" t="s">
        <v>215</v>
      </c>
      <c r="T944" t="s">
        <v>2292</v>
      </c>
      <c r="U944" t="s">
        <v>9755</v>
      </c>
      <c r="V944">
        <v>1</v>
      </c>
      <c r="W944">
        <v>8</v>
      </c>
      <c r="X944" t="s">
        <v>218</v>
      </c>
      <c r="Z944" t="s">
        <v>219</v>
      </c>
      <c r="AC944">
        <v>0</v>
      </c>
      <c r="AE944">
        <v>0</v>
      </c>
      <c r="AI944" t="s">
        <v>220</v>
      </c>
      <c r="AJ944" t="s">
        <v>221</v>
      </c>
      <c r="AK944" s="15">
        <v>40728</v>
      </c>
      <c r="AL944">
        <v>3301.19</v>
      </c>
      <c r="AM944">
        <f t="shared" si="42"/>
        <v>44</v>
      </c>
      <c r="AN944" t="str">
        <f t="shared" si="43"/>
        <v>44-48</v>
      </c>
      <c r="AO944" t="str">
        <f t="shared" si="44"/>
        <v>2.000 a 3.999</v>
      </c>
    </row>
    <row r="945" spans="1:41" x14ac:dyDescent="0.25">
      <c r="A945" t="s">
        <v>3618</v>
      </c>
      <c r="B945" t="s">
        <v>207</v>
      </c>
      <c r="C945">
        <v>1935941</v>
      </c>
      <c r="D945">
        <v>1524012610</v>
      </c>
      <c r="E945" t="s">
        <v>3619</v>
      </c>
      <c r="F945" t="s">
        <v>233</v>
      </c>
      <c r="G945" t="s">
        <v>3620</v>
      </c>
      <c r="H945" t="s">
        <v>225</v>
      </c>
      <c r="I945" t="s">
        <v>212</v>
      </c>
      <c r="K945" t="s">
        <v>213</v>
      </c>
      <c r="M945">
        <v>356</v>
      </c>
      <c r="N945" t="s">
        <v>1214</v>
      </c>
      <c r="O945" t="s">
        <v>215</v>
      </c>
      <c r="P945">
        <v>356</v>
      </c>
      <c r="Q945" t="s">
        <v>1214</v>
      </c>
      <c r="R945" t="s">
        <v>215</v>
      </c>
      <c r="T945" t="s">
        <v>263</v>
      </c>
      <c r="U945" t="s">
        <v>9755</v>
      </c>
      <c r="V945">
        <v>3</v>
      </c>
      <c r="W945">
        <v>8</v>
      </c>
      <c r="X945" t="s">
        <v>218</v>
      </c>
      <c r="Z945" t="s">
        <v>219</v>
      </c>
      <c r="AC945">
        <v>0</v>
      </c>
      <c r="AE945">
        <v>0</v>
      </c>
      <c r="AI945" t="s">
        <v>220</v>
      </c>
      <c r="AJ945" t="s">
        <v>221</v>
      </c>
      <c r="AK945" s="15">
        <v>41011</v>
      </c>
      <c r="AL945">
        <v>6042.34</v>
      </c>
      <c r="AM945">
        <f t="shared" si="42"/>
        <v>36</v>
      </c>
      <c r="AN945" t="str">
        <f t="shared" si="43"/>
        <v>34-38</v>
      </c>
      <c r="AO945" t="str">
        <f t="shared" si="44"/>
        <v>6.000 a 7.999</v>
      </c>
    </row>
    <row r="946" spans="1:41" x14ac:dyDescent="0.25">
      <c r="A946" t="s">
        <v>3621</v>
      </c>
      <c r="B946" t="s">
        <v>239</v>
      </c>
      <c r="C946">
        <v>1434246</v>
      </c>
      <c r="D946">
        <v>88269116815</v>
      </c>
      <c r="E946" t="s">
        <v>3622</v>
      </c>
      <c r="F946" t="s">
        <v>209</v>
      </c>
      <c r="G946" t="s">
        <v>3623</v>
      </c>
      <c r="H946" t="s">
        <v>225</v>
      </c>
      <c r="I946" t="s">
        <v>212</v>
      </c>
      <c r="K946" t="s">
        <v>213</v>
      </c>
      <c r="L946" t="s">
        <v>1430</v>
      </c>
      <c r="M946">
        <v>490</v>
      </c>
      <c r="N946" t="s">
        <v>770</v>
      </c>
      <c r="O946" t="s">
        <v>244</v>
      </c>
      <c r="P946">
        <v>211</v>
      </c>
      <c r="Q946" t="s">
        <v>245</v>
      </c>
      <c r="R946" t="s">
        <v>244</v>
      </c>
      <c r="T946" t="s">
        <v>217</v>
      </c>
      <c r="U946" t="s">
        <v>9754</v>
      </c>
      <c r="V946">
        <v>4</v>
      </c>
      <c r="W946">
        <v>13</v>
      </c>
      <c r="X946" t="s">
        <v>218</v>
      </c>
      <c r="Z946" t="s">
        <v>219</v>
      </c>
      <c r="AC946">
        <v>0</v>
      </c>
      <c r="AE946">
        <v>0</v>
      </c>
      <c r="AI946" t="s">
        <v>220</v>
      </c>
      <c r="AJ946" t="s">
        <v>221</v>
      </c>
      <c r="AK946" s="15">
        <v>37930</v>
      </c>
      <c r="AL946">
        <v>8265.24</v>
      </c>
      <c r="AM946">
        <f t="shared" si="42"/>
        <v>68</v>
      </c>
      <c r="AN946" t="str">
        <f t="shared" si="43"/>
        <v>64-68</v>
      </c>
      <c r="AO946" t="str">
        <f t="shared" si="44"/>
        <v>8.000 a 9.999</v>
      </c>
    </row>
    <row r="947" spans="1:41" x14ac:dyDescent="0.25">
      <c r="A947" t="s">
        <v>3624</v>
      </c>
      <c r="B947" t="s">
        <v>239</v>
      </c>
      <c r="C947">
        <v>1434919</v>
      </c>
      <c r="D947">
        <v>32231903687</v>
      </c>
      <c r="E947" t="s">
        <v>3625</v>
      </c>
      <c r="F947" t="s">
        <v>209</v>
      </c>
      <c r="G947" t="s">
        <v>3626</v>
      </c>
      <c r="H947" t="s">
        <v>211</v>
      </c>
      <c r="I947" t="s">
        <v>212</v>
      </c>
      <c r="K947" t="s">
        <v>213</v>
      </c>
      <c r="L947" t="s">
        <v>3627</v>
      </c>
      <c r="M947">
        <v>474</v>
      </c>
      <c r="N947" t="s">
        <v>3628</v>
      </c>
      <c r="O947" t="s">
        <v>244</v>
      </c>
      <c r="P947">
        <v>211</v>
      </c>
      <c r="Q947" t="s">
        <v>245</v>
      </c>
      <c r="R947" t="s">
        <v>244</v>
      </c>
      <c r="T947" t="s">
        <v>217</v>
      </c>
      <c r="U947" t="s">
        <v>9754</v>
      </c>
      <c r="V947">
        <v>4</v>
      </c>
      <c r="W947">
        <v>13</v>
      </c>
      <c r="X947" t="s">
        <v>218</v>
      </c>
      <c r="Z947" t="s">
        <v>219</v>
      </c>
      <c r="AB947" t="s">
        <v>320</v>
      </c>
      <c r="AC947">
        <v>0</v>
      </c>
      <c r="AE947">
        <v>0</v>
      </c>
      <c r="AG947" t="s">
        <v>2141</v>
      </c>
      <c r="AH947" t="s">
        <v>3629</v>
      </c>
      <c r="AI947" t="s">
        <v>220</v>
      </c>
      <c r="AJ947" t="s">
        <v>221</v>
      </c>
      <c r="AK947" s="15">
        <v>37943</v>
      </c>
      <c r="AL947">
        <v>5346.26</v>
      </c>
      <c r="AM947">
        <f t="shared" si="42"/>
        <v>71</v>
      </c>
      <c r="AN947" t="str">
        <f t="shared" si="43"/>
        <v>69 ou mais</v>
      </c>
      <c r="AO947" t="str">
        <f t="shared" si="44"/>
        <v>4.000 a 5.999</v>
      </c>
    </row>
    <row r="948" spans="1:41" x14ac:dyDescent="0.25">
      <c r="A948" t="s">
        <v>3630</v>
      </c>
      <c r="B948" t="s">
        <v>207</v>
      </c>
      <c r="C948">
        <v>1660097</v>
      </c>
      <c r="D948">
        <v>5641689718</v>
      </c>
      <c r="E948" t="s">
        <v>3631</v>
      </c>
      <c r="F948" t="s">
        <v>233</v>
      </c>
      <c r="G948" t="s">
        <v>3632</v>
      </c>
      <c r="H948" t="s">
        <v>287</v>
      </c>
      <c r="I948" t="s">
        <v>212</v>
      </c>
      <c r="K948" t="s">
        <v>213</v>
      </c>
      <c r="L948" t="s">
        <v>1269</v>
      </c>
      <c r="M948">
        <v>247</v>
      </c>
      <c r="N948" t="s">
        <v>940</v>
      </c>
      <c r="O948" t="s">
        <v>215</v>
      </c>
      <c r="P948">
        <v>247</v>
      </c>
      <c r="Q948" t="s">
        <v>940</v>
      </c>
      <c r="R948" t="s">
        <v>215</v>
      </c>
      <c r="T948" t="s">
        <v>217</v>
      </c>
      <c r="U948" t="s">
        <v>9756</v>
      </c>
      <c r="V948">
        <v>4</v>
      </c>
      <c r="W948">
        <v>10</v>
      </c>
      <c r="X948" t="s">
        <v>381</v>
      </c>
      <c r="Z948" t="s">
        <v>219</v>
      </c>
      <c r="AB948" t="s">
        <v>3633</v>
      </c>
      <c r="AC948">
        <v>0</v>
      </c>
      <c r="AE948">
        <v>42207</v>
      </c>
      <c r="AF948" t="s">
        <v>3634</v>
      </c>
      <c r="AG948" t="s">
        <v>3635</v>
      </c>
      <c r="AH948" t="s">
        <v>219</v>
      </c>
      <c r="AI948" t="s">
        <v>220</v>
      </c>
      <c r="AJ948" t="s">
        <v>221</v>
      </c>
      <c r="AK948" s="15">
        <v>39724</v>
      </c>
      <c r="AL948">
        <v>8601.52</v>
      </c>
      <c r="AM948">
        <f t="shared" si="42"/>
        <v>39</v>
      </c>
      <c r="AN948" t="str">
        <f t="shared" si="43"/>
        <v>39-43</v>
      </c>
      <c r="AO948" t="str">
        <f t="shared" si="44"/>
        <v>8.000 a 9.999</v>
      </c>
    </row>
    <row r="949" spans="1:41" x14ac:dyDescent="0.25">
      <c r="A949" t="s">
        <v>3636</v>
      </c>
      <c r="B949" t="s">
        <v>207</v>
      </c>
      <c r="C949">
        <v>1937861</v>
      </c>
      <c r="D949">
        <v>7675077628</v>
      </c>
      <c r="E949" t="s">
        <v>3637</v>
      </c>
      <c r="F949" t="s">
        <v>233</v>
      </c>
      <c r="G949" t="s">
        <v>3638</v>
      </c>
      <c r="H949" t="s">
        <v>225</v>
      </c>
      <c r="I949" t="s">
        <v>212</v>
      </c>
      <c r="K949" t="s">
        <v>213</v>
      </c>
      <c r="M949">
        <v>131</v>
      </c>
      <c r="N949" t="s">
        <v>357</v>
      </c>
      <c r="O949" t="s">
        <v>215</v>
      </c>
      <c r="P949">
        <v>131</v>
      </c>
      <c r="Q949" t="s">
        <v>357</v>
      </c>
      <c r="R949" t="s">
        <v>215</v>
      </c>
      <c r="T949" t="s">
        <v>217</v>
      </c>
      <c r="U949" t="s">
        <v>9756</v>
      </c>
      <c r="V949">
        <v>4</v>
      </c>
      <c r="W949">
        <v>8</v>
      </c>
      <c r="X949" t="s">
        <v>381</v>
      </c>
      <c r="Z949" t="s">
        <v>219</v>
      </c>
      <c r="AB949" t="s">
        <v>382</v>
      </c>
      <c r="AC949">
        <v>0</v>
      </c>
      <c r="AE949">
        <v>26443</v>
      </c>
      <c r="AF949" t="s">
        <v>383</v>
      </c>
      <c r="AG949" t="s">
        <v>3639</v>
      </c>
      <c r="AH949" t="s">
        <v>219</v>
      </c>
      <c r="AI949" t="s">
        <v>220</v>
      </c>
      <c r="AJ949" t="s">
        <v>221</v>
      </c>
      <c r="AK949" s="15">
        <v>41018</v>
      </c>
      <c r="AL949">
        <v>7967.9</v>
      </c>
      <c r="AM949">
        <f t="shared" si="42"/>
        <v>35</v>
      </c>
      <c r="AN949" t="str">
        <f t="shared" si="43"/>
        <v>34-38</v>
      </c>
      <c r="AO949" t="str">
        <f t="shared" si="44"/>
        <v>6.000 a 7.999</v>
      </c>
    </row>
    <row r="950" spans="1:41" x14ac:dyDescent="0.25">
      <c r="A950" t="s">
        <v>3640</v>
      </c>
      <c r="B950" t="s">
        <v>207</v>
      </c>
      <c r="C950">
        <v>1919821</v>
      </c>
      <c r="D950">
        <v>5053410690</v>
      </c>
      <c r="E950" t="s">
        <v>3641</v>
      </c>
      <c r="F950" t="s">
        <v>209</v>
      </c>
      <c r="G950" t="s">
        <v>3642</v>
      </c>
      <c r="H950" t="s">
        <v>225</v>
      </c>
      <c r="I950" t="s">
        <v>212</v>
      </c>
      <c r="K950" t="s">
        <v>213</v>
      </c>
      <c r="M950">
        <v>665</v>
      </c>
      <c r="N950" t="s">
        <v>709</v>
      </c>
      <c r="O950" t="s">
        <v>228</v>
      </c>
      <c r="P950">
        <v>663</v>
      </c>
      <c r="Q950" t="s">
        <v>227</v>
      </c>
      <c r="R950" t="s">
        <v>228</v>
      </c>
      <c r="T950" t="s">
        <v>217</v>
      </c>
      <c r="U950" t="s">
        <v>9755</v>
      </c>
      <c r="V950">
        <v>4</v>
      </c>
      <c r="W950">
        <v>8</v>
      </c>
      <c r="X950" t="s">
        <v>218</v>
      </c>
      <c r="Z950" t="s">
        <v>219</v>
      </c>
      <c r="AC950">
        <v>0</v>
      </c>
      <c r="AE950">
        <v>0</v>
      </c>
      <c r="AI950" t="s">
        <v>220</v>
      </c>
      <c r="AJ950" t="s">
        <v>221</v>
      </c>
      <c r="AK950" s="15">
        <v>40952</v>
      </c>
      <c r="AL950">
        <v>5022.3900000000003</v>
      </c>
      <c r="AM950">
        <f t="shared" si="42"/>
        <v>43</v>
      </c>
      <c r="AN950" t="str">
        <f t="shared" si="43"/>
        <v>39-43</v>
      </c>
      <c r="AO950" t="str">
        <f t="shared" si="44"/>
        <v>4.000 a 5.999</v>
      </c>
    </row>
    <row r="951" spans="1:41" x14ac:dyDescent="0.25">
      <c r="A951" t="s">
        <v>3643</v>
      </c>
      <c r="B951" t="s">
        <v>239</v>
      </c>
      <c r="C951">
        <v>1433983</v>
      </c>
      <c r="D951">
        <v>5683014638</v>
      </c>
      <c r="E951" t="s">
        <v>3644</v>
      </c>
      <c r="F951" t="s">
        <v>209</v>
      </c>
      <c r="G951" t="s">
        <v>3645</v>
      </c>
      <c r="H951" t="s">
        <v>225</v>
      </c>
      <c r="I951" t="s">
        <v>212</v>
      </c>
      <c r="K951" t="s">
        <v>213</v>
      </c>
      <c r="L951" t="s">
        <v>261</v>
      </c>
      <c r="M951">
        <v>498</v>
      </c>
      <c r="N951" t="s">
        <v>423</v>
      </c>
      <c r="O951" t="s">
        <v>244</v>
      </c>
      <c r="P951">
        <v>211</v>
      </c>
      <c r="Q951" t="s">
        <v>245</v>
      </c>
      <c r="R951" t="s">
        <v>244</v>
      </c>
      <c r="T951" t="s">
        <v>252</v>
      </c>
      <c r="U951" t="s">
        <v>9754</v>
      </c>
      <c r="V951">
        <v>4</v>
      </c>
      <c r="W951">
        <v>13</v>
      </c>
      <c r="X951" t="s">
        <v>218</v>
      </c>
      <c r="Z951" t="s">
        <v>219</v>
      </c>
      <c r="AC951">
        <v>0</v>
      </c>
      <c r="AE951">
        <v>0</v>
      </c>
      <c r="AI951" t="s">
        <v>220</v>
      </c>
      <c r="AJ951" t="s">
        <v>221</v>
      </c>
      <c r="AK951" s="15">
        <v>37931</v>
      </c>
      <c r="AL951">
        <v>8507.16</v>
      </c>
      <c r="AM951">
        <f t="shared" si="42"/>
        <v>39</v>
      </c>
      <c r="AN951" t="str">
        <f t="shared" si="43"/>
        <v>39-43</v>
      </c>
      <c r="AO951" t="str">
        <f t="shared" si="44"/>
        <v>8.000 a 9.999</v>
      </c>
    </row>
    <row r="952" spans="1:41" x14ac:dyDescent="0.25">
      <c r="A952" t="s">
        <v>3646</v>
      </c>
      <c r="B952" t="s">
        <v>207</v>
      </c>
      <c r="C952">
        <v>2236139</v>
      </c>
      <c r="D952">
        <v>8723716622</v>
      </c>
      <c r="E952" t="s">
        <v>3647</v>
      </c>
      <c r="F952" t="s">
        <v>209</v>
      </c>
      <c r="G952" t="s">
        <v>3648</v>
      </c>
      <c r="H952" t="s">
        <v>225</v>
      </c>
      <c r="I952" t="s">
        <v>212</v>
      </c>
      <c r="K952" t="s">
        <v>213</v>
      </c>
      <c r="M952">
        <v>369</v>
      </c>
      <c r="N952" t="s">
        <v>1492</v>
      </c>
      <c r="O952" t="s">
        <v>215</v>
      </c>
      <c r="P952">
        <v>369</v>
      </c>
      <c r="Q952" t="s">
        <v>1492</v>
      </c>
      <c r="R952" t="s">
        <v>215</v>
      </c>
      <c r="T952" t="s">
        <v>252</v>
      </c>
      <c r="U952" t="s">
        <v>9755</v>
      </c>
      <c r="V952">
        <v>4</v>
      </c>
      <c r="W952">
        <v>5</v>
      </c>
      <c r="X952" t="s">
        <v>218</v>
      </c>
      <c r="Z952" t="s">
        <v>219</v>
      </c>
      <c r="AC952">
        <v>0</v>
      </c>
      <c r="AE952">
        <v>0</v>
      </c>
      <c r="AI952" t="s">
        <v>220</v>
      </c>
      <c r="AJ952" t="s">
        <v>347</v>
      </c>
      <c r="AK952" s="15">
        <v>42187</v>
      </c>
      <c r="AL952">
        <v>2998.52</v>
      </c>
      <c r="AM952">
        <f t="shared" si="42"/>
        <v>34</v>
      </c>
      <c r="AN952" t="str">
        <f t="shared" si="43"/>
        <v>34-38</v>
      </c>
      <c r="AO952" t="str">
        <f t="shared" si="44"/>
        <v>2.000 a 3.999</v>
      </c>
    </row>
    <row r="953" spans="1:41" x14ac:dyDescent="0.25">
      <c r="A953" t="s">
        <v>3649</v>
      </c>
      <c r="B953" t="s">
        <v>239</v>
      </c>
      <c r="C953">
        <v>2905105</v>
      </c>
      <c r="D953">
        <v>8685364663</v>
      </c>
      <c r="E953" t="s">
        <v>2636</v>
      </c>
      <c r="F953" t="s">
        <v>209</v>
      </c>
      <c r="G953" t="s">
        <v>3650</v>
      </c>
      <c r="H953" t="s">
        <v>287</v>
      </c>
      <c r="I953" t="s">
        <v>212</v>
      </c>
      <c r="K953" t="s">
        <v>213</v>
      </c>
      <c r="M953">
        <v>216</v>
      </c>
      <c r="N953" t="s">
        <v>489</v>
      </c>
      <c r="O953" t="s">
        <v>244</v>
      </c>
      <c r="P953">
        <v>211</v>
      </c>
      <c r="Q953" t="s">
        <v>245</v>
      </c>
      <c r="R953" t="s">
        <v>244</v>
      </c>
      <c r="T953" t="s">
        <v>217</v>
      </c>
      <c r="U953" t="s">
        <v>9755</v>
      </c>
      <c r="V953">
        <v>4</v>
      </c>
      <c r="W953">
        <v>5</v>
      </c>
      <c r="X953" t="s">
        <v>218</v>
      </c>
      <c r="Z953" t="s">
        <v>219</v>
      </c>
      <c r="AC953">
        <v>0</v>
      </c>
      <c r="AE953">
        <v>0</v>
      </c>
      <c r="AI953" t="s">
        <v>220</v>
      </c>
      <c r="AJ953" t="s">
        <v>221</v>
      </c>
      <c r="AK953" s="15">
        <v>42173</v>
      </c>
      <c r="AL953">
        <v>8214.2099999999991</v>
      </c>
      <c r="AM953">
        <f t="shared" si="42"/>
        <v>34</v>
      </c>
      <c r="AN953" t="str">
        <f t="shared" si="43"/>
        <v>34-38</v>
      </c>
      <c r="AO953" t="str">
        <f t="shared" si="44"/>
        <v>8.000 a 9.999</v>
      </c>
    </row>
    <row r="954" spans="1:41" x14ac:dyDescent="0.25">
      <c r="A954" t="s">
        <v>3651</v>
      </c>
      <c r="B954" t="s">
        <v>207</v>
      </c>
      <c r="C954">
        <v>3141346</v>
      </c>
      <c r="D954">
        <v>10652730612</v>
      </c>
      <c r="E954" t="s">
        <v>3652</v>
      </c>
      <c r="F954" t="s">
        <v>209</v>
      </c>
      <c r="G954" t="s">
        <v>3653</v>
      </c>
      <c r="H954" t="s">
        <v>211</v>
      </c>
      <c r="I954" t="s">
        <v>212</v>
      </c>
      <c r="K954" t="s">
        <v>213</v>
      </c>
      <c r="M954">
        <v>312</v>
      </c>
      <c r="N954" t="s">
        <v>406</v>
      </c>
      <c r="O954" t="s">
        <v>362</v>
      </c>
      <c r="P954">
        <v>305</v>
      </c>
      <c r="Q954" t="s">
        <v>407</v>
      </c>
      <c r="R954" t="s">
        <v>362</v>
      </c>
      <c r="T954" t="s">
        <v>290</v>
      </c>
      <c r="U954" t="s">
        <v>9755</v>
      </c>
      <c r="V954">
        <v>1</v>
      </c>
      <c r="W954">
        <v>3</v>
      </c>
      <c r="X954" t="s">
        <v>218</v>
      </c>
      <c r="Z954" t="s">
        <v>219</v>
      </c>
      <c r="AC954">
        <v>0</v>
      </c>
      <c r="AE954">
        <v>0</v>
      </c>
      <c r="AI954" t="s">
        <v>220</v>
      </c>
      <c r="AJ954" t="s">
        <v>221</v>
      </c>
      <c r="AK954" s="15">
        <v>43663</v>
      </c>
      <c r="AL954">
        <v>2641.55</v>
      </c>
      <c r="AM954">
        <f t="shared" si="42"/>
        <v>30</v>
      </c>
      <c r="AN954" t="str">
        <f t="shared" si="43"/>
        <v>29-33</v>
      </c>
      <c r="AO954" t="str">
        <f t="shared" si="44"/>
        <v>2.000 a 3.999</v>
      </c>
    </row>
    <row r="955" spans="1:41" x14ac:dyDescent="0.25">
      <c r="A955" t="s">
        <v>3654</v>
      </c>
      <c r="B955" t="s">
        <v>207</v>
      </c>
      <c r="C955">
        <v>1898685</v>
      </c>
      <c r="D955">
        <v>7537035644</v>
      </c>
      <c r="E955" t="s">
        <v>3655</v>
      </c>
      <c r="F955" t="s">
        <v>209</v>
      </c>
      <c r="G955" t="s">
        <v>3656</v>
      </c>
      <c r="H955" t="s">
        <v>225</v>
      </c>
      <c r="I955" t="s">
        <v>212</v>
      </c>
      <c r="K955" t="s">
        <v>213</v>
      </c>
      <c r="M955">
        <v>410</v>
      </c>
      <c r="N955" t="s">
        <v>1567</v>
      </c>
      <c r="O955" t="s">
        <v>215</v>
      </c>
      <c r="P955">
        <v>410</v>
      </c>
      <c r="Q955" t="s">
        <v>1567</v>
      </c>
      <c r="R955" t="s">
        <v>215</v>
      </c>
      <c r="T955" t="s">
        <v>263</v>
      </c>
      <c r="U955" t="s">
        <v>9755</v>
      </c>
      <c r="V955">
        <v>4</v>
      </c>
      <c r="W955">
        <v>8</v>
      </c>
      <c r="X955" t="s">
        <v>218</v>
      </c>
      <c r="Z955" t="s">
        <v>219</v>
      </c>
      <c r="AC955">
        <v>0</v>
      </c>
      <c r="AE955">
        <v>0</v>
      </c>
      <c r="AI955" t="s">
        <v>220</v>
      </c>
      <c r="AJ955" t="s">
        <v>221</v>
      </c>
      <c r="AK955" s="15">
        <v>40856</v>
      </c>
      <c r="AL955">
        <v>6995.48</v>
      </c>
      <c r="AM955">
        <f t="shared" si="42"/>
        <v>36</v>
      </c>
      <c r="AN955" t="str">
        <f t="shared" si="43"/>
        <v>34-38</v>
      </c>
      <c r="AO955" t="str">
        <f t="shared" si="44"/>
        <v>6.000 a 7.999</v>
      </c>
    </row>
    <row r="956" spans="1:41" x14ac:dyDescent="0.25">
      <c r="A956" t="s">
        <v>3657</v>
      </c>
      <c r="B956" t="s">
        <v>239</v>
      </c>
      <c r="C956">
        <v>1288088</v>
      </c>
      <c r="D956">
        <v>10615714676</v>
      </c>
      <c r="E956" t="s">
        <v>3658</v>
      </c>
      <c r="F956" t="s">
        <v>209</v>
      </c>
      <c r="G956" t="s">
        <v>3659</v>
      </c>
      <c r="H956" t="s">
        <v>225</v>
      </c>
      <c r="I956" t="s">
        <v>212</v>
      </c>
      <c r="K956" t="s">
        <v>213</v>
      </c>
      <c r="M956">
        <v>490</v>
      </c>
      <c r="N956" t="s">
        <v>770</v>
      </c>
      <c r="O956" t="s">
        <v>244</v>
      </c>
      <c r="P956">
        <v>211</v>
      </c>
      <c r="Q956" t="s">
        <v>245</v>
      </c>
      <c r="R956" t="s">
        <v>244</v>
      </c>
      <c r="T956" t="s">
        <v>217</v>
      </c>
      <c r="U956" t="s">
        <v>9755</v>
      </c>
      <c r="V956">
        <v>1</v>
      </c>
      <c r="W956">
        <v>4</v>
      </c>
      <c r="X956" t="s">
        <v>218</v>
      </c>
      <c r="Z956" t="s">
        <v>219</v>
      </c>
      <c r="AC956">
        <v>0</v>
      </c>
      <c r="AE956">
        <v>0</v>
      </c>
      <c r="AI956" t="s">
        <v>220</v>
      </c>
      <c r="AJ956" t="s">
        <v>221</v>
      </c>
      <c r="AK956" s="15">
        <v>42430</v>
      </c>
      <c r="AL956">
        <v>3842.39</v>
      </c>
      <c r="AM956">
        <f t="shared" si="42"/>
        <v>30</v>
      </c>
      <c r="AN956" t="str">
        <f t="shared" si="43"/>
        <v>29-33</v>
      </c>
      <c r="AO956" t="str">
        <f t="shared" si="44"/>
        <v>2.000 a 3.999</v>
      </c>
    </row>
    <row r="957" spans="1:41" x14ac:dyDescent="0.25">
      <c r="A957" t="s">
        <v>3660</v>
      </c>
      <c r="B957" t="s">
        <v>207</v>
      </c>
      <c r="C957">
        <v>3249422</v>
      </c>
      <c r="D957">
        <v>40293817820</v>
      </c>
      <c r="E957" t="s">
        <v>3661</v>
      </c>
      <c r="F957" t="s">
        <v>233</v>
      </c>
      <c r="G957" t="s">
        <v>3662</v>
      </c>
      <c r="H957" t="s">
        <v>225</v>
      </c>
      <c r="I957" t="s">
        <v>212</v>
      </c>
      <c r="K957" t="s">
        <v>213</v>
      </c>
      <c r="M957">
        <v>246</v>
      </c>
      <c r="N957" t="s">
        <v>469</v>
      </c>
      <c r="O957" t="s">
        <v>215</v>
      </c>
      <c r="P957">
        <v>246</v>
      </c>
      <c r="Q957" t="s">
        <v>469</v>
      </c>
      <c r="R957" t="s">
        <v>215</v>
      </c>
      <c r="T957" t="s">
        <v>217</v>
      </c>
      <c r="U957" t="s">
        <v>9755</v>
      </c>
      <c r="V957">
        <v>1</v>
      </c>
      <c r="W957">
        <v>1</v>
      </c>
      <c r="X957" t="s">
        <v>218</v>
      </c>
      <c r="Z957" t="s">
        <v>219</v>
      </c>
      <c r="AC957">
        <v>0</v>
      </c>
      <c r="AE957">
        <v>0</v>
      </c>
      <c r="AI957" t="s">
        <v>220</v>
      </c>
      <c r="AJ957" t="s">
        <v>221</v>
      </c>
      <c r="AK957" s="15">
        <v>44425</v>
      </c>
      <c r="AL957">
        <v>3078.98</v>
      </c>
      <c r="AM957">
        <f t="shared" si="42"/>
        <v>31</v>
      </c>
      <c r="AN957" t="str">
        <f t="shared" si="43"/>
        <v>29-33</v>
      </c>
      <c r="AO957" t="str">
        <f t="shared" si="44"/>
        <v>2.000 a 3.999</v>
      </c>
    </row>
    <row r="958" spans="1:41" x14ac:dyDescent="0.25">
      <c r="A958" t="s">
        <v>3663</v>
      </c>
      <c r="B958" t="s">
        <v>207</v>
      </c>
      <c r="C958">
        <v>410977</v>
      </c>
      <c r="D958">
        <v>15574920344</v>
      </c>
      <c r="E958" t="s">
        <v>3664</v>
      </c>
      <c r="F958" t="s">
        <v>209</v>
      </c>
      <c r="G958" t="s">
        <v>3665</v>
      </c>
      <c r="H958" t="s">
        <v>225</v>
      </c>
      <c r="I958" t="s">
        <v>212</v>
      </c>
      <c r="K958" t="s">
        <v>1218</v>
      </c>
      <c r="L958" t="s">
        <v>3666</v>
      </c>
      <c r="M958">
        <v>104</v>
      </c>
      <c r="N958" t="s">
        <v>2164</v>
      </c>
      <c r="O958" t="s">
        <v>228</v>
      </c>
      <c r="P958">
        <v>92</v>
      </c>
      <c r="Q958" t="s">
        <v>724</v>
      </c>
      <c r="R958" t="s">
        <v>228</v>
      </c>
      <c r="T958" t="s">
        <v>217</v>
      </c>
      <c r="U958" t="s">
        <v>9755</v>
      </c>
      <c r="V958">
        <v>4</v>
      </c>
      <c r="W958">
        <v>16</v>
      </c>
      <c r="X958" t="s">
        <v>218</v>
      </c>
      <c r="Z958" t="s">
        <v>219</v>
      </c>
      <c r="AC958">
        <v>0</v>
      </c>
      <c r="AE958">
        <v>0</v>
      </c>
      <c r="AI958" t="s">
        <v>220</v>
      </c>
      <c r="AJ958" t="s">
        <v>221</v>
      </c>
      <c r="AK958" s="15">
        <v>29342</v>
      </c>
      <c r="AL958">
        <v>8056.82</v>
      </c>
      <c r="AM958">
        <f t="shared" si="42"/>
        <v>64</v>
      </c>
      <c r="AN958" t="str">
        <f t="shared" si="43"/>
        <v>64-68</v>
      </c>
      <c r="AO958" t="str">
        <f t="shared" si="44"/>
        <v>8.000 a 9.999</v>
      </c>
    </row>
    <row r="959" spans="1:41" x14ac:dyDescent="0.25">
      <c r="A959" t="s">
        <v>3667</v>
      </c>
      <c r="B959" t="s">
        <v>239</v>
      </c>
      <c r="C959">
        <v>409955</v>
      </c>
      <c r="D959">
        <v>30185122604</v>
      </c>
      <c r="E959" t="s">
        <v>3668</v>
      </c>
      <c r="F959" t="s">
        <v>209</v>
      </c>
      <c r="G959" t="s">
        <v>3669</v>
      </c>
      <c r="H959" t="s">
        <v>225</v>
      </c>
      <c r="I959" t="s">
        <v>212</v>
      </c>
      <c r="K959" t="s">
        <v>213</v>
      </c>
      <c r="L959" t="s">
        <v>577</v>
      </c>
      <c r="M959">
        <v>488</v>
      </c>
      <c r="N959" t="s">
        <v>393</v>
      </c>
      <c r="O959" t="s">
        <v>244</v>
      </c>
      <c r="P959">
        <v>211</v>
      </c>
      <c r="Q959" t="s">
        <v>245</v>
      </c>
      <c r="R959" t="s">
        <v>244</v>
      </c>
      <c r="T959" t="s">
        <v>217</v>
      </c>
      <c r="U959" t="s">
        <v>9755</v>
      </c>
      <c r="V959">
        <v>4</v>
      </c>
      <c r="W959">
        <v>16</v>
      </c>
      <c r="X959" t="s">
        <v>218</v>
      </c>
      <c r="Z959" t="s">
        <v>219</v>
      </c>
      <c r="AC959">
        <v>0</v>
      </c>
      <c r="AE959">
        <v>0</v>
      </c>
      <c r="AI959" t="s">
        <v>220</v>
      </c>
      <c r="AJ959" t="s">
        <v>221</v>
      </c>
      <c r="AK959" s="15">
        <v>28324</v>
      </c>
      <c r="AL959">
        <v>10141.16</v>
      </c>
      <c r="AM959">
        <f t="shared" si="42"/>
        <v>64</v>
      </c>
      <c r="AN959" t="str">
        <f t="shared" si="43"/>
        <v>64-68</v>
      </c>
      <c r="AO959" t="str">
        <f t="shared" si="44"/>
        <v>10.000 a 11.999</v>
      </c>
    </row>
    <row r="960" spans="1:41" x14ac:dyDescent="0.25">
      <c r="A960" t="s">
        <v>3670</v>
      </c>
      <c r="B960" t="s">
        <v>239</v>
      </c>
      <c r="C960">
        <v>1123396</v>
      </c>
      <c r="D960">
        <v>52626172634</v>
      </c>
      <c r="E960" t="s">
        <v>3671</v>
      </c>
      <c r="F960" t="s">
        <v>233</v>
      </c>
      <c r="G960" t="s">
        <v>3672</v>
      </c>
      <c r="H960" t="s">
        <v>335</v>
      </c>
      <c r="I960" t="s">
        <v>212</v>
      </c>
      <c r="K960" t="s">
        <v>213</v>
      </c>
      <c r="L960" t="s">
        <v>1962</v>
      </c>
      <c r="M960">
        <v>751</v>
      </c>
      <c r="N960" t="s">
        <v>622</v>
      </c>
      <c r="O960" t="s">
        <v>283</v>
      </c>
      <c r="P960">
        <v>743</v>
      </c>
      <c r="Q960" t="s">
        <v>282</v>
      </c>
      <c r="R960" t="s">
        <v>283</v>
      </c>
      <c r="T960" t="s">
        <v>1975</v>
      </c>
      <c r="U960" t="s">
        <v>9752</v>
      </c>
      <c r="V960">
        <v>4</v>
      </c>
      <c r="W960">
        <v>16</v>
      </c>
      <c r="X960" t="s">
        <v>218</v>
      </c>
      <c r="Z960" t="s">
        <v>219</v>
      </c>
      <c r="AC960">
        <v>0</v>
      </c>
      <c r="AE960">
        <v>0</v>
      </c>
      <c r="AI960" t="s">
        <v>220</v>
      </c>
      <c r="AJ960" t="s">
        <v>221</v>
      </c>
      <c r="AK960" s="15">
        <v>34691</v>
      </c>
      <c r="AL960">
        <v>3011.51</v>
      </c>
      <c r="AM960">
        <f t="shared" si="42"/>
        <v>57</v>
      </c>
      <c r="AN960" t="str">
        <f t="shared" si="43"/>
        <v>54-58</v>
      </c>
      <c r="AO960" t="str">
        <f t="shared" si="44"/>
        <v>2.000 a 3.999</v>
      </c>
    </row>
    <row r="961" spans="1:41" x14ac:dyDescent="0.25">
      <c r="A961" t="s">
        <v>3673</v>
      </c>
      <c r="B961" t="s">
        <v>207</v>
      </c>
      <c r="C961">
        <v>413099</v>
      </c>
      <c r="D961">
        <v>27364887687</v>
      </c>
      <c r="E961" t="s">
        <v>3674</v>
      </c>
      <c r="F961" t="s">
        <v>233</v>
      </c>
      <c r="G961" t="s">
        <v>3675</v>
      </c>
      <c r="H961" t="s">
        <v>225</v>
      </c>
      <c r="I961" t="s">
        <v>212</v>
      </c>
      <c r="K961" t="s">
        <v>213</v>
      </c>
      <c r="L961" t="s">
        <v>235</v>
      </c>
      <c r="M961">
        <v>893</v>
      </c>
      <c r="N961" t="s">
        <v>3676</v>
      </c>
      <c r="O961" t="s">
        <v>228</v>
      </c>
      <c r="P961">
        <v>112</v>
      </c>
      <c r="Q961" t="s">
        <v>2621</v>
      </c>
      <c r="R961" t="s">
        <v>228</v>
      </c>
      <c r="T961" t="s">
        <v>499</v>
      </c>
      <c r="U961" t="s">
        <v>9754</v>
      </c>
      <c r="V961">
        <v>3</v>
      </c>
      <c r="W961">
        <v>16</v>
      </c>
      <c r="X961" t="s">
        <v>218</v>
      </c>
      <c r="Z961" t="s">
        <v>219</v>
      </c>
      <c r="AC961">
        <v>0</v>
      </c>
      <c r="AE961">
        <v>0</v>
      </c>
      <c r="AI961" t="s">
        <v>220</v>
      </c>
      <c r="AJ961" t="s">
        <v>221</v>
      </c>
      <c r="AK961" s="15">
        <v>30238</v>
      </c>
      <c r="AL961">
        <v>5763.48</v>
      </c>
      <c r="AM961">
        <f t="shared" si="42"/>
        <v>68</v>
      </c>
      <c r="AN961" t="str">
        <f t="shared" si="43"/>
        <v>64-68</v>
      </c>
      <c r="AO961" t="str">
        <f t="shared" si="44"/>
        <v>4.000 a 5.999</v>
      </c>
    </row>
    <row r="962" spans="1:41" x14ac:dyDescent="0.25">
      <c r="A962" t="s">
        <v>3677</v>
      </c>
      <c r="B962" t="s">
        <v>207</v>
      </c>
      <c r="C962">
        <v>413060</v>
      </c>
      <c r="D962">
        <v>32060840678</v>
      </c>
      <c r="E962" t="s">
        <v>3678</v>
      </c>
      <c r="F962" t="s">
        <v>233</v>
      </c>
      <c r="G962" t="s">
        <v>3679</v>
      </c>
      <c r="H962" t="s">
        <v>287</v>
      </c>
      <c r="I962" t="s">
        <v>212</v>
      </c>
      <c r="K962" t="s">
        <v>213</v>
      </c>
      <c r="L962" t="s">
        <v>261</v>
      </c>
      <c r="M962">
        <v>694</v>
      </c>
      <c r="N962" t="s">
        <v>1394</v>
      </c>
      <c r="O962" t="s">
        <v>228</v>
      </c>
      <c r="P962">
        <v>59</v>
      </c>
      <c r="Q962" t="s">
        <v>251</v>
      </c>
      <c r="R962" t="s">
        <v>215</v>
      </c>
      <c r="T962" t="s">
        <v>252</v>
      </c>
      <c r="U962" t="s">
        <v>9755</v>
      </c>
      <c r="V962">
        <v>4</v>
      </c>
      <c r="W962">
        <v>16</v>
      </c>
      <c r="X962" t="s">
        <v>218</v>
      </c>
      <c r="Z962" t="s">
        <v>219</v>
      </c>
      <c r="AC962">
        <v>0</v>
      </c>
      <c r="AE962">
        <v>0</v>
      </c>
      <c r="AI962" t="s">
        <v>220</v>
      </c>
      <c r="AJ962" t="s">
        <v>221</v>
      </c>
      <c r="AK962" s="15">
        <v>32167</v>
      </c>
      <c r="AL962">
        <v>9275.4500000000007</v>
      </c>
      <c r="AM962">
        <f t="shared" si="42"/>
        <v>66</v>
      </c>
      <c r="AN962" t="str">
        <f t="shared" si="43"/>
        <v>64-68</v>
      </c>
      <c r="AO962" t="str">
        <f t="shared" si="44"/>
        <v>8.000 a 9.999</v>
      </c>
    </row>
    <row r="963" spans="1:41" x14ac:dyDescent="0.25">
      <c r="A963" t="s">
        <v>3680</v>
      </c>
      <c r="B963" t="s">
        <v>207</v>
      </c>
      <c r="C963">
        <v>1752643</v>
      </c>
      <c r="D963">
        <v>39417778668</v>
      </c>
      <c r="E963" t="s">
        <v>3681</v>
      </c>
      <c r="F963" t="s">
        <v>233</v>
      </c>
      <c r="G963" t="s">
        <v>3682</v>
      </c>
      <c r="H963" t="s">
        <v>225</v>
      </c>
      <c r="I963" t="s">
        <v>212</v>
      </c>
      <c r="K963" t="s">
        <v>213</v>
      </c>
      <c r="M963">
        <v>372</v>
      </c>
      <c r="N963" t="s">
        <v>326</v>
      </c>
      <c r="O963" t="s">
        <v>215</v>
      </c>
      <c r="P963">
        <v>372</v>
      </c>
      <c r="Q963" t="s">
        <v>326</v>
      </c>
      <c r="R963" t="s">
        <v>215</v>
      </c>
      <c r="T963" t="s">
        <v>290</v>
      </c>
      <c r="U963" t="s">
        <v>9755</v>
      </c>
      <c r="V963">
        <v>1</v>
      </c>
      <c r="W963">
        <v>9</v>
      </c>
      <c r="X963" t="s">
        <v>218</v>
      </c>
      <c r="Z963" t="s">
        <v>219</v>
      </c>
      <c r="AC963">
        <v>0</v>
      </c>
      <c r="AE963">
        <v>0</v>
      </c>
      <c r="AI963" t="s">
        <v>220</v>
      </c>
      <c r="AJ963" t="s">
        <v>221</v>
      </c>
      <c r="AK963" s="15">
        <v>40204</v>
      </c>
      <c r="AL963">
        <v>3484.31</v>
      </c>
      <c r="AM963">
        <f t="shared" ref="AM963:AM1026" si="45">(YEAR($AR$3))-YEAR(E963)</f>
        <v>65</v>
      </c>
      <c r="AN963" t="str">
        <f t="shared" ref="AN963:AN1026" si="46">VLOOKUP(AM963,$AT$3:$AU$14,2,1)</f>
        <v>64-68</v>
      </c>
      <c r="AO963" t="str">
        <f t="shared" ref="AO963:AO1026" si="47">VLOOKUP(AL963,$AV$3:$AW$13,2,1)</f>
        <v>2.000 a 3.999</v>
      </c>
    </row>
    <row r="964" spans="1:41" x14ac:dyDescent="0.25">
      <c r="A964" t="s">
        <v>3683</v>
      </c>
      <c r="B964" t="s">
        <v>207</v>
      </c>
      <c r="C964">
        <v>409486</v>
      </c>
      <c r="D964">
        <v>18226132649</v>
      </c>
      <c r="E964" t="s">
        <v>3684</v>
      </c>
      <c r="F964" t="s">
        <v>233</v>
      </c>
      <c r="G964" t="s">
        <v>3685</v>
      </c>
      <c r="H964" t="s">
        <v>225</v>
      </c>
      <c r="I964" t="s">
        <v>212</v>
      </c>
      <c r="K964" t="s">
        <v>213</v>
      </c>
      <c r="L964" t="s">
        <v>3686</v>
      </c>
      <c r="M964">
        <v>399</v>
      </c>
      <c r="N964" t="s">
        <v>525</v>
      </c>
      <c r="O964" t="s">
        <v>298</v>
      </c>
      <c r="P964">
        <v>399</v>
      </c>
      <c r="Q964" t="s">
        <v>525</v>
      </c>
      <c r="R964" t="s">
        <v>298</v>
      </c>
      <c r="T964" t="s">
        <v>462</v>
      </c>
      <c r="U964" t="s">
        <v>9755</v>
      </c>
      <c r="V964">
        <v>1</v>
      </c>
      <c r="W964">
        <v>16</v>
      </c>
      <c r="X964" t="s">
        <v>218</v>
      </c>
      <c r="Z964" t="s">
        <v>219</v>
      </c>
      <c r="AC964">
        <v>0</v>
      </c>
      <c r="AE964">
        <v>0</v>
      </c>
      <c r="AI964" t="s">
        <v>220</v>
      </c>
      <c r="AJ964" t="s">
        <v>221</v>
      </c>
      <c r="AK964" s="15">
        <v>27089</v>
      </c>
      <c r="AL964">
        <v>12585.47</v>
      </c>
      <c r="AM964">
        <f t="shared" si="45"/>
        <v>69</v>
      </c>
      <c r="AN964" t="str">
        <f t="shared" si="46"/>
        <v>69 ou mais</v>
      </c>
      <c r="AO964" t="str">
        <f t="shared" si="47"/>
        <v>12.000 a 13.999</v>
      </c>
    </row>
    <row r="965" spans="1:41" x14ac:dyDescent="0.25">
      <c r="A965" t="s">
        <v>3687</v>
      </c>
      <c r="B965" t="s">
        <v>207</v>
      </c>
      <c r="C965">
        <v>3270471</v>
      </c>
      <c r="D965">
        <v>96684488391</v>
      </c>
      <c r="E965" t="s">
        <v>3688</v>
      </c>
      <c r="F965" t="s">
        <v>233</v>
      </c>
      <c r="G965" t="s">
        <v>3689</v>
      </c>
      <c r="H965" t="s">
        <v>211</v>
      </c>
      <c r="I965" t="s">
        <v>212</v>
      </c>
      <c r="K965" t="s">
        <v>1373</v>
      </c>
      <c r="M965">
        <v>372</v>
      </c>
      <c r="N965" t="s">
        <v>326</v>
      </c>
      <c r="O965" t="s">
        <v>215</v>
      </c>
      <c r="P965">
        <v>372</v>
      </c>
      <c r="Q965" t="s">
        <v>326</v>
      </c>
      <c r="R965" t="s">
        <v>215</v>
      </c>
      <c r="T965" t="s">
        <v>217</v>
      </c>
      <c r="U965" t="s">
        <v>9755</v>
      </c>
      <c r="V965">
        <v>1</v>
      </c>
      <c r="W965">
        <v>1</v>
      </c>
      <c r="X965" t="s">
        <v>218</v>
      </c>
      <c r="Z965" t="s">
        <v>219</v>
      </c>
      <c r="AC965">
        <v>0</v>
      </c>
      <c r="AE965">
        <v>0</v>
      </c>
      <c r="AI965" t="s">
        <v>220</v>
      </c>
      <c r="AJ965" t="s">
        <v>221</v>
      </c>
      <c r="AK965" s="15">
        <v>44588</v>
      </c>
      <c r="AL965">
        <v>3181.04</v>
      </c>
      <c r="AM965">
        <f t="shared" si="45"/>
        <v>38</v>
      </c>
      <c r="AN965" t="str">
        <f t="shared" si="46"/>
        <v>34-38</v>
      </c>
      <c r="AO965" t="str">
        <f t="shared" si="47"/>
        <v>2.000 a 3.999</v>
      </c>
    </row>
    <row r="966" spans="1:41" x14ac:dyDescent="0.25">
      <c r="A966" t="s">
        <v>3690</v>
      </c>
      <c r="B966" t="s">
        <v>239</v>
      </c>
      <c r="C966">
        <v>2135925</v>
      </c>
      <c r="D966">
        <v>2011721350</v>
      </c>
      <c r="E966" t="s">
        <v>3691</v>
      </c>
      <c r="F966" t="s">
        <v>233</v>
      </c>
      <c r="G966" t="s">
        <v>3692</v>
      </c>
      <c r="H966" t="s">
        <v>225</v>
      </c>
      <c r="I966" t="s">
        <v>212</v>
      </c>
      <c r="K966" t="s">
        <v>1218</v>
      </c>
      <c r="M966">
        <v>769</v>
      </c>
      <c r="N966" t="s">
        <v>288</v>
      </c>
      <c r="O966" t="s">
        <v>283</v>
      </c>
      <c r="P966">
        <v>746</v>
      </c>
      <c r="Q966" t="s">
        <v>289</v>
      </c>
      <c r="R966" t="s">
        <v>283</v>
      </c>
      <c r="T966" t="s">
        <v>217</v>
      </c>
      <c r="U966" t="s">
        <v>9755</v>
      </c>
      <c r="V966">
        <v>4</v>
      </c>
      <c r="W966">
        <v>6</v>
      </c>
      <c r="X966" t="s">
        <v>218</v>
      </c>
      <c r="Z966" t="s">
        <v>219</v>
      </c>
      <c r="AC966">
        <v>0</v>
      </c>
      <c r="AE966">
        <v>0</v>
      </c>
      <c r="AI966" t="s">
        <v>220</v>
      </c>
      <c r="AJ966" t="s">
        <v>291</v>
      </c>
      <c r="AK966" s="15">
        <v>41827</v>
      </c>
      <c r="AL966">
        <v>5399.95</v>
      </c>
      <c r="AM966">
        <f t="shared" si="45"/>
        <v>36</v>
      </c>
      <c r="AN966" t="str">
        <f t="shared" si="46"/>
        <v>34-38</v>
      </c>
      <c r="AO966" t="str">
        <f t="shared" si="47"/>
        <v>4.000 a 5.999</v>
      </c>
    </row>
    <row r="967" spans="1:41" x14ac:dyDescent="0.25">
      <c r="A967" t="s">
        <v>3693</v>
      </c>
      <c r="B967" t="s">
        <v>207</v>
      </c>
      <c r="C967">
        <v>1649864</v>
      </c>
      <c r="D967">
        <v>5362002627</v>
      </c>
      <c r="E967" t="s">
        <v>3694</v>
      </c>
      <c r="F967" t="s">
        <v>209</v>
      </c>
      <c r="G967" t="s">
        <v>3695</v>
      </c>
      <c r="H967" t="s">
        <v>211</v>
      </c>
      <c r="I967" t="s">
        <v>212</v>
      </c>
      <c r="K967" t="s">
        <v>213</v>
      </c>
      <c r="L967" t="s">
        <v>281</v>
      </c>
      <c r="M967">
        <v>955</v>
      </c>
      <c r="N967" t="s">
        <v>1093</v>
      </c>
      <c r="O967" t="s">
        <v>237</v>
      </c>
      <c r="P967">
        <v>944</v>
      </c>
      <c r="Q967" t="s">
        <v>313</v>
      </c>
      <c r="R967" t="s">
        <v>215</v>
      </c>
      <c r="T967" t="s">
        <v>217</v>
      </c>
      <c r="U967" t="s">
        <v>9756</v>
      </c>
      <c r="V967">
        <v>4</v>
      </c>
      <c r="W967">
        <v>10</v>
      </c>
      <c r="X967" t="s">
        <v>218</v>
      </c>
      <c r="Z967" t="s">
        <v>219</v>
      </c>
      <c r="AC967">
        <v>0</v>
      </c>
      <c r="AE967">
        <v>0</v>
      </c>
      <c r="AI967" t="s">
        <v>220</v>
      </c>
      <c r="AJ967" t="s">
        <v>221</v>
      </c>
      <c r="AK967" s="15">
        <v>39680</v>
      </c>
      <c r="AL967">
        <v>8601.52</v>
      </c>
      <c r="AM967">
        <f t="shared" si="45"/>
        <v>41</v>
      </c>
      <c r="AN967" t="str">
        <f t="shared" si="46"/>
        <v>39-43</v>
      </c>
      <c r="AO967" t="str">
        <f t="shared" si="47"/>
        <v>8.000 a 9.999</v>
      </c>
    </row>
    <row r="968" spans="1:41" x14ac:dyDescent="0.25">
      <c r="A968" t="s">
        <v>3696</v>
      </c>
      <c r="B968" t="s">
        <v>207</v>
      </c>
      <c r="C968">
        <v>2058700</v>
      </c>
      <c r="D968">
        <v>6330139601</v>
      </c>
      <c r="E968" t="s">
        <v>3697</v>
      </c>
      <c r="F968" t="s">
        <v>233</v>
      </c>
      <c r="G968" t="s">
        <v>3698</v>
      </c>
      <c r="H968" t="s">
        <v>225</v>
      </c>
      <c r="I968" t="s">
        <v>212</v>
      </c>
      <c r="K968" t="s">
        <v>242</v>
      </c>
      <c r="M968">
        <v>391</v>
      </c>
      <c r="N968" t="s">
        <v>276</v>
      </c>
      <c r="O968" t="s">
        <v>215</v>
      </c>
      <c r="P968">
        <v>391</v>
      </c>
      <c r="Q968" t="s">
        <v>276</v>
      </c>
      <c r="R968" t="s">
        <v>215</v>
      </c>
      <c r="T968" t="s">
        <v>252</v>
      </c>
      <c r="U968" t="s">
        <v>9755</v>
      </c>
      <c r="V968">
        <v>2</v>
      </c>
      <c r="W968">
        <v>7</v>
      </c>
      <c r="X968" t="s">
        <v>218</v>
      </c>
      <c r="Z968" t="s">
        <v>219</v>
      </c>
      <c r="AC968">
        <v>0</v>
      </c>
      <c r="AE968">
        <v>0</v>
      </c>
      <c r="AI968" t="s">
        <v>220</v>
      </c>
      <c r="AJ968" t="s">
        <v>221</v>
      </c>
      <c r="AK968" s="15">
        <v>41533</v>
      </c>
      <c r="AL968">
        <v>3998.03</v>
      </c>
      <c r="AM968">
        <f t="shared" si="45"/>
        <v>43</v>
      </c>
      <c r="AN968" t="str">
        <f t="shared" si="46"/>
        <v>39-43</v>
      </c>
      <c r="AO968" t="str">
        <f t="shared" si="47"/>
        <v>2.000 a 3.999</v>
      </c>
    </row>
    <row r="969" spans="1:41" x14ac:dyDescent="0.25">
      <c r="A969" t="s">
        <v>3699</v>
      </c>
      <c r="B969" t="s">
        <v>207</v>
      </c>
      <c r="C969">
        <v>3304323</v>
      </c>
      <c r="D969">
        <v>1196054657</v>
      </c>
      <c r="E969" t="s">
        <v>3700</v>
      </c>
      <c r="F969" t="s">
        <v>233</v>
      </c>
      <c r="G969" t="s">
        <v>3701</v>
      </c>
      <c r="H969" t="s">
        <v>225</v>
      </c>
      <c r="I969" t="s">
        <v>212</v>
      </c>
      <c r="K969" t="s">
        <v>213</v>
      </c>
      <c r="M969">
        <v>673</v>
      </c>
      <c r="N969" t="s">
        <v>460</v>
      </c>
      <c r="O969" t="s">
        <v>215</v>
      </c>
      <c r="P969">
        <v>59</v>
      </c>
      <c r="Q969" t="s">
        <v>251</v>
      </c>
      <c r="R969" t="s">
        <v>215</v>
      </c>
      <c r="T969" t="s">
        <v>252</v>
      </c>
      <c r="U969" t="s">
        <v>9755</v>
      </c>
      <c r="V969">
        <v>1</v>
      </c>
      <c r="W969">
        <v>1</v>
      </c>
      <c r="X969" t="s">
        <v>218</v>
      </c>
      <c r="Z969" t="s">
        <v>219</v>
      </c>
      <c r="AC969">
        <v>0</v>
      </c>
      <c r="AE969">
        <v>0</v>
      </c>
      <c r="AI969" t="s">
        <v>220</v>
      </c>
      <c r="AJ969" t="s">
        <v>221</v>
      </c>
      <c r="AK969" s="15">
        <v>44784</v>
      </c>
      <c r="AL969">
        <v>3058.7</v>
      </c>
      <c r="AM969">
        <f t="shared" si="45"/>
        <v>42</v>
      </c>
      <c r="AN969" t="str">
        <f t="shared" si="46"/>
        <v>39-43</v>
      </c>
      <c r="AO969" t="str">
        <f t="shared" si="47"/>
        <v>2.000 a 3.999</v>
      </c>
    </row>
    <row r="970" spans="1:41" x14ac:dyDescent="0.25">
      <c r="A970" t="s">
        <v>3702</v>
      </c>
      <c r="B970" t="s">
        <v>207</v>
      </c>
      <c r="C970">
        <v>2102926</v>
      </c>
      <c r="D970">
        <v>74475746604</v>
      </c>
      <c r="E970" t="s">
        <v>3703</v>
      </c>
      <c r="F970" t="s">
        <v>233</v>
      </c>
      <c r="G970" t="s">
        <v>3704</v>
      </c>
      <c r="H970" t="s">
        <v>225</v>
      </c>
      <c r="I970" t="s">
        <v>212</v>
      </c>
      <c r="K970" t="s">
        <v>213</v>
      </c>
      <c r="M970">
        <v>118</v>
      </c>
      <c r="N970" t="s">
        <v>864</v>
      </c>
      <c r="O970" t="s">
        <v>228</v>
      </c>
      <c r="P970">
        <v>117</v>
      </c>
      <c r="Q970" t="s">
        <v>865</v>
      </c>
      <c r="R970" t="s">
        <v>228</v>
      </c>
      <c r="T970" t="s">
        <v>771</v>
      </c>
      <c r="U970" t="s">
        <v>9754</v>
      </c>
      <c r="V970">
        <v>2</v>
      </c>
      <c r="W970">
        <v>6</v>
      </c>
      <c r="X970" t="s">
        <v>218</v>
      </c>
      <c r="Z970" t="s">
        <v>219</v>
      </c>
      <c r="AC970">
        <v>0</v>
      </c>
      <c r="AE970">
        <v>0</v>
      </c>
      <c r="AI970" t="s">
        <v>220</v>
      </c>
      <c r="AJ970" t="s">
        <v>221</v>
      </c>
      <c r="AK970" s="15">
        <v>41722</v>
      </c>
      <c r="AL970">
        <v>3156.1</v>
      </c>
      <c r="AM970">
        <f t="shared" si="45"/>
        <v>52</v>
      </c>
      <c r="AN970" t="str">
        <f t="shared" si="46"/>
        <v>49-53</v>
      </c>
      <c r="AO970" t="str">
        <f t="shared" si="47"/>
        <v>2.000 a 3.999</v>
      </c>
    </row>
    <row r="971" spans="1:41" x14ac:dyDescent="0.25">
      <c r="A971" t="s">
        <v>3705</v>
      </c>
      <c r="B971" t="s">
        <v>239</v>
      </c>
      <c r="C971">
        <v>2678636</v>
      </c>
      <c r="D971">
        <v>1455530603</v>
      </c>
      <c r="E971" t="s">
        <v>3706</v>
      </c>
      <c r="F971" t="s">
        <v>233</v>
      </c>
      <c r="G971" t="s">
        <v>3707</v>
      </c>
      <c r="H971" t="s">
        <v>225</v>
      </c>
      <c r="I971" t="s">
        <v>212</v>
      </c>
      <c r="K971" t="s">
        <v>213</v>
      </c>
      <c r="M971">
        <v>771</v>
      </c>
      <c r="N971" t="s">
        <v>303</v>
      </c>
      <c r="O971" t="s">
        <v>283</v>
      </c>
      <c r="P971">
        <v>746</v>
      </c>
      <c r="Q971" t="s">
        <v>289</v>
      </c>
      <c r="R971" t="s">
        <v>283</v>
      </c>
      <c r="T971" t="s">
        <v>217</v>
      </c>
      <c r="U971" t="s">
        <v>9756</v>
      </c>
      <c r="V971">
        <v>1</v>
      </c>
      <c r="W971">
        <v>5</v>
      </c>
      <c r="X971" t="s">
        <v>218</v>
      </c>
      <c r="Z971" t="s">
        <v>219</v>
      </c>
      <c r="AC971">
        <v>0</v>
      </c>
      <c r="AE971">
        <v>0</v>
      </c>
      <c r="AI971" t="s">
        <v>220</v>
      </c>
      <c r="AJ971" t="s">
        <v>221</v>
      </c>
      <c r="AK971" s="15">
        <v>42294</v>
      </c>
      <c r="AL971">
        <v>12667.2</v>
      </c>
      <c r="AM971">
        <f t="shared" si="45"/>
        <v>39</v>
      </c>
      <c r="AN971" t="str">
        <f t="shared" si="46"/>
        <v>39-43</v>
      </c>
      <c r="AO971" t="str">
        <f t="shared" si="47"/>
        <v>12.000 a 13.999</v>
      </c>
    </row>
    <row r="972" spans="1:41" x14ac:dyDescent="0.25">
      <c r="A972" t="s">
        <v>3708</v>
      </c>
      <c r="B972" t="s">
        <v>207</v>
      </c>
      <c r="C972">
        <v>1512093</v>
      </c>
      <c r="D972">
        <v>1435529618</v>
      </c>
      <c r="E972" t="s">
        <v>3709</v>
      </c>
      <c r="F972" t="s">
        <v>233</v>
      </c>
      <c r="G972" t="s">
        <v>3710</v>
      </c>
      <c r="H972" t="s">
        <v>225</v>
      </c>
      <c r="I972" t="s">
        <v>212</v>
      </c>
      <c r="K972" t="s">
        <v>645</v>
      </c>
      <c r="L972" t="s">
        <v>3711</v>
      </c>
      <c r="M972">
        <v>414</v>
      </c>
      <c r="N972" t="s">
        <v>587</v>
      </c>
      <c r="O972" t="s">
        <v>215</v>
      </c>
      <c r="P972">
        <v>414</v>
      </c>
      <c r="Q972" t="s">
        <v>587</v>
      </c>
      <c r="R972" t="s">
        <v>215</v>
      </c>
      <c r="T972" t="s">
        <v>217</v>
      </c>
      <c r="U972" t="s">
        <v>9755</v>
      </c>
      <c r="V972">
        <v>4</v>
      </c>
      <c r="W972">
        <v>12</v>
      </c>
      <c r="X972" t="s">
        <v>218</v>
      </c>
      <c r="Z972" t="s">
        <v>219</v>
      </c>
      <c r="AC972">
        <v>0</v>
      </c>
      <c r="AE972">
        <v>0</v>
      </c>
      <c r="AI972" t="s">
        <v>220</v>
      </c>
      <c r="AJ972" t="s">
        <v>221</v>
      </c>
      <c r="AK972" s="15">
        <v>38659</v>
      </c>
      <c r="AL972">
        <v>5618.43</v>
      </c>
      <c r="AM972">
        <f t="shared" si="45"/>
        <v>37</v>
      </c>
      <c r="AN972" t="str">
        <f t="shared" si="46"/>
        <v>34-38</v>
      </c>
      <c r="AO972" t="str">
        <f t="shared" si="47"/>
        <v>4.000 a 5.999</v>
      </c>
    </row>
    <row r="973" spans="1:41" x14ac:dyDescent="0.25">
      <c r="A973" t="s">
        <v>3712</v>
      </c>
      <c r="B973" t="s">
        <v>207</v>
      </c>
      <c r="C973">
        <v>1621980</v>
      </c>
      <c r="D973">
        <v>8041056695</v>
      </c>
      <c r="E973" t="s">
        <v>3713</v>
      </c>
      <c r="F973" t="s">
        <v>233</v>
      </c>
      <c r="G973" t="s">
        <v>3714</v>
      </c>
      <c r="H973" t="s">
        <v>211</v>
      </c>
      <c r="I973" t="s">
        <v>212</v>
      </c>
      <c r="K973" t="s">
        <v>213</v>
      </c>
      <c r="L973" t="s">
        <v>261</v>
      </c>
      <c r="M973">
        <v>356</v>
      </c>
      <c r="N973" t="s">
        <v>1214</v>
      </c>
      <c r="O973" t="s">
        <v>215</v>
      </c>
      <c r="P973">
        <v>356</v>
      </c>
      <c r="Q973" t="s">
        <v>1214</v>
      </c>
      <c r="R973" t="s">
        <v>215</v>
      </c>
      <c r="T973" t="s">
        <v>230</v>
      </c>
      <c r="U973" t="s">
        <v>9755</v>
      </c>
      <c r="V973">
        <v>4</v>
      </c>
      <c r="W973">
        <v>10</v>
      </c>
      <c r="X973" t="s">
        <v>218</v>
      </c>
      <c r="Z973" t="s">
        <v>219</v>
      </c>
      <c r="AC973">
        <v>0</v>
      </c>
      <c r="AE973">
        <v>0</v>
      </c>
      <c r="AI973" t="s">
        <v>220</v>
      </c>
      <c r="AJ973" t="s">
        <v>221</v>
      </c>
      <c r="AK973" s="15">
        <v>39538</v>
      </c>
      <c r="AL973">
        <v>6047.64</v>
      </c>
      <c r="AM973">
        <f t="shared" si="45"/>
        <v>35</v>
      </c>
      <c r="AN973" t="str">
        <f t="shared" si="46"/>
        <v>34-38</v>
      </c>
      <c r="AO973" t="str">
        <f t="shared" si="47"/>
        <v>6.000 a 7.999</v>
      </c>
    </row>
    <row r="974" spans="1:41" x14ac:dyDescent="0.25">
      <c r="A974" t="s">
        <v>3715</v>
      </c>
      <c r="B974" t="s">
        <v>207</v>
      </c>
      <c r="C974">
        <v>1232521</v>
      </c>
      <c r="D974">
        <v>5976834175</v>
      </c>
      <c r="E974" t="s">
        <v>3716</v>
      </c>
      <c r="F974" t="s">
        <v>233</v>
      </c>
      <c r="G974" t="s">
        <v>3717</v>
      </c>
      <c r="H974" t="s">
        <v>335</v>
      </c>
      <c r="I974" t="s">
        <v>212</v>
      </c>
      <c r="K974" t="s">
        <v>645</v>
      </c>
      <c r="M974">
        <v>789</v>
      </c>
      <c r="N974" t="s">
        <v>1566</v>
      </c>
      <c r="O974" t="s">
        <v>434</v>
      </c>
      <c r="P974">
        <v>410</v>
      </c>
      <c r="Q974" t="s">
        <v>1567</v>
      </c>
      <c r="R974" t="s">
        <v>215</v>
      </c>
      <c r="T974" t="s">
        <v>252</v>
      </c>
      <c r="U974" t="s">
        <v>9755</v>
      </c>
      <c r="V974">
        <v>1</v>
      </c>
      <c r="W974">
        <v>1</v>
      </c>
      <c r="X974" t="s">
        <v>218</v>
      </c>
      <c r="Z974" t="s">
        <v>219</v>
      </c>
      <c r="AC974">
        <v>0</v>
      </c>
      <c r="AE974">
        <v>0</v>
      </c>
      <c r="AI974" t="s">
        <v>220</v>
      </c>
      <c r="AJ974" t="s">
        <v>221</v>
      </c>
      <c r="AK974" s="15">
        <v>44608</v>
      </c>
      <c r="AL974">
        <v>3266.68</v>
      </c>
      <c r="AM974">
        <f t="shared" si="45"/>
        <v>23</v>
      </c>
      <c r="AN974" t="str">
        <f t="shared" si="46"/>
        <v>19-23</v>
      </c>
      <c r="AO974" t="str">
        <f t="shared" si="47"/>
        <v>2.000 a 3.999</v>
      </c>
    </row>
    <row r="975" spans="1:41" x14ac:dyDescent="0.25">
      <c r="A975" t="s">
        <v>3718</v>
      </c>
      <c r="B975" t="s">
        <v>207</v>
      </c>
      <c r="C975">
        <v>2154875</v>
      </c>
      <c r="D975">
        <v>6176807603</v>
      </c>
      <c r="E975" t="s">
        <v>3719</v>
      </c>
      <c r="F975" t="s">
        <v>233</v>
      </c>
      <c r="G975" t="s">
        <v>3720</v>
      </c>
      <c r="H975" t="s">
        <v>225</v>
      </c>
      <c r="I975" t="s">
        <v>212</v>
      </c>
      <c r="K975" t="s">
        <v>213</v>
      </c>
      <c r="M975">
        <v>672</v>
      </c>
      <c r="N975" t="s">
        <v>842</v>
      </c>
      <c r="O975" t="s">
        <v>228</v>
      </c>
      <c r="P975">
        <v>29</v>
      </c>
      <c r="Q975" t="s">
        <v>229</v>
      </c>
      <c r="R975" t="s">
        <v>215</v>
      </c>
      <c r="T975" t="s">
        <v>217</v>
      </c>
      <c r="U975" t="s">
        <v>9755</v>
      </c>
      <c r="V975">
        <v>4</v>
      </c>
      <c r="W975">
        <v>6</v>
      </c>
      <c r="X975" t="s">
        <v>218</v>
      </c>
      <c r="Z975" t="s">
        <v>219</v>
      </c>
      <c r="AC975">
        <v>0</v>
      </c>
      <c r="AE975">
        <v>0</v>
      </c>
      <c r="AI975" t="s">
        <v>220</v>
      </c>
      <c r="AJ975" t="s">
        <v>221</v>
      </c>
      <c r="AK975" s="15">
        <v>41865</v>
      </c>
      <c r="AL975">
        <v>4320.12</v>
      </c>
      <c r="AM975">
        <f t="shared" si="45"/>
        <v>39</v>
      </c>
      <c r="AN975" t="str">
        <f t="shared" si="46"/>
        <v>39-43</v>
      </c>
      <c r="AO975" t="str">
        <f t="shared" si="47"/>
        <v>4.000 a 5.999</v>
      </c>
    </row>
    <row r="976" spans="1:41" x14ac:dyDescent="0.25">
      <c r="A976" t="s">
        <v>3721</v>
      </c>
      <c r="B976" t="s">
        <v>207</v>
      </c>
      <c r="C976">
        <v>3040141</v>
      </c>
      <c r="D976">
        <v>8028752624</v>
      </c>
      <c r="E976" t="s">
        <v>3722</v>
      </c>
      <c r="F976" t="s">
        <v>209</v>
      </c>
      <c r="G976" t="s">
        <v>3723</v>
      </c>
      <c r="H976" t="s">
        <v>225</v>
      </c>
      <c r="I976" t="s">
        <v>212</v>
      </c>
      <c r="K976" t="s">
        <v>213</v>
      </c>
      <c r="M976">
        <v>55</v>
      </c>
      <c r="N976" t="s">
        <v>3724</v>
      </c>
      <c r="O976" t="s">
        <v>215</v>
      </c>
      <c r="P976">
        <v>29</v>
      </c>
      <c r="Q976" t="s">
        <v>229</v>
      </c>
      <c r="R976" t="s">
        <v>215</v>
      </c>
      <c r="T976" t="s">
        <v>263</v>
      </c>
      <c r="U976" t="s">
        <v>9755</v>
      </c>
      <c r="V976">
        <v>4</v>
      </c>
      <c r="W976">
        <v>4</v>
      </c>
      <c r="X976" t="s">
        <v>218</v>
      </c>
      <c r="Z976" t="s">
        <v>219</v>
      </c>
      <c r="AC976">
        <v>0</v>
      </c>
      <c r="AE976">
        <v>0</v>
      </c>
      <c r="AI976" t="s">
        <v>220</v>
      </c>
      <c r="AJ976" t="s">
        <v>221</v>
      </c>
      <c r="AK976" s="15">
        <v>43206</v>
      </c>
      <c r="AL976">
        <v>5387.14</v>
      </c>
      <c r="AM976">
        <f t="shared" si="45"/>
        <v>35</v>
      </c>
      <c r="AN976" t="str">
        <f t="shared" si="46"/>
        <v>34-38</v>
      </c>
      <c r="AO976" t="str">
        <f t="shared" si="47"/>
        <v>4.000 a 5.999</v>
      </c>
    </row>
    <row r="977" spans="1:41" x14ac:dyDescent="0.25">
      <c r="A977" t="s">
        <v>3725</v>
      </c>
      <c r="B977" t="s">
        <v>207</v>
      </c>
      <c r="C977">
        <v>1459623</v>
      </c>
      <c r="D977">
        <v>4472455625</v>
      </c>
      <c r="E977" t="s">
        <v>3726</v>
      </c>
      <c r="F977" t="s">
        <v>209</v>
      </c>
      <c r="G977" t="s">
        <v>3727</v>
      </c>
      <c r="H977" t="s">
        <v>225</v>
      </c>
      <c r="I977" t="s">
        <v>212</v>
      </c>
      <c r="K977" t="s">
        <v>645</v>
      </c>
      <c r="L977" t="s">
        <v>3728</v>
      </c>
      <c r="M977">
        <v>312</v>
      </c>
      <c r="N977" t="s">
        <v>406</v>
      </c>
      <c r="O977" t="s">
        <v>362</v>
      </c>
      <c r="P977">
        <v>211</v>
      </c>
      <c r="Q977" t="s">
        <v>245</v>
      </c>
      <c r="R977" t="s">
        <v>244</v>
      </c>
      <c r="T977" t="s">
        <v>230</v>
      </c>
      <c r="U977" t="s">
        <v>9756</v>
      </c>
      <c r="V977">
        <v>4</v>
      </c>
      <c r="W977">
        <v>12</v>
      </c>
      <c r="X977" t="s">
        <v>218</v>
      </c>
      <c r="Z977" t="s">
        <v>219</v>
      </c>
      <c r="AC977">
        <v>0</v>
      </c>
      <c r="AE977">
        <v>0</v>
      </c>
      <c r="AI977" t="s">
        <v>220</v>
      </c>
      <c r="AJ977" t="s">
        <v>221</v>
      </c>
      <c r="AK977" s="15">
        <v>38182</v>
      </c>
      <c r="AL977">
        <v>11571.18</v>
      </c>
      <c r="AM977">
        <f t="shared" si="45"/>
        <v>43</v>
      </c>
      <c r="AN977" t="str">
        <f t="shared" si="46"/>
        <v>39-43</v>
      </c>
      <c r="AO977" t="str">
        <f t="shared" si="47"/>
        <v>10.000 a 11.999</v>
      </c>
    </row>
    <row r="978" spans="1:41" x14ac:dyDescent="0.25">
      <c r="A978" t="s">
        <v>3729</v>
      </c>
      <c r="B978" t="s">
        <v>207</v>
      </c>
      <c r="C978">
        <v>3153876</v>
      </c>
      <c r="D978">
        <v>8126337680</v>
      </c>
      <c r="E978" t="s">
        <v>3730</v>
      </c>
      <c r="F978" t="s">
        <v>209</v>
      </c>
      <c r="G978" t="s">
        <v>3731</v>
      </c>
      <c r="H978" t="s">
        <v>225</v>
      </c>
      <c r="I978" t="s">
        <v>212</v>
      </c>
      <c r="K978" t="s">
        <v>213</v>
      </c>
      <c r="M978">
        <v>29</v>
      </c>
      <c r="N978" t="s">
        <v>229</v>
      </c>
      <c r="O978" t="s">
        <v>215</v>
      </c>
      <c r="P978">
        <v>29</v>
      </c>
      <c r="Q978" t="s">
        <v>229</v>
      </c>
      <c r="R978" t="s">
        <v>215</v>
      </c>
      <c r="T978" t="s">
        <v>217</v>
      </c>
      <c r="U978" t="s">
        <v>9755</v>
      </c>
      <c r="V978">
        <v>3</v>
      </c>
      <c r="W978">
        <v>3</v>
      </c>
      <c r="X978" t="s">
        <v>218</v>
      </c>
      <c r="Z978" t="s">
        <v>219</v>
      </c>
      <c r="AC978">
        <v>0</v>
      </c>
      <c r="AE978">
        <v>0</v>
      </c>
      <c r="AI978" t="s">
        <v>220</v>
      </c>
      <c r="AJ978" t="s">
        <v>221</v>
      </c>
      <c r="AK978" s="15">
        <v>43775</v>
      </c>
      <c r="AL978">
        <v>4590.8999999999996</v>
      </c>
      <c r="AM978">
        <f t="shared" si="45"/>
        <v>30</v>
      </c>
      <c r="AN978" t="str">
        <f t="shared" si="46"/>
        <v>29-33</v>
      </c>
      <c r="AO978" t="str">
        <f t="shared" si="47"/>
        <v>4.000 a 5.999</v>
      </c>
    </row>
    <row r="979" spans="1:41" x14ac:dyDescent="0.25">
      <c r="A979" t="s">
        <v>3732</v>
      </c>
      <c r="B979" t="s">
        <v>207</v>
      </c>
      <c r="C979">
        <v>2735973</v>
      </c>
      <c r="D979">
        <v>9411329608</v>
      </c>
      <c r="E979" t="s">
        <v>3733</v>
      </c>
      <c r="F979" t="s">
        <v>209</v>
      </c>
      <c r="G979" t="s">
        <v>3734</v>
      </c>
      <c r="H979" t="s">
        <v>211</v>
      </c>
      <c r="I979" t="s">
        <v>212</v>
      </c>
      <c r="K979" t="s">
        <v>213</v>
      </c>
      <c r="M979">
        <v>271</v>
      </c>
      <c r="N979" t="s">
        <v>1118</v>
      </c>
      <c r="O979" t="s">
        <v>345</v>
      </c>
      <c r="P979">
        <v>271</v>
      </c>
      <c r="Q979" t="s">
        <v>1118</v>
      </c>
      <c r="R979" t="s">
        <v>345</v>
      </c>
      <c r="T979" t="s">
        <v>499</v>
      </c>
      <c r="U979" t="s">
        <v>9754</v>
      </c>
      <c r="V979">
        <v>4</v>
      </c>
      <c r="W979">
        <v>4</v>
      </c>
      <c r="X979" t="s">
        <v>218</v>
      </c>
      <c r="Z979" t="s">
        <v>219</v>
      </c>
      <c r="AC979">
        <v>0</v>
      </c>
      <c r="AE979">
        <v>0</v>
      </c>
      <c r="AI979" t="s">
        <v>220</v>
      </c>
      <c r="AJ979" t="s">
        <v>221</v>
      </c>
      <c r="AK979" s="15">
        <v>42935</v>
      </c>
      <c r="AL979">
        <v>2814</v>
      </c>
      <c r="AM979">
        <f t="shared" si="45"/>
        <v>33</v>
      </c>
      <c r="AN979" t="str">
        <f t="shared" si="46"/>
        <v>29-33</v>
      </c>
      <c r="AO979" t="str">
        <f t="shared" si="47"/>
        <v>2.000 a 3.999</v>
      </c>
    </row>
    <row r="980" spans="1:41" x14ac:dyDescent="0.25">
      <c r="A980" t="s">
        <v>3735</v>
      </c>
      <c r="B980" t="s">
        <v>207</v>
      </c>
      <c r="C980">
        <v>2683166</v>
      </c>
      <c r="D980">
        <v>9757809640</v>
      </c>
      <c r="E980" t="s">
        <v>1590</v>
      </c>
      <c r="F980" t="s">
        <v>209</v>
      </c>
      <c r="G980" t="s">
        <v>3736</v>
      </c>
      <c r="H980" t="s">
        <v>225</v>
      </c>
      <c r="I980" t="s">
        <v>212</v>
      </c>
      <c r="K980" t="s">
        <v>213</v>
      </c>
      <c r="L980" t="s">
        <v>637</v>
      </c>
      <c r="M980">
        <v>403</v>
      </c>
      <c r="N980" t="s">
        <v>435</v>
      </c>
      <c r="O980" t="s">
        <v>215</v>
      </c>
      <c r="P980">
        <v>403</v>
      </c>
      <c r="Q980" t="s">
        <v>435</v>
      </c>
      <c r="R980" t="s">
        <v>215</v>
      </c>
      <c r="T980" t="s">
        <v>230</v>
      </c>
      <c r="U980" t="s">
        <v>9755</v>
      </c>
      <c r="V980">
        <v>2</v>
      </c>
      <c r="W980">
        <v>2</v>
      </c>
      <c r="X980" t="s">
        <v>218</v>
      </c>
      <c r="Z980" t="s">
        <v>219</v>
      </c>
      <c r="AC980">
        <v>0</v>
      </c>
      <c r="AE980">
        <v>0</v>
      </c>
      <c r="AI980" t="s">
        <v>220</v>
      </c>
      <c r="AJ980" t="s">
        <v>221</v>
      </c>
      <c r="AK980" s="15">
        <v>44120</v>
      </c>
      <c r="AL980">
        <v>3566.09</v>
      </c>
      <c r="AM980">
        <f t="shared" si="45"/>
        <v>34</v>
      </c>
      <c r="AN980" t="str">
        <f t="shared" si="46"/>
        <v>34-38</v>
      </c>
      <c r="AO980" t="str">
        <f t="shared" si="47"/>
        <v>2.000 a 3.999</v>
      </c>
    </row>
    <row r="981" spans="1:41" x14ac:dyDescent="0.25">
      <c r="A981" t="s">
        <v>3737</v>
      </c>
      <c r="B981" t="s">
        <v>239</v>
      </c>
      <c r="C981">
        <v>2485839</v>
      </c>
      <c r="D981">
        <v>5237600603</v>
      </c>
      <c r="E981" t="s">
        <v>1179</v>
      </c>
      <c r="F981" t="s">
        <v>209</v>
      </c>
      <c r="G981" t="s">
        <v>3738</v>
      </c>
      <c r="H981" t="s">
        <v>225</v>
      </c>
      <c r="I981" t="s">
        <v>212</v>
      </c>
      <c r="K981" t="s">
        <v>645</v>
      </c>
      <c r="M981">
        <v>771</v>
      </c>
      <c r="N981" t="s">
        <v>303</v>
      </c>
      <c r="O981" t="s">
        <v>283</v>
      </c>
      <c r="P981">
        <v>746</v>
      </c>
      <c r="Q981" t="s">
        <v>289</v>
      </c>
      <c r="R981" t="s">
        <v>283</v>
      </c>
      <c r="T981" t="s">
        <v>217</v>
      </c>
      <c r="U981" t="s">
        <v>9756</v>
      </c>
      <c r="V981">
        <v>3</v>
      </c>
      <c r="W981">
        <v>8</v>
      </c>
      <c r="X981" t="s">
        <v>218</v>
      </c>
      <c r="Z981" t="s">
        <v>219</v>
      </c>
      <c r="AC981">
        <v>0</v>
      </c>
      <c r="AE981">
        <v>0</v>
      </c>
      <c r="AI981" t="s">
        <v>220</v>
      </c>
      <c r="AJ981" t="s">
        <v>221</v>
      </c>
      <c r="AK981" s="15">
        <v>40617</v>
      </c>
      <c r="AL981">
        <v>16517.439999999999</v>
      </c>
      <c r="AM981">
        <f t="shared" si="45"/>
        <v>43</v>
      </c>
      <c r="AN981" t="str">
        <f t="shared" si="46"/>
        <v>39-43</v>
      </c>
      <c r="AO981" t="str">
        <f t="shared" si="47"/>
        <v>16.000 a 17.999</v>
      </c>
    </row>
    <row r="982" spans="1:41" x14ac:dyDescent="0.25">
      <c r="A982" t="s">
        <v>3739</v>
      </c>
      <c r="B982" t="s">
        <v>207</v>
      </c>
      <c r="C982">
        <v>2997527</v>
      </c>
      <c r="D982">
        <v>8675322623</v>
      </c>
      <c r="E982" t="s">
        <v>3740</v>
      </c>
      <c r="F982" t="s">
        <v>209</v>
      </c>
      <c r="G982" t="s">
        <v>3741</v>
      </c>
      <c r="H982" t="s">
        <v>211</v>
      </c>
      <c r="I982" t="s">
        <v>212</v>
      </c>
      <c r="K982" t="s">
        <v>213</v>
      </c>
      <c r="M982">
        <v>130</v>
      </c>
      <c r="N982" t="s">
        <v>1051</v>
      </c>
      <c r="O982" t="s">
        <v>215</v>
      </c>
      <c r="P982">
        <v>262</v>
      </c>
      <c r="Q982" t="s">
        <v>352</v>
      </c>
      <c r="R982" t="s">
        <v>215</v>
      </c>
      <c r="T982" t="s">
        <v>3252</v>
      </c>
      <c r="U982" t="s">
        <v>9755</v>
      </c>
      <c r="V982">
        <v>4</v>
      </c>
      <c r="W982">
        <v>4</v>
      </c>
      <c r="X982" t="s">
        <v>218</v>
      </c>
      <c r="Z982" t="s">
        <v>219</v>
      </c>
      <c r="AC982">
        <v>0</v>
      </c>
      <c r="AE982">
        <v>0</v>
      </c>
      <c r="AI982" t="s">
        <v>220</v>
      </c>
      <c r="AJ982" t="s">
        <v>221</v>
      </c>
      <c r="AK982" s="15">
        <v>43053</v>
      </c>
      <c r="AL982">
        <v>4679.12</v>
      </c>
      <c r="AM982">
        <f t="shared" si="45"/>
        <v>35</v>
      </c>
      <c r="AN982" t="str">
        <f t="shared" si="46"/>
        <v>34-38</v>
      </c>
      <c r="AO982" t="str">
        <f t="shared" si="47"/>
        <v>4.000 a 5.999</v>
      </c>
    </row>
    <row r="983" spans="1:41" x14ac:dyDescent="0.25">
      <c r="A983" t="s">
        <v>3742</v>
      </c>
      <c r="B983" t="s">
        <v>207</v>
      </c>
      <c r="C983">
        <v>2913196</v>
      </c>
      <c r="D983">
        <v>9402399658</v>
      </c>
      <c r="E983" t="s">
        <v>3743</v>
      </c>
      <c r="F983" t="s">
        <v>209</v>
      </c>
      <c r="G983" t="s">
        <v>3744</v>
      </c>
      <c r="H983" t="s">
        <v>225</v>
      </c>
      <c r="I983" t="s">
        <v>212</v>
      </c>
      <c r="K983" t="s">
        <v>213</v>
      </c>
      <c r="M983">
        <v>560</v>
      </c>
      <c r="N983" t="s">
        <v>344</v>
      </c>
      <c r="O983" t="s">
        <v>345</v>
      </c>
      <c r="P983">
        <v>332</v>
      </c>
      <c r="Q983" t="s">
        <v>346</v>
      </c>
      <c r="R983" t="s">
        <v>345</v>
      </c>
      <c r="T983" t="s">
        <v>263</v>
      </c>
      <c r="U983" t="s">
        <v>9756</v>
      </c>
      <c r="V983">
        <v>4</v>
      </c>
      <c r="W983">
        <v>6</v>
      </c>
      <c r="X983" t="s">
        <v>218</v>
      </c>
      <c r="Z983" t="s">
        <v>219</v>
      </c>
      <c r="AC983">
        <v>0</v>
      </c>
      <c r="AE983">
        <v>0</v>
      </c>
      <c r="AI983" t="s">
        <v>220</v>
      </c>
      <c r="AJ983" t="s">
        <v>347</v>
      </c>
      <c r="AK983" s="15">
        <v>41661</v>
      </c>
      <c r="AL983">
        <v>10503.66</v>
      </c>
      <c r="AM983">
        <f t="shared" si="45"/>
        <v>32</v>
      </c>
      <c r="AN983" t="str">
        <f t="shared" si="46"/>
        <v>29-33</v>
      </c>
      <c r="AO983" t="str">
        <f t="shared" si="47"/>
        <v>10.000 a 11.999</v>
      </c>
    </row>
    <row r="984" spans="1:41" x14ac:dyDescent="0.25">
      <c r="A984" t="s">
        <v>3745</v>
      </c>
      <c r="B984" t="s">
        <v>239</v>
      </c>
      <c r="C984">
        <v>1363231</v>
      </c>
      <c r="D984">
        <v>1033016667</v>
      </c>
      <c r="E984" t="s">
        <v>3746</v>
      </c>
      <c r="F984" t="s">
        <v>233</v>
      </c>
      <c r="G984" t="s">
        <v>3747</v>
      </c>
      <c r="H984" t="s">
        <v>225</v>
      </c>
      <c r="I984" t="s">
        <v>212</v>
      </c>
      <c r="K984" t="s">
        <v>213</v>
      </c>
      <c r="M984">
        <v>485</v>
      </c>
      <c r="N984" t="s">
        <v>411</v>
      </c>
      <c r="O984" t="s">
        <v>244</v>
      </c>
      <c r="P984">
        <v>211</v>
      </c>
      <c r="Q984" t="s">
        <v>245</v>
      </c>
      <c r="R984" t="s">
        <v>244</v>
      </c>
      <c r="S984" t="s">
        <v>2042</v>
      </c>
      <c r="T984" t="s">
        <v>217</v>
      </c>
      <c r="U984" t="s">
        <v>9756</v>
      </c>
      <c r="V984">
        <v>3</v>
      </c>
      <c r="W984">
        <v>3</v>
      </c>
      <c r="X984" t="s">
        <v>218</v>
      </c>
      <c r="Z984" t="s">
        <v>219</v>
      </c>
      <c r="AC984">
        <v>0</v>
      </c>
      <c r="AE984">
        <v>0</v>
      </c>
      <c r="AI984" t="s">
        <v>220</v>
      </c>
      <c r="AJ984" t="s">
        <v>221</v>
      </c>
      <c r="AK984" s="15">
        <v>42796</v>
      </c>
      <c r="AL984">
        <v>15734.88</v>
      </c>
      <c r="AM984">
        <f t="shared" si="45"/>
        <v>44</v>
      </c>
      <c r="AN984" t="str">
        <f t="shared" si="46"/>
        <v>44-48</v>
      </c>
      <c r="AO984" t="str">
        <f t="shared" si="47"/>
        <v>14.000 a 15.999</v>
      </c>
    </row>
    <row r="985" spans="1:41" x14ac:dyDescent="0.25">
      <c r="A985" t="s">
        <v>3748</v>
      </c>
      <c r="B985" t="s">
        <v>207</v>
      </c>
      <c r="C985">
        <v>1035122</v>
      </c>
      <c r="D985">
        <v>57788790672</v>
      </c>
      <c r="E985" t="s">
        <v>3749</v>
      </c>
      <c r="F985" t="s">
        <v>233</v>
      </c>
      <c r="G985" t="s">
        <v>3750</v>
      </c>
      <c r="H985" t="s">
        <v>225</v>
      </c>
      <c r="I985" t="s">
        <v>212</v>
      </c>
      <c r="K985" t="s">
        <v>213</v>
      </c>
      <c r="L985" t="s">
        <v>261</v>
      </c>
      <c r="M985">
        <v>59</v>
      </c>
      <c r="N985" t="s">
        <v>251</v>
      </c>
      <c r="O985" t="s">
        <v>215</v>
      </c>
      <c r="P985">
        <v>59</v>
      </c>
      <c r="Q985" t="s">
        <v>251</v>
      </c>
      <c r="R985" t="s">
        <v>215</v>
      </c>
      <c r="T985" t="s">
        <v>217</v>
      </c>
      <c r="U985" t="s">
        <v>9755</v>
      </c>
      <c r="V985">
        <v>4</v>
      </c>
      <c r="W985">
        <v>16</v>
      </c>
      <c r="X985" t="s">
        <v>218</v>
      </c>
      <c r="Z985" t="s">
        <v>219</v>
      </c>
      <c r="AC985">
        <v>0</v>
      </c>
      <c r="AE985">
        <v>0</v>
      </c>
      <c r="AI985" t="s">
        <v>220</v>
      </c>
      <c r="AJ985" t="s">
        <v>221</v>
      </c>
      <c r="AK985" s="15">
        <v>34061</v>
      </c>
      <c r="AL985">
        <v>6738.34</v>
      </c>
      <c r="AM985">
        <f t="shared" si="45"/>
        <v>56</v>
      </c>
      <c r="AN985" t="str">
        <f t="shared" si="46"/>
        <v>54-58</v>
      </c>
      <c r="AO985" t="str">
        <f t="shared" si="47"/>
        <v>6.000 a 7.999</v>
      </c>
    </row>
    <row r="986" spans="1:41" x14ac:dyDescent="0.25">
      <c r="A986" t="s">
        <v>3751</v>
      </c>
      <c r="B986" t="s">
        <v>239</v>
      </c>
      <c r="C986">
        <v>412648</v>
      </c>
      <c r="D986">
        <v>46092382687</v>
      </c>
      <c r="E986" t="s">
        <v>3752</v>
      </c>
      <c r="F986" t="s">
        <v>209</v>
      </c>
      <c r="G986" t="s">
        <v>3753</v>
      </c>
      <c r="H986" t="s">
        <v>211</v>
      </c>
      <c r="I986" t="s">
        <v>212</v>
      </c>
      <c r="K986" t="s">
        <v>213</v>
      </c>
      <c r="L986" t="s">
        <v>3754</v>
      </c>
      <c r="M986">
        <v>751</v>
      </c>
      <c r="N986" t="s">
        <v>622</v>
      </c>
      <c r="O986" t="s">
        <v>283</v>
      </c>
      <c r="P986">
        <v>743</v>
      </c>
      <c r="Q986" t="s">
        <v>282</v>
      </c>
      <c r="R986" t="s">
        <v>283</v>
      </c>
      <c r="T986" t="s">
        <v>462</v>
      </c>
      <c r="U986" t="s">
        <v>9752</v>
      </c>
      <c r="V986">
        <v>4</v>
      </c>
      <c r="W986">
        <v>16</v>
      </c>
      <c r="X986" t="s">
        <v>218</v>
      </c>
      <c r="Z986" t="s">
        <v>219</v>
      </c>
      <c r="AC986">
        <v>0</v>
      </c>
      <c r="AE986">
        <v>0</v>
      </c>
      <c r="AI986" t="s">
        <v>220</v>
      </c>
      <c r="AJ986" t="s">
        <v>221</v>
      </c>
      <c r="AK986" s="15">
        <v>31453</v>
      </c>
      <c r="AL986">
        <v>3252.14</v>
      </c>
      <c r="AM986">
        <f t="shared" si="45"/>
        <v>72</v>
      </c>
      <c r="AN986" t="str">
        <f t="shared" si="46"/>
        <v>69 ou mais</v>
      </c>
      <c r="AO986" t="str">
        <f t="shared" si="47"/>
        <v>2.000 a 3.999</v>
      </c>
    </row>
    <row r="987" spans="1:41" x14ac:dyDescent="0.25">
      <c r="A987" t="s">
        <v>3755</v>
      </c>
      <c r="B987" t="s">
        <v>207</v>
      </c>
      <c r="C987">
        <v>1617260</v>
      </c>
      <c r="D987">
        <v>422276669</v>
      </c>
      <c r="E987" t="s">
        <v>3756</v>
      </c>
      <c r="F987" t="s">
        <v>209</v>
      </c>
      <c r="G987" t="s">
        <v>3757</v>
      </c>
      <c r="H987" t="s">
        <v>225</v>
      </c>
      <c r="I987" t="s">
        <v>212</v>
      </c>
      <c r="K987" t="s">
        <v>213</v>
      </c>
      <c r="L987" t="s">
        <v>235</v>
      </c>
      <c r="M987">
        <v>29</v>
      </c>
      <c r="N987" t="s">
        <v>229</v>
      </c>
      <c r="O987" t="s">
        <v>215</v>
      </c>
      <c r="P987">
        <v>29</v>
      </c>
      <c r="Q987" t="s">
        <v>229</v>
      </c>
      <c r="R987" t="s">
        <v>215</v>
      </c>
      <c r="T987" t="s">
        <v>230</v>
      </c>
      <c r="U987" t="s">
        <v>9755</v>
      </c>
      <c r="V987">
        <v>4</v>
      </c>
      <c r="W987">
        <v>10</v>
      </c>
      <c r="X987" t="s">
        <v>218</v>
      </c>
      <c r="Z987" t="s">
        <v>219</v>
      </c>
      <c r="AC987">
        <v>0</v>
      </c>
      <c r="AE987">
        <v>0</v>
      </c>
      <c r="AI987" t="s">
        <v>220</v>
      </c>
      <c r="AJ987" t="s">
        <v>221</v>
      </c>
      <c r="AK987" s="15">
        <v>39538</v>
      </c>
      <c r="AL987">
        <v>6542.78</v>
      </c>
      <c r="AM987">
        <f t="shared" si="45"/>
        <v>46</v>
      </c>
      <c r="AN987" t="str">
        <f t="shared" si="46"/>
        <v>44-48</v>
      </c>
      <c r="AO987" t="str">
        <f t="shared" si="47"/>
        <v>6.000 a 7.999</v>
      </c>
    </row>
    <row r="988" spans="1:41" x14ac:dyDescent="0.25">
      <c r="A988" t="s">
        <v>3758</v>
      </c>
      <c r="B988" t="s">
        <v>239</v>
      </c>
      <c r="C988">
        <v>1123441</v>
      </c>
      <c r="D988">
        <v>79634664687</v>
      </c>
      <c r="E988" t="s">
        <v>3759</v>
      </c>
      <c r="F988" t="s">
        <v>209</v>
      </c>
      <c r="G988" t="s">
        <v>3760</v>
      </c>
      <c r="H988" t="s">
        <v>225</v>
      </c>
      <c r="I988" t="s">
        <v>212</v>
      </c>
      <c r="K988" t="s">
        <v>213</v>
      </c>
      <c r="L988" t="s">
        <v>235</v>
      </c>
      <c r="M988">
        <v>771</v>
      </c>
      <c r="N988" t="s">
        <v>303</v>
      </c>
      <c r="O988" t="s">
        <v>283</v>
      </c>
      <c r="P988">
        <v>746</v>
      </c>
      <c r="Q988" t="s">
        <v>289</v>
      </c>
      <c r="R988" t="s">
        <v>283</v>
      </c>
      <c r="T988" t="s">
        <v>327</v>
      </c>
      <c r="U988" t="s">
        <v>9756</v>
      </c>
      <c r="V988">
        <v>1</v>
      </c>
      <c r="W988">
        <v>16</v>
      </c>
      <c r="X988" t="s">
        <v>218</v>
      </c>
      <c r="Z988" t="s">
        <v>219</v>
      </c>
      <c r="AC988">
        <v>0</v>
      </c>
      <c r="AE988">
        <v>0</v>
      </c>
      <c r="AI988" t="s">
        <v>220</v>
      </c>
      <c r="AJ988" t="s">
        <v>221</v>
      </c>
      <c r="AK988" s="15">
        <v>34704</v>
      </c>
      <c r="AL988">
        <v>18404.77</v>
      </c>
      <c r="AM988">
        <f t="shared" si="45"/>
        <v>57</v>
      </c>
      <c r="AN988" t="str">
        <f t="shared" si="46"/>
        <v>54-58</v>
      </c>
      <c r="AO988" t="str">
        <f t="shared" si="47"/>
        <v>18.000 a 19.999</v>
      </c>
    </row>
    <row r="989" spans="1:41" x14ac:dyDescent="0.25">
      <c r="A989" t="s">
        <v>3761</v>
      </c>
      <c r="B989" t="s">
        <v>239</v>
      </c>
      <c r="C989">
        <v>1435024</v>
      </c>
      <c r="D989">
        <v>6130307616</v>
      </c>
      <c r="E989" t="s">
        <v>3762</v>
      </c>
      <c r="F989" t="s">
        <v>233</v>
      </c>
      <c r="G989" t="s">
        <v>3763</v>
      </c>
      <c r="H989" t="s">
        <v>225</v>
      </c>
      <c r="I989" t="s">
        <v>212</v>
      </c>
      <c r="K989" t="s">
        <v>645</v>
      </c>
      <c r="L989" t="s">
        <v>3728</v>
      </c>
      <c r="M989">
        <v>549</v>
      </c>
      <c r="N989" t="s">
        <v>791</v>
      </c>
      <c r="O989" t="s">
        <v>244</v>
      </c>
      <c r="P989">
        <v>211</v>
      </c>
      <c r="Q989" t="s">
        <v>245</v>
      </c>
      <c r="R989" t="s">
        <v>244</v>
      </c>
      <c r="T989" t="s">
        <v>290</v>
      </c>
      <c r="U989" t="s">
        <v>9755</v>
      </c>
      <c r="V989">
        <v>4</v>
      </c>
      <c r="W989">
        <v>13</v>
      </c>
      <c r="X989" t="s">
        <v>218</v>
      </c>
      <c r="Z989" t="s">
        <v>219</v>
      </c>
      <c r="AC989">
        <v>0</v>
      </c>
      <c r="AE989">
        <v>0</v>
      </c>
      <c r="AI989" t="s">
        <v>220</v>
      </c>
      <c r="AJ989" t="s">
        <v>221</v>
      </c>
      <c r="AK989" s="15">
        <v>37938</v>
      </c>
      <c r="AL989">
        <v>5303.75</v>
      </c>
      <c r="AM989">
        <f t="shared" si="45"/>
        <v>43</v>
      </c>
      <c r="AN989" t="str">
        <f t="shared" si="46"/>
        <v>39-43</v>
      </c>
      <c r="AO989" t="str">
        <f t="shared" si="47"/>
        <v>4.000 a 5.999</v>
      </c>
    </row>
    <row r="990" spans="1:41" x14ac:dyDescent="0.25">
      <c r="A990" t="s">
        <v>3764</v>
      </c>
      <c r="B990" t="s">
        <v>207</v>
      </c>
      <c r="C990">
        <v>1253688</v>
      </c>
      <c r="D990">
        <v>7987443670</v>
      </c>
      <c r="E990" t="s">
        <v>3765</v>
      </c>
      <c r="F990" t="s">
        <v>209</v>
      </c>
      <c r="G990" t="s">
        <v>3766</v>
      </c>
      <c r="H990" t="s">
        <v>211</v>
      </c>
      <c r="I990" t="s">
        <v>212</v>
      </c>
      <c r="K990" t="s">
        <v>213</v>
      </c>
      <c r="M990">
        <v>247</v>
      </c>
      <c r="N990" t="s">
        <v>940</v>
      </c>
      <c r="O990" t="s">
        <v>215</v>
      </c>
      <c r="P990">
        <v>247</v>
      </c>
      <c r="Q990" t="s">
        <v>940</v>
      </c>
      <c r="R990" t="s">
        <v>215</v>
      </c>
      <c r="T990" t="s">
        <v>252</v>
      </c>
      <c r="U990" t="s">
        <v>9755</v>
      </c>
      <c r="V990">
        <v>1</v>
      </c>
      <c r="W990">
        <v>1</v>
      </c>
      <c r="X990" t="s">
        <v>218</v>
      </c>
      <c r="Z990" t="s">
        <v>219</v>
      </c>
      <c r="AC990">
        <v>0</v>
      </c>
      <c r="AE990">
        <v>0</v>
      </c>
      <c r="AI990" t="s">
        <v>220</v>
      </c>
      <c r="AJ990" t="s">
        <v>221</v>
      </c>
      <c r="AK990" s="15">
        <v>44636</v>
      </c>
      <c r="AL990">
        <v>3058.7</v>
      </c>
      <c r="AM990">
        <f t="shared" si="45"/>
        <v>35</v>
      </c>
      <c r="AN990" t="str">
        <f t="shared" si="46"/>
        <v>34-38</v>
      </c>
      <c r="AO990" t="str">
        <f t="shared" si="47"/>
        <v>2.000 a 3.999</v>
      </c>
    </row>
    <row r="991" spans="1:41" x14ac:dyDescent="0.25">
      <c r="A991" t="s">
        <v>3767</v>
      </c>
      <c r="B991" t="s">
        <v>239</v>
      </c>
      <c r="C991">
        <v>1901797</v>
      </c>
      <c r="D991">
        <v>84199989153</v>
      </c>
      <c r="E991" t="s">
        <v>3746</v>
      </c>
      <c r="F991" t="s">
        <v>209</v>
      </c>
      <c r="G991" t="s">
        <v>3768</v>
      </c>
      <c r="H991" t="s">
        <v>211</v>
      </c>
      <c r="I991" t="s">
        <v>212</v>
      </c>
      <c r="K991" t="s">
        <v>242</v>
      </c>
      <c r="M991">
        <v>492</v>
      </c>
      <c r="N991" t="s">
        <v>747</v>
      </c>
      <c r="O991" t="s">
        <v>244</v>
      </c>
      <c r="P991">
        <v>211</v>
      </c>
      <c r="Q991" t="s">
        <v>245</v>
      </c>
      <c r="R991" t="s">
        <v>244</v>
      </c>
      <c r="T991" t="s">
        <v>217</v>
      </c>
      <c r="U991" t="s">
        <v>9754</v>
      </c>
      <c r="V991">
        <v>4</v>
      </c>
      <c r="W991">
        <v>8</v>
      </c>
      <c r="X991" t="s">
        <v>218</v>
      </c>
      <c r="Z991" t="s">
        <v>219</v>
      </c>
      <c r="AC991">
        <v>0</v>
      </c>
      <c r="AE991">
        <v>0</v>
      </c>
      <c r="AI991" t="s">
        <v>220</v>
      </c>
      <c r="AJ991" t="s">
        <v>221</v>
      </c>
      <c r="AK991" s="15">
        <v>40877</v>
      </c>
      <c r="AL991">
        <v>9552</v>
      </c>
      <c r="AM991">
        <f t="shared" si="45"/>
        <v>44</v>
      </c>
      <c r="AN991" t="str">
        <f t="shared" si="46"/>
        <v>44-48</v>
      </c>
      <c r="AO991" t="str">
        <f t="shared" si="47"/>
        <v>8.000 a 9.999</v>
      </c>
    </row>
    <row r="992" spans="1:41" x14ac:dyDescent="0.25">
      <c r="A992" t="s">
        <v>3769</v>
      </c>
      <c r="B992" t="s">
        <v>239</v>
      </c>
      <c r="C992">
        <v>1361820</v>
      </c>
      <c r="D992">
        <v>26161338149</v>
      </c>
      <c r="E992" t="s">
        <v>3770</v>
      </c>
      <c r="F992" t="s">
        <v>233</v>
      </c>
      <c r="G992" t="s">
        <v>3771</v>
      </c>
      <c r="H992" t="s">
        <v>335</v>
      </c>
      <c r="I992" t="s">
        <v>212</v>
      </c>
      <c r="K992" t="s">
        <v>242</v>
      </c>
      <c r="L992" t="s">
        <v>1176</v>
      </c>
      <c r="M992">
        <v>498</v>
      </c>
      <c r="N992" t="s">
        <v>423</v>
      </c>
      <c r="O992" t="s">
        <v>244</v>
      </c>
      <c r="P992">
        <v>211</v>
      </c>
      <c r="Q992" t="s">
        <v>245</v>
      </c>
      <c r="R992" t="s">
        <v>244</v>
      </c>
      <c r="T992" t="s">
        <v>217</v>
      </c>
      <c r="U992" t="s">
        <v>9754</v>
      </c>
      <c r="V992">
        <v>4</v>
      </c>
      <c r="W992">
        <v>13</v>
      </c>
      <c r="X992" t="s">
        <v>218</v>
      </c>
      <c r="Z992" t="s">
        <v>219</v>
      </c>
      <c r="AC992">
        <v>0</v>
      </c>
      <c r="AE992">
        <v>0</v>
      </c>
      <c r="AI992" t="s">
        <v>220</v>
      </c>
      <c r="AJ992" t="s">
        <v>221</v>
      </c>
      <c r="AK992" s="15">
        <v>37510</v>
      </c>
      <c r="AL992">
        <v>11541.11</v>
      </c>
      <c r="AM992">
        <f t="shared" si="45"/>
        <v>63</v>
      </c>
      <c r="AN992" t="str">
        <f t="shared" si="46"/>
        <v>59-63</v>
      </c>
      <c r="AO992" t="str">
        <f t="shared" si="47"/>
        <v>10.000 a 11.999</v>
      </c>
    </row>
    <row r="993" spans="1:41" x14ac:dyDescent="0.25">
      <c r="A993" t="s">
        <v>3772</v>
      </c>
      <c r="B993" t="s">
        <v>207</v>
      </c>
      <c r="C993">
        <v>410979</v>
      </c>
      <c r="D993">
        <v>44364709620</v>
      </c>
      <c r="E993" t="s">
        <v>3773</v>
      </c>
      <c r="F993" t="s">
        <v>233</v>
      </c>
      <c r="G993" t="s">
        <v>3774</v>
      </c>
      <c r="H993" t="s">
        <v>225</v>
      </c>
      <c r="I993" t="s">
        <v>212</v>
      </c>
      <c r="K993" t="s">
        <v>213</v>
      </c>
      <c r="L993" t="s">
        <v>261</v>
      </c>
      <c r="M993">
        <v>71</v>
      </c>
      <c r="N993" t="s">
        <v>498</v>
      </c>
      <c r="O993" t="s">
        <v>215</v>
      </c>
      <c r="P993">
        <v>59</v>
      </c>
      <c r="Q993" t="s">
        <v>251</v>
      </c>
      <c r="R993" t="s">
        <v>215</v>
      </c>
      <c r="T993" t="s">
        <v>499</v>
      </c>
      <c r="U993" t="s">
        <v>9755</v>
      </c>
      <c r="V993">
        <v>4</v>
      </c>
      <c r="W993">
        <v>16</v>
      </c>
      <c r="X993" t="s">
        <v>218</v>
      </c>
      <c r="Z993" t="s">
        <v>219</v>
      </c>
      <c r="AC993">
        <v>0</v>
      </c>
      <c r="AE993">
        <v>0</v>
      </c>
      <c r="AI993" t="s">
        <v>220</v>
      </c>
      <c r="AJ993" t="s">
        <v>221</v>
      </c>
      <c r="AK993" s="15">
        <v>29634</v>
      </c>
      <c r="AL993">
        <v>7750.32</v>
      </c>
      <c r="AM993">
        <f t="shared" si="45"/>
        <v>61</v>
      </c>
      <c r="AN993" t="str">
        <f t="shared" si="46"/>
        <v>59-63</v>
      </c>
      <c r="AO993" t="str">
        <f t="shared" si="47"/>
        <v>6.000 a 7.999</v>
      </c>
    </row>
    <row r="994" spans="1:41" x14ac:dyDescent="0.25">
      <c r="A994" t="s">
        <v>3775</v>
      </c>
      <c r="B994" t="s">
        <v>207</v>
      </c>
      <c r="C994">
        <v>1380591</v>
      </c>
      <c r="D994">
        <v>9144671660</v>
      </c>
      <c r="E994" t="s">
        <v>3776</v>
      </c>
      <c r="F994" t="s">
        <v>209</v>
      </c>
      <c r="G994" t="s">
        <v>3777</v>
      </c>
      <c r="H994" t="s">
        <v>225</v>
      </c>
      <c r="I994" t="s">
        <v>212</v>
      </c>
      <c r="K994" t="s">
        <v>213</v>
      </c>
      <c r="M994">
        <v>147</v>
      </c>
      <c r="N994" t="s">
        <v>3119</v>
      </c>
      <c r="O994" t="s">
        <v>215</v>
      </c>
      <c r="P994">
        <v>131</v>
      </c>
      <c r="Q994" t="s">
        <v>357</v>
      </c>
      <c r="R994" t="s">
        <v>215</v>
      </c>
      <c r="S994" t="s">
        <v>443</v>
      </c>
      <c r="T994" t="s">
        <v>217</v>
      </c>
      <c r="U994" t="s">
        <v>9755</v>
      </c>
      <c r="V994">
        <v>4</v>
      </c>
      <c r="W994">
        <v>4</v>
      </c>
      <c r="X994" t="s">
        <v>218</v>
      </c>
      <c r="Z994" t="s">
        <v>219</v>
      </c>
      <c r="AC994">
        <v>0</v>
      </c>
      <c r="AE994">
        <v>0</v>
      </c>
      <c r="AI994" t="s">
        <v>220</v>
      </c>
      <c r="AJ994" t="s">
        <v>221</v>
      </c>
      <c r="AK994" s="15">
        <v>43087</v>
      </c>
      <c r="AL994">
        <v>4001.88</v>
      </c>
      <c r="AM994">
        <f t="shared" si="45"/>
        <v>32</v>
      </c>
      <c r="AN994" t="str">
        <f t="shared" si="46"/>
        <v>29-33</v>
      </c>
      <c r="AO994" t="str">
        <f t="shared" si="47"/>
        <v>4.000 a 5.999</v>
      </c>
    </row>
    <row r="995" spans="1:41" x14ac:dyDescent="0.25">
      <c r="A995" t="s">
        <v>3778</v>
      </c>
      <c r="B995" t="s">
        <v>207</v>
      </c>
      <c r="C995">
        <v>2119849</v>
      </c>
      <c r="D995">
        <v>9438763627</v>
      </c>
      <c r="E995" t="s">
        <v>3779</v>
      </c>
      <c r="F995" t="s">
        <v>233</v>
      </c>
      <c r="G995" t="s">
        <v>3780</v>
      </c>
      <c r="H995" t="s">
        <v>211</v>
      </c>
      <c r="I995" t="s">
        <v>212</v>
      </c>
      <c r="K995" t="s">
        <v>213</v>
      </c>
      <c r="M995">
        <v>127</v>
      </c>
      <c r="N995" t="s">
        <v>952</v>
      </c>
      <c r="O995" t="s">
        <v>215</v>
      </c>
      <c r="P995">
        <v>122</v>
      </c>
      <c r="Q995" t="s">
        <v>953</v>
      </c>
      <c r="R995" t="s">
        <v>215</v>
      </c>
      <c r="T995" t="s">
        <v>263</v>
      </c>
      <c r="U995" t="s">
        <v>9755</v>
      </c>
      <c r="V995">
        <v>4</v>
      </c>
      <c r="W995">
        <v>6</v>
      </c>
      <c r="X995" t="s">
        <v>218</v>
      </c>
      <c r="Z995" t="s">
        <v>219</v>
      </c>
      <c r="AC995">
        <v>0</v>
      </c>
      <c r="AE995">
        <v>0</v>
      </c>
      <c r="AI995" t="s">
        <v>220</v>
      </c>
      <c r="AJ995" t="s">
        <v>221</v>
      </c>
      <c r="AK995" s="15">
        <v>41759</v>
      </c>
      <c r="AL995">
        <v>5815.54</v>
      </c>
      <c r="AM995">
        <f t="shared" si="45"/>
        <v>33</v>
      </c>
      <c r="AN995" t="str">
        <f t="shared" si="46"/>
        <v>29-33</v>
      </c>
      <c r="AO995" t="str">
        <f t="shared" si="47"/>
        <v>4.000 a 5.999</v>
      </c>
    </row>
    <row r="996" spans="1:41" x14ac:dyDescent="0.25">
      <c r="A996" t="s">
        <v>3781</v>
      </c>
      <c r="B996" t="s">
        <v>207</v>
      </c>
      <c r="C996">
        <v>1189179</v>
      </c>
      <c r="D996">
        <v>98661086604</v>
      </c>
      <c r="E996" t="s">
        <v>3782</v>
      </c>
      <c r="F996" t="s">
        <v>209</v>
      </c>
      <c r="G996" t="s">
        <v>3783</v>
      </c>
      <c r="H996" t="s">
        <v>225</v>
      </c>
      <c r="I996" t="s">
        <v>212</v>
      </c>
      <c r="K996" t="s">
        <v>213</v>
      </c>
      <c r="L996" t="s">
        <v>1165</v>
      </c>
      <c r="M996">
        <v>268</v>
      </c>
      <c r="N996" t="s">
        <v>2900</v>
      </c>
      <c r="O996" t="s">
        <v>362</v>
      </c>
      <c r="P996">
        <v>264</v>
      </c>
      <c r="Q996" t="s">
        <v>820</v>
      </c>
      <c r="R996" t="s">
        <v>362</v>
      </c>
      <c r="T996" t="s">
        <v>217</v>
      </c>
      <c r="U996" t="s">
        <v>9754</v>
      </c>
      <c r="V996">
        <v>4</v>
      </c>
      <c r="W996">
        <v>16</v>
      </c>
      <c r="X996" t="s">
        <v>218</v>
      </c>
      <c r="Z996" t="s">
        <v>219</v>
      </c>
      <c r="AC996">
        <v>0</v>
      </c>
      <c r="AE996">
        <v>0</v>
      </c>
      <c r="AI996" t="s">
        <v>220</v>
      </c>
      <c r="AJ996" t="s">
        <v>221</v>
      </c>
      <c r="AK996" s="15">
        <v>35103</v>
      </c>
      <c r="AL996">
        <v>5150.6899999999996</v>
      </c>
      <c r="AM996">
        <f t="shared" si="45"/>
        <v>49</v>
      </c>
      <c r="AN996" t="str">
        <f t="shared" si="46"/>
        <v>49-53</v>
      </c>
      <c r="AO996" t="str">
        <f t="shared" si="47"/>
        <v>4.000 a 5.999</v>
      </c>
    </row>
    <row r="997" spans="1:41" x14ac:dyDescent="0.25">
      <c r="A997" t="s">
        <v>3784</v>
      </c>
      <c r="B997" t="s">
        <v>239</v>
      </c>
      <c r="C997">
        <v>1854355</v>
      </c>
      <c r="D997">
        <v>70997233672</v>
      </c>
      <c r="E997" t="s">
        <v>3785</v>
      </c>
      <c r="F997" t="s">
        <v>209</v>
      </c>
      <c r="G997" t="s">
        <v>2903</v>
      </c>
      <c r="H997" t="s">
        <v>225</v>
      </c>
      <c r="I997" t="s">
        <v>212</v>
      </c>
      <c r="K997" t="s">
        <v>213</v>
      </c>
      <c r="M997">
        <v>771</v>
      </c>
      <c r="N997" t="s">
        <v>303</v>
      </c>
      <c r="O997" t="s">
        <v>283</v>
      </c>
      <c r="P997">
        <v>746</v>
      </c>
      <c r="Q997" t="s">
        <v>289</v>
      </c>
      <c r="R997" t="s">
        <v>283</v>
      </c>
      <c r="T997" t="s">
        <v>217</v>
      </c>
      <c r="U997" t="s">
        <v>9755</v>
      </c>
      <c r="V997">
        <v>4</v>
      </c>
      <c r="W997">
        <v>8</v>
      </c>
      <c r="X997" t="s">
        <v>218</v>
      </c>
      <c r="Z997" t="s">
        <v>219</v>
      </c>
      <c r="AC997">
        <v>0</v>
      </c>
      <c r="AE997">
        <v>0</v>
      </c>
      <c r="AI997" t="s">
        <v>220</v>
      </c>
      <c r="AJ997" t="s">
        <v>221</v>
      </c>
      <c r="AK997" s="15">
        <v>40617</v>
      </c>
      <c r="AL997">
        <v>9386.85</v>
      </c>
      <c r="AM997">
        <f t="shared" si="45"/>
        <v>54</v>
      </c>
      <c r="AN997" t="str">
        <f t="shared" si="46"/>
        <v>54-58</v>
      </c>
      <c r="AO997" t="str">
        <f t="shared" si="47"/>
        <v>8.000 a 9.999</v>
      </c>
    </row>
    <row r="998" spans="1:41" x14ac:dyDescent="0.25">
      <c r="A998" t="s">
        <v>3786</v>
      </c>
      <c r="B998" t="s">
        <v>239</v>
      </c>
      <c r="C998">
        <v>410462</v>
      </c>
      <c r="D998">
        <v>44601905672</v>
      </c>
      <c r="E998" t="s">
        <v>3787</v>
      </c>
      <c r="F998" t="s">
        <v>233</v>
      </c>
      <c r="G998" t="s">
        <v>3788</v>
      </c>
      <c r="H998" t="s">
        <v>225</v>
      </c>
      <c r="I998" t="s">
        <v>212</v>
      </c>
      <c r="K998" t="s">
        <v>213</v>
      </c>
      <c r="L998" t="s">
        <v>2648</v>
      </c>
      <c r="M998">
        <v>771</v>
      </c>
      <c r="N998" t="s">
        <v>303</v>
      </c>
      <c r="O998" t="s">
        <v>283</v>
      </c>
      <c r="P998">
        <v>746</v>
      </c>
      <c r="Q998" t="s">
        <v>289</v>
      </c>
      <c r="R998" t="s">
        <v>283</v>
      </c>
      <c r="T998" t="s">
        <v>217</v>
      </c>
      <c r="U998" t="s">
        <v>9755</v>
      </c>
      <c r="V998">
        <v>4</v>
      </c>
      <c r="W998">
        <v>16</v>
      </c>
      <c r="X998" t="s">
        <v>218</v>
      </c>
      <c r="Z998" t="s">
        <v>219</v>
      </c>
      <c r="AC998">
        <v>0</v>
      </c>
      <c r="AE998">
        <v>0</v>
      </c>
      <c r="AI998" t="s">
        <v>220</v>
      </c>
      <c r="AJ998" t="s">
        <v>221</v>
      </c>
      <c r="AK998" s="15">
        <v>29707</v>
      </c>
      <c r="AL998">
        <v>8488.23</v>
      </c>
      <c r="AM998">
        <f t="shared" si="45"/>
        <v>61</v>
      </c>
      <c r="AN998" t="str">
        <f t="shared" si="46"/>
        <v>59-63</v>
      </c>
      <c r="AO998" t="str">
        <f t="shared" si="47"/>
        <v>8.000 a 9.999</v>
      </c>
    </row>
    <row r="999" spans="1:41" x14ac:dyDescent="0.25">
      <c r="A999" t="s">
        <v>3789</v>
      </c>
      <c r="B999" t="s">
        <v>207</v>
      </c>
      <c r="C999">
        <v>412037</v>
      </c>
      <c r="D999">
        <v>36558915634</v>
      </c>
      <c r="E999" t="s">
        <v>3790</v>
      </c>
      <c r="F999" t="s">
        <v>233</v>
      </c>
      <c r="G999" t="s">
        <v>3791</v>
      </c>
      <c r="H999" t="s">
        <v>211</v>
      </c>
      <c r="I999" t="s">
        <v>212</v>
      </c>
      <c r="K999" t="s">
        <v>213</v>
      </c>
      <c r="L999" t="s">
        <v>3792</v>
      </c>
      <c r="M999">
        <v>673</v>
      </c>
      <c r="N999" t="s">
        <v>460</v>
      </c>
      <c r="O999" t="s">
        <v>215</v>
      </c>
      <c r="P999">
        <v>80</v>
      </c>
      <c r="Q999" t="s">
        <v>461</v>
      </c>
      <c r="R999" t="s">
        <v>215</v>
      </c>
      <c r="T999" t="s">
        <v>2760</v>
      </c>
      <c r="U999" t="s">
        <v>9753</v>
      </c>
      <c r="V999">
        <v>4</v>
      </c>
      <c r="W999">
        <v>16</v>
      </c>
      <c r="X999" t="s">
        <v>218</v>
      </c>
      <c r="Z999" t="s">
        <v>219</v>
      </c>
      <c r="AC999">
        <v>0</v>
      </c>
      <c r="AE999">
        <v>0</v>
      </c>
      <c r="AI999" t="s">
        <v>220</v>
      </c>
      <c r="AJ999" t="s">
        <v>221</v>
      </c>
      <c r="AK999" s="15">
        <v>28697</v>
      </c>
      <c r="AL999">
        <v>4607.47</v>
      </c>
      <c r="AM999">
        <f t="shared" si="45"/>
        <v>67</v>
      </c>
      <c r="AN999" t="str">
        <f t="shared" si="46"/>
        <v>64-68</v>
      </c>
      <c r="AO999" t="str">
        <f t="shared" si="47"/>
        <v>4.000 a 5.999</v>
      </c>
    </row>
    <row r="1000" spans="1:41" x14ac:dyDescent="0.25">
      <c r="A1000" t="s">
        <v>3793</v>
      </c>
      <c r="B1000" t="s">
        <v>239</v>
      </c>
      <c r="C1000">
        <v>2434797</v>
      </c>
      <c r="D1000">
        <v>95200169615</v>
      </c>
      <c r="E1000" t="s">
        <v>3794</v>
      </c>
      <c r="F1000" t="s">
        <v>233</v>
      </c>
      <c r="G1000" t="s">
        <v>3795</v>
      </c>
      <c r="H1000" t="s">
        <v>225</v>
      </c>
      <c r="I1000" t="s">
        <v>212</v>
      </c>
      <c r="K1000" t="s">
        <v>213</v>
      </c>
      <c r="L1000" t="s">
        <v>3796</v>
      </c>
      <c r="M1000">
        <v>211</v>
      </c>
      <c r="N1000" t="s">
        <v>245</v>
      </c>
      <c r="O1000" t="s">
        <v>244</v>
      </c>
      <c r="P1000">
        <v>211</v>
      </c>
      <c r="Q1000" t="s">
        <v>245</v>
      </c>
      <c r="R1000" t="s">
        <v>244</v>
      </c>
      <c r="T1000" t="s">
        <v>217</v>
      </c>
      <c r="U1000" t="s">
        <v>9756</v>
      </c>
      <c r="V1000">
        <v>4</v>
      </c>
      <c r="W1000">
        <v>8</v>
      </c>
      <c r="X1000" t="s">
        <v>381</v>
      </c>
      <c r="Z1000" t="s">
        <v>219</v>
      </c>
      <c r="AB1000" t="s">
        <v>382</v>
      </c>
      <c r="AC1000">
        <v>0</v>
      </c>
      <c r="AE1000">
        <v>26443</v>
      </c>
      <c r="AF1000" t="s">
        <v>383</v>
      </c>
      <c r="AG1000" t="s">
        <v>3797</v>
      </c>
      <c r="AH1000" t="s">
        <v>219</v>
      </c>
      <c r="AI1000" t="s">
        <v>220</v>
      </c>
      <c r="AJ1000" t="s">
        <v>221</v>
      </c>
      <c r="AK1000" s="15">
        <v>40617</v>
      </c>
      <c r="AL1000">
        <v>7967.9</v>
      </c>
      <c r="AM1000">
        <f t="shared" si="45"/>
        <v>46</v>
      </c>
      <c r="AN1000" t="str">
        <f t="shared" si="46"/>
        <v>44-48</v>
      </c>
      <c r="AO1000" t="str">
        <f t="shared" si="47"/>
        <v>6.000 a 7.999</v>
      </c>
    </row>
    <row r="1001" spans="1:41" x14ac:dyDescent="0.25">
      <c r="A1001" t="s">
        <v>3798</v>
      </c>
      <c r="B1001" t="s">
        <v>207</v>
      </c>
      <c r="C1001">
        <v>412038</v>
      </c>
      <c r="D1001">
        <v>28806972634</v>
      </c>
      <c r="E1001" t="s">
        <v>3799</v>
      </c>
      <c r="F1001" t="s">
        <v>233</v>
      </c>
      <c r="G1001" t="s">
        <v>3800</v>
      </c>
      <c r="H1001" t="s">
        <v>225</v>
      </c>
      <c r="I1001" t="s">
        <v>212</v>
      </c>
      <c r="K1001" t="s">
        <v>213</v>
      </c>
      <c r="L1001" t="s">
        <v>637</v>
      </c>
      <c r="M1001">
        <v>869</v>
      </c>
      <c r="N1001" t="s">
        <v>1140</v>
      </c>
      <c r="O1001" t="s">
        <v>215</v>
      </c>
      <c r="P1001">
        <v>80</v>
      </c>
      <c r="Q1001" t="s">
        <v>461</v>
      </c>
      <c r="R1001" t="s">
        <v>215</v>
      </c>
      <c r="T1001" t="s">
        <v>462</v>
      </c>
      <c r="U1001" t="s">
        <v>9754</v>
      </c>
      <c r="V1001">
        <v>4</v>
      </c>
      <c r="W1001">
        <v>16</v>
      </c>
      <c r="X1001" t="s">
        <v>218</v>
      </c>
      <c r="Z1001" t="s">
        <v>219</v>
      </c>
      <c r="AC1001">
        <v>0</v>
      </c>
      <c r="AE1001">
        <v>0</v>
      </c>
      <c r="AI1001" t="s">
        <v>220</v>
      </c>
      <c r="AJ1001" t="s">
        <v>221</v>
      </c>
      <c r="AK1001" s="15">
        <v>28648</v>
      </c>
      <c r="AL1001">
        <v>5259.39</v>
      </c>
      <c r="AM1001">
        <f t="shared" si="45"/>
        <v>67</v>
      </c>
      <c r="AN1001" t="str">
        <f t="shared" si="46"/>
        <v>64-68</v>
      </c>
      <c r="AO1001" t="str">
        <f t="shared" si="47"/>
        <v>4.000 a 5.999</v>
      </c>
    </row>
    <row r="1002" spans="1:41" x14ac:dyDescent="0.25">
      <c r="A1002" t="s">
        <v>3801</v>
      </c>
      <c r="B1002" t="s">
        <v>207</v>
      </c>
      <c r="C1002">
        <v>1494265</v>
      </c>
      <c r="D1002">
        <v>16466649814</v>
      </c>
      <c r="E1002" t="s">
        <v>3802</v>
      </c>
      <c r="F1002" t="s">
        <v>233</v>
      </c>
      <c r="G1002" t="s">
        <v>3803</v>
      </c>
      <c r="H1002" t="s">
        <v>529</v>
      </c>
      <c r="I1002" t="s">
        <v>212</v>
      </c>
      <c r="K1002" t="s">
        <v>317</v>
      </c>
      <c r="L1002" t="s">
        <v>3804</v>
      </c>
      <c r="M1002">
        <v>869</v>
      </c>
      <c r="N1002" t="s">
        <v>1140</v>
      </c>
      <c r="O1002" t="s">
        <v>215</v>
      </c>
      <c r="P1002">
        <v>59</v>
      </c>
      <c r="Q1002" t="s">
        <v>251</v>
      </c>
      <c r="R1002" t="s">
        <v>215</v>
      </c>
      <c r="T1002" t="s">
        <v>217</v>
      </c>
      <c r="U1002" t="s">
        <v>9756</v>
      </c>
      <c r="V1002">
        <v>4</v>
      </c>
      <c r="W1002">
        <v>12</v>
      </c>
      <c r="X1002" t="s">
        <v>218</v>
      </c>
      <c r="Z1002" t="s">
        <v>219</v>
      </c>
      <c r="AC1002">
        <v>0</v>
      </c>
      <c r="AE1002">
        <v>0</v>
      </c>
      <c r="AI1002" t="s">
        <v>220</v>
      </c>
      <c r="AJ1002" t="s">
        <v>221</v>
      </c>
      <c r="AK1002" s="15">
        <v>38470</v>
      </c>
      <c r="AL1002">
        <v>9999.7900000000009</v>
      </c>
      <c r="AM1002">
        <f t="shared" si="45"/>
        <v>48</v>
      </c>
      <c r="AN1002" t="str">
        <f t="shared" si="46"/>
        <v>44-48</v>
      </c>
      <c r="AO1002" t="str">
        <f t="shared" si="47"/>
        <v>8.000 a 9.999</v>
      </c>
    </row>
    <row r="1003" spans="1:41" x14ac:dyDescent="0.25">
      <c r="A1003" t="s">
        <v>3805</v>
      </c>
      <c r="B1003" t="s">
        <v>207</v>
      </c>
      <c r="C1003">
        <v>2052662</v>
      </c>
      <c r="D1003">
        <v>4035885614</v>
      </c>
      <c r="E1003" t="s">
        <v>3806</v>
      </c>
      <c r="F1003" t="s">
        <v>209</v>
      </c>
      <c r="G1003" t="s">
        <v>3807</v>
      </c>
      <c r="H1003" t="s">
        <v>225</v>
      </c>
      <c r="I1003" t="s">
        <v>212</v>
      </c>
      <c r="K1003" t="s">
        <v>213</v>
      </c>
      <c r="M1003">
        <v>672</v>
      </c>
      <c r="N1003" t="s">
        <v>842</v>
      </c>
      <c r="O1003" t="s">
        <v>228</v>
      </c>
      <c r="P1003">
        <v>29</v>
      </c>
      <c r="Q1003" t="s">
        <v>229</v>
      </c>
      <c r="R1003" t="s">
        <v>215</v>
      </c>
      <c r="T1003" t="s">
        <v>327</v>
      </c>
      <c r="U1003" t="s">
        <v>9756</v>
      </c>
      <c r="V1003">
        <v>4</v>
      </c>
      <c r="W1003">
        <v>7</v>
      </c>
      <c r="X1003" t="s">
        <v>218</v>
      </c>
      <c r="Z1003" t="s">
        <v>219</v>
      </c>
      <c r="AC1003">
        <v>0</v>
      </c>
      <c r="AE1003">
        <v>0</v>
      </c>
      <c r="AI1003" t="s">
        <v>220</v>
      </c>
      <c r="AJ1003" t="s">
        <v>221</v>
      </c>
      <c r="AK1003" s="15">
        <v>41499</v>
      </c>
      <c r="AL1003">
        <v>5899.09</v>
      </c>
      <c r="AM1003">
        <f t="shared" si="45"/>
        <v>46</v>
      </c>
      <c r="AN1003" t="str">
        <f t="shared" si="46"/>
        <v>44-48</v>
      </c>
      <c r="AO1003" t="str">
        <f t="shared" si="47"/>
        <v>4.000 a 5.999</v>
      </c>
    </row>
    <row r="1004" spans="1:41" x14ac:dyDescent="0.25">
      <c r="A1004" t="s">
        <v>3808</v>
      </c>
      <c r="B1004" t="s">
        <v>239</v>
      </c>
      <c r="C1004">
        <v>1434306</v>
      </c>
      <c r="D1004">
        <v>51138557668</v>
      </c>
      <c r="E1004" t="s">
        <v>3809</v>
      </c>
      <c r="F1004" t="s">
        <v>233</v>
      </c>
      <c r="G1004" t="s">
        <v>3810</v>
      </c>
      <c r="H1004" t="s">
        <v>225</v>
      </c>
      <c r="I1004" t="s">
        <v>212</v>
      </c>
      <c r="K1004" t="s">
        <v>242</v>
      </c>
      <c r="L1004" t="s">
        <v>3811</v>
      </c>
      <c r="M1004">
        <v>478</v>
      </c>
      <c r="N1004" t="s">
        <v>1195</v>
      </c>
      <c r="O1004" t="s">
        <v>244</v>
      </c>
      <c r="P1004">
        <v>211</v>
      </c>
      <c r="Q1004" t="s">
        <v>245</v>
      </c>
      <c r="R1004" t="s">
        <v>244</v>
      </c>
      <c r="T1004" t="s">
        <v>771</v>
      </c>
      <c r="U1004" t="s">
        <v>9754</v>
      </c>
      <c r="V1004">
        <v>1</v>
      </c>
      <c r="W1004">
        <v>13</v>
      </c>
      <c r="X1004" t="s">
        <v>218</v>
      </c>
      <c r="Z1004" t="s">
        <v>219</v>
      </c>
      <c r="AC1004">
        <v>0</v>
      </c>
      <c r="AE1004">
        <v>0</v>
      </c>
      <c r="AI1004" t="s">
        <v>220</v>
      </c>
      <c r="AJ1004" t="s">
        <v>221</v>
      </c>
      <c r="AK1004" s="15">
        <v>37932</v>
      </c>
      <c r="AL1004">
        <v>8976.74</v>
      </c>
      <c r="AM1004">
        <f t="shared" si="45"/>
        <v>55</v>
      </c>
      <c r="AN1004" t="str">
        <f t="shared" si="46"/>
        <v>54-58</v>
      </c>
      <c r="AO1004" t="str">
        <f t="shared" si="47"/>
        <v>8.000 a 9.999</v>
      </c>
    </row>
    <row r="1005" spans="1:41" x14ac:dyDescent="0.25">
      <c r="A1005" t="s">
        <v>3812</v>
      </c>
      <c r="B1005" t="s">
        <v>207</v>
      </c>
      <c r="C1005">
        <v>2258540</v>
      </c>
      <c r="D1005">
        <v>1587365677</v>
      </c>
      <c r="E1005" t="s">
        <v>3813</v>
      </c>
      <c r="F1005" t="s">
        <v>209</v>
      </c>
      <c r="G1005" t="s">
        <v>3814</v>
      </c>
      <c r="H1005" t="s">
        <v>225</v>
      </c>
      <c r="I1005" t="s">
        <v>212</v>
      </c>
      <c r="K1005" t="s">
        <v>3218</v>
      </c>
      <c r="M1005">
        <v>648</v>
      </c>
      <c r="N1005" t="s">
        <v>2581</v>
      </c>
      <c r="O1005" t="s">
        <v>215</v>
      </c>
      <c r="P1005">
        <v>131</v>
      </c>
      <c r="Q1005" t="s">
        <v>357</v>
      </c>
      <c r="R1005" t="s">
        <v>215</v>
      </c>
      <c r="T1005" t="s">
        <v>217</v>
      </c>
      <c r="U1005" t="s">
        <v>9755</v>
      </c>
      <c r="V1005">
        <v>4</v>
      </c>
      <c r="W1005">
        <v>5</v>
      </c>
      <c r="X1005" t="s">
        <v>218</v>
      </c>
      <c r="Z1005" t="s">
        <v>219</v>
      </c>
      <c r="AC1005">
        <v>0</v>
      </c>
      <c r="AE1005">
        <v>0</v>
      </c>
      <c r="AI1005" t="s">
        <v>220</v>
      </c>
      <c r="AJ1005" t="s">
        <v>221</v>
      </c>
      <c r="AK1005" s="15">
        <v>42290</v>
      </c>
      <c r="AL1005">
        <v>4157.95</v>
      </c>
      <c r="AM1005">
        <f t="shared" si="45"/>
        <v>36</v>
      </c>
      <c r="AN1005" t="str">
        <f t="shared" si="46"/>
        <v>34-38</v>
      </c>
      <c r="AO1005" t="str">
        <f t="shared" si="47"/>
        <v>4.000 a 5.999</v>
      </c>
    </row>
    <row r="1006" spans="1:41" x14ac:dyDescent="0.25">
      <c r="A1006" t="s">
        <v>3815</v>
      </c>
      <c r="B1006" t="s">
        <v>207</v>
      </c>
      <c r="C1006">
        <v>2222185</v>
      </c>
      <c r="D1006">
        <v>12220568601</v>
      </c>
      <c r="E1006" t="s">
        <v>3816</v>
      </c>
      <c r="F1006" t="s">
        <v>233</v>
      </c>
      <c r="G1006" t="s">
        <v>3817</v>
      </c>
      <c r="H1006" t="s">
        <v>211</v>
      </c>
      <c r="I1006" t="s">
        <v>3818</v>
      </c>
      <c r="J1006" t="s">
        <v>3819</v>
      </c>
      <c r="M1006">
        <v>74</v>
      </c>
      <c r="N1006" t="s">
        <v>609</v>
      </c>
      <c r="O1006" t="s">
        <v>215</v>
      </c>
      <c r="P1006">
        <v>59</v>
      </c>
      <c r="Q1006" t="s">
        <v>251</v>
      </c>
      <c r="R1006" t="s">
        <v>215</v>
      </c>
      <c r="T1006" t="s">
        <v>252</v>
      </c>
      <c r="U1006" t="s">
        <v>9754</v>
      </c>
      <c r="V1006">
        <v>4</v>
      </c>
      <c r="W1006">
        <v>6</v>
      </c>
      <c r="X1006" t="s">
        <v>218</v>
      </c>
      <c r="Z1006" t="s">
        <v>219</v>
      </c>
      <c r="AC1006">
        <v>0</v>
      </c>
      <c r="AE1006">
        <v>0</v>
      </c>
      <c r="AI1006" t="s">
        <v>220</v>
      </c>
      <c r="AJ1006" t="s">
        <v>221</v>
      </c>
      <c r="AK1006" s="15">
        <v>42116</v>
      </c>
      <c r="AL1006">
        <v>3301.93</v>
      </c>
      <c r="AM1006">
        <f t="shared" si="45"/>
        <v>29</v>
      </c>
      <c r="AN1006" t="str">
        <f t="shared" si="46"/>
        <v>29-33</v>
      </c>
      <c r="AO1006" t="str">
        <f t="shared" si="47"/>
        <v>2.000 a 3.999</v>
      </c>
    </row>
    <row r="1007" spans="1:41" x14ac:dyDescent="0.25">
      <c r="A1007" t="s">
        <v>3820</v>
      </c>
      <c r="B1007" t="s">
        <v>207</v>
      </c>
      <c r="C1007">
        <v>1513635</v>
      </c>
      <c r="D1007">
        <v>3464804690</v>
      </c>
      <c r="E1007" t="s">
        <v>2908</v>
      </c>
      <c r="F1007" t="s">
        <v>209</v>
      </c>
      <c r="G1007" t="s">
        <v>3821</v>
      </c>
      <c r="H1007" t="s">
        <v>225</v>
      </c>
      <c r="I1007" t="s">
        <v>212</v>
      </c>
      <c r="K1007" t="s">
        <v>242</v>
      </c>
      <c r="L1007" t="s">
        <v>3822</v>
      </c>
      <c r="M1007">
        <v>55</v>
      </c>
      <c r="N1007" t="s">
        <v>3724</v>
      </c>
      <c r="O1007" t="s">
        <v>215</v>
      </c>
      <c r="P1007">
        <v>29</v>
      </c>
      <c r="Q1007" t="s">
        <v>229</v>
      </c>
      <c r="R1007" t="s">
        <v>215</v>
      </c>
      <c r="T1007" t="s">
        <v>217</v>
      </c>
      <c r="U1007" t="s">
        <v>9755</v>
      </c>
      <c r="V1007">
        <v>4</v>
      </c>
      <c r="W1007">
        <v>12</v>
      </c>
      <c r="X1007" t="s">
        <v>218</v>
      </c>
      <c r="Z1007" t="s">
        <v>219</v>
      </c>
      <c r="AC1007">
        <v>0</v>
      </c>
      <c r="AE1007">
        <v>0</v>
      </c>
      <c r="AI1007" t="s">
        <v>220</v>
      </c>
      <c r="AJ1007" t="s">
        <v>221</v>
      </c>
      <c r="AK1007" s="15">
        <v>38667</v>
      </c>
      <c r="AL1007">
        <v>5570.84</v>
      </c>
      <c r="AM1007">
        <f t="shared" si="45"/>
        <v>44</v>
      </c>
      <c r="AN1007" t="str">
        <f t="shared" si="46"/>
        <v>44-48</v>
      </c>
      <c r="AO1007" t="str">
        <f t="shared" si="47"/>
        <v>4.000 a 5.999</v>
      </c>
    </row>
    <row r="1008" spans="1:41" x14ac:dyDescent="0.25">
      <c r="A1008" t="s">
        <v>3823</v>
      </c>
      <c r="B1008" t="s">
        <v>207</v>
      </c>
      <c r="C1008">
        <v>1966709</v>
      </c>
      <c r="D1008">
        <v>3172214699</v>
      </c>
      <c r="E1008" t="s">
        <v>3824</v>
      </c>
      <c r="F1008" t="s">
        <v>233</v>
      </c>
      <c r="G1008" t="s">
        <v>3825</v>
      </c>
      <c r="H1008" t="s">
        <v>225</v>
      </c>
      <c r="I1008" t="s">
        <v>212</v>
      </c>
      <c r="K1008" t="s">
        <v>213</v>
      </c>
      <c r="M1008">
        <v>869</v>
      </c>
      <c r="N1008" t="s">
        <v>1140</v>
      </c>
      <c r="O1008" t="s">
        <v>215</v>
      </c>
      <c r="P1008">
        <v>59</v>
      </c>
      <c r="Q1008" t="s">
        <v>251</v>
      </c>
      <c r="R1008" t="s">
        <v>215</v>
      </c>
      <c r="T1008" t="s">
        <v>217</v>
      </c>
      <c r="U1008" t="s">
        <v>9756</v>
      </c>
      <c r="V1008">
        <v>4</v>
      </c>
      <c r="W1008">
        <v>5</v>
      </c>
      <c r="X1008" t="s">
        <v>218</v>
      </c>
      <c r="Z1008" t="s">
        <v>219</v>
      </c>
      <c r="AC1008">
        <v>26280</v>
      </c>
      <c r="AD1008" t="s">
        <v>3826</v>
      </c>
      <c r="AE1008">
        <v>0</v>
      </c>
      <c r="AI1008" t="s">
        <v>220</v>
      </c>
      <c r="AJ1008" t="s">
        <v>221</v>
      </c>
      <c r="AK1008" s="15">
        <v>42761</v>
      </c>
      <c r="AL1008">
        <v>7103.91</v>
      </c>
      <c r="AM1008">
        <f t="shared" si="45"/>
        <v>47</v>
      </c>
      <c r="AN1008" t="str">
        <f t="shared" si="46"/>
        <v>44-48</v>
      </c>
      <c r="AO1008" t="str">
        <f t="shared" si="47"/>
        <v>6.000 a 7.999</v>
      </c>
    </row>
    <row r="1009" spans="1:41" x14ac:dyDescent="0.25">
      <c r="A1009" t="s">
        <v>3827</v>
      </c>
      <c r="B1009" t="s">
        <v>207</v>
      </c>
      <c r="C1009">
        <v>2905867</v>
      </c>
      <c r="D1009">
        <v>46067205653</v>
      </c>
      <c r="E1009" t="s">
        <v>3828</v>
      </c>
      <c r="F1009" t="s">
        <v>209</v>
      </c>
      <c r="G1009" t="s">
        <v>3829</v>
      </c>
      <c r="H1009" t="s">
        <v>225</v>
      </c>
      <c r="I1009" t="s">
        <v>212</v>
      </c>
      <c r="K1009" t="s">
        <v>213</v>
      </c>
      <c r="M1009">
        <v>1175</v>
      </c>
      <c r="N1009" t="s">
        <v>3830</v>
      </c>
      <c r="O1009" t="s">
        <v>228</v>
      </c>
      <c r="P1009">
        <v>211</v>
      </c>
      <c r="Q1009" t="s">
        <v>245</v>
      </c>
      <c r="R1009" t="s">
        <v>244</v>
      </c>
      <c r="S1009" t="s">
        <v>563</v>
      </c>
      <c r="T1009" t="s">
        <v>230</v>
      </c>
      <c r="U1009" t="s">
        <v>9755</v>
      </c>
      <c r="V1009">
        <v>4</v>
      </c>
      <c r="W1009">
        <v>8</v>
      </c>
      <c r="X1009" t="s">
        <v>218</v>
      </c>
      <c r="Z1009" t="s">
        <v>219</v>
      </c>
      <c r="AC1009">
        <v>0</v>
      </c>
      <c r="AE1009">
        <v>0</v>
      </c>
      <c r="AI1009" t="s">
        <v>220</v>
      </c>
      <c r="AJ1009" t="s">
        <v>221</v>
      </c>
      <c r="AK1009" s="15">
        <v>41031</v>
      </c>
      <c r="AL1009">
        <v>5650.74</v>
      </c>
      <c r="AM1009">
        <f t="shared" si="45"/>
        <v>58</v>
      </c>
      <c r="AN1009" t="str">
        <f t="shared" si="46"/>
        <v>54-58</v>
      </c>
      <c r="AO1009" t="str">
        <f t="shared" si="47"/>
        <v>4.000 a 5.999</v>
      </c>
    </row>
    <row r="1010" spans="1:41" x14ac:dyDescent="0.25">
      <c r="A1010" t="s">
        <v>3831</v>
      </c>
      <c r="B1010" t="s">
        <v>239</v>
      </c>
      <c r="C1010">
        <v>1434890</v>
      </c>
      <c r="D1010">
        <v>3619941688</v>
      </c>
      <c r="E1010" t="s">
        <v>3832</v>
      </c>
      <c r="F1010" t="s">
        <v>233</v>
      </c>
      <c r="G1010" t="s">
        <v>3833</v>
      </c>
      <c r="H1010" t="s">
        <v>225</v>
      </c>
      <c r="I1010" t="s">
        <v>212</v>
      </c>
      <c r="K1010" t="s">
        <v>213</v>
      </c>
      <c r="L1010" t="s">
        <v>995</v>
      </c>
      <c r="M1010">
        <v>491</v>
      </c>
      <c r="N1010" t="s">
        <v>935</v>
      </c>
      <c r="O1010" t="s">
        <v>244</v>
      </c>
      <c r="P1010">
        <v>211</v>
      </c>
      <c r="Q1010" t="s">
        <v>245</v>
      </c>
      <c r="R1010" t="s">
        <v>244</v>
      </c>
      <c r="T1010" t="s">
        <v>263</v>
      </c>
      <c r="U1010" t="s">
        <v>9756</v>
      </c>
      <c r="V1010">
        <v>4</v>
      </c>
      <c r="W1010">
        <v>13</v>
      </c>
      <c r="X1010" t="s">
        <v>218</v>
      </c>
      <c r="Z1010" t="s">
        <v>219</v>
      </c>
      <c r="AC1010">
        <v>0</v>
      </c>
      <c r="AE1010">
        <v>0</v>
      </c>
      <c r="AI1010" t="s">
        <v>220</v>
      </c>
      <c r="AJ1010" t="s">
        <v>221</v>
      </c>
      <c r="AK1010" s="15">
        <v>37938</v>
      </c>
      <c r="AL1010">
        <v>24596.47</v>
      </c>
      <c r="AM1010">
        <f t="shared" si="45"/>
        <v>44</v>
      </c>
      <c r="AN1010" t="str">
        <f t="shared" si="46"/>
        <v>44-48</v>
      </c>
      <c r="AO1010" t="str">
        <f t="shared" si="47"/>
        <v>20.000 ou mais</v>
      </c>
    </row>
    <row r="1011" spans="1:41" x14ac:dyDescent="0.25">
      <c r="A1011" t="s">
        <v>3834</v>
      </c>
      <c r="B1011" t="s">
        <v>239</v>
      </c>
      <c r="C1011">
        <v>412437</v>
      </c>
      <c r="D1011">
        <v>49631845672</v>
      </c>
      <c r="E1011" t="s">
        <v>3835</v>
      </c>
      <c r="F1011" t="s">
        <v>233</v>
      </c>
      <c r="G1011" t="s">
        <v>3836</v>
      </c>
      <c r="H1011" t="s">
        <v>225</v>
      </c>
      <c r="I1011" t="s">
        <v>212</v>
      </c>
      <c r="K1011" t="s">
        <v>213</v>
      </c>
      <c r="L1011" t="s">
        <v>261</v>
      </c>
      <c r="M1011">
        <v>479</v>
      </c>
      <c r="N1011" t="s">
        <v>389</v>
      </c>
      <c r="O1011" t="s">
        <v>244</v>
      </c>
      <c r="P1011">
        <v>211</v>
      </c>
      <c r="Q1011" t="s">
        <v>245</v>
      </c>
      <c r="R1011" t="s">
        <v>244</v>
      </c>
      <c r="T1011" t="s">
        <v>771</v>
      </c>
      <c r="U1011" t="s">
        <v>9754</v>
      </c>
      <c r="V1011">
        <v>4</v>
      </c>
      <c r="W1011">
        <v>16</v>
      </c>
      <c r="X1011" t="s">
        <v>218</v>
      </c>
      <c r="Z1011" t="s">
        <v>219</v>
      </c>
      <c r="AC1011">
        <v>0</v>
      </c>
      <c r="AE1011">
        <v>0</v>
      </c>
      <c r="AI1011" t="s">
        <v>220</v>
      </c>
      <c r="AJ1011" t="s">
        <v>221</v>
      </c>
      <c r="AK1011" s="15">
        <v>31105</v>
      </c>
      <c r="AL1011">
        <v>6696.17</v>
      </c>
      <c r="AM1011">
        <f t="shared" si="45"/>
        <v>59</v>
      </c>
      <c r="AN1011" t="str">
        <f t="shared" si="46"/>
        <v>59-63</v>
      </c>
      <c r="AO1011" t="str">
        <f t="shared" si="47"/>
        <v>6.000 a 7.999</v>
      </c>
    </row>
    <row r="1012" spans="1:41" x14ac:dyDescent="0.25">
      <c r="A1012" t="s">
        <v>3837</v>
      </c>
      <c r="B1012" t="s">
        <v>207</v>
      </c>
      <c r="C1012">
        <v>411933</v>
      </c>
      <c r="D1012">
        <v>23965894668</v>
      </c>
      <c r="E1012" t="s">
        <v>3838</v>
      </c>
      <c r="F1012" t="s">
        <v>233</v>
      </c>
      <c r="G1012" t="s">
        <v>3839</v>
      </c>
      <c r="H1012" t="s">
        <v>211</v>
      </c>
      <c r="I1012" t="s">
        <v>212</v>
      </c>
      <c r="K1012" t="s">
        <v>213</v>
      </c>
      <c r="L1012" t="s">
        <v>261</v>
      </c>
      <c r="M1012">
        <v>694</v>
      </c>
      <c r="N1012" t="s">
        <v>1394</v>
      </c>
      <c r="O1012" t="s">
        <v>228</v>
      </c>
      <c r="P1012">
        <v>59</v>
      </c>
      <c r="Q1012" t="s">
        <v>251</v>
      </c>
      <c r="R1012" t="s">
        <v>215</v>
      </c>
      <c r="S1012" t="s">
        <v>394</v>
      </c>
      <c r="T1012" t="s">
        <v>499</v>
      </c>
      <c r="U1012" t="s">
        <v>9754</v>
      </c>
      <c r="V1012">
        <v>4</v>
      </c>
      <c r="W1012">
        <v>16</v>
      </c>
      <c r="X1012" t="s">
        <v>218</v>
      </c>
      <c r="Z1012" t="s">
        <v>219</v>
      </c>
      <c r="AC1012">
        <v>0</v>
      </c>
      <c r="AE1012">
        <v>0</v>
      </c>
      <c r="AI1012" t="s">
        <v>220</v>
      </c>
      <c r="AJ1012" t="s">
        <v>221</v>
      </c>
      <c r="AK1012" s="15">
        <v>29298</v>
      </c>
      <c r="AL1012">
        <v>5707.95</v>
      </c>
      <c r="AM1012">
        <f t="shared" si="45"/>
        <v>66</v>
      </c>
      <c r="AN1012" t="str">
        <f t="shared" si="46"/>
        <v>64-68</v>
      </c>
      <c r="AO1012" t="str">
        <f t="shared" si="47"/>
        <v>4.000 a 5.999</v>
      </c>
    </row>
    <row r="1013" spans="1:41" x14ac:dyDescent="0.25">
      <c r="A1013" t="s">
        <v>3840</v>
      </c>
      <c r="B1013" t="s">
        <v>207</v>
      </c>
      <c r="C1013">
        <v>409694</v>
      </c>
      <c r="D1013">
        <v>43153291691</v>
      </c>
      <c r="E1013" t="s">
        <v>3841</v>
      </c>
      <c r="F1013" t="s">
        <v>233</v>
      </c>
      <c r="G1013" t="s">
        <v>3842</v>
      </c>
      <c r="H1013" t="s">
        <v>225</v>
      </c>
      <c r="I1013" t="s">
        <v>212</v>
      </c>
      <c r="K1013" t="s">
        <v>213</v>
      </c>
      <c r="L1013" t="s">
        <v>534</v>
      </c>
      <c r="M1013">
        <v>395</v>
      </c>
      <c r="N1013" t="s">
        <v>448</v>
      </c>
      <c r="O1013" t="s">
        <v>215</v>
      </c>
      <c r="P1013">
        <v>395</v>
      </c>
      <c r="Q1013" t="s">
        <v>448</v>
      </c>
      <c r="R1013" t="s">
        <v>215</v>
      </c>
      <c r="T1013" t="s">
        <v>252</v>
      </c>
      <c r="U1013" t="s">
        <v>9755</v>
      </c>
      <c r="V1013">
        <v>4</v>
      </c>
      <c r="W1013">
        <v>16</v>
      </c>
      <c r="X1013" t="s">
        <v>218</v>
      </c>
      <c r="Z1013" t="s">
        <v>219</v>
      </c>
      <c r="AC1013">
        <v>0</v>
      </c>
      <c r="AE1013">
        <v>0</v>
      </c>
      <c r="AI1013" t="s">
        <v>220</v>
      </c>
      <c r="AJ1013" t="s">
        <v>221</v>
      </c>
      <c r="AK1013" s="15">
        <v>29312</v>
      </c>
      <c r="AL1013">
        <v>7778.51</v>
      </c>
      <c r="AM1013">
        <f t="shared" si="45"/>
        <v>67</v>
      </c>
      <c r="AN1013" t="str">
        <f t="shared" si="46"/>
        <v>64-68</v>
      </c>
      <c r="AO1013" t="str">
        <f t="shared" si="47"/>
        <v>6.000 a 7.999</v>
      </c>
    </row>
    <row r="1014" spans="1:41" x14ac:dyDescent="0.25">
      <c r="A1014" t="s">
        <v>3843</v>
      </c>
      <c r="B1014" t="s">
        <v>207</v>
      </c>
      <c r="C1014">
        <v>1453103</v>
      </c>
      <c r="D1014">
        <v>48073172615</v>
      </c>
      <c r="E1014" t="s">
        <v>3844</v>
      </c>
      <c r="F1014" t="s">
        <v>233</v>
      </c>
      <c r="G1014" t="s">
        <v>3845</v>
      </c>
      <c r="H1014" t="s">
        <v>225</v>
      </c>
      <c r="I1014" t="s">
        <v>212</v>
      </c>
      <c r="K1014" t="s">
        <v>213</v>
      </c>
      <c r="L1014" t="s">
        <v>261</v>
      </c>
      <c r="M1014">
        <v>46</v>
      </c>
      <c r="N1014" t="s">
        <v>271</v>
      </c>
      <c r="O1014" t="s">
        <v>228</v>
      </c>
      <c r="P1014">
        <v>29</v>
      </c>
      <c r="Q1014" t="s">
        <v>229</v>
      </c>
      <c r="R1014" t="s">
        <v>215</v>
      </c>
      <c r="T1014" t="s">
        <v>230</v>
      </c>
      <c r="U1014" t="s">
        <v>9756</v>
      </c>
      <c r="V1014">
        <v>4</v>
      </c>
      <c r="W1014">
        <v>13</v>
      </c>
      <c r="X1014" t="s">
        <v>218</v>
      </c>
      <c r="Z1014" t="s">
        <v>219</v>
      </c>
      <c r="AC1014">
        <v>0</v>
      </c>
      <c r="AE1014">
        <v>0</v>
      </c>
      <c r="AI1014" t="s">
        <v>220</v>
      </c>
      <c r="AJ1014" t="s">
        <v>221</v>
      </c>
      <c r="AK1014" s="15">
        <v>38117</v>
      </c>
      <c r="AL1014">
        <v>24676.71</v>
      </c>
      <c r="AM1014">
        <f t="shared" si="45"/>
        <v>66</v>
      </c>
      <c r="AN1014" t="str">
        <f t="shared" si="46"/>
        <v>64-68</v>
      </c>
      <c r="AO1014" t="str">
        <f t="shared" si="47"/>
        <v>20.000 ou mais</v>
      </c>
    </row>
    <row r="1015" spans="1:41" x14ac:dyDescent="0.25">
      <c r="A1015" t="s">
        <v>3846</v>
      </c>
      <c r="B1015" t="s">
        <v>207</v>
      </c>
      <c r="C1015">
        <v>412821</v>
      </c>
      <c r="D1015">
        <v>54661820606</v>
      </c>
      <c r="E1015" t="s">
        <v>3847</v>
      </c>
      <c r="F1015" t="s">
        <v>233</v>
      </c>
      <c r="G1015" t="s">
        <v>3848</v>
      </c>
      <c r="H1015" t="s">
        <v>225</v>
      </c>
      <c r="I1015" t="s">
        <v>212</v>
      </c>
      <c r="K1015" t="s">
        <v>213</v>
      </c>
      <c r="L1015" t="s">
        <v>235</v>
      </c>
      <c r="M1015">
        <v>1244</v>
      </c>
      <c r="N1015" t="s">
        <v>493</v>
      </c>
      <c r="O1015" t="s">
        <v>215</v>
      </c>
      <c r="P1015">
        <v>344</v>
      </c>
      <c r="Q1015" t="s">
        <v>494</v>
      </c>
      <c r="R1015" t="s">
        <v>215</v>
      </c>
      <c r="T1015" t="s">
        <v>499</v>
      </c>
      <c r="U1015" t="s">
        <v>9753</v>
      </c>
      <c r="V1015">
        <v>4</v>
      </c>
      <c r="W1015">
        <v>16</v>
      </c>
      <c r="X1015" t="s">
        <v>218</v>
      </c>
      <c r="Z1015" t="s">
        <v>219</v>
      </c>
      <c r="AC1015">
        <v>0</v>
      </c>
      <c r="AE1015">
        <v>0</v>
      </c>
      <c r="AI1015" t="s">
        <v>220</v>
      </c>
      <c r="AJ1015" t="s">
        <v>221</v>
      </c>
      <c r="AK1015" s="15">
        <v>31848</v>
      </c>
      <c r="AL1015">
        <v>4030.01</v>
      </c>
      <c r="AM1015">
        <f t="shared" si="45"/>
        <v>56</v>
      </c>
      <c r="AN1015" t="str">
        <f t="shared" si="46"/>
        <v>54-58</v>
      </c>
      <c r="AO1015" t="str">
        <f t="shared" si="47"/>
        <v>4.000 a 5.999</v>
      </c>
    </row>
    <row r="1016" spans="1:41" x14ac:dyDescent="0.25">
      <c r="A1016" t="s">
        <v>3849</v>
      </c>
      <c r="B1016" t="s">
        <v>207</v>
      </c>
      <c r="C1016">
        <v>1905298</v>
      </c>
      <c r="D1016">
        <v>7702658630</v>
      </c>
      <c r="E1016" t="s">
        <v>3850</v>
      </c>
      <c r="F1016" t="s">
        <v>209</v>
      </c>
      <c r="G1016" t="s">
        <v>3851</v>
      </c>
      <c r="H1016" t="s">
        <v>211</v>
      </c>
      <c r="I1016" t="s">
        <v>212</v>
      </c>
      <c r="K1016" t="s">
        <v>213</v>
      </c>
      <c r="M1016">
        <v>134</v>
      </c>
      <c r="N1016" t="s">
        <v>442</v>
      </c>
      <c r="O1016" t="s">
        <v>228</v>
      </c>
      <c r="P1016">
        <v>131</v>
      </c>
      <c r="Q1016" t="s">
        <v>357</v>
      </c>
      <c r="R1016" t="s">
        <v>215</v>
      </c>
      <c r="T1016" t="s">
        <v>217</v>
      </c>
      <c r="U1016" t="s">
        <v>9754</v>
      </c>
      <c r="V1016">
        <v>4</v>
      </c>
      <c r="W1016">
        <v>8</v>
      </c>
      <c r="X1016" t="s">
        <v>218</v>
      </c>
      <c r="Z1016" t="s">
        <v>219</v>
      </c>
      <c r="AC1016">
        <v>0</v>
      </c>
      <c r="AE1016">
        <v>0</v>
      </c>
      <c r="AI1016" t="s">
        <v>220</v>
      </c>
      <c r="AJ1016" t="s">
        <v>221</v>
      </c>
      <c r="AK1016" s="15">
        <v>40903</v>
      </c>
      <c r="AL1016">
        <v>4355.84</v>
      </c>
      <c r="AM1016">
        <f t="shared" si="45"/>
        <v>34</v>
      </c>
      <c r="AN1016" t="str">
        <f t="shared" si="46"/>
        <v>34-38</v>
      </c>
      <c r="AO1016" t="str">
        <f t="shared" si="47"/>
        <v>4.000 a 5.999</v>
      </c>
    </row>
    <row r="1017" spans="1:41" x14ac:dyDescent="0.25">
      <c r="A1017" t="s">
        <v>3852</v>
      </c>
      <c r="B1017" t="s">
        <v>207</v>
      </c>
      <c r="C1017">
        <v>3220300</v>
      </c>
      <c r="D1017">
        <v>60079029604</v>
      </c>
      <c r="E1017" t="s">
        <v>3853</v>
      </c>
      <c r="F1017" t="s">
        <v>209</v>
      </c>
      <c r="G1017" t="s">
        <v>3854</v>
      </c>
      <c r="H1017" t="s">
        <v>225</v>
      </c>
      <c r="I1017" t="s">
        <v>212</v>
      </c>
      <c r="K1017" t="s">
        <v>213</v>
      </c>
      <c r="L1017" t="s">
        <v>3855</v>
      </c>
      <c r="M1017">
        <v>296</v>
      </c>
      <c r="N1017" t="s">
        <v>3856</v>
      </c>
      <c r="O1017" t="s">
        <v>362</v>
      </c>
      <c r="P1017">
        <v>294</v>
      </c>
      <c r="Q1017" t="s">
        <v>646</v>
      </c>
      <c r="R1017" t="s">
        <v>362</v>
      </c>
      <c r="T1017" t="s">
        <v>263</v>
      </c>
      <c r="U1017" t="s">
        <v>9756</v>
      </c>
      <c r="V1017">
        <v>4</v>
      </c>
      <c r="W1017">
        <v>10</v>
      </c>
      <c r="X1017" t="s">
        <v>218</v>
      </c>
      <c r="Z1017" t="s">
        <v>219</v>
      </c>
      <c r="AB1017" t="s">
        <v>3857</v>
      </c>
      <c r="AC1017">
        <v>0</v>
      </c>
      <c r="AE1017">
        <v>0</v>
      </c>
      <c r="AG1017" t="s">
        <v>3858</v>
      </c>
      <c r="AH1017" t="s">
        <v>2180</v>
      </c>
      <c r="AI1017" t="s">
        <v>220</v>
      </c>
      <c r="AJ1017" t="s">
        <v>221</v>
      </c>
      <c r="AK1017" s="15">
        <v>39835</v>
      </c>
      <c r="AL1017">
        <v>11578.98</v>
      </c>
      <c r="AM1017">
        <f t="shared" si="45"/>
        <v>56</v>
      </c>
      <c r="AN1017" t="str">
        <f t="shared" si="46"/>
        <v>54-58</v>
      </c>
      <c r="AO1017" t="str">
        <f t="shared" si="47"/>
        <v>10.000 a 11.999</v>
      </c>
    </row>
    <row r="1018" spans="1:41" x14ac:dyDescent="0.25">
      <c r="A1018" t="s">
        <v>3859</v>
      </c>
      <c r="B1018" t="s">
        <v>239</v>
      </c>
      <c r="C1018">
        <v>1434478</v>
      </c>
      <c r="D1018">
        <v>4615326629</v>
      </c>
      <c r="E1018" t="s">
        <v>3860</v>
      </c>
      <c r="F1018" t="s">
        <v>209</v>
      </c>
      <c r="G1018" t="s">
        <v>3861</v>
      </c>
      <c r="H1018" t="s">
        <v>335</v>
      </c>
      <c r="I1018" t="s">
        <v>212</v>
      </c>
      <c r="K1018" t="s">
        <v>213</v>
      </c>
      <c r="L1018" t="s">
        <v>261</v>
      </c>
      <c r="M1018">
        <v>492</v>
      </c>
      <c r="N1018" t="s">
        <v>747</v>
      </c>
      <c r="O1018" t="s">
        <v>244</v>
      </c>
      <c r="P1018">
        <v>211</v>
      </c>
      <c r="Q1018" t="s">
        <v>245</v>
      </c>
      <c r="R1018" t="s">
        <v>244</v>
      </c>
      <c r="T1018" t="s">
        <v>252</v>
      </c>
      <c r="U1018" t="s">
        <v>9754</v>
      </c>
      <c r="V1018">
        <v>4</v>
      </c>
      <c r="W1018">
        <v>13</v>
      </c>
      <c r="X1018" t="s">
        <v>218</v>
      </c>
      <c r="Z1018" t="s">
        <v>219</v>
      </c>
      <c r="AC1018">
        <v>0</v>
      </c>
      <c r="AE1018">
        <v>0</v>
      </c>
      <c r="AI1018" t="s">
        <v>220</v>
      </c>
      <c r="AJ1018" t="s">
        <v>221</v>
      </c>
      <c r="AK1018" s="15">
        <v>37935</v>
      </c>
      <c r="AL1018">
        <v>9482.66</v>
      </c>
      <c r="AM1018">
        <f t="shared" si="45"/>
        <v>45</v>
      </c>
      <c r="AN1018" t="str">
        <f t="shared" si="46"/>
        <v>44-48</v>
      </c>
      <c r="AO1018" t="str">
        <f t="shared" si="47"/>
        <v>8.000 a 9.999</v>
      </c>
    </row>
    <row r="1019" spans="1:41" x14ac:dyDescent="0.25">
      <c r="A1019" t="s">
        <v>3862</v>
      </c>
      <c r="B1019" t="s">
        <v>239</v>
      </c>
      <c r="C1019">
        <v>1455284</v>
      </c>
      <c r="D1019">
        <v>4765590658</v>
      </c>
      <c r="E1019" t="s">
        <v>3863</v>
      </c>
      <c r="F1019" t="s">
        <v>209</v>
      </c>
      <c r="G1019" t="s">
        <v>3864</v>
      </c>
      <c r="H1019" t="s">
        <v>225</v>
      </c>
      <c r="I1019" t="s">
        <v>212</v>
      </c>
      <c r="K1019" t="s">
        <v>317</v>
      </c>
      <c r="L1019" t="s">
        <v>655</v>
      </c>
      <c r="M1019">
        <v>211</v>
      </c>
      <c r="N1019" t="s">
        <v>245</v>
      </c>
      <c r="O1019" t="s">
        <v>244</v>
      </c>
      <c r="P1019">
        <v>211</v>
      </c>
      <c r="Q1019" t="s">
        <v>245</v>
      </c>
      <c r="R1019" t="s">
        <v>244</v>
      </c>
      <c r="T1019" t="s">
        <v>217</v>
      </c>
      <c r="U1019" t="s">
        <v>9756</v>
      </c>
      <c r="V1019">
        <v>4</v>
      </c>
      <c r="W1019">
        <v>12</v>
      </c>
      <c r="X1019" t="s">
        <v>381</v>
      </c>
      <c r="Z1019" t="s">
        <v>219</v>
      </c>
      <c r="AB1019" t="s">
        <v>382</v>
      </c>
      <c r="AC1019">
        <v>0</v>
      </c>
      <c r="AE1019">
        <v>26443</v>
      </c>
      <c r="AF1019" t="s">
        <v>383</v>
      </c>
      <c r="AG1019" t="s">
        <v>1402</v>
      </c>
      <c r="AH1019" t="s">
        <v>219</v>
      </c>
      <c r="AI1019" t="s">
        <v>220</v>
      </c>
      <c r="AJ1019" t="s">
        <v>221</v>
      </c>
      <c r="AK1019" s="15">
        <v>38145</v>
      </c>
      <c r="AL1019">
        <v>9324</v>
      </c>
      <c r="AM1019">
        <f t="shared" si="45"/>
        <v>42</v>
      </c>
      <c r="AN1019" t="str">
        <f t="shared" si="46"/>
        <v>39-43</v>
      </c>
      <c r="AO1019" t="str">
        <f t="shared" si="47"/>
        <v>8.000 a 9.999</v>
      </c>
    </row>
    <row r="1020" spans="1:41" x14ac:dyDescent="0.25">
      <c r="A1020" t="s">
        <v>3865</v>
      </c>
      <c r="B1020" t="s">
        <v>207</v>
      </c>
      <c r="C1020">
        <v>1752506</v>
      </c>
      <c r="D1020">
        <v>4859745680</v>
      </c>
      <c r="E1020" t="s">
        <v>3866</v>
      </c>
      <c r="F1020" t="s">
        <v>209</v>
      </c>
      <c r="G1020" t="s">
        <v>3867</v>
      </c>
      <c r="H1020" t="s">
        <v>211</v>
      </c>
      <c r="I1020" t="s">
        <v>212</v>
      </c>
      <c r="K1020" t="s">
        <v>213</v>
      </c>
      <c r="M1020">
        <v>313</v>
      </c>
      <c r="N1020" t="s">
        <v>3868</v>
      </c>
      <c r="O1020" t="s">
        <v>362</v>
      </c>
      <c r="P1020">
        <v>313</v>
      </c>
      <c r="Q1020" t="s">
        <v>3868</v>
      </c>
      <c r="R1020" t="s">
        <v>362</v>
      </c>
      <c r="T1020" t="s">
        <v>252</v>
      </c>
      <c r="U1020" t="s">
        <v>9755</v>
      </c>
      <c r="V1020">
        <v>4</v>
      </c>
      <c r="W1020">
        <v>9</v>
      </c>
      <c r="X1020" t="s">
        <v>218</v>
      </c>
      <c r="Z1020" t="s">
        <v>219</v>
      </c>
      <c r="AC1020">
        <v>0</v>
      </c>
      <c r="AE1020">
        <v>0</v>
      </c>
      <c r="AI1020" t="s">
        <v>220</v>
      </c>
      <c r="AJ1020" t="s">
        <v>221</v>
      </c>
      <c r="AK1020" s="15">
        <v>40204</v>
      </c>
      <c r="AL1020">
        <v>4761.93</v>
      </c>
      <c r="AM1020">
        <f t="shared" si="45"/>
        <v>42</v>
      </c>
      <c r="AN1020" t="str">
        <f t="shared" si="46"/>
        <v>39-43</v>
      </c>
      <c r="AO1020" t="str">
        <f t="shared" si="47"/>
        <v>4.000 a 5.999</v>
      </c>
    </row>
    <row r="1021" spans="1:41" x14ac:dyDescent="0.25">
      <c r="A1021" t="s">
        <v>3869</v>
      </c>
      <c r="B1021" t="s">
        <v>207</v>
      </c>
      <c r="C1021">
        <v>3305050</v>
      </c>
      <c r="D1021">
        <v>3145073613</v>
      </c>
      <c r="E1021" t="s">
        <v>3870</v>
      </c>
      <c r="F1021" t="s">
        <v>209</v>
      </c>
      <c r="G1021" t="s">
        <v>3871</v>
      </c>
      <c r="H1021" t="s">
        <v>225</v>
      </c>
      <c r="I1021" t="s">
        <v>212</v>
      </c>
      <c r="K1021" t="s">
        <v>242</v>
      </c>
      <c r="M1021">
        <v>360</v>
      </c>
      <c r="N1021" t="s">
        <v>3872</v>
      </c>
      <c r="O1021" t="s">
        <v>215</v>
      </c>
      <c r="P1021">
        <v>360</v>
      </c>
      <c r="Q1021" t="s">
        <v>3872</v>
      </c>
      <c r="R1021" t="s">
        <v>215</v>
      </c>
      <c r="T1021" t="s">
        <v>217</v>
      </c>
      <c r="U1021" t="s">
        <v>9755</v>
      </c>
      <c r="V1021">
        <v>1</v>
      </c>
      <c r="W1021">
        <v>1</v>
      </c>
      <c r="X1021" t="s">
        <v>218</v>
      </c>
      <c r="Z1021" t="s">
        <v>219</v>
      </c>
      <c r="AC1021">
        <v>0</v>
      </c>
      <c r="AE1021">
        <v>0</v>
      </c>
      <c r="AI1021" t="s">
        <v>220</v>
      </c>
      <c r="AJ1021" t="s">
        <v>221</v>
      </c>
      <c r="AK1021" s="15">
        <v>44795</v>
      </c>
      <c r="AL1021">
        <v>3181.04</v>
      </c>
      <c r="AM1021">
        <f t="shared" si="45"/>
        <v>44</v>
      </c>
      <c r="AN1021" t="str">
        <f t="shared" si="46"/>
        <v>44-48</v>
      </c>
      <c r="AO1021" t="str">
        <f t="shared" si="47"/>
        <v>2.000 a 3.999</v>
      </c>
    </row>
    <row r="1022" spans="1:41" x14ac:dyDescent="0.25">
      <c r="A1022" t="s">
        <v>3873</v>
      </c>
      <c r="B1022" t="s">
        <v>207</v>
      </c>
      <c r="C1022">
        <v>2312988</v>
      </c>
      <c r="D1022">
        <v>98706837620</v>
      </c>
      <c r="E1022" t="s">
        <v>3225</v>
      </c>
      <c r="F1022" t="s">
        <v>209</v>
      </c>
      <c r="G1022" t="s">
        <v>3874</v>
      </c>
      <c r="H1022" t="s">
        <v>225</v>
      </c>
      <c r="I1022" t="s">
        <v>212</v>
      </c>
      <c r="K1022" t="s">
        <v>295</v>
      </c>
      <c r="L1022" t="s">
        <v>3875</v>
      </c>
      <c r="M1022">
        <v>665</v>
      </c>
      <c r="N1022" t="s">
        <v>709</v>
      </c>
      <c r="O1022" t="s">
        <v>228</v>
      </c>
      <c r="P1022">
        <v>29</v>
      </c>
      <c r="Q1022" t="s">
        <v>229</v>
      </c>
      <c r="R1022" t="s">
        <v>215</v>
      </c>
      <c r="T1022" t="s">
        <v>263</v>
      </c>
      <c r="U1022" t="s">
        <v>9756</v>
      </c>
      <c r="V1022">
        <v>4</v>
      </c>
      <c r="W1022">
        <v>12</v>
      </c>
      <c r="X1022" t="s">
        <v>218</v>
      </c>
      <c r="Z1022" t="s">
        <v>219</v>
      </c>
      <c r="AC1022">
        <v>0</v>
      </c>
      <c r="AE1022">
        <v>0</v>
      </c>
      <c r="AI1022" t="s">
        <v>220</v>
      </c>
      <c r="AJ1022" t="s">
        <v>304</v>
      </c>
      <c r="AK1022" s="15">
        <v>38015</v>
      </c>
      <c r="AL1022">
        <v>13323.53</v>
      </c>
      <c r="AM1022">
        <f t="shared" si="45"/>
        <v>46</v>
      </c>
      <c r="AN1022" t="str">
        <f t="shared" si="46"/>
        <v>44-48</v>
      </c>
      <c r="AO1022" t="str">
        <f t="shared" si="47"/>
        <v>12.000 a 13.999</v>
      </c>
    </row>
    <row r="1023" spans="1:41" x14ac:dyDescent="0.25">
      <c r="A1023" t="s">
        <v>3876</v>
      </c>
      <c r="B1023" t="s">
        <v>207</v>
      </c>
      <c r="C1023">
        <v>1126123</v>
      </c>
      <c r="D1023">
        <v>92850510653</v>
      </c>
      <c r="E1023" t="s">
        <v>3877</v>
      </c>
      <c r="F1023" t="s">
        <v>209</v>
      </c>
      <c r="G1023" t="s">
        <v>3878</v>
      </c>
      <c r="H1023" t="s">
        <v>225</v>
      </c>
      <c r="I1023" t="s">
        <v>212</v>
      </c>
      <c r="K1023" t="s">
        <v>213</v>
      </c>
      <c r="M1023">
        <v>723</v>
      </c>
      <c r="N1023" t="s">
        <v>1032</v>
      </c>
      <c r="O1023" t="s">
        <v>215</v>
      </c>
      <c r="P1023">
        <v>585</v>
      </c>
      <c r="Q1023" t="s">
        <v>1033</v>
      </c>
      <c r="R1023" t="s">
        <v>215</v>
      </c>
      <c r="T1023" t="s">
        <v>217</v>
      </c>
      <c r="U1023" t="s">
        <v>9755</v>
      </c>
      <c r="V1023">
        <v>4</v>
      </c>
      <c r="W1023">
        <v>16</v>
      </c>
      <c r="X1023" t="s">
        <v>218</v>
      </c>
      <c r="Z1023" t="s">
        <v>219</v>
      </c>
      <c r="AC1023">
        <v>26254</v>
      </c>
      <c r="AD1023" t="s">
        <v>372</v>
      </c>
      <c r="AE1023">
        <v>0</v>
      </c>
      <c r="AI1023" t="s">
        <v>220</v>
      </c>
      <c r="AJ1023" t="s">
        <v>221</v>
      </c>
      <c r="AK1023" s="15">
        <v>40941</v>
      </c>
      <c r="AL1023">
        <v>6528.48</v>
      </c>
      <c r="AM1023">
        <f t="shared" si="45"/>
        <v>50</v>
      </c>
      <c r="AN1023" t="str">
        <f t="shared" si="46"/>
        <v>49-53</v>
      </c>
      <c r="AO1023" t="str">
        <f t="shared" si="47"/>
        <v>6.000 a 7.999</v>
      </c>
    </row>
    <row r="1024" spans="1:41" x14ac:dyDescent="0.25">
      <c r="A1024" t="s">
        <v>3879</v>
      </c>
      <c r="B1024" t="s">
        <v>239</v>
      </c>
      <c r="C1024">
        <v>1362119</v>
      </c>
      <c r="D1024">
        <v>4969182655</v>
      </c>
      <c r="E1024" t="s">
        <v>3409</v>
      </c>
      <c r="F1024" t="s">
        <v>209</v>
      </c>
      <c r="G1024" t="s">
        <v>3880</v>
      </c>
      <c r="H1024" t="s">
        <v>225</v>
      </c>
      <c r="I1024" t="s">
        <v>212</v>
      </c>
      <c r="K1024" t="s">
        <v>213</v>
      </c>
      <c r="L1024" t="s">
        <v>261</v>
      </c>
      <c r="M1024">
        <v>498</v>
      </c>
      <c r="N1024" t="s">
        <v>423</v>
      </c>
      <c r="O1024" t="s">
        <v>244</v>
      </c>
      <c r="P1024">
        <v>211</v>
      </c>
      <c r="Q1024" t="s">
        <v>245</v>
      </c>
      <c r="R1024" t="s">
        <v>244</v>
      </c>
      <c r="T1024" t="s">
        <v>217</v>
      </c>
      <c r="U1024" t="s">
        <v>9754</v>
      </c>
      <c r="V1024">
        <v>4</v>
      </c>
      <c r="W1024">
        <v>13</v>
      </c>
      <c r="X1024" t="s">
        <v>218</v>
      </c>
      <c r="Z1024" t="s">
        <v>219</v>
      </c>
      <c r="AC1024">
        <v>0</v>
      </c>
      <c r="AE1024">
        <v>0</v>
      </c>
      <c r="AI1024" t="s">
        <v>220</v>
      </c>
      <c r="AJ1024" t="s">
        <v>221</v>
      </c>
      <c r="AK1024" s="15">
        <v>37517</v>
      </c>
      <c r="AL1024">
        <v>5236.2700000000004</v>
      </c>
      <c r="AM1024">
        <f t="shared" si="45"/>
        <v>41</v>
      </c>
      <c r="AN1024" t="str">
        <f t="shared" si="46"/>
        <v>39-43</v>
      </c>
      <c r="AO1024" t="str">
        <f t="shared" si="47"/>
        <v>4.000 a 5.999</v>
      </c>
    </row>
    <row r="1025" spans="1:41" x14ac:dyDescent="0.25">
      <c r="A1025" t="s">
        <v>3881</v>
      </c>
      <c r="B1025" t="s">
        <v>207</v>
      </c>
      <c r="C1025">
        <v>2523033</v>
      </c>
      <c r="D1025">
        <v>3612127632</v>
      </c>
      <c r="E1025" t="s">
        <v>3882</v>
      </c>
      <c r="F1025" t="s">
        <v>209</v>
      </c>
      <c r="G1025" t="s">
        <v>3883</v>
      </c>
      <c r="H1025" t="s">
        <v>225</v>
      </c>
      <c r="I1025" t="s">
        <v>212</v>
      </c>
      <c r="K1025" t="s">
        <v>213</v>
      </c>
      <c r="L1025" t="s">
        <v>3884</v>
      </c>
      <c r="M1025">
        <v>900</v>
      </c>
      <c r="N1025" t="s">
        <v>3885</v>
      </c>
      <c r="O1025" t="s">
        <v>215</v>
      </c>
      <c r="P1025">
        <v>349</v>
      </c>
      <c r="Q1025" t="s">
        <v>277</v>
      </c>
      <c r="R1025" t="s">
        <v>215</v>
      </c>
      <c r="T1025" t="s">
        <v>230</v>
      </c>
      <c r="U1025" t="s">
        <v>9755</v>
      </c>
      <c r="V1025">
        <v>4</v>
      </c>
      <c r="W1025">
        <v>11</v>
      </c>
      <c r="X1025" t="s">
        <v>218</v>
      </c>
      <c r="Z1025" t="s">
        <v>219</v>
      </c>
      <c r="AB1025" t="s">
        <v>320</v>
      </c>
      <c r="AC1025">
        <v>26234</v>
      </c>
      <c r="AD1025" t="s">
        <v>3886</v>
      </c>
      <c r="AE1025">
        <v>0</v>
      </c>
      <c r="AG1025" t="s">
        <v>3887</v>
      </c>
      <c r="AH1025" t="s">
        <v>2934</v>
      </c>
      <c r="AI1025" t="s">
        <v>220</v>
      </c>
      <c r="AJ1025" t="s">
        <v>221</v>
      </c>
      <c r="AK1025" s="15">
        <v>40606</v>
      </c>
      <c r="AL1025">
        <v>6218.84</v>
      </c>
      <c r="AM1025">
        <f t="shared" si="45"/>
        <v>44</v>
      </c>
      <c r="AN1025" t="str">
        <f t="shared" si="46"/>
        <v>44-48</v>
      </c>
      <c r="AO1025" t="str">
        <f t="shared" si="47"/>
        <v>6.000 a 7.999</v>
      </c>
    </row>
    <row r="1026" spans="1:41" x14ac:dyDescent="0.25">
      <c r="A1026" t="s">
        <v>3888</v>
      </c>
      <c r="B1026" t="s">
        <v>239</v>
      </c>
      <c r="C1026">
        <v>1454441</v>
      </c>
      <c r="D1026">
        <v>13860552805</v>
      </c>
      <c r="E1026" t="s">
        <v>3889</v>
      </c>
      <c r="F1026" t="s">
        <v>209</v>
      </c>
      <c r="G1026" t="s">
        <v>3890</v>
      </c>
      <c r="H1026" t="s">
        <v>225</v>
      </c>
      <c r="I1026" t="s">
        <v>212</v>
      </c>
      <c r="K1026" t="s">
        <v>317</v>
      </c>
      <c r="L1026" t="s">
        <v>3891</v>
      </c>
      <c r="M1026">
        <v>749</v>
      </c>
      <c r="N1026" t="s">
        <v>1089</v>
      </c>
      <c r="O1026" t="s">
        <v>283</v>
      </c>
      <c r="P1026">
        <v>743</v>
      </c>
      <c r="Q1026" t="s">
        <v>282</v>
      </c>
      <c r="R1026" t="s">
        <v>283</v>
      </c>
      <c r="T1026" t="s">
        <v>263</v>
      </c>
      <c r="U1026" t="s">
        <v>9756</v>
      </c>
      <c r="V1026">
        <v>4</v>
      </c>
      <c r="W1026">
        <v>11</v>
      </c>
      <c r="X1026" t="s">
        <v>218</v>
      </c>
      <c r="Z1026" t="s">
        <v>219</v>
      </c>
      <c r="AC1026">
        <v>0</v>
      </c>
      <c r="AE1026">
        <v>0</v>
      </c>
      <c r="AI1026" t="s">
        <v>220</v>
      </c>
      <c r="AJ1026" t="s">
        <v>221</v>
      </c>
      <c r="AK1026" s="15">
        <v>38134</v>
      </c>
      <c r="AL1026">
        <v>13532.83</v>
      </c>
      <c r="AM1026">
        <f t="shared" si="45"/>
        <v>53</v>
      </c>
      <c r="AN1026" t="str">
        <f t="shared" si="46"/>
        <v>49-53</v>
      </c>
      <c r="AO1026" t="str">
        <f t="shared" si="47"/>
        <v>12.000 a 13.999</v>
      </c>
    </row>
    <row r="1027" spans="1:41" x14ac:dyDescent="0.25">
      <c r="A1027" t="s">
        <v>3892</v>
      </c>
      <c r="B1027" t="s">
        <v>239</v>
      </c>
      <c r="C1027">
        <v>1434775</v>
      </c>
      <c r="D1027">
        <v>2488587699</v>
      </c>
      <c r="E1027" t="s">
        <v>3893</v>
      </c>
      <c r="F1027" t="s">
        <v>209</v>
      </c>
      <c r="G1027" t="s">
        <v>3894</v>
      </c>
      <c r="H1027" t="s">
        <v>211</v>
      </c>
      <c r="I1027" t="s">
        <v>212</v>
      </c>
      <c r="K1027" t="s">
        <v>213</v>
      </c>
      <c r="L1027" t="s">
        <v>3895</v>
      </c>
      <c r="M1027">
        <v>486</v>
      </c>
      <c r="N1027" t="s">
        <v>2061</v>
      </c>
      <c r="O1027" t="s">
        <v>244</v>
      </c>
      <c r="P1027">
        <v>211</v>
      </c>
      <c r="Q1027" t="s">
        <v>245</v>
      </c>
      <c r="R1027" t="s">
        <v>244</v>
      </c>
      <c r="T1027" t="s">
        <v>252</v>
      </c>
      <c r="U1027" t="s">
        <v>9754</v>
      </c>
      <c r="V1027">
        <v>4</v>
      </c>
      <c r="W1027">
        <v>13</v>
      </c>
      <c r="X1027" t="s">
        <v>218</v>
      </c>
      <c r="Z1027" t="s">
        <v>219</v>
      </c>
      <c r="AC1027">
        <v>0</v>
      </c>
      <c r="AE1027">
        <v>0</v>
      </c>
      <c r="AI1027" t="s">
        <v>220</v>
      </c>
      <c r="AJ1027" t="s">
        <v>221</v>
      </c>
      <c r="AK1027" s="15">
        <v>37938</v>
      </c>
      <c r="AL1027">
        <v>4858.04</v>
      </c>
      <c r="AM1027">
        <f t="shared" ref="AM1027:AM1090" si="48">(YEAR($AR$3))-YEAR(E1027)</f>
        <v>55</v>
      </c>
      <c r="AN1027" t="str">
        <f t="shared" ref="AN1027:AN1090" si="49">VLOOKUP(AM1027,$AT$3:$AU$14,2,1)</f>
        <v>54-58</v>
      </c>
      <c r="AO1027" t="str">
        <f t="shared" ref="AO1027:AO1090" si="50">VLOOKUP(AL1027,$AV$3:$AW$13,2,1)</f>
        <v>4.000 a 5.999</v>
      </c>
    </row>
    <row r="1028" spans="1:41" x14ac:dyDescent="0.25">
      <c r="A1028" t="s">
        <v>3896</v>
      </c>
      <c r="B1028" t="s">
        <v>207</v>
      </c>
      <c r="C1028">
        <v>1672903</v>
      </c>
      <c r="D1028">
        <v>4188821698</v>
      </c>
      <c r="E1028" t="s">
        <v>3897</v>
      </c>
      <c r="F1028" t="s">
        <v>209</v>
      </c>
      <c r="G1028" t="s">
        <v>3898</v>
      </c>
      <c r="H1028" t="s">
        <v>211</v>
      </c>
      <c r="I1028" t="s">
        <v>212</v>
      </c>
      <c r="K1028" t="s">
        <v>213</v>
      </c>
      <c r="L1028" t="s">
        <v>3344</v>
      </c>
      <c r="M1028">
        <v>886</v>
      </c>
      <c r="N1028" t="s">
        <v>2450</v>
      </c>
      <c r="O1028" t="s">
        <v>215</v>
      </c>
      <c r="P1028">
        <v>585</v>
      </c>
      <c r="Q1028" t="s">
        <v>1033</v>
      </c>
      <c r="R1028" t="s">
        <v>215</v>
      </c>
      <c r="T1028" t="s">
        <v>217</v>
      </c>
      <c r="U1028" t="s">
        <v>9756</v>
      </c>
      <c r="V1028">
        <v>4</v>
      </c>
      <c r="W1028">
        <v>10</v>
      </c>
      <c r="X1028" t="s">
        <v>218</v>
      </c>
      <c r="Z1028" t="s">
        <v>219</v>
      </c>
      <c r="AC1028">
        <v>0</v>
      </c>
      <c r="AE1028">
        <v>0</v>
      </c>
      <c r="AI1028" t="s">
        <v>220</v>
      </c>
      <c r="AJ1028" t="s">
        <v>221</v>
      </c>
      <c r="AK1028" s="15">
        <v>39835</v>
      </c>
      <c r="AL1028">
        <v>8601.52</v>
      </c>
      <c r="AM1028">
        <f t="shared" si="48"/>
        <v>43</v>
      </c>
      <c r="AN1028" t="str">
        <f t="shared" si="49"/>
        <v>39-43</v>
      </c>
      <c r="AO1028" t="str">
        <f t="shared" si="50"/>
        <v>8.000 a 9.999</v>
      </c>
    </row>
    <row r="1029" spans="1:41" x14ac:dyDescent="0.25">
      <c r="A1029" t="s">
        <v>3899</v>
      </c>
      <c r="B1029" t="s">
        <v>207</v>
      </c>
      <c r="C1029">
        <v>2350451</v>
      </c>
      <c r="D1029">
        <v>7653539629</v>
      </c>
      <c r="E1029" t="s">
        <v>3900</v>
      </c>
      <c r="F1029" t="s">
        <v>209</v>
      </c>
      <c r="G1029" t="s">
        <v>3901</v>
      </c>
      <c r="H1029" t="s">
        <v>225</v>
      </c>
      <c r="I1029" t="s">
        <v>212</v>
      </c>
      <c r="K1029" t="s">
        <v>213</v>
      </c>
      <c r="M1029">
        <v>130</v>
      </c>
      <c r="N1029" t="s">
        <v>1051</v>
      </c>
      <c r="O1029" t="s">
        <v>215</v>
      </c>
      <c r="P1029">
        <v>262</v>
      </c>
      <c r="Q1029" t="s">
        <v>352</v>
      </c>
      <c r="R1029" t="s">
        <v>215</v>
      </c>
      <c r="T1029" t="s">
        <v>327</v>
      </c>
      <c r="U1029" t="s">
        <v>9755</v>
      </c>
      <c r="V1029">
        <v>4</v>
      </c>
      <c r="W1029">
        <v>4</v>
      </c>
      <c r="X1029" t="s">
        <v>218</v>
      </c>
      <c r="Z1029" t="s">
        <v>219</v>
      </c>
      <c r="AC1029">
        <v>0</v>
      </c>
      <c r="AE1029">
        <v>0</v>
      </c>
      <c r="AI1029" t="s">
        <v>220</v>
      </c>
      <c r="AJ1029" t="s">
        <v>221</v>
      </c>
      <c r="AK1029" s="15">
        <v>42713</v>
      </c>
      <c r="AL1029">
        <v>4001.88</v>
      </c>
      <c r="AM1029">
        <f t="shared" si="48"/>
        <v>37</v>
      </c>
      <c r="AN1029" t="str">
        <f t="shared" si="49"/>
        <v>34-38</v>
      </c>
      <c r="AO1029" t="str">
        <f t="shared" si="50"/>
        <v>4.000 a 5.999</v>
      </c>
    </row>
    <row r="1030" spans="1:41" x14ac:dyDescent="0.25">
      <c r="A1030" t="s">
        <v>3902</v>
      </c>
      <c r="B1030" t="s">
        <v>207</v>
      </c>
      <c r="C1030">
        <v>3135143</v>
      </c>
      <c r="D1030">
        <v>7541728640</v>
      </c>
      <c r="E1030" t="s">
        <v>3903</v>
      </c>
      <c r="F1030" t="s">
        <v>209</v>
      </c>
      <c r="G1030" t="s">
        <v>3904</v>
      </c>
      <c r="H1030" t="s">
        <v>225</v>
      </c>
      <c r="I1030" t="s">
        <v>212</v>
      </c>
      <c r="K1030" t="s">
        <v>213</v>
      </c>
      <c r="M1030">
        <v>296</v>
      </c>
      <c r="N1030" t="s">
        <v>3856</v>
      </c>
      <c r="O1030" t="s">
        <v>362</v>
      </c>
      <c r="P1030">
        <v>294</v>
      </c>
      <c r="Q1030" t="s">
        <v>646</v>
      </c>
      <c r="R1030" t="s">
        <v>362</v>
      </c>
      <c r="T1030" t="s">
        <v>327</v>
      </c>
      <c r="U1030" t="s">
        <v>9755</v>
      </c>
      <c r="V1030">
        <v>3</v>
      </c>
      <c r="W1030">
        <v>3</v>
      </c>
      <c r="X1030" t="s">
        <v>218</v>
      </c>
      <c r="Z1030" t="s">
        <v>219</v>
      </c>
      <c r="AC1030">
        <v>0</v>
      </c>
      <c r="AE1030">
        <v>0</v>
      </c>
      <c r="AI1030" t="s">
        <v>220</v>
      </c>
      <c r="AJ1030" t="s">
        <v>221</v>
      </c>
      <c r="AK1030" s="15">
        <v>43648</v>
      </c>
      <c r="AL1030">
        <v>3851.59</v>
      </c>
      <c r="AM1030">
        <f t="shared" si="48"/>
        <v>37</v>
      </c>
      <c r="AN1030" t="str">
        <f t="shared" si="49"/>
        <v>34-38</v>
      </c>
      <c r="AO1030" t="str">
        <f t="shared" si="50"/>
        <v>2.000 a 3.999</v>
      </c>
    </row>
    <row r="1031" spans="1:41" x14ac:dyDescent="0.25">
      <c r="A1031" t="s">
        <v>3905</v>
      </c>
      <c r="B1031" t="s">
        <v>239</v>
      </c>
      <c r="C1031">
        <v>2178827</v>
      </c>
      <c r="D1031">
        <v>65235479653</v>
      </c>
      <c r="E1031" t="s">
        <v>3906</v>
      </c>
      <c r="F1031" t="s">
        <v>209</v>
      </c>
      <c r="G1031" t="s">
        <v>3907</v>
      </c>
      <c r="H1031" t="s">
        <v>225</v>
      </c>
      <c r="I1031" t="s">
        <v>212</v>
      </c>
      <c r="K1031" t="s">
        <v>213</v>
      </c>
      <c r="L1031" t="s">
        <v>1437</v>
      </c>
      <c r="M1031">
        <v>771</v>
      </c>
      <c r="N1031" t="s">
        <v>303</v>
      </c>
      <c r="O1031" t="s">
        <v>283</v>
      </c>
      <c r="P1031">
        <v>746</v>
      </c>
      <c r="Q1031" t="s">
        <v>289</v>
      </c>
      <c r="R1031" t="s">
        <v>283</v>
      </c>
      <c r="T1031" t="s">
        <v>263</v>
      </c>
      <c r="U1031" t="s">
        <v>9756</v>
      </c>
      <c r="V1031">
        <v>4</v>
      </c>
      <c r="W1031">
        <v>12</v>
      </c>
      <c r="X1031" t="s">
        <v>218</v>
      </c>
      <c r="Z1031" t="s">
        <v>219</v>
      </c>
      <c r="AC1031">
        <v>0</v>
      </c>
      <c r="AE1031">
        <v>0</v>
      </c>
      <c r="AI1031" t="s">
        <v>220</v>
      </c>
      <c r="AJ1031" t="s">
        <v>221</v>
      </c>
      <c r="AK1031" s="15">
        <v>37977</v>
      </c>
      <c r="AL1031">
        <v>31319.63</v>
      </c>
      <c r="AM1031">
        <f t="shared" si="48"/>
        <v>55</v>
      </c>
      <c r="AN1031" t="str">
        <f t="shared" si="49"/>
        <v>54-58</v>
      </c>
      <c r="AO1031" t="str">
        <f t="shared" si="50"/>
        <v>20.000 ou mais</v>
      </c>
    </row>
    <row r="1032" spans="1:41" x14ac:dyDescent="0.25">
      <c r="A1032" t="s">
        <v>3908</v>
      </c>
      <c r="B1032" t="s">
        <v>239</v>
      </c>
      <c r="C1032">
        <v>2759918</v>
      </c>
      <c r="D1032">
        <v>1496257669</v>
      </c>
      <c r="E1032" t="s">
        <v>3909</v>
      </c>
      <c r="F1032" t="s">
        <v>209</v>
      </c>
      <c r="G1032" t="s">
        <v>3910</v>
      </c>
      <c r="H1032" t="s">
        <v>225</v>
      </c>
      <c r="I1032" t="s">
        <v>212</v>
      </c>
      <c r="K1032" t="s">
        <v>213</v>
      </c>
      <c r="M1032">
        <v>770</v>
      </c>
      <c r="N1032" t="s">
        <v>2275</v>
      </c>
      <c r="O1032" t="s">
        <v>283</v>
      </c>
      <c r="P1032">
        <v>746</v>
      </c>
      <c r="Q1032" t="s">
        <v>289</v>
      </c>
      <c r="R1032" t="s">
        <v>283</v>
      </c>
      <c r="T1032" t="s">
        <v>230</v>
      </c>
      <c r="U1032" t="s">
        <v>9756</v>
      </c>
      <c r="V1032">
        <v>4</v>
      </c>
      <c r="W1032">
        <v>6</v>
      </c>
      <c r="X1032" t="s">
        <v>218</v>
      </c>
      <c r="Z1032" t="s">
        <v>219</v>
      </c>
      <c r="AC1032">
        <v>0</v>
      </c>
      <c r="AE1032">
        <v>0</v>
      </c>
      <c r="AI1032" t="s">
        <v>220</v>
      </c>
      <c r="AJ1032" t="s">
        <v>221</v>
      </c>
      <c r="AK1032" s="15">
        <v>41690</v>
      </c>
      <c r="AL1032">
        <v>9197.7999999999993</v>
      </c>
      <c r="AM1032">
        <f t="shared" si="48"/>
        <v>39</v>
      </c>
      <c r="AN1032" t="str">
        <f t="shared" si="49"/>
        <v>39-43</v>
      </c>
      <c r="AO1032" t="str">
        <f t="shared" si="50"/>
        <v>8.000 a 9.999</v>
      </c>
    </row>
    <row r="1033" spans="1:41" x14ac:dyDescent="0.25">
      <c r="A1033" t="s">
        <v>3911</v>
      </c>
      <c r="B1033" t="s">
        <v>239</v>
      </c>
      <c r="C1033">
        <v>3133085</v>
      </c>
      <c r="D1033">
        <v>8010037680</v>
      </c>
      <c r="E1033" t="s">
        <v>3912</v>
      </c>
      <c r="F1033" t="s">
        <v>209</v>
      </c>
      <c r="G1033" t="s">
        <v>3913</v>
      </c>
      <c r="H1033" t="s">
        <v>225</v>
      </c>
      <c r="I1033" t="s">
        <v>212</v>
      </c>
      <c r="K1033" t="s">
        <v>213</v>
      </c>
      <c r="M1033">
        <v>498</v>
      </c>
      <c r="N1033" t="s">
        <v>423</v>
      </c>
      <c r="O1033" t="s">
        <v>244</v>
      </c>
      <c r="P1033">
        <v>211</v>
      </c>
      <c r="Q1033" t="s">
        <v>245</v>
      </c>
      <c r="R1033" t="s">
        <v>244</v>
      </c>
      <c r="T1033" t="s">
        <v>217</v>
      </c>
      <c r="U1033" t="s">
        <v>9755</v>
      </c>
      <c r="V1033">
        <v>3</v>
      </c>
      <c r="W1033">
        <v>3</v>
      </c>
      <c r="X1033" t="s">
        <v>218</v>
      </c>
      <c r="Z1033" t="s">
        <v>219</v>
      </c>
      <c r="AC1033">
        <v>0</v>
      </c>
      <c r="AE1033">
        <v>0</v>
      </c>
      <c r="AI1033" t="s">
        <v>220</v>
      </c>
      <c r="AJ1033" t="s">
        <v>221</v>
      </c>
      <c r="AK1033" s="15">
        <v>43640</v>
      </c>
      <c r="AL1033">
        <v>8113.17</v>
      </c>
      <c r="AM1033">
        <f t="shared" si="48"/>
        <v>35</v>
      </c>
      <c r="AN1033" t="str">
        <f t="shared" si="49"/>
        <v>34-38</v>
      </c>
      <c r="AO1033" t="str">
        <f t="shared" si="50"/>
        <v>8.000 a 9.999</v>
      </c>
    </row>
    <row r="1034" spans="1:41" x14ac:dyDescent="0.25">
      <c r="A1034" t="s">
        <v>3914</v>
      </c>
      <c r="B1034" t="s">
        <v>207</v>
      </c>
      <c r="C1034">
        <v>1764096</v>
      </c>
      <c r="D1034">
        <v>4805368640</v>
      </c>
      <c r="E1034" t="s">
        <v>3915</v>
      </c>
      <c r="F1034" t="s">
        <v>233</v>
      </c>
      <c r="G1034" t="s">
        <v>3916</v>
      </c>
      <c r="H1034" t="s">
        <v>225</v>
      </c>
      <c r="I1034" t="s">
        <v>212</v>
      </c>
      <c r="K1034" t="s">
        <v>213</v>
      </c>
      <c r="M1034">
        <v>569</v>
      </c>
      <c r="N1034" t="s">
        <v>1547</v>
      </c>
      <c r="O1034" t="s">
        <v>298</v>
      </c>
      <c r="P1034">
        <v>301</v>
      </c>
      <c r="Q1034" t="s">
        <v>297</v>
      </c>
      <c r="R1034" t="s">
        <v>298</v>
      </c>
      <c r="T1034" t="s">
        <v>230</v>
      </c>
      <c r="U1034" t="s">
        <v>9755</v>
      </c>
      <c r="V1034">
        <v>4</v>
      </c>
      <c r="W1034">
        <v>9</v>
      </c>
      <c r="X1034" t="s">
        <v>218</v>
      </c>
      <c r="Z1034" t="s">
        <v>219</v>
      </c>
      <c r="AC1034">
        <v>0</v>
      </c>
      <c r="AE1034">
        <v>0</v>
      </c>
      <c r="AI1034" t="s">
        <v>220</v>
      </c>
      <c r="AJ1034" t="s">
        <v>221</v>
      </c>
      <c r="AK1034" s="15">
        <v>40235</v>
      </c>
      <c r="AL1034">
        <v>6038.28</v>
      </c>
      <c r="AM1034">
        <f t="shared" si="48"/>
        <v>42</v>
      </c>
      <c r="AN1034" t="str">
        <f t="shared" si="49"/>
        <v>39-43</v>
      </c>
      <c r="AO1034" t="str">
        <f t="shared" si="50"/>
        <v>6.000 a 7.999</v>
      </c>
    </row>
    <row r="1035" spans="1:41" x14ac:dyDescent="0.25">
      <c r="A1035" t="s">
        <v>3917</v>
      </c>
      <c r="B1035" t="s">
        <v>207</v>
      </c>
      <c r="C1035">
        <v>1002752</v>
      </c>
      <c r="D1035">
        <v>9012412617</v>
      </c>
      <c r="E1035" t="s">
        <v>3918</v>
      </c>
      <c r="F1035" t="s">
        <v>233</v>
      </c>
      <c r="G1035" t="s">
        <v>3919</v>
      </c>
      <c r="H1035" t="s">
        <v>225</v>
      </c>
      <c r="I1035" t="s">
        <v>212</v>
      </c>
      <c r="K1035" t="s">
        <v>213</v>
      </c>
      <c r="M1035">
        <v>665</v>
      </c>
      <c r="N1035" t="s">
        <v>709</v>
      </c>
      <c r="O1035" t="s">
        <v>228</v>
      </c>
      <c r="P1035">
        <v>29</v>
      </c>
      <c r="Q1035" t="s">
        <v>229</v>
      </c>
      <c r="R1035" t="s">
        <v>215</v>
      </c>
      <c r="T1035" t="s">
        <v>217</v>
      </c>
      <c r="U1035" t="s">
        <v>9756</v>
      </c>
      <c r="V1035">
        <v>1</v>
      </c>
      <c r="W1035">
        <v>1</v>
      </c>
      <c r="X1035" t="s">
        <v>218</v>
      </c>
      <c r="Z1035" t="s">
        <v>219</v>
      </c>
      <c r="AC1035">
        <v>0</v>
      </c>
      <c r="AE1035">
        <v>0</v>
      </c>
      <c r="AI1035" t="s">
        <v>220</v>
      </c>
      <c r="AJ1035" t="s">
        <v>304</v>
      </c>
      <c r="AK1035" s="15">
        <v>44378</v>
      </c>
      <c r="AL1035">
        <v>5852.91</v>
      </c>
      <c r="AM1035">
        <f t="shared" si="48"/>
        <v>33</v>
      </c>
      <c r="AN1035" t="str">
        <f t="shared" si="49"/>
        <v>29-33</v>
      </c>
      <c r="AO1035" t="str">
        <f t="shared" si="50"/>
        <v>4.000 a 5.999</v>
      </c>
    </row>
    <row r="1036" spans="1:41" x14ac:dyDescent="0.25">
      <c r="A1036" t="s">
        <v>3920</v>
      </c>
      <c r="B1036" t="s">
        <v>207</v>
      </c>
      <c r="C1036">
        <v>3222038</v>
      </c>
      <c r="D1036">
        <v>9964795629</v>
      </c>
      <c r="E1036" t="s">
        <v>3921</v>
      </c>
      <c r="F1036" t="s">
        <v>233</v>
      </c>
      <c r="G1036" t="s">
        <v>3922</v>
      </c>
      <c r="H1036" t="s">
        <v>211</v>
      </c>
      <c r="I1036" t="s">
        <v>212</v>
      </c>
      <c r="K1036" t="s">
        <v>213</v>
      </c>
      <c r="M1036">
        <v>134</v>
      </c>
      <c r="N1036" t="s">
        <v>442</v>
      </c>
      <c r="O1036" t="s">
        <v>228</v>
      </c>
      <c r="P1036">
        <v>131</v>
      </c>
      <c r="Q1036" t="s">
        <v>357</v>
      </c>
      <c r="R1036" t="s">
        <v>215</v>
      </c>
      <c r="T1036" t="s">
        <v>252</v>
      </c>
      <c r="U1036" t="s">
        <v>9755</v>
      </c>
      <c r="V1036">
        <v>2</v>
      </c>
      <c r="W1036">
        <v>2</v>
      </c>
      <c r="X1036" t="s">
        <v>218</v>
      </c>
      <c r="Z1036" t="s">
        <v>219</v>
      </c>
      <c r="AC1036">
        <v>0</v>
      </c>
      <c r="AE1036">
        <v>0</v>
      </c>
      <c r="AI1036" t="s">
        <v>220</v>
      </c>
      <c r="AJ1036" t="s">
        <v>221</v>
      </c>
      <c r="AK1036" s="15">
        <v>44209</v>
      </c>
      <c r="AL1036">
        <v>3301.93</v>
      </c>
      <c r="AM1036">
        <f t="shared" si="48"/>
        <v>31</v>
      </c>
      <c r="AN1036" t="str">
        <f t="shared" si="49"/>
        <v>29-33</v>
      </c>
      <c r="AO1036" t="str">
        <f t="shared" si="50"/>
        <v>2.000 a 3.999</v>
      </c>
    </row>
    <row r="1037" spans="1:41" x14ac:dyDescent="0.25">
      <c r="A1037" t="s">
        <v>3923</v>
      </c>
      <c r="B1037" t="s">
        <v>239</v>
      </c>
      <c r="C1037">
        <v>1854103</v>
      </c>
      <c r="D1037">
        <v>4111307655</v>
      </c>
      <c r="E1037" t="s">
        <v>3924</v>
      </c>
      <c r="F1037" t="s">
        <v>209</v>
      </c>
      <c r="G1037" t="s">
        <v>3925</v>
      </c>
      <c r="H1037" t="s">
        <v>225</v>
      </c>
      <c r="I1037" t="s">
        <v>212</v>
      </c>
      <c r="K1037" t="s">
        <v>213</v>
      </c>
      <c r="M1037">
        <v>494</v>
      </c>
      <c r="N1037" t="s">
        <v>1325</v>
      </c>
      <c r="O1037" t="s">
        <v>244</v>
      </c>
      <c r="P1037">
        <v>211</v>
      </c>
      <c r="Q1037" t="s">
        <v>245</v>
      </c>
      <c r="R1037" t="s">
        <v>244</v>
      </c>
      <c r="T1037" t="s">
        <v>217</v>
      </c>
      <c r="U1037" t="s">
        <v>9754</v>
      </c>
      <c r="V1037">
        <v>4</v>
      </c>
      <c r="W1037">
        <v>8</v>
      </c>
      <c r="X1037" t="s">
        <v>218</v>
      </c>
      <c r="Z1037" t="s">
        <v>219</v>
      </c>
      <c r="AC1037">
        <v>0</v>
      </c>
      <c r="AE1037">
        <v>0</v>
      </c>
      <c r="AI1037" t="s">
        <v>220</v>
      </c>
      <c r="AJ1037" t="s">
        <v>221</v>
      </c>
      <c r="AK1037" s="15">
        <v>40617</v>
      </c>
      <c r="AL1037">
        <v>9838.84</v>
      </c>
      <c r="AM1037">
        <f t="shared" si="48"/>
        <v>44</v>
      </c>
      <c r="AN1037" t="str">
        <f t="shared" si="49"/>
        <v>44-48</v>
      </c>
      <c r="AO1037" t="str">
        <f t="shared" si="50"/>
        <v>8.000 a 9.999</v>
      </c>
    </row>
    <row r="1038" spans="1:41" x14ac:dyDescent="0.25">
      <c r="A1038" t="s">
        <v>3926</v>
      </c>
      <c r="B1038" t="s">
        <v>207</v>
      </c>
      <c r="C1038">
        <v>2328628</v>
      </c>
      <c r="D1038">
        <v>79269770125</v>
      </c>
      <c r="E1038" t="s">
        <v>3927</v>
      </c>
      <c r="F1038" t="s">
        <v>209</v>
      </c>
      <c r="G1038" t="s">
        <v>3928</v>
      </c>
      <c r="H1038" t="s">
        <v>225</v>
      </c>
      <c r="I1038" t="s">
        <v>212</v>
      </c>
      <c r="K1038" t="s">
        <v>242</v>
      </c>
      <c r="M1038">
        <v>46</v>
      </c>
      <c r="N1038" t="s">
        <v>271</v>
      </c>
      <c r="O1038" t="s">
        <v>228</v>
      </c>
      <c r="P1038">
        <v>29</v>
      </c>
      <c r="Q1038" t="s">
        <v>229</v>
      </c>
      <c r="R1038" t="s">
        <v>215</v>
      </c>
      <c r="T1038" t="s">
        <v>230</v>
      </c>
      <c r="U1038" t="s">
        <v>9756</v>
      </c>
      <c r="V1038">
        <v>4</v>
      </c>
      <c r="W1038">
        <v>8</v>
      </c>
      <c r="X1038" t="s">
        <v>218</v>
      </c>
      <c r="Z1038" t="s">
        <v>219</v>
      </c>
      <c r="AC1038">
        <v>0</v>
      </c>
      <c r="AE1038">
        <v>0</v>
      </c>
      <c r="AI1038" t="s">
        <v>220</v>
      </c>
      <c r="AJ1038" t="s">
        <v>304</v>
      </c>
      <c r="AK1038" s="15">
        <v>40940</v>
      </c>
      <c r="AL1038">
        <v>14039.95</v>
      </c>
      <c r="AM1038">
        <f t="shared" si="48"/>
        <v>47</v>
      </c>
      <c r="AN1038" t="str">
        <f t="shared" si="49"/>
        <v>44-48</v>
      </c>
      <c r="AO1038" t="str">
        <f t="shared" si="50"/>
        <v>14.000 a 15.999</v>
      </c>
    </row>
    <row r="1039" spans="1:41" x14ac:dyDescent="0.25">
      <c r="A1039" t="s">
        <v>3929</v>
      </c>
      <c r="B1039" t="s">
        <v>207</v>
      </c>
      <c r="C1039">
        <v>1657022</v>
      </c>
      <c r="D1039">
        <v>4253813666</v>
      </c>
      <c r="E1039" t="s">
        <v>3930</v>
      </c>
      <c r="F1039" t="s">
        <v>209</v>
      </c>
      <c r="G1039" t="s">
        <v>3931</v>
      </c>
      <c r="H1039" t="s">
        <v>225</v>
      </c>
      <c r="I1039" t="s">
        <v>212</v>
      </c>
      <c r="K1039" t="s">
        <v>213</v>
      </c>
      <c r="L1039" t="s">
        <v>401</v>
      </c>
      <c r="M1039">
        <v>1181</v>
      </c>
      <c r="N1039" t="s">
        <v>3932</v>
      </c>
      <c r="O1039" t="s">
        <v>215</v>
      </c>
      <c r="P1039">
        <v>59</v>
      </c>
      <c r="Q1039" t="s">
        <v>251</v>
      </c>
      <c r="R1039" t="s">
        <v>215</v>
      </c>
      <c r="T1039" t="s">
        <v>217</v>
      </c>
      <c r="U1039" t="s">
        <v>9756</v>
      </c>
      <c r="V1039">
        <v>4</v>
      </c>
      <c r="W1039">
        <v>10</v>
      </c>
      <c r="X1039" t="s">
        <v>218</v>
      </c>
      <c r="Z1039" t="s">
        <v>219</v>
      </c>
      <c r="AC1039">
        <v>0</v>
      </c>
      <c r="AE1039">
        <v>0</v>
      </c>
      <c r="AI1039" t="s">
        <v>220</v>
      </c>
      <c r="AJ1039" t="s">
        <v>221</v>
      </c>
      <c r="AK1039" s="15">
        <v>39710</v>
      </c>
      <c r="AL1039">
        <v>12454.28</v>
      </c>
      <c r="AM1039">
        <f t="shared" si="48"/>
        <v>43</v>
      </c>
      <c r="AN1039" t="str">
        <f t="shared" si="49"/>
        <v>39-43</v>
      </c>
      <c r="AO1039" t="str">
        <f t="shared" si="50"/>
        <v>12.000 a 13.999</v>
      </c>
    </row>
    <row r="1040" spans="1:41" x14ac:dyDescent="0.25">
      <c r="A1040" t="s">
        <v>3933</v>
      </c>
      <c r="B1040" t="s">
        <v>239</v>
      </c>
      <c r="C1040">
        <v>1123381</v>
      </c>
      <c r="D1040">
        <v>78948924672</v>
      </c>
      <c r="E1040" t="s">
        <v>3934</v>
      </c>
      <c r="F1040" t="s">
        <v>209</v>
      </c>
      <c r="G1040" t="s">
        <v>3935</v>
      </c>
      <c r="H1040" t="s">
        <v>225</v>
      </c>
      <c r="I1040" t="s">
        <v>212</v>
      </c>
      <c r="K1040" t="s">
        <v>213</v>
      </c>
      <c r="L1040" t="s">
        <v>1324</v>
      </c>
      <c r="M1040">
        <v>488</v>
      </c>
      <c r="N1040" t="s">
        <v>393</v>
      </c>
      <c r="O1040" t="s">
        <v>244</v>
      </c>
      <c r="P1040">
        <v>211</v>
      </c>
      <c r="Q1040" t="s">
        <v>245</v>
      </c>
      <c r="R1040" t="s">
        <v>244</v>
      </c>
      <c r="T1040" t="s">
        <v>771</v>
      </c>
      <c r="U1040" t="s">
        <v>9754</v>
      </c>
      <c r="V1040">
        <v>4</v>
      </c>
      <c r="W1040">
        <v>16</v>
      </c>
      <c r="X1040" t="s">
        <v>218</v>
      </c>
      <c r="Z1040" t="s">
        <v>219</v>
      </c>
      <c r="AC1040">
        <v>0</v>
      </c>
      <c r="AE1040">
        <v>0</v>
      </c>
      <c r="AI1040" t="s">
        <v>220</v>
      </c>
      <c r="AJ1040" t="s">
        <v>221</v>
      </c>
      <c r="AK1040" s="15">
        <v>34683</v>
      </c>
      <c r="AL1040">
        <v>8699.26</v>
      </c>
      <c r="AM1040">
        <f t="shared" si="48"/>
        <v>52</v>
      </c>
      <c r="AN1040" t="str">
        <f t="shared" si="49"/>
        <v>49-53</v>
      </c>
      <c r="AO1040" t="str">
        <f t="shared" si="50"/>
        <v>8.000 a 9.999</v>
      </c>
    </row>
    <row r="1041" spans="1:41" x14ac:dyDescent="0.25">
      <c r="A1041" t="s">
        <v>3936</v>
      </c>
      <c r="B1041" t="s">
        <v>239</v>
      </c>
      <c r="C1041">
        <v>1364937</v>
      </c>
      <c r="D1041">
        <v>26658895600</v>
      </c>
      <c r="E1041" t="s">
        <v>3937</v>
      </c>
      <c r="F1041" t="s">
        <v>209</v>
      </c>
      <c r="G1041" t="s">
        <v>3938</v>
      </c>
      <c r="H1041" t="s">
        <v>287</v>
      </c>
      <c r="I1041" t="s">
        <v>212</v>
      </c>
      <c r="K1041" t="s">
        <v>213</v>
      </c>
      <c r="L1041" t="s">
        <v>261</v>
      </c>
      <c r="M1041">
        <v>765</v>
      </c>
      <c r="N1041" t="s">
        <v>1059</v>
      </c>
      <c r="O1041" t="s">
        <v>283</v>
      </c>
      <c r="P1041">
        <v>746</v>
      </c>
      <c r="Q1041" t="s">
        <v>289</v>
      </c>
      <c r="R1041" t="s">
        <v>283</v>
      </c>
      <c r="T1041" t="s">
        <v>263</v>
      </c>
      <c r="U1041" t="s">
        <v>9756</v>
      </c>
      <c r="V1041">
        <v>4</v>
      </c>
      <c r="W1041">
        <v>13</v>
      </c>
      <c r="X1041" t="s">
        <v>218</v>
      </c>
      <c r="Z1041" t="s">
        <v>219</v>
      </c>
      <c r="AC1041">
        <v>0</v>
      </c>
      <c r="AE1041">
        <v>0</v>
      </c>
      <c r="AI1041" t="s">
        <v>220</v>
      </c>
      <c r="AJ1041" t="s">
        <v>221</v>
      </c>
      <c r="AK1041" s="15">
        <v>37574</v>
      </c>
      <c r="AL1041">
        <v>12987.24</v>
      </c>
      <c r="AM1041">
        <f t="shared" si="48"/>
        <v>65</v>
      </c>
      <c r="AN1041" t="str">
        <f t="shared" si="49"/>
        <v>64-68</v>
      </c>
      <c r="AO1041" t="str">
        <f t="shared" si="50"/>
        <v>12.000 a 13.999</v>
      </c>
    </row>
    <row r="1042" spans="1:41" x14ac:dyDescent="0.25">
      <c r="A1042" t="s">
        <v>3939</v>
      </c>
      <c r="B1042" t="s">
        <v>239</v>
      </c>
      <c r="C1042">
        <v>1434801</v>
      </c>
      <c r="D1042">
        <v>302968628</v>
      </c>
      <c r="E1042" t="s">
        <v>3940</v>
      </c>
      <c r="F1042" t="s">
        <v>209</v>
      </c>
      <c r="G1042" t="s">
        <v>3941</v>
      </c>
      <c r="H1042" t="s">
        <v>225</v>
      </c>
      <c r="I1042" t="s">
        <v>212</v>
      </c>
      <c r="K1042" t="s">
        <v>213</v>
      </c>
      <c r="L1042" t="s">
        <v>261</v>
      </c>
      <c r="M1042">
        <v>494</v>
      </c>
      <c r="N1042" t="s">
        <v>1325</v>
      </c>
      <c r="O1042" t="s">
        <v>244</v>
      </c>
      <c r="P1042">
        <v>211</v>
      </c>
      <c r="Q1042" t="s">
        <v>245</v>
      </c>
      <c r="R1042" t="s">
        <v>244</v>
      </c>
      <c r="T1042" t="s">
        <v>290</v>
      </c>
      <c r="U1042" t="s">
        <v>9755</v>
      </c>
      <c r="V1042">
        <v>4</v>
      </c>
      <c r="W1042">
        <v>13</v>
      </c>
      <c r="X1042" t="s">
        <v>218</v>
      </c>
      <c r="Z1042" t="s">
        <v>219</v>
      </c>
      <c r="AC1042">
        <v>0</v>
      </c>
      <c r="AE1042">
        <v>0</v>
      </c>
      <c r="AI1042" t="s">
        <v>220</v>
      </c>
      <c r="AJ1042" t="s">
        <v>221</v>
      </c>
      <c r="AK1042" s="15">
        <v>37938</v>
      </c>
      <c r="AL1042">
        <v>6440.21</v>
      </c>
      <c r="AM1042">
        <f t="shared" si="48"/>
        <v>49</v>
      </c>
      <c r="AN1042" t="str">
        <f t="shared" si="49"/>
        <v>49-53</v>
      </c>
      <c r="AO1042" t="str">
        <f t="shared" si="50"/>
        <v>6.000 a 7.999</v>
      </c>
    </row>
    <row r="1043" spans="1:41" x14ac:dyDescent="0.25">
      <c r="A1043" t="s">
        <v>3942</v>
      </c>
      <c r="B1043" t="s">
        <v>239</v>
      </c>
      <c r="C1043">
        <v>2445339</v>
      </c>
      <c r="D1043">
        <v>3590155655</v>
      </c>
      <c r="E1043" t="s">
        <v>3943</v>
      </c>
      <c r="F1043" t="s">
        <v>233</v>
      </c>
      <c r="G1043" t="s">
        <v>3944</v>
      </c>
      <c r="H1043" t="s">
        <v>225</v>
      </c>
      <c r="I1043" t="s">
        <v>212</v>
      </c>
      <c r="K1043" t="s">
        <v>213</v>
      </c>
      <c r="M1043">
        <v>746</v>
      </c>
      <c r="N1043" t="s">
        <v>289</v>
      </c>
      <c r="O1043" t="s">
        <v>283</v>
      </c>
      <c r="P1043">
        <v>746</v>
      </c>
      <c r="Q1043" t="s">
        <v>289</v>
      </c>
      <c r="R1043" t="s">
        <v>283</v>
      </c>
      <c r="T1043" t="s">
        <v>217</v>
      </c>
      <c r="U1043" t="s">
        <v>9756</v>
      </c>
      <c r="V1043">
        <v>1</v>
      </c>
      <c r="W1043">
        <v>7</v>
      </c>
      <c r="X1043" t="s">
        <v>381</v>
      </c>
      <c r="Z1043" t="s">
        <v>219</v>
      </c>
      <c r="AB1043" t="s">
        <v>382</v>
      </c>
      <c r="AC1043">
        <v>0</v>
      </c>
      <c r="AE1043">
        <v>26443</v>
      </c>
      <c r="AF1043" t="s">
        <v>383</v>
      </c>
      <c r="AG1043" t="s">
        <v>927</v>
      </c>
      <c r="AH1043" t="s">
        <v>219</v>
      </c>
      <c r="AI1043" t="s">
        <v>220</v>
      </c>
      <c r="AJ1043" t="s">
        <v>304</v>
      </c>
      <c r="AK1043" s="15">
        <v>41197</v>
      </c>
      <c r="AL1043">
        <v>6837.25</v>
      </c>
      <c r="AM1043">
        <f t="shared" si="48"/>
        <v>44</v>
      </c>
      <c r="AN1043" t="str">
        <f t="shared" si="49"/>
        <v>44-48</v>
      </c>
      <c r="AO1043" t="str">
        <f t="shared" si="50"/>
        <v>6.000 a 7.999</v>
      </c>
    </row>
    <row r="1044" spans="1:41" x14ac:dyDescent="0.25">
      <c r="A1044" t="s">
        <v>3945</v>
      </c>
      <c r="B1044" t="s">
        <v>239</v>
      </c>
      <c r="C1044">
        <v>1854666</v>
      </c>
      <c r="D1044">
        <v>5652682604</v>
      </c>
      <c r="E1044" t="s">
        <v>3946</v>
      </c>
      <c r="F1044" t="s">
        <v>209</v>
      </c>
      <c r="G1044" t="s">
        <v>3947</v>
      </c>
      <c r="H1044" t="s">
        <v>335</v>
      </c>
      <c r="I1044" t="s">
        <v>212</v>
      </c>
      <c r="K1044" t="s">
        <v>213</v>
      </c>
      <c r="M1044">
        <v>491</v>
      </c>
      <c r="N1044" t="s">
        <v>935</v>
      </c>
      <c r="O1044" t="s">
        <v>244</v>
      </c>
      <c r="P1044">
        <v>211</v>
      </c>
      <c r="Q1044" t="s">
        <v>245</v>
      </c>
      <c r="R1044" t="s">
        <v>244</v>
      </c>
      <c r="T1044" t="s">
        <v>217</v>
      </c>
      <c r="U1044" t="s">
        <v>9754</v>
      </c>
      <c r="V1044">
        <v>4</v>
      </c>
      <c r="W1044">
        <v>8</v>
      </c>
      <c r="X1044" t="s">
        <v>218</v>
      </c>
      <c r="Z1044" t="s">
        <v>219</v>
      </c>
      <c r="AC1044">
        <v>0</v>
      </c>
      <c r="AE1044">
        <v>0</v>
      </c>
      <c r="AI1044" t="s">
        <v>220</v>
      </c>
      <c r="AJ1044" t="s">
        <v>221</v>
      </c>
      <c r="AK1044" s="15">
        <v>40617</v>
      </c>
      <c r="AL1044">
        <v>4277.41</v>
      </c>
      <c r="AM1044">
        <f t="shared" si="48"/>
        <v>40</v>
      </c>
      <c r="AN1044" t="str">
        <f t="shared" si="49"/>
        <v>39-43</v>
      </c>
      <c r="AO1044" t="str">
        <f t="shared" si="50"/>
        <v>4.000 a 5.999</v>
      </c>
    </row>
    <row r="1045" spans="1:41" x14ac:dyDescent="0.25">
      <c r="A1045" t="s">
        <v>3948</v>
      </c>
      <c r="B1045" t="s">
        <v>239</v>
      </c>
      <c r="C1045">
        <v>2265119</v>
      </c>
      <c r="D1045">
        <v>99150441191</v>
      </c>
      <c r="E1045" t="s">
        <v>3949</v>
      </c>
      <c r="F1045" t="s">
        <v>209</v>
      </c>
      <c r="G1045" t="s">
        <v>3950</v>
      </c>
      <c r="H1045" t="s">
        <v>225</v>
      </c>
      <c r="I1045" t="s">
        <v>212</v>
      </c>
      <c r="K1045" t="s">
        <v>1284</v>
      </c>
      <c r="M1045">
        <v>480</v>
      </c>
      <c r="N1045" t="s">
        <v>1188</v>
      </c>
      <c r="O1045" t="s">
        <v>244</v>
      </c>
      <c r="P1045">
        <v>211</v>
      </c>
      <c r="Q1045" t="s">
        <v>245</v>
      </c>
      <c r="R1045" t="s">
        <v>244</v>
      </c>
      <c r="T1045" t="s">
        <v>252</v>
      </c>
      <c r="U1045" t="s">
        <v>9755</v>
      </c>
      <c r="V1045">
        <v>4</v>
      </c>
      <c r="W1045">
        <v>5</v>
      </c>
      <c r="X1045" t="s">
        <v>218</v>
      </c>
      <c r="Z1045" t="s">
        <v>219</v>
      </c>
      <c r="AC1045">
        <v>0</v>
      </c>
      <c r="AE1045">
        <v>0</v>
      </c>
      <c r="AI1045" t="s">
        <v>220</v>
      </c>
      <c r="AJ1045" t="s">
        <v>221</v>
      </c>
      <c r="AK1045" s="15">
        <v>42321</v>
      </c>
      <c r="AL1045">
        <v>7367.1</v>
      </c>
      <c r="AM1045">
        <f t="shared" si="48"/>
        <v>39</v>
      </c>
      <c r="AN1045" t="str">
        <f t="shared" si="49"/>
        <v>39-43</v>
      </c>
      <c r="AO1045" t="str">
        <f t="shared" si="50"/>
        <v>6.000 a 7.999</v>
      </c>
    </row>
    <row r="1046" spans="1:41" x14ac:dyDescent="0.25">
      <c r="A1046" t="s">
        <v>3951</v>
      </c>
      <c r="B1046" t="s">
        <v>207</v>
      </c>
      <c r="C1046">
        <v>1984294</v>
      </c>
      <c r="D1046">
        <v>3998764640</v>
      </c>
      <c r="E1046" t="s">
        <v>3952</v>
      </c>
      <c r="F1046" t="s">
        <v>233</v>
      </c>
      <c r="G1046" t="s">
        <v>3916</v>
      </c>
      <c r="H1046" t="s">
        <v>225</v>
      </c>
      <c r="I1046" t="s">
        <v>212</v>
      </c>
      <c r="K1046" t="s">
        <v>242</v>
      </c>
      <c r="M1046">
        <v>349</v>
      </c>
      <c r="N1046" t="s">
        <v>277</v>
      </c>
      <c r="O1046" t="s">
        <v>215</v>
      </c>
      <c r="P1046">
        <v>349</v>
      </c>
      <c r="Q1046" t="s">
        <v>277</v>
      </c>
      <c r="R1046" t="s">
        <v>215</v>
      </c>
      <c r="T1046" t="s">
        <v>230</v>
      </c>
      <c r="U1046" t="s">
        <v>9755</v>
      </c>
      <c r="V1046">
        <v>4</v>
      </c>
      <c r="W1046">
        <v>7</v>
      </c>
      <c r="X1046" t="s">
        <v>218</v>
      </c>
      <c r="Z1046" t="s">
        <v>219</v>
      </c>
      <c r="AC1046">
        <v>0</v>
      </c>
      <c r="AE1046">
        <v>0</v>
      </c>
      <c r="AI1046" t="s">
        <v>220</v>
      </c>
      <c r="AJ1046" t="s">
        <v>221</v>
      </c>
      <c r="AK1046" s="15">
        <v>41254</v>
      </c>
      <c r="AL1046">
        <v>5248.21</v>
      </c>
      <c r="AM1046">
        <f t="shared" si="48"/>
        <v>43</v>
      </c>
      <c r="AN1046" t="str">
        <f t="shared" si="49"/>
        <v>39-43</v>
      </c>
      <c r="AO1046" t="str">
        <f t="shared" si="50"/>
        <v>4.000 a 5.999</v>
      </c>
    </row>
    <row r="1047" spans="1:41" x14ac:dyDescent="0.25">
      <c r="A1047" t="s">
        <v>3953</v>
      </c>
      <c r="B1047" t="s">
        <v>207</v>
      </c>
      <c r="C1047">
        <v>1501026</v>
      </c>
      <c r="D1047">
        <v>67194923653</v>
      </c>
      <c r="E1047" t="s">
        <v>3954</v>
      </c>
      <c r="F1047" t="s">
        <v>233</v>
      </c>
      <c r="G1047" t="s">
        <v>3955</v>
      </c>
      <c r="H1047" t="s">
        <v>335</v>
      </c>
      <c r="I1047" t="s">
        <v>212</v>
      </c>
      <c r="K1047" t="s">
        <v>213</v>
      </c>
      <c r="L1047" t="s">
        <v>261</v>
      </c>
      <c r="M1047">
        <v>167</v>
      </c>
      <c r="N1047" t="s">
        <v>3956</v>
      </c>
      <c r="O1047" t="s">
        <v>215</v>
      </c>
      <c r="P1047">
        <v>131</v>
      </c>
      <c r="Q1047" t="s">
        <v>357</v>
      </c>
      <c r="R1047" t="s">
        <v>215</v>
      </c>
      <c r="S1047" t="s">
        <v>3957</v>
      </c>
      <c r="T1047" t="s">
        <v>230</v>
      </c>
      <c r="U1047" t="s">
        <v>9755</v>
      </c>
      <c r="V1047">
        <v>4</v>
      </c>
      <c r="W1047">
        <v>12</v>
      </c>
      <c r="X1047" t="s">
        <v>218</v>
      </c>
      <c r="Z1047" t="s">
        <v>219</v>
      </c>
      <c r="AC1047">
        <v>0</v>
      </c>
      <c r="AE1047">
        <v>0</v>
      </c>
      <c r="AI1047" t="s">
        <v>220</v>
      </c>
      <c r="AJ1047" t="s">
        <v>221</v>
      </c>
      <c r="AK1047" s="15">
        <v>38527</v>
      </c>
      <c r="AL1047">
        <v>6354.6</v>
      </c>
      <c r="AM1047">
        <f t="shared" si="48"/>
        <v>50</v>
      </c>
      <c r="AN1047" t="str">
        <f t="shared" si="49"/>
        <v>49-53</v>
      </c>
      <c r="AO1047" t="str">
        <f t="shared" si="50"/>
        <v>6.000 a 7.999</v>
      </c>
    </row>
    <row r="1048" spans="1:41" x14ac:dyDescent="0.25">
      <c r="A1048" t="s">
        <v>3958</v>
      </c>
      <c r="B1048" t="s">
        <v>207</v>
      </c>
      <c r="C1048">
        <v>1995904</v>
      </c>
      <c r="D1048">
        <v>454476671</v>
      </c>
      <c r="E1048" t="s">
        <v>3959</v>
      </c>
      <c r="F1048" t="s">
        <v>209</v>
      </c>
      <c r="G1048" t="s">
        <v>3960</v>
      </c>
      <c r="H1048" t="s">
        <v>225</v>
      </c>
      <c r="I1048" t="s">
        <v>212</v>
      </c>
      <c r="K1048" t="s">
        <v>213</v>
      </c>
      <c r="M1048">
        <v>733</v>
      </c>
      <c r="N1048" t="s">
        <v>1177</v>
      </c>
      <c r="O1048" t="s">
        <v>215</v>
      </c>
      <c r="P1048">
        <v>585</v>
      </c>
      <c r="Q1048" t="s">
        <v>1033</v>
      </c>
      <c r="R1048" t="s">
        <v>215</v>
      </c>
      <c r="T1048" t="s">
        <v>217</v>
      </c>
      <c r="U1048" t="s">
        <v>9756</v>
      </c>
      <c r="V1048">
        <v>4</v>
      </c>
      <c r="W1048">
        <v>7</v>
      </c>
      <c r="X1048" t="s">
        <v>218</v>
      </c>
      <c r="Z1048" t="s">
        <v>219</v>
      </c>
      <c r="AC1048">
        <v>0</v>
      </c>
      <c r="AE1048">
        <v>0</v>
      </c>
      <c r="AI1048" t="s">
        <v>220</v>
      </c>
      <c r="AJ1048" t="s">
        <v>221</v>
      </c>
      <c r="AK1048" s="15">
        <v>41312</v>
      </c>
      <c r="AL1048">
        <v>7668.81</v>
      </c>
      <c r="AM1048">
        <f t="shared" si="48"/>
        <v>55</v>
      </c>
      <c r="AN1048" t="str">
        <f t="shared" si="49"/>
        <v>54-58</v>
      </c>
      <c r="AO1048" t="str">
        <f t="shared" si="50"/>
        <v>6.000 a 7.999</v>
      </c>
    </row>
    <row r="1049" spans="1:41" x14ac:dyDescent="0.25">
      <c r="A1049" t="s">
        <v>3961</v>
      </c>
      <c r="B1049" t="s">
        <v>207</v>
      </c>
      <c r="C1049">
        <v>1992936</v>
      </c>
      <c r="D1049">
        <v>3686447665</v>
      </c>
      <c r="E1049" t="s">
        <v>3962</v>
      </c>
      <c r="F1049" t="s">
        <v>209</v>
      </c>
      <c r="G1049" t="s">
        <v>3963</v>
      </c>
      <c r="H1049" t="s">
        <v>225</v>
      </c>
      <c r="I1049" t="s">
        <v>212</v>
      </c>
      <c r="K1049" t="s">
        <v>213</v>
      </c>
      <c r="M1049">
        <v>312</v>
      </c>
      <c r="N1049" t="s">
        <v>406</v>
      </c>
      <c r="O1049" t="s">
        <v>362</v>
      </c>
      <c r="P1049">
        <v>305</v>
      </c>
      <c r="Q1049" t="s">
        <v>407</v>
      </c>
      <c r="R1049" t="s">
        <v>362</v>
      </c>
      <c r="T1049" t="s">
        <v>252</v>
      </c>
      <c r="U1049" t="s">
        <v>9755</v>
      </c>
      <c r="V1049">
        <v>4</v>
      </c>
      <c r="W1049">
        <v>7</v>
      </c>
      <c r="X1049" t="s">
        <v>218</v>
      </c>
      <c r="Z1049" t="s">
        <v>219</v>
      </c>
      <c r="AC1049">
        <v>0</v>
      </c>
      <c r="AE1049">
        <v>0</v>
      </c>
      <c r="AI1049" t="s">
        <v>220</v>
      </c>
      <c r="AJ1049" t="s">
        <v>221</v>
      </c>
      <c r="AK1049" s="15">
        <v>41292</v>
      </c>
      <c r="AL1049">
        <v>4418.72</v>
      </c>
      <c r="AM1049">
        <f t="shared" si="48"/>
        <v>43</v>
      </c>
      <c r="AN1049" t="str">
        <f t="shared" si="49"/>
        <v>39-43</v>
      </c>
      <c r="AO1049" t="str">
        <f t="shared" si="50"/>
        <v>4.000 a 5.999</v>
      </c>
    </row>
    <row r="1050" spans="1:41" x14ac:dyDescent="0.25">
      <c r="A1050" t="s">
        <v>3964</v>
      </c>
      <c r="B1050" t="s">
        <v>239</v>
      </c>
      <c r="C1050">
        <v>1123499</v>
      </c>
      <c r="D1050">
        <v>39412210604</v>
      </c>
      <c r="E1050" t="s">
        <v>3965</v>
      </c>
      <c r="F1050" t="s">
        <v>233</v>
      </c>
      <c r="G1050" t="s">
        <v>3966</v>
      </c>
      <c r="H1050" t="s">
        <v>211</v>
      </c>
      <c r="I1050" t="s">
        <v>212</v>
      </c>
      <c r="K1050" t="s">
        <v>213</v>
      </c>
      <c r="L1050" t="s">
        <v>261</v>
      </c>
      <c r="M1050">
        <v>771</v>
      </c>
      <c r="N1050" t="s">
        <v>303</v>
      </c>
      <c r="O1050" t="s">
        <v>283</v>
      </c>
      <c r="P1050">
        <v>746</v>
      </c>
      <c r="Q1050" t="s">
        <v>289</v>
      </c>
      <c r="R1050" t="s">
        <v>283</v>
      </c>
      <c r="T1050" t="s">
        <v>217</v>
      </c>
      <c r="U1050" t="s">
        <v>9756</v>
      </c>
      <c r="V1050">
        <v>4</v>
      </c>
      <c r="W1050">
        <v>16</v>
      </c>
      <c r="X1050" t="s">
        <v>218</v>
      </c>
      <c r="Z1050" t="s">
        <v>219</v>
      </c>
      <c r="AC1050">
        <v>0</v>
      </c>
      <c r="AE1050">
        <v>0</v>
      </c>
      <c r="AI1050" t="s">
        <v>220</v>
      </c>
      <c r="AJ1050" t="s">
        <v>221</v>
      </c>
      <c r="AK1050" s="15">
        <v>34705</v>
      </c>
      <c r="AL1050">
        <v>27211.53</v>
      </c>
      <c r="AM1050">
        <f t="shared" si="48"/>
        <v>64</v>
      </c>
      <c r="AN1050" t="str">
        <f t="shared" si="49"/>
        <v>64-68</v>
      </c>
      <c r="AO1050" t="str">
        <f t="shared" si="50"/>
        <v>20.000 ou mais</v>
      </c>
    </row>
    <row r="1051" spans="1:41" x14ac:dyDescent="0.25">
      <c r="A1051" t="s">
        <v>3967</v>
      </c>
      <c r="B1051" t="s">
        <v>207</v>
      </c>
      <c r="C1051">
        <v>1090370</v>
      </c>
      <c r="D1051">
        <v>39511910663</v>
      </c>
      <c r="E1051" t="s">
        <v>3968</v>
      </c>
      <c r="F1051" t="s">
        <v>233</v>
      </c>
      <c r="G1051" t="s">
        <v>3969</v>
      </c>
      <c r="H1051" t="s">
        <v>335</v>
      </c>
      <c r="I1051" t="s">
        <v>212</v>
      </c>
      <c r="K1051" t="s">
        <v>581</v>
      </c>
      <c r="L1051" t="s">
        <v>3970</v>
      </c>
      <c r="M1051">
        <v>723</v>
      </c>
      <c r="N1051" t="s">
        <v>1032</v>
      </c>
      <c r="O1051" t="s">
        <v>215</v>
      </c>
      <c r="P1051">
        <v>585</v>
      </c>
      <c r="Q1051" t="s">
        <v>1033</v>
      </c>
      <c r="R1051" t="s">
        <v>215</v>
      </c>
      <c r="T1051" t="s">
        <v>449</v>
      </c>
      <c r="U1051" t="s">
        <v>9754</v>
      </c>
      <c r="V1051">
        <v>1</v>
      </c>
      <c r="W1051">
        <v>16</v>
      </c>
      <c r="X1051" t="s">
        <v>218</v>
      </c>
      <c r="Z1051" t="s">
        <v>219</v>
      </c>
      <c r="AC1051">
        <v>15000</v>
      </c>
      <c r="AD1051" t="s">
        <v>3971</v>
      </c>
      <c r="AE1051">
        <v>0</v>
      </c>
      <c r="AI1051" t="s">
        <v>220</v>
      </c>
      <c r="AJ1051" t="s">
        <v>221</v>
      </c>
      <c r="AK1051" s="15">
        <v>35674</v>
      </c>
      <c r="AL1051">
        <v>3590.88</v>
      </c>
      <c r="AM1051">
        <f t="shared" si="48"/>
        <v>62</v>
      </c>
      <c r="AN1051" t="str">
        <f t="shared" si="49"/>
        <v>59-63</v>
      </c>
      <c r="AO1051" t="str">
        <f t="shared" si="50"/>
        <v>2.000 a 3.999</v>
      </c>
    </row>
    <row r="1052" spans="1:41" x14ac:dyDescent="0.25">
      <c r="A1052" t="s">
        <v>3972</v>
      </c>
      <c r="B1052" t="s">
        <v>207</v>
      </c>
      <c r="C1052">
        <v>2340352</v>
      </c>
      <c r="D1052">
        <v>9655330699</v>
      </c>
      <c r="E1052" t="s">
        <v>3973</v>
      </c>
      <c r="F1052" t="s">
        <v>209</v>
      </c>
      <c r="G1052" t="s">
        <v>3974</v>
      </c>
      <c r="H1052" t="s">
        <v>225</v>
      </c>
      <c r="I1052" t="s">
        <v>212</v>
      </c>
      <c r="K1052" t="s">
        <v>213</v>
      </c>
      <c r="M1052">
        <v>1244</v>
      </c>
      <c r="N1052" t="s">
        <v>493</v>
      </c>
      <c r="O1052" t="s">
        <v>215</v>
      </c>
      <c r="P1052">
        <v>344</v>
      </c>
      <c r="Q1052" t="s">
        <v>494</v>
      </c>
      <c r="R1052" t="s">
        <v>215</v>
      </c>
      <c r="T1052" t="s">
        <v>263</v>
      </c>
      <c r="U1052" t="s">
        <v>9756</v>
      </c>
      <c r="V1052">
        <v>4</v>
      </c>
      <c r="W1052">
        <v>5</v>
      </c>
      <c r="X1052" t="s">
        <v>218</v>
      </c>
      <c r="Z1052" t="s">
        <v>219</v>
      </c>
      <c r="AC1052">
        <v>0</v>
      </c>
      <c r="AE1052">
        <v>0</v>
      </c>
      <c r="AI1052" t="s">
        <v>220</v>
      </c>
      <c r="AJ1052" t="s">
        <v>221</v>
      </c>
      <c r="AK1052" s="15">
        <v>42660</v>
      </c>
      <c r="AL1052">
        <v>9562.9599999999991</v>
      </c>
      <c r="AM1052">
        <f t="shared" si="48"/>
        <v>33</v>
      </c>
      <c r="AN1052" t="str">
        <f t="shared" si="49"/>
        <v>29-33</v>
      </c>
      <c r="AO1052" t="str">
        <f t="shared" si="50"/>
        <v>8.000 a 9.999</v>
      </c>
    </row>
    <row r="1053" spans="1:41" x14ac:dyDescent="0.25">
      <c r="A1053" t="s">
        <v>3975</v>
      </c>
      <c r="B1053" t="s">
        <v>239</v>
      </c>
      <c r="C1053">
        <v>1280001</v>
      </c>
      <c r="D1053">
        <v>4124440626</v>
      </c>
      <c r="E1053" t="s">
        <v>3976</v>
      </c>
      <c r="F1053" t="s">
        <v>209</v>
      </c>
      <c r="G1053" t="s">
        <v>3977</v>
      </c>
      <c r="H1053" t="s">
        <v>211</v>
      </c>
      <c r="I1053" t="s">
        <v>212</v>
      </c>
      <c r="K1053" t="s">
        <v>213</v>
      </c>
      <c r="M1053">
        <v>487</v>
      </c>
      <c r="N1053" t="s">
        <v>879</v>
      </c>
      <c r="O1053" t="s">
        <v>244</v>
      </c>
      <c r="P1053">
        <v>211</v>
      </c>
      <c r="Q1053" t="s">
        <v>245</v>
      </c>
      <c r="R1053" t="s">
        <v>244</v>
      </c>
      <c r="T1053" t="s">
        <v>217</v>
      </c>
      <c r="U1053" t="s">
        <v>9755</v>
      </c>
      <c r="V1053">
        <v>2</v>
      </c>
      <c r="W1053">
        <v>4</v>
      </c>
      <c r="X1053" t="s">
        <v>218</v>
      </c>
      <c r="Z1053" t="s">
        <v>219</v>
      </c>
      <c r="AC1053">
        <v>0</v>
      </c>
      <c r="AE1053">
        <v>0</v>
      </c>
      <c r="AI1053" t="s">
        <v>220</v>
      </c>
      <c r="AJ1053" t="s">
        <v>221</v>
      </c>
      <c r="AK1053" s="15">
        <v>42765</v>
      </c>
      <c r="AL1053">
        <v>7765.45</v>
      </c>
      <c r="AM1053">
        <f t="shared" si="48"/>
        <v>43</v>
      </c>
      <c r="AN1053" t="str">
        <f t="shared" si="49"/>
        <v>39-43</v>
      </c>
      <c r="AO1053" t="str">
        <f t="shared" si="50"/>
        <v>6.000 a 7.999</v>
      </c>
    </row>
    <row r="1054" spans="1:41" x14ac:dyDescent="0.25">
      <c r="A1054" t="s">
        <v>3978</v>
      </c>
      <c r="B1054" t="s">
        <v>207</v>
      </c>
      <c r="C1054">
        <v>1956522</v>
      </c>
      <c r="D1054">
        <v>838961126</v>
      </c>
      <c r="E1054" t="s">
        <v>3979</v>
      </c>
      <c r="F1054" t="s">
        <v>209</v>
      </c>
      <c r="G1054" t="s">
        <v>3980</v>
      </c>
      <c r="H1054" t="s">
        <v>335</v>
      </c>
      <c r="I1054" t="s">
        <v>212</v>
      </c>
      <c r="K1054" t="s">
        <v>242</v>
      </c>
      <c r="M1054">
        <v>314</v>
      </c>
      <c r="N1054" t="s">
        <v>641</v>
      </c>
      <c r="O1054" t="s">
        <v>362</v>
      </c>
      <c r="P1054">
        <v>314</v>
      </c>
      <c r="Q1054" t="s">
        <v>641</v>
      </c>
      <c r="R1054" t="s">
        <v>362</v>
      </c>
      <c r="T1054" t="s">
        <v>230</v>
      </c>
      <c r="U1054" t="s">
        <v>9754</v>
      </c>
      <c r="V1054">
        <v>4</v>
      </c>
      <c r="W1054">
        <v>7</v>
      </c>
      <c r="X1054" t="s">
        <v>218</v>
      </c>
      <c r="Z1054" t="s">
        <v>219</v>
      </c>
      <c r="AC1054">
        <v>0</v>
      </c>
      <c r="AE1054">
        <v>0</v>
      </c>
      <c r="AI1054" t="s">
        <v>220</v>
      </c>
      <c r="AJ1054" t="s">
        <v>221</v>
      </c>
      <c r="AK1054" s="15">
        <v>41106</v>
      </c>
      <c r="AL1054">
        <v>4171.74</v>
      </c>
      <c r="AM1054">
        <f t="shared" si="48"/>
        <v>38</v>
      </c>
      <c r="AN1054" t="str">
        <f t="shared" si="49"/>
        <v>34-38</v>
      </c>
      <c r="AO1054" t="str">
        <f t="shared" si="50"/>
        <v>4.000 a 5.999</v>
      </c>
    </row>
    <row r="1055" spans="1:41" x14ac:dyDescent="0.25">
      <c r="A1055" t="s">
        <v>3981</v>
      </c>
      <c r="B1055" t="s">
        <v>239</v>
      </c>
      <c r="C1055">
        <v>1434874</v>
      </c>
      <c r="D1055">
        <v>1392600642</v>
      </c>
      <c r="E1055" t="s">
        <v>3982</v>
      </c>
      <c r="F1055" t="s">
        <v>209</v>
      </c>
      <c r="G1055" t="s">
        <v>3983</v>
      </c>
      <c r="H1055" t="s">
        <v>211</v>
      </c>
      <c r="I1055" t="s">
        <v>212</v>
      </c>
      <c r="K1055" t="s">
        <v>213</v>
      </c>
      <c r="L1055" t="s">
        <v>261</v>
      </c>
      <c r="M1055">
        <v>211</v>
      </c>
      <c r="N1055" t="s">
        <v>245</v>
      </c>
      <c r="O1055" t="s">
        <v>244</v>
      </c>
      <c r="P1055">
        <v>211</v>
      </c>
      <c r="Q1055" t="s">
        <v>245</v>
      </c>
      <c r="R1055" t="s">
        <v>244</v>
      </c>
      <c r="T1055" t="s">
        <v>217</v>
      </c>
      <c r="U1055" t="s">
        <v>9755</v>
      </c>
      <c r="V1055">
        <v>4</v>
      </c>
      <c r="W1055">
        <v>13</v>
      </c>
      <c r="X1055" t="s">
        <v>218</v>
      </c>
      <c r="Z1055" t="s">
        <v>219</v>
      </c>
      <c r="AC1055">
        <v>0</v>
      </c>
      <c r="AE1055">
        <v>0</v>
      </c>
      <c r="AI1055" t="s">
        <v>220</v>
      </c>
      <c r="AJ1055" t="s">
        <v>221</v>
      </c>
      <c r="AK1055" s="15">
        <v>37942</v>
      </c>
      <c r="AL1055">
        <v>6180.09</v>
      </c>
      <c r="AM1055">
        <f t="shared" si="48"/>
        <v>40</v>
      </c>
      <c r="AN1055" t="str">
        <f t="shared" si="49"/>
        <v>39-43</v>
      </c>
      <c r="AO1055" t="str">
        <f t="shared" si="50"/>
        <v>6.000 a 7.999</v>
      </c>
    </row>
    <row r="1056" spans="1:41" x14ac:dyDescent="0.25">
      <c r="A1056" t="s">
        <v>3984</v>
      </c>
      <c r="B1056" t="s">
        <v>207</v>
      </c>
      <c r="C1056">
        <v>410828</v>
      </c>
      <c r="D1056">
        <v>19128061691</v>
      </c>
      <c r="E1056" t="s">
        <v>3985</v>
      </c>
      <c r="F1056" t="s">
        <v>233</v>
      </c>
      <c r="G1056" t="s">
        <v>3986</v>
      </c>
      <c r="H1056" t="s">
        <v>225</v>
      </c>
      <c r="I1056" t="s">
        <v>212</v>
      </c>
      <c r="K1056" t="s">
        <v>213</v>
      </c>
      <c r="L1056" t="s">
        <v>1228</v>
      </c>
      <c r="M1056">
        <v>716</v>
      </c>
      <c r="N1056" t="s">
        <v>454</v>
      </c>
      <c r="O1056" t="s">
        <v>215</v>
      </c>
      <c r="P1056">
        <v>581</v>
      </c>
      <c r="Q1056" t="s">
        <v>455</v>
      </c>
      <c r="R1056" t="s">
        <v>228</v>
      </c>
      <c r="T1056" t="s">
        <v>217</v>
      </c>
      <c r="U1056" t="s">
        <v>9755</v>
      </c>
      <c r="V1056">
        <v>4</v>
      </c>
      <c r="W1056">
        <v>16</v>
      </c>
      <c r="X1056" t="s">
        <v>218</v>
      </c>
      <c r="Z1056" t="s">
        <v>219</v>
      </c>
      <c r="AC1056">
        <v>0</v>
      </c>
      <c r="AE1056">
        <v>0</v>
      </c>
      <c r="AI1056" t="s">
        <v>220</v>
      </c>
      <c r="AJ1056" t="s">
        <v>221</v>
      </c>
      <c r="AK1056" s="15">
        <v>28611</v>
      </c>
      <c r="AL1056">
        <v>8168.39</v>
      </c>
      <c r="AM1056">
        <f t="shared" si="48"/>
        <v>68</v>
      </c>
      <c r="AN1056" t="str">
        <f t="shared" si="49"/>
        <v>64-68</v>
      </c>
      <c r="AO1056" t="str">
        <f t="shared" si="50"/>
        <v>8.000 a 9.999</v>
      </c>
    </row>
    <row r="1057" spans="1:41" x14ac:dyDescent="0.25">
      <c r="A1057" t="s">
        <v>3987</v>
      </c>
      <c r="B1057" t="s">
        <v>207</v>
      </c>
      <c r="C1057">
        <v>413296</v>
      </c>
      <c r="D1057">
        <v>35731567972</v>
      </c>
      <c r="E1057" t="s">
        <v>3988</v>
      </c>
      <c r="F1057" t="s">
        <v>233</v>
      </c>
      <c r="G1057" t="s">
        <v>3989</v>
      </c>
      <c r="H1057" t="s">
        <v>225</v>
      </c>
      <c r="I1057" t="s">
        <v>212</v>
      </c>
      <c r="K1057" t="s">
        <v>295</v>
      </c>
      <c r="L1057" t="s">
        <v>3990</v>
      </c>
      <c r="M1057">
        <v>399</v>
      </c>
      <c r="N1057" t="s">
        <v>525</v>
      </c>
      <c r="O1057" t="s">
        <v>298</v>
      </c>
      <c r="P1057">
        <v>399</v>
      </c>
      <c r="Q1057" t="s">
        <v>525</v>
      </c>
      <c r="R1057" t="s">
        <v>298</v>
      </c>
      <c r="T1057" t="s">
        <v>230</v>
      </c>
      <c r="U1057" t="s">
        <v>9756</v>
      </c>
      <c r="V1057">
        <v>3</v>
      </c>
      <c r="W1057">
        <v>16</v>
      </c>
      <c r="X1057" t="s">
        <v>218</v>
      </c>
      <c r="Z1057" t="s">
        <v>219</v>
      </c>
      <c r="AC1057">
        <v>0</v>
      </c>
      <c r="AE1057">
        <v>0</v>
      </c>
      <c r="AI1057" t="s">
        <v>220</v>
      </c>
      <c r="AJ1057" t="s">
        <v>221</v>
      </c>
      <c r="AK1057" s="15">
        <v>32509</v>
      </c>
      <c r="AL1057">
        <v>16582.07</v>
      </c>
      <c r="AM1057">
        <f t="shared" si="48"/>
        <v>62</v>
      </c>
      <c r="AN1057" t="str">
        <f t="shared" si="49"/>
        <v>59-63</v>
      </c>
      <c r="AO1057" t="str">
        <f t="shared" si="50"/>
        <v>16.000 a 17.999</v>
      </c>
    </row>
    <row r="1058" spans="1:41" x14ac:dyDescent="0.25">
      <c r="A1058" t="s">
        <v>3991</v>
      </c>
      <c r="B1058" t="s">
        <v>207</v>
      </c>
      <c r="C1058">
        <v>1570421</v>
      </c>
      <c r="D1058">
        <v>53657977600</v>
      </c>
      <c r="E1058" t="s">
        <v>3992</v>
      </c>
      <c r="F1058" t="s">
        <v>209</v>
      </c>
      <c r="G1058" t="s">
        <v>3993</v>
      </c>
      <c r="H1058" t="s">
        <v>225</v>
      </c>
      <c r="I1058" t="s">
        <v>212</v>
      </c>
      <c r="K1058" t="s">
        <v>213</v>
      </c>
      <c r="L1058" t="s">
        <v>281</v>
      </c>
      <c r="M1058">
        <v>399</v>
      </c>
      <c r="N1058" t="s">
        <v>525</v>
      </c>
      <c r="O1058" t="s">
        <v>298</v>
      </c>
      <c r="P1058">
        <v>399</v>
      </c>
      <c r="Q1058" t="s">
        <v>525</v>
      </c>
      <c r="R1058" t="s">
        <v>298</v>
      </c>
      <c r="T1058" t="s">
        <v>263</v>
      </c>
      <c r="U1058" t="s">
        <v>9755</v>
      </c>
      <c r="V1058">
        <v>4</v>
      </c>
      <c r="W1058">
        <v>11</v>
      </c>
      <c r="X1058" t="s">
        <v>218</v>
      </c>
      <c r="Z1058" t="s">
        <v>219</v>
      </c>
      <c r="AC1058">
        <v>0</v>
      </c>
      <c r="AE1058">
        <v>0</v>
      </c>
      <c r="AI1058" t="s">
        <v>220</v>
      </c>
      <c r="AJ1058" t="s">
        <v>221</v>
      </c>
      <c r="AK1058" s="15">
        <v>39195</v>
      </c>
      <c r="AL1058">
        <v>7041.54</v>
      </c>
      <c r="AM1058">
        <f t="shared" si="48"/>
        <v>56</v>
      </c>
      <c r="AN1058" t="str">
        <f t="shared" si="49"/>
        <v>54-58</v>
      </c>
      <c r="AO1058" t="str">
        <f t="shared" si="50"/>
        <v>6.000 a 7.999</v>
      </c>
    </row>
    <row r="1059" spans="1:41" x14ac:dyDescent="0.25">
      <c r="A1059" t="s">
        <v>3994</v>
      </c>
      <c r="B1059" t="s">
        <v>239</v>
      </c>
      <c r="C1059">
        <v>2123269</v>
      </c>
      <c r="D1059">
        <v>54671868687</v>
      </c>
      <c r="E1059" t="s">
        <v>3995</v>
      </c>
      <c r="F1059" t="s">
        <v>233</v>
      </c>
      <c r="G1059" t="s">
        <v>3996</v>
      </c>
      <c r="H1059" t="s">
        <v>211</v>
      </c>
      <c r="I1059" t="s">
        <v>212</v>
      </c>
      <c r="K1059" t="s">
        <v>213</v>
      </c>
      <c r="L1059" t="s">
        <v>534</v>
      </c>
      <c r="M1059">
        <v>771</v>
      </c>
      <c r="N1059" t="s">
        <v>303</v>
      </c>
      <c r="O1059" t="s">
        <v>283</v>
      </c>
      <c r="P1059">
        <v>746</v>
      </c>
      <c r="Q1059" t="s">
        <v>289</v>
      </c>
      <c r="R1059" t="s">
        <v>283</v>
      </c>
      <c r="T1059" t="s">
        <v>217</v>
      </c>
      <c r="U1059" t="s">
        <v>9756</v>
      </c>
      <c r="V1059">
        <v>4</v>
      </c>
      <c r="W1059">
        <v>14</v>
      </c>
      <c r="X1059" t="s">
        <v>218</v>
      </c>
      <c r="Z1059" t="s">
        <v>219</v>
      </c>
      <c r="AC1059">
        <v>0</v>
      </c>
      <c r="AE1059">
        <v>0</v>
      </c>
      <c r="AI1059" t="s">
        <v>220</v>
      </c>
      <c r="AJ1059" t="s">
        <v>221</v>
      </c>
      <c r="AK1059" s="15">
        <v>38133</v>
      </c>
      <c r="AL1059">
        <v>19289.39</v>
      </c>
      <c r="AM1059">
        <f t="shared" si="48"/>
        <v>56</v>
      </c>
      <c r="AN1059" t="str">
        <f t="shared" si="49"/>
        <v>54-58</v>
      </c>
      <c r="AO1059" t="str">
        <f t="shared" si="50"/>
        <v>18.000 a 19.999</v>
      </c>
    </row>
    <row r="1060" spans="1:41" x14ac:dyDescent="0.25">
      <c r="A1060" t="s">
        <v>3997</v>
      </c>
      <c r="B1060" t="s">
        <v>239</v>
      </c>
      <c r="C1060">
        <v>412445</v>
      </c>
      <c r="D1060">
        <v>34090894620</v>
      </c>
      <c r="E1060" t="s">
        <v>3998</v>
      </c>
      <c r="F1060" t="s">
        <v>209</v>
      </c>
      <c r="G1060" t="s">
        <v>3999</v>
      </c>
      <c r="H1060" t="s">
        <v>335</v>
      </c>
      <c r="I1060" t="s">
        <v>212</v>
      </c>
      <c r="K1060" t="s">
        <v>213</v>
      </c>
      <c r="L1060" t="s">
        <v>4000</v>
      </c>
      <c r="M1060">
        <v>490</v>
      </c>
      <c r="N1060" t="s">
        <v>770</v>
      </c>
      <c r="O1060" t="s">
        <v>244</v>
      </c>
      <c r="P1060">
        <v>211</v>
      </c>
      <c r="Q1060" t="s">
        <v>245</v>
      </c>
      <c r="R1060" t="s">
        <v>244</v>
      </c>
      <c r="T1060" t="s">
        <v>499</v>
      </c>
      <c r="U1060" t="s">
        <v>9754</v>
      </c>
      <c r="V1060">
        <v>4</v>
      </c>
      <c r="W1060">
        <v>16</v>
      </c>
      <c r="X1060" t="s">
        <v>218</v>
      </c>
      <c r="Z1060" t="s">
        <v>219</v>
      </c>
      <c r="AC1060">
        <v>0</v>
      </c>
      <c r="AE1060">
        <v>0</v>
      </c>
      <c r="AI1060" t="s">
        <v>220</v>
      </c>
      <c r="AJ1060" t="s">
        <v>221</v>
      </c>
      <c r="AK1060" s="15">
        <v>31127</v>
      </c>
      <c r="AL1060">
        <v>9458.2999999999993</v>
      </c>
      <c r="AM1060">
        <f t="shared" si="48"/>
        <v>65</v>
      </c>
      <c r="AN1060" t="str">
        <f t="shared" si="49"/>
        <v>64-68</v>
      </c>
      <c r="AO1060" t="str">
        <f t="shared" si="50"/>
        <v>8.000 a 9.999</v>
      </c>
    </row>
    <row r="1061" spans="1:41" x14ac:dyDescent="0.25">
      <c r="A1061" t="s">
        <v>4001</v>
      </c>
      <c r="B1061" t="s">
        <v>207</v>
      </c>
      <c r="C1061">
        <v>1974483</v>
      </c>
      <c r="D1061">
        <v>9060374681</v>
      </c>
      <c r="E1061" t="s">
        <v>4002</v>
      </c>
      <c r="F1061" t="s">
        <v>233</v>
      </c>
      <c r="G1061" t="s">
        <v>4003</v>
      </c>
      <c r="H1061" t="s">
        <v>211</v>
      </c>
      <c r="I1061" t="s">
        <v>212</v>
      </c>
      <c r="K1061" t="s">
        <v>213</v>
      </c>
      <c r="M1061">
        <v>1173</v>
      </c>
      <c r="N1061" t="s">
        <v>1508</v>
      </c>
      <c r="O1061" t="s">
        <v>434</v>
      </c>
      <c r="P1061">
        <v>581</v>
      </c>
      <c r="Q1061" t="s">
        <v>455</v>
      </c>
      <c r="R1061" t="s">
        <v>228</v>
      </c>
      <c r="T1061" t="s">
        <v>217</v>
      </c>
      <c r="U1061" t="s">
        <v>9755</v>
      </c>
      <c r="V1061">
        <v>4</v>
      </c>
      <c r="W1061">
        <v>7</v>
      </c>
      <c r="X1061" t="s">
        <v>218</v>
      </c>
      <c r="Z1061" t="s">
        <v>219</v>
      </c>
      <c r="AC1061">
        <v>0</v>
      </c>
      <c r="AE1061">
        <v>0</v>
      </c>
      <c r="AI1061" t="s">
        <v>220</v>
      </c>
      <c r="AJ1061" t="s">
        <v>221</v>
      </c>
      <c r="AK1061" s="15">
        <v>41197</v>
      </c>
      <c r="AL1061">
        <v>4488.6000000000004</v>
      </c>
      <c r="AM1061">
        <f t="shared" si="48"/>
        <v>34</v>
      </c>
      <c r="AN1061" t="str">
        <f t="shared" si="49"/>
        <v>34-38</v>
      </c>
      <c r="AO1061" t="str">
        <f t="shared" si="50"/>
        <v>4.000 a 5.999</v>
      </c>
    </row>
    <row r="1062" spans="1:41" x14ac:dyDescent="0.25">
      <c r="A1062" t="s">
        <v>4004</v>
      </c>
      <c r="B1062" t="s">
        <v>207</v>
      </c>
      <c r="C1062">
        <v>1948488</v>
      </c>
      <c r="D1062">
        <v>9181268602</v>
      </c>
      <c r="E1062" t="s">
        <v>4005</v>
      </c>
      <c r="F1062" t="s">
        <v>233</v>
      </c>
      <c r="G1062" t="s">
        <v>4006</v>
      </c>
      <c r="H1062" t="s">
        <v>225</v>
      </c>
      <c r="I1062" t="s">
        <v>212</v>
      </c>
      <c r="K1062" t="s">
        <v>213</v>
      </c>
      <c r="M1062">
        <v>823</v>
      </c>
      <c r="N1062" t="s">
        <v>4007</v>
      </c>
      <c r="O1062" t="s">
        <v>215</v>
      </c>
      <c r="P1062">
        <v>349</v>
      </c>
      <c r="Q1062" t="s">
        <v>277</v>
      </c>
      <c r="R1062" t="s">
        <v>215</v>
      </c>
      <c r="T1062" t="s">
        <v>230</v>
      </c>
      <c r="U1062" t="s">
        <v>9754</v>
      </c>
      <c r="V1062">
        <v>4</v>
      </c>
      <c r="W1062">
        <v>7</v>
      </c>
      <c r="X1062" t="s">
        <v>218</v>
      </c>
      <c r="Z1062" t="s">
        <v>219</v>
      </c>
      <c r="AB1062" t="s">
        <v>320</v>
      </c>
      <c r="AC1062">
        <v>0</v>
      </c>
      <c r="AE1062">
        <v>0</v>
      </c>
      <c r="AG1062" t="s">
        <v>2141</v>
      </c>
      <c r="AH1062" t="s">
        <v>3629</v>
      </c>
      <c r="AI1062" t="s">
        <v>220</v>
      </c>
      <c r="AJ1062" t="s">
        <v>221</v>
      </c>
      <c r="AK1062" s="15">
        <v>41066</v>
      </c>
      <c r="AL1062">
        <v>4171.74</v>
      </c>
      <c r="AM1062">
        <f t="shared" si="48"/>
        <v>33</v>
      </c>
      <c r="AN1062" t="str">
        <f t="shared" si="49"/>
        <v>29-33</v>
      </c>
      <c r="AO1062" t="str">
        <f t="shared" si="50"/>
        <v>4.000 a 5.999</v>
      </c>
    </row>
    <row r="1063" spans="1:41" x14ac:dyDescent="0.25">
      <c r="A1063" t="s">
        <v>4008</v>
      </c>
      <c r="B1063" t="s">
        <v>239</v>
      </c>
      <c r="C1063">
        <v>2312903</v>
      </c>
      <c r="D1063">
        <v>2849025607</v>
      </c>
      <c r="E1063" t="s">
        <v>4009</v>
      </c>
      <c r="F1063" t="s">
        <v>233</v>
      </c>
      <c r="G1063" t="s">
        <v>4010</v>
      </c>
      <c r="H1063" t="s">
        <v>225</v>
      </c>
      <c r="I1063" t="s">
        <v>212</v>
      </c>
      <c r="K1063" t="s">
        <v>213</v>
      </c>
      <c r="M1063">
        <v>771</v>
      </c>
      <c r="N1063" t="s">
        <v>303</v>
      </c>
      <c r="O1063" t="s">
        <v>283</v>
      </c>
      <c r="P1063">
        <v>746</v>
      </c>
      <c r="Q1063" t="s">
        <v>289</v>
      </c>
      <c r="R1063" t="s">
        <v>283</v>
      </c>
      <c r="T1063" t="s">
        <v>217</v>
      </c>
      <c r="U1063" t="s">
        <v>9756</v>
      </c>
      <c r="V1063">
        <v>2</v>
      </c>
      <c r="W1063">
        <v>8</v>
      </c>
      <c r="X1063" t="s">
        <v>218</v>
      </c>
      <c r="Z1063" t="s">
        <v>219</v>
      </c>
      <c r="AC1063">
        <v>0</v>
      </c>
      <c r="AE1063">
        <v>0</v>
      </c>
      <c r="AI1063" t="s">
        <v>220</v>
      </c>
      <c r="AJ1063" t="s">
        <v>304</v>
      </c>
      <c r="AK1063" s="15">
        <v>40897</v>
      </c>
      <c r="AL1063">
        <v>7948.71</v>
      </c>
      <c r="AM1063">
        <f t="shared" si="48"/>
        <v>47</v>
      </c>
      <c r="AN1063" t="str">
        <f t="shared" si="49"/>
        <v>44-48</v>
      </c>
      <c r="AO1063" t="str">
        <f t="shared" si="50"/>
        <v>6.000 a 7.999</v>
      </c>
    </row>
    <row r="1064" spans="1:41" x14ac:dyDescent="0.25">
      <c r="A1064" t="s">
        <v>4011</v>
      </c>
      <c r="B1064" t="s">
        <v>207</v>
      </c>
      <c r="C1064">
        <v>1827506</v>
      </c>
      <c r="D1064">
        <v>4899639600</v>
      </c>
      <c r="E1064" t="s">
        <v>2335</v>
      </c>
      <c r="F1064" t="s">
        <v>233</v>
      </c>
      <c r="G1064" t="s">
        <v>4012</v>
      </c>
      <c r="H1064" t="s">
        <v>211</v>
      </c>
      <c r="I1064" t="s">
        <v>212</v>
      </c>
      <c r="K1064" t="s">
        <v>213</v>
      </c>
      <c r="M1064">
        <v>395</v>
      </c>
      <c r="N1064" t="s">
        <v>448</v>
      </c>
      <c r="O1064" t="s">
        <v>215</v>
      </c>
      <c r="P1064">
        <v>395</v>
      </c>
      <c r="Q1064" t="s">
        <v>448</v>
      </c>
      <c r="R1064" t="s">
        <v>215</v>
      </c>
      <c r="T1064" t="s">
        <v>230</v>
      </c>
      <c r="U1064" t="s">
        <v>9755</v>
      </c>
      <c r="V1064">
        <v>4</v>
      </c>
      <c r="W1064">
        <v>8</v>
      </c>
      <c r="X1064" t="s">
        <v>218</v>
      </c>
      <c r="Z1064" t="s">
        <v>219</v>
      </c>
      <c r="AC1064">
        <v>0</v>
      </c>
      <c r="AE1064">
        <v>0</v>
      </c>
      <c r="AI1064" t="s">
        <v>220</v>
      </c>
      <c r="AJ1064" t="s">
        <v>221</v>
      </c>
      <c r="AK1064" s="15">
        <v>40512</v>
      </c>
      <c r="AL1064">
        <v>5811.63</v>
      </c>
      <c r="AM1064">
        <f t="shared" si="48"/>
        <v>42</v>
      </c>
      <c r="AN1064" t="str">
        <f t="shared" si="49"/>
        <v>39-43</v>
      </c>
      <c r="AO1064" t="str">
        <f t="shared" si="50"/>
        <v>4.000 a 5.999</v>
      </c>
    </row>
    <row r="1065" spans="1:41" x14ac:dyDescent="0.25">
      <c r="A1065" t="s">
        <v>4013</v>
      </c>
      <c r="B1065" t="s">
        <v>239</v>
      </c>
      <c r="C1065">
        <v>1435044</v>
      </c>
      <c r="D1065">
        <v>76598500672</v>
      </c>
      <c r="E1065" t="s">
        <v>4014</v>
      </c>
      <c r="F1065" t="s">
        <v>233</v>
      </c>
      <c r="G1065" t="s">
        <v>4015</v>
      </c>
      <c r="H1065" t="s">
        <v>225</v>
      </c>
      <c r="I1065" t="s">
        <v>212</v>
      </c>
      <c r="K1065" t="s">
        <v>213</v>
      </c>
      <c r="L1065" t="s">
        <v>1228</v>
      </c>
      <c r="M1065">
        <v>494</v>
      </c>
      <c r="N1065" t="s">
        <v>1325</v>
      </c>
      <c r="O1065" t="s">
        <v>244</v>
      </c>
      <c r="P1065">
        <v>211</v>
      </c>
      <c r="Q1065" t="s">
        <v>245</v>
      </c>
      <c r="R1065" t="s">
        <v>244</v>
      </c>
      <c r="T1065" t="s">
        <v>217</v>
      </c>
      <c r="U1065" t="s">
        <v>9755</v>
      </c>
      <c r="V1065">
        <v>4</v>
      </c>
      <c r="W1065">
        <v>13</v>
      </c>
      <c r="X1065" t="s">
        <v>218</v>
      </c>
      <c r="Z1065" t="s">
        <v>219</v>
      </c>
      <c r="AC1065">
        <v>0</v>
      </c>
      <c r="AE1065">
        <v>0</v>
      </c>
      <c r="AI1065" t="s">
        <v>220</v>
      </c>
      <c r="AJ1065" t="s">
        <v>221</v>
      </c>
      <c r="AK1065" s="15">
        <v>37949</v>
      </c>
      <c r="AL1065">
        <v>7452.55</v>
      </c>
      <c r="AM1065">
        <f t="shared" si="48"/>
        <v>48</v>
      </c>
      <c r="AN1065" t="str">
        <f t="shared" si="49"/>
        <v>44-48</v>
      </c>
      <c r="AO1065" t="str">
        <f t="shared" si="50"/>
        <v>6.000 a 7.999</v>
      </c>
    </row>
    <row r="1066" spans="1:41" x14ac:dyDescent="0.25">
      <c r="A1066" t="s">
        <v>4016</v>
      </c>
      <c r="B1066" t="s">
        <v>207</v>
      </c>
      <c r="C1066">
        <v>1332678</v>
      </c>
      <c r="D1066">
        <v>5740246628</v>
      </c>
      <c r="E1066" t="s">
        <v>4017</v>
      </c>
      <c r="F1066" t="s">
        <v>233</v>
      </c>
      <c r="G1066" t="s">
        <v>4018</v>
      </c>
      <c r="H1066" t="s">
        <v>225</v>
      </c>
      <c r="I1066" t="s">
        <v>212</v>
      </c>
      <c r="K1066" t="s">
        <v>213</v>
      </c>
      <c r="M1066">
        <v>563</v>
      </c>
      <c r="N1066" t="s">
        <v>4019</v>
      </c>
      <c r="O1066" t="s">
        <v>215</v>
      </c>
      <c r="P1066">
        <v>344</v>
      </c>
      <c r="Q1066" t="s">
        <v>494</v>
      </c>
      <c r="R1066" t="s">
        <v>215</v>
      </c>
      <c r="T1066" t="s">
        <v>217</v>
      </c>
      <c r="U1066" t="s">
        <v>9755</v>
      </c>
      <c r="V1066">
        <v>4</v>
      </c>
      <c r="W1066">
        <v>4</v>
      </c>
      <c r="X1066" t="s">
        <v>218</v>
      </c>
      <c r="Z1066" t="s">
        <v>219</v>
      </c>
      <c r="AC1066">
        <v>0</v>
      </c>
      <c r="AE1066">
        <v>0</v>
      </c>
      <c r="AI1066" t="s">
        <v>220</v>
      </c>
      <c r="AJ1066" t="s">
        <v>221</v>
      </c>
      <c r="AK1066" s="15">
        <v>42601</v>
      </c>
      <c r="AL1066">
        <v>4104.6400000000003</v>
      </c>
      <c r="AM1066">
        <f t="shared" si="48"/>
        <v>41</v>
      </c>
      <c r="AN1066" t="str">
        <f t="shared" si="49"/>
        <v>39-43</v>
      </c>
      <c r="AO1066" t="str">
        <f t="shared" si="50"/>
        <v>4.000 a 5.999</v>
      </c>
    </row>
    <row r="1067" spans="1:41" x14ac:dyDescent="0.25">
      <c r="A1067" t="s">
        <v>4020</v>
      </c>
      <c r="B1067" t="s">
        <v>207</v>
      </c>
      <c r="C1067">
        <v>3305658</v>
      </c>
      <c r="D1067">
        <v>12976421633</v>
      </c>
      <c r="E1067" t="s">
        <v>4021</v>
      </c>
      <c r="F1067" t="s">
        <v>233</v>
      </c>
      <c r="G1067" t="s">
        <v>4022</v>
      </c>
      <c r="H1067" t="s">
        <v>225</v>
      </c>
      <c r="I1067" t="s">
        <v>212</v>
      </c>
      <c r="K1067" t="s">
        <v>213</v>
      </c>
      <c r="M1067">
        <v>403</v>
      </c>
      <c r="N1067" t="s">
        <v>435</v>
      </c>
      <c r="O1067" t="s">
        <v>215</v>
      </c>
      <c r="P1067">
        <v>403</v>
      </c>
      <c r="Q1067" t="s">
        <v>435</v>
      </c>
      <c r="R1067" t="s">
        <v>215</v>
      </c>
      <c r="T1067" t="s">
        <v>290</v>
      </c>
      <c r="U1067" t="s">
        <v>9755</v>
      </c>
      <c r="V1067">
        <v>1</v>
      </c>
      <c r="W1067">
        <v>1</v>
      </c>
      <c r="X1067" t="s">
        <v>218</v>
      </c>
      <c r="Z1067" t="s">
        <v>219</v>
      </c>
      <c r="AC1067">
        <v>0</v>
      </c>
      <c r="AE1067">
        <v>0</v>
      </c>
      <c r="AI1067" t="s">
        <v>220</v>
      </c>
      <c r="AJ1067" t="s">
        <v>221</v>
      </c>
      <c r="AK1067" s="15">
        <v>44799</v>
      </c>
      <c r="AL1067">
        <v>2446.96</v>
      </c>
      <c r="AM1067">
        <f t="shared" si="48"/>
        <v>25</v>
      </c>
      <c r="AN1067" t="str">
        <f t="shared" si="49"/>
        <v>24-28</v>
      </c>
      <c r="AO1067" t="str">
        <f t="shared" si="50"/>
        <v>2.000 a 3.999</v>
      </c>
    </row>
    <row r="1068" spans="1:41" x14ac:dyDescent="0.25">
      <c r="A1068" t="s">
        <v>4023</v>
      </c>
      <c r="B1068" t="s">
        <v>207</v>
      </c>
      <c r="C1068">
        <v>1979762</v>
      </c>
      <c r="D1068">
        <v>10080700683</v>
      </c>
      <c r="E1068" t="s">
        <v>4024</v>
      </c>
      <c r="F1068" t="s">
        <v>233</v>
      </c>
      <c r="G1068" t="s">
        <v>4025</v>
      </c>
      <c r="H1068" t="s">
        <v>225</v>
      </c>
      <c r="I1068" t="s">
        <v>212</v>
      </c>
      <c r="K1068" t="s">
        <v>213</v>
      </c>
      <c r="M1068">
        <v>665</v>
      </c>
      <c r="N1068" t="s">
        <v>709</v>
      </c>
      <c r="O1068" t="s">
        <v>228</v>
      </c>
      <c r="P1068">
        <v>29</v>
      </c>
      <c r="Q1068" t="s">
        <v>229</v>
      </c>
      <c r="R1068" t="s">
        <v>215</v>
      </c>
      <c r="T1068" t="s">
        <v>217</v>
      </c>
      <c r="U1068" t="s">
        <v>9756</v>
      </c>
      <c r="V1068">
        <v>4</v>
      </c>
      <c r="W1068">
        <v>7</v>
      </c>
      <c r="X1068" t="s">
        <v>218</v>
      </c>
      <c r="Z1068" t="s">
        <v>219</v>
      </c>
      <c r="AC1068">
        <v>0</v>
      </c>
      <c r="AE1068">
        <v>0</v>
      </c>
      <c r="AI1068" t="s">
        <v>220</v>
      </c>
      <c r="AJ1068" t="s">
        <v>221</v>
      </c>
      <c r="AK1068" s="15">
        <v>41222</v>
      </c>
      <c r="AL1068">
        <v>7668.81</v>
      </c>
      <c r="AM1068">
        <f t="shared" si="48"/>
        <v>33</v>
      </c>
      <c r="AN1068" t="str">
        <f t="shared" si="49"/>
        <v>29-33</v>
      </c>
      <c r="AO1068" t="str">
        <f t="shared" si="50"/>
        <v>6.000 a 7.999</v>
      </c>
    </row>
    <row r="1069" spans="1:41" x14ac:dyDescent="0.25">
      <c r="A1069" t="s">
        <v>4026</v>
      </c>
      <c r="B1069" t="s">
        <v>207</v>
      </c>
      <c r="C1069">
        <v>2870990</v>
      </c>
      <c r="D1069">
        <v>10528513630</v>
      </c>
      <c r="E1069" t="s">
        <v>4027</v>
      </c>
      <c r="F1069" t="s">
        <v>233</v>
      </c>
      <c r="G1069" t="s">
        <v>4028</v>
      </c>
      <c r="H1069" t="s">
        <v>225</v>
      </c>
      <c r="I1069" t="s">
        <v>212</v>
      </c>
      <c r="K1069" t="s">
        <v>317</v>
      </c>
      <c r="M1069">
        <v>426</v>
      </c>
      <c r="N1069" t="s">
        <v>1414</v>
      </c>
      <c r="O1069" t="s">
        <v>215</v>
      </c>
      <c r="P1069">
        <v>29</v>
      </c>
      <c r="Q1069" t="s">
        <v>229</v>
      </c>
      <c r="R1069" t="s">
        <v>215</v>
      </c>
      <c r="T1069" t="s">
        <v>252</v>
      </c>
      <c r="U1069" t="s">
        <v>9755</v>
      </c>
      <c r="V1069">
        <v>1</v>
      </c>
      <c r="W1069">
        <v>1</v>
      </c>
      <c r="X1069" t="s">
        <v>218</v>
      </c>
      <c r="Z1069" t="s">
        <v>219</v>
      </c>
      <c r="AC1069">
        <v>0</v>
      </c>
      <c r="AE1069">
        <v>0</v>
      </c>
      <c r="AI1069" t="s">
        <v>220</v>
      </c>
      <c r="AJ1069" t="s">
        <v>221</v>
      </c>
      <c r="AK1069" s="15">
        <v>44747</v>
      </c>
      <c r="AL1069">
        <v>3058.7</v>
      </c>
      <c r="AM1069">
        <f t="shared" si="48"/>
        <v>32</v>
      </c>
      <c r="AN1069" t="str">
        <f t="shared" si="49"/>
        <v>29-33</v>
      </c>
      <c r="AO1069" t="str">
        <f t="shared" si="50"/>
        <v>2.000 a 3.999</v>
      </c>
    </row>
    <row r="1070" spans="1:41" x14ac:dyDescent="0.25">
      <c r="A1070" t="s">
        <v>4029</v>
      </c>
      <c r="B1070" t="s">
        <v>207</v>
      </c>
      <c r="C1070">
        <v>2033693</v>
      </c>
      <c r="D1070">
        <v>7032990690</v>
      </c>
      <c r="E1070" t="s">
        <v>1564</v>
      </c>
      <c r="F1070" t="s">
        <v>233</v>
      </c>
      <c r="G1070" t="s">
        <v>4030</v>
      </c>
      <c r="H1070" t="s">
        <v>225</v>
      </c>
      <c r="I1070" t="s">
        <v>212</v>
      </c>
      <c r="K1070" t="s">
        <v>213</v>
      </c>
      <c r="M1070">
        <v>785</v>
      </c>
      <c r="N1070" t="s">
        <v>668</v>
      </c>
      <c r="O1070" t="s">
        <v>669</v>
      </c>
      <c r="P1070">
        <v>340</v>
      </c>
      <c r="Q1070" t="s">
        <v>670</v>
      </c>
      <c r="R1070" t="s">
        <v>215</v>
      </c>
      <c r="T1070" t="s">
        <v>252</v>
      </c>
      <c r="U1070" t="s">
        <v>9755</v>
      </c>
      <c r="V1070">
        <v>4</v>
      </c>
      <c r="W1070">
        <v>7</v>
      </c>
      <c r="X1070" t="s">
        <v>218</v>
      </c>
      <c r="Z1070" t="s">
        <v>219</v>
      </c>
      <c r="AC1070">
        <v>0</v>
      </c>
      <c r="AE1070">
        <v>0</v>
      </c>
      <c r="AI1070" t="s">
        <v>220</v>
      </c>
      <c r="AJ1070" t="s">
        <v>221</v>
      </c>
      <c r="AK1070" s="15">
        <v>41437</v>
      </c>
      <c r="AL1070">
        <v>4418.72</v>
      </c>
      <c r="AM1070">
        <f t="shared" si="48"/>
        <v>38</v>
      </c>
      <c r="AN1070" t="str">
        <f t="shared" si="49"/>
        <v>34-38</v>
      </c>
      <c r="AO1070" t="str">
        <f t="shared" si="50"/>
        <v>4.000 a 5.999</v>
      </c>
    </row>
    <row r="1071" spans="1:41" x14ac:dyDescent="0.25">
      <c r="A1071" t="s">
        <v>4031</v>
      </c>
      <c r="B1071" t="s">
        <v>207</v>
      </c>
      <c r="C1071">
        <v>2281172</v>
      </c>
      <c r="D1071">
        <v>10021542600</v>
      </c>
      <c r="E1071" t="s">
        <v>4032</v>
      </c>
      <c r="F1071" t="s">
        <v>233</v>
      </c>
      <c r="G1071" t="s">
        <v>4033</v>
      </c>
      <c r="H1071" t="s">
        <v>225</v>
      </c>
      <c r="I1071" t="s">
        <v>212</v>
      </c>
      <c r="K1071" t="s">
        <v>213</v>
      </c>
      <c r="M1071">
        <v>301</v>
      </c>
      <c r="N1071" t="s">
        <v>297</v>
      </c>
      <c r="O1071" t="s">
        <v>298</v>
      </c>
      <c r="P1071">
        <v>301</v>
      </c>
      <c r="Q1071" t="s">
        <v>297</v>
      </c>
      <c r="R1071" t="s">
        <v>298</v>
      </c>
      <c r="T1071" t="s">
        <v>230</v>
      </c>
      <c r="U1071" t="s">
        <v>9755</v>
      </c>
      <c r="V1071">
        <v>4</v>
      </c>
      <c r="W1071">
        <v>5</v>
      </c>
      <c r="X1071" t="s">
        <v>218</v>
      </c>
      <c r="Z1071" t="s">
        <v>219</v>
      </c>
      <c r="AC1071">
        <v>0</v>
      </c>
      <c r="AE1071">
        <v>0</v>
      </c>
      <c r="AI1071" t="s">
        <v>220</v>
      </c>
      <c r="AJ1071" t="s">
        <v>221</v>
      </c>
      <c r="AK1071" s="15">
        <v>42401</v>
      </c>
      <c r="AL1071">
        <v>4861.6099999999997</v>
      </c>
      <c r="AM1071">
        <f t="shared" si="48"/>
        <v>32</v>
      </c>
      <c r="AN1071" t="str">
        <f t="shared" si="49"/>
        <v>29-33</v>
      </c>
      <c r="AO1071" t="str">
        <f t="shared" si="50"/>
        <v>4.000 a 5.999</v>
      </c>
    </row>
    <row r="1072" spans="1:41" x14ac:dyDescent="0.25">
      <c r="A1072" t="s">
        <v>4034</v>
      </c>
      <c r="B1072" t="s">
        <v>207</v>
      </c>
      <c r="C1072">
        <v>3611383</v>
      </c>
      <c r="D1072">
        <v>73168548120</v>
      </c>
      <c r="E1072" t="s">
        <v>4035</v>
      </c>
      <c r="F1072" t="s">
        <v>233</v>
      </c>
      <c r="G1072" t="s">
        <v>4036</v>
      </c>
      <c r="H1072" t="s">
        <v>211</v>
      </c>
      <c r="I1072" t="s">
        <v>212</v>
      </c>
      <c r="K1072" t="s">
        <v>242</v>
      </c>
      <c r="L1072" t="s">
        <v>256</v>
      </c>
      <c r="M1072">
        <v>719</v>
      </c>
      <c r="N1072" t="s">
        <v>474</v>
      </c>
      <c r="O1072" t="s">
        <v>228</v>
      </c>
      <c r="P1072">
        <v>581</v>
      </c>
      <c r="Q1072" t="s">
        <v>455</v>
      </c>
      <c r="R1072" t="s">
        <v>228</v>
      </c>
      <c r="T1072" t="s">
        <v>230</v>
      </c>
      <c r="U1072" t="s">
        <v>9756</v>
      </c>
      <c r="V1072">
        <v>4</v>
      </c>
      <c r="W1072">
        <v>7</v>
      </c>
      <c r="X1072" t="s">
        <v>218</v>
      </c>
      <c r="Z1072" t="s">
        <v>219</v>
      </c>
      <c r="AC1072">
        <v>0</v>
      </c>
      <c r="AE1072">
        <v>0</v>
      </c>
      <c r="AI1072" t="s">
        <v>220</v>
      </c>
      <c r="AJ1072" t="s">
        <v>221</v>
      </c>
      <c r="AK1072" s="15">
        <v>41324</v>
      </c>
      <c r="AL1072">
        <v>8966.61</v>
      </c>
      <c r="AM1072">
        <f t="shared" si="48"/>
        <v>35</v>
      </c>
      <c r="AN1072" t="str">
        <f t="shared" si="49"/>
        <v>34-38</v>
      </c>
      <c r="AO1072" t="str">
        <f t="shared" si="50"/>
        <v>8.000 a 9.999</v>
      </c>
    </row>
    <row r="1073" spans="1:41" x14ac:dyDescent="0.25">
      <c r="A1073" t="s">
        <v>4037</v>
      </c>
      <c r="B1073" t="s">
        <v>207</v>
      </c>
      <c r="C1073">
        <v>2271461</v>
      </c>
      <c r="D1073">
        <v>6332841656</v>
      </c>
      <c r="E1073" t="s">
        <v>4038</v>
      </c>
      <c r="F1073" t="s">
        <v>233</v>
      </c>
      <c r="G1073" t="s">
        <v>4039</v>
      </c>
      <c r="H1073" t="s">
        <v>211</v>
      </c>
      <c r="I1073" t="s">
        <v>212</v>
      </c>
      <c r="K1073" t="s">
        <v>213</v>
      </c>
      <c r="M1073">
        <v>560</v>
      </c>
      <c r="N1073" t="s">
        <v>344</v>
      </c>
      <c r="O1073" t="s">
        <v>345</v>
      </c>
      <c r="P1073">
        <v>332</v>
      </c>
      <c r="Q1073" t="s">
        <v>346</v>
      </c>
      <c r="R1073" t="s">
        <v>345</v>
      </c>
      <c r="T1073" t="s">
        <v>217</v>
      </c>
      <c r="U1073" t="s">
        <v>9755</v>
      </c>
      <c r="V1073">
        <v>4</v>
      </c>
      <c r="W1073">
        <v>5</v>
      </c>
      <c r="X1073" t="s">
        <v>218</v>
      </c>
      <c r="Z1073" t="s">
        <v>219</v>
      </c>
      <c r="AC1073">
        <v>0</v>
      </c>
      <c r="AE1073">
        <v>0</v>
      </c>
      <c r="AI1073" t="s">
        <v>220</v>
      </c>
      <c r="AJ1073" t="s">
        <v>347</v>
      </c>
      <c r="AK1073" s="15">
        <v>42381</v>
      </c>
      <c r="AL1073">
        <v>3118.46</v>
      </c>
      <c r="AM1073">
        <f t="shared" si="48"/>
        <v>28</v>
      </c>
      <c r="AN1073" t="str">
        <f t="shared" si="49"/>
        <v>24-28</v>
      </c>
      <c r="AO1073" t="str">
        <f t="shared" si="50"/>
        <v>2.000 a 3.999</v>
      </c>
    </row>
    <row r="1074" spans="1:41" x14ac:dyDescent="0.25">
      <c r="A1074" t="s">
        <v>4040</v>
      </c>
      <c r="B1074" t="s">
        <v>207</v>
      </c>
      <c r="C1074">
        <v>2637861</v>
      </c>
      <c r="D1074">
        <v>7126031661</v>
      </c>
      <c r="E1074" t="s">
        <v>4041</v>
      </c>
      <c r="F1074" t="s">
        <v>233</v>
      </c>
      <c r="G1074" t="s">
        <v>4042</v>
      </c>
      <c r="H1074" t="s">
        <v>225</v>
      </c>
      <c r="I1074" t="s">
        <v>212</v>
      </c>
      <c r="K1074" t="s">
        <v>213</v>
      </c>
      <c r="L1074" t="s">
        <v>261</v>
      </c>
      <c r="M1074">
        <v>580</v>
      </c>
      <c r="N1074" t="s">
        <v>510</v>
      </c>
      <c r="O1074" t="s">
        <v>215</v>
      </c>
      <c r="P1074">
        <v>580</v>
      </c>
      <c r="Q1074" t="s">
        <v>510</v>
      </c>
      <c r="R1074" t="s">
        <v>215</v>
      </c>
      <c r="T1074" t="s">
        <v>230</v>
      </c>
      <c r="U1074" t="s">
        <v>9755</v>
      </c>
      <c r="V1074">
        <v>4</v>
      </c>
      <c r="W1074">
        <v>8</v>
      </c>
      <c r="X1074" t="s">
        <v>218</v>
      </c>
      <c r="Z1074" t="s">
        <v>219</v>
      </c>
      <c r="AC1074">
        <v>0</v>
      </c>
      <c r="AE1074">
        <v>0</v>
      </c>
      <c r="AI1074" t="s">
        <v>220</v>
      </c>
      <c r="AJ1074" t="s">
        <v>221</v>
      </c>
      <c r="AK1074" s="15">
        <v>40512</v>
      </c>
      <c r="AL1074">
        <v>5452.89</v>
      </c>
      <c r="AM1074">
        <f t="shared" si="48"/>
        <v>36</v>
      </c>
      <c r="AN1074" t="str">
        <f t="shared" si="49"/>
        <v>34-38</v>
      </c>
      <c r="AO1074" t="str">
        <f t="shared" si="50"/>
        <v>4.000 a 5.999</v>
      </c>
    </row>
    <row r="1075" spans="1:41" x14ac:dyDescent="0.25">
      <c r="A1075" t="s">
        <v>4043</v>
      </c>
      <c r="B1075" t="s">
        <v>239</v>
      </c>
      <c r="C1075">
        <v>1443606</v>
      </c>
      <c r="D1075">
        <v>1697040926</v>
      </c>
      <c r="E1075" t="s">
        <v>4044</v>
      </c>
      <c r="F1075" t="s">
        <v>233</v>
      </c>
      <c r="G1075" t="s">
        <v>4045</v>
      </c>
      <c r="H1075" t="s">
        <v>287</v>
      </c>
      <c r="I1075" t="s">
        <v>212</v>
      </c>
      <c r="K1075" t="s">
        <v>295</v>
      </c>
      <c r="M1075">
        <v>771</v>
      </c>
      <c r="N1075" t="s">
        <v>303</v>
      </c>
      <c r="O1075" t="s">
        <v>283</v>
      </c>
      <c r="P1075">
        <v>746</v>
      </c>
      <c r="Q1075" t="s">
        <v>289</v>
      </c>
      <c r="R1075" t="s">
        <v>283</v>
      </c>
      <c r="T1075" t="s">
        <v>217</v>
      </c>
      <c r="U1075" t="s">
        <v>9756</v>
      </c>
      <c r="V1075">
        <v>1</v>
      </c>
      <c r="W1075">
        <v>8</v>
      </c>
      <c r="X1075" t="s">
        <v>218</v>
      </c>
      <c r="Z1075" t="s">
        <v>219</v>
      </c>
      <c r="AC1075">
        <v>0</v>
      </c>
      <c r="AE1075">
        <v>0</v>
      </c>
      <c r="AI1075" t="s">
        <v>220</v>
      </c>
      <c r="AJ1075" t="s">
        <v>304</v>
      </c>
      <c r="AK1075" s="15">
        <v>40787</v>
      </c>
      <c r="AL1075">
        <v>8469.94</v>
      </c>
      <c r="AM1075">
        <f t="shared" si="48"/>
        <v>45</v>
      </c>
      <c r="AN1075" t="str">
        <f t="shared" si="49"/>
        <v>44-48</v>
      </c>
      <c r="AO1075" t="str">
        <f t="shared" si="50"/>
        <v>8.000 a 9.999</v>
      </c>
    </row>
    <row r="1076" spans="1:41" x14ac:dyDescent="0.25">
      <c r="A1076" t="s">
        <v>4046</v>
      </c>
      <c r="B1076" t="s">
        <v>207</v>
      </c>
      <c r="C1076">
        <v>3299484</v>
      </c>
      <c r="D1076">
        <v>12307179607</v>
      </c>
      <c r="E1076" t="s">
        <v>4047</v>
      </c>
      <c r="F1076" t="s">
        <v>233</v>
      </c>
      <c r="G1076" t="s">
        <v>4048</v>
      </c>
      <c r="H1076" t="s">
        <v>225</v>
      </c>
      <c r="I1076" t="s">
        <v>212</v>
      </c>
      <c r="K1076" t="s">
        <v>213</v>
      </c>
      <c r="M1076">
        <v>816</v>
      </c>
      <c r="N1076" t="s">
        <v>582</v>
      </c>
      <c r="O1076" t="s">
        <v>215</v>
      </c>
      <c r="P1076">
        <v>808</v>
      </c>
      <c r="Q1076" t="s">
        <v>583</v>
      </c>
      <c r="R1076" t="s">
        <v>215</v>
      </c>
      <c r="T1076" t="s">
        <v>252</v>
      </c>
      <c r="U1076" t="s">
        <v>9755</v>
      </c>
      <c r="V1076">
        <v>1</v>
      </c>
      <c r="W1076">
        <v>1</v>
      </c>
      <c r="X1076" t="s">
        <v>218</v>
      </c>
      <c r="Z1076" t="s">
        <v>219</v>
      </c>
      <c r="AC1076">
        <v>0</v>
      </c>
      <c r="AE1076">
        <v>0</v>
      </c>
      <c r="AI1076" t="s">
        <v>220</v>
      </c>
      <c r="AJ1076" t="s">
        <v>221</v>
      </c>
      <c r="AK1076" s="15">
        <v>44749</v>
      </c>
      <c r="AL1076">
        <v>3058.7</v>
      </c>
      <c r="AM1076">
        <f t="shared" si="48"/>
        <v>26</v>
      </c>
      <c r="AN1076" t="str">
        <f t="shared" si="49"/>
        <v>24-28</v>
      </c>
      <c r="AO1076" t="str">
        <f t="shared" si="50"/>
        <v>2.000 a 3.999</v>
      </c>
    </row>
    <row r="1077" spans="1:41" x14ac:dyDescent="0.25">
      <c r="A1077" t="s">
        <v>4049</v>
      </c>
      <c r="B1077" t="s">
        <v>207</v>
      </c>
      <c r="C1077">
        <v>1981228</v>
      </c>
      <c r="D1077">
        <v>30375084851</v>
      </c>
      <c r="E1077" t="s">
        <v>4050</v>
      </c>
      <c r="F1077" t="s">
        <v>233</v>
      </c>
      <c r="G1077" t="s">
        <v>4051</v>
      </c>
      <c r="H1077" t="s">
        <v>225</v>
      </c>
      <c r="I1077" t="s">
        <v>212</v>
      </c>
      <c r="K1077" t="s">
        <v>317</v>
      </c>
      <c r="M1077">
        <v>111</v>
      </c>
      <c r="N1077" t="s">
        <v>567</v>
      </c>
      <c r="O1077" t="s">
        <v>228</v>
      </c>
      <c r="P1077">
        <v>109</v>
      </c>
      <c r="Q1077" t="s">
        <v>568</v>
      </c>
      <c r="R1077" t="s">
        <v>228</v>
      </c>
      <c r="T1077" t="s">
        <v>230</v>
      </c>
      <c r="U1077" t="s">
        <v>9755</v>
      </c>
      <c r="V1077">
        <v>4</v>
      </c>
      <c r="W1077">
        <v>7</v>
      </c>
      <c r="X1077" t="s">
        <v>218</v>
      </c>
      <c r="Z1077" t="s">
        <v>219</v>
      </c>
      <c r="AC1077">
        <v>0</v>
      </c>
      <c r="AE1077">
        <v>0</v>
      </c>
      <c r="AI1077" t="s">
        <v>220</v>
      </c>
      <c r="AJ1077" t="s">
        <v>221</v>
      </c>
      <c r="AK1077" s="15">
        <v>41242</v>
      </c>
      <c r="AL1077">
        <v>5558.95</v>
      </c>
      <c r="AM1077">
        <f t="shared" si="48"/>
        <v>44</v>
      </c>
      <c r="AN1077" t="str">
        <f t="shared" si="49"/>
        <v>44-48</v>
      </c>
      <c r="AO1077" t="str">
        <f t="shared" si="50"/>
        <v>4.000 a 5.999</v>
      </c>
    </row>
    <row r="1078" spans="1:41" x14ac:dyDescent="0.25">
      <c r="A1078" t="s">
        <v>4052</v>
      </c>
      <c r="B1078" t="s">
        <v>239</v>
      </c>
      <c r="C1078">
        <v>2445455</v>
      </c>
      <c r="D1078">
        <v>4601943647</v>
      </c>
      <c r="E1078" t="s">
        <v>4053</v>
      </c>
      <c r="F1078" t="s">
        <v>233</v>
      </c>
      <c r="G1078" t="s">
        <v>4054</v>
      </c>
      <c r="H1078" t="s">
        <v>225</v>
      </c>
      <c r="I1078" t="s">
        <v>212</v>
      </c>
      <c r="K1078" t="s">
        <v>213</v>
      </c>
      <c r="M1078">
        <v>771</v>
      </c>
      <c r="N1078" t="s">
        <v>303</v>
      </c>
      <c r="O1078" t="s">
        <v>283</v>
      </c>
      <c r="P1078">
        <v>746</v>
      </c>
      <c r="Q1078" t="s">
        <v>289</v>
      </c>
      <c r="R1078" t="s">
        <v>283</v>
      </c>
      <c r="T1078" t="s">
        <v>217</v>
      </c>
      <c r="U1078" t="s">
        <v>9756</v>
      </c>
      <c r="V1078">
        <v>3</v>
      </c>
      <c r="W1078">
        <v>3</v>
      </c>
      <c r="X1078" t="s">
        <v>218</v>
      </c>
      <c r="Z1078" t="s">
        <v>219</v>
      </c>
      <c r="AC1078">
        <v>0</v>
      </c>
      <c r="AE1078">
        <v>0</v>
      </c>
      <c r="AI1078" t="s">
        <v>220</v>
      </c>
      <c r="AJ1078" t="s">
        <v>304</v>
      </c>
      <c r="AK1078" s="15">
        <v>43787</v>
      </c>
      <c r="AL1078">
        <v>7038.5</v>
      </c>
      <c r="AM1078">
        <f t="shared" si="48"/>
        <v>43</v>
      </c>
      <c r="AN1078" t="str">
        <f t="shared" si="49"/>
        <v>39-43</v>
      </c>
      <c r="AO1078" t="str">
        <f t="shared" si="50"/>
        <v>6.000 a 7.999</v>
      </c>
    </row>
    <row r="1079" spans="1:41" x14ac:dyDescent="0.25">
      <c r="A1079" t="s">
        <v>4055</v>
      </c>
      <c r="B1079" t="s">
        <v>207</v>
      </c>
      <c r="C1079">
        <v>1964021</v>
      </c>
      <c r="D1079">
        <v>9549534600</v>
      </c>
      <c r="E1079" t="s">
        <v>4056</v>
      </c>
      <c r="F1079" t="s">
        <v>233</v>
      </c>
      <c r="G1079" t="s">
        <v>4057</v>
      </c>
      <c r="H1079" t="s">
        <v>225</v>
      </c>
      <c r="I1079" t="s">
        <v>212</v>
      </c>
      <c r="K1079" t="s">
        <v>213</v>
      </c>
      <c r="M1079">
        <v>1172</v>
      </c>
      <c r="N1079" t="s">
        <v>1458</v>
      </c>
      <c r="O1079" t="s">
        <v>669</v>
      </c>
      <c r="P1079">
        <v>581</v>
      </c>
      <c r="Q1079" t="s">
        <v>455</v>
      </c>
      <c r="R1079" t="s">
        <v>228</v>
      </c>
      <c r="T1079" t="s">
        <v>252</v>
      </c>
      <c r="U1079" t="s">
        <v>9755</v>
      </c>
      <c r="V1079">
        <v>4</v>
      </c>
      <c r="W1079">
        <v>7</v>
      </c>
      <c r="X1079" t="s">
        <v>218</v>
      </c>
      <c r="Z1079" t="s">
        <v>219</v>
      </c>
      <c r="AC1079">
        <v>0</v>
      </c>
      <c r="AE1079">
        <v>0</v>
      </c>
      <c r="AI1079" t="s">
        <v>220</v>
      </c>
      <c r="AJ1079" t="s">
        <v>221</v>
      </c>
      <c r="AK1079" s="15">
        <v>41148</v>
      </c>
      <c r="AL1079">
        <v>4586.79</v>
      </c>
      <c r="AM1079">
        <f t="shared" si="48"/>
        <v>33</v>
      </c>
      <c r="AN1079" t="str">
        <f t="shared" si="49"/>
        <v>29-33</v>
      </c>
      <c r="AO1079" t="str">
        <f t="shared" si="50"/>
        <v>4.000 a 5.999</v>
      </c>
    </row>
    <row r="1080" spans="1:41" x14ac:dyDescent="0.25">
      <c r="A1080" t="s">
        <v>4058</v>
      </c>
      <c r="B1080" t="s">
        <v>207</v>
      </c>
      <c r="C1080">
        <v>1947374</v>
      </c>
      <c r="D1080">
        <v>7147806697</v>
      </c>
      <c r="E1080" t="s">
        <v>4059</v>
      </c>
      <c r="F1080" t="s">
        <v>233</v>
      </c>
      <c r="G1080" t="s">
        <v>4060</v>
      </c>
      <c r="H1080" t="s">
        <v>287</v>
      </c>
      <c r="I1080" t="s">
        <v>212</v>
      </c>
      <c r="K1080" t="s">
        <v>213</v>
      </c>
      <c r="M1080">
        <v>135</v>
      </c>
      <c r="N1080" t="s">
        <v>4061</v>
      </c>
      <c r="O1080" t="s">
        <v>228</v>
      </c>
      <c r="P1080">
        <v>131</v>
      </c>
      <c r="Q1080" t="s">
        <v>357</v>
      </c>
      <c r="R1080" t="s">
        <v>215</v>
      </c>
      <c r="T1080" t="s">
        <v>217</v>
      </c>
      <c r="U1080" t="s">
        <v>9755</v>
      </c>
      <c r="V1080">
        <v>4</v>
      </c>
      <c r="W1080">
        <v>7</v>
      </c>
      <c r="X1080" t="s">
        <v>218</v>
      </c>
      <c r="Z1080" t="s">
        <v>219</v>
      </c>
      <c r="AC1080">
        <v>0</v>
      </c>
      <c r="AE1080">
        <v>0</v>
      </c>
      <c r="AI1080" t="s">
        <v>220</v>
      </c>
      <c r="AJ1080" t="s">
        <v>221</v>
      </c>
      <c r="AK1080" s="15">
        <v>41066</v>
      </c>
      <c r="AL1080">
        <v>4488.6000000000004</v>
      </c>
      <c r="AM1080">
        <f t="shared" si="48"/>
        <v>38</v>
      </c>
      <c r="AN1080" t="str">
        <f t="shared" si="49"/>
        <v>34-38</v>
      </c>
      <c r="AO1080" t="str">
        <f t="shared" si="50"/>
        <v>4.000 a 5.999</v>
      </c>
    </row>
    <row r="1081" spans="1:41" x14ac:dyDescent="0.25">
      <c r="A1081" t="s">
        <v>4062</v>
      </c>
      <c r="B1081" t="s">
        <v>207</v>
      </c>
      <c r="C1081">
        <v>3304435</v>
      </c>
      <c r="D1081">
        <v>1509483101</v>
      </c>
      <c r="E1081" t="s">
        <v>4063</v>
      </c>
      <c r="F1081" t="s">
        <v>233</v>
      </c>
      <c r="G1081" t="s">
        <v>4064</v>
      </c>
      <c r="H1081" t="s">
        <v>211</v>
      </c>
      <c r="I1081" t="s">
        <v>212</v>
      </c>
      <c r="K1081" t="s">
        <v>242</v>
      </c>
      <c r="M1081">
        <v>716</v>
      </c>
      <c r="N1081" t="s">
        <v>454</v>
      </c>
      <c r="O1081" t="s">
        <v>215</v>
      </c>
      <c r="P1081">
        <v>581</v>
      </c>
      <c r="Q1081" t="s">
        <v>455</v>
      </c>
      <c r="R1081" t="s">
        <v>228</v>
      </c>
      <c r="T1081" t="s">
        <v>252</v>
      </c>
      <c r="U1081" t="s">
        <v>9755</v>
      </c>
      <c r="V1081">
        <v>1</v>
      </c>
      <c r="W1081">
        <v>1</v>
      </c>
      <c r="X1081" t="s">
        <v>218</v>
      </c>
      <c r="Z1081" t="s">
        <v>219</v>
      </c>
      <c r="AC1081">
        <v>0</v>
      </c>
      <c r="AE1081">
        <v>0</v>
      </c>
      <c r="AI1081" t="s">
        <v>220</v>
      </c>
      <c r="AJ1081" t="s">
        <v>221</v>
      </c>
      <c r="AK1081" s="15">
        <v>44784</v>
      </c>
      <c r="AL1081">
        <v>3058.7</v>
      </c>
      <c r="AM1081">
        <f t="shared" si="48"/>
        <v>33</v>
      </c>
      <c r="AN1081" t="str">
        <f t="shared" si="49"/>
        <v>29-33</v>
      </c>
      <c r="AO1081" t="str">
        <f t="shared" si="50"/>
        <v>2.000 a 3.999</v>
      </c>
    </row>
    <row r="1082" spans="1:41" x14ac:dyDescent="0.25">
      <c r="A1082" t="s">
        <v>4065</v>
      </c>
      <c r="B1082" t="s">
        <v>207</v>
      </c>
      <c r="C1082">
        <v>3300635</v>
      </c>
      <c r="D1082">
        <v>11507283610</v>
      </c>
      <c r="E1082" t="s">
        <v>4066</v>
      </c>
      <c r="F1082" t="s">
        <v>233</v>
      </c>
      <c r="G1082" t="s">
        <v>4067</v>
      </c>
      <c r="H1082" t="s">
        <v>211</v>
      </c>
      <c r="I1082" t="s">
        <v>212</v>
      </c>
      <c r="K1082" t="s">
        <v>213</v>
      </c>
      <c r="M1082">
        <v>787</v>
      </c>
      <c r="N1082" t="s">
        <v>1709</v>
      </c>
      <c r="O1082" t="s">
        <v>669</v>
      </c>
      <c r="P1082">
        <v>301</v>
      </c>
      <c r="Q1082" t="s">
        <v>297</v>
      </c>
      <c r="R1082" t="s">
        <v>298</v>
      </c>
      <c r="T1082" t="s">
        <v>252</v>
      </c>
      <c r="U1082" t="s">
        <v>9755</v>
      </c>
      <c r="V1082">
        <v>1</v>
      </c>
      <c r="W1082">
        <v>1</v>
      </c>
      <c r="X1082" t="s">
        <v>218</v>
      </c>
      <c r="Z1082" t="s">
        <v>219</v>
      </c>
      <c r="AC1082">
        <v>0</v>
      </c>
      <c r="AE1082">
        <v>0</v>
      </c>
      <c r="AI1082" t="s">
        <v>220</v>
      </c>
      <c r="AJ1082" t="s">
        <v>221</v>
      </c>
      <c r="AK1082" s="15">
        <v>44746</v>
      </c>
      <c r="AL1082">
        <v>3058.7</v>
      </c>
      <c r="AM1082">
        <f t="shared" si="48"/>
        <v>25</v>
      </c>
      <c r="AN1082" t="str">
        <f t="shared" si="49"/>
        <v>24-28</v>
      </c>
      <c r="AO1082" t="str">
        <f t="shared" si="50"/>
        <v>2.000 a 3.999</v>
      </c>
    </row>
    <row r="1083" spans="1:41" x14ac:dyDescent="0.25">
      <c r="A1083" t="s">
        <v>4068</v>
      </c>
      <c r="B1083" t="s">
        <v>207</v>
      </c>
      <c r="C1083">
        <v>1649859</v>
      </c>
      <c r="D1083">
        <v>6938640793</v>
      </c>
      <c r="E1083" t="s">
        <v>4069</v>
      </c>
      <c r="F1083" t="s">
        <v>233</v>
      </c>
      <c r="G1083" t="s">
        <v>4070</v>
      </c>
      <c r="H1083" t="s">
        <v>225</v>
      </c>
      <c r="I1083" t="s">
        <v>212</v>
      </c>
      <c r="K1083" t="s">
        <v>213</v>
      </c>
      <c r="L1083" t="s">
        <v>1822</v>
      </c>
      <c r="M1083">
        <v>1155</v>
      </c>
      <c r="N1083" t="s">
        <v>985</v>
      </c>
      <c r="O1083" t="s">
        <v>237</v>
      </c>
      <c r="P1083">
        <v>1155</v>
      </c>
      <c r="Q1083" t="s">
        <v>985</v>
      </c>
      <c r="R1083" t="s">
        <v>237</v>
      </c>
      <c r="T1083" t="s">
        <v>230</v>
      </c>
      <c r="U1083" t="s">
        <v>9755</v>
      </c>
      <c r="V1083">
        <v>4</v>
      </c>
      <c r="W1083">
        <v>10</v>
      </c>
      <c r="X1083" t="s">
        <v>218</v>
      </c>
      <c r="Z1083" t="s">
        <v>219</v>
      </c>
      <c r="AC1083">
        <v>0</v>
      </c>
      <c r="AE1083">
        <v>0</v>
      </c>
      <c r="AI1083" t="s">
        <v>220</v>
      </c>
      <c r="AJ1083" t="s">
        <v>221</v>
      </c>
      <c r="AK1083" s="15">
        <v>39680</v>
      </c>
      <c r="AL1083">
        <v>5886.5</v>
      </c>
      <c r="AM1083">
        <f t="shared" si="48"/>
        <v>45</v>
      </c>
      <c r="AN1083" t="str">
        <f t="shared" si="49"/>
        <v>44-48</v>
      </c>
      <c r="AO1083" t="str">
        <f t="shared" si="50"/>
        <v>4.000 a 5.999</v>
      </c>
    </row>
    <row r="1084" spans="1:41" x14ac:dyDescent="0.25">
      <c r="A1084" t="s">
        <v>4071</v>
      </c>
      <c r="B1084" t="s">
        <v>207</v>
      </c>
      <c r="C1084">
        <v>1861561</v>
      </c>
      <c r="D1084">
        <v>7898667654</v>
      </c>
      <c r="E1084" t="s">
        <v>4072</v>
      </c>
      <c r="F1084" t="s">
        <v>233</v>
      </c>
      <c r="G1084" t="s">
        <v>4073</v>
      </c>
      <c r="H1084" t="s">
        <v>335</v>
      </c>
      <c r="I1084" t="s">
        <v>212</v>
      </c>
      <c r="K1084" t="s">
        <v>213</v>
      </c>
      <c r="M1084">
        <v>159</v>
      </c>
      <c r="N1084" t="s">
        <v>3033</v>
      </c>
      <c r="O1084" t="s">
        <v>215</v>
      </c>
      <c r="P1084">
        <v>59</v>
      </c>
      <c r="Q1084" t="s">
        <v>251</v>
      </c>
      <c r="R1084" t="s">
        <v>215</v>
      </c>
      <c r="T1084" t="s">
        <v>252</v>
      </c>
      <c r="U1084" t="s">
        <v>9755</v>
      </c>
      <c r="V1084">
        <v>4</v>
      </c>
      <c r="W1084">
        <v>5</v>
      </c>
      <c r="X1084" t="s">
        <v>218</v>
      </c>
      <c r="Z1084" t="s">
        <v>219</v>
      </c>
      <c r="AC1084">
        <v>0</v>
      </c>
      <c r="AE1084">
        <v>0</v>
      </c>
      <c r="AI1084" t="s">
        <v>220</v>
      </c>
      <c r="AJ1084" t="s">
        <v>221</v>
      </c>
      <c r="AK1084" s="15">
        <v>42377</v>
      </c>
      <c r="AL1084">
        <v>4973.54</v>
      </c>
      <c r="AM1084">
        <f t="shared" si="48"/>
        <v>35</v>
      </c>
      <c r="AN1084" t="str">
        <f t="shared" si="49"/>
        <v>34-38</v>
      </c>
      <c r="AO1084" t="str">
        <f t="shared" si="50"/>
        <v>4.000 a 5.999</v>
      </c>
    </row>
    <row r="1085" spans="1:41" x14ac:dyDescent="0.25">
      <c r="A1085" t="s">
        <v>4074</v>
      </c>
      <c r="B1085" t="s">
        <v>207</v>
      </c>
      <c r="C1085">
        <v>1987560</v>
      </c>
      <c r="D1085">
        <v>7996952620</v>
      </c>
      <c r="E1085" t="s">
        <v>4075</v>
      </c>
      <c r="F1085" t="s">
        <v>233</v>
      </c>
      <c r="G1085" t="s">
        <v>4076</v>
      </c>
      <c r="H1085" t="s">
        <v>335</v>
      </c>
      <c r="I1085" t="s">
        <v>212</v>
      </c>
      <c r="K1085" t="s">
        <v>213</v>
      </c>
      <c r="M1085">
        <v>59</v>
      </c>
      <c r="N1085" t="s">
        <v>251</v>
      </c>
      <c r="O1085" t="s">
        <v>215</v>
      </c>
      <c r="P1085">
        <v>59</v>
      </c>
      <c r="Q1085" t="s">
        <v>251</v>
      </c>
      <c r="R1085" t="s">
        <v>215</v>
      </c>
      <c r="T1085" t="s">
        <v>217</v>
      </c>
      <c r="U1085" t="s">
        <v>9755</v>
      </c>
      <c r="V1085">
        <v>4</v>
      </c>
      <c r="W1085">
        <v>7</v>
      </c>
      <c r="X1085" t="s">
        <v>381</v>
      </c>
      <c r="Z1085" t="s">
        <v>219</v>
      </c>
      <c r="AB1085" t="s">
        <v>382</v>
      </c>
      <c r="AC1085">
        <v>0</v>
      </c>
      <c r="AE1085">
        <v>26443</v>
      </c>
      <c r="AF1085" t="s">
        <v>383</v>
      </c>
      <c r="AG1085" t="s">
        <v>4077</v>
      </c>
      <c r="AH1085" t="s">
        <v>219</v>
      </c>
      <c r="AI1085" t="s">
        <v>220</v>
      </c>
      <c r="AJ1085" t="s">
        <v>221</v>
      </c>
      <c r="AK1085" s="15">
        <v>41284</v>
      </c>
      <c r="AL1085">
        <v>4488.6000000000004</v>
      </c>
      <c r="AM1085">
        <f t="shared" si="48"/>
        <v>35</v>
      </c>
      <c r="AN1085" t="str">
        <f t="shared" si="49"/>
        <v>34-38</v>
      </c>
      <c r="AO1085" t="str">
        <f t="shared" si="50"/>
        <v>4.000 a 5.999</v>
      </c>
    </row>
    <row r="1086" spans="1:41" x14ac:dyDescent="0.25">
      <c r="A1086" t="s">
        <v>4078</v>
      </c>
      <c r="B1086" t="s">
        <v>239</v>
      </c>
      <c r="C1086">
        <v>2483809</v>
      </c>
      <c r="D1086">
        <v>4501382678</v>
      </c>
      <c r="E1086" t="s">
        <v>4079</v>
      </c>
      <c r="F1086" t="s">
        <v>233</v>
      </c>
      <c r="G1086" t="s">
        <v>4080</v>
      </c>
      <c r="H1086" t="s">
        <v>225</v>
      </c>
      <c r="I1086" t="s">
        <v>212</v>
      </c>
      <c r="K1086" t="s">
        <v>213</v>
      </c>
      <c r="M1086">
        <v>771</v>
      </c>
      <c r="N1086" t="s">
        <v>303</v>
      </c>
      <c r="O1086" t="s">
        <v>283</v>
      </c>
      <c r="P1086">
        <v>746</v>
      </c>
      <c r="Q1086" t="s">
        <v>289</v>
      </c>
      <c r="R1086" t="s">
        <v>283</v>
      </c>
      <c r="T1086" t="s">
        <v>230</v>
      </c>
      <c r="U1086" t="s">
        <v>9756</v>
      </c>
      <c r="V1086">
        <v>4</v>
      </c>
      <c r="W1086">
        <v>8</v>
      </c>
      <c r="X1086" t="s">
        <v>218</v>
      </c>
      <c r="Z1086" t="s">
        <v>219</v>
      </c>
      <c r="AC1086">
        <v>0</v>
      </c>
      <c r="AE1086">
        <v>0</v>
      </c>
      <c r="AI1086" t="s">
        <v>220</v>
      </c>
      <c r="AJ1086" t="s">
        <v>304</v>
      </c>
      <c r="AK1086" s="15">
        <v>41001</v>
      </c>
      <c r="AL1086">
        <v>12116.63</v>
      </c>
      <c r="AM1086">
        <f t="shared" si="48"/>
        <v>43</v>
      </c>
      <c r="AN1086" t="str">
        <f t="shared" si="49"/>
        <v>39-43</v>
      </c>
      <c r="AO1086" t="str">
        <f t="shared" si="50"/>
        <v>12.000 a 13.999</v>
      </c>
    </row>
    <row r="1087" spans="1:41" x14ac:dyDescent="0.25">
      <c r="A1087" t="s">
        <v>4081</v>
      </c>
      <c r="B1087" t="s">
        <v>207</v>
      </c>
      <c r="C1087">
        <v>3271650</v>
      </c>
      <c r="D1087">
        <v>76772365020</v>
      </c>
      <c r="E1087" t="s">
        <v>4082</v>
      </c>
      <c r="F1087" t="s">
        <v>233</v>
      </c>
      <c r="G1087" t="s">
        <v>4083</v>
      </c>
      <c r="H1087" t="s">
        <v>225</v>
      </c>
      <c r="I1087" t="s">
        <v>212</v>
      </c>
      <c r="K1087" t="s">
        <v>1736</v>
      </c>
      <c r="M1087">
        <v>165</v>
      </c>
      <c r="N1087" t="s">
        <v>2946</v>
      </c>
      <c r="O1087" t="s">
        <v>215</v>
      </c>
      <c r="P1087">
        <v>443</v>
      </c>
      <c r="Q1087" t="s">
        <v>2068</v>
      </c>
      <c r="R1087" t="s">
        <v>215</v>
      </c>
      <c r="T1087" t="s">
        <v>217</v>
      </c>
      <c r="U1087" t="s">
        <v>9755</v>
      </c>
      <c r="V1087">
        <v>1</v>
      </c>
      <c r="W1087">
        <v>1</v>
      </c>
      <c r="X1087" t="s">
        <v>218</v>
      </c>
      <c r="Z1087" t="s">
        <v>219</v>
      </c>
      <c r="AC1087">
        <v>0</v>
      </c>
      <c r="AE1087">
        <v>0</v>
      </c>
      <c r="AI1087" t="s">
        <v>220</v>
      </c>
      <c r="AJ1087" t="s">
        <v>221</v>
      </c>
      <c r="AK1087" s="15">
        <v>44595</v>
      </c>
      <c r="AL1087">
        <v>3181.04</v>
      </c>
      <c r="AM1087">
        <f t="shared" si="48"/>
        <v>48</v>
      </c>
      <c r="AN1087" t="str">
        <f t="shared" si="49"/>
        <v>44-48</v>
      </c>
      <c r="AO1087" t="str">
        <f t="shared" si="50"/>
        <v>2.000 a 3.999</v>
      </c>
    </row>
    <row r="1088" spans="1:41" x14ac:dyDescent="0.25">
      <c r="A1088" t="s">
        <v>4084</v>
      </c>
      <c r="B1088" t="s">
        <v>207</v>
      </c>
      <c r="C1088">
        <v>2230318</v>
      </c>
      <c r="D1088">
        <v>6463776637</v>
      </c>
      <c r="E1088" t="s">
        <v>4085</v>
      </c>
      <c r="F1088" t="s">
        <v>233</v>
      </c>
      <c r="G1088" t="s">
        <v>4086</v>
      </c>
      <c r="H1088" t="s">
        <v>225</v>
      </c>
      <c r="I1088" t="s">
        <v>212</v>
      </c>
      <c r="K1088" t="s">
        <v>213</v>
      </c>
      <c r="M1088">
        <v>349</v>
      </c>
      <c r="N1088" t="s">
        <v>277</v>
      </c>
      <c r="O1088" t="s">
        <v>215</v>
      </c>
      <c r="P1088">
        <v>349</v>
      </c>
      <c r="Q1088" t="s">
        <v>277</v>
      </c>
      <c r="R1088" t="s">
        <v>215</v>
      </c>
      <c r="T1088" t="s">
        <v>217</v>
      </c>
      <c r="U1088" t="s">
        <v>9755</v>
      </c>
      <c r="V1088">
        <v>4</v>
      </c>
      <c r="W1088">
        <v>6</v>
      </c>
      <c r="X1088" t="s">
        <v>381</v>
      </c>
      <c r="Z1088" t="s">
        <v>219</v>
      </c>
      <c r="AB1088" t="s">
        <v>382</v>
      </c>
      <c r="AC1088">
        <v>0</v>
      </c>
      <c r="AE1088">
        <v>17000</v>
      </c>
      <c r="AF1088" t="s">
        <v>4087</v>
      </c>
      <c r="AG1088" t="s">
        <v>4088</v>
      </c>
      <c r="AH1088" t="s">
        <v>219</v>
      </c>
      <c r="AI1088" t="s">
        <v>220</v>
      </c>
      <c r="AJ1088" t="s">
        <v>221</v>
      </c>
      <c r="AK1088" s="15">
        <v>42143</v>
      </c>
      <c r="AL1088">
        <v>4384.97</v>
      </c>
      <c r="AM1088">
        <f t="shared" si="48"/>
        <v>38</v>
      </c>
      <c r="AN1088" t="str">
        <f t="shared" si="49"/>
        <v>34-38</v>
      </c>
      <c r="AO1088" t="str">
        <f t="shared" si="50"/>
        <v>4.000 a 5.999</v>
      </c>
    </row>
    <row r="1089" spans="1:41" x14ac:dyDescent="0.25">
      <c r="A1089" t="s">
        <v>4089</v>
      </c>
      <c r="B1089" t="s">
        <v>207</v>
      </c>
      <c r="C1089">
        <v>1969625</v>
      </c>
      <c r="D1089">
        <v>6958314611</v>
      </c>
      <c r="E1089" t="s">
        <v>4090</v>
      </c>
      <c r="F1089" t="s">
        <v>233</v>
      </c>
      <c r="G1089" t="s">
        <v>4091</v>
      </c>
      <c r="H1089" t="s">
        <v>225</v>
      </c>
      <c r="I1089" t="s">
        <v>212</v>
      </c>
      <c r="K1089" t="s">
        <v>213</v>
      </c>
      <c r="M1089">
        <v>332</v>
      </c>
      <c r="N1089" t="s">
        <v>346</v>
      </c>
      <c r="O1089" t="s">
        <v>345</v>
      </c>
      <c r="P1089">
        <v>332</v>
      </c>
      <c r="Q1089" t="s">
        <v>346</v>
      </c>
      <c r="R1089" t="s">
        <v>345</v>
      </c>
      <c r="T1089" t="s">
        <v>230</v>
      </c>
      <c r="U1089" t="s">
        <v>9756</v>
      </c>
      <c r="V1089">
        <v>4</v>
      </c>
      <c r="W1089">
        <v>7</v>
      </c>
      <c r="X1089" t="s">
        <v>218</v>
      </c>
      <c r="Z1089" t="s">
        <v>219</v>
      </c>
      <c r="AC1089">
        <v>0</v>
      </c>
      <c r="AE1089">
        <v>0</v>
      </c>
      <c r="AI1089" t="s">
        <v>220</v>
      </c>
      <c r="AJ1089" t="s">
        <v>221</v>
      </c>
      <c r="AK1089" s="15">
        <v>41163</v>
      </c>
      <c r="AL1089">
        <v>8966.61</v>
      </c>
      <c r="AM1089">
        <f t="shared" si="48"/>
        <v>36</v>
      </c>
      <c r="AN1089" t="str">
        <f t="shared" si="49"/>
        <v>34-38</v>
      </c>
      <c r="AO1089" t="str">
        <f t="shared" si="50"/>
        <v>8.000 a 9.999</v>
      </c>
    </row>
    <row r="1090" spans="1:41" x14ac:dyDescent="0.25">
      <c r="A1090" t="s">
        <v>4092</v>
      </c>
      <c r="B1090" t="s">
        <v>239</v>
      </c>
      <c r="C1090">
        <v>2106349</v>
      </c>
      <c r="D1090">
        <v>4692295600</v>
      </c>
      <c r="E1090" t="s">
        <v>4093</v>
      </c>
      <c r="F1090" t="s">
        <v>209</v>
      </c>
      <c r="G1090" t="s">
        <v>4094</v>
      </c>
      <c r="H1090" t="s">
        <v>225</v>
      </c>
      <c r="I1090" t="s">
        <v>212</v>
      </c>
      <c r="K1090" t="s">
        <v>213</v>
      </c>
      <c r="M1090">
        <v>488</v>
      </c>
      <c r="N1090" t="s">
        <v>393</v>
      </c>
      <c r="O1090" t="s">
        <v>244</v>
      </c>
      <c r="P1090">
        <v>211</v>
      </c>
      <c r="Q1090" t="s">
        <v>245</v>
      </c>
      <c r="R1090" t="s">
        <v>244</v>
      </c>
      <c r="T1090" t="s">
        <v>771</v>
      </c>
      <c r="U1090" t="s">
        <v>9754</v>
      </c>
      <c r="V1090">
        <v>2</v>
      </c>
      <c r="W1090">
        <v>6</v>
      </c>
      <c r="X1090" t="s">
        <v>218</v>
      </c>
      <c r="Z1090" t="s">
        <v>219</v>
      </c>
      <c r="AC1090">
        <v>0</v>
      </c>
      <c r="AE1090">
        <v>0</v>
      </c>
      <c r="AI1090" t="s">
        <v>220</v>
      </c>
      <c r="AJ1090" t="s">
        <v>221</v>
      </c>
      <c r="AK1090" s="15">
        <v>41722</v>
      </c>
      <c r="AL1090">
        <v>7065.2</v>
      </c>
      <c r="AM1090">
        <f t="shared" si="48"/>
        <v>40</v>
      </c>
      <c r="AN1090" t="str">
        <f t="shared" si="49"/>
        <v>39-43</v>
      </c>
      <c r="AO1090" t="str">
        <f t="shared" si="50"/>
        <v>6.000 a 7.999</v>
      </c>
    </row>
    <row r="1091" spans="1:41" x14ac:dyDescent="0.25">
      <c r="A1091" t="s">
        <v>4095</v>
      </c>
      <c r="B1091" t="s">
        <v>239</v>
      </c>
      <c r="C1091">
        <v>2309041</v>
      </c>
      <c r="D1091">
        <v>3940135658</v>
      </c>
      <c r="E1091" t="s">
        <v>4096</v>
      </c>
      <c r="F1091" t="s">
        <v>209</v>
      </c>
      <c r="G1091" t="s">
        <v>4097</v>
      </c>
      <c r="H1091" t="s">
        <v>225</v>
      </c>
      <c r="I1091" t="s">
        <v>212</v>
      </c>
      <c r="K1091" t="s">
        <v>213</v>
      </c>
      <c r="M1091">
        <v>216</v>
      </c>
      <c r="N1091" t="s">
        <v>489</v>
      </c>
      <c r="O1091" t="s">
        <v>244</v>
      </c>
      <c r="P1091">
        <v>211</v>
      </c>
      <c r="Q1091" t="s">
        <v>245</v>
      </c>
      <c r="R1091" t="s">
        <v>244</v>
      </c>
      <c r="T1091" t="s">
        <v>217</v>
      </c>
      <c r="U1091" t="s">
        <v>9754</v>
      </c>
      <c r="V1091">
        <v>4</v>
      </c>
      <c r="W1091">
        <v>5</v>
      </c>
      <c r="X1091" t="s">
        <v>218</v>
      </c>
      <c r="Z1091" t="s">
        <v>219</v>
      </c>
      <c r="AC1091">
        <v>0</v>
      </c>
      <c r="AE1091">
        <v>0</v>
      </c>
      <c r="AI1091" t="s">
        <v>220</v>
      </c>
      <c r="AJ1091" t="s">
        <v>221</v>
      </c>
      <c r="AK1091" s="15">
        <v>42485</v>
      </c>
      <c r="AL1091">
        <v>7538.72</v>
      </c>
      <c r="AM1091">
        <f t="shared" ref="AM1091:AM1154" si="51">(YEAR($AR$3))-YEAR(E1091)</f>
        <v>64</v>
      </c>
      <c r="AN1091" t="str">
        <f t="shared" ref="AN1091:AN1154" si="52">VLOOKUP(AM1091,$AT$3:$AU$14,2,1)</f>
        <v>64-68</v>
      </c>
      <c r="AO1091" t="str">
        <f t="shared" ref="AO1091:AO1154" si="53">VLOOKUP(AL1091,$AV$3:$AW$13,2,1)</f>
        <v>6.000 a 7.999</v>
      </c>
    </row>
    <row r="1092" spans="1:41" x14ac:dyDescent="0.25">
      <c r="A1092" t="s">
        <v>4098</v>
      </c>
      <c r="B1092" t="s">
        <v>239</v>
      </c>
      <c r="C1092">
        <v>1123608</v>
      </c>
      <c r="D1092">
        <v>78378940659</v>
      </c>
      <c r="E1092" t="s">
        <v>4099</v>
      </c>
      <c r="F1092" t="s">
        <v>209</v>
      </c>
      <c r="G1092" t="s">
        <v>4100</v>
      </c>
      <c r="H1092" t="s">
        <v>335</v>
      </c>
      <c r="I1092" t="s">
        <v>212</v>
      </c>
      <c r="K1092" t="s">
        <v>213</v>
      </c>
      <c r="L1092" t="s">
        <v>4101</v>
      </c>
      <c r="M1092">
        <v>491</v>
      </c>
      <c r="N1092" t="s">
        <v>935</v>
      </c>
      <c r="O1092" t="s">
        <v>244</v>
      </c>
      <c r="P1092">
        <v>211</v>
      </c>
      <c r="Q1092" t="s">
        <v>245</v>
      </c>
      <c r="R1092" t="s">
        <v>244</v>
      </c>
      <c r="T1092" t="s">
        <v>771</v>
      </c>
      <c r="U1092" t="s">
        <v>9754</v>
      </c>
      <c r="V1092">
        <v>3</v>
      </c>
      <c r="W1092">
        <v>16</v>
      </c>
      <c r="X1092" t="s">
        <v>218</v>
      </c>
      <c r="Z1092" t="s">
        <v>219</v>
      </c>
      <c r="AC1092">
        <v>0</v>
      </c>
      <c r="AE1092">
        <v>0</v>
      </c>
      <c r="AI1092" t="s">
        <v>220</v>
      </c>
      <c r="AJ1092" t="s">
        <v>221</v>
      </c>
      <c r="AK1092" s="15">
        <v>34745</v>
      </c>
      <c r="AL1092">
        <v>9272.0499999999993</v>
      </c>
      <c r="AM1092">
        <f t="shared" si="51"/>
        <v>54</v>
      </c>
      <c r="AN1092" t="str">
        <f t="shared" si="52"/>
        <v>54-58</v>
      </c>
      <c r="AO1092" t="str">
        <f t="shared" si="53"/>
        <v>8.000 a 9.999</v>
      </c>
    </row>
    <row r="1093" spans="1:41" x14ac:dyDescent="0.25">
      <c r="A1093" t="s">
        <v>4102</v>
      </c>
      <c r="B1093" t="s">
        <v>239</v>
      </c>
      <c r="C1093">
        <v>1313971</v>
      </c>
      <c r="D1093">
        <v>7322745671</v>
      </c>
      <c r="E1093" t="s">
        <v>4103</v>
      </c>
      <c r="F1093" t="s">
        <v>209</v>
      </c>
      <c r="G1093" t="s">
        <v>4104</v>
      </c>
      <c r="H1093" t="s">
        <v>225</v>
      </c>
      <c r="I1093" t="s">
        <v>212</v>
      </c>
      <c r="K1093" t="s">
        <v>415</v>
      </c>
      <c r="M1093">
        <v>491</v>
      </c>
      <c r="N1093" t="s">
        <v>935</v>
      </c>
      <c r="O1093" t="s">
        <v>244</v>
      </c>
      <c r="P1093">
        <v>211</v>
      </c>
      <c r="Q1093" t="s">
        <v>245</v>
      </c>
      <c r="R1093" t="s">
        <v>244</v>
      </c>
      <c r="T1093" t="s">
        <v>217</v>
      </c>
      <c r="U1093" t="s">
        <v>9755</v>
      </c>
      <c r="V1093">
        <v>2</v>
      </c>
      <c r="W1093">
        <v>3</v>
      </c>
      <c r="X1093" t="s">
        <v>218</v>
      </c>
      <c r="Z1093" t="s">
        <v>219</v>
      </c>
      <c r="AC1093">
        <v>0</v>
      </c>
      <c r="AE1093">
        <v>0</v>
      </c>
      <c r="AI1093" t="s">
        <v>220</v>
      </c>
      <c r="AJ1093" t="s">
        <v>221</v>
      </c>
      <c r="AK1093" s="15">
        <v>42514</v>
      </c>
      <c r="AL1093">
        <v>4116.8500000000004</v>
      </c>
      <c r="AM1093">
        <f t="shared" si="51"/>
        <v>37</v>
      </c>
      <c r="AN1093" t="str">
        <f t="shared" si="52"/>
        <v>34-38</v>
      </c>
      <c r="AO1093" t="str">
        <f t="shared" si="53"/>
        <v>4.000 a 5.999</v>
      </c>
    </row>
    <row r="1094" spans="1:41" x14ac:dyDescent="0.25">
      <c r="A1094" t="s">
        <v>4105</v>
      </c>
      <c r="B1094" t="s">
        <v>207</v>
      </c>
      <c r="C1094">
        <v>1752517</v>
      </c>
      <c r="D1094">
        <v>18340067400</v>
      </c>
      <c r="E1094" t="s">
        <v>4106</v>
      </c>
      <c r="F1094" t="s">
        <v>233</v>
      </c>
      <c r="G1094" t="s">
        <v>4107</v>
      </c>
      <c r="H1094" t="s">
        <v>211</v>
      </c>
      <c r="I1094" t="s">
        <v>212</v>
      </c>
      <c r="K1094" t="s">
        <v>1262</v>
      </c>
      <c r="M1094">
        <v>683</v>
      </c>
      <c r="N1094" t="s">
        <v>1496</v>
      </c>
      <c r="O1094" t="s">
        <v>215</v>
      </c>
      <c r="P1094">
        <v>80</v>
      </c>
      <c r="Q1094" t="s">
        <v>461</v>
      </c>
      <c r="R1094" t="s">
        <v>215</v>
      </c>
      <c r="T1094" t="s">
        <v>290</v>
      </c>
      <c r="U1094" t="s">
        <v>9755</v>
      </c>
      <c r="V1094">
        <v>4</v>
      </c>
      <c r="W1094">
        <v>9</v>
      </c>
      <c r="X1094" t="s">
        <v>218</v>
      </c>
      <c r="Z1094" t="s">
        <v>219</v>
      </c>
      <c r="AC1094">
        <v>0</v>
      </c>
      <c r="AE1094">
        <v>0</v>
      </c>
      <c r="AI1094" t="s">
        <v>220</v>
      </c>
      <c r="AJ1094" t="s">
        <v>221</v>
      </c>
      <c r="AK1094" s="15">
        <v>40204</v>
      </c>
      <c r="AL1094">
        <v>3727.34</v>
      </c>
      <c r="AM1094">
        <f t="shared" si="51"/>
        <v>63</v>
      </c>
      <c r="AN1094" t="str">
        <f t="shared" si="52"/>
        <v>59-63</v>
      </c>
      <c r="AO1094" t="str">
        <f t="shared" si="53"/>
        <v>2.000 a 3.999</v>
      </c>
    </row>
    <row r="1095" spans="1:41" x14ac:dyDescent="0.25">
      <c r="A1095" t="s">
        <v>4108</v>
      </c>
      <c r="B1095" t="s">
        <v>239</v>
      </c>
      <c r="C1095">
        <v>2218921</v>
      </c>
      <c r="D1095">
        <v>67702902604</v>
      </c>
      <c r="E1095" t="s">
        <v>4109</v>
      </c>
      <c r="F1095" t="s">
        <v>233</v>
      </c>
      <c r="G1095" t="s">
        <v>4110</v>
      </c>
      <c r="H1095" t="s">
        <v>225</v>
      </c>
      <c r="I1095" t="s">
        <v>212</v>
      </c>
      <c r="K1095" t="s">
        <v>213</v>
      </c>
      <c r="L1095" t="s">
        <v>1109</v>
      </c>
      <c r="M1095">
        <v>771</v>
      </c>
      <c r="N1095" t="s">
        <v>303</v>
      </c>
      <c r="O1095" t="s">
        <v>283</v>
      </c>
      <c r="P1095">
        <v>746</v>
      </c>
      <c r="Q1095" t="s">
        <v>289</v>
      </c>
      <c r="R1095" t="s">
        <v>283</v>
      </c>
      <c r="T1095" t="s">
        <v>217</v>
      </c>
      <c r="U1095" t="s">
        <v>9756</v>
      </c>
      <c r="V1095">
        <v>1</v>
      </c>
      <c r="W1095">
        <v>12</v>
      </c>
      <c r="X1095" t="s">
        <v>218</v>
      </c>
      <c r="Z1095" t="s">
        <v>219</v>
      </c>
      <c r="AC1095">
        <v>0</v>
      </c>
      <c r="AE1095">
        <v>0</v>
      </c>
      <c r="AI1095" t="s">
        <v>220</v>
      </c>
      <c r="AJ1095" t="s">
        <v>221</v>
      </c>
      <c r="AK1095" s="15">
        <v>38134</v>
      </c>
      <c r="AL1095">
        <v>18276.64</v>
      </c>
      <c r="AM1095">
        <f t="shared" si="51"/>
        <v>53</v>
      </c>
      <c r="AN1095" t="str">
        <f t="shared" si="52"/>
        <v>49-53</v>
      </c>
      <c r="AO1095" t="str">
        <f t="shared" si="53"/>
        <v>18.000 a 19.999</v>
      </c>
    </row>
    <row r="1096" spans="1:41" x14ac:dyDescent="0.25">
      <c r="A1096" t="s">
        <v>4111</v>
      </c>
      <c r="B1096" t="s">
        <v>239</v>
      </c>
      <c r="C1096">
        <v>1123496</v>
      </c>
      <c r="D1096">
        <v>98716824687</v>
      </c>
      <c r="E1096" t="s">
        <v>4112</v>
      </c>
      <c r="F1096" t="s">
        <v>209</v>
      </c>
      <c r="G1096" t="s">
        <v>4113</v>
      </c>
      <c r="H1096" t="s">
        <v>225</v>
      </c>
      <c r="I1096" t="s">
        <v>212</v>
      </c>
      <c r="K1096" t="s">
        <v>213</v>
      </c>
      <c r="L1096" t="s">
        <v>618</v>
      </c>
      <c r="M1096">
        <v>771</v>
      </c>
      <c r="N1096" t="s">
        <v>303</v>
      </c>
      <c r="O1096" t="s">
        <v>283</v>
      </c>
      <c r="P1096">
        <v>746</v>
      </c>
      <c r="Q1096" t="s">
        <v>289</v>
      </c>
      <c r="R1096" t="s">
        <v>283</v>
      </c>
      <c r="T1096" t="s">
        <v>290</v>
      </c>
      <c r="U1096" t="s">
        <v>9755</v>
      </c>
      <c r="V1096">
        <v>3</v>
      </c>
      <c r="W1096">
        <v>15</v>
      </c>
      <c r="X1096" t="s">
        <v>218</v>
      </c>
      <c r="Z1096" t="s">
        <v>219</v>
      </c>
      <c r="AC1096">
        <v>0</v>
      </c>
      <c r="AE1096">
        <v>0</v>
      </c>
      <c r="AI1096" t="s">
        <v>220</v>
      </c>
      <c r="AJ1096" t="s">
        <v>304</v>
      </c>
      <c r="AK1096" s="15">
        <v>34712</v>
      </c>
      <c r="AL1096">
        <v>5061.93</v>
      </c>
      <c r="AM1096">
        <f t="shared" si="51"/>
        <v>50</v>
      </c>
      <c r="AN1096" t="str">
        <f t="shared" si="52"/>
        <v>49-53</v>
      </c>
      <c r="AO1096" t="str">
        <f t="shared" si="53"/>
        <v>4.000 a 5.999</v>
      </c>
    </row>
    <row r="1097" spans="1:41" x14ac:dyDescent="0.25">
      <c r="A1097" t="s">
        <v>4114</v>
      </c>
      <c r="B1097" t="s">
        <v>207</v>
      </c>
      <c r="C1097">
        <v>413404</v>
      </c>
      <c r="D1097">
        <v>57118680630</v>
      </c>
      <c r="E1097" t="s">
        <v>4115</v>
      </c>
      <c r="F1097" t="s">
        <v>233</v>
      </c>
      <c r="G1097" t="s">
        <v>4116</v>
      </c>
      <c r="H1097" t="s">
        <v>211</v>
      </c>
      <c r="I1097" t="s">
        <v>212</v>
      </c>
      <c r="K1097" t="s">
        <v>213</v>
      </c>
      <c r="L1097" t="s">
        <v>261</v>
      </c>
      <c r="M1097">
        <v>403</v>
      </c>
      <c r="N1097" t="s">
        <v>435</v>
      </c>
      <c r="O1097" t="s">
        <v>215</v>
      </c>
      <c r="P1097">
        <v>403</v>
      </c>
      <c r="Q1097" t="s">
        <v>435</v>
      </c>
      <c r="R1097" t="s">
        <v>215</v>
      </c>
      <c r="T1097" t="s">
        <v>252</v>
      </c>
      <c r="U1097" t="s">
        <v>9755</v>
      </c>
      <c r="V1097">
        <v>4</v>
      </c>
      <c r="W1097">
        <v>16</v>
      </c>
      <c r="X1097" t="s">
        <v>218</v>
      </c>
      <c r="Z1097" t="s">
        <v>219</v>
      </c>
      <c r="AC1097">
        <v>0</v>
      </c>
      <c r="AE1097">
        <v>0</v>
      </c>
      <c r="AI1097" t="s">
        <v>220</v>
      </c>
      <c r="AJ1097" t="s">
        <v>221</v>
      </c>
      <c r="AK1097" s="15">
        <v>32839</v>
      </c>
      <c r="AL1097">
        <v>6528.48</v>
      </c>
      <c r="AM1097">
        <f t="shared" si="51"/>
        <v>52</v>
      </c>
      <c r="AN1097" t="str">
        <f t="shared" si="52"/>
        <v>49-53</v>
      </c>
      <c r="AO1097" t="str">
        <f t="shared" si="53"/>
        <v>6.000 a 7.999</v>
      </c>
    </row>
    <row r="1098" spans="1:41" x14ac:dyDescent="0.25">
      <c r="A1098" t="s">
        <v>4117</v>
      </c>
      <c r="B1098" t="s">
        <v>207</v>
      </c>
      <c r="C1098">
        <v>2044617</v>
      </c>
      <c r="D1098">
        <v>48100170606</v>
      </c>
      <c r="E1098" t="s">
        <v>4118</v>
      </c>
      <c r="F1098" t="s">
        <v>233</v>
      </c>
      <c r="G1098" t="s">
        <v>4119</v>
      </c>
      <c r="H1098" t="s">
        <v>225</v>
      </c>
      <c r="I1098" t="s">
        <v>212</v>
      </c>
      <c r="K1098" t="s">
        <v>213</v>
      </c>
      <c r="M1098">
        <v>787</v>
      </c>
      <c r="N1098" t="s">
        <v>1709</v>
      </c>
      <c r="O1098" t="s">
        <v>669</v>
      </c>
      <c r="P1098">
        <v>301</v>
      </c>
      <c r="Q1098" t="s">
        <v>297</v>
      </c>
      <c r="R1098" t="s">
        <v>298</v>
      </c>
      <c r="T1098" t="s">
        <v>217</v>
      </c>
      <c r="U1098" t="s">
        <v>9755</v>
      </c>
      <c r="V1098">
        <v>4</v>
      </c>
      <c r="W1098">
        <v>7</v>
      </c>
      <c r="X1098" t="s">
        <v>218</v>
      </c>
      <c r="Z1098" t="s">
        <v>219</v>
      </c>
      <c r="AC1098">
        <v>0</v>
      </c>
      <c r="AE1098">
        <v>0</v>
      </c>
      <c r="AI1098" t="s">
        <v>220</v>
      </c>
      <c r="AJ1098" t="s">
        <v>221</v>
      </c>
      <c r="AK1098" s="15">
        <v>41470</v>
      </c>
      <c r="AL1098">
        <v>4488.6000000000004</v>
      </c>
      <c r="AM1098">
        <f t="shared" si="51"/>
        <v>59</v>
      </c>
      <c r="AN1098" t="str">
        <f t="shared" si="52"/>
        <v>59-63</v>
      </c>
      <c r="AO1098" t="str">
        <f t="shared" si="53"/>
        <v>4.000 a 5.999</v>
      </c>
    </row>
    <row r="1099" spans="1:41" x14ac:dyDescent="0.25">
      <c r="A1099" t="s">
        <v>4120</v>
      </c>
      <c r="B1099" t="s">
        <v>207</v>
      </c>
      <c r="C1099">
        <v>413111</v>
      </c>
      <c r="D1099">
        <v>51118335600</v>
      </c>
      <c r="E1099" t="s">
        <v>4121</v>
      </c>
      <c r="F1099" t="s">
        <v>233</v>
      </c>
      <c r="G1099" t="s">
        <v>4122</v>
      </c>
      <c r="H1099" t="s">
        <v>211</v>
      </c>
      <c r="I1099" t="s">
        <v>212</v>
      </c>
      <c r="K1099" t="s">
        <v>213</v>
      </c>
      <c r="L1099" t="s">
        <v>261</v>
      </c>
      <c r="M1099">
        <v>118</v>
      </c>
      <c r="N1099" t="s">
        <v>864</v>
      </c>
      <c r="O1099" t="s">
        <v>228</v>
      </c>
      <c r="P1099">
        <v>117</v>
      </c>
      <c r="Q1099" t="s">
        <v>865</v>
      </c>
      <c r="R1099" t="s">
        <v>228</v>
      </c>
      <c r="T1099" t="s">
        <v>462</v>
      </c>
      <c r="U1099" t="s">
        <v>9753</v>
      </c>
      <c r="V1099">
        <v>4</v>
      </c>
      <c r="W1099">
        <v>16</v>
      </c>
      <c r="X1099" t="s">
        <v>218</v>
      </c>
      <c r="Z1099" t="s">
        <v>219</v>
      </c>
      <c r="AC1099">
        <v>0</v>
      </c>
      <c r="AE1099">
        <v>0</v>
      </c>
      <c r="AI1099" t="s">
        <v>220</v>
      </c>
      <c r="AJ1099" t="s">
        <v>221</v>
      </c>
      <c r="AK1099" s="15">
        <v>31798</v>
      </c>
      <c r="AL1099">
        <v>4419.78</v>
      </c>
      <c r="AM1099">
        <f t="shared" si="51"/>
        <v>61</v>
      </c>
      <c r="AN1099" t="str">
        <f t="shared" si="52"/>
        <v>59-63</v>
      </c>
      <c r="AO1099" t="str">
        <f t="shared" si="53"/>
        <v>4.000 a 5.999</v>
      </c>
    </row>
    <row r="1100" spans="1:41" x14ac:dyDescent="0.25">
      <c r="A1100" t="s">
        <v>4123</v>
      </c>
      <c r="B1100" t="s">
        <v>239</v>
      </c>
      <c r="C1100">
        <v>1435395</v>
      </c>
      <c r="D1100">
        <v>53545265668</v>
      </c>
      <c r="E1100" t="s">
        <v>4124</v>
      </c>
      <c r="F1100" t="s">
        <v>233</v>
      </c>
      <c r="G1100" t="s">
        <v>4125</v>
      </c>
      <c r="H1100" t="s">
        <v>211</v>
      </c>
      <c r="I1100" t="s">
        <v>212</v>
      </c>
      <c r="K1100" t="s">
        <v>213</v>
      </c>
      <c r="L1100" t="s">
        <v>1228</v>
      </c>
      <c r="M1100">
        <v>769</v>
      </c>
      <c r="N1100" t="s">
        <v>288</v>
      </c>
      <c r="O1100" t="s">
        <v>283</v>
      </c>
      <c r="P1100">
        <v>746</v>
      </c>
      <c r="Q1100" t="s">
        <v>289</v>
      </c>
      <c r="R1100" t="s">
        <v>283</v>
      </c>
      <c r="T1100" t="s">
        <v>217</v>
      </c>
      <c r="U1100" t="s">
        <v>9755</v>
      </c>
      <c r="V1100">
        <v>4</v>
      </c>
      <c r="W1100">
        <v>13</v>
      </c>
      <c r="X1100" t="s">
        <v>218</v>
      </c>
      <c r="Z1100" t="s">
        <v>219</v>
      </c>
      <c r="AC1100">
        <v>0</v>
      </c>
      <c r="AE1100">
        <v>0</v>
      </c>
      <c r="AI1100" t="s">
        <v>220</v>
      </c>
      <c r="AJ1100" t="s">
        <v>291</v>
      </c>
      <c r="AK1100" s="15">
        <v>37958</v>
      </c>
      <c r="AL1100">
        <v>7528.81</v>
      </c>
      <c r="AM1100">
        <f t="shared" si="51"/>
        <v>55</v>
      </c>
      <c r="AN1100" t="str">
        <f t="shared" si="52"/>
        <v>54-58</v>
      </c>
      <c r="AO1100" t="str">
        <f t="shared" si="53"/>
        <v>6.000 a 7.999</v>
      </c>
    </row>
    <row r="1101" spans="1:41" x14ac:dyDescent="0.25">
      <c r="A1101" t="s">
        <v>4126</v>
      </c>
      <c r="B1101" t="s">
        <v>207</v>
      </c>
      <c r="C1101">
        <v>2028055</v>
      </c>
      <c r="D1101">
        <v>9154637686</v>
      </c>
      <c r="E1101" t="s">
        <v>684</v>
      </c>
      <c r="F1101" t="s">
        <v>209</v>
      </c>
      <c r="G1101" t="s">
        <v>4127</v>
      </c>
      <c r="H1101" t="s">
        <v>225</v>
      </c>
      <c r="I1101" t="s">
        <v>212</v>
      </c>
      <c r="K1101" t="s">
        <v>213</v>
      </c>
      <c r="M1101">
        <v>376</v>
      </c>
      <c r="N1101" t="s">
        <v>813</v>
      </c>
      <c r="O1101" t="s">
        <v>215</v>
      </c>
      <c r="P1101">
        <v>376</v>
      </c>
      <c r="Q1101" t="s">
        <v>813</v>
      </c>
      <c r="R1101" t="s">
        <v>215</v>
      </c>
      <c r="T1101" t="s">
        <v>217</v>
      </c>
      <c r="U1101" t="s">
        <v>9755</v>
      </c>
      <c r="V1101">
        <v>4</v>
      </c>
      <c r="W1101">
        <v>7</v>
      </c>
      <c r="X1101" t="s">
        <v>218</v>
      </c>
      <c r="Z1101" t="s">
        <v>219</v>
      </c>
      <c r="AC1101">
        <v>0</v>
      </c>
      <c r="AE1101">
        <v>0</v>
      </c>
      <c r="AI1101" t="s">
        <v>220</v>
      </c>
      <c r="AJ1101" t="s">
        <v>221</v>
      </c>
      <c r="AK1101" s="15">
        <v>41421</v>
      </c>
      <c r="AL1101">
        <v>4488.6000000000004</v>
      </c>
      <c r="AM1101">
        <f t="shared" si="51"/>
        <v>33</v>
      </c>
      <c r="AN1101" t="str">
        <f t="shared" si="52"/>
        <v>29-33</v>
      </c>
      <c r="AO1101" t="str">
        <f t="shared" si="53"/>
        <v>4.000 a 5.999</v>
      </c>
    </row>
    <row r="1102" spans="1:41" x14ac:dyDescent="0.25">
      <c r="A1102" t="s">
        <v>4128</v>
      </c>
      <c r="B1102" t="s">
        <v>239</v>
      </c>
      <c r="C1102">
        <v>2189560</v>
      </c>
      <c r="D1102">
        <v>98696440668</v>
      </c>
      <c r="E1102" t="s">
        <v>4129</v>
      </c>
      <c r="F1102" t="s">
        <v>233</v>
      </c>
      <c r="G1102" t="s">
        <v>4130</v>
      </c>
      <c r="H1102" t="s">
        <v>225</v>
      </c>
      <c r="I1102" t="s">
        <v>212</v>
      </c>
      <c r="K1102" t="s">
        <v>213</v>
      </c>
      <c r="L1102" t="s">
        <v>1228</v>
      </c>
      <c r="M1102">
        <v>771</v>
      </c>
      <c r="N1102" t="s">
        <v>303</v>
      </c>
      <c r="O1102" t="s">
        <v>283</v>
      </c>
      <c r="P1102">
        <v>746</v>
      </c>
      <c r="Q1102" t="s">
        <v>289</v>
      </c>
      <c r="R1102" t="s">
        <v>283</v>
      </c>
      <c r="T1102" t="s">
        <v>217</v>
      </c>
      <c r="U1102" t="s">
        <v>9756</v>
      </c>
      <c r="V1102">
        <v>4</v>
      </c>
      <c r="W1102">
        <v>12</v>
      </c>
      <c r="X1102" t="s">
        <v>218</v>
      </c>
      <c r="Z1102" t="s">
        <v>219</v>
      </c>
      <c r="AC1102">
        <v>0</v>
      </c>
      <c r="AE1102">
        <v>0</v>
      </c>
      <c r="AI1102" t="s">
        <v>220</v>
      </c>
      <c r="AJ1102" t="s">
        <v>221</v>
      </c>
      <c r="AK1102" s="15">
        <v>37956</v>
      </c>
      <c r="AL1102">
        <v>22188.04</v>
      </c>
      <c r="AM1102">
        <f t="shared" si="51"/>
        <v>52</v>
      </c>
      <c r="AN1102" t="str">
        <f t="shared" si="52"/>
        <v>49-53</v>
      </c>
      <c r="AO1102" t="str">
        <f t="shared" si="53"/>
        <v>20.000 ou mais</v>
      </c>
    </row>
    <row r="1103" spans="1:41" x14ac:dyDescent="0.25">
      <c r="A1103" t="s">
        <v>4131</v>
      </c>
      <c r="B1103" t="s">
        <v>207</v>
      </c>
      <c r="C1103">
        <v>2034999</v>
      </c>
      <c r="D1103">
        <v>48177407600</v>
      </c>
      <c r="E1103" t="s">
        <v>4132</v>
      </c>
      <c r="F1103" t="s">
        <v>233</v>
      </c>
      <c r="G1103" t="s">
        <v>4133</v>
      </c>
      <c r="H1103" t="s">
        <v>335</v>
      </c>
      <c r="I1103" t="s">
        <v>212</v>
      </c>
      <c r="K1103" t="s">
        <v>213</v>
      </c>
      <c r="L1103" t="s">
        <v>261</v>
      </c>
      <c r="M1103">
        <v>631</v>
      </c>
      <c r="N1103" t="s">
        <v>4134</v>
      </c>
      <c r="O1103" t="s">
        <v>215</v>
      </c>
      <c r="P1103">
        <v>122</v>
      </c>
      <c r="Q1103" t="s">
        <v>953</v>
      </c>
      <c r="R1103" t="s">
        <v>215</v>
      </c>
      <c r="T1103" t="s">
        <v>217</v>
      </c>
      <c r="U1103" t="s">
        <v>9754</v>
      </c>
      <c r="V1103">
        <v>4</v>
      </c>
      <c r="W1103">
        <v>16</v>
      </c>
      <c r="X1103" t="s">
        <v>218</v>
      </c>
      <c r="Z1103" t="s">
        <v>219</v>
      </c>
      <c r="AC1103">
        <v>26280</v>
      </c>
      <c r="AD1103" t="s">
        <v>3826</v>
      </c>
      <c r="AE1103">
        <v>0</v>
      </c>
      <c r="AI1103" t="s">
        <v>220</v>
      </c>
      <c r="AJ1103" t="s">
        <v>221</v>
      </c>
      <c r="AK1103" s="15">
        <v>38838</v>
      </c>
      <c r="AL1103">
        <v>5518.68</v>
      </c>
      <c r="AM1103">
        <f t="shared" si="51"/>
        <v>57</v>
      </c>
      <c r="AN1103" t="str">
        <f t="shared" si="52"/>
        <v>54-58</v>
      </c>
      <c r="AO1103" t="str">
        <f t="shared" si="53"/>
        <v>4.000 a 5.999</v>
      </c>
    </row>
    <row r="1104" spans="1:41" x14ac:dyDescent="0.25">
      <c r="A1104" t="s">
        <v>4135</v>
      </c>
      <c r="B1104" t="s">
        <v>207</v>
      </c>
      <c r="C1104">
        <v>1844195</v>
      </c>
      <c r="D1104">
        <v>6076448695</v>
      </c>
      <c r="E1104" t="s">
        <v>4136</v>
      </c>
      <c r="F1104" t="s">
        <v>233</v>
      </c>
      <c r="G1104" t="s">
        <v>4137</v>
      </c>
      <c r="H1104" t="s">
        <v>211</v>
      </c>
      <c r="I1104" t="s">
        <v>212</v>
      </c>
      <c r="K1104" t="s">
        <v>213</v>
      </c>
      <c r="M1104">
        <v>871</v>
      </c>
      <c r="N1104" t="s">
        <v>2067</v>
      </c>
      <c r="O1104" t="s">
        <v>215</v>
      </c>
      <c r="P1104">
        <v>871</v>
      </c>
      <c r="Q1104" t="s">
        <v>2067</v>
      </c>
      <c r="R1104" t="s">
        <v>215</v>
      </c>
      <c r="T1104" t="s">
        <v>252</v>
      </c>
      <c r="U1104" t="s">
        <v>9755</v>
      </c>
      <c r="V1104">
        <v>4</v>
      </c>
      <c r="W1104">
        <v>8</v>
      </c>
      <c r="X1104" t="s">
        <v>218</v>
      </c>
      <c r="Z1104" t="s">
        <v>219</v>
      </c>
      <c r="AC1104">
        <v>0</v>
      </c>
      <c r="AE1104">
        <v>0</v>
      </c>
      <c r="AI1104" t="s">
        <v>220</v>
      </c>
      <c r="AJ1104" t="s">
        <v>221</v>
      </c>
      <c r="AK1104" s="15">
        <v>40577</v>
      </c>
      <c r="AL1104">
        <v>5459.79</v>
      </c>
      <c r="AM1104">
        <f t="shared" si="51"/>
        <v>36</v>
      </c>
      <c r="AN1104" t="str">
        <f t="shared" si="52"/>
        <v>34-38</v>
      </c>
      <c r="AO1104" t="str">
        <f t="shared" si="53"/>
        <v>4.000 a 5.999</v>
      </c>
    </row>
    <row r="1105" spans="1:41" x14ac:dyDescent="0.25">
      <c r="A1105" t="s">
        <v>4138</v>
      </c>
      <c r="B1105" t="s">
        <v>239</v>
      </c>
      <c r="C1105">
        <v>2312901</v>
      </c>
      <c r="D1105">
        <v>421178604</v>
      </c>
      <c r="E1105" t="s">
        <v>4139</v>
      </c>
      <c r="F1105" t="s">
        <v>233</v>
      </c>
      <c r="G1105" t="s">
        <v>4140</v>
      </c>
      <c r="H1105" t="s">
        <v>225</v>
      </c>
      <c r="I1105" t="s">
        <v>212</v>
      </c>
      <c r="K1105" t="s">
        <v>242</v>
      </c>
      <c r="L1105" t="s">
        <v>256</v>
      </c>
      <c r="M1105">
        <v>771</v>
      </c>
      <c r="N1105" t="s">
        <v>303</v>
      </c>
      <c r="O1105" t="s">
        <v>283</v>
      </c>
      <c r="P1105">
        <v>769</v>
      </c>
      <c r="Q1105" t="s">
        <v>288</v>
      </c>
      <c r="R1105" t="s">
        <v>283</v>
      </c>
      <c r="T1105" t="s">
        <v>217</v>
      </c>
      <c r="U1105" t="s">
        <v>9756</v>
      </c>
      <c r="V1105">
        <v>4</v>
      </c>
      <c r="W1105">
        <v>13</v>
      </c>
      <c r="X1105" t="s">
        <v>218</v>
      </c>
      <c r="Z1105" t="s">
        <v>219</v>
      </c>
      <c r="AC1105">
        <v>0</v>
      </c>
      <c r="AE1105">
        <v>0</v>
      </c>
      <c r="AI1105" t="s">
        <v>220</v>
      </c>
      <c r="AJ1105" t="s">
        <v>221</v>
      </c>
      <c r="AK1105" s="15">
        <v>38133</v>
      </c>
      <c r="AL1105">
        <v>28306.07</v>
      </c>
      <c r="AM1105">
        <f t="shared" si="51"/>
        <v>47</v>
      </c>
      <c r="AN1105" t="str">
        <f t="shared" si="52"/>
        <v>44-48</v>
      </c>
      <c r="AO1105" t="str">
        <f t="shared" si="53"/>
        <v>20.000 ou mais</v>
      </c>
    </row>
    <row r="1106" spans="1:41" x14ac:dyDescent="0.25">
      <c r="A1106" t="s">
        <v>4141</v>
      </c>
      <c r="B1106" t="s">
        <v>207</v>
      </c>
      <c r="C1106">
        <v>1106198</v>
      </c>
      <c r="D1106">
        <v>6640920638</v>
      </c>
      <c r="E1106" t="s">
        <v>4142</v>
      </c>
      <c r="F1106" t="s">
        <v>233</v>
      </c>
      <c r="G1106" t="s">
        <v>4143</v>
      </c>
      <c r="H1106" t="s">
        <v>225</v>
      </c>
      <c r="I1106" t="s">
        <v>212</v>
      </c>
      <c r="K1106" t="s">
        <v>213</v>
      </c>
      <c r="M1106">
        <v>665</v>
      </c>
      <c r="N1106" t="s">
        <v>709</v>
      </c>
      <c r="O1106" t="s">
        <v>228</v>
      </c>
      <c r="P1106">
        <v>663</v>
      </c>
      <c r="Q1106" t="s">
        <v>227</v>
      </c>
      <c r="R1106" t="s">
        <v>228</v>
      </c>
      <c r="T1106" t="s">
        <v>327</v>
      </c>
      <c r="U1106" t="s">
        <v>9756</v>
      </c>
      <c r="V1106">
        <v>2</v>
      </c>
      <c r="W1106">
        <v>2</v>
      </c>
      <c r="X1106" t="s">
        <v>218</v>
      </c>
      <c r="Z1106" t="s">
        <v>219</v>
      </c>
      <c r="AC1106">
        <v>0</v>
      </c>
      <c r="AE1106">
        <v>0</v>
      </c>
      <c r="AI1106" t="s">
        <v>220</v>
      </c>
      <c r="AJ1106" t="s">
        <v>304</v>
      </c>
      <c r="AK1106" s="15">
        <v>44174</v>
      </c>
      <c r="AL1106">
        <v>4964.43</v>
      </c>
      <c r="AM1106">
        <f t="shared" si="51"/>
        <v>37</v>
      </c>
      <c r="AN1106" t="str">
        <f t="shared" si="52"/>
        <v>34-38</v>
      </c>
      <c r="AO1106" t="str">
        <f t="shared" si="53"/>
        <v>4.000 a 5.999</v>
      </c>
    </row>
    <row r="1107" spans="1:41" x14ac:dyDescent="0.25">
      <c r="A1107" t="s">
        <v>4144</v>
      </c>
      <c r="B1107" t="s">
        <v>207</v>
      </c>
      <c r="C1107">
        <v>1649390</v>
      </c>
      <c r="D1107">
        <v>64259234315</v>
      </c>
      <c r="E1107" t="s">
        <v>4145</v>
      </c>
      <c r="F1107" t="s">
        <v>233</v>
      </c>
      <c r="G1107" t="s">
        <v>4146</v>
      </c>
      <c r="H1107" t="s">
        <v>211</v>
      </c>
      <c r="I1107" t="s">
        <v>212</v>
      </c>
      <c r="K1107" t="s">
        <v>1218</v>
      </c>
      <c r="L1107" t="s">
        <v>4147</v>
      </c>
      <c r="M1107">
        <v>1244</v>
      </c>
      <c r="N1107" t="s">
        <v>493</v>
      </c>
      <c r="O1107" t="s">
        <v>215</v>
      </c>
      <c r="P1107">
        <v>344</v>
      </c>
      <c r="Q1107" t="s">
        <v>494</v>
      </c>
      <c r="R1107" t="s">
        <v>215</v>
      </c>
      <c r="T1107" t="s">
        <v>230</v>
      </c>
      <c r="U1107" t="s">
        <v>9756</v>
      </c>
      <c r="V1107">
        <v>4</v>
      </c>
      <c r="W1107">
        <v>10</v>
      </c>
      <c r="X1107" t="s">
        <v>218</v>
      </c>
      <c r="Z1107" t="s">
        <v>219</v>
      </c>
      <c r="AC1107">
        <v>0</v>
      </c>
      <c r="AE1107">
        <v>0</v>
      </c>
      <c r="AI1107" t="s">
        <v>220</v>
      </c>
      <c r="AJ1107" t="s">
        <v>221</v>
      </c>
      <c r="AK1107" s="15">
        <v>39680</v>
      </c>
      <c r="AL1107">
        <v>11032.68</v>
      </c>
      <c r="AM1107">
        <f t="shared" si="51"/>
        <v>39</v>
      </c>
      <c r="AN1107" t="str">
        <f t="shared" si="52"/>
        <v>39-43</v>
      </c>
      <c r="AO1107" t="str">
        <f t="shared" si="53"/>
        <v>10.000 a 11.999</v>
      </c>
    </row>
    <row r="1108" spans="1:41" x14ac:dyDescent="0.25">
      <c r="A1108" t="s">
        <v>4148</v>
      </c>
      <c r="B1108" t="s">
        <v>239</v>
      </c>
      <c r="C1108">
        <v>3035631</v>
      </c>
      <c r="D1108">
        <v>6693380603</v>
      </c>
      <c r="E1108" t="s">
        <v>2368</v>
      </c>
      <c r="F1108" t="s">
        <v>233</v>
      </c>
      <c r="G1108" t="s">
        <v>4149</v>
      </c>
      <c r="H1108" t="s">
        <v>211</v>
      </c>
      <c r="I1108" t="s">
        <v>212</v>
      </c>
      <c r="K1108" t="s">
        <v>213</v>
      </c>
      <c r="M1108">
        <v>771</v>
      </c>
      <c r="N1108" t="s">
        <v>303</v>
      </c>
      <c r="O1108" t="s">
        <v>283</v>
      </c>
      <c r="P1108">
        <v>746</v>
      </c>
      <c r="Q1108" t="s">
        <v>289</v>
      </c>
      <c r="R1108" t="s">
        <v>283</v>
      </c>
      <c r="T1108" t="s">
        <v>263</v>
      </c>
      <c r="U1108" t="s">
        <v>9755</v>
      </c>
      <c r="V1108">
        <v>4</v>
      </c>
      <c r="W1108">
        <v>4</v>
      </c>
      <c r="X1108" t="s">
        <v>218</v>
      </c>
      <c r="Z1108" t="s">
        <v>219</v>
      </c>
      <c r="AC1108">
        <v>0</v>
      </c>
      <c r="AE1108">
        <v>0</v>
      </c>
      <c r="AI1108" t="s">
        <v>220</v>
      </c>
      <c r="AJ1108" t="s">
        <v>221</v>
      </c>
      <c r="AK1108" s="15">
        <v>43167</v>
      </c>
      <c r="AL1108">
        <v>6002.81</v>
      </c>
      <c r="AM1108">
        <f t="shared" si="51"/>
        <v>37</v>
      </c>
      <c r="AN1108" t="str">
        <f t="shared" si="52"/>
        <v>34-38</v>
      </c>
      <c r="AO1108" t="str">
        <f t="shared" si="53"/>
        <v>6.000 a 7.999</v>
      </c>
    </row>
    <row r="1109" spans="1:41" x14ac:dyDescent="0.25">
      <c r="A1109" t="s">
        <v>4150</v>
      </c>
      <c r="B1109" t="s">
        <v>239</v>
      </c>
      <c r="C1109">
        <v>2923677</v>
      </c>
      <c r="D1109">
        <v>9080157635</v>
      </c>
      <c r="E1109" t="s">
        <v>4151</v>
      </c>
      <c r="F1109" t="s">
        <v>233</v>
      </c>
      <c r="G1109" t="s">
        <v>4152</v>
      </c>
      <c r="H1109" t="s">
        <v>225</v>
      </c>
      <c r="I1109" t="s">
        <v>212</v>
      </c>
      <c r="K1109" t="s">
        <v>213</v>
      </c>
      <c r="M1109">
        <v>771</v>
      </c>
      <c r="N1109" t="s">
        <v>303</v>
      </c>
      <c r="O1109" t="s">
        <v>283</v>
      </c>
      <c r="P1109">
        <v>746</v>
      </c>
      <c r="Q1109" t="s">
        <v>289</v>
      </c>
      <c r="R1109" t="s">
        <v>283</v>
      </c>
      <c r="T1109" t="s">
        <v>217</v>
      </c>
      <c r="U1109" t="s">
        <v>9756</v>
      </c>
      <c r="V1109">
        <v>4</v>
      </c>
      <c r="W1109">
        <v>6</v>
      </c>
      <c r="X1109" t="s">
        <v>218</v>
      </c>
      <c r="Z1109" t="s">
        <v>219</v>
      </c>
      <c r="AC1109">
        <v>0</v>
      </c>
      <c r="AE1109">
        <v>0</v>
      </c>
      <c r="AI1109" t="s">
        <v>220</v>
      </c>
      <c r="AJ1109" t="s">
        <v>221</v>
      </c>
      <c r="AK1109" s="15">
        <v>42149</v>
      </c>
      <c r="AL1109">
        <v>15993.76</v>
      </c>
      <c r="AM1109">
        <f t="shared" si="51"/>
        <v>33</v>
      </c>
      <c r="AN1109" t="str">
        <f t="shared" si="52"/>
        <v>29-33</v>
      </c>
      <c r="AO1109" t="str">
        <f t="shared" si="53"/>
        <v>14.000 a 15.999</v>
      </c>
    </row>
    <row r="1110" spans="1:41" x14ac:dyDescent="0.25">
      <c r="A1110" t="s">
        <v>4153</v>
      </c>
      <c r="B1110" t="s">
        <v>207</v>
      </c>
      <c r="C1110">
        <v>412565</v>
      </c>
      <c r="D1110">
        <v>52633454615</v>
      </c>
      <c r="E1110" t="s">
        <v>4154</v>
      </c>
      <c r="F1110" t="s">
        <v>233</v>
      </c>
      <c r="G1110" t="s">
        <v>4155</v>
      </c>
      <c r="H1110" t="s">
        <v>225</v>
      </c>
      <c r="I1110" t="s">
        <v>212</v>
      </c>
      <c r="K1110" t="s">
        <v>213</v>
      </c>
      <c r="L1110" t="s">
        <v>261</v>
      </c>
      <c r="M1110">
        <v>806</v>
      </c>
      <c r="N1110" t="s">
        <v>1682</v>
      </c>
      <c r="O1110" t="s">
        <v>215</v>
      </c>
      <c r="P1110">
        <v>806</v>
      </c>
      <c r="Q1110" t="s">
        <v>1682</v>
      </c>
      <c r="R1110" t="s">
        <v>215</v>
      </c>
      <c r="T1110" t="s">
        <v>290</v>
      </c>
      <c r="U1110" t="s">
        <v>9755</v>
      </c>
      <c r="V1110">
        <v>4</v>
      </c>
      <c r="W1110">
        <v>16</v>
      </c>
      <c r="X1110" t="s">
        <v>218</v>
      </c>
      <c r="Z1110" t="s">
        <v>219</v>
      </c>
      <c r="AC1110">
        <v>0</v>
      </c>
      <c r="AE1110">
        <v>0</v>
      </c>
      <c r="AI1110" t="s">
        <v>220</v>
      </c>
      <c r="AJ1110" t="s">
        <v>221</v>
      </c>
      <c r="AK1110" s="15">
        <v>31230</v>
      </c>
      <c r="AL1110">
        <v>5552.76</v>
      </c>
      <c r="AM1110">
        <f t="shared" si="51"/>
        <v>57</v>
      </c>
      <c r="AN1110" t="str">
        <f t="shared" si="52"/>
        <v>54-58</v>
      </c>
      <c r="AO1110" t="str">
        <f t="shared" si="53"/>
        <v>4.000 a 5.999</v>
      </c>
    </row>
    <row r="1111" spans="1:41" x14ac:dyDescent="0.25">
      <c r="A1111" t="s">
        <v>4156</v>
      </c>
      <c r="B1111" t="s">
        <v>207</v>
      </c>
      <c r="C1111">
        <v>1055994</v>
      </c>
      <c r="D1111">
        <v>8824555675</v>
      </c>
      <c r="E1111" t="s">
        <v>4157</v>
      </c>
      <c r="F1111" t="s">
        <v>233</v>
      </c>
      <c r="G1111" t="s">
        <v>4158</v>
      </c>
      <c r="H1111" t="s">
        <v>225</v>
      </c>
      <c r="I1111" t="s">
        <v>212</v>
      </c>
      <c r="K1111" t="s">
        <v>213</v>
      </c>
      <c r="M1111">
        <v>1261</v>
      </c>
      <c r="N1111" t="s">
        <v>4159</v>
      </c>
      <c r="O1111" t="s">
        <v>215</v>
      </c>
      <c r="P1111">
        <v>344</v>
      </c>
      <c r="Q1111" t="s">
        <v>494</v>
      </c>
      <c r="R1111" t="s">
        <v>215</v>
      </c>
      <c r="T1111" t="s">
        <v>263</v>
      </c>
      <c r="U1111" t="s">
        <v>9756</v>
      </c>
      <c r="V1111">
        <v>2</v>
      </c>
      <c r="W1111">
        <v>4</v>
      </c>
      <c r="X1111" t="s">
        <v>218</v>
      </c>
      <c r="Z1111" t="s">
        <v>219</v>
      </c>
      <c r="AC1111">
        <v>0</v>
      </c>
      <c r="AE1111">
        <v>0</v>
      </c>
      <c r="AI1111" t="s">
        <v>220</v>
      </c>
      <c r="AJ1111" t="s">
        <v>221</v>
      </c>
      <c r="AK1111" s="15">
        <v>43167</v>
      </c>
      <c r="AL1111">
        <v>9058.07</v>
      </c>
      <c r="AM1111">
        <f t="shared" si="51"/>
        <v>30</v>
      </c>
      <c r="AN1111" t="str">
        <f t="shared" si="52"/>
        <v>29-33</v>
      </c>
      <c r="AO1111" t="str">
        <f t="shared" si="53"/>
        <v>8.000 a 9.999</v>
      </c>
    </row>
    <row r="1112" spans="1:41" x14ac:dyDescent="0.25">
      <c r="A1112" t="s">
        <v>4160</v>
      </c>
      <c r="B1112" t="s">
        <v>207</v>
      </c>
      <c r="C1112">
        <v>1028310</v>
      </c>
      <c r="D1112">
        <v>10103124640</v>
      </c>
      <c r="E1112" t="s">
        <v>4161</v>
      </c>
      <c r="F1112" t="s">
        <v>233</v>
      </c>
      <c r="G1112" t="s">
        <v>4162</v>
      </c>
      <c r="H1112" t="s">
        <v>225</v>
      </c>
      <c r="I1112" t="s">
        <v>212</v>
      </c>
      <c r="K1112" t="s">
        <v>213</v>
      </c>
      <c r="M1112">
        <v>288</v>
      </c>
      <c r="N1112" t="s">
        <v>979</v>
      </c>
      <c r="O1112" t="s">
        <v>362</v>
      </c>
      <c r="P1112">
        <v>288</v>
      </c>
      <c r="Q1112" t="s">
        <v>979</v>
      </c>
      <c r="R1112" t="s">
        <v>362</v>
      </c>
      <c r="T1112" t="s">
        <v>230</v>
      </c>
      <c r="U1112" t="s">
        <v>9756</v>
      </c>
      <c r="V1112">
        <v>3</v>
      </c>
      <c r="W1112">
        <v>3</v>
      </c>
      <c r="X1112" t="s">
        <v>218</v>
      </c>
      <c r="Z1112" t="s">
        <v>219</v>
      </c>
      <c r="AC1112">
        <v>0</v>
      </c>
      <c r="AE1112">
        <v>0</v>
      </c>
      <c r="AI1112" t="s">
        <v>220</v>
      </c>
      <c r="AJ1112" t="s">
        <v>221</v>
      </c>
      <c r="AK1112" s="15">
        <v>41422</v>
      </c>
      <c r="AL1112">
        <v>7892.64</v>
      </c>
      <c r="AM1112">
        <f t="shared" si="51"/>
        <v>34</v>
      </c>
      <c r="AN1112" t="str">
        <f t="shared" si="52"/>
        <v>34-38</v>
      </c>
      <c r="AO1112" t="str">
        <f t="shared" si="53"/>
        <v>6.000 a 7.999</v>
      </c>
    </row>
    <row r="1113" spans="1:41" x14ac:dyDescent="0.25">
      <c r="A1113" t="s">
        <v>4163</v>
      </c>
      <c r="B1113" t="s">
        <v>207</v>
      </c>
      <c r="C1113">
        <v>1523159</v>
      </c>
      <c r="D1113">
        <v>3959781652</v>
      </c>
      <c r="E1113" t="s">
        <v>4164</v>
      </c>
      <c r="F1113" t="s">
        <v>233</v>
      </c>
      <c r="G1113" t="s">
        <v>4165</v>
      </c>
      <c r="H1113" t="s">
        <v>225</v>
      </c>
      <c r="I1113" t="s">
        <v>212</v>
      </c>
      <c r="K1113" t="s">
        <v>213</v>
      </c>
      <c r="L1113" t="s">
        <v>261</v>
      </c>
      <c r="M1113">
        <v>356</v>
      </c>
      <c r="N1113" t="s">
        <v>1214</v>
      </c>
      <c r="O1113" t="s">
        <v>215</v>
      </c>
      <c r="P1113">
        <v>356</v>
      </c>
      <c r="Q1113" t="s">
        <v>1214</v>
      </c>
      <c r="R1113" t="s">
        <v>215</v>
      </c>
      <c r="T1113" t="s">
        <v>217</v>
      </c>
      <c r="U1113" t="s">
        <v>9755</v>
      </c>
      <c r="V1113">
        <v>4</v>
      </c>
      <c r="W1113">
        <v>11</v>
      </c>
      <c r="X1113" t="s">
        <v>218</v>
      </c>
      <c r="Z1113" t="s">
        <v>219</v>
      </c>
      <c r="AC1113">
        <v>0</v>
      </c>
      <c r="AE1113">
        <v>0</v>
      </c>
      <c r="AI1113" t="s">
        <v>220</v>
      </c>
      <c r="AJ1113" t="s">
        <v>221</v>
      </c>
      <c r="AK1113" s="15">
        <v>38777</v>
      </c>
      <c r="AL1113">
        <v>5392</v>
      </c>
      <c r="AM1113">
        <f t="shared" si="51"/>
        <v>44</v>
      </c>
      <c r="AN1113" t="str">
        <f t="shared" si="52"/>
        <v>44-48</v>
      </c>
      <c r="AO1113" t="str">
        <f t="shared" si="53"/>
        <v>4.000 a 5.999</v>
      </c>
    </row>
    <row r="1114" spans="1:41" x14ac:dyDescent="0.25">
      <c r="A1114" t="s">
        <v>4166</v>
      </c>
      <c r="B1114" t="s">
        <v>207</v>
      </c>
      <c r="C1114">
        <v>2328057</v>
      </c>
      <c r="D1114">
        <v>10868434604</v>
      </c>
      <c r="E1114" t="s">
        <v>4167</v>
      </c>
      <c r="F1114" t="s">
        <v>233</v>
      </c>
      <c r="G1114" t="s">
        <v>4168</v>
      </c>
      <c r="H1114" t="s">
        <v>335</v>
      </c>
      <c r="I1114" t="s">
        <v>212</v>
      </c>
      <c r="K1114" t="s">
        <v>213</v>
      </c>
      <c r="M1114">
        <v>44</v>
      </c>
      <c r="N1114" t="s">
        <v>3005</v>
      </c>
      <c r="O1114" t="s">
        <v>215</v>
      </c>
      <c r="P1114">
        <v>29</v>
      </c>
      <c r="Q1114" t="s">
        <v>229</v>
      </c>
      <c r="R1114" t="s">
        <v>215</v>
      </c>
      <c r="T1114" t="s">
        <v>217</v>
      </c>
      <c r="U1114" t="s">
        <v>9755</v>
      </c>
      <c r="V1114">
        <v>4</v>
      </c>
      <c r="W1114">
        <v>5</v>
      </c>
      <c r="X1114" t="s">
        <v>218</v>
      </c>
      <c r="Z1114" t="s">
        <v>219</v>
      </c>
      <c r="AC1114">
        <v>0</v>
      </c>
      <c r="AE1114">
        <v>0</v>
      </c>
      <c r="AI1114" t="s">
        <v>220</v>
      </c>
      <c r="AJ1114" t="s">
        <v>221</v>
      </c>
      <c r="AK1114" s="15">
        <v>42569</v>
      </c>
      <c r="AL1114">
        <v>4157.95</v>
      </c>
      <c r="AM1114">
        <f t="shared" si="51"/>
        <v>27</v>
      </c>
      <c r="AN1114" t="str">
        <f t="shared" si="52"/>
        <v>24-28</v>
      </c>
      <c r="AO1114" t="str">
        <f t="shared" si="53"/>
        <v>4.000 a 5.999</v>
      </c>
    </row>
    <row r="1115" spans="1:41" x14ac:dyDescent="0.25">
      <c r="A1115" t="s">
        <v>4169</v>
      </c>
      <c r="B1115" t="s">
        <v>207</v>
      </c>
      <c r="C1115">
        <v>1996130</v>
      </c>
      <c r="D1115">
        <v>65271246604</v>
      </c>
      <c r="E1115" t="s">
        <v>4170</v>
      </c>
      <c r="F1115" t="s">
        <v>233</v>
      </c>
      <c r="G1115" t="s">
        <v>4171</v>
      </c>
      <c r="H1115" t="s">
        <v>225</v>
      </c>
      <c r="I1115" t="s">
        <v>212</v>
      </c>
      <c r="K1115" t="s">
        <v>213</v>
      </c>
      <c r="M1115">
        <v>403</v>
      </c>
      <c r="N1115" t="s">
        <v>435</v>
      </c>
      <c r="O1115" t="s">
        <v>215</v>
      </c>
      <c r="P1115">
        <v>403</v>
      </c>
      <c r="Q1115" t="s">
        <v>435</v>
      </c>
      <c r="R1115" t="s">
        <v>215</v>
      </c>
      <c r="T1115" t="s">
        <v>252</v>
      </c>
      <c r="U1115" t="s">
        <v>9755</v>
      </c>
      <c r="V1115">
        <v>4</v>
      </c>
      <c r="W1115">
        <v>7</v>
      </c>
      <c r="X1115" t="s">
        <v>218</v>
      </c>
      <c r="Z1115" t="s">
        <v>219</v>
      </c>
      <c r="AC1115">
        <v>0</v>
      </c>
      <c r="AE1115">
        <v>0</v>
      </c>
      <c r="AI1115" t="s">
        <v>220</v>
      </c>
      <c r="AJ1115" t="s">
        <v>221</v>
      </c>
      <c r="AK1115" s="15">
        <v>41319</v>
      </c>
      <c r="AL1115">
        <v>4315.96</v>
      </c>
      <c r="AM1115">
        <f t="shared" si="51"/>
        <v>53</v>
      </c>
      <c r="AN1115" t="str">
        <f t="shared" si="52"/>
        <v>49-53</v>
      </c>
      <c r="AO1115" t="str">
        <f t="shared" si="53"/>
        <v>4.000 a 5.999</v>
      </c>
    </row>
    <row r="1116" spans="1:41" x14ac:dyDescent="0.25">
      <c r="A1116" t="s">
        <v>4172</v>
      </c>
      <c r="B1116" t="s">
        <v>207</v>
      </c>
      <c r="C1116">
        <v>1600774</v>
      </c>
      <c r="D1116">
        <v>93360380100</v>
      </c>
      <c r="E1116" t="s">
        <v>4173</v>
      </c>
      <c r="F1116" t="s">
        <v>233</v>
      </c>
      <c r="G1116" t="s">
        <v>4174</v>
      </c>
      <c r="H1116" t="s">
        <v>225</v>
      </c>
      <c r="I1116" t="s">
        <v>212</v>
      </c>
      <c r="K1116" t="s">
        <v>242</v>
      </c>
      <c r="M1116">
        <v>4</v>
      </c>
      <c r="N1116" t="s">
        <v>262</v>
      </c>
      <c r="O1116" t="s">
        <v>215</v>
      </c>
      <c r="P1116">
        <v>89</v>
      </c>
      <c r="Q1116" t="s">
        <v>679</v>
      </c>
      <c r="R1116" t="s">
        <v>215</v>
      </c>
      <c r="T1116" t="s">
        <v>230</v>
      </c>
      <c r="U1116" t="s">
        <v>9756</v>
      </c>
      <c r="V1116">
        <v>4</v>
      </c>
      <c r="W1116">
        <v>10</v>
      </c>
      <c r="X1116" t="s">
        <v>218</v>
      </c>
      <c r="Z1116" t="s">
        <v>219</v>
      </c>
      <c r="AC1116">
        <v>26407</v>
      </c>
      <c r="AD1116" t="s">
        <v>4175</v>
      </c>
      <c r="AE1116">
        <v>0</v>
      </c>
      <c r="AI1116" t="s">
        <v>220</v>
      </c>
      <c r="AJ1116" t="s">
        <v>2343</v>
      </c>
      <c r="AK1116" s="15">
        <v>42309</v>
      </c>
      <c r="AL1116">
        <v>11032.68</v>
      </c>
      <c r="AM1116">
        <f t="shared" si="51"/>
        <v>41</v>
      </c>
      <c r="AN1116" t="str">
        <f t="shared" si="52"/>
        <v>39-43</v>
      </c>
      <c r="AO1116" t="str">
        <f t="shared" si="53"/>
        <v>10.000 a 11.999</v>
      </c>
    </row>
    <row r="1117" spans="1:41" x14ac:dyDescent="0.25">
      <c r="A1117" t="s">
        <v>4176</v>
      </c>
      <c r="B1117" t="s">
        <v>207</v>
      </c>
      <c r="C1117">
        <v>1905366</v>
      </c>
      <c r="D1117">
        <v>3612365657</v>
      </c>
      <c r="E1117" t="s">
        <v>4177</v>
      </c>
      <c r="F1117" t="s">
        <v>209</v>
      </c>
      <c r="G1117" t="s">
        <v>4178</v>
      </c>
      <c r="H1117" t="s">
        <v>225</v>
      </c>
      <c r="I1117" t="s">
        <v>212</v>
      </c>
      <c r="K1117" t="s">
        <v>213</v>
      </c>
      <c r="M1117">
        <v>311</v>
      </c>
      <c r="N1117" t="s">
        <v>4179</v>
      </c>
      <c r="O1117" t="s">
        <v>362</v>
      </c>
      <c r="P1117">
        <v>305</v>
      </c>
      <c r="Q1117" t="s">
        <v>407</v>
      </c>
      <c r="R1117" t="s">
        <v>362</v>
      </c>
      <c r="T1117" t="s">
        <v>217</v>
      </c>
      <c r="U1117" t="s">
        <v>9754</v>
      </c>
      <c r="V1117">
        <v>4</v>
      </c>
      <c r="W1117">
        <v>8</v>
      </c>
      <c r="X1117" t="s">
        <v>218</v>
      </c>
      <c r="Z1117" t="s">
        <v>219</v>
      </c>
      <c r="AC1117">
        <v>0</v>
      </c>
      <c r="AE1117">
        <v>0</v>
      </c>
      <c r="AI1117" t="s">
        <v>220</v>
      </c>
      <c r="AJ1117" t="s">
        <v>221</v>
      </c>
      <c r="AK1117" s="15">
        <v>40903</v>
      </c>
      <c r="AL1117">
        <v>3809.85</v>
      </c>
      <c r="AM1117">
        <f t="shared" si="51"/>
        <v>45</v>
      </c>
      <c r="AN1117" t="str">
        <f t="shared" si="52"/>
        <v>44-48</v>
      </c>
      <c r="AO1117" t="str">
        <f t="shared" si="53"/>
        <v>2.000 a 3.999</v>
      </c>
    </row>
    <row r="1118" spans="1:41" x14ac:dyDescent="0.25">
      <c r="A1118" t="s">
        <v>4180</v>
      </c>
      <c r="B1118" t="s">
        <v>207</v>
      </c>
      <c r="C1118">
        <v>3046860</v>
      </c>
      <c r="D1118">
        <v>11942332602</v>
      </c>
      <c r="E1118" t="s">
        <v>4181</v>
      </c>
      <c r="F1118" t="s">
        <v>233</v>
      </c>
      <c r="G1118" t="s">
        <v>4182</v>
      </c>
      <c r="H1118" t="s">
        <v>225</v>
      </c>
      <c r="I1118" t="s">
        <v>212</v>
      </c>
      <c r="K1118" t="s">
        <v>213</v>
      </c>
      <c r="M1118">
        <v>723</v>
      </c>
      <c r="N1118" t="s">
        <v>1032</v>
      </c>
      <c r="O1118" t="s">
        <v>215</v>
      </c>
      <c r="P1118">
        <v>585</v>
      </c>
      <c r="Q1118" t="s">
        <v>1033</v>
      </c>
      <c r="R1118" t="s">
        <v>215</v>
      </c>
      <c r="S1118" t="s">
        <v>4183</v>
      </c>
      <c r="T1118" t="s">
        <v>252</v>
      </c>
      <c r="U1118" t="s">
        <v>9755</v>
      </c>
      <c r="V1118">
        <v>3</v>
      </c>
      <c r="W1118">
        <v>4</v>
      </c>
      <c r="X1118" t="s">
        <v>218</v>
      </c>
      <c r="Z1118" t="s">
        <v>219</v>
      </c>
      <c r="AC1118">
        <v>0</v>
      </c>
      <c r="AE1118">
        <v>0</v>
      </c>
      <c r="AI1118" t="s">
        <v>220</v>
      </c>
      <c r="AJ1118" t="s">
        <v>221</v>
      </c>
      <c r="AK1118" s="15">
        <v>43241</v>
      </c>
      <c r="AL1118">
        <v>3749.85</v>
      </c>
      <c r="AM1118">
        <f t="shared" si="51"/>
        <v>29</v>
      </c>
      <c r="AN1118" t="str">
        <f t="shared" si="52"/>
        <v>29-33</v>
      </c>
      <c r="AO1118" t="str">
        <f t="shared" si="53"/>
        <v>2.000 a 3.999</v>
      </c>
    </row>
    <row r="1119" spans="1:41" x14ac:dyDescent="0.25">
      <c r="A1119" t="s">
        <v>4184</v>
      </c>
      <c r="B1119" t="s">
        <v>239</v>
      </c>
      <c r="C1119">
        <v>2467294</v>
      </c>
      <c r="D1119">
        <v>5546955619</v>
      </c>
      <c r="E1119" t="s">
        <v>4185</v>
      </c>
      <c r="F1119" t="s">
        <v>209</v>
      </c>
      <c r="G1119" t="s">
        <v>4186</v>
      </c>
      <c r="H1119" t="s">
        <v>287</v>
      </c>
      <c r="I1119" t="s">
        <v>212</v>
      </c>
      <c r="K1119" t="s">
        <v>213</v>
      </c>
      <c r="L1119" t="s">
        <v>261</v>
      </c>
      <c r="M1119">
        <v>211</v>
      </c>
      <c r="N1119" t="s">
        <v>245</v>
      </c>
      <c r="O1119" t="s">
        <v>244</v>
      </c>
      <c r="P1119">
        <v>211</v>
      </c>
      <c r="Q1119" t="s">
        <v>245</v>
      </c>
      <c r="R1119" t="s">
        <v>244</v>
      </c>
      <c r="T1119" t="s">
        <v>217</v>
      </c>
      <c r="U1119" t="s">
        <v>9756</v>
      </c>
      <c r="V1119">
        <v>3</v>
      </c>
      <c r="W1119">
        <v>11</v>
      </c>
      <c r="X1119" t="s">
        <v>381</v>
      </c>
      <c r="Z1119" t="s">
        <v>219</v>
      </c>
      <c r="AB1119" t="s">
        <v>382</v>
      </c>
      <c r="AC1119">
        <v>0</v>
      </c>
      <c r="AE1119">
        <v>26443</v>
      </c>
      <c r="AF1119" t="s">
        <v>383</v>
      </c>
      <c r="AG1119" t="s">
        <v>4187</v>
      </c>
      <c r="AH1119" t="s">
        <v>219</v>
      </c>
      <c r="AI1119" t="s">
        <v>220</v>
      </c>
      <c r="AJ1119" t="s">
        <v>221</v>
      </c>
      <c r="AK1119" s="15">
        <v>38761</v>
      </c>
      <c r="AL1119">
        <v>8601.52</v>
      </c>
      <c r="AM1119">
        <f t="shared" si="51"/>
        <v>40</v>
      </c>
      <c r="AN1119" t="str">
        <f t="shared" si="52"/>
        <v>39-43</v>
      </c>
      <c r="AO1119" t="str">
        <f t="shared" si="53"/>
        <v>8.000 a 9.999</v>
      </c>
    </row>
    <row r="1120" spans="1:41" x14ac:dyDescent="0.25">
      <c r="A1120" t="s">
        <v>4188</v>
      </c>
      <c r="B1120" t="s">
        <v>207</v>
      </c>
      <c r="C1120">
        <v>3219934</v>
      </c>
      <c r="D1120">
        <v>13756949605</v>
      </c>
      <c r="E1120" t="s">
        <v>4189</v>
      </c>
      <c r="F1120" t="s">
        <v>233</v>
      </c>
      <c r="G1120" t="s">
        <v>4190</v>
      </c>
      <c r="H1120" t="s">
        <v>225</v>
      </c>
      <c r="I1120" t="s">
        <v>212</v>
      </c>
      <c r="K1120" t="s">
        <v>213</v>
      </c>
      <c r="M1120">
        <v>908</v>
      </c>
      <c r="N1120" t="s">
        <v>3156</v>
      </c>
      <c r="O1120" t="s">
        <v>669</v>
      </c>
      <c r="P1120">
        <v>301</v>
      </c>
      <c r="Q1120" t="s">
        <v>297</v>
      </c>
      <c r="R1120" t="s">
        <v>298</v>
      </c>
      <c r="T1120" t="s">
        <v>252</v>
      </c>
      <c r="U1120" t="s">
        <v>9755</v>
      </c>
      <c r="V1120">
        <v>2</v>
      </c>
      <c r="W1120">
        <v>2</v>
      </c>
      <c r="X1120" t="s">
        <v>218</v>
      </c>
      <c r="Z1120" t="s">
        <v>219</v>
      </c>
      <c r="AC1120">
        <v>0</v>
      </c>
      <c r="AE1120">
        <v>0</v>
      </c>
      <c r="AI1120" t="s">
        <v>220</v>
      </c>
      <c r="AJ1120" t="s">
        <v>221</v>
      </c>
      <c r="AK1120" s="15">
        <v>44210</v>
      </c>
      <c r="AL1120">
        <v>3301.93</v>
      </c>
      <c r="AM1120">
        <f t="shared" si="51"/>
        <v>25</v>
      </c>
      <c r="AN1120" t="str">
        <f t="shared" si="52"/>
        <v>24-28</v>
      </c>
      <c r="AO1120" t="str">
        <f t="shared" si="53"/>
        <v>2.000 a 3.999</v>
      </c>
    </row>
    <row r="1121" spans="1:41" x14ac:dyDescent="0.25">
      <c r="A1121" t="s">
        <v>4191</v>
      </c>
      <c r="B1121" t="s">
        <v>207</v>
      </c>
      <c r="C1121">
        <v>1740944</v>
      </c>
      <c r="D1121">
        <v>6189102638</v>
      </c>
      <c r="E1121" t="s">
        <v>4192</v>
      </c>
      <c r="F1121" t="s">
        <v>233</v>
      </c>
      <c r="G1121" t="s">
        <v>4193</v>
      </c>
      <c r="H1121" t="s">
        <v>225</v>
      </c>
      <c r="I1121" t="s">
        <v>212</v>
      </c>
      <c r="K1121" t="s">
        <v>213</v>
      </c>
      <c r="M1121">
        <v>834</v>
      </c>
      <c r="N1121" t="s">
        <v>4194</v>
      </c>
      <c r="O1121" t="s">
        <v>215</v>
      </c>
      <c r="P1121">
        <v>356</v>
      </c>
      <c r="Q1121" t="s">
        <v>1214</v>
      </c>
      <c r="R1121" t="s">
        <v>215</v>
      </c>
      <c r="T1121" t="s">
        <v>217</v>
      </c>
      <c r="U1121" t="s">
        <v>9755</v>
      </c>
      <c r="V1121">
        <v>4</v>
      </c>
      <c r="W1121">
        <v>9</v>
      </c>
      <c r="X1121" t="s">
        <v>218</v>
      </c>
      <c r="Z1121" t="s">
        <v>219</v>
      </c>
      <c r="AC1121">
        <v>0</v>
      </c>
      <c r="AE1121">
        <v>0</v>
      </c>
      <c r="AI1121" t="s">
        <v>220</v>
      </c>
      <c r="AJ1121" t="s">
        <v>221</v>
      </c>
      <c r="AK1121" s="15">
        <v>40141</v>
      </c>
      <c r="AL1121">
        <v>4948.3</v>
      </c>
      <c r="AM1121">
        <f t="shared" si="51"/>
        <v>38</v>
      </c>
      <c r="AN1121" t="str">
        <f t="shared" si="52"/>
        <v>34-38</v>
      </c>
      <c r="AO1121" t="str">
        <f t="shared" si="53"/>
        <v>4.000 a 5.999</v>
      </c>
    </row>
    <row r="1122" spans="1:41" x14ac:dyDescent="0.25">
      <c r="A1122" t="s">
        <v>4195</v>
      </c>
      <c r="B1122" t="s">
        <v>239</v>
      </c>
      <c r="C1122">
        <v>2220938</v>
      </c>
      <c r="D1122">
        <v>7973237674</v>
      </c>
      <c r="E1122" t="s">
        <v>4196</v>
      </c>
      <c r="F1122" t="s">
        <v>233</v>
      </c>
      <c r="G1122" t="s">
        <v>4197</v>
      </c>
      <c r="H1122" t="s">
        <v>225</v>
      </c>
      <c r="I1122" t="s">
        <v>212</v>
      </c>
      <c r="K1122" t="s">
        <v>213</v>
      </c>
      <c r="M1122">
        <v>752</v>
      </c>
      <c r="N1122" t="s">
        <v>1306</v>
      </c>
      <c r="O1122" t="s">
        <v>283</v>
      </c>
      <c r="P1122">
        <v>743</v>
      </c>
      <c r="Q1122" t="s">
        <v>282</v>
      </c>
      <c r="R1122" t="s">
        <v>283</v>
      </c>
      <c r="T1122" t="s">
        <v>252</v>
      </c>
      <c r="U1122" t="s">
        <v>9754</v>
      </c>
      <c r="V1122">
        <v>4</v>
      </c>
      <c r="W1122">
        <v>6</v>
      </c>
      <c r="X1122" t="s">
        <v>218</v>
      </c>
      <c r="Z1122" t="s">
        <v>219</v>
      </c>
      <c r="AC1122">
        <v>0</v>
      </c>
      <c r="AE1122">
        <v>0</v>
      </c>
      <c r="AI1122" t="s">
        <v>220</v>
      </c>
      <c r="AJ1122" t="s">
        <v>221</v>
      </c>
      <c r="AK1122" s="15">
        <v>42108</v>
      </c>
      <c r="AL1122">
        <v>3301.93</v>
      </c>
      <c r="AM1122">
        <f t="shared" si="51"/>
        <v>36</v>
      </c>
      <c r="AN1122" t="str">
        <f t="shared" si="52"/>
        <v>34-38</v>
      </c>
      <c r="AO1122" t="str">
        <f t="shared" si="53"/>
        <v>2.000 a 3.999</v>
      </c>
    </row>
    <row r="1123" spans="1:41" x14ac:dyDescent="0.25">
      <c r="A1123" t="s">
        <v>4198</v>
      </c>
      <c r="B1123" t="s">
        <v>207</v>
      </c>
      <c r="C1123">
        <v>1401888</v>
      </c>
      <c r="D1123">
        <v>6958569601</v>
      </c>
      <c r="E1123" t="s">
        <v>4199</v>
      </c>
      <c r="F1123" t="s">
        <v>233</v>
      </c>
      <c r="G1123" t="s">
        <v>4200</v>
      </c>
      <c r="H1123" t="s">
        <v>225</v>
      </c>
      <c r="I1123" t="s">
        <v>212</v>
      </c>
      <c r="K1123" t="s">
        <v>4201</v>
      </c>
      <c r="M1123">
        <v>1217</v>
      </c>
      <c r="N1123" t="s">
        <v>914</v>
      </c>
      <c r="O1123" t="s">
        <v>228</v>
      </c>
      <c r="P1123">
        <v>29</v>
      </c>
      <c r="Q1123" t="s">
        <v>229</v>
      </c>
      <c r="R1123" t="s">
        <v>215</v>
      </c>
      <c r="T1123" t="s">
        <v>217</v>
      </c>
      <c r="U1123" t="s">
        <v>9756</v>
      </c>
      <c r="V1123">
        <v>2</v>
      </c>
      <c r="W1123">
        <v>2</v>
      </c>
      <c r="X1123" t="s">
        <v>218</v>
      </c>
      <c r="Z1123" t="s">
        <v>219</v>
      </c>
      <c r="AC1123">
        <v>0</v>
      </c>
      <c r="AE1123">
        <v>0</v>
      </c>
      <c r="AI1123" t="s">
        <v>220</v>
      </c>
      <c r="AJ1123" t="s">
        <v>221</v>
      </c>
      <c r="AK1123" s="15">
        <v>43801</v>
      </c>
      <c r="AL1123">
        <v>16456.73</v>
      </c>
      <c r="AM1123">
        <f t="shared" si="51"/>
        <v>36</v>
      </c>
      <c r="AN1123" t="str">
        <f t="shared" si="52"/>
        <v>34-38</v>
      </c>
      <c r="AO1123" t="str">
        <f t="shared" si="53"/>
        <v>16.000 a 17.999</v>
      </c>
    </row>
    <row r="1124" spans="1:41" x14ac:dyDescent="0.25">
      <c r="A1124" t="s">
        <v>4202</v>
      </c>
      <c r="B1124" t="s">
        <v>207</v>
      </c>
      <c r="C1124">
        <v>1932911</v>
      </c>
      <c r="D1124">
        <v>4153530689</v>
      </c>
      <c r="E1124" t="s">
        <v>4203</v>
      </c>
      <c r="F1124" t="s">
        <v>233</v>
      </c>
      <c r="G1124" t="s">
        <v>4204</v>
      </c>
      <c r="H1124" t="s">
        <v>225</v>
      </c>
      <c r="I1124" t="s">
        <v>212</v>
      </c>
      <c r="K1124" t="s">
        <v>213</v>
      </c>
      <c r="M1124">
        <v>74</v>
      </c>
      <c r="N1124" t="s">
        <v>609</v>
      </c>
      <c r="O1124" t="s">
        <v>215</v>
      </c>
      <c r="P1124">
        <v>59</v>
      </c>
      <c r="Q1124" t="s">
        <v>251</v>
      </c>
      <c r="R1124" t="s">
        <v>215</v>
      </c>
      <c r="T1124" t="s">
        <v>217</v>
      </c>
      <c r="U1124" t="s">
        <v>9754</v>
      </c>
      <c r="V1124">
        <v>4</v>
      </c>
      <c r="W1124">
        <v>8</v>
      </c>
      <c r="X1124" t="s">
        <v>218</v>
      </c>
      <c r="Z1124" t="s">
        <v>219</v>
      </c>
      <c r="AC1124">
        <v>0</v>
      </c>
      <c r="AE1124">
        <v>0</v>
      </c>
      <c r="AI1124" t="s">
        <v>220</v>
      </c>
      <c r="AJ1124" t="s">
        <v>221</v>
      </c>
      <c r="AK1124" s="15">
        <v>41009</v>
      </c>
      <c r="AL1124">
        <v>3707.09</v>
      </c>
      <c r="AM1124">
        <f t="shared" si="51"/>
        <v>44</v>
      </c>
      <c r="AN1124" t="str">
        <f t="shared" si="52"/>
        <v>44-48</v>
      </c>
      <c r="AO1124" t="str">
        <f t="shared" si="53"/>
        <v>2.000 a 3.999</v>
      </c>
    </row>
    <row r="1125" spans="1:41" x14ac:dyDescent="0.25">
      <c r="A1125" t="s">
        <v>4205</v>
      </c>
      <c r="B1125" t="s">
        <v>207</v>
      </c>
      <c r="C1125">
        <v>2235548</v>
      </c>
      <c r="D1125">
        <v>75835444672</v>
      </c>
      <c r="E1125" t="s">
        <v>4206</v>
      </c>
      <c r="F1125" t="s">
        <v>233</v>
      </c>
      <c r="G1125" t="s">
        <v>4207</v>
      </c>
      <c r="H1125" t="s">
        <v>225</v>
      </c>
      <c r="I1125" t="s">
        <v>212</v>
      </c>
      <c r="K1125" t="s">
        <v>213</v>
      </c>
      <c r="M1125">
        <v>648</v>
      </c>
      <c r="N1125" t="s">
        <v>2581</v>
      </c>
      <c r="O1125" t="s">
        <v>215</v>
      </c>
      <c r="P1125">
        <v>131</v>
      </c>
      <c r="Q1125" t="s">
        <v>357</v>
      </c>
      <c r="R1125" t="s">
        <v>215</v>
      </c>
      <c r="T1125" t="s">
        <v>217</v>
      </c>
      <c r="U1125" t="s">
        <v>9755</v>
      </c>
      <c r="V1125">
        <v>4</v>
      </c>
      <c r="W1125">
        <v>5</v>
      </c>
      <c r="X1125" t="s">
        <v>218</v>
      </c>
      <c r="Z1125" t="s">
        <v>219</v>
      </c>
      <c r="AC1125">
        <v>0</v>
      </c>
      <c r="AE1125">
        <v>0</v>
      </c>
      <c r="AI1125" t="s">
        <v>220</v>
      </c>
      <c r="AJ1125" t="s">
        <v>221</v>
      </c>
      <c r="AK1125" s="15">
        <v>42186</v>
      </c>
      <c r="AL1125">
        <v>5133.46</v>
      </c>
      <c r="AM1125">
        <f t="shared" si="51"/>
        <v>50</v>
      </c>
      <c r="AN1125" t="str">
        <f t="shared" si="52"/>
        <v>49-53</v>
      </c>
      <c r="AO1125" t="str">
        <f t="shared" si="53"/>
        <v>4.000 a 5.999</v>
      </c>
    </row>
    <row r="1126" spans="1:41" x14ac:dyDescent="0.25">
      <c r="A1126" t="s">
        <v>4208</v>
      </c>
      <c r="B1126" t="s">
        <v>239</v>
      </c>
      <c r="C1126">
        <v>2575403</v>
      </c>
      <c r="D1126">
        <v>5517271600</v>
      </c>
      <c r="E1126" t="s">
        <v>4209</v>
      </c>
      <c r="F1126" t="s">
        <v>233</v>
      </c>
      <c r="G1126" t="s">
        <v>4210</v>
      </c>
      <c r="H1126" t="s">
        <v>225</v>
      </c>
      <c r="I1126" t="s">
        <v>212</v>
      </c>
      <c r="K1126" t="s">
        <v>242</v>
      </c>
      <c r="L1126" t="s">
        <v>4211</v>
      </c>
      <c r="M1126">
        <v>472</v>
      </c>
      <c r="N1126" t="s">
        <v>546</v>
      </c>
      <c r="O1126" t="s">
        <v>244</v>
      </c>
      <c r="P1126">
        <v>211</v>
      </c>
      <c r="Q1126" t="s">
        <v>245</v>
      </c>
      <c r="R1126" t="s">
        <v>244</v>
      </c>
      <c r="T1126" t="s">
        <v>230</v>
      </c>
      <c r="U1126" t="s">
        <v>9756</v>
      </c>
      <c r="V1126">
        <v>4</v>
      </c>
      <c r="W1126">
        <v>8</v>
      </c>
      <c r="X1126" t="s">
        <v>218</v>
      </c>
      <c r="Z1126" t="s">
        <v>219</v>
      </c>
      <c r="AC1126">
        <v>0</v>
      </c>
      <c r="AE1126">
        <v>0</v>
      </c>
      <c r="AI1126" t="s">
        <v>220</v>
      </c>
      <c r="AJ1126" t="s">
        <v>221</v>
      </c>
      <c r="AK1126" s="15">
        <v>40617</v>
      </c>
      <c r="AL1126">
        <v>14002.51</v>
      </c>
      <c r="AM1126">
        <f t="shared" si="51"/>
        <v>41</v>
      </c>
      <c r="AN1126" t="str">
        <f t="shared" si="52"/>
        <v>39-43</v>
      </c>
      <c r="AO1126" t="str">
        <f t="shared" si="53"/>
        <v>14.000 a 15.999</v>
      </c>
    </row>
    <row r="1127" spans="1:41" x14ac:dyDescent="0.25">
      <c r="A1127" t="s">
        <v>4212</v>
      </c>
      <c r="B1127" t="s">
        <v>207</v>
      </c>
      <c r="C1127">
        <v>1434755</v>
      </c>
      <c r="D1127">
        <v>3661354655</v>
      </c>
      <c r="E1127" t="s">
        <v>4213</v>
      </c>
      <c r="F1127" t="s">
        <v>209</v>
      </c>
      <c r="G1127" t="s">
        <v>4214</v>
      </c>
      <c r="H1127" t="s">
        <v>211</v>
      </c>
      <c r="I1127" t="s">
        <v>212</v>
      </c>
      <c r="K1127" t="s">
        <v>317</v>
      </c>
      <c r="L1127" t="s">
        <v>4215</v>
      </c>
      <c r="M1127">
        <v>97</v>
      </c>
      <c r="N1127" t="s">
        <v>723</v>
      </c>
      <c r="O1127" t="s">
        <v>228</v>
      </c>
      <c r="P1127">
        <v>92</v>
      </c>
      <c r="Q1127" t="s">
        <v>724</v>
      </c>
      <c r="R1127" t="s">
        <v>228</v>
      </c>
      <c r="T1127" t="s">
        <v>252</v>
      </c>
      <c r="U1127" t="s">
        <v>9755</v>
      </c>
      <c r="V1127">
        <v>4</v>
      </c>
      <c r="W1127">
        <v>13</v>
      </c>
      <c r="X1127" t="s">
        <v>218</v>
      </c>
      <c r="Z1127" t="s">
        <v>219</v>
      </c>
      <c r="AC1127">
        <v>0</v>
      </c>
      <c r="AE1127">
        <v>0</v>
      </c>
      <c r="AI1127" t="s">
        <v>220</v>
      </c>
      <c r="AJ1127" t="s">
        <v>221</v>
      </c>
      <c r="AK1127" s="15">
        <v>37939</v>
      </c>
      <c r="AL1127">
        <v>5974.23</v>
      </c>
      <c r="AM1127">
        <f t="shared" si="51"/>
        <v>44</v>
      </c>
      <c r="AN1127" t="str">
        <f t="shared" si="52"/>
        <v>44-48</v>
      </c>
      <c r="AO1127" t="str">
        <f t="shared" si="53"/>
        <v>4.000 a 5.999</v>
      </c>
    </row>
    <row r="1128" spans="1:41" x14ac:dyDescent="0.25">
      <c r="A1128" t="s">
        <v>4216</v>
      </c>
      <c r="B1128" t="s">
        <v>207</v>
      </c>
      <c r="C1128">
        <v>1840385</v>
      </c>
      <c r="D1128">
        <v>8375113646</v>
      </c>
      <c r="E1128" t="s">
        <v>4217</v>
      </c>
      <c r="F1128" t="s">
        <v>209</v>
      </c>
      <c r="G1128" t="s">
        <v>4218</v>
      </c>
      <c r="H1128" t="s">
        <v>225</v>
      </c>
      <c r="I1128" t="s">
        <v>212</v>
      </c>
      <c r="K1128" t="s">
        <v>213</v>
      </c>
      <c r="M1128">
        <v>301</v>
      </c>
      <c r="N1128" t="s">
        <v>297</v>
      </c>
      <c r="O1128" t="s">
        <v>298</v>
      </c>
      <c r="P1128">
        <v>301</v>
      </c>
      <c r="Q1128" t="s">
        <v>297</v>
      </c>
      <c r="R1128" t="s">
        <v>298</v>
      </c>
      <c r="T1128" t="s">
        <v>217</v>
      </c>
      <c r="U1128" t="s">
        <v>9755</v>
      </c>
      <c r="V1128">
        <v>4</v>
      </c>
      <c r="W1128">
        <v>8</v>
      </c>
      <c r="X1128" t="s">
        <v>218</v>
      </c>
      <c r="Z1128" t="s">
        <v>219</v>
      </c>
      <c r="AC1128">
        <v>0</v>
      </c>
      <c r="AE1128">
        <v>0</v>
      </c>
      <c r="AI1128" t="s">
        <v>220</v>
      </c>
      <c r="AJ1128" t="s">
        <v>221</v>
      </c>
      <c r="AK1128" s="15">
        <v>40563</v>
      </c>
      <c r="AL1128">
        <v>4824.79</v>
      </c>
      <c r="AM1128">
        <f t="shared" si="51"/>
        <v>36</v>
      </c>
      <c r="AN1128" t="str">
        <f t="shared" si="52"/>
        <v>34-38</v>
      </c>
      <c r="AO1128" t="str">
        <f t="shared" si="53"/>
        <v>4.000 a 5.999</v>
      </c>
    </row>
    <row r="1129" spans="1:41" x14ac:dyDescent="0.25">
      <c r="A1129" t="s">
        <v>4219</v>
      </c>
      <c r="B1129" t="s">
        <v>239</v>
      </c>
      <c r="C1129">
        <v>410126</v>
      </c>
      <c r="D1129">
        <v>21265470600</v>
      </c>
      <c r="E1129" t="s">
        <v>4220</v>
      </c>
      <c r="F1129" t="s">
        <v>209</v>
      </c>
      <c r="G1129" t="s">
        <v>4221</v>
      </c>
      <c r="H1129" t="s">
        <v>225</v>
      </c>
      <c r="I1129" t="s">
        <v>212</v>
      </c>
      <c r="K1129" t="s">
        <v>213</v>
      </c>
      <c r="L1129" t="s">
        <v>261</v>
      </c>
      <c r="M1129">
        <v>492</v>
      </c>
      <c r="N1129" t="s">
        <v>747</v>
      </c>
      <c r="O1129" t="s">
        <v>244</v>
      </c>
      <c r="P1129">
        <v>211</v>
      </c>
      <c r="Q1129" t="s">
        <v>245</v>
      </c>
      <c r="R1129" t="s">
        <v>244</v>
      </c>
      <c r="T1129" t="s">
        <v>290</v>
      </c>
      <c r="U1129" t="s">
        <v>9754</v>
      </c>
      <c r="V1129">
        <v>4</v>
      </c>
      <c r="W1129">
        <v>16</v>
      </c>
      <c r="X1129" t="s">
        <v>218</v>
      </c>
      <c r="Z1129" t="s">
        <v>219</v>
      </c>
      <c r="AC1129">
        <v>0</v>
      </c>
      <c r="AE1129">
        <v>0</v>
      </c>
      <c r="AI1129" t="s">
        <v>220</v>
      </c>
      <c r="AJ1129" t="s">
        <v>221</v>
      </c>
      <c r="AK1129" s="15">
        <v>29373</v>
      </c>
      <c r="AL1129">
        <v>12140.63</v>
      </c>
      <c r="AM1129">
        <f t="shared" si="51"/>
        <v>70</v>
      </c>
      <c r="AN1129" t="str">
        <f t="shared" si="52"/>
        <v>69 ou mais</v>
      </c>
      <c r="AO1129" t="str">
        <f t="shared" si="53"/>
        <v>12.000 a 13.999</v>
      </c>
    </row>
    <row r="1130" spans="1:41" x14ac:dyDescent="0.25">
      <c r="A1130" t="s">
        <v>4222</v>
      </c>
      <c r="B1130" t="s">
        <v>207</v>
      </c>
      <c r="C1130">
        <v>1672946</v>
      </c>
      <c r="D1130">
        <v>62990225668</v>
      </c>
      <c r="E1130" t="s">
        <v>4223</v>
      </c>
      <c r="F1130" t="s">
        <v>209</v>
      </c>
      <c r="G1130" t="s">
        <v>4224</v>
      </c>
      <c r="H1130" t="s">
        <v>225</v>
      </c>
      <c r="I1130" t="s">
        <v>212</v>
      </c>
      <c r="K1130" t="s">
        <v>213</v>
      </c>
      <c r="L1130" t="s">
        <v>261</v>
      </c>
      <c r="M1130">
        <v>847</v>
      </c>
      <c r="N1130" t="s">
        <v>4225</v>
      </c>
      <c r="O1130" t="s">
        <v>215</v>
      </c>
      <c r="P1130">
        <v>356</v>
      </c>
      <c r="Q1130" t="s">
        <v>1214</v>
      </c>
      <c r="R1130" t="s">
        <v>215</v>
      </c>
      <c r="T1130" t="s">
        <v>263</v>
      </c>
      <c r="U1130" t="s">
        <v>9755</v>
      </c>
      <c r="V1130">
        <v>4</v>
      </c>
      <c r="W1130">
        <v>10</v>
      </c>
      <c r="X1130" t="s">
        <v>218</v>
      </c>
      <c r="Z1130" t="s">
        <v>219</v>
      </c>
      <c r="AC1130">
        <v>0</v>
      </c>
      <c r="AE1130">
        <v>0</v>
      </c>
      <c r="AI1130" t="s">
        <v>220</v>
      </c>
      <c r="AJ1130" t="s">
        <v>221</v>
      </c>
      <c r="AK1130" s="15">
        <v>39835</v>
      </c>
      <c r="AL1130">
        <v>6777.22</v>
      </c>
      <c r="AM1130">
        <f t="shared" si="51"/>
        <v>54</v>
      </c>
      <c r="AN1130" t="str">
        <f t="shared" si="52"/>
        <v>54-58</v>
      </c>
      <c r="AO1130" t="str">
        <f t="shared" si="53"/>
        <v>6.000 a 7.999</v>
      </c>
    </row>
    <row r="1131" spans="1:41" x14ac:dyDescent="0.25">
      <c r="A1131" t="s">
        <v>4226</v>
      </c>
      <c r="B1131" t="s">
        <v>207</v>
      </c>
      <c r="C1131">
        <v>1123558</v>
      </c>
      <c r="D1131">
        <v>48328120682</v>
      </c>
      <c r="E1131" t="s">
        <v>4227</v>
      </c>
      <c r="F1131" t="s">
        <v>209</v>
      </c>
      <c r="G1131" t="s">
        <v>4228</v>
      </c>
      <c r="H1131" t="s">
        <v>211</v>
      </c>
      <c r="I1131" t="s">
        <v>212</v>
      </c>
      <c r="K1131" t="s">
        <v>242</v>
      </c>
      <c r="L1131" t="s">
        <v>4229</v>
      </c>
      <c r="M1131">
        <v>60</v>
      </c>
      <c r="N1131" t="s">
        <v>481</v>
      </c>
      <c r="O1131" t="s">
        <v>215</v>
      </c>
      <c r="P1131">
        <v>59</v>
      </c>
      <c r="Q1131" t="s">
        <v>251</v>
      </c>
      <c r="R1131" t="s">
        <v>215</v>
      </c>
      <c r="T1131" t="s">
        <v>217</v>
      </c>
      <c r="U1131" t="s">
        <v>9752</v>
      </c>
      <c r="V1131">
        <v>4</v>
      </c>
      <c r="W1131">
        <v>16</v>
      </c>
      <c r="X1131" t="s">
        <v>218</v>
      </c>
      <c r="Z1131" t="s">
        <v>219</v>
      </c>
      <c r="AC1131">
        <v>0</v>
      </c>
      <c r="AE1131">
        <v>0</v>
      </c>
      <c r="AI1131" t="s">
        <v>220</v>
      </c>
      <c r="AJ1131" t="s">
        <v>221</v>
      </c>
      <c r="AK1131" s="15">
        <v>34715</v>
      </c>
      <c r="AL1131">
        <v>3539.67</v>
      </c>
      <c r="AM1131">
        <f t="shared" si="51"/>
        <v>59</v>
      </c>
      <c r="AN1131" t="str">
        <f t="shared" si="52"/>
        <v>59-63</v>
      </c>
      <c r="AO1131" t="str">
        <f t="shared" si="53"/>
        <v>2.000 a 3.999</v>
      </c>
    </row>
    <row r="1132" spans="1:41" x14ac:dyDescent="0.25">
      <c r="A1132" t="s">
        <v>4230</v>
      </c>
      <c r="B1132" t="s">
        <v>239</v>
      </c>
      <c r="C1132">
        <v>2563140</v>
      </c>
      <c r="D1132">
        <v>5223692608</v>
      </c>
      <c r="E1132" t="s">
        <v>4231</v>
      </c>
      <c r="F1132" t="s">
        <v>209</v>
      </c>
      <c r="G1132" t="s">
        <v>4232</v>
      </c>
      <c r="H1132" t="s">
        <v>225</v>
      </c>
      <c r="I1132" t="s">
        <v>212</v>
      </c>
      <c r="K1132" t="s">
        <v>213</v>
      </c>
      <c r="M1132">
        <v>771</v>
      </c>
      <c r="N1132" t="s">
        <v>303</v>
      </c>
      <c r="O1132" t="s">
        <v>283</v>
      </c>
      <c r="P1132">
        <v>746</v>
      </c>
      <c r="Q1132" t="s">
        <v>289</v>
      </c>
      <c r="R1132" t="s">
        <v>283</v>
      </c>
      <c r="T1132" t="s">
        <v>230</v>
      </c>
      <c r="U1132" t="s">
        <v>9756</v>
      </c>
      <c r="V1132">
        <v>4</v>
      </c>
      <c r="W1132">
        <v>7</v>
      </c>
      <c r="X1132" t="s">
        <v>218</v>
      </c>
      <c r="Z1132" t="s">
        <v>219</v>
      </c>
      <c r="AC1132">
        <v>0</v>
      </c>
      <c r="AE1132">
        <v>0</v>
      </c>
      <c r="AI1132" t="s">
        <v>220</v>
      </c>
      <c r="AJ1132" t="s">
        <v>221</v>
      </c>
      <c r="AK1132" s="15">
        <v>41313</v>
      </c>
      <c r="AL1132">
        <v>22330.58</v>
      </c>
      <c r="AM1132">
        <f t="shared" si="51"/>
        <v>40</v>
      </c>
      <c r="AN1132" t="str">
        <f t="shared" si="52"/>
        <v>39-43</v>
      </c>
      <c r="AO1132" t="str">
        <f t="shared" si="53"/>
        <v>20.000 ou mais</v>
      </c>
    </row>
    <row r="1133" spans="1:41" x14ac:dyDescent="0.25">
      <c r="A1133" t="s">
        <v>4233</v>
      </c>
      <c r="B1133" t="s">
        <v>239</v>
      </c>
      <c r="C1133">
        <v>1101450</v>
      </c>
      <c r="D1133">
        <v>1460580621</v>
      </c>
      <c r="E1133" t="s">
        <v>4234</v>
      </c>
      <c r="F1133" t="s">
        <v>233</v>
      </c>
      <c r="G1133" t="s">
        <v>4235</v>
      </c>
      <c r="H1133" t="s">
        <v>211</v>
      </c>
      <c r="I1133" t="s">
        <v>212</v>
      </c>
      <c r="K1133" t="s">
        <v>213</v>
      </c>
      <c r="M1133">
        <v>498</v>
      </c>
      <c r="N1133" t="s">
        <v>423</v>
      </c>
      <c r="O1133" t="s">
        <v>244</v>
      </c>
      <c r="P1133">
        <v>211</v>
      </c>
      <c r="Q1133" t="s">
        <v>245</v>
      </c>
      <c r="R1133" t="s">
        <v>244</v>
      </c>
      <c r="T1133" t="s">
        <v>771</v>
      </c>
      <c r="U1133" t="s">
        <v>9754</v>
      </c>
      <c r="V1133">
        <v>4</v>
      </c>
      <c r="W1133">
        <v>5</v>
      </c>
      <c r="X1133" t="s">
        <v>218</v>
      </c>
      <c r="Z1133" t="s">
        <v>219</v>
      </c>
      <c r="AC1133">
        <v>0</v>
      </c>
      <c r="AE1133">
        <v>0</v>
      </c>
      <c r="AI1133" t="s">
        <v>220</v>
      </c>
      <c r="AJ1133" t="s">
        <v>221</v>
      </c>
      <c r="AK1133" s="15">
        <v>42492</v>
      </c>
      <c r="AL1133">
        <v>3305.12</v>
      </c>
      <c r="AM1133">
        <f t="shared" si="51"/>
        <v>39</v>
      </c>
      <c r="AN1133" t="str">
        <f t="shared" si="52"/>
        <v>39-43</v>
      </c>
      <c r="AO1133" t="str">
        <f t="shared" si="53"/>
        <v>2.000 a 3.999</v>
      </c>
    </row>
    <row r="1134" spans="1:41" x14ac:dyDescent="0.25">
      <c r="A1134" t="s">
        <v>4236</v>
      </c>
      <c r="B1134" t="s">
        <v>239</v>
      </c>
      <c r="C1134">
        <v>1454266</v>
      </c>
      <c r="D1134">
        <v>49831330625</v>
      </c>
      <c r="E1134" t="s">
        <v>4237</v>
      </c>
      <c r="F1134" t="s">
        <v>209</v>
      </c>
      <c r="G1134" t="s">
        <v>4238</v>
      </c>
      <c r="H1134" t="s">
        <v>225</v>
      </c>
      <c r="I1134" t="s">
        <v>212</v>
      </c>
      <c r="K1134" t="s">
        <v>213</v>
      </c>
      <c r="L1134" t="s">
        <v>261</v>
      </c>
      <c r="M1134">
        <v>771</v>
      </c>
      <c r="N1134" t="s">
        <v>303</v>
      </c>
      <c r="O1134" t="s">
        <v>283</v>
      </c>
      <c r="P1134">
        <v>769</v>
      </c>
      <c r="Q1134" t="s">
        <v>288</v>
      </c>
      <c r="R1134" t="s">
        <v>283</v>
      </c>
      <c r="T1134" t="s">
        <v>217</v>
      </c>
      <c r="U1134" t="s">
        <v>9756</v>
      </c>
      <c r="V1134">
        <v>4</v>
      </c>
      <c r="W1134">
        <v>13</v>
      </c>
      <c r="X1134" t="s">
        <v>218</v>
      </c>
      <c r="Z1134" t="s">
        <v>219</v>
      </c>
      <c r="AC1134">
        <v>0</v>
      </c>
      <c r="AE1134">
        <v>0</v>
      </c>
      <c r="AI1134" t="s">
        <v>220</v>
      </c>
      <c r="AJ1134" t="s">
        <v>221</v>
      </c>
      <c r="AK1134" s="15">
        <v>38133</v>
      </c>
      <c r="AL1134">
        <v>11710.17</v>
      </c>
      <c r="AM1134">
        <f t="shared" si="51"/>
        <v>61</v>
      </c>
      <c r="AN1134" t="str">
        <f t="shared" si="52"/>
        <v>59-63</v>
      </c>
      <c r="AO1134" t="str">
        <f t="shared" si="53"/>
        <v>10.000 a 11.999</v>
      </c>
    </row>
    <row r="1135" spans="1:41" x14ac:dyDescent="0.25">
      <c r="A1135" t="s">
        <v>4239</v>
      </c>
      <c r="B1135" t="s">
        <v>207</v>
      </c>
      <c r="C1135">
        <v>2904821</v>
      </c>
      <c r="D1135">
        <v>10583798608</v>
      </c>
      <c r="E1135" t="s">
        <v>4240</v>
      </c>
      <c r="F1135" t="s">
        <v>233</v>
      </c>
      <c r="G1135" t="s">
        <v>4241</v>
      </c>
      <c r="H1135" t="s">
        <v>225</v>
      </c>
      <c r="I1135" t="s">
        <v>212</v>
      </c>
      <c r="K1135" t="s">
        <v>213</v>
      </c>
      <c r="M1135">
        <v>288</v>
      </c>
      <c r="N1135" t="s">
        <v>979</v>
      </c>
      <c r="O1135" t="s">
        <v>362</v>
      </c>
      <c r="P1135">
        <v>288</v>
      </c>
      <c r="Q1135" t="s">
        <v>979</v>
      </c>
      <c r="R1135" t="s">
        <v>362</v>
      </c>
      <c r="T1135" t="s">
        <v>327</v>
      </c>
      <c r="U1135" t="s">
        <v>9755</v>
      </c>
      <c r="V1135">
        <v>4</v>
      </c>
      <c r="W1135">
        <v>5</v>
      </c>
      <c r="X1135" t="s">
        <v>218</v>
      </c>
      <c r="Z1135" t="s">
        <v>219</v>
      </c>
      <c r="AC1135">
        <v>0</v>
      </c>
      <c r="AE1135">
        <v>0</v>
      </c>
      <c r="AI1135" t="s">
        <v>220</v>
      </c>
      <c r="AJ1135" t="s">
        <v>221</v>
      </c>
      <c r="AK1135" s="15">
        <v>42347</v>
      </c>
      <c r="AL1135">
        <v>3518.27</v>
      </c>
      <c r="AM1135">
        <f t="shared" si="51"/>
        <v>30</v>
      </c>
      <c r="AN1135" t="str">
        <f t="shared" si="52"/>
        <v>29-33</v>
      </c>
      <c r="AO1135" t="str">
        <f t="shared" si="53"/>
        <v>2.000 a 3.999</v>
      </c>
    </row>
    <row r="1136" spans="1:41" x14ac:dyDescent="0.25">
      <c r="A1136" t="s">
        <v>4242</v>
      </c>
      <c r="B1136" t="s">
        <v>207</v>
      </c>
      <c r="C1136">
        <v>2865027</v>
      </c>
      <c r="D1136">
        <v>10039710670</v>
      </c>
      <c r="E1136" t="s">
        <v>4243</v>
      </c>
      <c r="F1136" t="s">
        <v>233</v>
      </c>
      <c r="G1136" t="s">
        <v>4244</v>
      </c>
      <c r="H1136" t="s">
        <v>225</v>
      </c>
      <c r="I1136" t="s">
        <v>212</v>
      </c>
      <c r="K1136" t="s">
        <v>213</v>
      </c>
      <c r="M1136">
        <v>71</v>
      </c>
      <c r="N1136" t="s">
        <v>498</v>
      </c>
      <c r="O1136" t="s">
        <v>215</v>
      </c>
      <c r="P1136">
        <v>29</v>
      </c>
      <c r="Q1136" t="s">
        <v>229</v>
      </c>
      <c r="R1136" t="s">
        <v>215</v>
      </c>
      <c r="T1136" t="s">
        <v>217</v>
      </c>
      <c r="U1136" t="s">
        <v>9755</v>
      </c>
      <c r="V1136">
        <v>4</v>
      </c>
      <c r="W1136">
        <v>8</v>
      </c>
      <c r="X1136" t="s">
        <v>218</v>
      </c>
      <c r="Z1136" t="s">
        <v>219</v>
      </c>
      <c r="AC1136">
        <v>0</v>
      </c>
      <c r="AE1136">
        <v>0</v>
      </c>
      <c r="AI1136" t="s">
        <v>220</v>
      </c>
      <c r="AJ1136" t="s">
        <v>221</v>
      </c>
      <c r="AK1136" s="15">
        <v>41037</v>
      </c>
      <c r="AL1136">
        <v>4797.8500000000004</v>
      </c>
      <c r="AM1136">
        <f t="shared" si="51"/>
        <v>31</v>
      </c>
      <c r="AN1136" t="str">
        <f t="shared" si="52"/>
        <v>29-33</v>
      </c>
      <c r="AO1136" t="str">
        <f t="shared" si="53"/>
        <v>4.000 a 5.999</v>
      </c>
    </row>
    <row r="1137" spans="1:41" x14ac:dyDescent="0.25">
      <c r="A1137" t="s">
        <v>4245</v>
      </c>
      <c r="B1137" t="s">
        <v>207</v>
      </c>
      <c r="C1137">
        <v>2133179</v>
      </c>
      <c r="D1137">
        <v>9825042680</v>
      </c>
      <c r="E1137" t="s">
        <v>4246</v>
      </c>
      <c r="F1137" t="s">
        <v>233</v>
      </c>
      <c r="G1137" t="s">
        <v>4247</v>
      </c>
      <c r="H1137" t="s">
        <v>225</v>
      </c>
      <c r="I1137" t="s">
        <v>212</v>
      </c>
      <c r="K1137" t="s">
        <v>4201</v>
      </c>
      <c r="M1137">
        <v>301</v>
      </c>
      <c r="N1137" t="s">
        <v>297</v>
      </c>
      <c r="O1137" t="s">
        <v>298</v>
      </c>
      <c r="P1137">
        <v>301</v>
      </c>
      <c r="Q1137" t="s">
        <v>297</v>
      </c>
      <c r="R1137" t="s">
        <v>298</v>
      </c>
      <c r="T1137" t="s">
        <v>263</v>
      </c>
      <c r="U1137" t="s">
        <v>9755</v>
      </c>
      <c r="V1137">
        <v>4</v>
      </c>
      <c r="W1137">
        <v>6</v>
      </c>
      <c r="X1137" t="s">
        <v>218</v>
      </c>
      <c r="Z1137" t="s">
        <v>219</v>
      </c>
      <c r="AC1137">
        <v>0</v>
      </c>
      <c r="AE1137">
        <v>0</v>
      </c>
      <c r="AI1137" t="s">
        <v>220</v>
      </c>
      <c r="AJ1137" t="s">
        <v>221</v>
      </c>
      <c r="AK1137" s="15">
        <v>41821</v>
      </c>
      <c r="AL1137">
        <v>6147.85</v>
      </c>
      <c r="AM1137">
        <f t="shared" si="51"/>
        <v>33</v>
      </c>
      <c r="AN1137" t="str">
        <f t="shared" si="52"/>
        <v>29-33</v>
      </c>
      <c r="AO1137" t="str">
        <f t="shared" si="53"/>
        <v>6.000 a 7.999</v>
      </c>
    </row>
    <row r="1138" spans="1:41" x14ac:dyDescent="0.25">
      <c r="A1138" t="s">
        <v>4248</v>
      </c>
      <c r="B1138" t="s">
        <v>207</v>
      </c>
      <c r="C1138">
        <v>1829534</v>
      </c>
      <c r="D1138">
        <v>6975687684</v>
      </c>
      <c r="E1138" t="s">
        <v>4249</v>
      </c>
      <c r="F1138" t="s">
        <v>233</v>
      </c>
      <c r="G1138" t="s">
        <v>4250</v>
      </c>
      <c r="H1138" t="s">
        <v>211</v>
      </c>
      <c r="I1138" t="s">
        <v>212</v>
      </c>
      <c r="K1138" t="s">
        <v>1284</v>
      </c>
      <c r="M1138">
        <v>314</v>
      </c>
      <c r="N1138" t="s">
        <v>641</v>
      </c>
      <c r="O1138" t="s">
        <v>362</v>
      </c>
      <c r="P1138">
        <v>314</v>
      </c>
      <c r="Q1138" t="s">
        <v>641</v>
      </c>
      <c r="R1138" t="s">
        <v>362</v>
      </c>
      <c r="T1138" t="s">
        <v>217</v>
      </c>
      <c r="U1138" t="s">
        <v>9755</v>
      </c>
      <c r="V1138">
        <v>4</v>
      </c>
      <c r="W1138">
        <v>8</v>
      </c>
      <c r="X1138" t="s">
        <v>218</v>
      </c>
      <c r="Z1138" t="s">
        <v>219</v>
      </c>
      <c r="AC1138">
        <v>0</v>
      </c>
      <c r="AE1138">
        <v>0</v>
      </c>
      <c r="AI1138" t="s">
        <v>220</v>
      </c>
      <c r="AJ1138" t="s">
        <v>221</v>
      </c>
      <c r="AK1138" s="15">
        <v>40512</v>
      </c>
      <c r="AL1138">
        <v>4663.6499999999996</v>
      </c>
      <c r="AM1138">
        <f t="shared" si="51"/>
        <v>38</v>
      </c>
      <c r="AN1138" t="str">
        <f t="shared" si="52"/>
        <v>34-38</v>
      </c>
      <c r="AO1138" t="str">
        <f t="shared" si="53"/>
        <v>4.000 a 5.999</v>
      </c>
    </row>
    <row r="1139" spans="1:41" x14ac:dyDescent="0.25">
      <c r="A1139" t="s">
        <v>4251</v>
      </c>
      <c r="B1139" t="s">
        <v>239</v>
      </c>
      <c r="C1139">
        <v>1434819</v>
      </c>
      <c r="D1139">
        <v>4824781604</v>
      </c>
      <c r="E1139" t="s">
        <v>4252</v>
      </c>
      <c r="F1139" t="s">
        <v>233</v>
      </c>
      <c r="G1139" t="s">
        <v>4253</v>
      </c>
      <c r="H1139" t="s">
        <v>225</v>
      </c>
      <c r="I1139" t="s">
        <v>212</v>
      </c>
      <c r="K1139" t="s">
        <v>213</v>
      </c>
      <c r="L1139" t="s">
        <v>4254</v>
      </c>
      <c r="M1139">
        <v>549</v>
      </c>
      <c r="N1139" t="s">
        <v>791</v>
      </c>
      <c r="O1139" t="s">
        <v>244</v>
      </c>
      <c r="P1139">
        <v>211</v>
      </c>
      <c r="Q1139" t="s">
        <v>245</v>
      </c>
      <c r="R1139" t="s">
        <v>244</v>
      </c>
      <c r="T1139" t="s">
        <v>230</v>
      </c>
      <c r="U1139" t="s">
        <v>9755</v>
      </c>
      <c r="V1139">
        <v>4</v>
      </c>
      <c r="W1139">
        <v>13</v>
      </c>
      <c r="X1139" t="s">
        <v>218</v>
      </c>
      <c r="Z1139" t="s">
        <v>219</v>
      </c>
      <c r="AC1139">
        <v>0</v>
      </c>
      <c r="AE1139">
        <v>0</v>
      </c>
      <c r="AI1139" t="s">
        <v>220</v>
      </c>
      <c r="AJ1139" t="s">
        <v>221</v>
      </c>
      <c r="AK1139" s="15">
        <v>37938</v>
      </c>
      <c r="AL1139">
        <v>9924.99</v>
      </c>
      <c r="AM1139">
        <f t="shared" si="51"/>
        <v>40</v>
      </c>
      <c r="AN1139" t="str">
        <f t="shared" si="52"/>
        <v>39-43</v>
      </c>
      <c r="AO1139" t="str">
        <f t="shared" si="53"/>
        <v>8.000 a 9.999</v>
      </c>
    </row>
    <row r="1140" spans="1:41" x14ac:dyDescent="0.25">
      <c r="A1140" t="s">
        <v>4255</v>
      </c>
      <c r="B1140" t="s">
        <v>207</v>
      </c>
      <c r="C1140">
        <v>3214719</v>
      </c>
      <c r="D1140">
        <v>11130877655</v>
      </c>
      <c r="E1140" t="s">
        <v>4256</v>
      </c>
      <c r="F1140" t="s">
        <v>233</v>
      </c>
      <c r="G1140" t="s">
        <v>4257</v>
      </c>
      <c r="H1140" t="s">
        <v>225</v>
      </c>
      <c r="I1140" t="s">
        <v>212</v>
      </c>
      <c r="K1140" t="s">
        <v>213</v>
      </c>
      <c r="M1140">
        <v>332</v>
      </c>
      <c r="N1140" t="s">
        <v>346</v>
      </c>
      <c r="O1140" t="s">
        <v>345</v>
      </c>
      <c r="P1140">
        <v>332</v>
      </c>
      <c r="Q1140" t="s">
        <v>346</v>
      </c>
      <c r="R1140" t="s">
        <v>345</v>
      </c>
      <c r="T1140" t="s">
        <v>263</v>
      </c>
      <c r="U1140" t="s">
        <v>9756</v>
      </c>
      <c r="V1140">
        <v>2</v>
      </c>
      <c r="W1140">
        <v>2</v>
      </c>
      <c r="X1140" t="s">
        <v>218</v>
      </c>
      <c r="Z1140" t="s">
        <v>219</v>
      </c>
      <c r="AC1140">
        <v>0</v>
      </c>
      <c r="AE1140">
        <v>0</v>
      </c>
      <c r="AI1140" t="s">
        <v>220</v>
      </c>
      <c r="AJ1140" t="s">
        <v>221</v>
      </c>
      <c r="AK1140" s="15">
        <v>44173</v>
      </c>
      <c r="AL1140">
        <v>7897.96</v>
      </c>
      <c r="AM1140">
        <f t="shared" si="51"/>
        <v>29</v>
      </c>
      <c r="AN1140" t="str">
        <f t="shared" si="52"/>
        <v>29-33</v>
      </c>
      <c r="AO1140" t="str">
        <f t="shared" si="53"/>
        <v>6.000 a 7.999</v>
      </c>
    </row>
    <row r="1141" spans="1:41" x14ac:dyDescent="0.25">
      <c r="A1141" t="s">
        <v>4258</v>
      </c>
      <c r="B1141" t="s">
        <v>207</v>
      </c>
      <c r="C1141">
        <v>1905529</v>
      </c>
      <c r="D1141">
        <v>7808634611</v>
      </c>
      <c r="E1141" t="s">
        <v>2329</v>
      </c>
      <c r="F1141" t="s">
        <v>233</v>
      </c>
      <c r="G1141" t="s">
        <v>4259</v>
      </c>
      <c r="H1141" t="s">
        <v>225</v>
      </c>
      <c r="I1141" t="s">
        <v>212</v>
      </c>
      <c r="K1141" t="s">
        <v>242</v>
      </c>
      <c r="M1141">
        <v>314</v>
      </c>
      <c r="N1141" t="s">
        <v>641</v>
      </c>
      <c r="O1141" t="s">
        <v>362</v>
      </c>
      <c r="P1141">
        <v>314</v>
      </c>
      <c r="Q1141" t="s">
        <v>641</v>
      </c>
      <c r="R1141" t="s">
        <v>362</v>
      </c>
      <c r="T1141" t="s">
        <v>230</v>
      </c>
      <c r="U1141" t="s">
        <v>9755</v>
      </c>
      <c r="V1141">
        <v>4</v>
      </c>
      <c r="W1141">
        <v>8</v>
      </c>
      <c r="X1141" t="s">
        <v>218</v>
      </c>
      <c r="Z1141" t="s">
        <v>219</v>
      </c>
      <c r="AC1141">
        <v>0</v>
      </c>
      <c r="AE1141">
        <v>0</v>
      </c>
      <c r="AI1141" t="s">
        <v>220</v>
      </c>
      <c r="AJ1141" t="s">
        <v>221</v>
      </c>
      <c r="AK1141" s="15">
        <v>40904</v>
      </c>
      <c r="AL1141">
        <v>5811.63</v>
      </c>
      <c r="AM1141">
        <f t="shared" si="51"/>
        <v>35</v>
      </c>
      <c r="AN1141" t="str">
        <f t="shared" si="52"/>
        <v>34-38</v>
      </c>
      <c r="AO1141" t="str">
        <f t="shared" si="53"/>
        <v>4.000 a 5.999</v>
      </c>
    </row>
    <row r="1142" spans="1:41" x14ac:dyDescent="0.25">
      <c r="A1142" t="s">
        <v>4260</v>
      </c>
      <c r="B1142" t="s">
        <v>207</v>
      </c>
      <c r="C1142">
        <v>1189146</v>
      </c>
      <c r="D1142">
        <v>299254607</v>
      </c>
      <c r="E1142" t="s">
        <v>4261</v>
      </c>
      <c r="F1142" t="s">
        <v>209</v>
      </c>
      <c r="G1142" t="s">
        <v>4262</v>
      </c>
      <c r="H1142" t="s">
        <v>211</v>
      </c>
      <c r="I1142" t="s">
        <v>212</v>
      </c>
      <c r="K1142" t="s">
        <v>213</v>
      </c>
      <c r="L1142" t="s">
        <v>235</v>
      </c>
      <c r="M1142">
        <v>1216</v>
      </c>
      <c r="N1142" t="s">
        <v>2473</v>
      </c>
      <c r="O1142" t="s">
        <v>228</v>
      </c>
      <c r="P1142">
        <v>29</v>
      </c>
      <c r="Q1142" t="s">
        <v>229</v>
      </c>
      <c r="R1142" t="s">
        <v>215</v>
      </c>
      <c r="T1142" t="s">
        <v>230</v>
      </c>
      <c r="U1142" t="s">
        <v>9754</v>
      </c>
      <c r="V1142">
        <v>4</v>
      </c>
      <c r="W1142">
        <v>16</v>
      </c>
      <c r="X1142" t="s">
        <v>218</v>
      </c>
      <c r="Z1142" t="s">
        <v>219</v>
      </c>
      <c r="AC1142">
        <v>0</v>
      </c>
      <c r="AE1142">
        <v>0</v>
      </c>
      <c r="AI1142" t="s">
        <v>220</v>
      </c>
      <c r="AJ1142" t="s">
        <v>221</v>
      </c>
      <c r="AK1142" s="15">
        <v>35088</v>
      </c>
      <c r="AL1142">
        <v>6389.95</v>
      </c>
      <c r="AM1142">
        <f t="shared" si="51"/>
        <v>48</v>
      </c>
      <c r="AN1142" t="str">
        <f t="shared" si="52"/>
        <v>44-48</v>
      </c>
      <c r="AO1142" t="str">
        <f t="shared" si="53"/>
        <v>6.000 a 7.999</v>
      </c>
    </row>
    <row r="1143" spans="1:41" x14ac:dyDescent="0.25">
      <c r="A1143" t="s">
        <v>4263</v>
      </c>
      <c r="B1143" t="s">
        <v>207</v>
      </c>
      <c r="C1143">
        <v>1442682</v>
      </c>
      <c r="D1143">
        <v>39332217653</v>
      </c>
      <c r="E1143" t="s">
        <v>4264</v>
      </c>
      <c r="F1143" t="s">
        <v>233</v>
      </c>
      <c r="G1143" t="s">
        <v>4265</v>
      </c>
      <c r="H1143" t="s">
        <v>225</v>
      </c>
      <c r="I1143" t="s">
        <v>212</v>
      </c>
      <c r="K1143" t="s">
        <v>242</v>
      </c>
      <c r="L1143" t="s">
        <v>405</v>
      </c>
      <c r="M1143">
        <v>1241</v>
      </c>
      <c r="N1143" t="s">
        <v>4266</v>
      </c>
      <c r="O1143" t="s">
        <v>228</v>
      </c>
      <c r="P1143">
        <v>29</v>
      </c>
      <c r="Q1143" t="s">
        <v>229</v>
      </c>
      <c r="R1143" t="s">
        <v>215</v>
      </c>
      <c r="T1143" t="s">
        <v>217</v>
      </c>
      <c r="U1143" t="s">
        <v>9756</v>
      </c>
      <c r="V1143">
        <v>4</v>
      </c>
      <c r="W1143">
        <v>12</v>
      </c>
      <c r="X1143" t="s">
        <v>218</v>
      </c>
      <c r="Z1143" t="s">
        <v>219</v>
      </c>
      <c r="AC1143">
        <v>0</v>
      </c>
      <c r="AE1143">
        <v>0</v>
      </c>
      <c r="AI1143" t="s">
        <v>220</v>
      </c>
      <c r="AJ1143" t="s">
        <v>221</v>
      </c>
      <c r="AK1143" s="15">
        <v>38026</v>
      </c>
      <c r="AL1143">
        <v>20531.650000000001</v>
      </c>
      <c r="AM1143">
        <f t="shared" si="51"/>
        <v>60</v>
      </c>
      <c r="AN1143" t="str">
        <f t="shared" si="52"/>
        <v>59-63</v>
      </c>
      <c r="AO1143" t="str">
        <f t="shared" si="53"/>
        <v>20.000 ou mais</v>
      </c>
    </row>
    <row r="1144" spans="1:41" x14ac:dyDescent="0.25">
      <c r="A1144" t="s">
        <v>4267</v>
      </c>
      <c r="B1144" t="s">
        <v>207</v>
      </c>
      <c r="C1144">
        <v>3006279</v>
      </c>
      <c r="D1144">
        <v>4860061667</v>
      </c>
      <c r="E1144" t="s">
        <v>4268</v>
      </c>
      <c r="F1144" t="s">
        <v>233</v>
      </c>
      <c r="G1144" t="s">
        <v>4269</v>
      </c>
      <c r="H1144" t="s">
        <v>225</v>
      </c>
      <c r="I1144" t="s">
        <v>212</v>
      </c>
      <c r="K1144" t="s">
        <v>213</v>
      </c>
      <c r="M1144">
        <v>585</v>
      </c>
      <c r="N1144" t="s">
        <v>1033</v>
      </c>
      <c r="O1144" t="s">
        <v>215</v>
      </c>
      <c r="P1144">
        <v>585</v>
      </c>
      <c r="Q1144" t="s">
        <v>1033</v>
      </c>
      <c r="R1144" t="s">
        <v>215</v>
      </c>
      <c r="T1144" t="s">
        <v>252</v>
      </c>
      <c r="U1144" t="s">
        <v>9754</v>
      </c>
      <c r="V1144">
        <v>4</v>
      </c>
      <c r="W1144">
        <v>4</v>
      </c>
      <c r="X1144" t="s">
        <v>218</v>
      </c>
      <c r="Z1144" t="s">
        <v>219</v>
      </c>
      <c r="AC1144">
        <v>0</v>
      </c>
      <c r="AE1144">
        <v>0</v>
      </c>
      <c r="AI1144" t="s">
        <v>220</v>
      </c>
      <c r="AJ1144" t="s">
        <v>221</v>
      </c>
      <c r="AK1144" s="15">
        <v>43112</v>
      </c>
      <c r="AL1144">
        <v>3058.7</v>
      </c>
      <c r="AM1144">
        <f t="shared" si="51"/>
        <v>42</v>
      </c>
      <c r="AN1144" t="str">
        <f t="shared" si="52"/>
        <v>39-43</v>
      </c>
      <c r="AO1144" t="str">
        <f t="shared" si="53"/>
        <v>2.000 a 3.999</v>
      </c>
    </row>
    <row r="1145" spans="1:41" x14ac:dyDescent="0.25">
      <c r="A1145" t="s">
        <v>4270</v>
      </c>
      <c r="B1145" t="s">
        <v>239</v>
      </c>
      <c r="C1145">
        <v>1035037</v>
      </c>
      <c r="D1145">
        <v>65209370615</v>
      </c>
      <c r="E1145" t="s">
        <v>4271</v>
      </c>
      <c r="F1145" t="s">
        <v>209</v>
      </c>
      <c r="G1145" t="s">
        <v>4272</v>
      </c>
      <c r="H1145" t="s">
        <v>335</v>
      </c>
      <c r="I1145" t="s">
        <v>212</v>
      </c>
      <c r="K1145" t="s">
        <v>213</v>
      </c>
      <c r="L1145" t="s">
        <v>261</v>
      </c>
      <c r="M1145">
        <v>212</v>
      </c>
      <c r="N1145" t="s">
        <v>1668</v>
      </c>
      <c r="O1145" t="s">
        <v>244</v>
      </c>
      <c r="P1145">
        <v>211</v>
      </c>
      <c r="Q1145" t="s">
        <v>245</v>
      </c>
      <c r="R1145" t="s">
        <v>244</v>
      </c>
      <c r="T1145" t="s">
        <v>217</v>
      </c>
      <c r="U1145" t="s">
        <v>9755</v>
      </c>
      <c r="V1145">
        <v>4</v>
      </c>
      <c r="W1145">
        <v>16</v>
      </c>
      <c r="X1145" t="s">
        <v>218</v>
      </c>
      <c r="Z1145" t="s">
        <v>219</v>
      </c>
      <c r="AC1145">
        <v>0</v>
      </c>
      <c r="AE1145">
        <v>0</v>
      </c>
      <c r="AI1145" t="s">
        <v>220</v>
      </c>
      <c r="AJ1145" t="s">
        <v>221</v>
      </c>
      <c r="AK1145" s="15">
        <v>33721</v>
      </c>
      <c r="AL1145">
        <v>7876.92</v>
      </c>
      <c r="AM1145">
        <f t="shared" si="51"/>
        <v>57</v>
      </c>
      <c r="AN1145" t="str">
        <f t="shared" si="52"/>
        <v>54-58</v>
      </c>
      <c r="AO1145" t="str">
        <f t="shared" si="53"/>
        <v>6.000 a 7.999</v>
      </c>
    </row>
    <row r="1146" spans="1:41" x14ac:dyDescent="0.25">
      <c r="A1146" t="s">
        <v>4273</v>
      </c>
      <c r="B1146" t="s">
        <v>239</v>
      </c>
      <c r="C1146">
        <v>413047</v>
      </c>
      <c r="D1146">
        <v>46075364668</v>
      </c>
      <c r="E1146" t="s">
        <v>4274</v>
      </c>
      <c r="F1146" t="s">
        <v>209</v>
      </c>
      <c r="G1146" t="s">
        <v>4275</v>
      </c>
      <c r="H1146" t="s">
        <v>211</v>
      </c>
      <c r="I1146" t="s">
        <v>212</v>
      </c>
      <c r="K1146" t="s">
        <v>213</v>
      </c>
      <c r="L1146" t="s">
        <v>1934</v>
      </c>
      <c r="M1146">
        <v>490</v>
      </c>
      <c r="N1146" t="s">
        <v>770</v>
      </c>
      <c r="O1146" t="s">
        <v>244</v>
      </c>
      <c r="P1146">
        <v>211</v>
      </c>
      <c r="Q1146" t="s">
        <v>245</v>
      </c>
      <c r="R1146" t="s">
        <v>244</v>
      </c>
      <c r="T1146" t="s">
        <v>252</v>
      </c>
      <c r="U1146" t="s">
        <v>9755</v>
      </c>
      <c r="V1146">
        <v>4</v>
      </c>
      <c r="W1146">
        <v>16</v>
      </c>
      <c r="X1146" t="s">
        <v>218</v>
      </c>
      <c r="Z1146" t="s">
        <v>219</v>
      </c>
      <c r="AC1146">
        <v>0</v>
      </c>
      <c r="AE1146">
        <v>0</v>
      </c>
      <c r="AI1146" t="s">
        <v>220</v>
      </c>
      <c r="AJ1146" t="s">
        <v>221</v>
      </c>
      <c r="AK1146" s="15">
        <v>32148</v>
      </c>
      <c r="AL1146">
        <v>11735.27</v>
      </c>
      <c r="AM1146">
        <f t="shared" si="51"/>
        <v>63</v>
      </c>
      <c r="AN1146" t="str">
        <f t="shared" si="52"/>
        <v>59-63</v>
      </c>
      <c r="AO1146" t="str">
        <f t="shared" si="53"/>
        <v>10.000 a 11.999</v>
      </c>
    </row>
    <row r="1147" spans="1:41" x14ac:dyDescent="0.25">
      <c r="A1147" t="s">
        <v>4276</v>
      </c>
      <c r="B1147" t="s">
        <v>207</v>
      </c>
      <c r="C1147">
        <v>2035036</v>
      </c>
      <c r="D1147">
        <v>72658649649</v>
      </c>
      <c r="E1147" t="s">
        <v>2672</v>
      </c>
      <c r="F1147" t="s">
        <v>209</v>
      </c>
      <c r="G1147" t="s">
        <v>4277</v>
      </c>
      <c r="H1147" t="s">
        <v>335</v>
      </c>
      <c r="I1147" t="s">
        <v>212</v>
      </c>
      <c r="K1147" t="s">
        <v>213</v>
      </c>
      <c r="L1147" t="s">
        <v>4278</v>
      </c>
      <c r="M1147">
        <v>948</v>
      </c>
      <c r="N1147" t="s">
        <v>1100</v>
      </c>
      <c r="O1147" t="s">
        <v>215</v>
      </c>
      <c r="P1147">
        <v>944</v>
      </c>
      <c r="Q1147" t="s">
        <v>313</v>
      </c>
      <c r="R1147" t="s">
        <v>215</v>
      </c>
      <c r="T1147" t="s">
        <v>230</v>
      </c>
      <c r="U1147" t="s">
        <v>9756</v>
      </c>
      <c r="V1147">
        <v>4</v>
      </c>
      <c r="W1147">
        <v>16</v>
      </c>
      <c r="X1147" t="s">
        <v>218</v>
      </c>
      <c r="Z1147" t="s">
        <v>219</v>
      </c>
      <c r="AC1147">
        <v>0</v>
      </c>
      <c r="AE1147">
        <v>0</v>
      </c>
      <c r="AI1147" t="s">
        <v>220</v>
      </c>
      <c r="AJ1147" t="s">
        <v>221</v>
      </c>
      <c r="AK1147" s="15">
        <v>38154</v>
      </c>
      <c r="AL1147">
        <v>13151.71</v>
      </c>
      <c r="AM1147">
        <f t="shared" si="51"/>
        <v>53</v>
      </c>
      <c r="AN1147" t="str">
        <f t="shared" si="52"/>
        <v>49-53</v>
      </c>
      <c r="AO1147" t="str">
        <f t="shared" si="53"/>
        <v>12.000 a 13.999</v>
      </c>
    </row>
    <row r="1148" spans="1:41" x14ac:dyDescent="0.25">
      <c r="A1148" t="s">
        <v>4279</v>
      </c>
      <c r="B1148" t="s">
        <v>239</v>
      </c>
      <c r="C1148">
        <v>412720</v>
      </c>
      <c r="D1148">
        <v>19655860663</v>
      </c>
      <c r="E1148" t="s">
        <v>4280</v>
      </c>
      <c r="F1148" t="s">
        <v>209</v>
      </c>
      <c r="G1148" t="s">
        <v>4281</v>
      </c>
      <c r="H1148" t="s">
        <v>225</v>
      </c>
      <c r="I1148" t="s">
        <v>212</v>
      </c>
      <c r="K1148" t="s">
        <v>213</v>
      </c>
      <c r="L1148" t="s">
        <v>261</v>
      </c>
      <c r="M1148">
        <v>776</v>
      </c>
      <c r="N1148" t="s">
        <v>1441</v>
      </c>
      <c r="O1148" t="s">
        <v>283</v>
      </c>
      <c r="P1148">
        <v>29</v>
      </c>
      <c r="Q1148" t="s">
        <v>229</v>
      </c>
      <c r="R1148" t="s">
        <v>215</v>
      </c>
      <c r="T1148" t="s">
        <v>217</v>
      </c>
      <c r="U1148" t="s">
        <v>9755</v>
      </c>
      <c r="V1148">
        <v>4</v>
      </c>
      <c r="W1148">
        <v>16</v>
      </c>
      <c r="X1148" t="s">
        <v>218</v>
      </c>
      <c r="Z1148" t="s">
        <v>219</v>
      </c>
      <c r="AC1148">
        <v>0</v>
      </c>
      <c r="AE1148">
        <v>0</v>
      </c>
      <c r="AI1148" t="s">
        <v>220</v>
      </c>
      <c r="AJ1148" t="s">
        <v>221</v>
      </c>
      <c r="AK1148" s="15">
        <v>31763</v>
      </c>
      <c r="AL1148">
        <v>8327.44</v>
      </c>
      <c r="AM1148">
        <f t="shared" si="51"/>
        <v>69</v>
      </c>
      <c r="AN1148" t="str">
        <f t="shared" si="52"/>
        <v>69 ou mais</v>
      </c>
      <c r="AO1148" t="str">
        <f t="shared" si="53"/>
        <v>8.000 a 9.999</v>
      </c>
    </row>
    <row r="1149" spans="1:41" x14ac:dyDescent="0.25">
      <c r="A1149" t="s">
        <v>4282</v>
      </c>
      <c r="B1149" t="s">
        <v>207</v>
      </c>
      <c r="C1149">
        <v>1475520</v>
      </c>
      <c r="D1149">
        <v>88893219620</v>
      </c>
      <c r="E1149" t="s">
        <v>4283</v>
      </c>
      <c r="F1149" t="s">
        <v>209</v>
      </c>
      <c r="G1149" t="s">
        <v>4284</v>
      </c>
      <c r="H1149" t="s">
        <v>287</v>
      </c>
      <c r="I1149" t="s">
        <v>212</v>
      </c>
      <c r="K1149" t="s">
        <v>213</v>
      </c>
      <c r="L1149" t="s">
        <v>261</v>
      </c>
      <c r="M1149">
        <v>723</v>
      </c>
      <c r="N1149" t="s">
        <v>1032</v>
      </c>
      <c r="O1149" t="s">
        <v>215</v>
      </c>
      <c r="P1149">
        <v>585</v>
      </c>
      <c r="Q1149" t="s">
        <v>1033</v>
      </c>
      <c r="R1149" t="s">
        <v>215</v>
      </c>
      <c r="T1149" t="s">
        <v>230</v>
      </c>
      <c r="U1149" t="s">
        <v>9755</v>
      </c>
      <c r="V1149">
        <v>4</v>
      </c>
      <c r="W1149">
        <v>12</v>
      </c>
      <c r="X1149" t="s">
        <v>218</v>
      </c>
      <c r="Z1149" t="s">
        <v>219</v>
      </c>
      <c r="AC1149">
        <v>0</v>
      </c>
      <c r="AE1149">
        <v>0</v>
      </c>
      <c r="AI1149" t="s">
        <v>220</v>
      </c>
      <c r="AJ1149" t="s">
        <v>221</v>
      </c>
      <c r="AK1149" s="15">
        <v>38265</v>
      </c>
      <c r="AL1149">
        <v>6354.6</v>
      </c>
      <c r="AM1149">
        <f t="shared" si="51"/>
        <v>50</v>
      </c>
      <c r="AN1149" t="str">
        <f t="shared" si="52"/>
        <v>49-53</v>
      </c>
      <c r="AO1149" t="str">
        <f t="shared" si="53"/>
        <v>6.000 a 7.999</v>
      </c>
    </row>
    <row r="1150" spans="1:41" x14ac:dyDescent="0.25">
      <c r="A1150" t="s">
        <v>4285</v>
      </c>
      <c r="B1150" t="s">
        <v>207</v>
      </c>
      <c r="C1150">
        <v>2327598</v>
      </c>
      <c r="D1150">
        <v>5740249643</v>
      </c>
      <c r="E1150" t="s">
        <v>4017</v>
      </c>
      <c r="F1150" t="s">
        <v>233</v>
      </c>
      <c r="G1150" t="s">
        <v>4018</v>
      </c>
      <c r="H1150" t="s">
        <v>225</v>
      </c>
      <c r="I1150" t="s">
        <v>212</v>
      </c>
      <c r="K1150" t="s">
        <v>213</v>
      </c>
      <c r="M1150">
        <v>416</v>
      </c>
      <c r="N1150" t="s">
        <v>4286</v>
      </c>
      <c r="O1150" t="s">
        <v>215</v>
      </c>
      <c r="P1150">
        <v>414</v>
      </c>
      <c r="Q1150" t="s">
        <v>587</v>
      </c>
      <c r="R1150" t="s">
        <v>215</v>
      </c>
      <c r="T1150" t="s">
        <v>217</v>
      </c>
      <c r="U1150" t="s">
        <v>9755</v>
      </c>
      <c r="V1150">
        <v>4</v>
      </c>
      <c r="W1150">
        <v>5</v>
      </c>
      <c r="X1150" t="s">
        <v>218</v>
      </c>
      <c r="Z1150" t="s">
        <v>219</v>
      </c>
      <c r="AC1150">
        <v>0</v>
      </c>
      <c r="AE1150">
        <v>0</v>
      </c>
      <c r="AI1150" t="s">
        <v>220</v>
      </c>
      <c r="AJ1150" t="s">
        <v>221</v>
      </c>
      <c r="AK1150" s="15">
        <v>42566</v>
      </c>
      <c r="AL1150">
        <v>4260.71</v>
      </c>
      <c r="AM1150">
        <f t="shared" si="51"/>
        <v>41</v>
      </c>
      <c r="AN1150" t="str">
        <f t="shared" si="52"/>
        <v>39-43</v>
      </c>
      <c r="AO1150" t="str">
        <f t="shared" si="53"/>
        <v>4.000 a 5.999</v>
      </c>
    </row>
    <row r="1151" spans="1:41" x14ac:dyDescent="0.25">
      <c r="A1151" t="s">
        <v>4287</v>
      </c>
      <c r="B1151" t="s">
        <v>207</v>
      </c>
      <c r="C1151">
        <v>3298557</v>
      </c>
      <c r="D1151">
        <v>10395063647</v>
      </c>
      <c r="E1151" t="s">
        <v>4288</v>
      </c>
      <c r="F1151" t="s">
        <v>209</v>
      </c>
      <c r="G1151" t="s">
        <v>4289</v>
      </c>
      <c r="H1151" t="s">
        <v>225</v>
      </c>
      <c r="I1151" t="s">
        <v>212</v>
      </c>
      <c r="K1151" t="s">
        <v>213</v>
      </c>
      <c r="M1151">
        <v>288</v>
      </c>
      <c r="N1151" t="s">
        <v>979</v>
      </c>
      <c r="O1151" t="s">
        <v>362</v>
      </c>
      <c r="P1151">
        <v>288</v>
      </c>
      <c r="Q1151" t="s">
        <v>979</v>
      </c>
      <c r="R1151" t="s">
        <v>362</v>
      </c>
      <c r="T1151" t="s">
        <v>263</v>
      </c>
      <c r="U1151" t="s">
        <v>9755</v>
      </c>
      <c r="V1151">
        <v>1</v>
      </c>
      <c r="W1151">
        <v>1</v>
      </c>
      <c r="X1151" t="s">
        <v>218</v>
      </c>
      <c r="Z1151" t="s">
        <v>219</v>
      </c>
      <c r="AC1151">
        <v>0</v>
      </c>
      <c r="AE1151">
        <v>0</v>
      </c>
      <c r="AI1151" t="s">
        <v>220</v>
      </c>
      <c r="AJ1151" t="s">
        <v>221</v>
      </c>
      <c r="AK1151" s="15">
        <v>44750</v>
      </c>
      <c r="AL1151">
        <v>3670.44</v>
      </c>
      <c r="AM1151">
        <f t="shared" si="51"/>
        <v>32</v>
      </c>
      <c r="AN1151" t="str">
        <f t="shared" si="52"/>
        <v>29-33</v>
      </c>
      <c r="AO1151" t="str">
        <f t="shared" si="53"/>
        <v>2.000 a 3.999</v>
      </c>
    </row>
    <row r="1152" spans="1:41" x14ac:dyDescent="0.25">
      <c r="A1152" t="s">
        <v>4290</v>
      </c>
      <c r="B1152" t="s">
        <v>239</v>
      </c>
      <c r="C1152">
        <v>1461572</v>
      </c>
      <c r="D1152">
        <v>3457588627</v>
      </c>
      <c r="E1152" t="s">
        <v>4291</v>
      </c>
      <c r="F1152" t="s">
        <v>209</v>
      </c>
      <c r="G1152" t="s">
        <v>4292</v>
      </c>
      <c r="H1152" t="s">
        <v>225</v>
      </c>
      <c r="I1152" t="s">
        <v>212</v>
      </c>
      <c r="K1152" t="s">
        <v>213</v>
      </c>
      <c r="L1152" t="s">
        <v>367</v>
      </c>
      <c r="M1152">
        <v>211</v>
      </c>
      <c r="N1152" t="s">
        <v>245</v>
      </c>
      <c r="O1152" t="s">
        <v>244</v>
      </c>
      <c r="P1152">
        <v>211</v>
      </c>
      <c r="Q1152" t="s">
        <v>245</v>
      </c>
      <c r="R1152" t="s">
        <v>244</v>
      </c>
      <c r="T1152" t="s">
        <v>263</v>
      </c>
      <c r="U1152" t="s">
        <v>9756</v>
      </c>
      <c r="V1152">
        <v>2</v>
      </c>
      <c r="W1152">
        <v>12</v>
      </c>
      <c r="X1152" t="s">
        <v>381</v>
      </c>
      <c r="Z1152" t="s">
        <v>219</v>
      </c>
      <c r="AB1152" t="s">
        <v>382</v>
      </c>
      <c r="AC1152">
        <v>0</v>
      </c>
      <c r="AE1152">
        <v>26443</v>
      </c>
      <c r="AF1152" t="s">
        <v>383</v>
      </c>
      <c r="AG1152" t="s">
        <v>4293</v>
      </c>
      <c r="AH1152" t="s">
        <v>219</v>
      </c>
      <c r="AI1152" t="s">
        <v>220</v>
      </c>
      <c r="AJ1152" t="s">
        <v>221</v>
      </c>
      <c r="AK1152" s="15">
        <v>38189</v>
      </c>
      <c r="AL1152">
        <v>11578.98</v>
      </c>
      <c r="AM1152">
        <f t="shared" si="51"/>
        <v>45</v>
      </c>
      <c r="AN1152" t="str">
        <f t="shared" si="52"/>
        <v>44-48</v>
      </c>
      <c r="AO1152" t="str">
        <f t="shared" si="53"/>
        <v>10.000 a 11.999</v>
      </c>
    </row>
    <row r="1153" spans="1:41" x14ac:dyDescent="0.25">
      <c r="A1153" t="s">
        <v>4294</v>
      </c>
      <c r="B1153" t="s">
        <v>239</v>
      </c>
      <c r="C1153">
        <v>1437485</v>
      </c>
      <c r="D1153">
        <v>98390520630</v>
      </c>
      <c r="E1153" t="s">
        <v>4295</v>
      </c>
      <c r="F1153" t="s">
        <v>209</v>
      </c>
      <c r="G1153" t="s">
        <v>4296</v>
      </c>
      <c r="H1153" t="s">
        <v>225</v>
      </c>
      <c r="I1153" t="s">
        <v>212</v>
      </c>
      <c r="K1153" t="s">
        <v>213</v>
      </c>
      <c r="L1153" t="s">
        <v>4297</v>
      </c>
      <c r="M1153">
        <v>491</v>
      </c>
      <c r="N1153" t="s">
        <v>935</v>
      </c>
      <c r="O1153" t="s">
        <v>244</v>
      </c>
      <c r="P1153">
        <v>211</v>
      </c>
      <c r="Q1153" t="s">
        <v>245</v>
      </c>
      <c r="R1153" t="s">
        <v>244</v>
      </c>
      <c r="T1153" t="s">
        <v>217</v>
      </c>
      <c r="U1153" t="s">
        <v>9754</v>
      </c>
      <c r="V1153">
        <v>4</v>
      </c>
      <c r="W1153">
        <v>12</v>
      </c>
      <c r="X1153" t="s">
        <v>218</v>
      </c>
      <c r="Z1153" t="s">
        <v>219</v>
      </c>
      <c r="AC1153">
        <v>0</v>
      </c>
      <c r="AE1153">
        <v>0</v>
      </c>
      <c r="AI1153" t="s">
        <v>220</v>
      </c>
      <c r="AJ1153" t="s">
        <v>221</v>
      </c>
      <c r="AK1153" s="15">
        <v>37965</v>
      </c>
      <c r="AL1153">
        <v>9605.59</v>
      </c>
      <c r="AM1153">
        <f t="shared" si="51"/>
        <v>51</v>
      </c>
      <c r="AN1153" t="str">
        <f t="shared" si="52"/>
        <v>49-53</v>
      </c>
      <c r="AO1153" t="str">
        <f t="shared" si="53"/>
        <v>8.000 a 9.999</v>
      </c>
    </row>
    <row r="1154" spans="1:41" x14ac:dyDescent="0.25">
      <c r="A1154" t="s">
        <v>4298</v>
      </c>
      <c r="B1154" t="s">
        <v>207</v>
      </c>
      <c r="C1154">
        <v>1522584</v>
      </c>
      <c r="D1154">
        <v>95229612649</v>
      </c>
      <c r="E1154" t="s">
        <v>4299</v>
      </c>
      <c r="F1154" t="s">
        <v>209</v>
      </c>
      <c r="G1154" t="s">
        <v>4300</v>
      </c>
      <c r="H1154" t="s">
        <v>225</v>
      </c>
      <c r="I1154" t="s">
        <v>212</v>
      </c>
      <c r="K1154" t="s">
        <v>213</v>
      </c>
      <c r="L1154" t="s">
        <v>4301</v>
      </c>
      <c r="M1154">
        <v>609</v>
      </c>
      <c r="N1154" t="s">
        <v>1292</v>
      </c>
      <c r="O1154" t="s">
        <v>215</v>
      </c>
      <c r="P1154">
        <v>262</v>
      </c>
      <c r="Q1154" t="s">
        <v>352</v>
      </c>
      <c r="R1154" t="s">
        <v>215</v>
      </c>
      <c r="T1154" t="s">
        <v>217</v>
      </c>
      <c r="U1154" t="s">
        <v>9755</v>
      </c>
      <c r="V1154">
        <v>4</v>
      </c>
      <c r="W1154">
        <v>11</v>
      </c>
      <c r="X1154" t="s">
        <v>218</v>
      </c>
      <c r="Z1154" t="s">
        <v>219</v>
      </c>
      <c r="AC1154">
        <v>0</v>
      </c>
      <c r="AE1154">
        <v>0</v>
      </c>
      <c r="AI1154" t="s">
        <v>220</v>
      </c>
      <c r="AJ1154" t="s">
        <v>221</v>
      </c>
      <c r="AK1154" s="15">
        <v>38777</v>
      </c>
      <c r="AL1154">
        <v>5392</v>
      </c>
      <c r="AM1154">
        <f t="shared" si="51"/>
        <v>49</v>
      </c>
      <c r="AN1154" t="str">
        <f t="shared" si="52"/>
        <v>49-53</v>
      </c>
      <c r="AO1154" t="str">
        <f t="shared" si="53"/>
        <v>4.000 a 5.999</v>
      </c>
    </row>
    <row r="1155" spans="1:41" x14ac:dyDescent="0.25">
      <c r="A1155" t="s">
        <v>4302</v>
      </c>
      <c r="B1155" t="s">
        <v>239</v>
      </c>
      <c r="C1155">
        <v>1854131</v>
      </c>
      <c r="D1155">
        <v>99926288634</v>
      </c>
      <c r="E1155" t="s">
        <v>4303</v>
      </c>
      <c r="F1155" t="s">
        <v>209</v>
      </c>
      <c r="G1155" t="s">
        <v>4304</v>
      </c>
      <c r="H1155" t="s">
        <v>529</v>
      </c>
      <c r="I1155" t="s">
        <v>212</v>
      </c>
      <c r="K1155" t="s">
        <v>213</v>
      </c>
      <c r="M1155">
        <v>498</v>
      </c>
      <c r="N1155" t="s">
        <v>423</v>
      </c>
      <c r="O1155" t="s">
        <v>244</v>
      </c>
      <c r="P1155">
        <v>211</v>
      </c>
      <c r="Q1155" t="s">
        <v>245</v>
      </c>
      <c r="R1155" t="s">
        <v>244</v>
      </c>
      <c r="T1155" t="s">
        <v>217</v>
      </c>
      <c r="U1155" t="s">
        <v>9754</v>
      </c>
      <c r="V1155">
        <v>4</v>
      </c>
      <c r="W1155">
        <v>8</v>
      </c>
      <c r="X1155" t="s">
        <v>218</v>
      </c>
      <c r="Z1155" t="s">
        <v>219</v>
      </c>
      <c r="AC1155">
        <v>0</v>
      </c>
      <c r="AE1155">
        <v>0</v>
      </c>
      <c r="AI1155" t="s">
        <v>220</v>
      </c>
      <c r="AJ1155" t="s">
        <v>221</v>
      </c>
      <c r="AK1155" s="15">
        <v>40617</v>
      </c>
      <c r="AL1155">
        <v>3992.25</v>
      </c>
      <c r="AM1155">
        <f t="shared" ref="AM1155:AM1218" si="54">(YEAR($AR$3))-YEAR(E1155)</f>
        <v>47</v>
      </c>
      <c r="AN1155" t="str">
        <f t="shared" ref="AN1155:AN1218" si="55">VLOOKUP(AM1155,$AT$3:$AU$14,2,1)</f>
        <v>44-48</v>
      </c>
      <c r="AO1155" t="str">
        <f t="shared" ref="AO1155:AO1218" si="56">VLOOKUP(AL1155,$AV$3:$AW$13,2,1)</f>
        <v>2.000 a 3.999</v>
      </c>
    </row>
    <row r="1156" spans="1:41" x14ac:dyDescent="0.25">
      <c r="A1156" t="s">
        <v>4305</v>
      </c>
      <c r="B1156" t="s">
        <v>239</v>
      </c>
      <c r="C1156">
        <v>413669</v>
      </c>
      <c r="D1156">
        <v>51110113668</v>
      </c>
      <c r="E1156" t="s">
        <v>4306</v>
      </c>
      <c r="F1156" t="s">
        <v>209</v>
      </c>
      <c r="G1156" t="s">
        <v>4307</v>
      </c>
      <c r="H1156" t="s">
        <v>225</v>
      </c>
      <c r="I1156" t="s">
        <v>212</v>
      </c>
      <c r="K1156" t="s">
        <v>213</v>
      </c>
      <c r="L1156" t="s">
        <v>637</v>
      </c>
      <c r="M1156">
        <v>179</v>
      </c>
      <c r="N1156" t="s">
        <v>380</v>
      </c>
      <c r="O1156" t="s">
        <v>283</v>
      </c>
      <c r="P1156">
        <v>179</v>
      </c>
      <c r="Q1156" t="s">
        <v>380</v>
      </c>
      <c r="R1156" t="s">
        <v>283</v>
      </c>
      <c r="T1156" t="s">
        <v>217</v>
      </c>
      <c r="U1156" t="s">
        <v>9752</v>
      </c>
      <c r="V1156">
        <v>4</v>
      </c>
      <c r="W1156">
        <v>16</v>
      </c>
      <c r="X1156" t="s">
        <v>218</v>
      </c>
      <c r="Z1156" t="s">
        <v>219</v>
      </c>
      <c r="AC1156">
        <v>0</v>
      </c>
      <c r="AE1156">
        <v>0</v>
      </c>
      <c r="AI1156" t="s">
        <v>220</v>
      </c>
      <c r="AJ1156" t="s">
        <v>221</v>
      </c>
      <c r="AK1156" s="15">
        <v>33641</v>
      </c>
      <c r="AL1156">
        <v>3962.17</v>
      </c>
      <c r="AM1156">
        <f t="shared" si="54"/>
        <v>60</v>
      </c>
      <c r="AN1156" t="str">
        <f t="shared" si="55"/>
        <v>59-63</v>
      </c>
      <c r="AO1156" t="str">
        <f t="shared" si="56"/>
        <v>2.000 a 3.999</v>
      </c>
    </row>
    <row r="1157" spans="1:41" x14ac:dyDescent="0.25">
      <c r="A1157" t="s">
        <v>4308</v>
      </c>
      <c r="B1157" t="s">
        <v>239</v>
      </c>
      <c r="C1157">
        <v>1123537</v>
      </c>
      <c r="D1157">
        <v>75362902687</v>
      </c>
      <c r="E1157" t="s">
        <v>4309</v>
      </c>
      <c r="F1157" t="s">
        <v>209</v>
      </c>
      <c r="G1157" t="s">
        <v>4310</v>
      </c>
      <c r="H1157" t="s">
        <v>225</v>
      </c>
      <c r="I1157" t="s">
        <v>212</v>
      </c>
      <c r="K1157" t="s">
        <v>213</v>
      </c>
      <c r="L1157" t="s">
        <v>261</v>
      </c>
      <c r="M1157">
        <v>771</v>
      </c>
      <c r="N1157" t="s">
        <v>303</v>
      </c>
      <c r="O1157" t="s">
        <v>283</v>
      </c>
      <c r="P1157">
        <v>746</v>
      </c>
      <c r="Q1157" t="s">
        <v>289</v>
      </c>
      <c r="R1157" t="s">
        <v>283</v>
      </c>
      <c r="T1157" t="s">
        <v>217</v>
      </c>
      <c r="U1157" t="s">
        <v>9756</v>
      </c>
      <c r="V1157">
        <v>4</v>
      </c>
      <c r="W1157">
        <v>16</v>
      </c>
      <c r="X1157" t="s">
        <v>218</v>
      </c>
      <c r="Z1157" t="s">
        <v>219</v>
      </c>
      <c r="AC1157">
        <v>0</v>
      </c>
      <c r="AE1157">
        <v>0</v>
      </c>
      <c r="AI1157" t="s">
        <v>220</v>
      </c>
      <c r="AJ1157" t="s">
        <v>221</v>
      </c>
      <c r="AK1157" s="15">
        <v>34711</v>
      </c>
      <c r="AL1157">
        <v>27346.3</v>
      </c>
      <c r="AM1157">
        <f t="shared" si="54"/>
        <v>55</v>
      </c>
      <c r="AN1157" t="str">
        <f t="shared" si="55"/>
        <v>54-58</v>
      </c>
      <c r="AO1157" t="str">
        <f t="shared" si="56"/>
        <v>20.000 ou mais</v>
      </c>
    </row>
    <row r="1158" spans="1:41" x14ac:dyDescent="0.25">
      <c r="A1158" t="s">
        <v>4311</v>
      </c>
      <c r="B1158" t="s">
        <v>207</v>
      </c>
      <c r="C1158">
        <v>413487</v>
      </c>
      <c r="D1158">
        <v>31342809653</v>
      </c>
      <c r="E1158" t="s">
        <v>4312</v>
      </c>
      <c r="F1158" t="s">
        <v>233</v>
      </c>
      <c r="G1158" t="s">
        <v>4313</v>
      </c>
      <c r="H1158" t="s">
        <v>225</v>
      </c>
      <c r="I1158" t="s">
        <v>212</v>
      </c>
      <c r="K1158" t="s">
        <v>213</v>
      </c>
      <c r="L1158" t="s">
        <v>235</v>
      </c>
      <c r="M1158">
        <v>71</v>
      </c>
      <c r="N1158" t="s">
        <v>498</v>
      </c>
      <c r="O1158" t="s">
        <v>215</v>
      </c>
      <c r="P1158">
        <v>59</v>
      </c>
      <c r="Q1158" t="s">
        <v>251</v>
      </c>
      <c r="R1158" t="s">
        <v>215</v>
      </c>
      <c r="T1158" t="s">
        <v>252</v>
      </c>
      <c r="U1158" t="s">
        <v>9755</v>
      </c>
      <c r="V1158">
        <v>4</v>
      </c>
      <c r="W1158">
        <v>16</v>
      </c>
      <c r="X1158" t="s">
        <v>218</v>
      </c>
      <c r="Z1158" t="s">
        <v>219</v>
      </c>
      <c r="AC1158">
        <v>0</v>
      </c>
      <c r="AE1158">
        <v>0</v>
      </c>
      <c r="AI1158" t="s">
        <v>220</v>
      </c>
      <c r="AJ1158" t="s">
        <v>221</v>
      </c>
      <c r="AK1158" s="15">
        <v>33183</v>
      </c>
      <c r="AL1158">
        <v>8498.76</v>
      </c>
      <c r="AM1158">
        <f t="shared" si="54"/>
        <v>68</v>
      </c>
      <c r="AN1158" t="str">
        <f t="shared" si="55"/>
        <v>64-68</v>
      </c>
      <c r="AO1158" t="str">
        <f t="shared" si="56"/>
        <v>8.000 a 9.999</v>
      </c>
    </row>
    <row r="1159" spans="1:41" x14ac:dyDescent="0.25">
      <c r="A1159" t="s">
        <v>4314</v>
      </c>
      <c r="B1159" t="s">
        <v>239</v>
      </c>
      <c r="C1159">
        <v>1365425</v>
      </c>
      <c r="D1159">
        <v>4998777645</v>
      </c>
      <c r="E1159" t="s">
        <v>4315</v>
      </c>
      <c r="F1159" t="s">
        <v>209</v>
      </c>
      <c r="G1159" t="s">
        <v>4316</v>
      </c>
      <c r="H1159" t="s">
        <v>529</v>
      </c>
      <c r="I1159" t="s">
        <v>212</v>
      </c>
      <c r="K1159" t="s">
        <v>213</v>
      </c>
      <c r="L1159" t="s">
        <v>261</v>
      </c>
      <c r="M1159">
        <v>471</v>
      </c>
      <c r="N1159" t="s">
        <v>1130</v>
      </c>
      <c r="O1159" t="s">
        <v>244</v>
      </c>
      <c r="P1159">
        <v>211</v>
      </c>
      <c r="Q1159" t="s">
        <v>245</v>
      </c>
      <c r="R1159" t="s">
        <v>244</v>
      </c>
      <c r="T1159" t="s">
        <v>263</v>
      </c>
      <c r="U1159" t="s">
        <v>9755</v>
      </c>
      <c r="V1159">
        <v>4</v>
      </c>
      <c r="W1159">
        <v>13</v>
      </c>
      <c r="X1159" t="s">
        <v>218</v>
      </c>
      <c r="Z1159" t="s">
        <v>219</v>
      </c>
      <c r="AC1159">
        <v>0</v>
      </c>
      <c r="AE1159">
        <v>0</v>
      </c>
      <c r="AI1159" t="s">
        <v>220</v>
      </c>
      <c r="AJ1159" t="s">
        <v>221</v>
      </c>
      <c r="AK1159" s="15">
        <v>37591</v>
      </c>
      <c r="AL1159">
        <v>8470.23</v>
      </c>
      <c r="AM1159">
        <f t="shared" si="54"/>
        <v>41</v>
      </c>
      <c r="AN1159" t="str">
        <f t="shared" si="55"/>
        <v>39-43</v>
      </c>
      <c r="AO1159" t="str">
        <f t="shared" si="56"/>
        <v>8.000 a 9.999</v>
      </c>
    </row>
    <row r="1160" spans="1:41" x14ac:dyDescent="0.25">
      <c r="A1160" t="s">
        <v>4317</v>
      </c>
      <c r="B1160" t="s">
        <v>207</v>
      </c>
      <c r="C1160">
        <v>1764260</v>
      </c>
      <c r="D1160">
        <v>95381767153</v>
      </c>
      <c r="E1160" t="s">
        <v>4318</v>
      </c>
      <c r="F1160" t="s">
        <v>209</v>
      </c>
      <c r="G1160" t="s">
        <v>4319</v>
      </c>
      <c r="H1160" t="s">
        <v>225</v>
      </c>
      <c r="I1160" t="s">
        <v>212</v>
      </c>
      <c r="K1160" t="s">
        <v>645</v>
      </c>
      <c r="M1160">
        <v>648</v>
      </c>
      <c r="N1160" t="s">
        <v>2581</v>
      </c>
      <c r="O1160" t="s">
        <v>215</v>
      </c>
      <c r="P1160">
        <v>131</v>
      </c>
      <c r="Q1160" t="s">
        <v>357</v>
      </c>
      <c r="R1160" t="s">
        <v>215</v>
      </c>
      <c r="T1160" t="s">
        <v>217</v>
      </c>
      <c r="U1160" t="s">
        <v>9755</v>
      </c>
      <c r="V1160">
        <v>4</v>
      </c>
      <c r="W1160">
        <v>8</v>
      </c>
      <c r="X1160" t="s">
        <v>218</v>
      </c>
      <c r="Z1160" t="s">
        <v>219</v>
      </c>
      <c r="AC1160">
        <v>0</v>
      </c>
      <c r="AE1160">
        <v>0</v>
      </c>
      <c r="AI1160" t="s">
        <v>220</v>
      </c>
      <c r="AJ1160" t="s">
        <v>221</v>
      </c>
      <c r="AK1160" s="15">
        <v>40794</v>
      </c>
      <c r="AL1160">
        <v>4663.6499999999996</v>
      </c>
      <c r="AM1160">
        <f t="shared" si="54"/>
        <v>39</v>
      </c>
      <c r="AN1160" t="str">
        <f t="shared" si="55"/>
        <v>39-43</v>
      </c>
      <c r="AO1160" t="str">
        <f t="shared" si="56"/>
        <v>4.000 a 5.999</v>
      </c>
    </row>
    <row r="1161" spans="1:41" x14ac:dyDescent="0.25">
      <c r="A1161" t="s">
        <v>4320</v>
      </c>
      <c r="B1161" t="s">
        <v>207</v>
      </c>
      <c r="C1161">
        <v>1035107</v>
      </c>
      <c r="D1161">
        <v>77160053672</v>
      </c>
      <c r="E1161" t="s">
        <v>4321</v>
      </c>
      <c r="F1161" t="s">
        <v>209</v>
      </c>
      <c r="G1161" t="s">
        <v>4322</v>
      </c>
      <c r="H1161" t="s">
        <v>335</v>
      </c>
      <c r="I1161" t="s">
        <v>212</v>
      </c>
      <c r="K1161" t="s">
        <v>213</v>
      </c>
      <c r="L1161" t="s">
        <v>3884</v>
      </c>
      <c r="M1161">
        <v>60</v>
      </c>
      <c r="N1161" t="s">
        <v>481</v>
      </c>
      <c r="O1161" t="s">
        <v>215</v>
      </c>
      <c r="P1161">
        <v>59</v>
      </c>
      <c r="Q1161" t="s">
        <v>251</v>
      </c>
      <c r="R1161" t="s">
        <v>215</v>
      </c>
      <c r="T1161" t="s">
        <v>499</v>
      </c>
      <c r="U1161" t="s">
        <v>9752</v>
      </c>
      <c r="V1161">
        <v>4</v>
      </c>
      <c r="W1161">
        <v>16</v>
      </c>
      <c r="X1161" t="s">
        <v>218</v>
      </c>
      <c r="Z1161" t="s">
        <v>219</v>
      </c>
      <c r="AC1161">
        <v>0</v>
      </c>
      <c r="AE1161">
        <v>0</v>
      </c>
      <c r="AI1161" t="s">
        <v>220</v>
      </c>
      <c r="AJ1161" t="s">
        <v>221</v>
      </c>
      <c r="AK1161" s="15">
        <v>34046</v>
      </c>
      <c r="AL1161">
        <v>3711.85</v>
      </c>
      <c r="AM1161">
        <f t="shared" si="54"/>
        <v>62</v>
      </c>
      <c r="AN1161" t="str">
        <f t="shared" si="55"/>
        <v>59-63</v>
      </c>
      <c r="AO1161" t="str">
        <f t="shared" si="56"/>
        <v>2.000 a 3.999</v>
      </c>
    </row>
    <row r="1162" spans="1:41" x14ac:dyDescent="0.25">
      <c r="A1162" t="s">
        <v>4323</v>
      </c>
      <c r="B1162" t="s">
        <v>207</v>
      </c>
      <c r="C1162">
        <v>2220511</v>
      </c>
      <c r="D1162">
        <v>9757533637</v>
      </c>
      <c r="E1162" t="s">
        <v>4324</v>
      </c>
      <c r="F1162" t="s">
        <v>209</v>
      </c>
      <c r="G1162" t="s">
        <v>4325</v>
      </c>
      <c r="H1162" t="s">
        <v>211</v>
      </c>
      <c r="I1162" t="s">
        <v>212</v>
      </c>
      <c r="K1162" t="s">
        <v>213</v>
      </c>
      <c r="M1162">
        <v>130</v>
      </c>
      <c r="N1162" t="s">
        <v>1051</v>
      </c>
      <c r="O1162" t="s">
        <v>215</v>
      </c>
      <c r="P1162">
        <v>262</v>
      </c>
      <c r="Q1162" t="s">
        <v>352</v>
      </c>
      <c r="R1162" t="s">
        <v>215</v>
      </c>
      <c r="T1162" t="s">
        <v>230</v>
      </c>
      <c r="U1162" t="s">
        <v>9755</v>
      </c>
      <c r="V1162">
        <v>4</v>
      </c>
      <c r="W1162">
        <v>6</v>
      </c>
      <c r="X1162" t="s">
        <v>218</v>
      </c>
      <c r="Z1162" t="s">
        <v>219</v>
      </c>
      <c r="AC1162">
        <v>0</v>
      </c>
      <c r="AE1162">
        <v>0</v>
      </c>
      <c r="AI1162" t="s">
        <v>220</v>
      </c>
      <c r="AJ1162" t="s">
        <v>221</v>
      </c>
      <c r="AK1162" s="15">
        <v>42110</v>
      </c>
      <c r="AL1162">
        <v>4486.2700000000004</v>
      </c>
      <c r="AM1162">
        <f t="shared" si="54"/>
        <v>33</v>
      </c>
      <c r="AN1162" t="str">
        <f t="shared" si="55"/>
        <v>29-33</v>
      </c>
      <c r="AO1162" t="str">
        <f t="shared" si="56"/>
        <v>4.000 a 5.999</v>
      </c>
    </row>
    <row r="1163" spans="1:41" x14ac:dyDescent="0.25">
      <c r="A1163" t="s">
        <v>4326</v>
      </c>
      <c r="B1163" t="s">
        <v>239</v>
      </c>
      <c r="C1163">
        <v>1435799</v>
      </c>
      <c r="D1163">
        <v>2976386617</v>
      </c>
      <c r="E1163" t="s">
        <v>4327</v>
      </c>
      <c r="F1163" t="s">
        <v>209</v>
      </c>
      <c r="G1163" t="s">
        <v>4328</v>
      </c>
      <c r="H1163" t="s">
        <v>287</v>
      </c>
      <c r="I1163" t="s">
        <v>212</v>
      </c>
      <c r="K1163" t="s">
        <v>213</v>
      </c>
      <c r="L1163" t="s">
        <v>261</v>
      </c>
      <c r="M1163">
        <v>767</v>
      </c>
      <c r="N1163" t="s">
        <v>1064</v>
      </c>
      <c r="O1163" t="s">
        <v>283</v>
      </c>
      <c r="P1163">
        <v>746</v>
      </c>
      <c r="Q1163" t="s">
        <v>289</v>
      </c>
      <c r="R1163" t="s">
        <v>283</v>
      </c>
      <c r="T1163" t="s">
        <v>217</v>
      </c>
      <c r="U1163" t="s">
        <v>9756</v>
      </c>
      <c r="V1163">
        <v>4</v>
      </c>
      <c r="W1163">
        <v>12</v>
      </c>
      <c r="X1163" t="s">
        <v>218</v>
      </c>
      <c r="Z1163" t="s">
        <v>219</v>
      </c>
      <c r="AC1163">
        <v>0</v>
      </c>
      <c r="AE1163">
        <v>0</v>
      </c>
      <c r="AI1163" t="s">
        <v>220</v>
      </c>
      <c r="AJ1163" t="s">
        <v>347</v>
      </c>
      <c r="AK1163" s="15">
        <v>37959</v>
      </c>
      <c r="AL1163">
        <v>10090.379999999999</v>
      </c>
      <c r="AM1163">
        <f t="shared" si="54"/>
        <v>48</v>
      </c>
      <c r="AN1163" t="str">
        <f t="shared" si="55"/>
        <v>44-48</v>
      </c>
      <c r="AO1163" t="str">
        <f t="shared" si="56"/>
        <v>10.000 a 11.999</v>
      </c>
    </row>
    <row r="1164" spans="1:41" x14ac:dyDescent="0.25">
      <c r="A1164" t="s">
        <v>4329</v>
      </c>
      <c r="B1164" t="s">
        <v>207</v>
      </c>
      <c r="C1164">
        <v>1048241</v>
      </c>
      <c r="D1164">
        <v>9042281693</v>
      </c>
      <c r="E1164" t="s">
        <v>4330</v>
      </c>
      <c r="F1164" t="s">
        <v>209</v>
      </c>
      <c r="G1164" t="s">
        <v>4331</v>
      </c>
      <c r="H1164" t="s">
        <v>225</v>
      </c>
      <c r="I1164" t="s">
        <v>212</v>
      </c>
      <c r="K1164" t="s">
        <v>213</v>
      </c>
      <c r="M1164">
        <v>590</v>
      </c>
      <c r="N1164" t="s">
        <v>3579</v>
      </c>
      <c r="O1164" t="s">
        <v>215</v>
      </c>
      <c r="P1164">
        <v>247</v>
      </c>
      <c r="Q1164" t="s">
        <v>940</v>
      </c>
      <c r="R1164" t="s">
        <v>215</v>
      </c>
      <c r="T1164" t="s">
        <v>217</v>
      </c>
      <c r="U1164" t="s">
        <v>9755</v>
      </c>
      <c r="V1164">
        <v>4</v>
      </c>
      <c r="W1164">
        <v>5</v>
      </c>
      <c r="X1164" t="s">
        <v>218</v>
      </c>
      <c r="Z1164" t="s">
        <v>219</v>
      </c>
      <c r="AC1164">
        <v>0</v>
      </c>
      <c r="AE1164">
        <v>0</v>
      </c>
      <c r="AI1164" t="s">
        <v>220</v>
      </c>
      <c r="AJ1164" t="s">
        <v>221</v>
      </c>
      <c r="AK1164" s="15">
        <v>42618</v>
      </c>
      <c r="AL1164">
        <v>5133.46</v>
      </c>
      <c r="AM1164">
        <f t="shared" si="54"/>
        <v>30</v>
      </c>
      <c r="AN1164" t="str">
        <f t="shared" si="55"/>
        <v>29-33</v>
      </c>
      <c r="AO1164" t="str">
        <f t="shared" si="56"/>
        <v>4.000 a 5.999</v>
      </c>
    </row>
    <row r="1165" spans="1:41" x14ac:dyDescent="0.25">
      <c r="A1165" t="s">
        <v>4332</v>
      </c>
      <c r="B1165" t="s">
        <v>207</v>
      </c>
      <c r="C1165">
        <v>1668293</v>
      </c>
      <c r="D1165">
        <v>5618625679</v>
      </c>
      <c r="E1165" t="s">
        <v>4333</v>
      </c>
      <c r="F1165" t="s">
        <v>209</v>
      </c>
      <c r="G1165" t="s">
        <v>4334</v>
      </c>
      <c r="H1165" t="s">
        <v>225</v>
      </c>
      <c r="I1165" t="s">
        <v>212</v>
      </c>
      <c r="K1165" t="s">
        <v>213</v>
      </c>
      <c r="M1165">
        <v>4</v>
      </c>
      <c r="N1165" t="s">
        <v>262</v>
      </c>
      <c r="O1165" t="s">
        <v>215</v>
      </c>
      <c r="P1165">
        <v>131</v>
      </c>
      <c r="Q1165" t="s">
        <v>357</v>
      </c>
      <c r="R1165" t="s">
        <v>215</v>
      </c>
      <c r="T1165" t="s">
        <v>217</v>
      </c>
      <c r="U1165" t="s">
        <v>9755</v>
      </c>
      <c r="V1165">
        <v>4</v>
      </c>
      <c r="W1165">
        <v>7</v>
      </c>
      <c r="X1165" t="s">
        <v>218</v>
      </c>
      <c r="Z1165" t="s">
        <v>219</v>
      </c>
      <c r="AC1165">
        <v>0</v>
      </c>
      <c r="AE1165">
        <v>0</v>
      </c>
      <c r="AI1165" t="s">
        <v>220</v>
      </c>
      <c r="AJ1165" t="s">
        <v>221</v>
      </c>
      <c r="AK1165" s="15">
        <v>41205</v>
      </c>
      <c r="AL1165">
        <v>4649.74</v>
      </c>
      <c r="AM1165">
        <f t="shared" si="54"/>
        <v>40</v>
      </c>
      <c r="AN1165" t="str">
        <f t="shared" si="55"/>
        <v>39-43</v>
      </c>
      <c r="AO1165" t="str">
        <f t="shared" si="56"/>
        <v>4.000 a 5.999</v>
      </c>
    </row>
    <row r="1166" spans="1:41" x14ac:dyDescent="0.25">
      <c r="A1166" t="s">
        <v>4335</v>
      </c>
      <c r="B1166" t="s">
        <v>239</v>
      </c>
      <c r="C1166">
        <v>1054160</v>
      </c>
      <c r="D1166">
        <v>13227550784</v>
      </c>
      <c r="E1166" t="s">
        <v>4336</v>
      </c>
      <c r="F1166" t="s">
        <v>209</v>
      </c>
      <c r="G1166" t="s">
        <v>4337</v>
      </c>
      <c r="H1166" t="s">
        <v>335</v>
      </c>
      <c r="I1166" t="s">
        <v>212</v>
      </c>
      <c r="K1166" t="s">
        <v>514</v>
      </c>
      <c r="M1166">
        <v>749</v>
      </c>
      <c r="N1166" t="s">
        <v>1089</v>
      </c>
      <c r="O1166" t="s">
        <v>283</v>
      </c>
      <c r="P1166">
        <v>743</v>
      </c>
      <c r="Q1166" t="s">
        <v>282</v>
      </c>
      <c r="R1166" t="s">
        <v>283</v>
      </c>
      <c r="T1166" t="s">
        <v>217</v>
      </c>
      <c r="U1166" t="s">
        <v>9756</v>
      </c>
      <c r="V1166">
        <v>3</v>
      </c>
      <c r="W1166">
        <v>3</v>
      </c>
      <c r="X1166" t="s">
        <v>218</v>
      </c>
      <c r="Z1166" t="s">
        <v>219</v>
      </c>
      <c r="AC1166">
        <v>0</v>
      </c>
      <c r="AE1166">
        <v>0</v>
      </c>
      <c r="AI1166" t="s">
        <v>220</v>
      </c>
      <c r="AJ1166" t="s">
        <v>221</v>
      </c>
      <c r="AK1166" s="15">
        <v>43774</v>
      </c>
      <c r="AL1166">
        <v>12501.79</v>
      </c>
      <c r="AM1166">
        <f t="shared" si="54"/>
        <v>30</v>
      </c>
      <c r="AN1166" t="str">
        <f t="shared" si="55"/>
        <v>29-33</v>
      </c>
      <c r="AO1166" t="str">
        <f t="shared" si="56"/>
        <v>12.000 a 13.999</v>
      </c>
    </row>
    <row r="1167" spans="1:41" x14ac:dyDescent="0.25">
      <c r="A1167" t="s">
        <v>4338</v>
      </c>
      <c r="B1167" t="s">
        <v>207</v>
      </c>
      <c r="C1167">
        <v>1702063</v>
      </c>
      <c r="D1167">
        <v>6594968602</v>
      </c>
      <c r="E1167" t="s">
        <v>4339</v>
      </c>
      <c r="F1167" t="s">
        <v>209</v>
      </c>
      <c r="G1167" t="s">
        <v>4340</v>
      </c>
      <c r="H1167" t="s">
        <v>225</v>
      </c>
      <c r="I1167" t="s">
        <v>212</v>
      </c>
      <c r="K1167" t="s">
        <v>213</v>
      </c>
      <c r="M1167">
        <v>124</v>
      </c>
      <c r="N1167" t="s">
        <v>4341</v>
      </c>
      <c r="O1167" t="s">
        <v>215</v>
      </c>
      <c r="P1167">
        <v>122</v>
      </c>
      <c r="Q1167" t="s">
        <v>953</v>
      </c>
      <c r="R1167" t="s">
        <v>215</v>
      </c>
      <c r="T1167" t="s">
        <v>230</v>
      </c>
      <c r="U1167" t="s">
        <v>9755</v>
      </c>
      <c r="V1167">
        <v>4</v>
      </c>
      <c r="W1167">
        <v>4</v>
      </c>
      <c r="X1167" t="s">
        <v>218</v>
      </c>
      <c r="Z1167" t="s">
        <v>219</v>
      </c>
      <c r="AC1167">
        <v>26413</v>
      </c>
      <c r="AD1167" t="s">
        <v>686</v>
      </c>
      <c r="AE1167">
        <v>0</v>
      </c>
      <c r="AI1167" t="s">
        <v>220</v>
      </c>
      <c r="AJ1167" t="s">
        <v>221</v>
      </c>
      <c r="AK1167" s="15">
        <v>42878</v>
      </c>
      <c r="AL1167">
        <v>4679.12</v>
      </c>
      <c r="AM1167">
        <f t="shared" si="54"/>
        <v>33</v>
      </c>
      <c r="AN1167" t="str">
        <f t="shared" si="55"/>
        <v>29-33</v>
      </c>
      <c r="AO1167" t="str">
        <f t="shared" si="56"/>
        <v>4.000 a 5.999</v>
      </c>
    </row>
    <row r="1168" spans="1:41" x14ac:dyDescent="0.25">
      <c r="A1168" t="s">
        <v>4342</v>
      </c>
      <c r="B1168" t="s">
        <v>207</v>
      </c>
      <c r="C1168">
        <v>3307889</v>
      </c>
      <c r="D1168">
        <v>42642408833</v>
      </c>
      <c r="E1168" t="s">
        <v>4343</v>
      </c>
      <c r="F1168" t="s">
        <v>209</v>
      </c>
      <c r="G1168" t="s">
        <v>4344</v>
      </c>
      <c r="H1168" t="s">
        <v>225</v>
      </c>
      <c r="I1168" t="s">
        <v>212</v>
      </c>
      <c r="K1168" t="s">
        <v>317</v>
      </c>
      <c r="M1168">
        <v>111</v>
      </c>
      <c r="N1168" t="s">
        <v>567</v>
      </c>
      <c r="O1168" t="s">
        <v>228</v>
      </c>
      <c r="P1168">
        <v>109</v>
      </c>
      <c r="Q1168" t="s">
        <v>568</v>
      </c>
      <c r="R1168" t="s">
        <v>228</v>
      </c>
      <c r="T1168" t="s">
        <v>230</v>
      </c>
      <c r="U1168" t="s">
        <v>9756</v>
      </c>
      <c r="V1168">
        <v>1</v>
      </c>
      <c r="W1168">
        <v>1</v>
      </c>
      <c r="X1168" t="s">
        <v>218</v>
      </c>
      <c r="Z1168" t="s">
        <v>219</v>
      </c>
      <c r="AC1168">
        <v>0</v>
      </c>
      <c r="AE1168">
        <v>0</v>
      </c>
      <c r="AI1168" t="s">
        <v>220</v>
      </c>
      <c r="AJ1168" t="s">
        <v>221</v>
      </c>
      <c r="AK1168" s="15">
        <v>44803</v>
      </c>
      <c r="AL1168">
        <v>12709.2</v>
      </c>
      <c r="AM1168">
        <f t="shared" si="54"/>
        <v>29</v>
      </c>
      <c r="AN1168" t="str">
        <f t="shared" si="55"/>
        <v>29-33</v>
      </c>
      <c r="AO1168" t="str">
        <f t="shared" si="56"/>
        <v>12.000 a 13.999</v>
      </c>
    </row>
    <row r="1169" spans="1:41" x14ac:dyDescent="0.25">
      <c r="A1169" t="s">
        <v>4345</v>
      </c>
      <c r="B1169" t="s">
        <v>207</v>
      </c>
      <c r="C1169">
        <v>3146372</v>
      </c>
      <c r="D1169">
        <v>11960513648</v>
      </c>
      <c r="E1169" t="s">
        <v>4346</v>
      </c>
      <c r="F1169" t="s">
        <v>209</v>
      </c>
      <c r="G1169" t="s">
        <v>4347</v>
      </c>
      <c r="H1169" t="s">
        <v>211</v>
      </c>
      <c r="I1169" t="s">
        <v>212</v>
      </c>
      <c r="K1169" t="s">
        <v>317</v>
      </c>
      <c r="M1169">
        <v>288</v>
      </c>
      <c r="N1169" t="s">
        <v>979</v>
      </c>
      <c r="O1169" t="s">
        <v>362</v>
      </c>
      <c r="P1169">
        <v>288</v>
      </c>
      <c r="Q1169" t="s">
        <v>979</v>
      </c>
      <c r="R1169" t="s">
        <v>362</v>
      </c>
      <c r="T1169" t="s">
        <v>230</v>
      </c>
      <c r="U1169" t="s">
        <v>9755</v>
      </c>
      <c r="V1169">
        <v>3</v>
      </c>
      <c r="W1169">
        <v>3</v>
      </c>
      <c r="X1169" t="s">
        <v>218</v>
      </c>
      <c r="Z1169" t="s">
        <v>219</v>
      </c>
      <c r="AC1169">
        <v>0</v>
      </c>
      <c r="AE1169">
        <v>0</v>
      </c>
      <c r="AI1169" t="s">
        <v>220</v>
      </c>
      <c r="AJ1169" t="s">
        <v>221</v>
      </c>
      <c r="AK1169" s="15">
        <v>43713</v>
      </c>
      <c r="AL1169">
        <v>4619.6000000000004</v>
      </c>
      <c r="AM1169">
        <f t="shared" si="54"/>
        <v>28</v>
      </c>
      <c r="AN1169" t="str">
        <f t="shared" si="55"/>
        <v>24-28</v>
      </c>
      <c r="AO1169" t="str">
        <f t="shared" si="56"/>
        <v>4.000 a 5.999</v>
      </c>
    </row>
    <row r="1170" spans="1:41" x14ac:dyDescent="0.25">
      <c r="A1170" t="s">
        <v>4348</v>
      </c>
      <c r="B1170" t="s">
        <v>207</v>
      </c>
      <c r="C1170">
        <v>1067043</v>
      </c>
      <c r="D1170">
        <v>11947838644</v>
      </c>
      <c r="E1170" t="s">
        <v>4349</v>
      </c>
      <c r="F1170" t="s">
        <v>209</v>
      </c>
      <c r="G1170" t="s">
        <v>4350</v>
      </c>
      <c r="H1170" t="s">
        <v>225</v>
      </c>
      <c r="I1170" t="s">
        <v>212</v>
      </c>
      <c r="K1170" t="s">
        <v>213</v>
      </c>
      <c r="M1170">
        <v>294</v>
      </c>
      <c r="N1170" t="s">
        <v>646</v>
      </c>
      <c r="O1170" t="s">
        <v>362</v>
      </c>
      <c r="P1170">
        <v>294</v>
      </c>
      <c r="Q1170" t="s">
        <v>646</v>
      </c>
      <c r="R1170" t="s">
        <v>362</v>
      </c>
      <c r="T1170" t="s">
        <v>230</v>
      </c>
      <c r="U1170" t="s">
        <v>9755</v>
      </c>
      <c r="V1170">
        <v>3</v>
      </c>
      <c r="W1170">
        <v>3</v>
      </c>
      <c r="X1170" t="s">
        <v>218</v>
      </c>
      <c r="Z1170" t="s">
        <v>219</v>
      </c>
      <c r="AC1170">
        <v>26254</v>
      </c>
      <c r="AD1170" t="s">
        <v>372</v>
      </c>
      <c r="AE1170">
        <v>0</v>
      </c>
      <c r="AI1170" t="s">
        <v>220</v>
      </c>
      <c r="AJ1170" t="s">
        <v>221</v>
      </c>
      <c r="AK1170" s="15">
        <v>44277</v>
      </c>
      <c r="AL1170">
        <v>4619.6000000000004</v>
      </c>
      <c r="AM1170">
        <f t="shared" si="54"/>
        <v>28</v>
      </c>
      <c r="AN1170" t="str">
        <f t="shared" si="55"/>
        <v>24-28</v>
      </c>
      <c r="AO1170" t="str">
        <f t="shared" si="56"/>
        <v>4.000 a 5.999</v>
      </c>
    </row>
    <row r="1171" spans="1:41" x14ac:dyDescent="0.25">
      <c r="A1171" t="s">
        <v>4351</v>
      </c>
      <c r="B1171" t="s">
        <v>207</v>
      </c>
      <c r="C1171">
        <v>1035229</v>
      </c>
      <c r="D1171">
        <v>60461543672</v>
      </c>
      <c r="E1171" t="s">
        <v>4352</v>
      </c>
      <c r="F1171" t="s">
        <v>209</v>
      </c>
      <c r="G1171" t="s">
        <v>4353</v>
      </c>
      <c r="H1171" t="s">
        <v>335</v>
      </c>
      <c r="I1171" t="s">
        <v>212</v>
      </c>
      <c r="K1171" t="s">
        <v>213</v>
      </c>
      <c r="L1171" t="s">
        <v>261</v>
      </c>
      <c r="M1171">
        <v>60</v>
      </c>
      <c r="N1171" t="s">
        <v>481</v>
      </c>
      <c r="O1171" t="s">
        <v>215</v>
      </c>
      <c r="P1171">
        <v>59</v>
      </c>
      <c r="Q1171" t="s">
        <v>251</v>
      </c>
      <c r="R1171" t="s">
        <v>215</v>
      </c>
      <c r="T1171" t="s">
        <v>499</v>
      </c>
      <c r="U1171" t="s">
        <v>9752</v>
      </c>
      <c r="V1171">
        <v>4</v>
      </c>
      <c r="W1171">
        <v>16</v>
      </c>
      <c r="X1171" t="s">
        <v>218</v>
      </c>
      <c r="Z1171" t="s">
        <v>219</v>
      </c>
      <c r="AC1171">
        <v>0</v>
      </c>
      <c r="AE1171">
        <v>0</v>
      </c>
      <c r="AI1171" t="s">
        <v>220</v>
      </c>
      <c r="AJ1171" t="s">
        <v>221</v>
      </c>
      <c r="AK1171" s="15">
        <v>34171</v>
      </c>
      <c r="AL1171">
        <v>3434</v>
      </c>
      <c r="AM1171">
        <f t="shared" si="54"/>
        <v>53</v>
      </c>
      <c r="AN1171" t="str">
        <f t="shared" si="55"/>
        <v>49-53</v>
      </c>
      <c r="AO1171" t="str">
        <f t="shared" si="56"/>
        <v>2.000 a 3.999</v>
      </c>
    </row>
    <row r="1172" spans="1:41" x14ac:dyDescent="0.25">
      <c r="A1172" t="s">
        <v>4354</v>
      </c>
      <c r="B1172" t="s">
        <v>239</v>
      </c>
      <c r="C1172">
        <v>2328330</v>
      </c>
      <c r="D1172">
        <v>66562848687</v>
      </c>
      <c r="E1172" t="s">
        <v>4355</v>
      </c>
      <c r="F1172" t="s">
        <v>209</v>
      </c>
      <c r="G1172" t="s">
        <v>4356</v>
      </c>
      <c r="H1172" t="s">
        <v>225</v>
      </c>
      <c r="I1172" t="s">
        <v>212</v>
      </c>
      <c r="K1172" t="s">
        <v>213</v>
      </c>
      <c r="L1172" t="s">
        <v>261</v>
      </c>
      <c r="M1172">
        <v>771</v>
      </c>
      <c r="N1172" t="s">
        <v>303</v>
      </c>
      <c r="O1172" t="s">
        <v>283</v>
      </c>
      <c r="P1172">
        <v>746</v>
      </c>
      <c r="Q1172" t="s">
        <v>289</v>
      </c>
      <c r="R1172" t="s">
        <v>283</v>
      </c>
      <c r="T1172" t="s">
        <v>217</v>
      </c>
      <c r="U1172" t="s">
        <v>9756</v>
      </c>
      <c r="V1172">
        <v>4</v>
      </c>
      <c r="W1172">
        <v>12</v>
      </c>
      <c r="X1172" t="s">
        <v>218</v>
      </c>
      <c r="Z1172" t="s">
        <v>219</v>
      </c>
      <c r="AC1172">
        <v>0</v>
      </c>
      <c r="AE1172">
        <v>0</v>
      </c>
      <c r="AI1172" t="s">
        <v>220</v>
      </c>
      <c r="AJ1172" t="s">
        <v>221</v>
      </c>
      <c r="AK1172" s="15">
        <v>38182</v>
      </c>
      <c r="AL1172">
        <v>21606.68</v>
      </c>
      <c r="AM1172">
        <f t="shared" si="54"/>
        <v>46</v>
      </c>
      <c r="AN1172" t="str">
        <f t="shared" si="55"/>
        <v>44-48</v>
      </c>
      <c r="AO1172" t="str">
        <f t="shared" si="56"/>
        <v>20.000 ou mais</v>
      </c>
    </row>
    <row r="1173" spans="1:41" x14ac:dyDescent="0.25">
      <c r="A1173" t="s">
        <v>4357</v>
      </c>
      <c r="B1173" t="s">
        <v>207</v>
      </c>
      <c r="C1173">
        <v>413557</v>
      </c>
      <c r="D1173">
        <v>57402124649</v>
      </c>
      <c r="E1173" t="s">
        <v>4358</v>
      </c>
      <c r="F1173" t="s">
        <v>233</v>
      </c>
      <c r="G1173" t="s">
        <v>4359</v>
      </c>
      <c r="H1173" t="s">
        <v>335</v>
      </c>
      <c r="I1173" t="s">
        <v>212</v>
      </c>
      <c r="K1173" t="s">
        <v>213</v>
      </c>
      <c r="L1173" t="s">
        <v>261</v>
      </c>
      <c r="M1173">
        <v>298</v>
      </c>
      <c r="N1173" t="s">
        <v>554</v>
      </c>
      <c r="O1173" t="s">
        <v>362</v>
      </c>
      <c r="P1173">
        <v>298</v>
      </c>
      <c r="Q1173" t="s">
        <v>554</v>
      </c>
      <c r="R1173" t="s">
        <v>362</v>
      </c>
      <c r="T1173" t="s">
        <v>230</v>
      </c>
      <c r="U1173" t="s">
        <v>9755</v>
      </c>
      <c r="V1173">
        <v>4</v>
      </c>
      <c r="W1173">
        <v>16</v>
      </c>
      <c r="X1173" t="s">
        <v>218</v>
      </c>
      <c r="Z1173" t="s">
        <v>219</v>
      </c>
      <c r="AC1173">
        <v>0</v>
      </c>
      <c r="AE1173">
        <v>0</v>
      </c>
      <c r="AI1173" t="s">
        <v>220</v>
      </c>
      <c r="AJ1173" t="s">
        <v>221</v>
      </c>
      <c r="AK1173" s="15">
        <v>33396</v>
      </c>
      <c r="AL1173">
        <v>7746.48</v>
      </c>
      <c r="AM1173">
        <f t="shared" si="54"/>
        <v>56</v>
      </c>
      <c r="AN1173" t="str">
        <f t="shared" si="55"/>
        <v>54-58</v>
      </c>
      <c r="AO1173" t="str">
        <f t="shared" si="56"/>
        <v>6.000 a 7.999</v>
      </c>
    </row>
    <row r="1174" spans="1:41" x14ac:dyDescent="0.25">
      <c r="A1174" t="s">
        <v>4360</v>
      </c>
      <c r="B1174" t="s">
        <v>207</v>
      </c>
      <c r="C1174">
        <v>2346041</v>
      </c>
      <c r="D1174">
        <v>8929128637</v>
      </c>
      <c r="E1174" t="s">
        <v>4361</v>
      </c>
      <c r="F1174" t="s">
        <v>233</v>
      </c>
      <c r="G1174" t="s">
        <v>4362</v>
      </c>
      <c r="H1174" t="s">
        <v>225</v>
      </c>
      <c r="I1174" t="s">
        <v>212</v>
      </c>
      <c r="K1174" t="s">
        <v>213</v>
      </c>
      <c r="M1174">
        <v>4</v>
      </c>
      <c r="N1174" t="s">
        <v>262</v>
      </c>
      <c r="O1174" t="s">
        <v>215</v>
      </c>
      <c r="P1174">
        <v>369</v>
      </c>
      <c r="Q1174" t="s">
        <v>1492</v>
      </c>
      <c r="R1174" t="s">
        <v>215</v>
      </c>
      <c r="T1174" t="s">
        <v>217</v>
      </c>
      <c r="U1174" t="s">
        <v>9756</v>
      </c>
      <c r="V1174">
        <v>4</v>
      </c>
      <c r="W1174">
        <v>5</v>
      </c>
      <c r="X1174" t="s">
        <v>218</v>
      </c>
      <c r="Z1174" t="s">
        <v>219</v>
      </c>
      <c r="AC1174">
        <v>0</v>
      </c>
      <c r="AE1174">
        <v>0</v>
      </c>
      <c r="AI1174" t="s">
        <v>220</v>
      </c>
      <c r="AJ1174" t="s">
        <v>221</v>
      </c>
      <c r="AK1174" s="15">
        <v>42702</v>
      </c>
      <c r="AL1174">
        <v>9262.6</v>
      </c>
      <c r="AM1174">
        <f t="shared" si="54"/>
        <v>34</v>
      </c>
      <c r="AN1174" t="str">
        <f t="shared" si="55"/>
        <v>34-38</v>
      </c>
      <c r="AO1174" t="str">
        <f t="shared" si="56"/>
        <v>8.000 a 9.999</v>
      </c>
    </row>
    <row r="1175" spans="1:41" x14ac:dyDescent="0.25">
      <c r="A1175" t="s">
        <v>4363</v>
      </c>
      <c r="B1175" t="s">
        <v>239</v>
      </c>
      <c r="C1175">
        <v>1877880</v>
      </c>
      <c r="D1175">
        <v>4957658641</v>
      </c>
      <c r="E1175" t="s">
        <v>4364</v>
      </c>
      <c r="F1175" t="s">
        <v>233</v>
      </c>
      <c r="G1175" t="s">
        <v>4365</v>
      </c>
      <c r="H1175" t="s">
        <v>225</v>
      </c>
      <c r="I1175" t="s">
        <v>212</v>
      </c>
      <c r="K1175" t="s">
        <v>213</v>
      </c>
      <c r="M1175">
        <v>491</v>
      </c>
      <c r="N1175" t="s">
        <v>935</v>
      </c>
      <c r="O1175" t="s">
        <v>244</v>
      </c>
      <c r="P1175">
        <v>211</v>
      </c>
      <c r="Q1175" t="s">
        <v>245</v>
      </c>
      <c r="R1175" t="s">
        <v>244</v>
      </c>
      <c r="T1175" t="s">
        <v>290</v>
      </c>
      <c r="U1175" t="s">
        <v>9755</v>
      </c>
      <c r="V1175">
        <v>4</v>
      </c>
      <c r="W1175">
        <v>8</v>
      </c>
      <c r="X1175" t="s">
        <v>218</v>
      </c>
      <c r="Z1175" t="s">
        <v>219</v>
      </c>
      <c r="AC1175">
        <v>0</v>
      </c>
      <c r="AE1175">
        <v>0</v>
      </c>
      <c r="AI1175" t="s">
        <v>220</v>
      </c>
      <c r="AJ1175" t="s">
        <v>221</v>
      </c>
      <c r="AK1175" s="15">
        <v>40740</v>
      </c>
      <c r="AL1175">
        <v>5442.84</v>
      </c>
      <c r="AM1175">
        <f t="shared" si="54"/>
        <v>42</v>
      </c>
      <c r="AN1175" t="str">
        <f t="shared" si="55"/>
        <v>39-43</v>
      </c>
      <c r="AO1175" t="str">
        <f t="shared" si="56"/>
        <v>4.000 a 5.999</v>
      </c>
    </row>
    <row r="1176" spans="1:41" x14ac:dyDescent="0.25">
      <c r="A1176" t="s">
        <v>4366</v>
      </c>
      <c r="B1176" t="s">
        <v>239</v>
      </c>
      <c r="C1176">
        <v>1362650</v>
      </c>
      <c r="D1176">
        <v>98524593687</v>
      </c>
      <c r="E1176" t="s">
        <v>1086</v>
      </c>
      <c r="F1176" t="s">
        <v>209</v>
      </c>
      <c r="G1176" t="s">
        <v>4367</v>
      </c>
      <c r="H1176" t="s">
        <v>225</v>
      </c>
      <c r="I1176" t="s">
        <v>212</v>
      </c>
      <c r="K1176" t="s">
        <v>213</v>
      </c>
      <c r="L1176" t="s">
        <v>1109</v>
      </c>
      <c r="M1176">
        <v>211</v>
      </c>
      <c r="N1176" t="s">
        <v>245</v>
      </c>
      <c r="O1176" t="s">
        <v>244</v>
      </c>
      <c r="P1176">
        <v>211</v>
      </c>
      <c r="Q1176" t="s">
        <v>245</v>
      </c>
      <c r="R1176" t="s">
        <v>244</v>
      </c>
      <c r="T1176" t="s">
        <v>230</v>
      </c>
      <c r="U1176" t="s">
        <v>9756</v>
      </c>
      <c r="V1176">
        <v>4</v>
      </c>
      <c r="W1176">
        <v>13</v>
      </c>
      <c r="X1176" t="s">
        <v>218</v>
      </c>
      <c r="Z1176" t="s">
        <v>219</v>
      </c>
      <c r="AC1176">
        <v>0</v>
      </c>
      <c r="AE1176">
        <v>0</v>
      </c>
      <c r="AI1176" t="s">
        <v>220</v>
      </c>
      <c r="AJ1176" t="s">
        <v>221</v>
      </c>
      <c r="AK1176" s="15">
        <v>37530</v>
      </c>
      <c r="AL1176">
        <v>12102.62</v>
      </c>
      <c r="AM1176">
        <f t="shared" si="54"/>
        <v>45</v>
      </c>
      <c r="AN1176" t="str">
        <f t="shared" si="55"/>
        <v>44-48</v>
      </c>
      <c r="AO1176" t="str">
        <f t="shared" si="56"/>
        <v>12.000 a 13.999</v>
      </c>
    </row>
    <row r="1177" spans="1:41" x14ac:dyDescent="0.25">
      <c r="A1177" t="s">
        <v>4368</v>
      </c>
      <c r="B1177" t="s">
        <v>239</v>
      </c>
      <c r="C1177">
        <v>412476</v>
      </c>
      <c r="D1177">
        <v>3097690867</v>
      </c>
      <c r="E1177" t="s">
        <v>4369</v>
      </c>
      <c r="F1177" t="s">
        <v>233</v>
      </c>
      <c r="G1177" t="s">
        <v>4370</v>
      </c>
      <c r="H1177" t="s">
        <v>225</v>
      </c>
      <c r="I1177" t="s">
        <v>212</v>
      </c>
      <c r="K1177" t="s">
        <v>317</v>
      </c>
      <c r="L1177" t="s">
        <v>4371</v>
      </c>
      <c r="M1177">
        <v>494</v>
      </c>
      <c r="N1177" t="s">
        <v>1325</v>
      </c>
      <c r="O1177" t="s">
        <v>244</v>
      </c>
      <c r="P1177">
        <v>211</v>
      </c>
      <c r="Q1177" t="s">
        <v>245</v>
      </c>
      <c r="R1177" t="s">
        <v>244</v>
      </c>
      <c r="T1177" t="s">
        <v>217</v>
      </c>
      <c r="U1177" t="s">
        <v>9756</v>
      </c>
      <c r="V1177">
        <v>4</v>
      </c>
      <c r="W1177">
        <v>16</v>
      </c>
      <c r="X1177" t="s">
        <v>218</v>
      </c>
      <c r="Z1177" t="s">
        <v>219</v>
      </c>
      <c r="AC1177">
        <v>0</v>
      </c>
      <c r="AE1177">
        <v>0</v>
      </c>
      <c r="AI1177" t="s">
        <v>220</v>
      </c>
      <c r="AJ1177" t="s">
        <v>221</v>
      </c>
      <c r="AK1177" s="15">
        <v>31145</v>
      </c>
      <c r="AL1177">
        <v>25185.67</v>
      </c>
      <c r="AM1177">
        <f t="shared" si="54"/>
        <v>61</v>
      </c>
      <c r="AN1177" t="str">
        <f t="shared" si="55"/>
        <v>59-63</v>
      </c>
      <c r="AO1177" t="str">
        <f t="shared" si="56"/>
        <v>20.000 ou mais</v>
      </c>
    </row>
    <row r="1178" spans="1:41" x14ac:dyDescent="0.25">
      <c r="A1178" t="s">
        <v>4372</v>
      </c>
      <c r="B1178" t="s">
        <v>207</v>
      </c>
      <c r="C1178">
        <v>1753659</v>
      </c>
      <c r="D1178">
        <v>3339317500</v>
      </c>
      <c r="E1178" t="s">
        <v>4373</v>
      </c>
      <c r="F1178" t="s">
        <v>233</v>
      </c>
      <c r="G1178" t="s">
        <v>4374</v>
      </c>
      <c r="H1178" t="s">
        <v>225</v>
      </c>
      <c r="I1178" t="s">
        <v>212</v>
      </c>
      <c r="K1178" t="s">
        <v>581</v>
      </c>
      <c r="M1178">
        <v>643</v>
      </c>
      <c r="N1178" t="s">
        <v>853</v>
      </c>
      <c r="O1178" t="s">
        <v>228</v>
      </c>
      <c r="P1178">
        <v>131</v>
      </c>
      <c r="Q1178" t="s">
        <v>357</v>
      </c>
      <c r="R1178" t="s">
        <v>215</v>
      </c>
      <c r="T1178" t="s">
        <v>290</v>
      </c>
      <c r="U1178" t="s">
        <v>9755</v>
      </c>
      <c r="V1178">
        <v>3</v>
      </c>
      <c r="W1178">
        <v>9</v>
      </c>
      <c r="X1178" t="s">
        <v>218</v>
      </c>
      <c r="Z1178" t="s">
        <v>219</v>
      </c>
      <c r="AC1178">
        <v>26351</v>
      </c>
      <c r="AD1178" t="s">
        <v>4375</v>
      </c>
      <c r="AE1178">
        <v>0</v>
      </c>
      <c r="AI1178" t="s">
        <v>220</v>
      </c>
      <c r="AJ1178" t="s">
        <v>221</v>
      </c>
      <c r="AK1178" s="15">
        <v>43206</v>
      </c>
      <c r="AL1178">
        <v>3587.43</v>
      </c>
      <c r="AM1178">
        <f t="shared" si="54"/>
        <v>35</v>
      </c>
      <c r="AN1178" t="str">
        <f t="shared" si="55"/>
        <v>34-38</v>
      </c>
      <c r="AO1178" t="str">
        <f t="shared" si="56"/>
        <v>2.000 a 3.999</v>
      </c>
    </row>
    <row r="1179" spans="1:41" x14ac:dyDescent="0.25">
      <c r="A1179" t="s">
        <v>4376</v>
      </c>
      <c r="B1179" t="s">
        <v>207</v>
      </c>
      <c r="C1179">
        <v>1829386</v>
      </c>
      <c r="D1179">
        <v>1274931665</v>
      </c>
      <c r="E1179" t="s">
        <v>4377</v>
      </c>
      <c r="F1179" t="s">
        <v>233</v>
      </c>
      <c r="G1179" t="s">
        <v>4378</v>
      </c>
      <c r="H1179" t="s">
        <v>287</v>
      </c>
      <c r="I1179" t="s">
        <v>212</v>
      </c>
      <c r="K1179" t="s">
        <v>213</v>
      </c>
      <c r="M1179">
        <v>92</v>
      </c>
      <c r="N1179" t="s">
        <v>724</v>
      </c>
      <c r="O1179" t="s">
        <v>228</v>
      </c>
      <c r="P1179">
        <v>92</v>
      </c>
      <c r="Q1179" t="s">
        <v>724</v>
      </c>
      <c r="R1179" t="s">
        <v>228</v>
      </c>
      <c r="T1179" t="s">
        <v>217</v>
      </c>
      <c r="U1179" t="s">
        <v>9755</v>
      </c>
      <c r="V1179">
        <v>4</v>
      </c>
      <c r="W1179">
        <v>8</v>
      </c>
      <c r="X1179" t="s">
        <v>218</v>
      </c>
      <c r="Z1179" t="s">
        <v>219</v>
      </c>
      <c r="AC1179">
        <v>0</v>
      </c>
      <c r="AE1179">
        <v>0</v>
      </c>
      <c r="AI1179" t="s">
        <v>220</v>
      </c>
      <c r="AJ1179" t="s">
        <v>221</v>
      </c>
      <c r="AK1179" s="15">
        <v>40512</v>
      </c>
      <c r="AL1179">
        <v>4663.6499999999996</v>
      </c>
      <c r="AM1179">
        <f t="shared" si="54"/>
        <v>39</v>
      </c>
      <c r="AN1179" t="str">
        <f t="shared" si="55"/>
        <v>39-43</v>
      </c>
      <c r="AO1179" t="str">
        <f t="shared" si="56"/>
        <v>4.000 a 5.999</v>
      </c>
    </row>
    <row r="1180" spans="1:41" x14ac:dyDescent="0.25">
      <c r="A1180" t="s">
        <v>4379</v>
      </c>
      <c r="B1180" t="s">
        <v>207</v>
      </c>
      <c r="C1180">
        <v>2144318</v>
      </c>
      <c r="D1180">
        <v>89426630600</v>
      </c>
      <c r="E1180" t="s">
        <v>4380</v>
      </c>
      <c r="F1180" t="s">
        <v>233</v>
      </c>
      <c r="G1180" t="s">
        <v>4381</v>
      </c>
      <c r="H1180" t="s">
        <v>225</v>
      </c>
      <c r="I1180" t="s">
        <v>212</v>
      </c>
      <c r="K1180" t="s">
        <v>213</v>
      </c>
      <c r="M1180">
        <v>694</v>
      </c>
      <c r="N1180" t="s">
        <v>1394</v>
      </c>
      <c r="O1180" t="s">
        <v>228</v>
      </c>
      <c r="P1180">
        <v>59</v>
      </c>
      <c r="Q1180" t="s">
        <v>251</v>
      </c>
      <c r="R1180" t="s">
        <v>215</v>
      </c>
      <c r="S1180" t="s">
        <v>2042</v>
      </c>
      <c r="T1180" t="s">
        <v>217</v>
      </c>
      <c r="U1180" t="s">
        <v>9755</v>
      </c>
      <c r="V1180">
        <v>4</v>
      </c>
      <c r="W1180">
        <v>6</v>
      </c>
      <c r="X1180" t="s">
        <v>218</v>
      </c>
      <c r="Z1180" t="s">
        <v>219</v>
      </c>
      <c r="AC1180">
        <v>0</v>
      </c>
      <c r="AE1180">
        <v>0</v>
      </c>
      <c r="AI1180" t="s">
        <v>220</v>
      </c>
      <c r="AJ1180" t="s">
        <v>221</v>
      </c>
      <c r="AK1180" s="15">
        <v>41855</v>
      </c>
      <c r="AL1180">
        <v>4320.12</v>
      </c>
      <c r="AM1180">
        <f t="shared" si="54"/>
        <v>47</v>
      </c>
      <c r="AN1180" t="str">
        <f t="shared" si="55"/>
        <v>44-48</v>
      </c>
      <c r="AO1180" t="str">
        <f t="shared" si="56"/>
        <v>4.000 a 5.999</v>
      </c>
    </row>
    <row r="1181" spans="1:41" x14ac:dyDescent="0.25">
      <c r="A1181" t="s">
        <v>4382</v>
      </c>
      <c r="B1181" t="s">
        <v>207</v>
      </c>
      <c r="C1181">
        <v>3000726</v>
      </c>
      <c r="D1181">
        <v>68054149620</v>
      </c>
      <c r="E1181" t="s">
        <v>4383</v>
      </c>
      <c r="F1181" t="s">
        <v>233</v>
      </c>
      <c r="G1181" t="s">
        <v>4384</v>
      </c>
      <c r="H1181" t="s">
        <v>211</v>
      </c>
      <c r="I1181" t="s">
        <v>212</v>
      </c>
      <c r="K1181" t="s">
        <v>213</v>
      </c>
      <c r="M1181">
        <v>787</v>
      </c>
      <c r="N1181" t="s">
        <v>1709</v>
      </c>
      <c r="O1181" t="s">
        <v>669</v>
      </c>
      <c r="P1181">
        <v>301</v>
      </c>
      <c r="Q1181" t="s">
        <v>297</v>
      </c>
      <c r="R1181" t="s">
        <v>298</v>
      </c>
      <c r="T1181" t="s">
        <v>290</v>
      </c>
      <c r="U1181" t="s">
        <v>9754</v>
      </c>
      <c r="V1181">
        <v>4</v>
      </c>
      <c r="W1181">
        <v>4</v>
      </c>
      <c r="X1181" t="s">
        <v>218</v>
      </c>
      <c r="Z1181" t="s">
        <v>219</v>
      </c>
      <c r="AC1181">
        <v>0</v>
      </c>
      <c r="AE1181">
        <v>0</v>
      </c>
      <c r="AI1181" t="s">
        <v>220</v>
      </c>
      <c r="AJ1181" t="s">
        <v>221</v>
      </c>
      <c r="AK1181" s="15">
        <v>43080</v>
      </c>
      <c r="AL1181">
        <v>2814</v>
      </c>
      <c r="AM1181">
        <f t="shared" si="54"/>
        <v>53</v>
      </c>
      <c r="AN1181" t="str">
        <f t="shared" si="55"/>
        <v>49-53</v>
      </c>
      <c r="AO1181" t="str">
        <f t="shared" si="56"/>
        <v>2.000 a 3.999</v>
      </c>
    </row>
    <row r="1182" spans="1:41" x14ac:dyDescent="0.25">
      <c r="A1182" t="s">
        <v>4385</v>
      </c>
      <c r="B1182" t="s">
        <v>239</v>
      </c>
      <c r="C1182">
        <v>1871529</v>
      </c>
      <c r="D1182">
        <v>81514247615</v>
      </c>
      <c r="E1182" t="s">
        <v>579</v>
      </c>
      <c r="F1182" t="s">
        <v>233</v>
      </c>
      <c r="G1182" t="s">
        <v>4386</v>
      </c>
      <c r="H1182" t="s">
        <v>211</v>
      </c>
      <c r="I1182" t="s">
        <v>212</v>
      </c>
      <c r="K1182" t="s">
        <v>213</v>
      </c>
      <c r="M1182">
        <v>498</v>
      </c>
      <c r="N1182" t="s">
        <v>423</v>
      </c>
      <c r="O1182" t="s">
        <v>244</v>
      </c>
      <c r="P1182">
        <v>211</v>
      </c>
      <c r="Q1182" t="s">
        <v>245</v>
      </c>
      <c r="R1182" t="s">
        <v>244</v>
      </c>
      <c r="T1182" t="s">
        <v>252</v>
      </c>
      <c r="U1182" t="s">
        <v>9755</v>
      </c>
      <c r="V1182">
        <v>4</v>
      </c>
      <c r="W1182">
        <v>8</v>
      </c>
      <c r="X1182" t="s">
        <v>218</v>
      </c>
      <c r="Z1182" t="s">
        <v>219</v>
      </c>
      <c r="AC1182">
        <v>0</v>
      </c>
      <c r="AE1182">
        <v>0</v>
      </c>
      <c r="AI1182" t="s">
        <v>220</v>
      </c>
      <c r="AJ1182" t="s">
        <v>221</v>
      </c>
      <c r="AK1182" s="15">
        <v>40709</v>
      </c>
      <c r="AL1182">
        <v>7052.53</v>
      </c>
      <c r="AM1182">
        <f t="shared" si="54"/>
        <v>49</v>
      </c>
      <c r="AN1182" t="str">
        <f t="shared" si="55"/>
        <v>49-53</v>
      </c>
      <c r="AO1182" t="str">
        <f t="shared" si="56"/>
        <v>6.000 a 7.999</v>
      </c>
    </row>
    <row r="1183" spans="1:41" x14ac:dyDescent="0.25">
      <c r="A1183" t="s">
        <v>4387</v>
      </c>
      <c r="B1183" t="s">
        <v>239</v>
      </c>
      <c r="C1183">
        <v>1362190</v>
      </c>
      <c r="D1183">
        <v>5117258681</v>
      </c>
      <c r="E1183" t="s">
        <v>4388</v>
      </c>
      <c r="F1183" t="s">
        <v>209</v>
      </c>
      <c r="G1183" t="s">
        <v>4389</v>
      </c>
      <c r="H1183" t="s">
        <v>225</v>
      </c>
      <c r="I1183" t="s">
        <v>212</v>
      </c>
      <c r="K1183" t="s">
        <v>295</v>
      </c>
      <c r="L1183" t="s">
        <v>4390</v>
      </c>
      <c r="M1183">
        <v>211</v>
      </c>
      <c r="N1183" t="s">
        <v>245</v>
      </c>
      <c r="O1183" t="s">
        <v>244</v>
      </c>
      <c r="P1183">
        <v>211</v>
      </c>
      <c r="Q1183" t="s">
        <v>245</v>
      </c>
      <c r="R1183" t="s">
        <v>244</v>
      </c>
      <c r="T1183" t="s">
        <v>217</v>
      </c>
      <c r="U1183" t="s">
        <v>9755</v>
      </c>
      <c r="V1183">
        <v>2</v>
      </c>
      <c r="W1183">
        <v>13</v>
      </c>
      <c r="X1183" t="s">
        <v>218</v>
      </c>
      <c r="Z1183" t="s">
        <v>219</v>
      </c>
      <c r="AC1183">
        <v>0</v>
      </c>
      <c r="AE1183">
        <v>0</v>
      </c>
      <c r="AI1183" t="s">
        <v>220</v>
      </c>
      <c r="AJ1183" t="s">
        <v>221</v>
      </c>
      <c r="AK1183" s="15">
        <v>37517</v>
      </c>
      <c r="AL1183">
        <v>8185.8</v>
      </c>
      <c r="AM1183">
        <f t="shared" si="54"/>
        <v>47</v>
      </c>
      <c r="AN1183" t="str">
        <f t="shared" si="55"/>
        <v>44-48</v>
      </c>
      <c r="AO1183" t="str">
        <f t="shared" si="56"/>
        <v>8.000 a 9.999</v>
      </c>
    </row>
    <row r="1184" spans="1:41" x14ac:dyDescent="0.25">
      <c r="A1184" t="s">
        <v>4391</v>
      </c>
      <c r="B1184" t="s">
        <v>239</v>
      </c>
      <c r="C1184">
        <v>412297</v>
      </c>
      <c r="D1184">
        <v>41965876668</v>
      </c>
      <c r="E1184" t="s">
        <v>4392</v>
      </c>
      <c r="F1184" t="s">
        <v>209</v>
      </c>
      <c r="G1184" t="s">
        <v>4393</v>
      </c>
      <c r="H1184" t="s">
        <v>211</v>
      </c>
      <c r="I1184" t="s">
        <v>212</v>
      </c>
      <c r="K1184" t="s">
        <v>213</v>
      </c>
      <c r="L1184" t="s">
        <v>367</v>
      </c>
      <c r="M1184">
        <v>216</v>
      </c>
      <c r="N1184" t="s">
        <v>489</v>
      </c>
      <c r="O1184" t="s">
        <v>244</v>
      </c>
      <c r="P1184">
        <v>211</v>
      </c>
      <c r="Q1184" t="s">
        <v>245</v>
      </c>
      <c r="R1184" t="s">
        <v>244</v>
      </c>
      <c r="T1184" t="s">
        <v>499</v>
      </c>
      <c r="U1184" t="s">
        <v>9754</v>
      </c>
      <c r="V1184">
        <v>4</v>
      </c>
      <c r="W1184">
        <v>16</v>
      </c>
      <c r="X1184" t="s">
        <v>218</v>
      </c>
      <c r="Z1184" t="s">
        <v>219</v>
      </c>
      <c r="AC1184">
        <v>0</v>
      </c>
      <c r="AE1184">
        <v>0</v>
      </c>
      <c r="AI1184" t="s">
        <v>220</v>
      </c>
      <c r="AJ1184" t="s">
        <v>221</v>
      </c>
      <c r="AK1184" s="15">
        <v>30713</v>
      </c>
      <c r="AL1184">
        <v>6604</v>
      </c>
      <c r="AM1184">
        <f t="shared" si="54"/>
        <v>67</v>
      </c>
      <c r="AN1184" t="str">
        <f t="shared" si="55"/>
        <v>64-68</v>
      </c>
      <c r="AO1184" t="str">
        <f t="shared" si="56"/>
        <v>6.000 a 7.999</v>
      </c>
    </row>
    <row r="1185" spans="1:41" x14ac:dyDescent="0.25">
      <c r="A1185" t="s">
        <v>4394</v>
      </c>
      <c r="B1185" t="s">
        <v>239</v>
      </c>
      <c r="C1185">
        <v>1521997</v>
      </c>
      <c r="D1185">
        <v>5183478694</v>
      </c>
      <c r="E1185" t="s">
        <v>4395</v>
      </c>
      <c r="F1185" t="s">
        <v>209</v>
      </c>
      <c r="G1185" t="s">
        <v>4396</v>
      </c>
      <c r="H1185" t="s">
        <v>211</v>
      </c>
      <c r="I1185" t="s">
        <v>212</v>
      </c>
      <c r="K1185" t="s">
        <v>4397</v>
      </c>
      <c r="L1185" t="s">
        <v>4398</v>
      </c>
      <c r="M1185">
        <v>499</v>
      </c>
      <c r="N1185" t="s">
        <v>817</v>
      </c>
      <c r="O1185" t="s">
        <v>244</v>
      </c>
      <c r="P1185">
        <v>211</v>
      </c>
      <c r="Q1185" t="s">
        <v>245</v>
      </c>
      <c r="R1185" t="s">
        <v>244</v>
      </c>
      <c r="T1185" t="s">
        <v>217</v>
      </c>
      <c r="U1185" t="s">
        <v>9756</v>
      </c>
      <c r="V1185">
        <v>4</v>
      </c>
      <c r="W1185">
        <v>11</v>
      </c>
      <c r="X1185" t="s">
        <v>218</v>
      </c>
      <c r="Z1185" t="s">
        <v>219</v>
      </c>
      <c r="AC1185">
        <v>0</v>
      </c>
      <c r="AE1185">
        <v>0</v>
      </c>
      <c r="AI1185" t="s">
        <v>220</v>
      </c>
      <c r="AJ1185" t="s">
        <v>221</v>
      </c>
      <c r="AK1185" s="15">
        <v>38761</v>
      </c>
      <c r="AL1185">
        <v>10311.9</v>
      </c>
      <c r="AM1185">
        <f t="shared" si="54"/>
        <v>43</v>
      </c>
      <c r="AN1185" t="str">
        <f t="shared" si="55"/>
        <v>39-43</v>
      </c>
      <c r="AO1185" t="str">
        <f t="shared" si="56"/>
        <v>10.000 a 11.999</v>
      </c>
    </row>
    <row r="1186" spans="1:41" x14ac:dyDescent="0.25">
      <c r="A1186" t="s">
        <v>4399</v>
      </c>
      <c r="B1186" t="s">
        <v>239</v>
      </c>
      <c r="C1186">
        <v>410195</v>
      </c>
      <c r="D1186">
        <v>21105022668</v>
      </c>
      <c r="E1186" t="s">
        <v>4400</v>
      </c>
      <c r="F1186" t="s">
        <v>209</v>
      </c>
      <c r="G1186" t="s">
        <v>4401</v>
      </c>
      <c r="H1186" t="s">
        <v>225</v>
      </c>
      <c r="I1186" t="s">
        <v>212</v>
      </c>
      <c r="K1186" t="s">
        <v>213</v>
      </c>
      <c r="L1186" t="s">
        <v>281</v>
      </c>
      <c r="M1186">
        <v>216</v>
      </c>
      <c r="N1186" t="s">
        <v>489</v>
      </c>
      <c r="O1186" t="s">
        <v>244</v>
      </c>
      <c r="P1186">
        <v>211</v>
      </c>
      <c r="Q1186" t="s">
        <v>245</v>
      </c>
      <c r="R1186" t="s">
        <v>244</v>
      </c>
      <c r="T1186" t="s">
        <v>217</v>
      </c>
      <c r="U1186" t="s">
        <v>9755</v>
      </c>
      <c r="V1186">
        <v>4</v>
      </c>
      <c r="W1186">
        <v>16</v>
      </c>
      <c r="X1186" t="s">
        <v>218</v>
      </c>
      <c r="Z1186" t="s">
        <v>219</v>
      </c>
      <c r="AC1186">
        <v>0</v>
      </c>
      <c r="AE1186">
        <v>0</v>
      </c>
      <c r="AI1186" t="s">
        <v>220</v>
      </c>
      <c r="AJ1186" t="s">
        <v>221</v>
      </c>
      <c r="AK1186" s="15">
        <v>29322</v>
      </c>
      <c r="AL1186">
        <v>15534.58</v>
      </c>
      <c r="AM1186">
        <f t="shared" si="54"/>
        <v>68</v>
      </c>
      <c r="AN1186" t="str">
        <f t="shared" si="55"/>
        <v>64-68</v>
      </c>
      <c r="AO1186" t="str">
        <f t="shared" si="56"/>
        <v>14.000 a 15.999</v>
      </c>
    </row>
    <row r="1187" spans="1:41" x14ac:dyDescent="0.25">
      <c r="A1187" t="s">
        <v>4402</v>
      </c>
      <c r="B1187" t="s">
        <v>239</v>
      </c>
      <c r="C1187">
        <v>1434624</v>
      </c>
      <c r="D1187">
        <v>4337454608</v>
      </c>
      <c r="E1187" t="s">
        <v>4403</v>
      </c>
      <c r="F1187" t="s">
        <v>209</v>
      </c>
      <c r="G1187" t="s">
        <v>4404</v>
      </c>
      <c r="H1187" t="s">
        <v>225</v>
      </c>
      <c r="I1187" t="s">
        <v>212</v>
      </c>
      <c r="K1187" t="s">
        <v>317</v>
      </c>
      <c r="L1187" t="s">
        <v>4405</v>
      </c>
      <c r="M1187">
        <v>496</v>
      </c>
      <c r="N1187" t="s">
        <v>1122</v>
      </c>
      <c r="O1187" t="s">
        <v>244</v>
      </c>
      <c r="P1187">
        <v>211</v>
      </c>
      <c r="Q1187" t="s">
        <v>245</v>
      </c>
      <c r="R1187" t="s">
        <v>244</v>
      </c>
      <c r="T1187" t="s">
        <v>252</v>
      </c>
      <c r="U1187" t="s">
        <v>9755</v>
      </c>
      <c r="V1187">
        <v>4</v>
      </c>
      <c r="W1187">
        <v>13</v>
      </c>
      <c r="X1187" t="s">
        <v>218</v>
      </c>
      <c r="Z1187" t="s">
        <v>219</v>
      </c>
      <c r="AC1187">
        <v>0</v>
      </c>
      <c r="AE1187">
        <v>0</v>
      </c>
      <c r="AI1187" t="s">
        <v>220</v>
      </c>
      <c r="AJ1187" t="s">
        <v>221</v>
      </c>
      <c r="AK1187" s="15">
        <v>37937</v>
      </c>
      <c r="AL1187">
        <v>5878.66</v>
      </c>
      <c r="AM1187">
        <f t="shared" si="54"/>
        <v>44</v>
      </c>
      <c r="AN1187" t="str">
        <f t="shared" si="55"/>
        <v>44-48</v>
      </c>
      <c r="AO1187" t="str">
        <f t="shared" si="56"/>
        <v>4.000 a 5.999</v>
      </c>
    </row>
    <row r="1188" spans="1:41" x14ac:dyDescent="0.25">
      <c r="A1188" t="s">
        <v>4406</v>
      </c>
      <c r="B1188" t="s">
        <v>207</v>
      </c>
      <c r="C1188">
        <v>413351</v>
      </c>
      <c r="D1188">
        <v>59573880687</v>
      </c>
      <c r="E1188" t="s">
        <v>4407</v>
      </c>
      <c r="F1188" t="s">
        <v>209</v>
      </c>
      <c r="G1188" t="s">
        <v>4408</v>
      </c>
      <c r="H1188" t="s">
        <v>225</v>
      </c>
      <c r="I1188" t="s">
        <v>212</v>
      </c>
      <c r="K1188" t="s">
        <v>213</v>
      </c>
      <c r="L1188" t="s">
        <v>577</v>
      </c>
      <c r="M1188">
        <v>1244</v>
      </c>
      <c r="N1188" t="s">
        <v>493</v>
      </c>
      <c r="O1188" t="s">
        <v>215</v>
      </c>
      <c r="P1188">
        <v>344</v>
      </c>
      <c r="Q1188" t="s">
        <v>494</v>
      </c>
      <c r="R1188" t="s">
        <v>215</v>
      </c>
      <c r="T1188" t="s">
        <v>499</v>
      </c>
      <c r="U1188" t="s">
        <v>9753</v>
      </c>
      <c r="V1188">
        <v>4</v>
      </c>
      <c r="W1188">
        <v>15</v>
      </c>
      <c r="X1188" t="s">
        <v>218</v>
      </c>
      <c r="Z1188" t="s">
        <v>219</v>
      </c>
      <c r="AC1188">
        <v>0</v>
      </c>
      <c r="AE1188">
        <v>0</v>
      </c>
      <c r="AI1188" t="s">
        <v>220</v>
      </c>
      <c r="AJ1188" t="s">
        <v>221</v>
      </c>
      <c r="AK1188" s="15">
        <v>32784</v>
      </c>
      <c r="AL1188">
        <v>3817.17</v>
      </c>
      <c r="AM1188">
        <f t="shared" si="54"/>
        <v>52</v>
      </c>
      <c r="AN1188" t="str">
        <f t="shared" si="55"/>
        <v>49-53</v>
      </c>
      <c r="AO1188" t="str">
        <f t="shared" si="56"/>
        <v>2.000 a 3.999</v>
      </c>
    </row>
    <row r="1189" spans="1:41" x14ac:dyDescent="0.25">
      <c r="A1189" t="s">
        <v>4409</v>
      </c>
      <c r="B1189" t="s">
        <v>207</v>
      </c>
      <c r="C1189">
        <v>1044484</v>
      </c>
      <c r="D1189">
        <v>30062918249</v>
      </c>
      <c r="E1189" t="s">
        <v>4410</v>
      </c>
      <c r="F1189" t="s">
        <v>209</v>
      </c>
      <c r="G1189" t="s">
        <v>4411</v>
      </c>
      <c r="H1189" t="s">
        <v>225</v>
      </c>
      <c r="I1189" t="s">
        <v>212</v>
      </c>
      <c r="K1189" t="s">
        <v>295</v>
      </c>
      <c r="M1189">
        <v>130</v>
      </c>
      <c r="N1189" t="s">
        <v>1051</v>
      </c>
      <c r="O1189" t="s">
        <v>215</v>
      </c>
      <c r="P1189">
        <v>262</v>
      </c>
      <c r="Q1189" t="s">
        <v>352</v>
      </c>
      <c r="R1189" t="s">
        <v>215</v>
      </c>
      <c r="T1189" t="s">
        <v>217</v>
      </c>
      <c r="U1189" t="s">
        <v>9755</v>
      </c>
      <c r="V1189">
        <v>4</v>
      </c>
      <c r="W1189">
        <v>7</v>
      </c>
      <c r="X1189" t="s">
        <v>218</v>
      </c>
      <c r="Z1189" t="s">
        <v>219</v>
      </c>
      <c r="AC1189">
        <v>26421</v>
      </c>
      <c r="AD1189" t="s">
        <v>4412</v>
      </c>
      <c r="AE1189">
        <v>0</v>
      </c>
      <c r="AI1189" t="s">
        <v>220</v>
      </c>
      <c r="AJ1189" t="s">
        <v>221</v>
      </c>
      <c r="AK1189" s="15">
        <v>44462</v>
      </c>
      <c r="AL1189">
        <v>4488.6000000000004</v>
      </c>
      <c r="AM1189">
        <f t="shared" si="54"/>
        <v>49</v>
      </c>
      <c r="AN1189" t="str">
        <f t="shared" si="55"/>
        <v>49-53</v>
      </c>
      <c r="AO1189" t="str">
        <f t="shared" si="56"/>
        <v>4.000 a 5.999</v>
      </c>
    </row>
    <row r="1190" spans="1:41" x14ac:dyDescent="0.25">
      <c r="A1190" t="s">
        <v>4413</v>
      </c>
      <c r="B1190" t="s">
        <v>207</v>
      </c>
      <c r="C1190">
        <v>2143195</v>
      </c>
      <c r="D1190">
        <v>29574420272</v>
      </c>
      <c r="E1190" t="s">
        <v>4414</v>
      </c>
      <c r="F1190" t="s">
        <v>209</v>
      </c>
      <c r="G1190" t="s">
        <v>4415</v>
      </c>
      <c r="H1190" t="s">
        <v>211</v>
      </c>
      <c r="I1190" t="s">
        <v>212</v>
      </c>
      <c r="K1190" t="s">
        <v>213</v>
      </c>
      <c r="M1190">
        <v>340</v>
      </c>
      <c r="N1190" t="s">
        <v>670</v>
      </c>
      <c r="O1190" t="s">
        <v>215</v>
      </c>
      <c r="P1190">
        <v>340</v>
      </c>
      <c r="Q1190" t="s">
        <v>670</v>
      </c>
      <c r="R1190" t="s">
        <v>215</v>
      </c>
      <c r="T1190" t="s">
        <v>252</v>
      </c>
      <c r="U1190" t="s">
        <v>9754</v>
      </c>
      <c r="V1190">
        <v>4</v>
      </c>
      <c r="W1190">
        <v>6</v>
      </c>
      <c r="X1190" t="s">
        <v>218</v>
      </c>
      <c r="Z1190" t="s">
        <v>219</v>
      </c>
      <c r="AC1190">
        <v>0</v>
      </c>
      <c r="AE1190">
        <v>0</v>
      </c>
      <c r="AI1190" t="s">
        <v>220</v>
      </c>
      <c r="AJ1190" t="s">
        <v>221</v>
      </c>
      <c r="AK1190" s="15">
        <v>41852</v>
      </c>
      <c r="AL1190">
        <v>3301.93</v>
      </c>
      <c r="AM1190">
        <f t="shared" si="54"/>
        <v>54</v>
      </c>
      <c r="AN1190" t="str">
        <f t="shared" si="55"/>
        <v>54-58</v>
      </c>
      <c r="AO1190" t="str">
        <f t="shared" si="56"/>
        <v>2.000 a 3.999</v>
      </c>
    </row>
    <row r="1191" spans="1:41" x14ac:dyDescent="0.25">
      <c r="A1191" t="s">
        <v>4416</v>
      </c>
      <c r="B1191" t="s">
        <v>207</v>
      </c>
      <c r="C1191">
        <v>1532591</v>
      </c>
      <c r="D1191">
        <v>60246383615</v>
      </c>
      <c r="E1191" t="s">
        <v>4417</v>
      </c>
      <c r="F1191" t="s">
        <v>209</v>
      </c>
      <c r="G1191" t="s">
        <v>4418</v>
      </c>
      <c r="H1191" t="s">
        <v>211</v>
      </c>
      <c r="I1191" t="s">
        <v>212</v>
      </c>
      <c r="K1191" t="s">
        <v>213</v>
      </c>
      <c r="L1191" t="s">
        <v>577</v>
      </c>
      <c r="M1191">
        <v>1256</v>
      </c>
      <c r="N1191" t="s">
        <v>4419</v>
      </c>
      <c r="O1191" t="s">
        <v>345</v>
      </c>
      <c r="P1191">
        <v>271</v>
      </c>
      <c r="Q1191" t="s">
        <v>1118</v>
      </c>
      <c r="R1191" t="s">
        <v>345</v>
      </c>
      <c r="T1191" t="s">
        <v>263</v>
      </c>
      <c r="U1191" t="s">
        <v>9756</v>
      </c>
      <c r="V1191">
        <v>4</v>
      </c>
      <c r="W1191">
        <v>11</v>
      </c>
      <c r="X1191" t="s">
        <v>218</v>
      </c>
      <c r="Z1191" t="s">
        <v>219</v>
      </c>
      <c r="AC1191">
        <v>0</v>
      </c>
      <c r="AE1191">
        <v>0</v>
      </c>
      <c r="AI1191" t="s">
        <v>220</v>
      </c>
      <c r="AJ1191" t="s">
        <v>221</v>
      </c>
      <c r="AK1191" s="15">
        <v>38861</v>
      </c>
      <c r="AL1191">
        <v>13006.06</v>
      </c>
      <c r="AM1191">
        <f t="shared" si="54"/>
        <v>54</v>
      </c>
      <c r="AN1191" t="str">
        <f t="shared" si="55"/>
        <v>54-58</v>
      </c>
      <c r="AO1191" t="str">
        <f t="shared" si="56"/>
        <v>12.000 a 13.999</v>
      </c>
    </row>
    <row r="1192" spans="1:41" x14ac:dyDescent="0.25">
      <c r="A1192" t="s">
        <v>4420</v>
      </c>
      <c r="B1192" t="s">
        <v>239</v>
      </c>
      <c r="C1192">
        <v>1437504</v>
      </c>
      <c r="D1192">
        <v>53431073620</v>
      </c>
      <c r="E1192" t="s">
        <v>4421</v>
      </c>
      <c r="F1192" t="s">
        <v>233</v>
      </c>
      <c r="G1192" t="s">
        <v>4422</v>
      </c>
      <c r="H1192" t="s">
        <v>335</v>
      </c>
      <c r="I1192" t="s">
        <v>212</v>
      </c>
      <c r="K1192" t="s">
        <v>213</v>
      </c>
      <c r="L1192" t="s">
        <v>637</v>
      </c>
      <c r="M1192">
        <v>769</v>
      </c>
      <c r="N1192" t="s">
        <v>288</v>
      </c>
      <c r="O1192" t="s">
        <v>283</v>
      </c>
      <c r="P1192">
        <v>746</v>
      </c>
      <c r="Q1192" t="s">
        <v>289</v>
      </c>
      <c r="R1192" t="s">
        <v>283</v>
      </c>
      <c r="T1192" t="s">
        <v>290</v>
      </c>
      <c r="U1192" t="s">
        <v>9755</v>
      </c>
      <c r="V1192">
        <v>3</v>
      </c>
      <c r="W1192">
        <v>13</v>
      </c>
      <c r="X1192" t="s">
        <v>218</v>
      </c>
      <c r="Z1192" t="s">
        <v>219</v>
      </c>
      <c r="AC1192">
        <v>0</v>
      </c>
      <c r="AE1192">
        <v>0</v>
      </c>
      <c r="AI1192" t="s">
        <v>220</v>
      </c>
      <c r="AJ1192" t="s">
        <v>291</v>
      </c>
      <c r="AK1192" s="15">
        <v>37978</v>
      </c>
      <c r="AL1192">
        <v>5434.85</v>
      </c>
      <c r="AM1192">
        <f t="shared" si="54"/>
        <v>58</v>
      </c>
      <c r="AN1192" t="str">
        <f t="shared" si="55"/>
        <v>54-58</v>
      </c>
      <c r="AO1192" t="str">
        <f t="shared" si="56"/>
        <v>4.000 a 5.999</v>
      </c>
    </row>
    <row r="1193" spans="1:41" x14ac:dyDescent="0.25">
      <c r="A1193" t="s">
        <v>4423</v>
      </c>
      <c r="B1193" t="s">
        <v>207</v>
      </c>
      <c r="C1193">
        <v>1674017</v>
      </c>
      <c r="D1193">
        <v>6594192620</v>
      </c>
      <c r="E1193" t="s">
        <v>1797</v>
      </c>
      <c r="F1193" t="s">
        <v>209</v>
      </c>
      <c r="G1193" t="s">
        <v>4424</v>
      </c>
      <c r="H1193" t="s">
        <v>225</v>
      </c>
      <c r="I1193" t="s">
        <v>212</v>
      </c>
      <c r="K1193" t="s">
        <v>213</v>
      </c>
      <c r="L1193" t="s">
        <v>235</v>
      </c>
      <c r="M1193">
        <v>332</v>
      </c>
      <c r="N1193" t="s">
        <v>346</v>
      </c>
      <c r="O1193" t="s">
        <v>345</v>
      </c>
      <c r="P1193">
        <v>332</v>
      </c>
      <c r="Q1193" t="s">
        <v>346</v>
      </c>
      <c r="R1193" t="s">
        <v>345</v>
      </c>
      <c r="T1193" t="s">
        <v>230</v>
      </c>
      <c r="U1193" t="s">
        <v>9756</v>
      </c>
      <c r="V1193">
        <v>2</v>
      </c>
      <c r="W1193">
        <v>10</v>
      </c>
      <c r="X1193" t="s">
        <v>218</v>
      </c>
      <c r="Z1193" t="s">
        <v>219</v>
      </c>
      <c r="AC1193">
        <v>0</v>
      </c>
      <c r="AE1193">
        <v>0</v>
      </c>
      <c r="AI1193" t="s">
        <v>220</v>
      </c>
      <c r="AJ1193" t="s">
        <v>221</v>
      </c>
      <c r="AK1193" s="15">
        <v>39835</v>
      </c>
      <c r="AL1193">
        <v>9316.32</v>
      </c>
      <c r="AM1193">
        <f t="shared" si="54"/>
        <v>37</v>
      </c>
      <c r="AN1193" t="str">
        <f t="shared" si="55"/>
        <v>34-38</v>
      </c>
      <c r="AO1193" t="str">
        <f t="shared" si="56"/>
        <v>8.000 a 9.999</v>
      </c>
    </row>
    <row r="1194" spans="1:41" x14ac:dyDescent="0.25">
      <c r="A1194" t="s">
        <v>4425</v>
      </c>
      <c r="B1194" t="s">
        <v>239</v>
      </c>
      <c r="C1194">
        <v>1434758</v>
      </c>
      <c r="D1194">
        <v>68263538653</v>
      </c>
      <c r="E1194" t="s">
        <v>4426</v>
      </c>
      <c r="F1194" t="s">
        <v>209</v>
      </c>
      <c r="G1194" t="s">
        <v>4427</v>
      </c>
      <c r="H1194" t="s">
        <v>211</v>
      </c>
      <c r="I1194" t="s">
        <v>212</v>
      </c>
      <c r="K1194" t="s">
        <v>213</v>
      </c>
      <c r="L1194" t="s">
        <v>2014</v>
      </c>
      <c r="M1194">
        <v>478</v>
      </c>
      <c r="N1194" t="s">
        <v>1195</v>
      </c>
      <c r="O1194" t="s">
        <v>244</v>
      </c>
      <c r="P1194">
        <v>211</v>
      </c>
      <c r="Q1194" t="s">
        <v>245</v>
      </c>
      <c r="R1194" t="s">
        <v>244</v>
      </c>
      <c r="T1194" t="s">
        <v>217</v>
      </c>
      <c r="U1194" t="s">
        <v>9754</v>
      </c>
      <c r="V1194">
        <v>4</v>
      </c>
      <c r="W1194">
        <v>13</v>
      </c>
      <c r="X1194" t="s">
        <v>218</v>
      </c>
      <c r="Z1194" t="s">
        <v>219</v>
      </c>
      <c r="AC1194">
        <v>0</v>
      </c>
      <c r="AE1194">
        <v>0</v>
      </c>
      <c r="AI1194" t="s">
        <v>220</v>
      </c>
      <c r="AJ1194" t="s">
        <v>221</v>
      </c>
      <c r="AK1194" s="15">
        <v>37938</v>
      </c>
      <c r="AL1194">
        <v>9422.75</v>
      </c>
      <c r="AM1194">
        <f t="shared" si="54"/>
        <v>58</v>
      </c>
      <c r="AN1194" t="str">
        <f t="shared" si="55"/>
        <v>54-58</v>
      </c>
      <c r="AO1194" t="str">
        <f t="shared" si="56"/>
        <v>8.000 a 9.999</v>
      </c>
    </row>
    <row r="1195" spans="1:41" x14ac:dyDescent="0.25">
      <c r="A1195" t="s">
        <v>4428</v>
      </c>
      <c r="B1195" t="s">
        <v>207</v>
      </c>
      <c r="C1195">
        <v>2337629</v>
      </c>
      <c r="D1195">
        <v>5441320680</v>
      </c>
      <c r="E1195" t="s">
        <v>3296</v>
      </c>
      <c r="F1195" t="s">
        <v>209</v>
      </c>
      <c r="G1195" t="s">
        <v>4429</v>
      </c>
      <c r="H1195" t="s">
        <v>225</v>
      </c>
      <c r="I1195" t="s">
        <v>212</v>
      </c>
      <c r="K1195" t="s">
        <v>317</v>
      </c>
      <c r="M1195">
        <v>835</v>
      </c>
      <c r="N1195" t="s">
        <v>4430</v>
      </c>
      <c r="O1195" t="s">
        <v>215</v>
      </c>
      <c r="P1195">
        <v>356</v>
      </c>
      <c r="Q1195" t="s">
        <v>1214</v>
      </c>
      <c r="R1195" t="s">
        <v>215</v>
      </c>
      <c r="T1195" t="s">
        <v>252</v>
      </c>
      <c r="U1195" t="s">
        <v>9754</v>
      </c>
      <c r="V1195">
        <v>3</v>
      </c>
      <c r="W1195">
        <v>5</v>
      </c>
      <c r="X1195" t="s">
        <v>218</v>
      </c>
      <c r="Z1195" t="s">
        <v>219</v>
      </c>
      <c r="AC1195">
        <v>0</v>
      </c>
      <c r="AE1195">
        <v>0</v>
      </c>
      <c r="AI1195" t="s">
        <v>220</v>
      </c>
      <c r="AJ1195" t="s">
        <v>221</v>
      </c>
      <c r="AK1195" s="15">
        <v>42626</v>
      </c>
      <c r="AL1195">
        <v>3161.46</v>
      </c>
      <c r="AM1195">
        <f t="shared" si="54"/>
        <v>44</v>
      </c>
      <c r="AN1195" t="str">
        <f t="shared" si="55"/>
        <v>44-48</v>
      </c>
      <c r="AO1195" t="str">
        <f t="shared" si="56"/>
        <v>2.000 a 3.999</v>
      </c>
    </row>
    <row r="1196" spans="1:41" x14ac:dyDescent="0.25">
      <c r="A1196" t="s">
        <v>4431</v>
      </c>
      <c r="B1196" t="s">
        <v>239</v>
      </c>
      <c r="C1196">
        <v>2072866</v>
      </c>
      <c r="D1196">
        <v>5871305636</v>
      </c>
      <c r="E1196" t="s">
        <v>4432</v>
      </c>
      <c r="F1196" t="s">
        <v>233</v>
      </c>
      <c r="G1196" t="s">
        <v>4433</v>
      </c>
      <c r="H1196" t="s">
        <v>287</v>
      </c>
      <c r="I1196" t="s">
        <v>212</v>
      </c>
      <c r="K1196" t="s">
        <v>213</v>
      </c>
      <c r="M1196">
        <v>769</v>
      </c>
      <c r="N1196" t="s">
        <v>288</v>
      </c>
      <c r="O1196" t="s">
        <v>283</v>
      </c>
      <c r="P1196">
        <v>746</v>
      </c>
      <c r="Q1196" t="s">
        <v>289</v>
      </c>
      <c r="R1196" t="s">
        <v>283</v>
      </c>
      <c r="T1196" t="s">
        <v>252</v>
      </c>
      <c r="U1196" t="s">
        <v>9755</v>
      </c>
      <c r="V1196">
        <v>4</v>
      </c>
      <c r="W1196">
        <v>7</v>
      </c>
      <c r="X1196" t="s">
        <v>218</v>
      </c>
      <c r="Z1196" t="s">
        <v>219</v>
      </c>
      <c r="AC1196">
        <v>0</v>
      </c>
      <c r="AE1196">
        <v>0</v>
      </c>
      <c r="AI1196" t="s">
        <v>220</v>
      </c>
      <c r="AJ1196" t="s">
        <v>291</v>
      </c>
      <c r="AK1196" s="15">
        <v>41597</v>
      </c>
      <c r="AL1196">
        <v>5081.6499999999996</v>
      </c>
      <c r="AM1196">
        <f t="shared" si="54"/>
        <v>38</v>
      </c>
      <c r="AN1196" t="str">
        <f t="shared" si="55"/>
        <v>34-38</v>
      </c>
      <c r="AO1196" t="str">
        <f t="shared" si="56"/>
        <v>4.000 a 5.999</v>
      </c>
    </row>
    <row r="1197" spans="1:41" x14ac:dyDescent="0.25">
      <c r="A1197" t="s">
        <v>4434</v>
      </c>
      <c r="B1197" t="s">
        <v>207</v>
      </c>
      <c r="C1197">
        <v>2142678</v>
      </c>
      <c r="D1197">
        <v>8251107695</v>
      </c>
      <c r="E1197" t="s">
        <v>4435</v>
      </c>
      <c r="F1197" t="s">
        <v>233</v>
      </c>
      <c r="G1197" t="s">
        <v>4436</v>
      </c>
      <c r="H1197" t="s">
        <v>211</v>
      </c>
      <c r="I1197" t="s">
        <v>212</v>
      </c>
      <c r="K1197" t="s">
        <v>213</v>
      </c>
      <c r="M1197">
        <v>32</v>
      </c>
      <c r="N1197" t="s">
        <v>3205</v>
      </c>
      <c r="O1197" t="s">
        <v>215</v>
      </c>
      <c r="P1197">
        <v>29</v>
      </c>
      <c r="Q1197" t="s">
        <v>229</v>
      </c>
      <c r="R1197" t="s">
        <v>215</v>
      </c>
      <c r="T1197" t="s">
        <v>217</v>
      </c>
      <c r="U1197" t="s">
        <v>9755</v>
      </c>
      <c r="V1197">
        <v>4</v>
      </c>
      <c r="W1197">
        <v>6</v>
      </c>
      <c r="X1197" t="s">
        <v>218</v>
      </c>
      <c r="Z1197" t="s">
        <v>219</v>
      </c>
      <c r="AC1197">
        <v>0</v>
      </c>
      <c r="AE1197">
        <v>0</v>
      </c>
      <c r="AI1197" t="s">
        <v>220</v>
      </c>
      <c r="AJ1197" t="s">
        <v>221</v>
      </c>
      <c r="AK1197" s="15">
        <v>41852</v>
      </c>
      <c r="AL1197">
        <v>4320.12</v>
      </c>
      <c r="AM1197">
        <f t="shared" si="54"/>
        <v>35</v>
      </c>
      <c r="AN1197" t="str">
        <f t="shared" si="55"/>
        <v>34-38</v>
      </c>
      <c r="AO1197" t="str">
        <f t="shared" si="56"/>
        <v>4.000 a 5.999</v>
      </c>
    </row>
    <row r="1198" spans="1:41" x14ac:dyDescent="0.25">
      <c r="A1198" t="s">
        <v>4437</v>
      </c>
      <c r="B1198" t="s">
        <v>207</v>
      </c>
      <c r="C1198">
        <v>3058221</v>
      </c>
      <c r="D1198">
        <v>14044991642</v>
      </c>
      <c r="E1198" t="s">
        <v>4438</v>
      </c>
      <c r="F1198" t="s">
        <v>233</v>
      </c>
      <c r="G1198" t="s">
        <v>4439</v>
      </c>
      <c r="H1198" t="s">
        <v>211</v>
      </c>
      <c r="I1198" t="s">
        <v>212</v>
      </c>
      <c r="K1198" t="s">
        <v>213</v>
      </c>
      <c r="M1198">
        <v>107</v>
      </c>
      <c r="N1198" t="s">
        <v>2929</v>
      </c>
      <c r="O1198" t="s">
        <v>228</v>
      </c>
      <c r="P1198">
        <v>92</v>
      </c>
      <c r="Q1198" t="s">
        <v>724</v>
      </c>
      <c r="R1198" t="s">
        <v>228</v>
      </c>
      <c r="T1198" t="s">
        <v>217</v>
      </c>
      <c r="U1198" t="s">
        <v>9755</v>
      </c>
      <c r="V1198">
        <v>3</v>
      </c>
      <c r="W1198">
        <v>3</v>
      </c>
      <c r="X1198" t="s">
        <v>218</v>
      </c>
      <c r="Z1198" t="s">
        <v>219</v>
      </c>
      <c r="AC1198">
        <v>0</v>
      </c>
      <c r="AE1198">
        <v>0</v>
      </c>
      <c r="AI1198" t="s">
        <v>220</v>
      </c>
      <c r="AJ1198" t="s">
        <v>221</v>
      </c>
      <c r="AK1198" s="15">
        <v>43311</v>
      </c>
      <c r="AL1198">
        <v>3977.92</v>
      </c>
      <c r="AM1198">
        <f t="shared" si="54"/>
        <v>25</v>
      </c>
      <c r="AN1198" t="str">
        <f t="shared" si="55"/>
        <v>24-28</v>
      </c>
      <c r="AO1198" t="str">
        <f t="shared" si="56"/>
        <v>2.000 a 3.999</v>
      </c>
    </row>
    <row r="1199" spans="1:41" x14ac:dyDescent="0.25">
      <c r="A1199" t="s">
        <v>4440</v>
      </c>
      <c r="B1199" t="s">
        <v>239</v>
      </c>
      <c r="C1199">
        <v>1873362</v>
      </c>
      <c r="D1199">
        <v>5039059680</v>
      </c>
      <c r="E1199" t="s">
        <v>4441</v>
      </c>
      <c r="F1199" t="s">
        <v>209</v>
      </c>
      <c r="G1199" t="s">
        <v>4442</v>
      </c>
      <c r="H1199" t="s">
        <v>211</v>
      </c>
      <c r="I1199" t="s">
        <v>212</v>
      </c>
      <c r="K1199" t="s">
        <v>213</v>
      </c>
      <c r="M1199">
        <v>485</v>
      </c>
      <c r="N1199" t="s">
        <v>411</v>
      </c>
      <c r="O1199" t="s">
        <v>244</v>
      </c>
      <c r="P1199">
        <v>211</v>
      </c>
      <c r="Q1199" t="s">
        <v>245</v>
      </c>
      <c r="R1199" t="s">
        <v>244</v>
      </c>
      <c r="T1199" t="s">
        <v>217</v>
      </c>
      <c r="U1199" t="s">
        <v>9755</v>
      </c>
      <c r="V1199">
        <v>4</v>
      </c>
      <c r="W1199">
        <v>8</v>
      </c>
      <c r="X1199" t="s">
        <v>218</v>
      </c>
      <c r="Z1199" t="s">
        <v>219</v>
      </c>
      <c r="AC1199">
        <v>0</v>
      </c>
      <c r="AE1199">
        <v>0</v>
      </c>
      <c r="AI1199" t="s">
        <v>220</v>
      </c>
      <c r="AJ1199" t="s">
        <v>221</v>
      </c>
      <c r="AK1199" s="15">
        <v>40714</v>
      </c>
      <c r="AL1199">
        <v>5918.73</v>
      </c>
      <c r="AM1199">
        <f t="shared" si="54"/>
        <v>40</v>
      </c>
      <c r="AN1199" t="str">
        <f t="shared" si="55"/>
        <v>39-43</v>
      </c>
      <c r="AO1199" t="str">
        <f t="shared" si="56"/>
        <v>4.000 a 5.999</v>
      </c>
    </row>
    <row r="1200" spans="1:41" x14ac:dyDescent="0.25">
      <c r="A1200" t="s">
        <v>4443</v>
      </c>
      <c r="B1200" t="s">
        <v>207</v>
      </c>
      <c r="C1200">
        <v>2907516</v>
      </c>
      <c r="D1200">
        <v>6465783673</v>
      </c>
      <c r="E1200" t="s">
        <v>4444</v>
      </c>
      <c r="F1200" t="s">
        <v>209</v>
      </c>
      <c r="G1200" t="s">
        <v>4445</v>
      </c>
      <c r="H1200" t="s">
        <v>211</v>
      </c>
      <c r="I1200" t="s">
        <v>212</v>
      </c>
      <c r="K1200" t="s">
        <v>213</v>
      </c>
      <c r="M1200">
        <v>4</v>
      </c>
      <c r="N1200" t="s">
        <v>262</v>
      </c>
      <c r="O1200" t="s">
        <v>215</v>
      </c>
      <c r="P1200">
        <v>131</v>
      </c>
      <c r="Q1200" t="s">
        <v>357</v>
      </c>
      <c r="R1200" t="s">
        <v>215</v>
      </c>
      <c r="T1200" t="s">
        <v>217</v>
      </c>
      <c r="U1200" t="s">
        <v>9755</v>
      </c>
      <c r="V1200">
        <v>4</v>
      </c>
      <c r="W1200">
        <v>6</v>
      </c>
      <c r="X1200" t="s">
        <v>218</v>
      </c>
      <c r="Z1200" t="s">
        <v>219</v>
      </c>
      <c r="AC1200">
        <v>0</v>
      </c>
      <c r="AE1200">
        <v>0</v>
      </c>
      <c r="AI1200" t="s">
        <v>220</v>
      </c>
      <c r="AJ1200" t="s">
        <v>221</v>
      </c>
      <c r="AK1200" s="15">
        <v>41696</v>
      </c>
      <c r="AL1200">
        <v>8172.88</v>
      </c>
      <c r="AM1200">
        <f t="shared" si="54"/>
        <v>39</v>
      </c>
      <c r="AN1200" t="str">
        <f t="shared" si="55"/>
        <v>39-43</v>
      </c>
      <c r="AO1200" t="str">
        <f t="shared" si="56"/>
        <v>8.000 a 9.999</v>
      </c>
    </row>
    <row r="1201" spans="1:41" x14ac:dyDescent="0.25">
      <c r="A1201" t="s">
        <v>4446</v>
      </c>
      <c r="B1201" t="s">
        <v>207</v>
      </c>
      <c r="C1201">
        <v>1618332</v>
      </c>
      <c r="D1201">
        <v>99920603600</v>
      </c>
      <c r="E1201" t="s">
        <v>3015</v>
      </c>
      <c r="F1201" t="s">
        <v>209</v>
      </c>
      <c r="G1201" t="s">
        <v>4447</v>
      </c>
      <c r="H1201" t="s">
        <v>211</v>
      </c>
      <c r="I1201" t="s">
        <v>212</v>
      </c>
      <c r="K1201" t="s">
        <v>213</v>
      </c>
      <c r="L1201" t="s">
        <v>261</v>
      </c>
      <c r="M1201">
        <v>806</v>
      </c>
      <c r="N1201" t="s">
        <v>1682</v>
      </c>
      <c r="O1201" t="s">
        <v>215</v>
      </c>
      <c r="P1201">
        <v>806</v>
      </c>
      <c r="Q1201" t="s">
        <v>1682</v>
      </c>
      <c r="R1201" t="s">
        <v>215</v>
      </c>
      <c r="T1201" t="s">
        <v>230</v>
      </c>
      <c r="U1201" t="s">
        <v>9755</v>
      </c>
      <c r="V1201">
        <v>4</v>
      </c>
      <c r="W1201">
        <v>10</v>
      </c>
      <c r="X1201" t="s">
        <v>218</v>
      </c>
      <c r="Z1201" t="s">
        <v>219</v>
      </c>
      <c r="AC1201">
        <v>0</v>
      </c>
      <c r="AE1201">
        <v>0</v>
      </c>
      <c r="AI1201" t="s">
        <v>220</v>
      </c>
      <c r="AJ1201" t="s">
        <v>221</v>
      </c>
      <c r="AK1201" s="15">
        <v>39538</v>
      </c>
      <c r="AL1201">
        <v>6047.64</v>
      </c>
      <c r="AM1201">
        <f t="shared" si="54"/>
        <v>46</v>
      </c>
      <c r="AN1201" t="str">
        <f t="shared" si="55"/>
        <v>44-48</v>
      </c>
      <c r="AO1201" t="str">
        <f t="shared" si="56"/>
        <v>6.000 a 7.999</v>
      </c>
    </row>
    <row r="1202" spans="1:41" x14ac:dyDescent="0.25">
      <c r="A1202" t="s">
        <v>4448</v>
      </c>
      <c r="B1202" t="s">
        <v>239</v>
      </c>
      <c r="C1202">
        <v>2613537</v>
      </c>
      <c r="D1202">
        <v>8264149669</v>
      </c>
      <c r="E1202" t="s">
        <v>4449</v>
      </c>
      <c r="F1202" t="s">
        <v>209</v>
      </c>
      <c r="G1202" t="s">
        <v>4450</v>
      </c>
      <c r="H1202" t="s">
        <v>225</v>
      </c>
      <c r="I1202" t="s">
        <v>212</v>
      </c>
      <c r="K1202" t="s">
        <v>213</v>
      </c>
      <c r="L1202" t="s">
        <v>637</v>
      </c>
      <c r="M1202">
        <v>750</v>
      </c>
      <c r="N1202" t="s">
        <v>1639</v>
      </c>
      <c r="O1202" t="s">
        <v>283</v>
      </c>
      <c r="P1202">
        <v>743</v>
      </c>
      <c r="Q1202" t="s">
        <v>282</v>
      </c>
      <c r="R1202" t="s">
        <v>283</v>
      </c>
      <c r="T1202" t="s">
        <v>217</v>
      </c>
      <c r="U1202" t="s">
        <v>9754</v>
      </c>
      <c r="V1202">
        <v>4</v>
      </c>
      <c r="W1202">
        <v>5</v>
      </c>
      <c r="X1202" t="s">
        <v>218</v>
      </c>
      <c r="Z1202" t="s">
        <v>219</v>
      </c>
      <c r="AC1202">
        <v>0</v>
      </c>
      <c r="AE1202">
        <v>0</v>
      </c>
      <c r="AI1202" t="s">
        <v>220</v>
      </c>
      <c r="AJ1202" t="s">
        <v>221</v>
      </c>
      <c r="AK1202" s="15">
        <v>42529</v>
      </c>
      <c r="AL1202">
        <v>3305.12</v>
      </c>
      <c r="AM1202">
        <f t="shared" si="54"/>
        <v>35</v>
      </c>
      <c r="AN1202" t="str">
        <f t="shared" si="55"/>
        <v>34-38</v>
      </c>
      <c r="AO1202" t="str">
        <f t="shared" si="56"/>
        <v>2.000 a 3.999</v>
      </c>
    </row>
    <row r="1203" spans="1:41" x14ac:dyDescent="0.25">
      <c r="A1203" t="s">
        <v>4451</v>
      </c>
      <c r="B1203" t="s">
        <v>207</v>
      </c>
      <c r="C1203">
        <v>2120520</v>
      </c>
      <c r="D1203">
        <v>20057708843</v>
      </c>
      <c r="E1203" t="s">
        <v>4452</v>
      </c>
      <c r="F1203" t="s">
        <v>209</v>
      </c>
      <c r="G1203" t="s">
        <v>4453</v>
      </c>
      <c r="H1203" t="s">
        <v>225</v>
      </c>
      <c r="I1203" t="s">
        <v>212</v>
      </c>
      <c r="K1203" t="s">
        <v>317</v>
      </c>
      <c r="M1203">
        <v>651</v>
      </c>
      <c r="N1203" t="s">
        <v>2686</v>
      </c>
      <c r="O1203" t="s">
        <v>215</v>
      </c>
      <c r="P1203">
        <v>131</v>
      </c>
      <c r="Q1203" t="s">
        <v>357</v>
      </c>
      <c r="R1203" t="s">
        <v>215</v>
      </c>
      <c r="T1203" t="s">
        <v>217</v>
      </c>
      <c r="U1203" t="s">
        <v>9755</v>
      </c>
      <c r="V1203">
        <v>4</v>
      </c>
      <c r="W1203">
        <v>6</v>
      </c>
      <c r="X1203" t="s">
        <v>218</v>
      </c>
      <c r="Z1203" t="s">
        <v>219</v>
      </c>
      <c r="AC1203">
        <v>0</v>
      </c>
      <c r="AE1203">
        <v>0</v>
      </c>
      <c r="AI1203" t="s">
        <v>220</v>
      </c>
      <c r="AJ1203" t="s">
        <v>347</v>
      </c>
      <c r="AK1203" s="15">
        <v>41768</v>
      </c>
      <c r="AL1203">
        <v>3240.08</v>
      </c>
      <c r="AM1203">
        <f t="shared" si="54"/>
        <v>49</v>
      </c>
      <c r="AN1203" t="str">
        <f t="shared" si="55"/>
        <v>49-53</v>
      </c>
      <c r="AO1203" t="str">
        <f t="shared" si="56"/>
        <v>2.000 a 3.999</v>
      </c>
    </row>
    <row r="1204" spans="1:41" x14ac:dyDescent="0.25">
      <c r="A1204" t="s">
        <v>4454</v>
      </c>
      <c r="B1204" t="s">
        <v>207</v>
      </c>
      <c r="C1204">
        <v>1974509</v>
      </c>
      <c r="D1204">
        <v>1229555609</v>
      </c>
      <c r="E1204" t="s">
        <v>4455</v>
      </c>
      <c r="F1204" t="s">
        <v>233</v>
      </c>
      <c r="G1204" t="s">
        <v>4456</v>
      </c>
      <c r="H1204" t="s">
        <v>335</v>
      </c>
      <c r="I1204" t="s">
        <v>212</v>
      </c>
      <c r="K1204" t="s">
        <v>645</v>
      </c>
      <c r="M1204">
        <v>672</v>
      </c>
      <c r="N1204" t="s">
        <v>842</v>
      </c>
      <c r="O1204" t="s">
        <v>228</v>
      </c>
      <c r="P1204">
        <v>29</v>
      </c>
      <c r="Q1204" t="s">
        <v>229</v>
      </c>
      <c r="R1204" t="s">
        <v>215</v>
      </c>
      <c r="T1204" t="s">
        <v>230</v>
      </c>
      <c r="U1204" t="s">
        <v>9756</v>
      </c>
      <c r="V1204">
        <v>4</v>
      </c>
      <c r="W1204">
        <v>7</v>
      </c>
      <c r="X1204" t="s">
        <v>218</v>
      </c>
      <c r="Z1204" t="s">
        <v>219</v>
      </c>
      <c r="AC1204">
        <v>0</v>
      </c>
      <c r="AE1204">
        <v>0</v>
      </c>
      <c r="AI1204" t="s">
        <v>220</v>
      </c>
      <c r="AJ1204" t="s">
        <v>221</v>
      </c>
      <c r="AK1204" s="15">
        <v>41192</v>
      </c>
      <c r="AL1204">
        <v>9513.51</v>
      </c>
      <c r="AM1204">
        <f t="shared" si="54"/>
        <v>42</v>
      </c>
      <c r="AN1204" t="str">
        <f t="shared" si="55"/>
        <v>39-43</v>
      </c>
      <c r="AO1204" t="str">
        <f t="shared" si="56"/>
        <v>8.000 a 9.999</v>
      </c>
    </row>
    <row r="1205" spans="1:41" x14ac:dyDescent="0.25">
      <c r="A1205" t="s">
        <v>4457</v>
      </c>
      <c r="B1205" t="s">
        <v>207</v>
      </c>
      <c r="C1205">
        <v>412749</v>
      </c>
      <c r="D1205">
        <v>48092592691</v>
      </c>
      <c r="E1205" t="s">
        <v>4458</v>
      </c>
      <c r="F1205" t="s">
        <v>233</v>
      </c>
      <c r="G1205" t="s">
        <v>4459</v>
      </c>
      <c r="H1205" t="s">
        <v>211</v>
      </c>
      <c r="I1205" t="s">
        <v>212</v>
      </c>
      <c r="K1205" t="s">
        <v>213</v>
      </c>
      <c r="L1205" t="s">
        <v>637</v>
      </c>
      <c r="M1205">
        <v>869</v>
      </c>
      <c r="N1205" t="s">
        <v>1140</v>
      </c>
      <c r="O1205" t="s">
        <v>215</v>
      </c>
      <c r="P1205">
        <v>59</v>
      </c>
      <c r="Q1205" t="s">
        <v>251</v>
      </c>
      <c r="R1205" t="s">
        <v>215</v>
      </c>
      <c r="T1205" t="s">
        <v>499</v>
      </c>
      <c r="U1205" t="s">
        <v>9753</v>
      </c>
      <c r="V1205">
        <v>4</v>
      </c>
      <c r="W1205">
        <v>16</v>
      </c>
      <c r="X1205" t="s">
        <v>218</v>
      </c>
      <c r="Z1205" t="s">
        <v>219</v>
      </c>
      <c r="AC1205">
        <v>0</v>
      </c>
      <c r="AE1205">
        <v>0</v>
      </c>
      <c r="AI1205" t="s">
        <v>220</v>
      </c>
      <c r="AJ1205" t="s">
        <v>221</v>
      </c>
      <c r="AK1205" s="15">
        <v>31796</v>
      </c>
      <c r="AL1205">
        <v>4062</v>
      </c>
      <c r="AM1205">
        <f t="shared" si="54"/>
        <v>59</v>
      </c>
      <c r="AN1205" t="str">
        <f t="shared" si="55"/>
        <v>59-63</v>
      </c>
      <c r="AO1205" t="str">
        <f t="shared" si="56"/>
        <v>4.000 a 5.999</v>
      </c>
    </row>
    <row r="1206" spans="1:41" x14ac:dyDescent="0.25">
      <c r="A1206" t="s">
        <v>4460</v>
      </c>
      <c r="B1206" t="s">
        <v>207</v>
      </c>
      <c r="C1206">
        <v>411137</v>
      </c>
      <c r="D1206">
        <v>32130074634</v>
      </c>
      <c r="E1206" t="s">
        <v>4461</v>
      </c>
      <c r="F1206" t="s">
        <v>233</v>
      </c>
      <c r="G1206" t="s">
        <v>4462</v>
      </c>
      <c r="H1206" t="s">
        <v>225</v>
      </c>
      <c r="I1206" t="s">
        <v>212</v>
      </c>
      <c r="K1206" t="s">
        <v>213</v>
      </c>
      <c r="L1206" t="s">
        <v>1165</v>
      </c>
      <c r="M1206">
        <v>65</v>
      </c>
      <c r="N1206" t="s">
        <v>267</v>
      </c>
      <c r="O1206" t="s">
        <v>228</v>
      </c>
      <c r="P1206">
        <v>59</v>
      </c>
      <c r="Q1206" t="s">
        <v>251</v>
      </c>
      <c r="R1206" t="s">
        <v>215</v>
      </c>
      <c r="T1206" t="s">
        <v>217</v>
      </c>
      <c r="U1206" t="s">
        <v>9755</v>
      </c>
      <c r="V1206">
        <v>4</v>
      </c>
      <c r="W1206">
        <v>16</v>
      </c>
      <c r="X1206" t="s">
        <v>218</v>
      </c>
      <c r="Z1206" t="s">
        <v>219</v>
      </c>
      <c r="AC1206">
        <v>0</v>
      </c>
      <c r="AE1206">
        <v>0</v>
      </c>
      <c r="AI1206" t="s">
        <v>220</v>
      </c>
      <c r="AJ1206" t="s">
        <v>221</v>
      </c>
      <c r="AK1206" s="15">
        <v>27921</v>
      </c>
      <c r="AL1206">
        <v>8660.68</v>
      </c>
      <c r="AM1206">
        <f t="shared" si="54"/>
        <v>70</v>
      </c>
      <c r="AN1206" t="str">
        <f t="shared" si="55"/>
        <v>69 ou mais</v>
      </c>
      <c r="AO1206" t="str">
        <f t="shared" si="56"/>
        <v>8.000 a 9.999</v>
      </c>
    </row>
    <row r="1207" spans="1:41" x14ac:dyDescent="0.25">
      <c r="A1207" t="s">
        <v>4463</v>
      </c>
      <c r="B1207" t="s">
        <v>239</v>
      </c>
      <c r="C1207">
        <v>1919845</v>
      </c>
      <c r="D1207">
        <v>84194588649</v>
      </c>
      <c r="E1207" t="s">
        <v>2307</v>
      </c>
      <c r="F1207" t="s">
        <v>233</v>
      </c>
      <c r="G1207" t="s">
        <v>4464</v>
      </c>
      <c r="H1207" t="s">
        <v>335</v>
      </c>
      <c r="I1207" t="s">
        <v>212</v>
      </c>
      <c r="K1207" t="s">
        <v>213</v>
      </c>
      <c r="M1207">
        <v>491</v>
      </c>
      <c r="N1207" t="s">
        <v>935</v>
      </c>
      <c r="O1207" t="s">
        <v>244</v>
      </c>
      <c r="P1207">
        <v>211</v>
      </c>
      <c r="Q1207" t="s">
        <v>245</v>
      </c>
      <c r="R1207" t="s">
        <v>244</v>
      </c>
      <c r="S1207" t="s">
        <v>563</v>
      </c>
      <c r="T1207" t="s">
        <v>771</v>
      </c>
      <c r="U1207" t="s">
        <v>9754</v>
      </c>
      <c r="V1207">
        <v>3</v>
      </c>
      <c r="W1207">
        <v>8</v>
      </c>
      <c r="X1207" t="s">
        <v>218</v>
      </c>
      <c r="Z1207" t="s">
        <v>219</v>
      </c>
      <c r="AC1207">
        <v>0</v>
      </c>
      <c r="AE1207">
        <v>0</v>
      </c>
      <c r="AI1207" t="s">
        <v>220</v>
      </c>
      <c r="AJ1207" t="s">
        <v>221</v>
      </c>
      <c r="AK1207" s="15">
        <v>40955</v>
      </c>
      <c r="AL1207">
        <v>10523.6</v>
      </c>
      <c r="AM1207">
        <f t="shared" si="54"/>
        <v>50</v>
      </c>
      <c r="AN1207" t="str">
        <f t="shared" si="55"/>
        <v>49-53</v>
      </c>
      <c r="AO1207" t="str">
        <f t="shared" si="56"/>
        <v>10.000 a 11.999</v>
      </c>
    </row>
    <row r="1208" spans="1:41" x14ac:dyDescent="0.25">
      <c r="A1208" t="s">
        <v>4465</v>
      </c>
      <c r="B1208" t="s">
        <v>207</v>
      </c>
      <c r="C1208">
        <v>410829</v>
      </c>
      <c r="D1208">
        <v>26685086653</v>
      </c>
      <c r="E1208" t="s">
        <v>4466</v>
      </c>
      <c r="F1208" t="s">
        <v>233</v>
      </c>
      <c r="G1208" t="s">
        <v>4467</v>
      </c>
      <c r="H1208" t="s">
        <v>225</v>
      </c>
      <c r="I1208" t="s">
        <v>212</v>
      </c>
      <c r="K1208" t="s">
        <v>213</v>
      </c>
      <c r="L1208" t="s">
        <v>261</v>
      </c>
      <c r="M1208">
        <v>368</v>
      </c>
      <c r="N1208" t="s">
        <v>729</v>
      </c>
      <c r="O1208" t="s">
        <v>215</v>
      </c>
      <c r="P1208">
        <v>363</v>
      </c>
      <c r="Q1208" t="s">
        <v>730</v>
      </c>
      <c r="R1208" t="s">
        <v>215</v>
      </c>
      <c r="T1208" t="s">
        <v>230</v>
      </c>
      <c r="U1208" t="s">
        <v>9755</v>
      </c>
      <c r="V1208">
        <v>4</v>
      </c>
      <c r="W1208">
        <v>16</v>
      </c>
      <c r="X1208" t="s">
        <v>218</v>
      </c>
      <c r="Z1208" t="s">
        <v>219</v>
      </c>
      <c r="AC1208">
        <v>0</v>
      </c>
      <c r="AE1208">
        <v>0</v>
      </c>
      <c r="AI1208" t="s">
        <v>220</v>
      </c>
      <c r="AJ1208" t="s">
        <v>221</v>
      </c>
      <c r="AK1208" s="15">
        <v>29313</v>
      </c>
      <c r="AL1208">
        <v>9284.08</v>
      </c>
      <c r="AM1208">
        <f t="shared" si="54"/>
        <v>64</v>
      </c>
      <c r="AN1208" t="str">
        <f t="shared" si="55"/>
        <v>64-68</v>
      </c>
      <c r="AO1208" t="str">
        <f t="shared" si="56"/>
        <v>8.000 a 9.999</v>
      </c>
    </row>
    <row r="1209" spans="1:41" x14ac:dyDescent="0.25">
      <c r="A1209" t="s">
        <v>4468</v>
      </c>
      <c r="B1209" t="s">
        <v>207</v>
      </c>
      <c r="C1209">
        <v>2234956</v>
      </c>
      <c r="D1209">
        <v>9490769614</v>
      </c>
      <c r="E1209" t="s">
        <v>4469</v>
      </c>
      <c r="F1209" t="s">
        <v>233</v>
      </c>
      <c r="G1209" t="s">
        <v>4470</v>
      </c>
      <c r="H1209" t="s">
        <v>225</v>
      </c>
      <c r="I1209" t="s">
        <v>212</v>
      </c>
      <c r="K1209" t="s">
        <v>213</v>
      </c>
      <c r="M1209">
        <v>733</v>
      </c>
      <c r="N1209" t="s">
        <v>1177</v>
      </c>
      <c r="O1209" t="s">
        <v>215</v>
      </c>
      <c r="P1209">
        <v>585</v>
      </c>
      <c r="Q1209" t="s">
        <v>1033</v>
      </c>
      <c r="R1209" t="s">
        <v>215</v>
      </c>
      <c r="T1209" t="s">
        <v>217</v>
      </c>
      <c r="U1209" t="s">
        <v>9755</v>
      </c>
      <c r="V1209">
        <v>4</v>
      </c>
      <c r="W1209">
        <v>5</v>
      </c>
      <c r="X1209" t="s">
        <v>218</v>
      </c>
      <c r="Z1209" t="s">
        <v>219</v>
      </c>
      <c r="AC1209">
        <v>0</v>
      </c>
      <c r="AE1209">
        <v>0</v>
      </c>
      <c r="AI1209" t="s">
        <v>220</v>
      </c>
      <c r="AJ1209" t="s">
        <v>221</v>
      </c>
      <c r="AK1209" s="15">
        <v>42177</v>
      </c>
      <c r="AL1209">
        <v>4335.08</v>
      </c>
      <c r="AM1209">
        <f t="shared" si="54"/>
        <v>31</v>
      </c>
      <c r="AN1209" t="str">
        <f t="shared" si="55"/>
        <v>29-33</v>
      </c>
      <c r="AO1209" t="str">
        <f t="shared" si="56"/>
        <v>4.000 a 5.999</v>
      </c>
    </row>
    <row r="1210" spans="1:41" x14ac:dyDescent="0.25">
      <c r="A1210" t="s">
        <v>4471</v>
      </c>
      <c r="B1210" t="s">
        <v>239</v>
      </c>
      <c r="C1210">
        <v>3155517</v>
      </c>
      <c r="D1210">
        <v>3601457601</v>
      </c>
      <c r="E1210" t="s">
        <v>4472</v>
      </c>
      <c r="F1210" t="s">
        <v>233</v>
      </c>
      <c r="G1210" t="s">
        <v>4473</v>
      </c>
      <c r="H1210" t="s">
        <v>225</v>
      </c>
      <c r="I1210" t="s">
        <v>212</v>
      </c>
      <c r="K1210" t="s">
        <v>213</v>
      </c>
      <c r="M1210">
        <v>771</v>
      </c>
      <c r="N1210" t="s">
        <v>303</v>
      </c>
      <c r="O1210" t="s">
        <v>283</v>
      </c>
      <c r="P1210">
        <v>746</v>
      </c>
      <c r="Q1210" t="s">
        <v>289</v>
      </c>
      <c r="R1210" t="s">
        <v>283</v>
      </c>
      <c r="T1210" t="s">
        <v>217</v>
      </c>
      <c r="U1210" t="s">
        <v>9756</v>
      </c>
      <c r="V1210">
        <v>3</v>
      </c>
      <c r="W1210">
        <v>3</v>
      </c>
      <c r="X1210" t="s">
        <v>218</v>
      </c>
      <c r="Z1210" t="s">
        <v>219</v>
      </c>
      <c r="AC1210">
        <v>0</v>
      </c>
      <c r="AE1210">
        <v>0</v>
      </c>
      <c r="AI1210" t="s">
        <v>220</v>
      </c>
      <c r="AJ1210" t="s">
        <v>221</v>
      </c>
      <c r="AK1210" s="15">
        <v>43777</v>
      </c>
      <c r="AL1210">
        <v>15556.93</v>
      </c>
      <c r="AM1210">
        <f t="shared" si="54"/>
        <v>44</v>
      </c>
      <c r="AN1210" t="str">
        <f t="shared" si="55"/>
        <v>44-48</v>
      </c>
      <c r="AO1210" t="str">
        <f t="shared" si="56"/>
        <v>14.000 a 15.999</v>
      </c>
    </row>
    <row r="1211" spans="1:41" x14ac:dyDescent="0.25">
      <c r="A1211" t="s">
        <v>4474</v>
      </c>
      <c r="B1211" t="s">
        <v>239</v>
      </c>
      <c r="C1211">
        <v>1940460</v>
      </c>
      <c r="D1211">
        <v>5142891635</v>
      </c>
      <c r="E1211" t="s">
        <v>4475</v>
      </c>
      <c r="F1211" t="s">
        <v>209</v>
      </c>
      <c r="G1211" t="s">
        <v>4476</v>
      </c>
      <c r="H1211" t="s">
        <v>225</v>
      </c>
      <c r="I1211" t="s">
        <v>212</v>
      </c>
      <c r="K1211" t="s">
        <v>213</v>
      </c>
      <c r="M1211">
        <v>498</v>
      </c>
      <c r="N1211" t="s">
        <v>423</v>
      </c>
      <c r="O1211" t="s">
        <v>244</v>
      </c>
      <c r="P1211">
        <v>211</v>
      </c>
      <c r="Q1211" t="s">
        <v>245</v>
      </c>
      <c r="R1211" t="s">
        <v>244</v>
      </c>
      <c r="T1211" t="s">
        <v>771</v>
      </c>
      <c r="U1211" t="s">
        <v>9754</v>
      </c>
      <c r="V1211">
        <v>4</v>
      </c>
      <c r="W1211">
        <v>8</v>
      </c>
      <c r="X1211" t="s">
        <v>218</v>
      </c>
      <c r="Z1211" t="s">
        <v>219</v>
      </c>
      <c r="AC1211">
        <v>0</v>
      </c>
      <c r="AE1211">
        <v>0</v>
      </c>
      <c r="AI1211" t="s">
        <v>220</v>
      </c>
      <c r="AJ1211" t="s">
        <v>221</v>
      </c>
      <c r="AK1211" s="15">
        <v>41039</v>
      </c>
      <c r="AL1211">
        <v>11147.89</v>
      </c>
      <c r="AM1211">
        <f t="shared" si="54"/>
        <v>42</v>
      </c>
      <c r="AN1211" t="str">
        <f t="shared" si="55"/>
        <v>39-43</v>
      </c>
      <c r="AO1211" t="str">
        <f t="shared" si="56"/>
        <v>10.000 a 11.999</v>
      </c>
    </row>
    <row r="1212" spans="1:41" x14ac:dyDescent="0.25">
      <c r="A1212" t="s">
        <v>4477</v>
      </c>
      <c r="B1212" t="s">
        <v>239</v>
      </c>
      <c r="C1212">
        <v>1434808</v>
      </c>
      <c r="D1212">
        <v>5362554662</v>
      </c>
      <c r="E1212" t="s">
        <v>483</v>
      </c>
      <c r="F1212" t="s">
        <v>209</v>
      </c>
      <c r="G1212" t="s">
        <v>4478</v>
      </c>
      <c r="H1212" t="s">
        <v>225</v>
      </c>
      <c r="I1212" t="s">
        <v>212</v>
      </c>
      <c r="K1212" t="s">
        <v>213</v>
      </c>
      <c r="L1212" t="s">
        <v>367</v>
      </c>
      <c r="M1212">
        <v>211</v>
      </c>
      <c r="N1212" t="s">
        <v>245</v>
      </c>
      <c r="O1212" t="s">
        <v>244</v>
      </c>
      <c r="P1212">
        <v>211</v>
      </c>
      <c r="Q1212" t="s">
        <v>245</v>
      </c>
      <c r="R1212" t="s">
        <v>244</v>
      </c>
      <c r="T1212" t="s">
        <v>230</v>
      </c>
      <c r="U1212" t="s">
        <v>9755</v>
      </c>
      <c r="V1212">
        <v>4</v>
      </c>
      <c r="W1212">
        <v>13</v>
      </c>
      <c r="X1212" t="s">
        <v>218</v>
      </c>
      <c r="Z1212" t="s">
        <v>219</v>
      </c>
      <c r="AC1212">
        <v>0</v>
      </c>
      <c r="AE1212">
        <v>0</v>
      </c>
      <c r="AI1212" t="s">
        <v>220</v>
      </c>
      <c r="AJ1212" t="s">
        <v>221</v>
      </c>
      <c r="AK1212" s="15">
        <v>37937</v>
      </c>
      <c r="AL1212">
        <v>7204.07</v>
      </c>
      <c r="AM1212">
        <f t="shared" si="54"/>
        <v>39</v>
      </c>
      <c r="AN1212" t="str">
        <f t="shared" si="55"/>
        <v>39-43</v>
      </c>
      <c r="AO1212" t="str">
        <f t="shared" si="56"/>
        <v>6.000 a 7.999</v>
      </c>
    </row>
    <row r="1213" spans="1:41" x14ac:dyDescent="0.25">
      <c r="A1213" t="s">
        <v>4479</v>
      </c>
      <c r="B1213" t="s">
        <v>207</v>
      </c>
      <c r="C1213">
        <v>2151024</v>
      </c>
      <c r="D1213">
        <v>1336080698</v>
      </c>
      <c r="E1213" t="s">
        <v>4480</v>
      </c>
      <c r="F1213" t="s">
        <v>209</v>
      </c>
      <c r="G1213" t="s">
        <v>4481</v>
      </c>
      <c r="H1213" t="s">
        <v>225</v>
      </c>
      <c r="I1213" t="s">
        <v>212</v>
      </c>
      <c r="K1213" t="s">
        <v>295</v>
      </c>
      <c r="M1213">
        <v>300</v>
      </c>
      <c r="N1213" t="s">
        <v>4482</v>
      </c>
      <c r="O1213" t="s">
        <v>362</v>
      </c>
      <c r="P1213">
        <v>298</v>
      </c>
      <c r="Q1213" t="s">
        <v>554</v>
      </c>
      <c r="R1213" t="s">
        <v>362</v>
      </c>
      <c r="T1213" t="s">
        <v>217</v>
      </c>
      <c r="U1213" t="s">
        <v>9755</v>
      </c>
      <c r="V1213">
        <v>4</v>
      </c>
      <c r="W1213">
        <v>6</v>
      </c>
      <c r="X1213" t="s">
        <v>218</v>
      </c>
      <c r="Z1213" t="s">
        <v>219</v>
      </c>
      <c r="AC1213">
        <v>0</v>
      </c>
      <c r="AE1213">
        <v>0</v>
      </c>
      <c r="AI1213" t="s">
        <v>220</v>
      </c>
      <c r="AJ1213" t="s">
        <v>221</v>
      </c>
      <c r="AK1213" s="15">
        <v>41865</v>
      </c>
      <c r="AL1213">
        <v>4422.88</v>
      </c>
      <c r="AM1213">
        <f t="shared" si="54"/>
        <v>41</v>
      </c>
      <c r="AN1213" t="str">
        <f t="shared" si="55"/>
        <v>39-43</v>
      </c>
      <c r="AO1213" t="str">
        <f t="shared" si="56"/>
        <v>4.000 a 5.999</v>
      </c>
    </row>
    <row r="1214" spans="1:41" x14ac:dyDescent="0.25">
      <c r="A1214" t="s">
        <v>4483</v>
      </c>
      <c r="B1214" t="s">
        <v>239</v>
      </c>
      <c r="C1214">
        <v>1854725</v>
      </c>
      <c r="D1214">
        <v>7066896661</v>
      </c>
      <c r="E1214" t="s">
        <v>4484</v>
      </c>
      <c r="F1214" t="s">
        <v>209</v>
      </c>
      <c r="G1214" t="s">
        <v>4485</v>
      </c>
      <c r="H1214" t="s">
        <v>225</v>
      </c>
      <c r="I1214" t="s">
        <v>212</v>
      </c>
      <c r="K1214" t="s">
        <v>213</v>
      </c>
      <c r="M1214">
        <v>549</v>
      </c>
      <c r="N1214" t="s">
        <v>791</v>
      </c>
      <c r="O1214" t="s">
        <v>244</v>
      </c>
      <c r="P1214">
        <v>211</v>
      </c>
      <c r="Q1214" t="s">
        <v>245</v>
      </c>
      <c r="R1214" t="s">
        <v>244</v>
      </c>
      <c r="T1214" t="s">
        <v>217</v>
      </c>
      <c r="U1214" t="s">
        <v>9756</v>
      </c>
      <c r="V1214">
        <v>4</v>
      </c>
      <c r="W1214">
        <v>8</v>
      </c>
      <c r="X1214" t="s">
        <v>218</v>
      </c>
      <c r="Z1214" t="s">
        <v>219</v>
      </c>
      <c r="AC1214">
        <v>0</v>
      </c>
      <c r="AE1214">
        <v>0</v>
      </c>
      <c r="AI1214" t="s">
        <v>220</v>
      </c>
      <c r="AJ1214" t="s">
        <v>221</v>
      </c>
      <c r="AK1214" s="15">
        <v>40617</v>
      </c>
      <c r="AL1214">
        <v>17067.32</v>
      </c>
      <c r="AM1214">
        <f t="shared" si="54"/>
        <v>40</v>
      </c>
      <c r="AN1214" t="str">
        <f t="shared" si="55"/>
        <v>39-43</v>
      </c>
      <c r="AO1214" t="str">
        <f t="shared" si="56"/>
        <v>16.000 a 17.999</v>
      </c>
    </row>
    <row r="1215" spans="1:41" x14ac:dyDescent="0.25">
      <c r="A1215" t="s">
        <v>4486</v>
      </c>
      <c r="B1215" t="s">
        <v>207</v>
      </c>
      <c r="C1215">
        <v>2380036</v>
      </c>
      <c r="D1215">
        <v>10232513619</v>
      </c>
      <c r="E1215" t="s">
        <v>4487</v>
      </c>
      <c r="F1215" t="s">
        <v>209</v>
      </c>
      <c r="G1215" t="s">
        <v>4488</v>
      </c>
      <c r="H1215" t="s">
        <v>225</v>
      </c>
      <c r="I1215" t="s">
        <v>212</v>
      </c>
      <c r="K1215" t="s">
        <v>213</v>
      </c>
      <c r="M1215">
        <v>621</v>
      </c>
      <c r="N1215" t="s">
        <v>376</v>
      </c>
      <c r="O1215" t="s">
        <v>215</v>
      </c>
      <c r="P1215">
        <v>262</v>
      </c>
      <c r="Q1215" t="s">
        <v>352</v>
      </c>
      <c r="R1215" t="s">
        <v>215</v>
      </c>
      <c r="T1215" t="s">
        <v>217</v>
      </c>
      <c r="U1215" t="s">
        <v>9755</v>
      </c>
      <c r="V1215">
        <v>3</v>
      </c>
      <c r="W1215">
        <v>4</v>
      </c>
      <c r="X1215" t="s">
        <v>218</v>
      </c>
      <c r="Z1215" t="s">
        <v>219</v>
      </c>
      <c r="AC1215">
        <v>0</v>
      </c>
      <c r="AE1215">
        <v>0</v>
      </c>
      <c r="AI1215" t="s">
        <v>220</v>
      </c>
      <c r="AJ1215" t="s">
        <v>221</v>
      </c>
      <c r="AK1215" s="15">
        <v>42804</v>
      </c>
      <c r="AL1215">
        <v>4306.8900000000003</v>
      </c>
      <c r="AM1215">
        <f t="shared" si="54"/>
        <v>30</v>
      </c>
      <c r="AN1215" t="str">
        <f t="shared" si="55"/>
        <v>29-33</v>
      </c>
      <c r="AO1215" t="str">
        <f t="shared" si="56"/>
        <v>4.000 a 5.999</v>
      </c>
    </row>
    <row r="1216" spans="1:41" x14ac:dyDescent="0.25">
      <c r="A1216" t="s">
        <v>4489</v>
      </c>
      <c r="B1216" t="s">
        <v>207</v>
      </c>
      <c r="C1216">
        <v>2018440</v>
      </c>
      <c r="D1216">
        <v>5806331601</v>
      </c>
      <c r="E1216" t="s">
        <v>4490</v>
      </c>
      <c r="F1216" t="s">
        <v>233</v>
      </c>
      <c r="G1216" t="s">
        <v>4491</v>
      </c>
      <c r="H1216" t="s">
        <v>225</v>
      </c>
      <c r="I1216" t="s">
        <v>212</v>
      </c>
      <c r="K1216" t="s">
        <v>213</v>
      </c>
      <c r="M1216">
        <v>1263</v>
      </c>
      <c r="N1216" t="s">
        <v>1990</v>
      </c>
      <c r="O1216" t="s">
        <v>215</v>
      </c>
      <c r="P1216">
        <v>59</v>
      </c>
      <c r="Q1216" t="s">
        <v>251</v>
      </c>
      <c r="R1216" t="s">
        <v>215</v>
      </c>
      <c r="T1216" t="s">
        <v>230</v>
      </c>
      <c r="U1216" t="s">
        <v>9755</v>
      </c>
      <c r="V1216">
        <v>4</v>
      </c>
      <c r="W1216">
        <v>7</v>
      </c>
      <c r="X1216" t="s">
        <v>218</v>
      </c>
      <c r="Z1216" t="s">
        <v>219</v>
      </c>
      <c r="AC1216">
        <v>0</v>
      </c>
      <c r="AE1216">
        <v>0</v>
      </c>
      <c r="AI1216" t="s">
        <v>220</v>
      </c>
      <c r="AJ1216" t="s">
        <v>221</v>
      </c>
      <c r="AK1216" s="15">
        <v>41386</v>
      </c>
      <c r="AL1216">
        <v>5780.28</v>
      </c>
      <c r="AM1216">
        <f t="shared" si="54"/>
        <v>38</v>
      </c>
      <c r="AN1216" t="str">
        <f t="shared" si="55"/>
        <v>34-38</v>
      </c>
      <c r="AO1216" t="str">
        <f t="shared" si="56"/>
        <v>4.000 a 5.999</v>
      </c>
    </row>
    <row r="1217" spans="1:41" x14ac:dyDescent="0.25">
      <c r="A1217" t="s">
        <v>4492</v>
      </c>
      <c r="B1217" t="s">
        <v>239</v>
      </c>
      <c r="C1217">
        <v>2275347</v>
      </c>
      <c r="D1217">
        <v>934578630</v>
      </c>
      <c r="E1217" t="s">
        <v>4493</v>
      </c>
      <c r="F1217" t="s">
        <v>233</v>
      </c>
      <c r="G1217" t="s">
        <v>4494</v>
      </c>
      <c r="H1217" t="s">
        <v>211</v>
      </c>
      <c r="I1217" t="s">
        <v>212</v>
      </c>
      <c r="K1217" t="s">
        <v>213</v>
      </c>
      <c r="M1217">
        <v>498</v>
      </c>
      <c r="N1217" t="s">
        <v>423</v>
      </c>
      <c r="O1217" t="s">
        <v>244</v>
      </c>
      <c r="P1217">
        <v>211</v>
      </c>
      <c r="Q1217" t="s">
        <v>245</v>
      </c>
      <c r="R1217" t="s">
        <v>244</v>
      </c>
      <c r="T1217" t="s">
        <v>771</v>
      </c>
      <c r="U1217" t="s">
        <v>9754</v>
      </c>
      <c r="V1217">
        <v>2</v>
      </c>
      <c r="W1217">
        <v>5</v>
      </c>
      <c r="X1217" t="s">
        <v>218</v>
      </c>
      <c r="Z1217" t="s">
        <v>219</v>
      </c>
      <c r="AC1217">
        <v>0</v>
      </c>
      <c r="AE1217">
        <v>0</v>
      </c>
      <c r="AI1217" t="s">
        <v>220</v>
      </c>
      <c r="AJ1217" t="s">
        <v>221</v>
      </c>
      <c r="AK1217" s="15">
        <v>42401</v>
      </c>
      <c r="AL1217">
        <v>8167.6</v>
      </c>
      <c r="AM1217">
        <f t="shared" si="54"/>
        <v>48</v>
      </c>
      <c r="AN1217" t="str">
        <f t="shared" si="55"/>
        <v>44-48</v>
      </c>
      <c r="AO1217" t="str">
        <f t="shared" si="56"/>
        <v>8.000 a 9.999</v>
      </c>
    </row>
    <row r="1218" spans="1:41" x14ac:dyDescent="0.25">
      <c r="A1218" t="s">
        <v>4495</v>
      </c>
      <c r="B1218" t="s">
        <v>207</v>
      </c>
      <c r="C1218">
        <v>413002</v>
      </c>
      <c r="D1218">
        <v>48505137604</v>
      </c>
      <c r="E1218" t="s">
        <v>4496</v>
      </c>
      <c r="F1218" t="s">
        <v>233</v>
      </c>
      <c r="G1218" t="s">
        <v>4497</v>
      </c>
      <c r="H1218" t="s">
        <v>225</v>
      </c>
      <c r="I1218" t="s">
        <v>212</v>
      </c>
      <c r="K1218" t="s">
        <v>213</v>
      </c>
      <c r="L1218" t="s">
        <v>1934</v>
      </c>
      <c r="M1218">
        <v>65</v>
      </c>
      <c r="N1218" t="s">
        <v>267</v>
      </c>
      <c r="O1218" t="s">
        <v>228</v>
      </c>
      <c r="P1218">
        <v>59</v>
      </c>
      <c r="Q1218" t="s">
        <v>251</v>
      </c>
      <c r="R1218" t="s">
        <v>215</v>
      </c>
      <c r="T1218" t="s">
        <v>217</v>
      </c>
      <c r="U1218" t="s">
        <v>9754</v>
      </c>
      <c r="V1218">
        <v>4</v>
      </c>
      <c r="W1218">
        <v>16</v>
      </c>
      <c r="X1218" t="s">
        <v>218</v>
      </c>
      <c r="Z1218" t="s">
        <v>219</v>
      </c>
      <c r="AC1218">
        <v>0</v>
      </c>
      <c r="AE1218">
        <v>0</v>
      </c>
      <c r="AI1218" t="s">
        <v>220</v>
      </c>
      <c r="AJ1218" t="s">
        <v>221</v>
      </c>
      <c r="AK1218" s="15">
        <v>32066</v>
      </c>
      <c r="AL1218">
        <v>5552.07</v>
      </c>
      <c r="AM1218">
        <f t="shared" si="54"/>
        <v>57</v>
      </c>
      <c r="AN1218" t="str">
        <f t="shared" si="55"/>
        <v>54-58</v>
      </c>
      <c r="AO1218" t="str">
        <f t="shared" si="56"/>
        <v>4.000 a 5.999</v>
      </c>
    </row>
    <row r="1219" spans="1:41" x14ac:dyDescent="0.25">
      <c r="A1219" t="s">
        <v>4498</v>
      </c>
      <c r="B1219" t="s">
        <v>239</v>
      </c>
      <c r="C1219">
        <v>1363480</v>
      </c>
      <c r="D1219">
        <v>8228605706</v>
      </c>
      <c r="E1219" t="s">
        <v>4499</v>
      </c>
      <c r="F1219" t="s">
        <v>209</v>
      </c>
      <c r="G1219" t="s">
        <v>4500</v>
      </c>
      <c r="H1219" t="s">
        <v>211</v>
      </c>
      <c r="I1219" t="s">
        <v>212</v>
      </c>
      <c r="K1219" t="s">
        <v>581</v>
      </c>
      <c r="L1219" t="s">
        <v>4501</v>
      </c>
      <c r="M1219">
        <v>492</v>
      </c>
      <c r="N1219" t="s">
        <v>747</v>
      </c>
      <c r="O1219" t="s">
        <v>244</v>
      </c>
      <c r="P1219">
        <v>211</v>
      </c>
      <c r="Q1219" t="s">
        <v>245</v>
      </c>
      <c r="R1219" t="s">
        <v>244</v>
      </c>
      <c r="T1219" t="s">
        <v>217</v>
      </c>
      <c r="U1219" t="s">
        <v>9755</v>
      </c>
      <c r="V1219">
        <v>4</v>
      </c>
      <c r="W1219">
        <v>13</v>
      </c>
      <c r="X1219" t="s">
        <v>218</v>
      </c>
      <c r="Z1219" t="s">
        <v>219</v>
      </c>
      <c r="AC1219">
        <v>0</v>
      </c>
      <c r="AE1219">
        <v>0</v>
      </c>
      <c r="AI1219" t="s">
        <v>220</v>
      </c>
      <c r="AJ1219" t="s">
        <v>221</v>
      </c>
      <c r="AK1219" s="15">
        <v>37538</v>
      </c>
      <c r="AL1219">
        <v>9637.36</v>
      </c>
      <c r="AM1219">
        <f t="shared" ref="AM1219:AM1282" si="57">(YEAR($AR$3))-YEAR(E1219)</f>
        <v>45</v>
      </c>
      <c r="AN1219" t="str">
        <f t="shared" ref="AN1219:AN1282" si="58">VLOOKUP(AM1219,$AT$3:$AU$14,2,1)</f>
        <v>44-48</v>
      </c>
      <c r="AO1219" t="str">
        <f t="shared" ref="AO1219:AO1282" si="59">VLOOKUP(AL1219,$AV$3:$AW$13,2,1)</f>
        <v>8.000 a 9.999</v>
      </c>
    </row>
    <row r="1220" spans="1:41" x14ac:dyDescent="0.25">
      <c r="A1220" t="s">
        <v>4502</v>
      </c>
      <c r="B1220" t="s">
        <v>239</v>
      </c>
      <c r="C1220">
        <v>1364157</v>
      </c>
      <c r="D1220">
        <v>47842547149</v>
      </c>
      <c r="E1220" t="s">
        <v>2204</v>
      </c>
      <c r="F1220" t="s">
        <v>209</v>
      </c>
      <c r="G1220" t="s">
        <v>4503</v>
      </c>
      <c r="H1220" t="s">
        <v>211</v>
      </c>
      <c r="I1220" t="s">
        <v>212</v>
      </c>
      <c r="K1220" t="s">
        <v>242</v>
      </c>
      <c r="L1220" t="s">
        <v>3061</v>
      </c>
      <c r="M1220">
        <v>488</v>
      </c>
      <c r="N1220" t="s">
        <v>393</v>
      </c>
      <c r="O1220" t="s">
        <v>244</v>
      </c>
      <c r="P1220">
        <v>211</v>
      </c>
      <c r="Q1220" t="s">
        <v>245</v>
      </c>
      <c r="R1220" t="s">
        <v>244</v>
      </c>
      <c r="T1220" t="s">
        <v>217</v>
      </c>
      <c r="U1220" t="s">
        <v>9754</v>
      </c>
      <c r="V1220">
        <v>4</v>
      </c>
      <c r="W1220">
        <v>13</v>
      </c>
      <c r="X1220" t="s">
        <v>218</v>
      </c>
      <c r="Z1220" t="s">
        <v>219</v>
      </c>
      <c r="AC1220">
        <v>0</v>
      </c>
      <c r="AE1220">
        <v>0</v>
      </c>
      <c r="AI1220" t="s">
        <v>220</v>
      </c>
      <c r="AJ1220" t="s">
        <v>221</v>
      </c>
      <c r="AK1220" s="15">
        <v>37561</v>
      </c>
      <c r="AL1220">
        <v>6036.64</v>
      </c>
      <c r="AM1220">
        <f t="shared" si="57"/>
        <v>56</v>
      </c>
      <c r="AN1220" t="str">
        <f t="shared" si="58"/>
        <v>54-58</v>
      </c>
      <c r="AO1220" t="str">
        <f t="shared" si="59"/>
        <v>6.000 a 7.999</v>
      </c>
    </row>
    <row r="1221" spans="1:41" x14ac:dyDescent="0.25">
      <c r="A1221" t="s">
        <v>4504</v>
      </c>
      <c r="B1221" t="s">
        <v>239</v>
      </c>
      <c r="C1221">
        <v>2123339</v>
      </c>
      <c r="D1221">
        <v>88889068604</v>
      </c>
      <c r="E1221" t="s">
        <v>1739</v>
      </c>
      <c r="F1221" t="s">
        <v>209</v>
      </c>
      <c r="G1221" t="s">
        <v>4505</v>
      </c>
      <c r="H1221" t="s">
        <v>225</v>
      </c>
      <c r="I1221" t="s">
        <v>212</v>
      </c>
      <c r="K1221" t="s">
        <v>213</v>
      </c>
      <c r="L1221" t="s">
        <v>261</v>
      </c>
      <c r="M1221">
        <v>211</v>
      </c>
      <c r="N1221" t="s">
        <v>245</v>
      </c>
      <c r="O1221" t="s">
        <v>244</v>
      </c>
      <c r="P1221">
        <v>211</v>
      </c>
      <c r="Q1221" t="s">
        <v>245</v>
      </c>
      <c r="R1221" t="s">
        <v>244</v>
      </c>
      <c r="T1221" t="s">
        <v>263</v>
      </c>
      <c r="U1221" t="s">
        <v>9756</v>
      </c>
      <c r="V1221">
        <v>4</v>
      </c>
      <c r="W1221">
        <v>16</v>
      </c>
      <c r="X1221" t="s">
        <v>218</v>
      </c>
      <c r="Z1221" t="s">
        <v>219</v>
      </c>
      <c r="AC1221">
        <v>0</v>
      </c>
      <c r="AE1221">
        <v>0</v>
      </c>
      <c r="AI1221" t="s">
        <v>220</v>
      </c>
      <c r="AJ1221" t="s">
        <v>221</v>
      </c>
      <c r="AK1221" s="15">
        <v>37937</v>
      </c>
      <c r="AL1221">
        <v>15732.1</v>
      </c>
      <c r="AM1221">
        <f t="shared" si="57"/>
        <v>51</v>
      </c>
      <c r="AN1221" t="str">
        <f t="shared" si="58"/>
        <v>49-53</v>
      </c>
      <c r="AO1221" t="str">
        <f t="shared" si="59"/>
        <v>14.000 a 15.999</v>
      </c>
    </row>
    <row r="1222" spans="1:41" x14ac:dyDescent="0.25">
      <c r="A1222" t="s">
        <v>4506</v>
      </c>
      <c r="B1222" t="s">
        <v>207</v>
      </c>
      <c r="C1222">
        <v>2611958</v>
      </c>
      <c r="D1222">
        <v>5441547626</v>
      </c>
      <c r="E1222" t="s">
        <v>4507</v>
      </c>
      <c r="F1222" t="s">
        <v>209</v>
      </c>
      <c r="G1222" t="s">
        <v>4508</v>
      </c>
      <c r="H1222" t="s">
        <v>335</v>
      </c>
      <c r="I1222" t="s">
        <v>212</v>
      </c>
      <c r="K1222" t="s">
        <v>213</v>
      </c>
      <c r="L1222" t="s">
        <v>261</v>
      </c>
      <c r="M1222">
        <v>832</v>
      </c>
      <c r="N1222" t="s">
        <v>4509</v>
      </c>
      <c r="O1222" t="s">
        <v>215</v>
      </c>
      <c r="P1222">
        <v>262</v>
      </c>
      <c r="Q1222" t="s">
        <v>352</v>
      </c>
      <c r="R1222" t="s">
        <v>215</v>
      </c>
      <c r="T1222" t="s">
        <v>263</v>
      </c>
      <c r="U1222" t="s">
        <v>9756</v>
      </c>
      <c r="V1222">
        <v>4</v>
      </c>
      <c r="W1222">
        <v>10</v>
      </c>
      <c r="X1222" t="s">
        <v>218</v>
      </c>
      <c r="Z1222" t="s">
        <v>219</v>
      </c>
      <c r="AC1222">
        <v>0</v>
      </c>
      <c r="AE1222">
        <v>0</v>
      </c>
      <c r="AI1222" t="s">
        <v>220</v>
      </c>
      <c r="AJ1222" t="s">
        <v>221</v>
      </c>
      <c r="AK1222" s="15">
        <v>39835</v>
      </c>
      <c r="AL1222">
        <v>12554.49</v>
      </c>
      <c r="AM1222">
        <f t="shared" si="57"/>
        <v>40</v>
      </c>
      <c r="AN1222" t="str">
        <f t="shared" si="58"/>
        <v>39-43</v>
      </c>
      <c r="AO1222" t="str">
        <f t="shared" si="59"/>
        <v>12.000 a 13.999</v>
      </c>
    </row>
    <row r="1223" spans="1:41" x14ac:dyDescent="0.25">
      <c r="A1223" t="s">
        <v>4510</v>
      </c>
      <c r="B1223" t="s">
        <v>239</v>
      </c>
      <c r="C1223">
        <v>1525211</v>
      </c>
      <c r="D1223">
        <v>5761081628</v>
      </c>
      <c r="E1223" t="s">
        <v>4511</v>
      </c>
      <c r="F1223" t="s">
        <v>209</v>
      </c>
      <c r="G1223" t="s">
        <v>4512</v>
      </c>
      <c r="H1223" t="s">
        <v>225</v>
      </c>
      <c r="I1223" t="s">
        <v>212</v>
      </c>
      <c r="K1223" t="s">
        <v>317</v>
      </c>
      <c r="L1223" t="s">
        <v>4513</v>
      </c>
      <c r="M1223">
        <v>771</v>
      </c>
      <c r="N1223" t="s">
        <v>303</v>
      </c>
      <c r="O1223" t="s">
        <v>283</v>
      </c>
      <c r="P1223">
        <v>746</v>
      </c>
      <c r="Q1223" t="s">
        <v>289</v>
      </c>
      <c r="R1223" t="s">
        <v>283</v>
      </c>
      <c r="T1223" t="s">
        <v>217</v>
      </c>
      <c r="U1223" t="s">
        <v>9755</v>
      </c>
      <c r="V1223">
        <v>4</v>
      </c>
      <c r="W1223">
        <v>11</v>
      </c>
      <c r="X1223" t="s">
        <v>218</v>
      </c>
      <c r="Z1223" t="s">
        <v>219</v>
      </c>
      <c r="AC1223">
        <v>0</v>
      </c>
      <c r="AE1223">
        <v>0</v>
      </c>
      <c r="AI1223" t="s">
        <v>220</v>
      </c>
      <c r="AJ1223" t="s">
        <v>221</v>
      </c>
      <c r="AK1223" s="15">
        <v>38793</v>
      </c>
      <c r="AL1223">
        <v>5230.8599999999997</v>
      </c>
      <c r="AM1223">
        <f t="shared" si="57"/>
        <v>38</v>
      </c>
      <c r="AN1223" t="str">
        <f t="shared" si="58"/>
        <v>34-38</v>
      </c>
      <c r="AO1223" t="str">
        <f t="shared" si="59"/>
        <v>4.000 a 5.999</v>
      </c>
    </row>
    <row r="1224" spans="1:41" x14ac:dyDescent="0.25">
      <c r="A1224" t="s">
        <v>4514</v>
      </c>
      <c r="B1224" t="s">
        <v>239</v>
      </c>
      <c r="C1224">
        <v>1959916</v>
      </c>
      <c r="D1224">
        <v>7474223627</v>
      </c>
      <c r="E1224" t="s">
        <v>4515</v>
      </c>
      <c r="F1224" t="s">
        <v>209</v>
      </c>
      <c r="G1224" t="s">
        <v>4516</v>
      </c>
      <c r="H1224" t="s">
        <v>225</v>
      </c>
      <c r="I1224" t="s">
        <v>212</v>
      </c>
      <c r="K1224" t="s">
        <v>213</v>
      </c>
      <c r="M1224">
        <v>486</v>
      </c>
      <c r="N1224" t="s">
        <v>2061</v>
      </c>
      <c r="O1224" t="s">
        <v>244</v>
      </c>
      <c r="P1224">
        <v>211</v>
      </c>
      <c r="Q1224" t="s">
        <v>245</v>
      </c>
      <c r="R1224" t="s">
        <v>244</v>
      </c>
      <c r="T1224" t="s">
        <v>252</v>
      </c>
      <c r="U1224" t="s">
        <v>9754</v>
      </c>
      <c r="V1224">
        <v>4</v>
      </c>
      <c r="W1224">
        <v>7</v>
      </c>
      <c r="X1224" t="s">
        <v>218</v>
      </c>
      <c r="Z1224" t="s">
        <v>219</v>
      </c>
      <c r="AC1224">
        <v>0</v>
      </c>
      <c r="AE1224">
        <v>0</v>
      </c>
      <c r="AI1224" t="s">
        <v>220</v>
      </c>
      <c r="AJ1224" t="s">
        <v>221</v>
      </c>
      <c r="AK1224" s="15">
        <v>41123</v>
      </c>
      <c r="AL1224">
        <v>3705.16</v>
      </c>
      <c r="AM1224">
        <f t="shared" si="57"/>
        <v>42</v>
      </c>
      <c r="AN1224" t="str">
        <f t="shared" si="58"/>
        <v>39-43</v>
      </c>
      <c r="AO1224" t="str">
        <f t="shared" si="59"/>
        <v>2.000 a 3.999</v>
      </c>
    </row>
    <row r="1225" spans="1:41" x14ac:dyDescent="0.25">
      <c r="A1225" t="s">
        <v>4517</v>
      </c>
      <c r="B1225" t="s">
        <v>207</v>
      </c>
      <c r="C1225">
        <v>1677255</v>
      </c>
      <c r="D1225">
        <v>302432620</v>
      </c>
      <c r="E1225" t="s">
        <v>4518</v>
      </c>
      <c r="F1225" t="s">
        <v>209</v>
      </c>
      <c r="G1225" t="s">
        <v>4519</v>
      </c>
      <c r="H1225" t="s">
        <v>225</v>
      </c>
      <c r="I1225" t="s">
        <v>212</v>
      </c>
      <c r="K1225" t="s">
        <v>213</v>
      </c>
      <c r="L1225" t="s">
        <v>637</v>
      </c>
      <c r="M1225">
        <v>733</v>
      </c>
      <c r="N1225" t="s">
        <v>1177</v>
      </c>
      <c r="O1225" t="s">
        <v>215</v>
      </c>
      <c r="P1225">
        <v>585</v>
      </c>
      <c r="Q1225" t="s">
        <v>1033</v>
      </c>
      <c r="R1225" t="s">
        <v>215</v>
      </c>
      <c r="T1225" t="s">
        <v>217</v>
      </c>
      <c r="U1225" t="s">
        <v>9755</v>
      </c>
      <c r="V1225">
        <v>4</v>
      </c>
      <c r="W1225">
        <v>10</v>
      </c>
      <c r="X1225" t="s">
        <v>218</v>
      </c>
      <c r="Z1225" t="s">
        <v>219</v>
      </c>
      <c r="AC1225">
        <v>0</v>
      </c>
      <c r="AE1225">
        <v>0</v>
      </c>
      <c r="AI1225" t="s">
        <v>220</v>
      </c>
      <c r="AJ1225" t="s">
        <v>221</v>
      </c>
      <c r="AK1225" s="15">
        <v>39835</v>
      </c>
      <c r="AL1225">
        <v>5305.34</v>
      </c>
      <c r="AM1225">
        <f t="shared" si="57"/>
        <v>50</v>
      </c>
      <c r="AN1225" t="str">
        <f t="shared" si="58"/>
        <v>49-53</v>
      </c>
      <c r="AO1225" t="str">
        <f t="shared" si="59"/>
        <v>4.000 a 5.999</v>
      </c>
    </row>
    <row r="1226" spans="1:41" x14ac:dyDescent="0.25">
      <c r="A1226" t="s">
        <v>4520</v>
      </c>
      <c r="B1226" t="s">
        <v>239</v>
      </c>
      <c r="C1226">
        <v>1879604</v>
      </c>
      <c r="D1226">
        <v>4430407614</v>
      </c>
      <c r="E1226" t="s">
        <v>4521</v>
      </c>
      <c r="F1226" t="s">
        <v>209</v>
      </c>
      <c r="G1226" t="s">
        <v>4522</v>
      </c>
      <c r="H1226" t="s">
        <v>211</v>
      </c>
      <c r="I1226" t="s">
        <v>212</v>
      </c>
      <c r="K1226" t="s">
        <v>213</v>
      </c>
      <c r="M1226">
        <v>211</v>
      </c>
      <c r="N1226" t="s">
        <v>245</v>
      </c>
      <c r="O1226" t="s">
        <v>244</v>
      </c>
      <c r="P1226">
        <v>211</v>
      </c>
      <c r="Q1226" t="s">
        <v>245</v>
      </c>
      <c r="R1226" t="s">
        <v>244</v>
      </c>
      <c r="T1226" t="s">
        <v>217</v>
      </c>
      <c r="U1226" t="s">
        <v>9756</v>
      </c>
      <c r="V1226">
        <v>3</v>
      </c>
      <c r="W1226">
        <v>8</v>
      </c>
      <c r="X1226" t="s">
        <v>381</v>
      </c>
      <c r="Z1226" t="s">
        <v>219</v>
      </c>
      <c r="AB1226" t="s">
        <v>382</v>
      </c>
      <c r="AC1226">
        <v>0</v>
      </c>
      <c r="AE1226">
        <v>26443</v>
      </c>
      <c r="AF1226" t="s">
        <v>383</v>
      </c>
      <c r="AG1226" t="s">
        <v>4523</v>
      </c>
      <c r="AH1226" t="s">
        <v>219</v>
      </c>
      <c r="AI1226" t="s">
        <v>220</v>
      </c>
      <c r="AJ1226" t="s">
        <v>221</v>
      </c>
      <c r="AK1226" s="15">
        <v>40749</v>
      </c>
      <c r="AL1226">
        <v>7668.81</v>
      </c>
      <c r="AM1226">
        <f t="shared" si="57"/>
        <v>42</v>
      </c>
      <c r="AN1226" t="str">
        <f t="shared" si="58"/>
        <v>39-43</v>
      </c>
      <c r="AO1226" t="str">
        <f t="shared" si="59"/>
        <v>6.000 a 7.999</v>
      </c>
    </row>
    <row r="1227" spans="1:41" x14ac:dyDescent="0.25">
      <c r="A1227" t="s">
        <v>4524</v>
      </c>
      <c r="B1227" t="s">
        <v>239</v>
      </c>
      <c r="C1227">
        <v>2366269</v>
      </c>
      <c r="D1227">
        <v>2818733642</v>
      </c>
      <c r="E1227" t="s">
        <v>4525</v>
      </c>
      <c r="F1227" t="s">
        <v>209</v>
      </c>
      <c r="G1227" t="s">
        <v>4526</v>
      </c>
      <c r="H1227" t="s">
        <v>287</v>
      </c>
      <c r="I1227" t="s">
        <v>212</v>
      </c>
      <c r="K1227" t="s">
        <v>213</v>
      </c>
      <c r="L1227" t="s">
        <v>1109</v>
      </c>
      <c r="M1227">
        <v>216</v>
      </c>
      <c r="N1227" t="s">
        <v>489</v>
      </c>
      <c r="O1227" t="s">
        <v>244</v>
      </c>
      <c r="P1227">
        <v>211</v>
      </c>
      <c r="Q1227" t="s">
        <v>245</v>
      </c>
      <c r="R1227" t="s">
        <v>244</v>
      </c>
      <c r="T1227" t="s">
        <v>217</v>
      </c>
      <c r="U1227" t="s">
        <v>9756</v>
      </c>
      <c r="V1227">
        <v>4</v>
      </c>
      <c r="W1227">
        <v>12</v>
      </c>
      <c r="X1227" t="s">
        <v>218</v>
      </c>
      <c r="Z1227" t="s">
        <v>219</v>
      </c>
      <c r="AC1227">
        <v>0</v>
      </c>
      <c r="AE1227">
        <v>0</v>
      </c>
      <c r="AI1227" t="s">
        <v>220</v>
      </c>
      <c r="AJ1227" t="s">
        <v>221</v>
      </c>
      <c r="AK1227" s="15">
        <v>38139</v>
      </c>
      <c r="AL1227">
        <v>20957.32</v>
      </c>
      <c r="AM1227">
        <f t="shared" si="57"/>
        <v>46</v>
      </c>
      <c r="AN1227" t="str">
        <f t="shared" si="58"/>
        <v>44-48</v>
      </c>
      <c r="AO1227" t="str">
        <f t="shared" si="59"/>
        <v>20.000 ou mais</v>
      </c>
    </row>
    <row r="1228" spans="1:41" x14ac:dyDescent="0.25">
      <c r="A1228" t="s">
        <v>4527</v>
      </c>
      <c r="B1228" t="s">
        <v>239</v>
      </c>
      <c r="C1228">
        <v>1512666</v>
      </c>
      <c r="D1228">
        <v>27317854620</v>
      </c>
      <c r="E1228" t="s">
        <v>4528</v>
      </c>
      <c r="F1228" t="s">
        <v>233</v>
      </c>
      <c r="G1228" t="s">
        <v>4529</v>
      </c>
      <c r="H1228" t="s">
        <v>211</v>
      </c>
      <c r="I1228" t="s">
        <v>212</v>
      </c>
      <c r="K1228" t="s">
        <v>213</v>
      </c>
      <c r="L1228" t="s">
        <v>1934</v>
      </c>
      <c r="M1228">
        <v>773</v>
      </c>
      <c r="N1228" t="s">
        <v>558</v>
      </c>
      <c r="O1228" t="s">
        <v>283</v>
      </c>
      <c r="P1228">
        <v>746</v>
      </c>
      <c r="Q1228" t="s">
        <v>289</v>
      </c>
      <c r="R1228" t="s">
        <v>283</v>
      </c>
      <c r="T1228" t="s">
        <v>290</v>
      </c>
      <c r="U1228" t="s">
        <v>9755</v>
      </c>
      <c r="V1228">
        <v>1</v>
      </c>
      <c r="W1228">
        <v>12</v>
      </c>
      <c r="X1228" t="s">
        <v>218</v>
      </c>
      <c r="Z1228" t="s">
        <v>219</v>
      </c>
      <c r="AC1228">
        <v>0</v>
      </c>
      <c r="AE1228">
        <v>0</v>
      </c>
      <c r="AI1228" t="s">
        <v>220</v>
      </c>
      <c r="AJ1228" t="s">
        <v>221</v>
      </c>
      <c r="AK1228" s="15">
        <v>38659</v>
      </c>
      <c r="AL1228">
        <v>4216</v>
      </c>
      <c r="AM1228">
        <f t="shared" si="57"/>
        <v>64</v>
      </c>
      <c r="AN1228" t="str">
        <f t="shared" si="58"/>
        <v>64-68</v>
      </c>
      <c r="AO1228" t="str">
        <f t="shared" si="59"/>
        <v>4.000 a 5.999</v>
      </c>
    </row>
    <row r="1229" spans="1:41" x14ac:dyDescent="0.25">
      <c r="A1229" t="s">
        <v>4530</v>
      </c>
      <c r="B1229" t="s">
        <v>207</v>
      </c>
      <c r="C1229">
        <v>1121535</v>
      </c>
      <c r="D1229">
        <v>42873789115</v>
      </c>
      <c r="E1229" t="s">
        <v>4531</v>
      </c>
      <c r="F1229" t="s">
        <v>233</v>
      </c>
      <c r="G1229" t="s">
        <v>4532</v>
      </c>
      <c r="H1229" t="s">
        <v>225</v>
      </c>
      <c r="I1229" t="s">
        <v>212</v>
      </c>
      <c r="K1229" t="s">
        <v>213</v>
      </c>
      <c r="M1229">
        <v>715</v>
      </c>
      <c r="N1229" t="s">
        <v>846</v>
      </c>
      <c r="O1229" t="s">
        <v>228</v>
      </c>
      <c r="P1229">
        <v>581</v>
      </c>
      <c r="Q1229" t="s">
        <v>455</v>
      </c>
      <c r="R1229" t="s">
        <v>228</v>
      </c>
      <c r="T1229" t="s">
        <v>217</v>
      </c>
      <c r="U1229" t="s">
        <v>9756</v>
      </c>
      <c r="V1229">
        <v>4</v>
      </c>
      <c r="W1229">
        <v>5</v>
      </c>
      <c r="X1229" t="s">
        <v>218</v>
      </c>
      <c r="Z1229" t="s">
        <v>219</v>
      </c>
      <c r="AC1229">
        <v>0</v>
      </c>
      <c r="AE1229">
        <v>0</v>
      </c>
      <c r="AI1229" t="s">
        <v>220</v>
      </c>
      <c r="AJ1229" t="s">
        <v>221</v>
      </c>
      <c r="AK1229" s="15">
        <v>42249</v>
      </c>
      <c r="AL1229">
        <v>7103.91</v>
      </c>
      <c r="AM1229">
        <f t="shared" si="57"/>
        <v>60</v>
      </c>
      <c r="AN1229" t="str">
        <f t="shared" si="58"/>
        <v>59-63</v>
      </c>
      <c r="AO1229" t="str">
        <f t="shared" si="59"/>
        <v>6.000 a 7.999</v>
      </c>
    </row>
    <row r="1230" spans="1:41" x14ac:dyDescent="0.25">
      <c r="A1230" t="s">
        <v>4533</v>
      </c>
      <c r="B1230" t="s">
        <v>239</v>
      </c>
      <c r="C1230">
        <v>3136454</v>
      </c>
      <c r="D1230">
        <v>12846878641</v>
      </c>
      <c r="E1230" t="s">
        <v>4534</v>
      </c>
      <c r="F1230" t="s">
        <v>233</v>
      </c>
      <c r="G1230" t="s">
        <v>4535</v>
      </c>
      <c r="H1230" t="s">
        <v>211</v>
      </c>
      <c r="I1230" t="s">
        <v>212</v>
      </c>
      <c r="K1230" t="s">
        <v>213</v>
      </c>
      <c r="M1230">
        <v>498</v>
      </c>
      <c r="N1230" t="s">
        <v>423</v>
      </c>
      <c r="O1230" t="s">
        <v>244</v>
      </c>
      <c r="P1230">
        <v>211</v>
      </c>
      <c r="Q1230" t="s">
        <v>245</v>
      </c>
      <c r="R1230" t="s">
        <v>244</v>
      </c>
      <c r="T1230" t="s">
        <v>327</v>
      </c>
      <c r="U1230" t="s">
        <v>9755</v>
      </c>
      <c r="V1230">
        <v>3</v>
      </c>
      <c r="W1230">
        <v>3</v>
      </c>
      <c r="X1230" t="s">
        <v>218</v>
      </c>
      <c r="Z1230" t="s">
        <v>219</v>
      </c>
      <c r="AC1230">
        <v>0</v>
      </c>
      <c r="AE1230">
        <v>0</v>
      </c>
      <c r="AI1230" t="s">
        <v>220</v>
      </c>
      <c r="AJ1230" t="s">
        <v>221</v>
      </c>
      <c r="AK1230" s="15">
        <v>43654</v>
      </c>
      <c r="AL1230">
        <v>7647.83</v>
      </c>
      <c r="AM1230">
        <f t="shared" si="57"/>
        <v>25</v>
      </c>
      <c r="AN1230" t="str">
        <f t="shared" si="58"/>
        <v>24-28</v>
      </c>
      <c r="AO1230" t="str">
        <f t="shared" si="59"/>
        <v>6.000 a 7.999</v>
      </c>
    </row>
    <row r="1231" spans="1:41" x14ac:dyDescent="0.25">
      <c r="A1231" t="s">
        <v>4536</v>
      </c>
      <c r="B1231" t="s">
        <v>207</v>
      </c>
      <c r="C1231">
        <v>1035050</v>
      </c>
      <c r="D1231">
        <v>82814864653</v>
      </c>
      <c r="E1231" t="s">
        <v>4537</v>
      </c>
      <c r="F1231" t="s">
        <v>233</v>
      </c>
      <c r="G1231" t="s">
        <v>4538</v>
      </c>
      <c r="H1231" t="s">
        <v>211</v>
      </c>
      <c r="I1231" t="s">
        <v>212</v>
      </c>
      <c r="K1231" t="s">
        <v>213</v>
      </c>
      <c r="L1231" t="s">
        <v>637</v>
      </c>
      <c r="M1231">
        <v>118</v>
      </c>
      <c r="N1231" t="s">
        <v>864</v>
      </c>
      <c r="O1231" t="s">
        <v>228</v>
      </c>
      <c r="P1231">
        <v>117</v>
      </c>
      <c r="Q1231" t="s">
        <v>865</v>
      </c>
      <c r="R1231" t="s">
        <v>228</v>
      </c>
      <c r="T1231" t="s">
        <v>462</v>
      </c>
      <c r="U1231" t="s">
        <v>9753</v>
      </c>
      <c r="V1231">
        <v>3</v>
      </c>
      <c r="W1231">
        <v>16</v>
      </c>
      <c r="X1231" t="s">
        <v>218</v>
      </c>
      <c r="Z1231" t="s">
        <v>219</v>
      </c>
      <c r="AC1231">
        <v>0</v>
      </c>
      <c r="AE1231">
        <v>0</v>
      </c>
      <c r="AI1231" t="s">
        <v>220</v>
      </c>
      <c r="AJ1231" t="s">
        <v>221</v>
      </c>
      <c r="AK1231" s="15">
        <v>33724</v>
      </c>
      <c r="AL1231">
        <v>3570.9</v>
      </c>
      <c r="AM1231">
        <f t="shared" si="57"/>
        <v>50</v>
      </c>
      <c r="AN1231" t="str">
        <f t="shared" si="58"/>
        <v>49-53</v>
      </c>
      <c r="AO1231" t="str">
        <f t="shared" si="59"/>
        <v>2.000 a 3.999</v>
      </c>
    </row>
    <row r="1232" spans="1:41" x14ac:dyDescent="0.25">
      <c r="A1232" t="s">
        <v>4539</v>
      </c>
      <c r="B1232" t="s">
        <v>207</v>
      </c>
      <c r="C1232">
        <v>1873141</v>
      </c>
      <c r="D1232">
        <v>8535358684</v>
      </c>
      <c r="E1232" t="s">
        <v>4540</v>
      </c>
      <c r="F1232" t="s">
        <v>233</v>
      </c>
      <c r="G1232" t="s">
        <v>4541</v>
      </c>
      <c r="H1232" t="s">
        <v>211</v>
      </c>
      <c r="I1232" t="s">
        <v>212</v>
      </c>
      <c r="K1232" t="s">
        <v>213</v>
      </c>
      <c r="M1232">
        <v>77</v>
      </c>
      <c r="N1232" t="s">
        <v>4542</v>
      </c>
      <c r="O1232" t="s">
        <v>228</v>
      </c>
      <c r="P1232">
        <v>133</v>
      </c>
      <c r="Q1232" t="s">
        <v>2167</v>
      </c>
      <c r="R1232" t="s">
        <v>228</v>
      </c>
      <c r="T1232" t="s">
        <v>771</v>
      </c>
      <c r="U1232" t="s">
        <v>9755</v>
      </c>
      <c r="V1232">
        <v>2</v>
      </c>
      <c r="W1232">
        <v>7</v>
      </c>
      <c r="X1232" t="s">
        <v>218</v>
      </c>
      <c r="Z1232" t="s">
        <v>219</v>
      </c>
      <c r="AC1232">
        <v>0</v>
      </c>
      <c r="AE1232">
        <v>0</v>
      </c>
      <c r="AI1232" t="s">
        <v>220</v>
      </c>
      <c r="AJ1232" t="s">
        <v>221</v>
      </c>
      <c r="AK1232" s="15">
        <v>40710</v>
      </c>
      <c r="AL1232">
        <v>3518.27</v>
      </c>
      <c r="AM1232">
        <f t="shared" si="57"/>
        <v>32</v>
      </c>
      <c r="AN1232" t="str">
        <f t="shared" si="58"/>
        <v>29-33</v>
      </c>
      <c r="AO1232" t="str">
        <f t="shared" si="59"/>
        <v>2.000 a 3.999</v>
      </c>
    </row>
    <row r="1233" spans="1:41" x14ac:dyDescent="0.25">
      <c r="A1233" t="s">
        <v>4543</v>
      </c>
      <c r="B1233" t="s">
        <v>239</v>
      </c>
      <c r="C1233">
        <v>2309138</v>
      </c>
      <c r="D1233">
        <v>90472098187</v>
      </c>
      <c r="E1233" t="s">
        <v>4544</v>
      </c>
      <c r="F1233" t="s">
        <v>209</v>
      </c>
      <c r="G1233" t="s">
        <v>4545</v>
      </c>
      <c r="H1233" t="s">
        <v>225</v>
      </c>
      <c r="I1233" t="s">
        <v>212</v>
      </c>
      <c r="K1233" t="s">
        <v>242</v>
      </c>
      <c r="M1233">
        <v>491</v>
      </c>
      <c r="N1233" t="s">
        <v>935</v>
      </c>
      <c r="O1233" t="s">
        <v>244</v>
      </c>
      <c r="P1233">
        <v>211</v>
      </c>
      <c r="Q1233" t="s">
        <v>245</v>
      </c>
      <c r="R1233" t="s">
        <v>244</v>
      </c>
      <c r="T1233" t="s">
        <v>252</v>
      </c>
      <c r="U1233" t="s">
        <v>9754</v>
      </c>
      <c r="V1233">
        <v>3</v>
      </c>
      <c r="W1233">
        <v>5</v>
      </c>
      <c r="X1233" t="s">
        <v>218</v>
      </c>
      <c r="Z1233" t="s">
        <v>219</v>
      </c>
      <c r="AC1233">
        <v>0</v>
      </c>
      <c r="AE1233">
        <v>0</v>
      </c>
      <c r="AI1233" t="s">
        <v>220</v>
      </c>
      <c r="AJ1233" t="s">
        <v>221</v>
      </c>
      <c r="AK1233" s="15">
        <v>42472</v>
      </c>
      <c r="AL1233">
        <v>7420.5</v>
      </c>
      <c r="AM1233">
        <f t="shared" si="57"/>
        <v>42</v>
      </c>
      <c r="AN1233" t="str">
        <f t="shared" si="58"/>
        <v>39-43</v>
      </c>
      <c r="AO1233" t="str">
        <f t="shared" si="59"/>
        <v>6.000 a 7.999</v>
      </c>
    </row>
    <row r="1234" spans="1:41" x14ac:dyDescent="0.25">
      <c r="A1234" t="s">
        <v>4546</v>
      </c>
      <c r="B1234" t="s">
        <v>239</v>
      </c>
      <c r="C1234">
        <v>2218897</v>
      </c>
      <c r="D1234">
        <v>86657534604</v>
      </c>
      <c r="E1234" t="s">
        <v>4547</v>
      </c>
      <c r="F1234" t="s">
        <v>233</v>
      </c>
      <c r="G1234" t="s">
        <v>4548</v>
      </c>
      <c r="H1234" t="s">
        <v>225</v>
      </c>
      <c r="I1234" t="s">
        <v>212</v>
      </c>
      <c r="K1234" t="s">
        <v>213</v>
      </c>
      <c r="L1234" t="s">
        <v>261</v>
      </c>
      <c r="M1234">
        <v>771</v>
      </c>
      <c r="N1234" t="s">
        <v>303</v>
      </c>
      <c r="O1234" t="s">
        <v>283</v>
      </c>
      <c r="P1234">
        <v>746</v>
      </c>
      <c r="Q1234" t="s">
        <v>289</v>
      </c>
      <c r="R1234" t="s">
        <v>283</v>
      </c>
      <c r="T1234" t="s">
        <v>230</v>
      </c>
      <c r="U1234" t="s">
        <v>9756</v>
      </c>
      <c r="V1234">
        <v>4</v>
      </c>
      <c r="W1234">
        <v>12</v>
      </c>
      <c r="X1234" t="s">
        <v>218</v>
      </c>
      <c r="Z1234" t="s">
        <v>219</v>
      </c>
      <c r="AC1234">
        <v>0</v>
      </c>
      <c r="AE1234">
        <v>0</v>
      </c>
      <c r="AI1234" t="s">
        <v>220</v>
      </c>
      <c r="AJ1234" t="s">
        <v>221</v>
      </c>
      <c r="AK1234" s="15">
        <v>38470</v>
      </c>
      <c r="AL1234">
        <v>23142.37</v>
      </c>
      <c r="AM1234">
        <f t="shared" si="57"/>
        <v>49</v>
      </c>
      <c r="AN1234" t="str">
        <f t="shared" si="58"/>
        <v>49-53</v>
      </c>
      <c r="AO1234" t="str">
        <f t="shared" si="59"/>
        <v>20.000 ou mais</v>
      </c>
    </row>
    <row r="1235" spans="1:41" x14ac:dyDescent="0.25">
      <c r="A1235" t="s">
        <v>4549</v>
      </c>
      <c r="B1235" t="s">
        <v>207</v>
      </c>
      <c r="C1235">
        <v>1144816</v>
      </c>
      <c r="D1235">
        <v>43516254653</v>
      </c>
      <c r="E1235" t="s">
        <v>4550</v>
      </c>
      <c r="F1235" t="s">
        <v>233</v>
      </c>
      <c r="G1235" t="s">
        <v>4551</v>
      </c>
      <c r="H1235" t="s">
        <v>225</v>
      </c>
      <c r="I1235" t="s">
        <v>212</v>
      </c>
      <c r="K1235" t="s">
        <v>722</v>
      </c>
      <c r="L1235" t="s">
        <v>4552</v>
      </c>
      <c r="M1235">
        <v>399</v>
      </c>
      <c r="N1235" t="s">
        <v>525</v>
      </c>
      <c r="O1235" t="s">
        <v>298</v>
      </c>
      <c r="P1235">
        <v>399</v>
      </c>
      <c r="Q1235" t="s">
        <v>525</v>
      </c>
      <c r="R1235" t="s">
        <v>298</v>
      </c>
      <c r="T1235" t="s">
        <v>230</v>
      </c>
      <c r="U1235" t="s">
        <v>9756</v>
      </c>
      <c r="V1235">
        <v>4</v>
      </c>
      <c r="W1235">
        <v>16</v>
      </c>
      <c r="X1235" t="s">
        <v>218</v>
      </c>
      <c r="Z1235" t="s">
        <v>219</v>
      </c>
      <c r="AC1235">
        <v>26283</v>
      </c>
      <c r="AD1235" t="s">
        <v>2443</v>
      </c>
      <c r="AE1235">
        <v>0</v>
      </c>
      <c r="AI1235" t="s">
        <v>220</v>
      </c>
      <c r="AJ1235" t="s">
        <v>221</v>
      </c>
      <c r="AK1235" s="15">
        <v>38504</v>
      </c>
      <c r="AL1235">
        <v>13387.28</v>
      </c>
      <c r="AM1235">
        <f t="shared" si="57"/>
        <v>61</v>
      </c>
      <c r="AN1235" t="str">
        <f t="shared" si="58"/>
        <v>59-63</v>
      </c>
      <c r="AO1235" t="str">
        <f t="shared" si="59"/>
        <v>12.000 a 13.999</v>
      </c>
    </row>
    <row r="1236" spans="1:41" x14ac:dyDescent="0.25">
      <c r="A1236" t="s">
        <v>4553</v>
      </c>
      <c r="B1236" t="s">
        <v>207</v>
      </c>
      <c r="C1236">
        <v>2344961</v>
      </c>
      <c r="D1236">
        <v>111693624</v>
      </c>
      <c r="E1236" t="s">
        <v>4554</v>
      </c>
      <c r="F1236" t="s">
        <v>233</v>
      </c>
      <c r="G1236" t="s">
        <v>4555</v>
      </c>
      <c r="H1236" t="s">
        <v>225</v>
      </c>
      <c r="I1236" t="s">
        <v>212</v>
      </c>
      <c r="K1236" t="s">
        <v>242</v>
      </c>
      <c r="M1236">
        <v>118</v>
      </c>
      <c r="N1236" t="s">
        <v>864</v>
      </c>
      <c r="O1236" t="s">
        <v>228</v>
      </c>
      <c r="P1236">
        <v>117</v>
      </c>
      <c r="Q1236" t="s">
        <v>865</v>
      </c>
      <c r="R1236" t="s">
        <v>228</v>
      </c>
      <c r="T1236" t="s">
        <v>499</v>
      </c>
      <c r="U1236" t="s">
        <v>9754</v>
      </c>
      <c r="V1236">
        <v>4</v>
      </c>
      <c r="W1236">
        <v>5</v>
      </c>
      <c r="X1236" t="s">
        <v>218</v>
      </c>
      <c r="Z1236" t="s">
        <v>219</v>
      </c>
      <c r="AC1236">
        <v>0</v>
      </c>
      <c r="AE1236">
        <v>0</v>
      </c>
      <c r="AI1236" t="s">
        <v>220</v>
      </c>
      <c r="AJ1236" t="s">
        <v>221</v>
      </c>
      <c r="AK1236" s="15">
        <v>42683</v>
      </c>
      <c r="AL1236">
        <v>3004.23</v>
      </c>
      <c r="AM1236">
        <f t="shared" si="57"/>
        <v>46</v>
      </c>
      <c r="AN1236" t="str">
        <f t="shared" si="58"/>
        <v>44-48</v>
      </c>
      <c r="AO1236" t="str">
        <f t="shared" si="59"/>
        <v>2.000 a 3.999</v>
      </c>
    </row>
    <row r="1237" spans="1:41" x14ac:dyDescent="0.25">
      <c r="A1237" t="s">
        <v>4556</v>
      </c>
      <c r="B1237" t="s">
        <v>239</v>
      </c>
      <c r="C1237">
        <v>413190</v>
      </c>
      <c r="D1237">
        <v>51142473600</v>
      </c>
      <c r="E1237" t="s">
        <v>4557</v>
      </c>
      <c r="F1237" t="s">
        <v>233</v>
      </c>
      <c r="G1237" t="s">
        <v>446</v>
      </c>
      <c r="H1237" t="s">
        <v>225</v>
      </c>
      <c r="I1237" t="s">
        <v>212</v>
      </c>
      <c r="K1237" t="s">
        <v>213</v>
      </c>
      <c r="L1237" t="s">
        <v>447</v>
      </c>
      <c r="M1237">
        <v>754</v>
      </c>
      <c r="N1237" t="s">
        <v>2373</v>
      </c>
      <c r="O1237" t="s">
        <v>283</v>
      </c>
      <c r="P1237">
        <v>743</v>
      </c>
      <c r="Q1237" t="s">
        <v>282</v>
      </c>
      <c r="R1237" t="s">
        <v>283</v>
      </c>
      <c r="T1237" t="s">
        <v>217</v>
      </c>
      <c r="U1237" t="s">
        <v>9754</v>
      </c>
      <c r="V1237">
        <v>4</v>
      </c>
      <c r="W1237">
        <v>16</v>
      </c>
      <c r="X1237" t="s">
        <v>218</v>
      </c>
      <c r="Z1237" t="s">
        <v>219</v>
      </c>
      <c r="AC1237">
        <v>0</v>
      </c>
      <c r="AE1237">
        <v>0</v>
      </c>
      <c r="AI1237" t="s">
        <v>220</v>
      </c>
      <c r="AJ1237" t="s">
        <v>221</v>
      </c>
      <c r="AK1237" s="15">
        <v>31673</v>
      </c>
      <c r="AL1237">
        <v>6338.03</v>
      </c>
      <c r="AM1237">
        <f t="shared" si="57"/>
        <v>60</v>
      </c>
      <c r="AN1237" t="str">
        <f t="shared" si="58"/>
        <v>59-63</v>
      </c>
      <c r="AO1237" t="str">
        <f t="shared" si="59"/>
        <v>6.000 a 7.999</v>
      </c>
    </row>
    <row r="1238" spans="1:41" x14ac:dyDescent="0.25">
      <c r="A1238" t="s">
        <v>4558</v>
      </c>
      <c r="B1238" t="s">
        <v>207</v>
      </c>
      <c r="C1238">
        <v>3057238</v>
      </c>
      <c r="D1238">
        <v>75382610606</v>
      </c>
      <c r="E1238" t="s">
        <v>4559</v>
      </c>
      <c r="F1238" t="s">
        <v>233</v>
      </c>
      <c r="G1238" t="s">
        <v>4560</v>
      </c>
      <c r="H1238" t="s">
        <v>225</v>
      </c>
      <c r="I1238" t="s">
        <v>212</v>
      </c>
      <c r="K1238" t="s">
        <v>213</v>
      </c>
      <c r="M1238">
        <v>360</v>
      </c>
      <c r="N1238" t="s">
        <v>3872</v>
      </c>
      <c r="O1238" t="s">
        <v>215</v>
      </c>
      <c r="P1238">
        <v>360</v>
      </c>
      <c r="Q1238" t="s">
        <v>3872</v>
      </c>
      <c r="R1238" t="s">
        <v>215</v>
      </c>
      <c r="T1238" t="s">
        <v>217</v>
      </c>
      <c r="U1238" t="s">
        <v>9755</v>
      </c>
      <c r="V1238">
        <v>3</v>
      </c>
      <c r="W1238">
        <v>3</v>
      </c>
      <c r="X1238" t="s">
        <v>218</v>
      </c>
      <c r="Z1238" t="s">
        <v>219</v>
      </c>
      <c r="AC1238">
        <v>0</v>
      </c>
      <c r="AE1238">
        <v>0</v>
      </c>
      <c r="AI1238" t="s">
        <v>220</v>
      </c>
      <c r="AJ1238" t="s">
        <v>221</v>
      </c>
      <c r="AK1238" s="15">
        <v>43300</v>
      </c>
      <c r="AL1238">
        <v>3707.09</v>
      </c>
      <c r="AM1238">
        <f t="shared" si="57"/>
        <v>49</v>
      </c>
      <c r="AN1238" t="str">
        <f t="shared" si="58"/>
        <v>49-53</v>
      </c>
      <c r="AO1238" t="str">
        <f t="shared" si="59"/>
        <v>2.000 a 3.999</v>
      </c>
    </row>
    <row r="1239" spans="1:41" x14ac:dyDescent="0.25">
      <c r="A1239" t="s">
        <v>4561</v>
      </c>
      <c r="B1239" t="s">
        <v>207</v>
      </c>
      <c r="C1239">
        <v>3219265</v>
      </c>
      <c r="D1239">
        <v>1627568603</v>
      </c>
      <c r="E1239" t="s">
        <v>4562</v>
      </c>
      <c r="F1239" t="s">
        <v>209</v>
      </c>
      <c r="G1239" t="s">
        <v>4563</v>
      </c>
      <c r="H1239" t="s">
        <v>225</v>
      </c>
      <c r="I1239" t="s">
        <v>212</v>
      </c>
      <c r="K1239" t="s">
        <v>213</v>
      </c>
      <c r="M1239">
        <v>170</v>
      </c>
      <c r="N1239" t="s">
        <v>1883</v>
      </c>
      <c r="O1239" t="s">
        <v>215</v>
      </c>
      <c r="P1239">
        <v>131</v>
      </c>
      <c r="Q1239" t="s">
        <v>357</v>
      </c>
      <c r="R1239" t="s">
        <v>215</v>
      </c>
      <c r="T1239" t="s">
        <v>327</v>
      </c>
      <c r="U1239" t="s">
        <v>9755</v>
      </c>
      <c r="V1239">
        <v>2</v>
      </c>
      <c r="W1239">
        <v>2</v>
      </c>
      <c r="X1239" t="s">
        <v>218</v>
      </c>
      <c r="Z1239" t="s">
        <v>219</v>
      </c>
      <c r="AC1239">
        <v>0</v>
      </c>
      <c r="AE1239">
        <v>0</v>
      </c>
      <c r="AI1239" t="s">
        <v>220</v>
      </c>
      <c r="AJ1239" t="s">
        <v>221</v>
      </c>
      <c r="AK1239" s="15">
        <v>44209</v>
      </c>
      <c r="AL1239">
        <v>3301.93</v>
      </c>
      <c r="AM1239">
        <f t="shared" si="57"/>
        <v>30</v>
      </c>
      <c r="AN1239" t="str">
        <f t="shared" si="58"/>
        <v>29-33</v>
      </c>
      <c r="AO1239" t="str">
        <f t="shared" si="59"/>
        <v>2.000 a 3.999</v>
      </c>
    </row>
    <row r="1240" spans="1:41" x14ac:dyDescent="0.25">
      <c r="A1240" t="s">
        <v>4564</v>
      </c>
      <c r="B1240" t="s">
        <v>207</v>
      </c>
      <c r="C1240">
        <v>3225009</v>
      </c>
      <c r="D1240">
        <v>10401510603</v>
      </c>
      <c r="E1240" t="s">
        <v>4565</v>
      </c>
      <c r="F1240" t="s">
        <v>209</v>
      </c>
      <c r="G1240" t="s">
        <v>4566</v>
      </c>
      <c r="H1240" t="s">
        <v>225</v>
      </c>
      <c r="I1240" t="s">
        <v>212</v>
      </c>
      <c r="K1240" t="s">
        <v>213</v>
      </c>
      <c r="M1240">
        <v>92</v>
      </c>
      <c r="N1240" t="s">
        <v>724</v>
      </c>
      <c r="O1240" t="s">
        <v>228</v>
      </c>
      <c r="P1240">
        <v>92</v>
      </c>
      <c r="Q1240" t="s">
        <v>724</v>
      </c>
      <c r="R1240" t="s">
        <v>228</v>
      </c>
      <c r="T1240" t="s">
        <v>263</v>
      </c>
      <c r="U1240" t="s">
        <v>9756</v>
      </c>
      <c r="V1240">
        <v>2</v>
      </c>
      <c r="W1240">
        <v>2</v>
      </c>
      <c r="X1240" t="s">
        <v>218</v>
      </c>
      <c r="Z1240" t="s">
        <v>219</v>
      </c>
      <c r="AB1240" t="s">
        <v>4567</v>
      </c>
      <c r="AC1240">
        <v>0</v>
      </c>
      <c r="AE1240">
        <v>0</v>
      </c>
      <c r="AG1240" t="s">
        <v>4568</v>
      </c>
      <c r="AH1240" t="s">
        <v>4569</v>
      </c>
      <c r="AI1240" t="s">
        <v>220</v>
      </c>
      <c r="AJ1240" t="s">
        <v>221</v>
      </c>
      <c r="AK1240" s="15">
        <v>44256</v>
      </c>
      <c r="AL1240">
        <v>8349.27</v>
      </c>
      <c r="AM1240">
        <f t="shared" si="57"/>
        <v>31</v>
      </c>
      <c r="AN1240" t="str">
        <f t="shared" si="58"/>
        <v>29-33</v>
      </c>
      <c r="AO1240" t="str">
        <f t="shared" si="59"/>
        <v>8.000 a 9.999</v>
      </c>
    </row>
    <row r="1241" spans="1:41" x14ac:dyDescent="0.25">
      <c r="A1241" t="s">
        <v>4570</v>
      </c>
      <c r="B1241" t="s">
        <v>207</v>
      </c>
      <c r="C1241">
        <v>3249325</v>
      </c>
      <c r="D1241">
        <v>10527439606</v>
      </c>
      <c r="E1241" t="s">
        <v>4571</v>
      </c>
      <c r="F1241" t="s">
        <v>209</v>
      </c>
      <c r="G1241" t="s">
        <v>4572</v>
      </c>
      <c r="H1241" t="s">
        <v>225</v>
      </c>
      <c r="I1241" t="s">
        <v>212</v>
      </c>
      <c r="K1241" t="s">
        <v>213</v>
      </c>
      <c r="M1241">
        <v>117</v>
      </c>
      <c r="N1241" t="s">
        <v>865</v>
      </c>
      <c r="O1241" t="s">
        <v>228</v>
      </c>
      <c r="P1241">
        <v>117</v>
      </c>
      <c r="Q1241" t="s">
        <v>865</v>
      </c>
      <c r="R1241" t="s">
        <v>228</v>
      </c>
      <c r="T1241" t="s">
        <v>230</v>
      </c>
      <c r="U1241" t="s">
        <v>9755</v>
      </c>
      <c r="V1241">
        <v>1</v>
      </c>
      <c r="W1241">
        <v>1</v>
      </c>
      <c r="X1241" t="s">
        <v>218</v>
      </c>
      <c r="Z1241" t="s">
        <v>219</v>
      </c>
      <c r="AB1241" t="s">
        <v>827</v>
      </c>
      <c r="AC1241">
        <v>0</v>
      </c>
      <c r="AE1241">
        <v>0</v>
      </c>
      <c r="AG1241" t="s">
        <v>4573</v>
      </c>
      <c r="AH1241" t="s">
        <v>4574</v>
      </c>
      <c r="AI1241" t="s">
        <v>220</v>
      </c>
      <c r="AJ1241" t="s">
        <v>221</v>
      </c>
      <c r="AK1241" s="15">
        <v>44431</v>
      </c>
      <c r="AL1241">
        <v>3719.37</v>
      </c>
      <c r="AM1241">
        <f t="shared" si="57"/>
        <v>30</v>
      </c>
      <c r="AN1241" t="str">
        <f t="shared" si="58"/>
        <v>29-33</v>
      </c>
      <c r="AO1241" t="str">
        <f t="shared" si="59"/>
        <v>2.000 a 3.999</v>
      </c>
    </row>
    <row r="1242" spans="1:41" x14ac:dyDescent="0.25">
      <c r="A1242" t="s">
        <v>4575</v>
      </c>
      <c r="B1242" t="s">
        <v>207</v>
      </c>
      <c r="C1242">
        <v>2998519</v>
      </c>
      <c r="D1242">
        <v>8779964664</v>
      </c>
      <c r="E1242" t="s">
        <v>4576</v>
      </c>
      <c r="F1242" t="s">
        <v>209</v>
      </c>
      <c r="G1242" t="s">
        <v>4577</v>
      </c>
      <c r="H1242" t="s">
        <v>225</v>
      </c>
      <c r="I1242" t="s">
        <v>212</v>
      </c>
      <c r="K1242" t="s">
        <v>213</v>
      </c>
      <c r="M1242">
        <v>1145</v>
      </c>
      <c r="N1242" t="s">
        <v>2489</v>
      </c>
      <c r="O1242" t="s">
        <v>215</v>
      </c>
      <c r="P1242">
        <v>29</v>
      </c>
      <c r="Q1242" t="s">
        <v>229</v>
      </c>
      <c r="R1242" t="s">
        <v>215</v>
      </c>
      <c r="T1242" t="s">
        <v>217</v>
      </c>
      <c r="U1242" t="s">
        <v>9755</v>
      </c>
      <c r="V1242">
        <v>4</v>
      </c>
      <c r="W1242">
        <v>4</v>
      </c>
      <c r="X1242" t="s">
        <v>218</v>
      </c>
      <c r="Z1242" t="s">
        <v>219</v>
      </c>
      <c r="AC1242">
        <v>0</v>
      </c>
      <c r="AE1242">
        <v>0</v>
      </c>
      <c r="AI1242" t="s">
        <v>220</v>
      </c>
      <c r="AJ1242" t="s">
        <v>221</v>
      </c>
      <c r="AK1242" s="15">
        <v>43055</v>
      </c>
      <c r="AL1242">
        <v>4001.88</v>
      </c>
      <c r="AM1242">
        <f t="shared" si="57"/>
        <v>30</v>
      </c>
      <c r="AN1242" t="str">
        <f t="shared" si="58"/>
        <v>29-33</v>
      </c>
      <c r="AO1242" t="str">
        <f t="shared" si="59"/>
        <v>4.000 a 5.999</v>
      </c>
    </row>
    <row r="1243" spans="1:41" x14ac:dyDescent="0.25">
      <c r="A1243" t="s">
        <v>4578</v>
      </c>
      <c r="B1243" t="s">
        <v>207</v>
      </c>
      <c r="C1243">
        <v>2134516</v>
      </c>
      <c r="D1243">
        <v>7639101638</v>
      </c>
      <c r="E1243" t="s">
        <v>867</v>
      </c>
      <c r="F1243" t="s">
        <v>209</v>
      </c>
      <c r="G1243" t="s">
        <v>4579</v>
      </c>
      <c r="H1243" t="s">
        <v>529</v>
      </c>
      <c r="I1243" t="s">
        <v>212</v>
      </c>
      <c r="K1243" t="s">
        <v>317</v>
      </c>
      <c r="M1243">
        <v>301</v>
      </c>
      <c r="N1243" t="s">
        <v>297</v>
      </c>
      <c r="O1243" t="s">
        <v>298</v>
      </c>
      <c r="P1243">
        <v>301</v>
      </c>
      <c r="Q1243" t="s">
        <v>297</v>
      </c>
      <c r="R1243" t="s">
        <v>298</v>
      </c>
      <c r="T1243" t="s">
        <v>230</v>
      </c>
      <c r="U1243" t="s">
        <v>9755</v>
      </c>
      <c r="V1243">
        <v>4</v>
      </c>
      <c r="W1243">
        <v>6</v>
      </c>
      <c r="X1243" t="s">
        <v>218</v>
      </c>
      <c r="Z1243" t="s">
        <v>219</v>
      </c>
      <c r="AC1243">
        <v>0</v>
      </c>
      <c r="AE1243">
        <v>0</v>
      </c>
      <c r="AI1243" t="s">
        <v>220</v>
      </c>
      <c r="AJ1243" t="s">
        <v>221</v>
      </c>
      <c r="AK1243" s="15">
        <v>41820</v>
      </c>
      <c r="AL1243">
        <v>5383.52</v>
      </c>
      <c r="AM1243">
        <f t="shared" si="57"/>
        <v>35</v>
      </c>
      <c r="AN1243" t="str">
        <f t="shared" si="58"/>
        <v>34-38</v>
      </c>
      <c r="AO1243" t="str">
        <f t="shared" si="59"/>
        <v>4.000 a 5.999</v>
      </c>
    </row>
    <row r="1244" spans="1:41" x14ac:dyDescent="0.25">
      <c r="A1244" t="s">
        <v>4580</v>
      </c>
      <c r="B1244" t="s">
        <v>207</v>
      </c>
      <c r="C1244">
        <v>3039912</v>
      </c>
      <c r="D1244">
        <v>397795130</v>
      </c>
      <c r="E1244" t="s">
        <v>4581</v>
      </c>
      <c r="F1244" t="s">
        <v>209</v>
      </c>
      <c r="G1244" t="s">
        <v>4582</v>
      </c>
      <c r="H1244" t="s">
        <v>335</v>
      </c>
      <c r="I1244" t="s">
        <v>212</v>
      </c>
      <c r="K1244" t="s">
        <v>242</v>
      </c>
      <c r="M1244">
        <v>326</v>
      </c>
      <c r="N1244" t="s">
        <v>363</v>
      </c>
      <c r="O1244" t="s">
        <v>362</v>
      </c>
      <c r="P1244">
        <v>326</v>
      </c>
      <c r="Q1244" t="s">
        <v>363</v>
      </c>
      <c r="R1244" t="s">
        <v>362</v>
      </c>
      <c r="T1244" t="s">
        <v>217</v>
      </c>
      <c r="U1244" t="s">
        <v>9755</v>
      </c>
      <c r="V1244">
        <v>4</v>
      </c>
      <c r="W1244">
        <v>4</v>
      </c>
      <c r="X1244" t="s">
        <v>218</v>
      </c>
      <c r="Z1244" t="s">
        <v>219</v>
      </c>
      <c r="AC1244">
        <v>0</v>
      </c>
      <c r="AE1244">
        <v>0</v>
      </c>
      <c r="AI1244" t="s">
        <v>220</v>
      </c>
      <c r="AJ1244" t="s">
        <v>221</v>
      </c>
      <c r="AK1244" s="15">
        <v>43200</v>
      </c>
      <c r="AL1244">
        <v>4001.88</v>
      </c>
      <c r="AM1244">
        <f t="shared" si="57"/>
        <v>31</v>
      </c>
      <c r="AN1244" t="str">
        <f t="shared" si="58"/>
        <v>29-33</v>
      </c>
      <c r="AO1244" t="str">
        <f t="shared" si="59"/>
        <v>4.000 a 5.999</v>
      </c>
    </row>
    <row r="1245" spans="1:41" x14ac:dyDescent="0.25">
      <c r="A1245" t="s">
        <v>4583</v>
      </c>
      <c r="B1245" t="s">
        <v>207</v>
      </c>
      <c r="C1245">
        <v>3000818</v>
      </c>
      <c r="D1245">
        <v>11665453699</v>
      </c>
      <c r="E1245" t="s">
        <v>4584</v>
      </c>
      <c r="F1245" t="s">
        <v>209</v>
      </c>
      <c r="G1245" t="s">
        <v>4585</v>
      </c>
      <c r="H1245" t="s">
        <v>225</v>
      </c>
      <c r="I1245" t="s">
        <v>212</v>
      </c>
      <c r="K1245" t="s">
        <v>213</v>
      </c>
      <c r="M1245">
        <v>358</v>
      </c>
      <c r="N1245" t="s">
        <v>4586</v>
      </c>
      <c r="O1245" t="s">
        <v>215</v>
      </c>
      <c r="P1245">
        <v>356</v>
      </c>
      <c r="Q1245" t="s">
        <v>1214</v>
      </c>
      <c r="R1245" t="s">
        <v>215</v>
      </c>
      <c r="T1245" t="s">
        <v>3252</v>
      </c>
      <c r="U1245" t="s">
        <v>9754</v>
      </c>
      <c r="V1245">
        <v>4</v>
      </c>
      <c r="W1245">
        <v>4</v>
      </c>
      <c r="X1245" t="s">
        <v>218</v>
      </c>
      <c r="Z1245" t="s">
        <v>219</v>
      </c>
      <c r="AC1245">
        <v>0</v>
      </c>
      <c r="AE1245">
        <v>0</v>
      </c>
      <c r="AI1245" t="s">
        <v>220</v>
      </c>
      <c r="AJ1245" t="s">
        <v>221</v>
      </c>
      <c r="AK1245" s="15">
        <v>43076</v>
      </c>
      <c r="AL1245">
        <v>3303.39</v>
      </c>
      <c r="AM1245">
        <f t="shared" si="57"/>
        <v>31</v>
      </c>
      <c r="AN1245" t="str">
        <f t="shared" si="58"/>
        <v>29-33</v>
      </c>
      <c r="AO1245" t="str">
        <f t="shared" si="59"/>
        <v>2.000 a 3.999</v>
      </c>
    </row>
    <row r="1246" spans="1:41" x14ac:dyDescent="0.25">
      <c r="A1246" t="s">
        <v>4587</v>
      </c>
      <c r="B1246" t="s">
        <v>207</v>
      </c>
      <c r="C1246">
        <v>1752529</v>
      </c>
      <c r="D1246">
        <v>5728970656</v>
      </c>
      <c r="E1246" t="s">
        <v>4588</v>
      </c>
      <c r="F1246" t="s">
        <v>233</v>
      </c>
      <c r="G1246" t="s">
        <v>4589</v>
      </c>
      <c r="H1246" t="s">
        <v>211</v>
      </c>
      <c r="I1246" t="s">
        <v>212</v>
      </c>
      <c r="K1246" t="s">
        <v>213</v>
      </c>
      <c r="M1246">
        <v>715</v>
      </c>
      <c r="N1246" t="s">
        <v>846</v>
      </c>
      <c r="O1246" t="s">
        <v>228</v>
      </c>
      <c r="P1246">
        <v>581</v>
      </c>
      <c r="Q1246" t="s">
        <v>455</v>
      </c>
      <c r="R1246" t="s">
        <v>228</v>
      </c>
      <c r="T1246" t="s">
        <v>217</v>
      </c>
      <c r="U1246" t="s">
        <v>9756</v>
      </c>
      <c r="V1246">
        <v>4</v>
      </c>
      <c r="W1246">
        <v>9</v>
      </c>
      <c r="X1246" t="s">
        <v>218</v>
      </c>
      <c r="Z1246" t="s">
        <v>219</v>
      </c>
      <c r="AC1246">
        <v>0</v>
      </c>
      <c r="AE1246">
        <v>0</v>
      </c>
      <c r="AI1246" t="s">
        <v>220</v>
      </c>
      <c r="AJ1246" t="s">
        <v>221</v>
      </c>
      <c r="AK1246" s="15">
        <v>40204</v>
      </c>
      <c r="AL1246">
        <v>8278.66</v>
      </c>
      <c r="AM1246">
        <f t="shared" si="57"/>
        <v>40</v>
      </c>
      <c r="AN1246" t="str">
        <f t="shared" si="58"/>
        <v>39-43</v>
      </c>
      <c r="AO1246" t="str">
        <f t="shared" si="59"/>
        <v>8.000 a 9.999</v>
      </c>
    </row>
    <row r="1247" spans="1:41" x14ac:dyDescent="0.25">
      <c r="A1247" t="s">
        <v>4590</v>
      </c>
      <c r="B1247" t="s">
        <v>207</v>
      </c>
      <c r="C1247">
        <v>1750780</v>
      </c>
      <c r="D1247">
        <v>11263325696</v>
      </c>
      <c r="E1247" t="s">
        <v>4591</v>
      </c>
      <c r="F1247" t="s">
        <v>233</v>
      </c>
      <c r="G1247" t="s">
        <v>4592</v>
      </c>
      <c r="H1247" t="s">
        <v>211</v>
      </c>
      <c r="I1247" t="s">
        <v>212</v>
      </c>
      <c r="K1247" t="s">
        <v>213</v>
      </c>
      <c r="M1247">
        <v>340</v>
      </c>
      <c r="N1247" t="s">
        <v>670</v>
      </c>
      <c r="O1247" t="s">
        <v>215</v>
      </c>
      <c r="P1247">
        <v>340</v>
      </c>
      <c r="Q1247" t="s">
        <v>670</v>
      </c>
      <c r="R1247" t="s">
        <v>215</v>
      </c>
      <c r="T1247" t="s">
        <v>252</v>
      </c>
      <c r="U1247" t="s">
        <v>9755</v>
      </c>
      <c r="V1247">
        <v>1</v>
      </c>
      <c r="W1247">
        <v>1</v>
      </c>
      <c r="X1247" t="s">
        <v>218</v>
      </c>
      <c r="Z1247" t="s">
        <v>219</v>
      </c>
      <c r="AC1247">
        <v>0</v>
      </c>
      <c r="AE1247">
        <v>0</v>
      </c>
      <c r="AI1247" t="s">
        <v>220</v>
      </c>
      <c r="AJ1247" t="s">
        <v>221</v>
      </c>
      <c r="AK1247" s="15">
        <v>44747</v>
      </c>
      <c r="AL1247">
        <v>3058.7</v>
      </c>
      <c r="AM1247">
        <f t="shared" si="57"/>
        <v>29</v>
      </c>
      <c r="AN1247" t="str">
        <f t="shared" si="58"/>
        <v>29-33</v>
      </c>
      <c r="AO1247" t="str">
        <f t="shared" si="59"/>
        <v>2.000 a 3.999</v>
      </c>
    </row>
    <row r="1248" spans="1:41" x14ac:dyDescent="0.25">
      <c r="A1248" t="s">
        <v>4593</v>
      </c>
      <c r="B1248" t="s">
        <v>239</v>
      </c>
      <c r="C1248">
        <v>1873808</v>
      </c>
      <c r="D1248">
        <v>6914227616</v>
      </c>
      <c r="E1248" t="s">
        <v>4594</v>
      </c>
      <c r="F1248" t="s">
        <v>209</v>
      </c>
      <c r="G1248" t="s">
        <v>4595</v>
      </c>
      <c r="H1248" t="s">
        <v>225</v>
      </c>
      <c r="I1248" t="s">
        <v>212</v>
      </c>
      <c r="K1248" t="s">
        <v>213</v>
      </c>
      <c r="M1248">
        <v>480</v>
      </c>
      <c r="N1248" t="s">
        <v>1188</v>
      </c>
      <c r="O1248" t="s">
        <v>244</v>
      </c>
      <c r="P1248">
        <v>211</v>
      </c>
      <c r="Q1248" t="s">
        <v>245</v>
      </c>
      <c r="R1248" t="s">
        <v>244</v>
      </c>
      <c r="T1248" t="s">
        <v>217</v>
      </c>
      <c r="U1248" t="s">
        <v>9755</v>
      </c>
      <c r="V1248">
        <v>4</v>
      </c>
      <c r="W1248">
        <v>8</v>
      </c>
      <c r="X1248" t="s">
        <v>218</v>
      </c>
      <c r="Z1248" t="s">
        <v>219</v>
      </c>
      <c r="AC1248">
        <v>0</v>
      </c>
      <c r="AE1248">
        <v>0</v>
      </c>
      <c r="AI1248" t="s">
        <v>220</v>
      </c>
      <c r="AJ1248" t="s">
        <v>221</v>
      </c>
      <c r="AK1248" s="15">
        <v>40714</v>
      </c>
      <c r="AL1248">
        <v>5022.3900000000003</v>
      </c>
      <c r="AM1248">
        <f t="shared" si="57"/>
        <v>37</v>
      </c>
      <c r="AN1248" t="str">
        <f t="shared" si="58"/>
        <v>34-38</v>
      </c>
      <c r="AO1248" t="str">
        <f t="shared" si="59"/>
        <v>4.000 a 5.999</v>
      </c>
    </row>
    <row r="1249" spans="1:41" x14ac:dyDescent="0.25">
      <c r="A1249" t="s">
        <v>4596</v>
      </c>
      <c r="B1249" t="s">
        <v>239</v>
      </c>
      <c r="C1249">
        <v>1434709</v>
      </c>
      <c r="D1249">
        <v>80754872653</v>
      </c>
      <c r="E1249" t="s">
        <v>4597</v>
      </c>
      <c r="F1249" t="s">
        <v>209</v>
      </c>
      <c r="G1249" t="s">
        <v>4598</v>
      </c>
      <c r="H1249" t="s">
        <v>225</v>
      </c>
      <c r="I1249" t="s">
        <v>212</v>
      </c>
      <c r="K1249" t="s">
        <v>213</v>
      </c>
      <c r="L1249" t="s">
        <v>1822</v>
      </c>
      <c r="M1249">
        <v>765</v>
      </c>
      <c r="N1249" t="s">
        <v>1059</v>
      </c>
      <c r="O1249" t="s">
        <v>283</v>
      </c>
      <c r="P1249">
        <v>746</v>
      </c>
      <c r="Q1249" t="s">
        <v>289</v>
      </c>
      <c r="R1249" t="s">
        <v>283</v>
      </c>
      <c r="T1249" t="s">
        <v>230</v>
      </c>
      <c r="U1249" t="s">
        <v>9756</v>
      </c>
      <c r="V1249">
        <v>4</v>
      </c>
      <c r="W1249">
        <v>13</v>
      </c>
      <c r="X1249" t="s">
        <v>218</v>
      </c>
      <c r="Z1249" t="s">
        <v>219</v>
      </c>
      <c r="AC1249">
        <v>0</v>
      </c>
      <c r="AE1249">
        <v>0</v>
      </c>
      <c r="AI1249" t="s">
        <v>220</v>
      </c>
      <c r="AJ1249" t="s">
        <v>221</v>
      </c>
      <c r="AK1249" s="15">
        <v>37931</v>
      </c>
      <c r="AL1249">
        <v>17362.810000000001</v>
      </c>
      <c r="AM1249">
        <f t="shared" si="57"/>
        <v>51</v>
      </c>
      <c r="AN1249" t="str">
        <f t="shared" si="58"/>
        <v>49-53</v>
      </c>
      <c r="AO1249" t="str">
        <f t="shared" si="59"/>
        <v>16.000 a 17.999</v>
      </c>
    </row>
    <row r="1250" spans="1:41" x14ac:dyDescent="0.25">
      <c r="A1250" t="s">
        <v>4599</v>
      </c>
      <c r="B1250" t="s">
        <v>239</v>
      </c>
      <c r="C1250">
        <v>1035049</v>
      </c>
      <c r="D1250">
        <v>65204948600</v>
      </c>
      <c r="E1250" t="s">
        <v>4600</v>
      </c>
      <c r="F1250" t="s">
        <v>209</v>
      </c>
      <c r="G1250" t="s">
        <v>4601</v>
      </c>
      <c r="H1250" t="s">
        <v>225</v>
      </c>
      <c r="I1250" t="s">
        <v>212</v>
      </c>
      <c r="K1250" t="s">
        <v>213</v>
      </c>
      <c r="L1250" t="s">
        <v>4602</v>
      </c>
      <c r="M1250">
        <v>754</v>
      </c>
      <c r="N1250" t="s">
        <v>2373</v>
      </c>
      <c r="O1250" t="s">
        <v>283</v>
      </c>
      <c r="P1250">
        <v>743</v>
      </c>
      <c r="Q1250" t="s">
        <v>282</v>
      </c>
      <c r="R1250" t="s">
        <v>283</v>
      </c>
      <c r="T1250" t="s">
        <v>217</v>
      </c>
      <c r="U1250" t="s">
        <v>9753</v>
      </c>
      <c r="V1250">
        <v>4</v>
      </c>
      <c r="W1250">
        <v>16</v>
      </c>
      <c r="X1250" t="s">
        <v>218</v>
      </c>
      <c r="Z1250" t="s">
        <v>219</v>
      </c>
      <c r="AC1250">
        <v>0</v>
      </c>
      <c r="AE1250">
        <v>0</v>
      </c>
      <c r="AI1250" t="s">
        <v>220</v>
      </c>
      <c r="AJ1250" t="s">
        <v>221</v>
      </c>
      <c r="AK1250" s="15">
        <v>33730</v>
      </c>
      <c r="AL1250">
        <v>4695.79</v>
      </c>
      <c r="AM1250">
        <f t="shared" si="57"/>
        <v>55</v>
      </c>
      <c r="AN1250" t="str">
        <f t="shared" si="58"/>
        <v>54-58</v>
      </c>
      <c r="AO1250" t="str">
        <f t="shared" si="59"/>
        <v>4.000 a 5.999</v>
      </c>
    </row>
    <row r="1251" spans="1:41" x14ac:dyDescent="0.25">
      <c r="A1251" t="s">
        <v>4603</v>
      </c>
      <c r="B1251" t="s">
        <v>239</v>
      </c>
      <c r="C1251">
        <v>410167</v>
      </c>
      <c r="D1251">
        <v>28842251615</v>
      </c>
      <c r="E1251" t="s">
        <v>4604</v>
      </c>
      <c r="F1251" t="s">
        <v>209</v>
      </c>
      <c r="G1251" t="s">
        <v>4605</v>
      </c>
      <c r="H1251" t="s">
        <v>335</v>
      </c>
      <c r="I1251" t="s">
        <v>212</v>
      </c>
      <c r="K1251" t="s">
        <v>213</v>
      </c>
      <c r="L1251" t="s">
        <v>261</v>
      </c>
      <c r="M1251">
        <v>475</v>
      </c>
      <c r="N1251" t="s">
        <v>4606</v>
      </c>
      <c r="O1251" t="s">
        <v>244</v>
      </c>
      <c r="P1251">
        <v>211</v>
      </c>
      <c r="Q1251" t="s">
        <v>245</v>
      </c>
      <c r="R1251" t="s">
        <v>244</v>
      </c>
      <c r="T1251" t="s">
        <v>771</v>
      </c>
      <c r="U1251" t="s">
        <v>9754</v>
      </c>
      <c r="V1251">
        <v>4</v>
      </c>
      <c r="W1251">
        <v>16</v>
      </c>
      <c r="X1251" t="s">
        <v>218</v>
      </c>
      <c r="Z1251" t="s">
        <v>219</v>
      </c>
      <c r="AC1251">
        <v>0</v>
      </c>
      <c r="AE1251">
        <v>0</v>
      </c>
      <c r="AI1251" t="s">
        <v>220</v>
      </c>
      <c r="AJ1251" t="s">
        <v>221</v>
      </c>
      <c r="AK1251" s="15">
        <v>28228</v>
      </c>
      <c r="AL1251">
        <v>6448.41</v>
      </c>
      <c r="AM1251">
        <f t="shared" si="57"/>
        <v>64</v>
      </c>
      <c r="AN1251" t="str">
        <f t="shared" si="58"/>
        <v>64-68</v>
      </c>
      <c r="AO1251" t="str">
        <f t="shared" si="59"/>
        <v>6.000 a 7.999</v>
      </c>
    </row>
    <row r="1252" spans="1:41" x14ac:dyDescent="0.25">
      <c r="A1252" t="s">
        <v>4607</v>
      </c>
      <c r="B1252" t="s">
        <v>239</v>
      </c>
      <c r="C1252">
        <v>1123344</v>
      </c>
      <c r="D1252">
        <v>53924169691</v>
      </c>
      <c r="E1252" t="s">
        <v>4608</v>
      </c>
      <c r="F1252" t="s">
        <v>209</v>
      </c>
      <c r="G1252" t="s">
        <v>4609</v>
      </c>
      <c r="H1252" t="s">
        <v>335</v>
      </c>
      <c r="I1252" t="s">
        <v>212</v>
      </c>
      <c r="K1252" t="s">
        <v>213</v>
      </c>
      <c r="L1252" t="s">
        <v>618</v>
      </c>
      <c r="M1252">
        <v>478</v>
      </c>
      <c r="N1252" t="s">
        <v>1195</v>
      </c>
      <c r="O1252" t="s">
        <v>244</v>
      </c>
      <c r="P1252">
        <v>211</v>
      </c>
      <c r="Q1252" t="s">
        <v>245</v>
      </c>
      <c r="R1252" t="s">
        <v>244</v>
      </c>
      <c r="T1252" t="s">
        <v>217</v>
      </c>
      <c r="U1252" t="s">
        <v>9755</v>
      </c>
      <c r="V1252">
        <v>4</v>
      </c>
      <c r="W1252">
        <v>16</v>
      </c>
      <c r="X1252" t="s">
        <v>218</v>
      </c>
      <c r="Z1252" t="s">
        <v>219</v>
      </c>
      <c r="AC1252">
        <v>0</v>
      </c>
      <c r="AE1252">
        <v>0</v>
      </c>
      <c r="AI1252" t="s">
        <v>220</v>
      </c>
      <c r="AJ1252" t="s">
        <v>221</v>
      </c>
      <c r="AK1252" s="15">
        <v>34683</v>
      </c>
      <c r="AL1252">
        <v>9371.27</v>
      </c>
      <c r="AM1252">
        <f t="shared" si="57"/>
        <v>61</v>
      </c>
      <c r="AN1252" t="str">
        <f t="shared" si="58"/>
        <v>59-63</v>
      </c>
      <c r="AO1252" t="str">
        <f t="shared" si="59"/>
        <v>8.000 a 9.999</v>
      </c>
    </row>
    <row r="1253" spans="1:41" x14ac:dyDescent="0.25">
      <c r="A1253" t="s">
        <v>4610</v>
      </c>
      <c r="B1253" t="s">
        <v>207</v>
      </c>
      <c r="C1253">
        <v>1364404</v>
      </c>
      <c r="D1253">
        <v>35071168634</v>
      </c>
      <c r="E1253" t="s">
        <v>3532</v>
      </c>
      <c r="F1253" t="s">
        <v>209</v>
      </c>
      <c r="G1253" t="s">
        <v>4611</v>
      </c>
      <c r="H1253" t="s">
        <v>225</v>
      </c>
      <c r="I1253" t="s">
        <v>212</v>
      </c>
      <c r="K1253" t="s">
        <v>213</v>
      </c>
      <c r="L1253" t="s">
        <v>261</v>
      </c>
      <c r="M1253">
        <v>1246</v>
      </c>
      <c r="N1253" t="s">
        <v>1864</v>
      </c>
      <c r="O1253" t="s">
        <v>228</v>
      </c>
      <c r="P1253">
        <v>29</v>
      </c>
      <c r="Q1253" t="s">
        <v>229</v>
      </c>
      <c r="R1253" t="s">
        <v>215</v>
      </c>
      <c r="T1253" t="s">
        <v>263</v>
      </c>
      <c r="U1253" t="s">
        <v>9756</v>
      </c>
      <c r="V1253">
        <v>4</v>
      </c>
      <c r="W1253">
        <v>13</v>
      </c>
      <c r="X1253" t="s">
        <v>218</v>
      </c>
      <c r="Z1253" t="s">
        <v>219</v>
      </c>
      <c r="AC1253">
        <v>0</v>
      </c>
      <c r="AE1253">
        <v>0</v>
      </c>
      <c r="AI1253" t="s">
        <v>220</v>
      </c>
      <c r="AJ1253" t="s">
        <v>221</v>
      </c>
      <c r="AK1253" s="15">
        <v>37561</v>
      </c>
      <c r="AL1253">
        <v>13605.9</v>
      </c>
      <c r="AM1253">
        <f t="shared" si="57"/>
        <v>61</v>
      </c>
      <c r="AN1253" t="str">
        <f t="shared" si="58"/>
        <v>59-63</v>
      </c>
      <c r="AO1253" t="str">
        <f t="shared" si="59"/>
        <v>12.000 a 13.999</v>
      </c>
    </row>
    <row r="1254" spans="1:41" x14ac:dyDescent="0.25">
      <c r="A1254" t="s">
        <v>4612</v>
      </c>
      <c r="B1254" t="s">
        <v>239</v>
      </c>
      <c r="C1254">
        <v>3923274</v>
      </c>
      <c r="D1254">
        <v>8009130605</v>
      </c>
      <c r="E1254" t="s">
        <v>4613</v>
      </c>
      <c r="F1254" t="s">
        <v>233</v>
      </c>
      <c r="G1254" t="s">
        <v>4614</v>
      </c>
      <c r="H1254" t="s">
        <v>225</v>
      </c>
      <c r="I1254" t="s">
        <v>212</v>
      </c>
      <c r="K1254" t="s">
        <v>213</v>
      </c>
      <c r="M1254">
        <v>771</v>
      </c>
      <c r="N1254" t="s">
        <v>303</v>
      </c>
      <c r="O1254" t="s">
        <v>283</v>
      </c>
      <c r="P1254">
        <v>746</v>
      </c>
      <c r="Q1254" t="s">
        <v>289</v>
      </c>
      <c r="R1254" t="s">
        <v>283</v>
      </c>
      <c r="T1254" t="s">
        <v>217</v>
      </c>
      <c r="U1254" t="s">
        <v>9756</v>
      </c>
      <c r="V1254">
        <v>3</v>
      </c>
      <c r="W1254">
        <v>6</v>
      </c>
      <c r="X1254" t="s">
        <v>218</v>
      </c>
      <c r="Z1254" t="s">
        <v>219</v>
      </c>
      <c r="AC1254">
        <v>0</v>
      </c>
      <c r="AE1254">
        <v>0</v>
      </c>
      <c r="AI1254" t="s">
        <v>220</v>
      </c>
      <c r="AJ1254" t="s">
        <v>304</v>
      </c>
      <c r="AK1254" s="15">
        <v>42148</v>
      </c>
      <c r="AL1254">
        <v>8797.94</v>
      </c>
      <c r="AM1254">
        <f t="shared" si="57"/>
        <v>35</v>
      </c>
      <c r="AN1254" t="str">
        <f t="shared" si="58"/>
        <v>34-38</v>
      </c>
      <c r="AO1254" t="str">
        <f t="shared" si="59"/>
        <v>8.000 a 9.999</v>
      </c>
    </row>
    <row r="1255" spans="1:41" x14ac:dyDescent="0.25">
      <c r="A1255" t="s">
        <v>4615</v>
      </c>
      <c r="B1255" t="s">
        <v>239</v>
      </c>
      <c r="C1255">
        <v>413170</v>
      </c>
      <c r="D1255">
        <v>59557478691</v>
      </c>
      <c r="E1255" t="s">
        <v>4616</v>
      </c>
      <c r="F1255" t="s">
        <v>233</v>
      </c>
      <c r="G1255" t="s">
        <v>4617</v>
      </c>
      <c r="H1255" t="s">
        <v>225</v>
      </c>
      <c r="I1255" t="s">
        <v>212</v>
      </c>
      <c r="K1255" t="s">
        <v>242</v>
      </c>
      <c r="L1255" t="s">
        <v>256</v>
      </c>
      <c r="M1255">
        <v>751</v>
      </c>
      <c r="N1255" t="s">
        <v>622</v>
      </c>
      <c r="O1255" t="s">
        <v>283</v>
      </c>
      <c r="P1255">
        <v>743</v>
      </c>
      <c r="Q1255" t="s">
        <v>282</v>
      </c>
      <c r="R1255" t="s">
        <v>283</v>
      </c>
      <c r="T1255" t="s">
        <v>217</v>
      </c>
      <c r="U1255" t="s">
        <v>9754</v>
      </c>
      <c r="V1255">
        <v>4</v>
      </c>
      <c r="W1255">
        <v>16</v>
      </c>
      <c r="X1255" t="s">
        <v>218</v>
      </c>
      <c r="Z1255" t="s">
        <v>219</v>
      </c>
      <c r="AC1255">
        <v>0</v>
      </c>
      <c r="AE1255">
        <v>0</v>
      </c>
      <c r="AI1255" t="s">
        <v>220</v>
      </c>
      <c r="AJ1255" t="s">
        <v>221</v>
      </c>
      <c r="AK1255" s="15">
        <v>31587</v>
      </c>
      <c r="AL1255">
        <v>5499.23</v>
      </c>
      <c r="AM1255">
        <f t="shared" si="57"/>
        <v>57</v>
      </c>
      <c r="AN1255" t="str">
        <f t="shared" si="58"/>
        <v>54-58</v>
      </c>
      <c r="AO1255" t="str">
        <f t="shared" si="59"/>
        <v>4.000 a 5.999</v>
      </c>
    </row>
    <row r="1256" spans="1:41" x14ac:dyDescent="0.25">
      <c r="A1256" t="s">
        <v>4618</v>
      </c>
      <c r="B1256" t="s">
        <v>207</v>
      </c>
      <c r="C1256">
        <v>1660114</v>
      </c>
      <c r="D1256">
        <v>26692210682</v>
      </c>
      <c r="E1256" t="s">
        <v>4619</v>
      </c>
      <c r="F1256" t="s">
        <v>233</v>
      </c>
      <c r="G1256" t="s">
        <v>4620</v>
      </c>
      <c r="H1256" t="s">
        <v>225</v>
      </c>
      <c r="I1256" t="s">
        <v>212</v>
      </c>
      <c r="K1256" t="s">
        <v>213</v>
      </c>
      <c r="L1256" t="s">
        <v>2014</v>
      </c>
      <c r="M1256">
        <v>802</v>
      </c>
      <c r="N1256" t="s">
        <v>1860</v>
      </c>
      <c r="O1256" t="s">
        <v>237</v>
      </c>
      <c r="P1256">
        <v>1152</v>
      </c>
      <c r="Q1256" t="s">
        <v>503</v>
      </c>
      <c r="R1256" t="s">
        <v>237</v>
      </c>
      <c r="T1256" t="s">
        <v>217</v>
      </c>
      <c r="U1256" t="s">
        <v>9755</v>
      </c>
      <c r="V1256">
        <v>4</v>
      </c>
      <c r="W1256">
        <v>10</v>
      </c>
      <c r="X1256" t="s">
        <v>218</v>
      </c>
      <c r="Z1256" t="s">
        <v>219</v>
      </c>
      <c r="AC1256">
        <v>0</v>
      </c>
      <c r="AE1256">
        <v>0</v>
      </c>
      <c r="AI1256" t="s">
        <v>220</v>
      </c>
      <c r="AJ1256" t="s">
        <v>221</v>
      </c>
      <c r="AK1256" s="15">
        <v>39724</v>
      </c>
      <c r="AL1256">
        <v>5809.05</v>
      </c>
      <c r="AM1256">
        <f t="shared" si="57"/>
        <v>64</v>
      </c>
      <c r="AN1256" t="str">
        <f t="shared" si="58"/>
        <v>64-68</v>
      </c>
      <c r="AO1256" t="str">
        <f t="shared" si="59"/>
        <v>4.000 a 5.999</v>
      </c>
    </row>
    <row r="1257" spans="1:41" x14ac:dyDescent="0.25">
      <c r="A1257" t="s">
        <v>4621</v>
      </c>
      <c r="B1257" t="s">
        <v>207</v>
      </c>
      <c r="C1257">
        <v>412713</v>
      </c>
      <c r="D1257">
        <v>55394310653</v>
      </c>
      <c r="E1257" t="s">
        <v>4622</v>
      </c>
      <c r="F1257" t="s">
        <v>233</v>
      </c>
      <c r="G1257" t="s">
        <v>4623</v>
      </c>
      <c r="H1257" t="s">
        <v>335</v>
      </c>
      <c r="I1257" t="s">
        <v>212</v>
      </c>
      <c r="K1257" t="s">
        <v>213</v>
      </c>
      <c r="L1257" t="s">
        <v>534</v>
      </c>
      <c r="M1257">
        <v>1244</v>
      </c>
      <c r="N1257" t="s">
        <v>493</v>
      </c>
      <c r="O1257" t="s">
        <v>215</v>
      </c>
      <c r="P1257">
        <v>344</v>
      </c>
      <c r="Q1257" t="s">
        <v>494</v>
      </c>
      <c r="R1257" t="s">
        <v>215</v>
      </c>
      <c r="T1257" t="s">
        <v>771</v>
      </c>
      <c r="U1257" t="s">
        <v>9752</v>
      </c>
      <c r="V1257">
        <v>4</v>
      </c>
      <c r="W1257">
        <v>16</v>
      </c>
      <c r="X1257" t="s">
        <v>218</v>
      </c>
      <c r="Z1257" t="s">
        <v>219</v>
      </c>
      <c r="AC1257">
        <v>0</v>
      </c>
      <c r="AE1257">
        <v>0</v>
      </c>
      <c r="AI1257" t="s">
        <v>220</v>
      </c>
      <c r="AJ1257" t="s">
        <v>221</v>
      </c>
      <c r="AK1257" s="15">
        <v>31751</v>
      </c>
      <c r="AL1257">
        <v>3486.84</v>
      </c>
      <c r="AM1257">
        <f t="shared" si="57"/>
        <v>56</v>
      </c>
      <c r="AN1257" t="str">
        <f t="shared" si="58"/>
        <v>54-58</v>
      </c>
      <c r="AO1257" t="str">
        <f t="shared" si="59"/>
        <v>2.000 a 3.999</v>
      </c>
    </row>
    <row r="1258" spans="1:41" x14ac:dyDescent="0.25">
      <c r="A1258" t="s">
        <v>4624</v>
      </c>
      <c r="B1258" t="s">
        <v>207</v>
      </c>
      <c r="C1258">
        <v>1826096</v>
      </c>
      <c r="D1258">
        <v>88893251604</v>
      </c>
      <c r="E1258" t="s">
        <v>4625</v>
      </c>
      <c r="F1258" t="s">
        <v>233</v>
      </c>
      <c r="G1258" t="s">
        <v>4626</v>
      </c>
      <c r="H1258" t="s">
        <v>225</v>
      </c>
      <c r="I1258" t="s">
        <v>212</v>
      </c>
      <c r="K1258" t="s">
        <v>645</v>
      </c>
      <c r="M1258">
        <v>1183</v>
      </c>
      <c r="N1258" t="s">
        <v>3560</v>
      </c>
      <c r="O1258" t="s">
        <v>215</v>
      </c>
      <c r="P1258">
        <v>59</v>
      </c>
      <c r="Q1258" t="s">
        <v>251</v>
      </c>
      <c r="R1258" t="s">
        <v>215</v>
      </c>
      <c r="T1258" t="s">
        <v>217</v>
      </c>
      <c r="U1258" t="s">
        <v>9755</v>
      </c>
      <c r="V1258">
        <v>4</v>
      </c>
      <c r="W1258">
        <v>9</v>
      </c>
      <c r="X1258" t="s">
        <v>218</v>
      </c>
      <c r="Z1258" t="s">
        <v>219</v>
      </c>
      <c r="AC1258">
        <v>0</v>
      </c>
      <c r="AE1258">
        <v>0</v>
      </c>
      <c r="AI1258" t="s">
        <v>220</v>
      </c>
      <c r="AJ1258" t="s">
        <v>221</v>
      </c>
      <c r="AK1258" s="15">
        <v>40493</v>
      </c>
      <c r="AL1258">
        <v>4936.47</v>
      </c>
      <c r="AM1258">
        <f t="shared" si="57"/>
        <v>50</v>
      </c>
      <c r="AN1258" t="str">
        <f t="shared" si="58"/>
        <v>49-53</v>
      </c>
      <c r="AO1258" t="str">
        <f t="shared" si="59"/>
        <v>4.000 a 5.999</v>
      </c>
    </row>
    <row r="1259" spans="1:41" x14ac:dyDescent="0.25">
      <c r="A1259" t="s">
        <v>4627</v>
      </c>
      <c r="B1259" t="s">
        <v>239</v>
      </c>
      <c r="C1259">
        <v>3295571</v>
      </c>
      <c r="D1259">
        <v>82863539604</v>
      </c>
      <c r="E1259" t="s">
        <v>4628</v>
      </c>
      <c r="F1259" t="s">
        <v>233</v>
      </c>
      <c r="G1259" t="s">
        <v>4629</v>
      </c>
      <c r="H1259" t="s">
        <v>225</v>
      </c>
      <c r="I1259" t="s">
        <v>212</v>
      </c>
      <c r="K1259" t="s">
        <v>213</v>
      </c>
      <c r="L1259" t="s">
        <v>3884</v>
      </c>
      <c r="M1259">
        <v>771</v>
      </c>
      <c r="N1259" t="s">
        <v>303</v>
      </c>
      <c r="O1259" t="s">
        <v>283</v>
      </c>
      <c r="P1259">
        <v>746</v>
      </c>
      <c r="Q1259" t="s">
        <v>289</v>
      </c>
      <c r="R1259" t="s">
        <v>283</v>
      </c>
      <c r="T1259" t="s">
        <v>217</v>
      </c>
      <c r="U1259" t="s">
        <v>9756</v>
      </c>
      <c r="V1259">
        <v>4</v>
      </c>
      <c r="W1259">
        <v>13</v>
      </c>
      <c r="X1259" t="s">
        <v>218</v>
      </c>
      <c r="Z1259" t="s">
        <v>219</v>
      </c>
      <c r="AC1259">
        <v>0</v>
      </c>
      <c r="AE1259">
        <v>0</v>
      </c>
      <c r="AI1259" t="s">
        <v>220</v>
      </c>
      <c r="AJ1259" t="s">
        <v>304</v>
      </c>
      <c r="AK1259" s="15">
        <v>37561</v>
      </c>
      <c r="AL1259">
        <v>10389.780000000001</v>
      </c>
      <c r="AM1259">
        <f t="shared" si="57"/>
        <v>48</v>
      </c>
      <c r="AN1259" t="str">
        <f t="shared" si="58"/>
        <v>44-48</v>
      </c>
      <c r="AO1259" t="str">
        <f t="shared" si="59"/>
        <v>10.000 a 11.999</v>
      </c>
    </row>
    <row r="1260" spans="1:41" x14ac:dyDescent="0.25">
      <c r="A1260" t="s">
        <v>4630</v>
      </c>
      <c r="B1260" t="s">
        <v>207</v>
      </c>
      <c r="C1260">
        <v>1035111</v>
      </c>
      <c r="D1260">
        <v>46909087615</v>
      </c>
      <c r="E1260" t="s">
        <v>4631</v>
      </c>
      <c r="F1260" t="s">
        <v>233</v>
      </c>
      <c r="G1260" t="s">
        <v>4632</v>
      </c>
      <c r="H1260" t="s">
        <v>211</v>
      </c>
      <c r="I1260" t="s">
        <v>212</v>
      </c>
      <c r="K1260" t="s">
        <v>213</v>
      </c>
      <c r="L1260" t="s">
        <v>235</v>
      </c>
      <c r="M1260">
        <v>71</v>
      </c>
      <c r="N1260" t="s">
        <v>498</v>
      </c>
      <c r="O1260" t="s">
        <v>215</v>
      </c>
      <c r="P1260">
        <v>59</v>
      </c>
      <c r="Q1260" t="s">
        <v>251</v>
      </c>
      <c r="R1260" t="s">
        <v>215</v>
      </c>
      <c r="T1260" t="s">
        <v>499</v>
      </c>
      <c r="U1260" t="s">
        <v>9755</v>
      </c>
      <c r="V1260">
        <v>4</v>
      </c>
      <c r="W1260">
        <v>16</v>
      </c>
      <c r="X1260" t="s">
        <v>218</v>
      </c>
      <c r="Z1260" t="s">
        <v>219</v>
      </c>
      <c r="AC1260">
        <v>0</v>
      </c>
      <c r="AE1260">
        <v>0</v>
      </c>
      <c r="AI1260" t="s">
        <v>220</v>
      </c>
      <c r="AJ1260" t="s">
        <v>221</v>
      </c>
      <c r="AK1260" s="15">
        <v>34045</v>
      </c>
      <c r="AL1260">
        <v>7459.83</v>
      </c>
      <c r="AM1260">
        <f t="shared" si="57"/>
        <v>62</v>
      </c>
      <c r="AN1260" t="str">
        <f t="shared" si="58"/>
        <v>59-63</v>
      </c>
      <c r="AO1260" t="str">
        <f t="shared" si="59"/>
        <v>6.000 a 7.999</v>
      </c>
    </row>
    <row r="1261" spans="1:41" x14ac:dyDescent="0.25">
      <c r="A1261" t="s">
        <v>4633</v>
      </c>
      <c r="B1261" t="s">
        <v>207</v>
      </c>
      <c r="C1261">
        <v>412756</v>
      </c>
      <c r="D1261">
        <v>51523191600</v>
      </c>
      <c r="E1261" t="s">
        <v>4634</v>
      </c>
      <c r="F1261" t="s">
        <v>233</v>
      </c>
      <c r="G1261" t="s">
        <v>4635</v>
      </c>
      <c r="H1261" t="s">
        <v>225</v>
      </c>
      <c r="I1261" t="s">
        <v>212</v>
      </c>
      <c r="K1261" t="s">
        <v>213</v>
      </c>
      <c r="L1261" t="s">
        <v>4636</v>
      </c>
      <c r="M1261">
        <v>71</v>
      </c>
      <c r="N1261" t="s">
        <v>498</v>
      </c>
      <c r="O1261" t="s">
        <v>215</v>
      </c>
      <c r="P1261">
        <v>59</v>
      </c>
      <c r="Q1261" t="s">
        <v>251</v>
      </c>
      <c r="R1261" t="s">
        <v>215</v>
      </c>
      <c r="T1261" t="s">
        <v>462</v>
      </c>
      <c r="U1261" t="s">
        <v>9753</v>
      </c>
      <c r="V1261">
        <v>1</v>
      </c>
      <c r="W1261">
        <v>14</v>
      </c>
      <c r="X1261" t="s">
        <v>218</v>
      </c>
      <c r="Z1261" t="s">
        <v>219</v>
      </c>
      <c r="AC1261">
        <v>0</v>
      </c>
      <c r="AE1261">
        <v>0</v>
      </c>
      <c r="AI1261" t="s">
        <v>220</v>
      </c>
      <c r="AJ1261" t="s">
        <v>221</v>
      </c>
      <c r="AK1261" s="15">
        <v>31809</v>
      </c>
      <c r="AL1261">
        <v>3236.59</v>
      </c>
      <c r="AM1261">
        <f t="shared" si="57"/>
        <v>59</v>
      </c>
      <c r="AN1261" t="str">
        <f t="shared" si="58"/>
        <v>59-63</v>
      </c>
      <c r="AO1261" t="str">
        <f t="shared" si="59"/>
        <v>2.000 a 3.999</v>
      </c>
    </row>
    <row r="1262" spans="1:41" x14ac:dyDescent="0.25">
      <c r="A1262" t="s">
        <v>4637</v>
      </c>
      <c r="B1262" t="s">
        <v>239</v>
      </c>
      <c r="C1262">
        <v>412584</v>
      </c>
      <c r="D1262">
        <v>44684290620</v>
      </c>
      <c r="E1262" t="s">
        <v>4638</v>
      </c>
      <c r="F1262" t="s">
        <v>233</v>
      </c>
      <c r="G1262" t="s">
        <v>4639</v>
      </c>
      <c r="H1262" t="s">
        <v>225</v>
      </c>
      <c r="I1262" t="s">
        <v>212</v>
      </c>
      <c r="K1262" t="s">
        <v>213</v>
      </c>
      <c r="L1262" t="s">
        <v>1725</v>
      </c>
      <c r="M1262">
        <v>752</v>
      </c>
      <c r="N1262" t="s">
        <v>1306</v>
      </c>
      <c r="O1262" t="s">
        <v>283</v>
      </c>
      <c r="P1262">
        <v>743</v>
      </c>
      <c r="Q1262" t="s">
        <v>282</v>
      </c>
      <c r="R1262" t="s">
        <v>283</v>
      </c>
      <c r="T1262" t="s">
        <v>290</v>
      </c>
      <c r="U1262" t="s">
        <v>9755</v>
      </c>
      <c r="V1262">
        <v>4</v>
      </c>
      <c r="W1262">
        <v>16</v>
      </c>
      <c r="X1262" t="s">
        <v>218</v>
      </c>
      <c r="Z1262" t="s">
        <v>219</v>
      </c>
      <c r="AC1262">
        <v>0</v>
      </c>
      <c r="AE1262">
        <v>0</v>
      </c>
      <c r="AI1262" t="s">
        <v>220</v>
      </c>
      <c r="AJ1262" t="s">
        <v>221</v>
      </c>
      <c r="AK1262" s="15">
        <v>31321</v>
      </c>
      <c r="AL1262">
        <v>6112.28</v>
      </c>
      <c r="AM1262">
        <f t="shared" si="57"/>
        <v>60</v>
      </c>
      <c r="AN1262" t="str">
        <f t="shared" si="58"/>
        <v>59-63</v>
      </c>
      <c r="AO1262" t="str">
        <f t="shared" si="59"/>
        <v>6.000 a 7.999</v>
      </c>
    </row>
    <row r="1263" spans="1:41" x14ac:dyDescent="0.25">
      <c r="A1263" t="s">
        <v>4640</v>
      </c>
      <c r="B1263" t="s">
        <v>207</v>
      </c>
      <c r="C1263">
        <v>1473305</v>
      </c>
      <c r="D1263">
        <v>935624627</v>
      </c>
      <c r="E1263" t="s">
        <v>4641</v>
      </c>
      <c r="F1263" t="s">
        <v>233</v>
      </c>
      <c r="G1263" t="s">
        <v>4642</v>
      </c>
      <c r="H1263" t="s">
        <v>335</v>
      </c>
      <c r="I1263" t="s">
        <v>212</v>
      </c>
      <c r="K1263" t="s">
        <v>213</v>
      </c>
      <c r="L1263" t="s">
        <v>261</v>
      </c>
      <c r="M1263">
        <v>715</v>
      </c>
      <c r="N1263" t="s">
        <v>846</v>
      </c>
      <c r="O1263" t="s">
        <v>228</v>
      </c>
      <c r="P1263">
        <v>581</v>
      </c>
      <c r="Q1263" t="s">
        <v>455</v>
      </c>
      <c r="R1263" t="s">
        <v>228</v>
      </c>
      <c r="T1263" t="s">
        <v>263</v>
      </c>
      <c r="U1263" t="s">
        <v>9756</v>
      </c>
      <c r="V1263">
        <v>2</v>
      </c>
      <c r="W1263">
        <v>12</v>
      </c>
      <c r="X1263" t="s">
        <v>218</v>
      </c>
      <c r="Z1263" t="s">
        <v>219</v>
      </c>
      <c r="AC1263">
        <v>0</v>
      </c>
      <c r="AE1263">
        <v>0</v>
      </c>
      <c r="AI1263" t="s">
        <v>220</v>
      </c>
      <c r="AJ1263" t="s">
        <v>221</v>
      </c>
      <c r="AK1263" s="15">
        <v>38250</v>
      </c>
      <c r="AL1263">
        <v>11578.98</v>
      </c>
      <c r="AM1263">
        <f t="shared" si="57"/>
        <v>44</v>
      </c>
      <c r="AN1263" t="str">
        <f t="shared" si="58"/>
        <v>44-48</v>
      </c>
      <c r="AO1263" t="str">
        <f t="shared" si="59"/>
        <v>10.000 a 11.999</v>
      </c>
    </row>
    <row r="1264" spans="1:41" x14ac:dyDescent="0.25">
      <c r="A1264" t="s">
        <v>4643</v>
      </c>
      <c r="B1264" t="s">
        <v>207</v>
      </c>
      <c r="C1264">
        <v>1942110</v>
      </c>
      <c r="D1264">
        <v>8591251652</v>
      </c>
      <c r="E1264" t="s">
        <v>4644</v>
      </c>
      <c r="F1264" t="s">
        <v>233</v>
      </c>
      <c r="G1264" t="s">
        <v>4645</v>
      </c>
      <c r="H1264" t="s">
        <v>225</v>
      </c>
      <c r="I1264" t="s">
        <v>212</v>
      </c>
      <c r="K1264" t="s">
        <v>213</v>
      </c>
      <c r="M1264">
        <v>1172</v>
      </c>
      <c r="N1264" t="s">
        <v>1458</v>
      </c>
      <c r="O1264" t="s">
        <v>669</v>
      </c>
      <c r="P1264">
        <v>59</v>
      </c>
      <c r="Q1264" t="s">
        <v>251</v>
      </c>
      <c r="R1264" t="s">
        <v>215</v>
      </c>
      <c r="T1264" t="s">
        <v>217</v>
      </c>
      <c r="U1264" t="s">
        <v>9755</v>
      </c>
      <c r="V1264">
        <v>4</v>
      </c>
      <c r="W1264">
        <v>8</v>
      </c>
      <c r="X1264" t="s">
        <v>218</v>
      </c>
      <c r="Z1264" t="s">
        <v>219</v>
      </c>
      <c r="AC1264">
        <v>0</v>
      </c>
      <c r="AE1264">
        <v>0</v>
      </c>
      <c r="AI1264" t="s">
        <v>220</v>
      </c>
      <c r="AJ1264" t="s">
        <v>221</v>
      </c>
      <c r="AK1264" s="15">
        <v>41038</v>
      </c>
      <c r="AL1264">
        <v>4982.41</v>
      </c>
      <c r="AM1264">
        <f t="shared" si="57"/>
        <v>34</v>
      </c>
      <c r="AN1264" t="str">
        <f t="shared" si="58"/>
        <v>34-38</v>
      </c>
      <c r="AO1264" t="str">
        <f t="shared" si="59"/>
        <v>4.000 a 5.999</v>
      </c>
    </row>
    <row r="1265" spans="1:41" x14ac:dyDescent="0.25">
      <c r="A1265" t="s">
        <v>4646</v>
      </c>
      <c r="B1265" t="s">
        <v>207</v>
      </c>
      <c r="C1265">
        <v>1035325</v>
      </c>
      <c r="D1265">
        <v>39506410682</v>
      </c>
      <c r="E1265" t="s">
        <v>4647</v>
      </c>
      <c r="F1265" t="s">
        <v>233</v>
      </c>
      <c r="G1265" t="s">
        <v>4648</v>
      </c>
      <c r="H1265" t="s">
        <v>225</v>
      </c>
      <c r="I1265" t="s">
        <v>212</v>
      </c>
      <c r="K1265" t="s">
        <v>213</v>
      </c>
      <c r="L1265" t="s">
        <v>367</v>
      </c>
      <c r="M1265">
        <v>343</v>
      </c>
      <c r="N1265" t="s">
        <v>4649</v>
      </c>
      <c r="O1265" t="s">
        <v>215</v>
      </c>
      <c r="P1265">
        <v>340</v>
      </c>
      <c r="Q1265" t="s">
        <v>670</v>
      </c>
      <c r="R1265" t="s">
        <v>215</v>
      </c>
      <c r="T1265" t="s">
        <v>263</v>
      </c>
      <c r="U1265" t="s">
        <v>9755</v>
      </c>
      <c r="V1265">
        <v>4</v>
      </c>
      <c r="W1265">
        <v>16</v>
      </c>
      <c r="X1265" t="s">
        <v>218</v>
      </c>
      <c r="Z1265" t="s">
        <v>219</v>
      </c>
      <c r="AC1265">
        <v>0</v>
      </c>
      <c r="AE1265">
        <v>0</v>
      </c>
      <c r="AI1265" t="s">
        <v>220</v>
      </c>
      <c r="AJ1265" t="s">
        <v>221</v>
      </c>
      <c r="AK1265" s="15">
        <v>34330</v>
      </c>
      <c r="AL1265">
        <v>8769.6</v>
      </c>
      <c r="AM1265">
        <f t="shared" si="57"/>
        <v>58</v>
      </c>
      <c r="AN1265" t="str">
        <f t="shared" si="58"/>
        <v>54-58</v>
      </c>
      <c r="AO1265" t="str">
        <f t="shared" si="59"/>
        <v>8.000 a 9.999</v>
      </c>
    </row>
    <row r="1266" spans="1:41" x14ac:dyDescent="0.25">
      <c r="A1266" t="s">
        <v>4650</v>
      </c>
      <c r="B1266" t="s">
        <v>207</v>
      </c>
      <c r="C1266">
        <v>2337999</v>
      </c>
      <c r="D1266">
        <v>10590204670</v>
      </c>
      <c r="E1266" t="s">
        <v>4651</v>
      </c>
      <c r="F1266" t="s">
        <v>233</v>
      </c>
      <c r="G1266" t="s">
        <v>4652</v>
      </c>
      <c r="H1266" t="s">
        <v>225</v>
      </c>
      <c r="I1266" t="s">
        <v>212</v>
      </c>
      <c r="K1266" t="s">
        <v>213</v>
      </c>
      <c r="M1266">
        <v>301</v>
      </c>
      <c r="N1266" t="s">
        <v>297</v>
      </c>
      <c r="O1266" t="s">
        <v>298</v>
      </c>
      <c r="P1266">
        <v>301</v>
      </c>
      <c r="Q1266" t="s">
        <v>297</v>
      </c>
      <c r="R1266" t="s">
        <v>298</v>
      </c>
      <c r="T1266" t="s">
        <v>230</v>
      </c>
      <c r="U1266" t="s">
        <v>9755</v>
      </c>
      <c r="V1266">
        <v>4</v>
      </c>
      <c r="W1266">
        <v>5</v>
      </c>
      <c r="X1266" t="s">
        <v>218</v>
      </c>
      <c r="Z1266" t="s">
        <v>219</v>
      </c>
      <c r="AC1266">
        <v>0</v>
      </c>
      <c r="AE1266">
        <v>0</v>
      </c>
      <c r="AI1266" t="s">
        <v>220</v>
      </c>
      <c r="AJ1266" t="s">
        <v>221</v>
      </c>
      <c r="AK1266" s="15">
        <v>42618</v>
      </c>
      <c r="AL1266">
        <v>4861.6099999999997</v>
      </c>
      <c r="AM1266">
        <f t="shared" si="57"/>
        <v>31</v>
      </c>
      <c r="AN1266" t="str">
        <f t="shared" si="58"/>
        <v>29-33</v>
      </c>
      <c r="AO1266" t="str">
        <f t="shared" si="59"/>
        <v>4.000 a 5.999</v>
      </c>
    </row>
    <row r="1267" spans="1:41" x14ac:dyDescent="0.25">
      <c r="A1267" t="s">
        <v>4653</v>
      </c>
      <c r="B1267" t="s">
        <v>239</v>
      </c>
      <c r="C1267">
        <v>413196</v>
      </c>
      <c r="D1267">
        <v>59503629691</v>
      </c>
      <c r="E1267" t="s">
        <v>4654</v>
      </c>
      <c r="F1267" t="s">
        <v>233</v>
      </c>
      <c r="G1267" t="s">
        <v>4655</v>
      </c>
      <c r="H1267" t="s">
        <v>225</v>
      </c>
      <c r="I1267" t="s">
        <v>212</v>
      </c>
      <c r="K1267" t="s">
        <v>242</v>
      </c>
      <c r="L1267" t="s">
        <v>4656</v>
      </c>
      <c r="M1267">
        <v>754</v>
      </c>
      <c r="N1267" t="s">
        <v>2373</v>
      </c>
      <c r="O1267" t="s">
        <v>283</v>
      </c>
      <c r="P1267">
        <v>743</v>
      </c>
      <c r="Q1267" t="s">
        <v>282</v>
      </c>
      <c r="R1267" t="s">
        <v>283</v>
      </c>
      <c r="T1267" t="s">
        <v>449</v>
      </c>
      <c r="U1267" t="s">
        <v>9753</v>
      </c>
      <c r="V1267">
        <v>3</v>
      </c>
      <c r="W1267">
        <v>16</v>
      </c>
      <c r="X1267" t="s">
        <v>218</v>
      </c>
      <c r="Z1267" t="s">
        <v>219</v>
      </c>
      <c r="AC1267">
        <v>0</v>
      </c>
      <c r="AE1267">
        <v>0</v>
      </c>
      <c r="AI1267" t="s">
        <v>220</v>
      </c>
      <c r="AJ1267" t="s">
        <v>221</v>
      </c>
      <c r="AK1267" s="15">
        <v>31547</v>
      </c>
      <c r="AL1267">
        <v>3447.77</v>
      </c>
      <c r="AM1267">
        <f t="shared" si="57"/>
        <v>56</v>
      </c>
      <c r="AN1267" t="str">
        <f t="shared" si="58"/>
        <v>54-58</v>
      </c>
      <c r="AO1267" t="str">
        <f t="shared" si="59"/>
        <v>2.000 a 3.999</v>
      </c>
    </row>
    <row r="1268" spans="1:41" x14ac:dyDescent="0.25">
      <c r="A1268" t="s">
        <v>4657</v>
      </c>
      <c r="B1268" t="s">
        <v>207</v>
      </c>
      <c r="C1268">
        <v>1474153</v>
      </c>
      <c r="D1268">
        <v>4224195836</v>
      </c>
      <c r="E1268" t="s">
        <v>2280</v>
      </c>
      <c r="F1268" t="s">
        <v>233</v>
      </c>
      <c r="G1268" t="s">
        <v>4658</v>
      </c>
      <c r="H1268" t="s">
        <v>225</v>
      </c>
      <c r="I1268" t="s">
        <v>212</v>
      </c>
      <c r="K1268" t="s">
        <v>295</v>
      </c>
      <c r="L1268" t="s">
        <v>4659</v>
      </c>
      <c r="M1268">
        <v>672</v>
      </c>
      <c r="N1268" t="s">
        <v>842</v>
      </c>
      <c r="O1268" t="s">
        <v>228</v>
      </c>
      <c r="P1268">
        <v>29</v>
      </c>
      <c r="Q1268" t="s">
        <v>229</v>
      </c>
      <c r="R1268" t="s">
        <v>215</v>
      </c>
      <c r="T1268" t="s">
        <v>217</v>
      </c>
      <c r="U1268" t="s">
        <v>9755</v>
      </c>
      <c r="V1268">
        <v>4</v>
      </c>
      <c r="W1268">
        <v>12</v>
      </c>
      <c r="X1268" t="s">
        <v>218</v>
      </c>
      <c r="Z1268" t="s">
        <v>219</v>
      </c>
      <c r="AC1268">
        <v>0</v>
      </c>
      <c r="AE1268">
        <v>0</v>
      </c>
      <c r="AI1268" t="s">
        <v>220</v>
      </c>
      <c r="AJ1268" t="s">
        <v>221</v>
      </c>
      <c r="AK1268" s="15">
        <v>38261</v>
      </c>
      <c r="AL1268">
        <v>5852.91</v>
      </c>
      <c r="AM1268">
        <f t="shared" si="57"/>
        <v>60</v>
      </c>
      <c r="AN1268" t="str">
        <f t="shared" si="58"/>
        <v>59-63</v>
      </c>
      <c r="AO1268" t="str">
        <f t="shared" si="59"/>
        <v>4.000 a 5.999</v>
      </c>
    </row>
    <row r="1269" spans="1:41" x14ac:dyDescent="0.25">
      <c r="A1269" t="s">
        <v>4660</v>
      </c>
      <c r="B1269" t="s">
        <v>207</v>
      </c>
      <c r="C1269">
        <v>412052</v>
      </c>
      <c r="D1269">
        <v>24049816687</v>
      </c>
      <c r="E1269" t="s">
        <v>4661</v>
      </c>
      <c r="F1269" t="s">
        <v>233</v>
      </c>
      <c r="G1269" t="s">
        <v>4662</v>
      </c>
      <c r="H1269" t="s">
        <v>225</v>
      </c>
      <c r="I1269" t="s">
        <v>212</v>
      </c>
      <c r="K1269" t="s">
        <v>213</v>
      </c>
      <c r="L1269" t="s">
        <v>4663</v>
      </c>
      <c r="M1269">
        <v>869</v>
      </c>
      <c r="N1269" t="s">
        <v>1140</v>
      </c>
      <c r="O1269" t="s">
        <v>215</v>
      </c>
      <c r="P1269">
        <v>80</v>
      </c>
      <c r="Q1269" t="s">
        <v>461</v>
      </c>
      <c r="R1269" t="s">
        <v>215</v>
      </c>
      <c r="T1269" t="s">
        <v>462</v>
      </c>
      <c r="U1269" t="s">
        <v>9754</v>
      </c>
      <c r="V1269">
        <v>4</v>
      </c>
      <c r="W1269">
        <v>16</v>
      </c>
      <c r="X1269" t="s">
        <v>218</v>
      </c>
      <c r="Z1269" t="s">
        <v>219</v>
      </c>
      <c r="AC1269">
        <v>0</v>
      </c>
      <c r="AE1269">
        <v>0</v>
      </c>
      <c r="AI1269" t="s">
        <v>220</v>
      </c>
      <c r="AJ1269" t="s">
        <v>221</v>
      </c>
      <c r="AK1269" s="15">
        <v>29334</v>
      </c>
      <c r="AL1269">
        <v>5121.7299999999996</v>
      </c>
      <c r="AM1269">
        <f t="shared" si="57"/>
        <v>65</v>
      </c>
      <c r="AN1269" t="str">
        <f t="shared" si="58"/>
        <v>64-68</v>
      </c>
      <c r="AO1269" t="str">
        <f t="shared" si="59"/>
        <v>4.000 a 5.999</v>
      </c>
    </row>
    <row r="1270" spans="1:41" x14ac:dyDescent="0.25">
      <c r="A1270" t="s">
        <v>4664</v>
      </c>
      <c r="B1270" t="s">
        <v>207</v>
      </c>
      <c r="C1270">
        <v>1065737</v>
      </c>
      <c r="D1270">
        <v>10001230654</v>
      </c>
      <c r="E1270" t="s">
        <v>4665</v>
      </c>
      <c r="F1270" t="s">
        <v>233</v>
      </c>
      <c r="G1270" t="s">
        <v>4666</v>
      </c>
      <c r="H1270" t="s">
        <v>225</v>
      </c>
      <c r="I1270" t="s">
        <v>212</v>
      </c>
      <c r="K1270" t="s">
        <v>213</v>
      </c>
      <c r="M1270">
        <v>1172</v>
      </c>
      <c r="N1270" t="s">
        <v>1458</v>
      </c>
      <c r="O1270" t="s">
        <v>669</v>
      </c>
      <c r="P1270">
        <v>395</v>
      </c>
      <c r="Q1270" t="s">
        <v>448</v>
      </c>
      <c r="R1270" t="s">
        <v>215</v>
      </c>
      <c r="T1270" t="s">
        <v>230</v>
      </c>
      <c r="U1270" t="s">
        <v>9756</v>
      </c>
      <c r="V1270">
        <v>4</v>
      </c>
      <c r="W1270">
        <v>6</v>
      </c>
      <c r="X1270" t="s">
        <v>218</v>
      </c>
      <c r="Z1270" t="s">
        <v>219</v>
      </c>
      <c r="AC1270">
        <v>0</v>
      </c>
      <c r="AE1270">
        <v>0</v>
      </c>
      <c r="AI1270" t="s">
        <v>220</v>
      </c>
      <c r="AJ1270" t="s">
        <v>221</v>
      </c>
      <c r="AK1270" s="15">
        <v>41852</v>
      </c>
      <c r="AL1270">
        <v>8630.0400000000009</v>
      </c>
      <c r="AM1270">
        <f t="shared" si="57"/>
        <v>32</v>
      </c>
      <c r="AN1270" t="str">
        <f t="shared" si="58"/>
        <v>29-33</v>
      </c>
      <c r="AO1270" t="str">
        <f t="shared" si="59"/>
        <v>8.000 a 9.999</v>
      </c>
    </row>
    <row r="1271" spans="1:41" x14ac:dyDescent="0.25">
      <c r="A1271" t="s">
        <v>4667</v>
      </c>
      <c r="B1271" t="s">
        <v>207</v>
      </c>
      <c r="C1271">
        <v>410846</v>
      </c>
      <c r="D1271">
        <v>34093125600</v>
      </c>
      <c r="E1271" t="s">
        <v>4668</v>
      </c>
      <c r="F1271" t="s">
        <v>233</v>
      </c>
      <c r="G1271" t="s">
        <v>4669</v>
      </c>
      <c r="H1271" t="s">
        <v>211</v>
      </c>
      <c r="I1271" t="s">
        <v>212</v>
      </c>
      <c r="K1271" t="s">
        <v>213</v>
      </c>
      <c r="L1271" t="s">
        <v>261</v>
      </c>
      <c r="M1271">
        <v>111</v>
      </c>
      <c r="N1271" t="s">
        <v>567</v>
      </c>
      <c r="O1271" t="s">
        <v>228</v>
      </c>
      <c r="P1271">
        <v>109</v>
      </c>
      <c r="Q1271" t="s">
        <v>568</v>
      </c>
      <c r="R1271" t="s">
        <v>228</v>
      </c>
      <c r="T1271" t="s">
        <v>217</v>
      </c>
      <c r="U1271" t="s">
        <v>9754</v>
      </c>
      <c r="V1271">
        <v>4</v>
      </c>
      <c r="W1271">
        <v>16</v>
      </c>
      <c r="X1271" t="s">
        <v>218</v>
      </c>
      <c r="Z1271" t="s">
        <v>219</v>
      </c>
      <c r="AC1271">
        <v>0</v>
      </c>
      <c r="AE1271">
        <v>0</v>
      </c>
      <c r="AI1271" t="s">
        <v>220</v>
      </c>
      <c r="AJ1271" t="s">
        <v>221</v>
      </c>
      <c r="AK1271" s="15">
        <v>28611</v>
      </c>
      <c r="AL1271">
        <v>6682.85</v>
      </c>
      <c r="AM1271">
        <f t="shared" si="57"/>
        <v>63</v>
      </c>
      <c r="AN1271" t="str">
        <f t="shared" si="58"/>
        <v>59-63</v>
      </c>
      <c r="AO1271" t="str">
        <f t="shared" si="59"/>
        <v>6.000 a 7.999</v>
      </c>
    </row>
    <row r="1272" spans="1:41" x14ac:dyDescent="0.25">
      <c r="A1272" t="s">
        <v>4670</v>
      </c>
      <c r="B1272" t="s">
        <v>207</v>
      </c>
      <c r="C1272">
        <v>413436</v>
      </c>
      <c r="D1272">
        <v>47248874604</v>
      </c>
      <c r="E1272" t="s">
        <v>4671</v>
      </c>
      <c r="F1272" t="s">
        <v>233</v>
      </c>
      <c r="G1272" t="s">
        <v>4672</v>
      </c>
      <c r="H1272" t="s">
        <v>225</v>
      </c>
      <c r="I1272" t="s">
        <v>212</v>
      </c>
      <c r="K1272" t="s">
        <v>213</v>
      </c>
      <c r="L1272" t="s">
        <v>577</v>
      </c>
      <c r="M1272">
        <v>882</v>
      </c>
      <c r="N1272" t="s">
        <v>4673</v>
      </c>
      <c r="O1272" t="s">
        <v>215</v>
      </c>
      <c r="P1272">
        <v>122</v>
      </c>
      <c r="Q1272" t="s">
        <v>953</v>
      </c>
      <c r="R1272" t="s">
        <v>215</v>
      </c>
      <c r="T1272" t="s">
        <v>230</v>
      </c>
      <c r="U1272" t="s">
        <v>9754</v>
      </c>
      <c r="V1272">
        <v>4</v>
      </c>
      <c r="W1272">
        <v>16</v>
      </c>
      <c r="X1272" t="s">
        <v>218</v>
      </c>
      <c r="Z1272" t="s">
        <v>219</v>
      </c>
      <c r="AC1272">
        <v>0</v>
      </c>
      <c r="AE1272">
        <v>0</v>
      </c>
      <c r="AI1272" t="s">
        <v>220</v>
      </c>
      <c r="AJ1272" t="s">
        <v>221</v>
      </c>
      <c r="AK1272" s="15">
        <v>32871</v>
      </c>
      <c r="AL1272">
        <v>7269.05</v>
      </c>
      <c r="AM1272">
        <f t="shared" si="57"/>
        <v>60</v>
      </c>
      <c r="AN1272" t="str">
        <f t="shared" si="58"/>
        <v>59-63</v>
      </c>
      <c r="AO1272" t="str">
        <f t="shared" si="59"/>
        <v>6.000 a 7.999</v>
      </c>
    </row>
    <row r="1273" spans="1:41" x14ac:dyDescent="0.25">
      <c r="A1273" t="s">
        <v>4674</v>
      </c>
      <c r="B1273" t="s">
        <v>207</v>
      </c>
      <c r="C1273">
        <v>412777</v>
      </c>
      <c r="D1273">
        <v>56077130672</v>
      </c>
      <c r="E1273" t="s">
        <v>4675</v>
      </c>
      <c r="F1273" t="s">
        <v>233</v>
      </c>
      <c r="G1273" t="s">
        <v>4676</v>
      </c>
      <c r="H1273" t="s">
        <v>225</v>
      </c>
      <c r="I1273" t="s">
        <v>212</v>
      </c>
      <c r="K1273" t="s">
        <v>213</v>
      </c>
      <c r="L1273" t="s">
        <v>577</v>
      </c>
      <c r="M1273">
        <v>1217</v>
      </c>
      <c r="N1273" t="s">
        <v>914</v>
      </c>
      <c r="O1273" t="s">
        <v>228</v>
      </c>
      <c r="P1273">
        <v>29</v>
      </c>
      <c r="Q1273" t="s">
        <v>229</v>
      </c>
      <c r="R1273" t="s">
        <v>215</v>
      </c>
      <c r="T1273" t="s">
        <v>217</v>
      </c>
      <c r="U1273" t="s">
        <v>9756</v>
      </c>
      <c r="V1273">
        <v>3</v>
      </c>
      <c r="W1273">
        <v>16</v>
      </c>
      <c r="X1273" t="s">
        <v>218</v>
      </c>
      <c r="Z1273" t="s">
        <v>219</v>
      </c>
      <c r="AC1273">
        <v>0</v>
      </c>
      <c r="AE1273">
        <v>0</v>
      </c>
      <c r="AI1273" t="s">
        <v>220</v>
      </c>
      <c r="AJ1273" t="s">
        <v>304</v>
      </c>
      <c r="AK1273" s="15">
        <v>31845</v>
      </c>
      <c r="AL1273">
        <v>14333.05</v>
      </c>
      <c r="AM1273">
        <f t="shared" si="57"/>
        <v>63</v>
      </c>
      <c r="AN1273" t="str">
        <f t="shared" si="58"/>
        <v>59-63</v>
      </c>
      <c r="AO1273" t="str">
        <f t="shared" si="59"/>
        <v>14.000 a 15.999</v>
      </c>
    </row>
    <row r="1274" spans="1:41" x14ac:dyDescent="0.25">
      <c r="A1274" t="s">
        <v>4677</v>
      </c>
      <c r="B1274" t="s">
        <v>207</v>
      </c>
      <c r="C1274">
        <v>2350166</v>
      </c>
      <c r="D1274">
        <v>7940253662</v>
      </c>
      <c r="E1274" t="s">
        <v>4678</v>
      </c>
      <c r="F1274" t="s">
        <v>233</v>
      </c>
      <c r="G1274" t="s">
        <v>4679</v>
      </c>
      <c r="H1274" t="s">
        <v>225</v>
      </c>
      <c r="I1274" t="s">
        <v>212</v>
      </c>
      <c r="K1274" t="s">
        <v>213</v>
      </c>
      <c r="M1274">
        <v>655</v>
      </c>
      <c r="N1274" t="s">
        <v>4680</v>
      </c>
      <c r="O1274" t="s">
        <v>215</v>
      </c>
      <c r="P1274">
        <v>29</v>
      </c>
      <c r="Q1274" t="s">
        <v>229</v>
      </c>
      <c r="R1274" t="s">
        <v>215</v>
      </c>
      <c r="T1274" t="s">
        <v>217</v>
      </c>
      <c r="U1274" t="s">
        <v>9754</v>
      </c>
      <c r="V1274">
        <v>3</v>
      </c>
      <c r="W1274">
        <v>3</v>
      </c>
      <c r="X1274" t="s">
        <v>218</v>
      </c>
      <c r="Z1274" t="s">
        <v>219</v>
      </c>
      <c r="AB1274" t="s">
        <v>2129</v>
      </c>
      <c r="AC1274">
        <v>0</v>
      </c>
      <c r="AE1274">
        <v>0</v>
      </c>
      <c r="AG1274" t="s">
        <v>4681</v>
      </c>
      <c r="AH1274" t="s">
        <v>4682</v>
      </c>
      <c r="AI1274" t="s">
        <v>220</v>
      </c>
      <c r="AJ1274" t="s">
        <v>221</v>
      </c>
      <c r="AK1274" s="15">
        <v>42723</v>
      </c>
      <c r="AL1274">
        <v>0</v>
      </c>
      <c r="AM1274">
        <f t="shared" si="57"/>
        <v>36</v>
      </c>
      <c r="AN1274" t="str">
        <f t="shared" si="58"/>
        <v>34-38</v>
      </c>
      <c r="AO1274" t="str">
        <f t="shared" si="59"/>
        <v>até 1.999</v>
      </c>
    </row>
    <row r="1275" spans="1:41" x14ac:dyDescent="0.25">
      <c r="A1275" t="s">
        <v>4683</v>
      </c>
      <c r="B1275" t="s">
        <v>207</v>
      </c>
      <c r="C1275">
        <v>2702074</v>
      </c>
      <c r="D1275">
        <v>7073885629</v>
      </c>
      <c r="E1275" t="s">
        <v>4684</v>
      </c>
      <c r="F1275" t="s">
        <v>233</v>
      </c>
      <c r="G1275" t="s">
        <v>4685</v>
      </c>
      <c r="H1275" t="s">
        <v>211</v>
      </c>
      <c r="I1275" t="s">
        <v>212</v>
      </c>
      <c r="K1275" t="s">
        <v>213</v>
      </c>
      <c r="M1275">
        <v>407</v>
      </c>
      <c r="N1275" t="s">
        <v>795</v>
      </c>
      <c r="O1275" t="s">
        <v>215</v>
      </c>
      <c r="P1275">
        <v>407</v>
      </c>
      <c r="Q1275" t="s">
        <v>795</v>
      </c>
      <c r="R1275" t="s">
        <v>215</v>
      </c>
      <c r="T1275" t="s">
        <v>217</v>
      </c>
      <c r="U1275" t="s">
        <v>9755</v>
      </c>
      <c r="V1275">
        <v>4</v>
      </c>
      <c r="W1275">
        <v>6</v>
      </c>
      <c r="X1275" t="s">
        <v>218</v>
      </c>
      <c r="Z1275" t="s">
        <v>219</v>
      </c>
      <c r="AC1275">
        <v>0</v>
      </c>
      <c r="AE1275">
        <v>0</v>
      </c>
      <c r="AI1275" t="s">
        <v>220</v>
      </c>
      <c r="AJ1275" t="s">
        <v>221</v>
      </c>
      <c r="AK1275" s="15">
        <v>42142</v>
      </c>
      <c r="AL1275">
        <v>4390.38</v>
      </c>
      <c r="AM1275">
        <f t="shared" si="57"/>
        <v>37</v>
      </c>
      <c r="AN1275" t="str">
        <f t="shared" si="58"/>
        <v>34-38</v>
      </c>
      <c r="AO1275" t="str">
        <f t="shared" si="59"/>
        <v>4.000 a 5.999</v>
      </c>
    </row>
    <row r="1276" spans="1:41" x14ac:dyDescent="0.25">
      <c r="A1276" t="s">
        <v>4686</v>
      </c>
      <c r="B1276" t="s">
        <v>207</v>
      </c>
      <c r="C1276">
        <v>1617440</v>
      </c>
      <c r="D1276">
        <v>6257199646</v>
      </c>
      <c r="E1276" t="s">
        <v>4687</v>
      </c>
      <c r="F1276" t="s">
        <v>233</v>
      </c>
      <c r="G1276" t="s">
        <v>2157</v>
      </c>
      <c r="H1276" t="s">
        <v>225</v>
      </c>
      <c r="I1276" t="s">
        <v>212</v>
      </c>
      <c r="K1276" t="s">
        <v>213</v>
      </c>
      <c r="L1276" t="s">
        <v>261</v>
      </c>
      <c r="M1276">
        <v>1176</v>
      </c>
      <c r="N1276" t="s">
        <v>4688</v>
      </c>
      <c r="O1276" t="s">
        <v>215</v>
      </c>
      <c r="P1276">
        <v>29</v>
      </c>
      <c r="Q1276" t="s">
        <v>229</v>
      </c>
      <c r="R1276" t="s">
        <v>215</v>
      </c>
      <c r="T1276" t="s">
        <v>230</v>
      </c>
      <c r="U1276" t="s">
        <v>9755</v>
      </c>
      <c r="V1276">
        <v>4</v>
      </c>
      <c r="W1276">
        <v>10</v>
      </c>
      <c r="X1276" t="s">
        <v>218</v>
      </c>
      <c r="Z1276" t="s">
        <v>219</v>
      </c>
      <c r="AC1276">
        <v>0</v>
      </c>
      <c r="AE1276">
        <v>0</v>
      </c>
      <c r="AI1276" t="s">
        <v>220</v>
      </c>
      <c r="AJ1276" t="s">
        <v>221</v>
      </c>
      <c r="AK1276" s="15">
        <v>39538</v>
      </c>
      <c r="AL1276">
        <v>6862.01</v>
      </c>
      <c r="AM1276">
        <f t="shared" si="57"/>
        <v>38</v>
      </c>
      <c r="AN1276" t="str">
        <f t="shared" si="58"/>
        <v>34-38</v>
      </c>
      <c r="AO1276" t="str">
        <f t="shared" si="59"/>
        <v>6.000 a 7.999</v>
      </c>
    </row>
    <row r="1277" spans="1:41" x14ac:dyDescent="0.25">
      <c r="A1277" t="s">
        <v>4689</v>
      </c>
      <c r="B1277" t="s">
        <v>207</v>
      </c>
      <c r="C1277">
        <v>3043679</v>
      </c>
      <c r="D1277">
        <v>5550306441</v>
      </c>
      <c r="E1277" t="s">
        <v>4690</v>
      </c>
      <c r="F1277" t="s">
        <v>233</v>
      </c>
      <c r="G1277" t="s">
        <v>4691</v>
      </c>
      <c r="H1277" t="s">
        <v>225</v>
      </c>
      <c r="I1277" t="s">
        <v>212</v>
      </c>
      <c r="K1277" t="s">
        <v>1262</v>
      </c>
      <c r="M1277">
        <v>89</v>
      </c>
      <c r="N1277" t="s">
        <v>679</v>
      </c>
      <c r="O1277" t="s">
        <v>215</v>
      </c>
      <c r="P1277">
        <v>89</v>
      </c>
      <c r="Q1277" t="s">
        <v>679</v>
      </c>
      <c r="R1277" t="s">
        <v>215</v>
      </c>
      <c r="T1277" t="s">
        <v>217</v>
      </c>
      <c r="U1277" t="s">
        <v>9756</v>
      </c>
      <c r="V1277">
        <v>4</v>
      </c>
      <c r="W1277">
        <v>4</v>
      </c>
      <c r="X1277" t="s">
        <v>218</v>
      </c>
      <c r="Z1277" t="s">
        <v>219</v>
      </c>
      <c r="AC1277">
        <v>0</v>
      </c>
      <c r="AE1277">
        <v>0</v>
      </c>
      <c r="AI1277" t="s">
        <v>220</v>
      </c>
      <c r="AJ1277" t="s">
        <v>221</v>
      </c>
      <c r="AK1277" s="15">
        <v>43200</v>
      </c>
      <c r="AL1277">
        <v>6837.25</v>
      </c>
      <c r="AM1277">
        <f t="shared" si="57"/>
        <v>36</v>
      </c>
      <c r="AN1277" t="str">
        <f t="shared" si="58"/>
        <v>34-38</v>
      </c>
      <c r="AO1277" t="str">
        <f t="shared" si="59"/>
        <v>6.000 a 7.999</v>
      </c>
    </row>
    <row r="1278" spans="1:41" x14ac:dyDescent="0.25">
      <c r="A1278" t="s">
        <v>4692</v>
      </c>
      <c r="B1278" t="s">
        <v>207</v>
      </c>
      <c r="C1278">
        <v>412553</v>
      </c>
      <c r="D1278">
        <v>39371930659</v>
      </c>
      <c r="E1278" t="s">
        <v>4693</v>
      </c>
      <c r="F1278" t="s">
        <v>233</v>
      </c>
      <c r="G1278" t="s">
        <v>4694</v>
      </c>
      <c r="H1278" t="s">
        <v>225</v>
      </c>
      <c r="I1278" t="s">
        <v>212</v>
      </c>
      <c r="K1278" t="s">
        <v>213</v>
      </c>
      <c r="L1278" t="s">
        <v>4695</v>
      </c>
      <c r="M1278">
        <v>71</v>
      </c>
      <c r="N1278" t="s">
        <v>498</v>
      </c>
      <c r="O1278" t="s">
        <v>215</v>
      </c>
      <c r="P1278">
        <v>59</v>
      </c>
      <c r="Q1278" t="s">
        <v>251</v>
      </c>
      <c r="R1278" t="s">
        <v>215</v>
      </c>
      <c r="T1278" t="s">
        <v>252</v>
      </c>
      <c r="U1278" t="s">
        <v>9755</v>
      </c>
      <c r="V1278">
        <v>4</v>
      </c>
      <c r="W1278">
        <v>16</v>
      </c>
      <c r="X1278" t="s">
        <v>218</v>
      </c>
      <c r="Z1278" t="s">
        <v>219</v>
      </c>
      <c r="AC1278">
        <v>0</v>
      </c>
      <c r="AE1278">
        <v>0</v>
      </c>
      <c r="AI1278" t="s">
        <v>220</v>
      </c>
      <c r="AJ1278" t="s">
        <v>221</v>
      </c>
      <c r="AK1278" s="15">
        <v>31232</v>
      </c>
      <c r="AL1278">
        <v>7988</v>
      </c>
      <c r="AM1278">
        <f t="shared" si="57"/>
        <v>63</v>
      </c>
      <c r="AN1278" t="str">
        <f t="shared" si="58"/>
        <v>59-63</v>
      </c>
      <c r="AO1278" t="str">
        <f t="shared" si="59"/>
        <v>6.000 a 7.999</v>
      </c>
    </row>
    <row r="1279" spans="1:41" x14ac:dyDescent="0.25">
      <c r="A1279" t="s">
        <v>4696</v>
      </c>
      <c r="B1279" t="s">
        <v>207</v>
      </c>
      <c r="C1279">
        <v>2827614</v>
      </c>
      <c r="D1279">
        <v>6477056640</v>
      </c>
      <c r="E1279" t="s">
        <v>4697</v>
      </c>
      <c r="F1279" t="s">
        <v>233</v>
      </c>
      <c r="G1279" t="s">
        <v>4698</v>
      </c>
      <c r="H1279" t="s">
        <v>225</v>
      </c>
      <c r="I1279" t="s">
        <v>212</v>
      </c>
      <c r="K1279" t="s">
        <v>213</v>
      </c>
      <c r="M1279">
        <v>414</v>
      </c>
      <c r="N1279" t="s">
        <v>587</v>
      </c>
      <c r="O1279" t="s">
        <v>215</v>
      </c>
      <c r="P1279">
        <v>414</v>
      </c>
      <c r="Q1279" t="s">
        <v>587</v>
      </c>
      <c r="R1279" t="s">
        <v>215</v>
      </c>
      <c r="T1279" t="s">
        <v>230</v>
      </c>
      <c r="U1279" t="s">
        <v>9756</v>
      </c>
      <c r="V1279">
        <v>4</v>
      </c>
      <c r="W1279">
        <v>4</v>
      </c>
      <c r="X1279" t="s">
        <v>218</v>
      </c>
      <c r="Z1279" t="s">
        <v>219</v>
      </c>
      <c r="AC1279">
        <v>0</v>
      </c>
      <c r="AE1279">
        <v>0</v>
      </c>
      <c r="AI1279" t="s">
        <v>220</v>
      </c>
      <c r="AJ1279" t="s">
        <v>221</v>
      </c>
      <c r="AK1279" s="15">
        <v>40512</v>
      </c>
      <c r="AL1279">
        <v>7994.33</v>
      </c>
      <c r="AM1279">
        <f t="shared" si="57"/>
        <v>39</v>
      </c>
      <c r="AN1279" t="str">
        <f t="shared" si="58"/>
        <v>39-43</v>
      </c>
      <c r="AO1279" t="str">
        <f t="shared" si="59"/>
        <v>6.000 a 7.999</v>
      </c>
    </row>
    <row r="1280" spans="1:41" x14ac:dyDescent="0.25">
      <c r="A1280" t="s">
        <v>4699</v>
      </c>
      <c r="B1280" t="s">
        <v>239</v>
      </c>
      <c r="C1280">
        <v>1123631</v>
      </c>
      <c r="D1280">
        <v>45102414615</v>
      </c>
      <c r="E1280" t="s">
        <v>4700</v>
      </c>
      <c r="F1280" t="s">
        <v>233</v>
      </c>
      <c r="G1280" t="s">
        <v>4701</v>
      </c>
      <c r="H1280" t="s">
        <v>225</v>
      </c>
      <c r="I1280" t="s">
        <v>212</v>
      </c>
      <c r="K1280" t="s">
        <v>213</v>
      </c>
      <c r="L1280" t="s">
        <v>3884</v>
      </c>
      <c r="M1280">
        <v>771</v>
      </c>
      <c r="N1280" t="s">
        <v>303</v>
      </c>
      <c r="O1280" t="s">
        <v>283</v>
      </c>
      <c r="P1280">
        <v>746</v>
      </c>
      <c r="Q1280" t="s">
        <v>289</v>
      </c>
      <c r="R1280" t="s">
        <v>283</v>
      </c>
      <c r="T1280" t="s">
        <v>230</v>
      </c>
      <c r="U1280" t="s">
        <v>9756</v>
      </c>
      <c r="V1280">
        <v>4</v>
      </c>
      <c r="W1280">
        <v>16</v>
      </c>
      <c r="X1280" t="s">
        <v>218</v>
      </c>
      <c r="Z1280" t="s">
        <v>219</v>
      </c>
      <c r="AC1280">
        <v>0</v>
      </c>
      <c r="AE1280">
        <v>0</v>
      </c>
      <c r="AI1280" t="s">
        <v>220</v>
      </c>
      <c r="AJ1280" t="s">
        <v>221</v>
      </c>
      <c r="AK1280" s="15">
        <v>34733</v>
      </c>
      <c r="AL1280">
        <v>28786.43</v>
      </c>
      <c r="AM1280">
        <f t="shared" si="57"/>
        <v>61</v>
      </c>
      <c r="AN1280" t="str">
        <f t="shared" si="58"/>
        <v>59-63</v>
      </c>
      <c r="AO1280" t="str">
        <f t="shared" si="59"/>
        <v>20.000 ou mais</v>
      </c>
    </row>
    <row r="1281" spans="1:41" x14ac:dyDescent="0.25">
      <c r="A1281" t="s">
        <v>4702</v>
      </c>
      <c r="B1281" t="s">
        <v>239</v>
      </c>
      <c r="C1281">
        <v>2247958</v>
      </c>
      <c r="D1281">
        <v>1169979661</v>
      </c>
      <c r="E1281" t="s">
        <v>4703</v>
      </c>
      <c r="F1281" t="s">
        <v>233</v>
      </c>
      <c r="G1281" t="s">
        <v>4704</v>
      </c>
      <c r="H1281" t="s">
        <v>225</v>
      </c>
      <c r="I1281" t="s">
        <v>212</v>
      </c>
      <c r="K1281" t="s">
        <v>213</v>
      </c>
      <c r="M1281">
        <v>769</v>
      </c>
      <c r="N1281" t="s">
        <v>288</v>
      </c>
      <c r="O1281" t="s">
        <v>283</v>
      </c>
      <c r="P1281">
        <v>746</v>
      </c>
      <c r="Q1281" t="s">
        <v>289</v>
      </c>
      <c r="R1281" t="s">
        <v>283</v>
      </c>
      <c r="T1281" t="s">
        <v>252</v>
      </c>
      <c r="U1281" t="s">
        <v>9755</v>
      </c>
      <c r="V1281">
        <v>4</v>
      </c>
      <c r="W1281">
        <v>5</v>
      </c>
      <c r="X1281" t="s">
        <v>218</v>
      </c>
      <c r="Z1281" t="s">
        <v>219</v>
      </c>
      <c r="AC1281">
        <v>0</v>
      </c>
      <c r="AE1281">
        <v>0</v>
      </c>
      <c r="AI1281" t="s">
        <v>220</v>
      </c>
      <c r="AJ1281" t="s">
        <v>291</v>
      </c>
      <c r="AK1281" s="15">
        <v>42255</v>
      </c>
      <c r="AL1281">
        <v>5217.3100000000004</v>
      </c>
      <c r="AM1281">
        <f t="shared" si="57"/>
        <v>32</v>
      </c>
      <c r="AN1281" t="str">
        <f t="shared" si="58"/>
        <v>29-33</v>
      </c>
      <c r="AO1281" t="str">
        <f t="shared" si="59"/>
        <v>4.000 a 5.999</v>
      </c>
    </row>
    <row r="1282" spans="1:41" x14ac:dyDescent="0.25">
      <c r="A1282" t="s">
        <v>4705</v>
      </c>
      <c r="B1282" t="s">
        <v>207</v>
      </c>
      <c r="C1282">
        <v>413131</v>
      </c>
      <c r="D1282">
        <v>53907140672</v>
      </c>
      <c r="E1282" t="s">
        <v>4706</v>
      </c>
      <c r="F1282" t="s">
        <v>233</v>
      </c>
      <c r="G1282" t="s">
        <v>4707</v>
      </c>
      <c r="H1282" t="s">
        <v>225</v>
      </c>
      <c r="I1282" t="s">
        <v>212</v>
      </c>
      <c r="K1282" t="s">
        <v>213</v>
      </c>
      <c r="L1282" t="s">
        <v>1657</v>
      </c>
      <c r="M1282">
        <v>869</v>
      </c>
      <c r="N1282" t="s">
        <v>1140</v>
      </c>
      <c r="O1282" t="s">
        <v>215</v>
      </c>
      <c r="P1282">
        <v>80</v>
      </c>
      <c r="Q1282" t="s">
        <v>461</v>
      </c>
      <c r="R1282" t="s">
        <v>215</v>
      </c>
      <c r="T1282" t="s">
        <v>499</v>
      </c>
      <c r="U1282" t="s">
        <v>9752</v>
      </c>
      <c r="V1282">
        <v>4</v>
      </c>
      <c r="W1282">
        <v>16</v>
      </c>
      <c r="X1282" t="s">
        <v>218</v>
      </c>
      <c r="Z1282" t="s">
        <v>219</v>
      </c>
      <c r="AC1282">
        <v>0</v>
      </c>
      <c r="AE1282">
        <v>0</v>
      </c>
      <c r="AI1282" t="s">
        <v>220</v>
      </c>
      <c r="AJ1282" t="s">
        <v>221</v>
      </c>
      <c r="AK1282" s="15">
        <v>31656</v>
      </c>
      <c r="AL1282">
        <v>3354.76</v>
      </c>
      <c r="AM1282">
        <f t="shared" si="57"/>
        <v>57</v>
      </c>
      <c r="AN1282" t="str">
        <f t="shared" si="58"/>
        <v>54-58</v>
      </c>
      <c r="AO1282" t="str">
        <f t="shared" si="59"/>
        <v>2.000 a 3.999</v>
      </c>
    </row>
    <row r="1283" spans="1:41" x14ac:dyDescent="0.25">
      <c r="A1283" t="s">
        <v>4708</v>
      </c>
      <c r="B1283" t="s">
        <v>239</v>
      </c>
      <c r="C1283">
        <v>2352560</v>
      </c>
      <c r="D1283">
        <v>75579022620</v>
      </c>
      <c r="E1283" t="s">
        <v>4709</v>
      </c>
      <c r="F1283" t="s">
        <v>209</v>
      </c>
      <c r="G1283" t="s">
        <v>4710</v>
      </c>
      <c r="H1283" t="s">
        <v>225</v>
      </c>
      <c r="I1283" t="s">
        <v>3818</v>
      </c>
      <c r="J1283" t="s">
        <v>4711</v>
      </c>
      <c r="L1283" t="s">
        <v>4712</v>
      </c>
      <c r="M1283">
        <v>770</v>
      </c>
      <c r="N1283" t="s">
        <v>2275</v>
      </c>
      <c r="O1283" t="s">
        <v>283</v>
      </c>
      <c r="P1283">
        <v>746</v>
      </c>
      <c r="Q1283" t="s">
        <v>289</v>
      </c>
      <c r="R1283" t="s">
        <v>283</v>
      </c>
      <c r="T1283" t="s">
        <v>263</v>
      </c>
      <c r="U1283" t="s">
        <v>9756</v>
      </c>
      <c r="V1283">
        <v>4</v>
      </c>
      <c r="W1283">
        <v>13</v>
      </c>
      <c r="X1283" t="s">
        <v>218</v>
      </c>
      <c r="Z1283" t="s">
        <v>219</v>
      </c>
      <c r="AC1283">
        <v>0</v>
      </c>
      <c r="AE1283">
        <v>0</v>
      </c>
      <c r="AI1283" t="s">
        <v>220</v>
      </c>
      <c r="AJ1283" t="s">
        <v>221</v>
      </c>
      <c r="AK1283" s="15">
        <v>38119</v>
      </c>
      <c r="AL1283">
        <v>14208.24</v>
      </c>
      <c r="AM1283">
        <f t="shared" ref="AM1283:AM1346" si="60">(YEAR($AR$3))-YEAR(E1283)</f>
        <v>52</v>
      </c>
      <c r="AN1283" t="str">
        <f t="shared" ref="AN1283:AN1346" si="61">VLOOKUP(AM1283,$AT$3:$AU$14,2,1)</f>
        <v>49-53</v>
      </c>
      <c r="AO1283" t="str">
        <f t="shared" ref="AO1283:AO1346" si="62">VLOOKUP(AL1283,$AV$3:$AW$13,2,1)</f>
        <v>14.000 a 15.999</v>
      </c>
    </row>
    <row r="1284" spans="1:41" x14ac:dyDescent="0.25">
      <c r="A1284" t="s">
        <v>4713</v>
      </c>
      <c r="B1284" t="s">
        <v>207</v>
      </c>
      <c r="C1284">
        <v>1123463</v>
      </c>
      <c r="D1284">
        <v>19589077668</v>
      </c>
      <c r="E1284" t="s">
        <v>4714</v>
      </c>
      <c r="F1284" t="s">
        <v>233</v>
      </c>
      <c r="G1284" t="s">
        <v>4715</v>
      </c>
      <c r="H1284" t="s">
        <v>225</v>
      </c>
      <c r="I1284" t="s">
        <v>212</v>
      </c>
      <c r="K1284" t="s">
        <v>213</v>
      </c>
      <c r="L1284" t="s">
        <v>4716</v>
      </c>
      <c r="M1284">
        <v>963</v>
      </c>
      <c r="N1284" t="s">
        <v>2267</v>
      </c>
      <c r="O1284" t="s">
        <v>215</v>
      </c>
      <c r="P1284">
        <v>80</v>
      </c>
      <c r="Q1284" t="s">
        <v>461</v>
      </c>
      <c r="R1284" t="s">
        <v>215</v>
      </c>
      <c r="T1284" t="s">
        <v>217</v>
      </c>
      <c r="U1284" t="s">
        <v>9756</v>
      </c>
      <c r="V1284">
        <v>4</v>
      </c>
      <c r="W1284">
        <v>16</v>
      </c>
      <c r="X1284" t="s">
        <v>218</v>
      </c>
      <c r="Z1284" t="s">
        <v>219</v>
      </c>
      <c r="AC1284">
        <v>0</v>
      </c>
      <c r="AE1284">
        <v>0</v>
      </c>
      <c r="AI1284" t="s">
        <v>220</v>
      </c>
      <c r="AJ1284" t="s">
        <v>221</v>
      </c>
      <c r="AK1284" s="15">
        <v>34705</v>
      </c>
      <c r="AL1284">
        <v>11070.74</v>
      </c>
      <c r="AM1284">
        <f t="shared" si="60"/>
        <v>74</v>
      </c>
      <c r="AN1284" t="str">
        <f t="shared" si="61"/>
        <v>69 ou mais</v>
      </c>
      <c r="AO1284" t="str">
        <f t="shared" si="62"/>
        <v>10.000 a 11.999</v>
      </c>
    </row>
    <row r="1285" spans="1:41" x14ac:dyDescent="0.25">
      <c r="A1285" t="s">
        <v>4717</v>
      </c>
      <c r="B1285" t="s">
        <v>239</v>
      </c>
      <c r="C1285">
        <v>1435483</v>
      </c>
      <c r="D1285">
        <v>40472990659</v>
      </c>
      <c r="E1285" t="s">
        <v>4718</v>
      </c>
      <c r="F1285" t="s">
        <v>233</v>
      </c>
      <c r="G1285" t="s">
        <v>4719</v>
      </c>
      <c r="H1285" t="s">
        <v>225</v>
      </c>
      <c r="I1285" t="s">
        <v>212</v>
      </c>
      <c r="K1285" t="s">
        <v>213</v>
      </c>
      <c r="L1285" t="s">
        <v>1802</v>
      </c>
      <c r="M1285">
        <v>470</v>
      </c>
      <c r="N1285" t="s">
        <v>2585</v>
      </c>
      <c r="O1285" t="s">
        <v>244</v>
      </c>
      <c r="P1285">
        <v>211</v>
      </c>
      <c r="Q1285" t="s">
        <v>245</v>
      </c>
      <c r="R1285" t="s">
        <v>244</v>
      </c>
      <c r="T1285" t="s">
        <v>771</v>
      </c>
      <c r="U1285" t="s">
        <v>9754</v>
      </c>
      <c r="V1285">
        <v>4</v>
      </c>
      <c r="W1285">
        <v>12</v>
      </c>
      <c r="X1285" t="s">
        <v>218</v>
      </c>
      <c r="Z1285" t="s">
        <v>219</v>
      </c>
      <c r="AC1285">
        <v>0</v>
      </c>
      <c r="AE1285">
        <v>0</v>
      </c>
      <c r="AI1285" t="s">
        <v>220</v>
      </c>
      <c r="AJ1285" t="s">
        <v>221</v>
      </c>
      <c r="AK1285" s="15">
        <v>37958</v>
      </c>
      <c r="AL1285">
        <v>11742.64</v>
      </c>
      <c r="AM1285">
        <f t="shared" si="60"/>
        <v>63</v>
      </c>
      <c r="AN1285" t="str">
        <f t="shared" si="61"/>
        <v>59-63</v>
      </c>
      <c r="AO1285" t="str">
        <f t="shared" si="62"/>
        <v>10.000 a 11.999</v>
      </c>
    </row>
    <row r="1286" spans="1:41" x14ac:dyDescent="0.25">
      <c r="A1286" t="s">
        <v>4720</v>
      </c>
      <c r="B1286" t="s">
        <v>207</v>
      </c>
      <c r="C1286">
        <v>2163491</v>
      </c>
      <c r="D1286">
        <v>7534023602</v>
      </c>
      <c r="E1286" t="s">
        <v>4721</v>
      </c>
      <c r="F1286" t="s">
        <v>209</v>
      </c>
      <c r="G1286" t="s">
        <v>4722</v>
      </c>
      <c r="H1286" t="s">
        <v>211</v>
      </c>
      <c r="I1286" t="s">
        <v>212</v>
      </c>
      <c r="K1286" t="s">
        <v>213</v>
      </c>
      <c r="M1286">
        <v>326</v>
      </c>
      <c r="N1286" t="s">
        <v>363</v>
      </c>
      <c r="O1286" t="s">
        <v>362</v>
      </c>
      <c r="P1286">
        <v>326</v>
      </c>
      <c r="Q1286" t="s">
        <v>363</v>
      </c>
      <c r="R1286" t="s">
        <v>362</v>
      </c>
      <c r="T1286" t="s">
        <v>217</v>
      </c>
      <c r="U1286" t="s">
        <v>9755</v>
      </c>
      <c r="V1286">
        <v>4</v>
      </c>
      <c r="W1286">
        <v>6</v>
      </c>
      <c r="X1286" t="s">
        <v>218</v>
      </c>
      <c r="Z1286" t="s">
        <v>219</v>
      </c>
      <c r="AC1286">
        <v>0</v>
      </c>
      <c r="AE1286">
        <v>0</v>
      </c>
      <c r="AI1286" t="s">
        <v>220</v>
      </c>
      <c r="AJ1286" t="s">
        <v>221</v>
      </c>
      <c r="AK1286" s="15">
        <v>41911</v>
      </c>
      <c r="AL1286">
        <v>0</v>
      </c>
      <c r="AM1286">
        <f t="shared" si="60"/>
        <v>37</v>
      </c>
      <c r="AN1286" t="str">
        <f t="shared" si="61"/>
        <v>34-38</v>
      </c>
      <c r="AO1286" t="str">
        <f t="shared" si="62"/>
        <v>até 1.999</v>
      </c>
    </row>
    <row r="1287" spans="1:41" x14ac:dyDescent="0.25">
      <c r="A1287" t="s">
        <v>4723</v>
      </c>
      <c r="B1287" t="s">
        <v>207</v>
      </c>
      <c r="C1287">
        <v>1434344</v>
      </c>
      <c r="D1287">
        <v>617295662</v>
      </c>
      <c r="E1287" t="s">
        <v>4724</v>
      </c>
      <c r="F1287" t="s">
        <v>209</v>
      </c>
      <c r="G1287" t="s">
        <v>4725</v>
      </c>
      <c r="H1287" t="s">
        <v>225</v>
      </c>
      <c r="I1287" t="s">
        <v>212</v>
      </c>
      <c r="K1287" t="s">
        <v>213</v>
      </c>
      <c r="L1287" t="s">
        <v>261</v>
      </c>
      <c r="M1287">
        <v>665</v>
      </c>
      <c r="N1287" t="s">
        <v>709</v>
      </c>
      <c r="O1287" t="s">
        <v>228</v>
      </c>
      <c r="P1287">
        <v>29</v>
      </c>
      <c r="Q1287" t="s">
        <v>229</v>
      </c>
      <c r="R1287" t="s">
        <v>215</v>
      </c>
      <c r="T1287" t="s">
        <v>217</v>
      </c>
      <c r="U1287" t="s">
        <v>9756</v>
      </c>
      <c r="V1287">
        <v>4</v>
      </c>
      <c r="W1287">
        <v>13</v>
      </c>
      <c r="X1287" t="s">
        <v>218</v>
      </c>
      <c r="Z1287" t="s">
        <v>219</v>
      </c>
      <c r="AC1287">
        <v>0</v>
      </c>
      <c r="AE1287">
        <v>0</v>
      </c>
      <c r="AI1287" t="s">
        <v>220</v>
      </c>
      <c r="AJ1287" t="s">
        <v>221</v>
      </c>
      <c r="AK1287" s="15">
        <v>37931</v>
      </c>
      <c r="AL1287">
        <v>9987.92</v>
      </c>
      <c r="AM1287">
        <f t="shared" si="60"/>
        <v>47</v>
      </c>
      <c r="AN1287" t="str">
        <f t="shared" si="61"/>
        <v>44-48</v>
      </c>
      <c r="AO1287" t="str">
        <f t="shared" si="62"/>
        <v>8.000 a 9.999</v>
      </c>
    </row>
    <row r="1288" spans="1:41" x14ac:dyDescent="0.25">
      <c r="A1288" t="s">
        <v>4726</v>
      </c>
      <c r="B1288" t="s">
        <v>207</v>
      </c>
      <c r="C1288">
        <v>2408464</v>
      </c>
      <c r="D1288">
        <v>6912392660</v>
      </c>
      <c r="E1288" t="s">
        <v>4435</v>
      </c>
      <c r="F1288" t="s">
        <v>209</v>
      </c>
      <c r="G1288" t="s">
        <v>4727</v>
      </c>
      <c r="H1288" t="s">
        <v>211</v>
      </c>
      <c r="I1288" t="s">
        <v>212</v>
      </c>
      <c r="K1288" t="s">
        <v>317</v>
      </c>
      <c r="M1288">
        <v>271</v>
      </c>
      <c r="N1288" t="s">
        <v>1118</v>
      </c>
      <c r="O1288" t="s">
        <v>345</v>
      </c>
      <c r="P1288">
        <v>271</v>
      </c>
      <c r="Q1288" t="s">
        <v>1118</v>
      </c>
      <c r="R1288" t="s">
        <v>345</v>
      </c>
      <c r="T1288" t="s">
        <v>252</v>
      </c>
      <c r="U1288" t="s">
        <v>9754</v>
      </c>
      <c r="V1288">
        <v>4</v>
      </c>
      <c r="W1288">
        <v>4</v>
      </c>
      <c r="X1288" t="s">
        <v>218</v>
      </c>
      <c r="Z1288" t="s">
        <v>219</v>
      </c>
      <c r="AB1288" t="s">
        <v>827</v>
      </c>
      <c r="AC1288">
        <v>0</v>
      </c>
      <c r="AE1288">
        <v>0</v>
      </c>
      <c r="AG1288" t="s">
        <v>4728</v>
      </c>
      <c r="AH1288" t="s">
        <v>4729</v>
      </c>
      <c r="AI1288" t="s">
        <v>220</v>
      </c>
      <c r="AJ1288" t="s">
        <v>221</v>
      </c>
      <c r="AK1288" s="15">
        <v>42926</v>
      </c>
      <c r="AL1288">
        <v>3181.04</v>
      </c>
      <c r="AM1288">
        <f t="shared" si="60"/>
        <v>35</v>
      </c>
      <c r="AN1288" t="str">
        <f t="shared" si="61"/>
        <v>34-38</v>
      </c>
      <c r="AO1288" t="str">
        <f t="shared" si="62"/>
        <v>2.000 a 3.999</v>
      </c>
    </row>
    <row r="1289" spans="1:41" x14ac:dyDescent="0.25">
      <c r="A1289" t="s">
        <v>4730</v>
      </c>
      <c r="B1289" t="s">
        <v>207</v>
      </c>
      <c r="C1289">
        <v>2127452</v>
      </c>
      <c r="D1289">
        <v>6076889632</v>
      </c>
      <c r="E1289" t="s">
        <v>4731</v>
      </c>
      <c r="F1289" t="s">
        <v>233</v>
      </c>
      <c r="G1289" t="s">
        <v>4732</v>
      </c>
      <c r="H1289" t="s">
        <v>4733</v>
      </c>
      <c r="I1289" t="s">
        <v>212</v>
      </c>
      <c r="K1289" t="s">
        <v>213</v>
      </c>
      <c r="M1289">
        <v>319</v>
      </c>
      <c r="N1289" t="s">
        <v>530</v>
      </c>
      <c r="O1289" t="s">
        <v>362</v>
      </c>
      <c r="P1289">
        <v>319</v>
      </c>
      <c r="Q1289" t="s">
        <v>530</v>
      </c>
      <c r="R1289" t="s">
        <v>362</v>
      </c>
      <c r="T1289" t="s">
        <v>217</v>
      </c>
      <c r="U1289" t="s">
        <v>9755</v>
      </c>
      <c r="V1289">
        <v>4</v>
      </c>
      <c r="W1289">
        <v>6</v>
      </c>
      <c r="X1289" t="s">
        <v>218</v>
      </c>
      <c r="Z1289" t="s">
        <v>219</v>
      </c>
      <c r="AC1289">
        <v>0</v>
      </c>
      <c r="AE1289">
        <v>0</v>
      </c>
      <c r="AI1289" t="s">
        <v>220</v>
      </c>
      <c r="AJ1289" t="s">
        <v>221</v>
      </c>
      <c r="AK1289" s="15">
        <v>41793</v>
      </c>
      <c r="AL1289">
        <v>4652.43</v>
      </c>
      <c r="AM1289">
        <f t="shared" si="60"/>
        <v>38</v>
      </c>
      <c r="AN1289" t="str">
        <f t="shared" si="61"/>
        <v>34-38</v>
      </c>
      <c r="AO1289" t="str">
        <f t="shared" si="62"/>
        <v>4.000 a 5.999</v>
      </c>
    </row>
    <row r="1290" spans="1:41" x14ac:dyDescent="0.25">
      <c r="A1290" t="s">
        <v>4734</v>
      </c>
      <c r="B1290" t="s">
        <v>239</v>
      </c>
      <c r="C1290">
        <v>1123330</v>
      </c>
      <c r="D1290">
        <v>77888111653</v>
      </c>
      <c r="E1290" t="s">
        <v>4735</v>
      </c>
      <c r="F1290" t="s">
        <v>233</v>
      </c>
      <c r="G1290" t="s">
        <v>4736</v>
      </c>
      <c r="H1290" t="s">
        <v>211</v>
      </c>
      <c r="I1290" t="s">
        <v>212</v>
      </c>
      <c r="K1290" t="s">
        <v>213</v>
      </c>
      <c r="L1290" t="s">
        <v>4301</v>
      </c>
      <c r="M1290">
        <v>771</v>
      </c>
      <c r="N1290" t="s">
        <v>303</v>
      </c>
      <c r="O1290" t="s">
        <v>283</v>
      </c>
      <c r="P1290">
        <v>746</v>
      </c>
      <c r="Q1290" t="s">
        <v>289</v>
      </c>
      <c r="R1290" t="s">
        <v>283</v>
      </c>
      <c r="T1290" t="s">
        <v>217</v>
      </c>
      <c r="U1290" t="s">
        <v>9755</v>
      </c>
      <c r="V1290">
        <v>4</v>
      </c>
      <c r="W1290">
        <v>16</v>
      </c>
      <c r="X1290" t="s">
        <v>218</v>
      </c>
      <c r="Z1290" t="s">
        <v>219</v>
      </c>
      <c r="AC1290">
        <v>0</v>
      </c>
      <c r="AE1290">
        <v>0</v>
      </c>
      <c r="AI1290" t="s">
        <v>220</v>
      </c>
      <c r="AJ1290" t="s">
        <v>221</v>
      </c>
      <c r="AK1290" s="15">
        <v>34683</v>
      </c>
      <c r="AL1290">
        <v>7565.36</v>
      </c>
      <c r="AM1290">
        <f t="shared" si="60"/>
        <v>53</v>
      </c>
      <c r="AN1290" t="str">
        <f t="shared" si="61"/>
        <v>49-53</v>
      </c>
      <c r="AO1290" t="str">
        <f t="shared" si="62"/>
        <v>6.000 a 7.999</v>
      </c>
    </row>
    <row r="1291" spans="1:41" x14ac:dyDescent="0.25">
      <c r="A1291" t="s">
        <v>4737</v>
      </c>
      <c r="B1291" t="s">
        <v>207</v>
      </c>
      <c r="C1291">
        <v>1974373</v>
      </c>
      <c r="D1291">
        <v>285761609</v>
      </c>
      <c r="E1291" t="s">
        <v>4738</v>
      </c>
      <c r="F1291" t="s">
        <v>233</v>
      </c>
      <c r="G1291" t="s">
        <v>4739</v>
      </c>
      <c r="H1291" t="s">
        <v>225</v>
      </c>
      <c r="I1291" t="s">
        <v>212</v>
      </c>
      <c r="K1291" t="s">
        <v>213</v>
      </c>
      <c r="M1291">
        <v>399</v>
      </c>
      <c r="N1291" t="s">
        <v>525</v>
      </c>
      <c r="O1291" t="s">
        <v>298</v>
      </c>
      <c r="P1291">
        <v>399</v>
      </c>
      <c r="Q1291" t="s">
        <v>525</v>
      </c>
      <c r="R1291" t="s">
        <v>298</v>
      </c>
      <c r="T1291" t="s">
        <v>217</v>
      </c>
      <c r="U1291" t="s">
        <v>9755</v>
      </c>
      <c r="V1291">
        <v>4</v>
      </c>
      <c r="W1291">
        <v>7</v>
      </c>
      <c r="X1291" t="s">
        <v>218</v>
      </c>
      <c r="Z1291" t="s">
        <v>219</v>
      </c>
      <c r="AC1291">
        <v>0</v>
      </c>
      <c r="AE1291">
        <v>0</v>
      </c>
      <c r="AI1291" t="s">
        <v>220</v>
      </c>
      <c r="AJ1291" t="s">
        <v>221</v>
      </c>
      <c r="AK1291" s="15">
        <v>41204</v>
      </c>
      <c r="AL1291">
        <v>4488.6000000000004</v>
      </c>
      <c r="AM1291">
        <f t="shared" si="60"/>
        <v>48</v>
      </c>
      <c r="AN1291" t="str">
        <f t="shared" si="61"/>
        <v>44-48</v>
      </c>
      <c r="AO1291" t="str">
        <f t="shared" si="62"/>
        <v>4.000 a 5.999</v>
      </c>
    </row>
    <row r="1292" spans="1:41" x14ac:dyDescent="0.25">
      <c r="A1292" t="s">
        <v>4740</v>
      </c>
      <c r="B1292" t="s">
        <v>207</v>
      </c>
      <c r="C1292">
        <v>2996981</v>
      </c>
      <c r="D1292">
        <v>1517690609</v>
      </c>
      <c r="E1292" t="s">
        <v>4741</v>
      </c>
      <c r="F1292" t="s">
        <v>233</v>
      </c>
      <c r="G1292" t="s">
        <v>4742</v>
      </c>
      <c r="H1292" t="s">
        <v>225</v>
      </c>
      <c r="I1292" t="s">
        <v>212</v>
      </c>
      <c r="K1292" t="s">
        <v>213</v>
      </c>
      <c r="M1292">
        <v>719</v>
      </c>
      <c r="N1292" t="s">
        <v>474</v>
      </c>
      <c r="O1292" t="s">
        <v>228</v>
      </c>
      <c r="P1292">
        <v>581</v>
      </c>
      <c r="Q1292" t="s">
        <v>455</v>
      </c>
      <c r="R1292" t="s">
        <v>228</v>
      </c>
      <c r="T1292" t="s">
        <v>230</v>
      </c>
      <c r="U1292" t="s">
        <v>9756</v>
      </c>
      <c r="V1292">
        <v>4</v>
      </c>
      <c r="W1292">
        <v>4</v>
      </c>
      <c r="X1292" t="s">
        <v>218</v>
      </c>
      <c r="Z1292" t="s">
        <v>219</v>
      </c>
      <c r="AC1292">
        <v>0</v>
      </c>
      <c r="AE1292">
        <v>0</v>
      </c>
      <c r="AI1292" t="s">
        <v>220</v>
      </c>
      <c r="AJ1292" t="s">
        <v>221</v>
      </c>
      <c r="AK1292" s="15">
        <v>43066</v>
      </c>
      <c r="AL1292">
        <v>7994.33</v>
      </c>
      <c r="AM1292">
        <f t="shared" si="60"/>
        <v>37</v>
      </c>
      <c r="AN1292" t="str">
        <f t="shared" si="61"/>
        <v>34-38</v>
      </c>
      <c r="AO1292" t="str">
        <f t="shared" si="62"/>
        <v>6.000 a 7.999</v>
      </c>
    </row>
    <row r="1293" spans="1:41" x14ac:dyDescent="0.25">
      <c r="A1293" t="s">
        <v>4743</v>
      </c>
      <c r="B1293" t="s">
        <v>239</v>
      </c>
      <c r="C1293">
        <v>3091329</v>
      </c>
      <c r="D1293">
        <v>6689681688</v>
      </c>
      <c r="E1293" t="s">
        <v>3706</v>
      </c>
      <c r="F1293" t="s">
        <v>209</v>
      </c>
      <c r="G1293" t="s">
        <v>4744</v>
      </c>
      <c r="H1293" t="s">
        <v>335</v>
      </c>
      <c r="I1293" t="s">
        <v>212</v>
      </c>
      <c r="K1293" t="s">
        <v>213</v>
      </c>
      <c r="M1293">
        <v>485</v>
      </c>
      <c r="N1293" t="s">
        <v>411</v>
      </c>
      <c r="O1293" t="s">
        <v>244</v>
      </c>
      <c r="P1293">
        <v>211</v>
      </c>
      <c r="Q1293" t="s">
        <v>245</v>
      </c>
      <c r="R1293" t="s">
        <v>244</v>
      </c>
      <c r="T1293" t="s">
        <v>290</v>
      </c>
      <c r="U1293" t="s">
        <v>9755</v>
      </c>
      <c r="V1293">
        <v>2</v>
      </c>
      <c r="W1293">
        <v>3</v>
      </c>
      <c r="X1293" t="s">
        <v>218</v>
      </c>
      <c r="Z1293" t="s">
        <v>219</v>
      </c>
      <c r="AC1293">
        <v>0</v>
      </c>
      <c r="AE1293">
        <v>0</v>
      </c>
      <c r="AI1293" t="s">
        <v>220</v>
      </c>
      <c r="AJ1293" t="s">
        <v>221</v>
      </c>
      <c r="AK1293" s="15">
        <v>43508</v>
      </c>
      <c r="AL1293">
        <v>6102.66</v>
      </c>
      <c r="AM1293">
        <f t="shared" si="60"/>
        <v>39</v>
      </c>
      <c r="AN1293" t="str">
        <f t="shared" si="61"/>
        <v>39-43</v>
      </c>
      <c r="AO1293" t="str">
        <f t="shared" si="62"/>
        <v>6.000 a 7.999</v>
      </c>
    </row>
    <row r="1294" spans="1:41" x14ac:dyDescent="0.25">
      <c r="A1294" t="s">
        <v>4745</v>
      </c>
      <c r="B1294" t="s">
        <v>207</v>
      </c>
      <c r="C1294">
        <v>2062422</v>
      </c>
      <c r="D1294">
        <v>4310908667</v>
      </c>
      <c r="E1294" t="s">
        <v>4746</v>
      </c>
      <c r="F1294" t="s">
        <v>209</v>
      </c>
      <c r="G1294" t="s">
        <v>4747</v>
      </c>
      <c r="H1294" t="s">
        <v>225</v>
      </c>
      <c r="I1294" t="s">
        <v>212</v>
      </c>
      <c r="K1294" t="s">
        <v>213</v>
      </c>
      <c r="M1294">
        <v>733</v>
      </c>
      <c r="N1294" t="s">
        <v>1177</v>
      </c>
      <c r="O1294" t="s">
        <v>215</v>
      </c>
      <c r="P1294">
        <v>585</v>
      </c>
      <c r="Q1294" t="s">
        <v>1033</v>
      </c>
      <c r="R1294" t="s">
        <v>215</v>
      </c>
      <c r="T1294" t="s">
        <v>217</v>
      </c>
      <c r="U1294" t="s">
        <v>9756</v>
      </c>
      <c r="V1294">
        <v>4</v>
      </c>
      <c r="W1294">
        <v>7</v>
      </c>
      <c r="X1294" t="s">
        <v>218</v>
      </c>
      <c r="Z1294" t="s">
        <v>219</v>
      </c>
      <c r="AC1294">
        <v>0</v>
      </c>
      <c r="AE1294">
        <v>0</v>
      </c>
      <c r="AI1294" t="s">
        <v>220</v>
      </c>
      <c r="AJ1294" t="s">
        <v>221</v>
      </c>
      <c r="AK1294" s="15">
        <v>41556</v>
      </c>
      <c r="AL1294">
        <v>8644.32</v>
      </c>
      <c r="AM1294">
        <f t="shared" si="60"/>
        <v>43</v>
      </c>
      <c r="AN1294" t="str">
        <f t="shared" si="61"/>
        <v>39-43</v>
      </c>
      <c r="AO1294" t="str">
        <f t="shared" si="62"/>
        <v>8.000 a 9.999</v>
      </c>
    </row>
    <row r="1295" spans="1:41" x14ac:dyDescent="0.25">
      <c r="A1295" t="s">
        <v>4748</v>
      </c>
      <c r="B1295" t="s">
        <v>207</v>
      </c>
      <c r="C1295">
        <v>1829075</v>
      </c>
      <c r="D1295">
        <v>7808716693</v>
      </c>
      <c r="E1295" t="s">
        <v>4749</v>
      </c>
      <c r="F1295" t="s">
        <v>233</v>
      </c>
      <c r="G1295" t="s">
        <v>4750</v>
      </c>
      <c r="H1295" t="s">
        <v>287</v>
      </c>
      <c r="I1295" t="s">
        <v>212</v>
      </c>
      <c r="K1295" t="s">
        <v>213</v>
      </c>
      <c r="M1295">
        <v>107</v>
      </c>
      <c r="N1295" t="s">
        <v>2929</v>
      </c>
      <c r="O1295" t="s">
        <v>228</v>
      </c>
      <c r="P1295">
        <v>92</v>
      </c>
      <c r="Q1295" t="s">
        <v>724</v>
      </c>
      <c r="R1295" t="s">
        <v>228</v>
      </c>
      <c r="T1295" t="s">
        <v>217</v>
      </c>
      <c r="U1295" t="s">
        <v>9755</v>
      </c>
      <c r="V1295">
        <v>4</v>
      </c>
      <c r="W1295">
        <v>8</v>
      </c>
      <c r="X1295" t="s">
        <v>218</v>
      </c>
      <c r="Z1295" t="s">
        <v>219</v>
      </c>
      <c r="AC1295">
        <v>0</v>
      </c>
      <c r="AE1295">
        <v>0</v>
      </c>
      <c r="AI1295" t="s">
        <v>220</v>
      </c>
      <c r="AJ1295" t="s">
        <v>221</v>
      </c>
      <c r="AK1295" s="15">
        <v>40512</v>
      </c>
      <c r="AL1295">
        <v>4663.6499999999996</v>
      </c>
      <c r="AM1295">
        <f t="shared" si="60"/>
        <v>38</v>
      </c>
      <c r="AN1295" t="str">
        <f t="shared" si="61"/>
        <v>34-38</v>
      </c>
      <c r="AO1295" t="str">
        <f t="shared" si="62"/>
        <v>4.000 a 5.999</v>
      </c>
    </row>
    <row r="1296" spans="1:41" x14ac:dyDescent="0.25">
      <c r="A1296" t="s">
        <v>4751</v>
      </c>
      <c r="B1296" t="s">
        <v>207</v>
      </c>
      <c r="C1296">
        <v>1752825</v>
      </c>
      <c r="D1296">
        <v>81513186604</v>
      </c>
      <c r="E1296" t="s">
        <v>4752</v>
      </c>
      <c r="F1296" t="s">
        <v>233</v>
      </c>
      <c r="G1296" t="s">
        <v>4753</v>
      </c>
      <c r="H1296" t="s">
        <v>225</v>
      </c>
      <c r="I1296" t="s">
        <v>212</v>
      </c>
      <c r="K1296" t="s">
        <v>213</v>
      </c>
      <c r="M1296">
        <v>399</v>
      </c>
      <c r="N1296" t="s">
        <v>525</v>
      </c>
      <c r="O1296" t="s">
        <v>298</v>
      </c>
      <c r="P1296">
        <v>399</v>
      </c>
      <c r="Q1296" t="s">
        <v>525</v>
      </c>
      <c r="R1296" t="s">
        <v>298</v>
      </c>
      <c r="T1296" t="s">
        <v>290</v>
      </c>
      <c r="U1296" t="s">
        <v>9755</v>
      </c>
      <c r="V1296">
        <v>3</v>
      </c>
      <c r="W1296">
        <v>9</v>
      </c>
      <c r="X1296" t="s">
        <v>218</v>
      </c>
      <c r="Z1296" t="s">
        <v>219</v>
      </c>
      <c r="AC1296">
        <v>0</v>
      </c>
      <c r="AE1296">
        <v>0</v>
      </c>
      <c r="AI1296" t="s">
        <v>220</v>
      </c>
      <c r="AJ1296" t="s">
        <v>221</v>
      </c>
      <c r="AK1296" s="15">
        <v>40204</v>
      </c>
      <c r="AL1296">
        <v>3587.43</v>
      </c>
      <c r="AM1296">
        <f t="shared" si="60"/>
        <v>47</v>
      </c>
      <c r="AN1296" t="str">
        <f t="shared" si="61"/>
        <v>44-48</v>
      </c>
      <c r="AO1296" t="str">
        <f t="shared" si="62"/>
        <v>2.000 a 3.999</v>
      </c>
    </row>
    <row r="1297" spans="1:41" x14ac:dyDescent="0.25">
      <c r="A1297" t="s">
        <v>4754</v>
      </c>
      <c r="B1297" t="s">
        <v>239</v>
      </c>
      <c r="C1297">
        <v>3140201</v>
      </c>
      <c r="D1297">
        <v>10954043693</v>
      </c>
      <c r="E1297" t="s">
        <v>4755</v>
      </c>
      <c r="F1297" t="s">
        <v>209</v>
      </c>
      <c r="G1297" t="s">
        <v>4756</v>
      </c>
      <c r="H1297" t="s">
        <v>225</v>
      </c>
      <c r="I1297" t="s">
        <v>212</v>
      </c>
      <c r="K1297" t="s">
        <v>213</v>
      </c>
      <c r="M1297">
        <v>498</v>
      </c>
      <c r="N1297" t="s">
        <v>423</v>
      </c>
      <c r="O1297" t="s">
        <v>244</v>
      </c>
      <c r="P1297">
        <v>179</v>
      </c>
      <c r="Q1297" t="s">
        <v>380</v>
      </c>
      <c r="R1297" t="s">
        <v>283</v>
      </c>
      <c r="T1297" t="s">
        <v>217</v>
      </c>
      <c r="U1297" t="s">
        <v>9755</v>
      </c>
      <c r="V1297">
        <v>2</v>
      </c>
      <c r="W1297">
        <v>3</v>
      </c>
      <c r="X1297" t="s">
        <v>218</v>
      </c>
      <c r="Z1297" t="s">
        <v>219</v>
      </c>
      <c r="AC1297">
        <v>0</v>
      </c>
      <c r="AE1297">
        <v>0</v>
      </c>
      <c r="AI1297" t="s">
        <v>220</v>
      </c>
      <c r="AJ1297" t="s">
        <v>221</v>
      </c>
      <c r="AK1297" s="15">
        <v>43677</v>
      </c>
      <c r="AL1297">
        <v>3627.3</v>
      </c>
      <c r="AM1297">
        <f t="shared" si="60"/>
        <v>31</v>
      </c>
      <c r="AN1297" t="str">
        <f t="shared" si="61"/>
        <v>29-33</v>
      </c>
      <c r="AO1297" t="str">
        <f t="shared" si="62"/>
        <v>2.000 a 3.999</v>
      </c>
    </row>
    <row r="1298" spans="1:41" x14ac:dyDescent="0.25">
      <c r="A1298" t="s">
        <v>4757</v>
      </c>
      <c r="B1298" t="s">
        <v>207</v>
      </c>
      <c r="C1298">
        <v>1668014</v>
      </c>
      <c r="D1298">
        <v>33374089828</v>
      </c>
      <c r="E1298" t="s">
        <v>4758</v>
      </c>
      <c r="F1298" t="s">
        <v>233</v>
      </c>
      <c r="G1298" t="s">
        <v>4759</v>
      </c>
      <c r="H1298" t="s">
        <v>529</v>
      </c>
      <c r="I1298" t="s">
        <v>212</v>
      </c>
      <c r="K1298" t="s">
        <v>317</v>
      </c>
      <c r="M1298">
        <v>245</v>
      </c>
      <c r="N1298" t="s">
        <v>371</v>
      </c>
      <c r="O1298" t="s">
        <v>215</v>
      </c>
      <c r="P1298">
        <v>4</v>
      </c>
      <c r="Q1298" t="s">
        <v>262</v>
      </c>
      <c r="R1298" t="s">
        <v>215</v>
      </c>
      <c r="T1298" t="s">
        <v>217</v>
      </c>
      <c r="U1298" t="s">
        <v>9756</v>
      </c>
      <c r="V1298">
        <v>4</v>
      </c>
      <c r="W1298">
        <v>10</v>
      </c>
      <c r="X1298" t="s">
        <v>218</v>
      </c>
      <c r="Z1298" t="s">
        <v>219</v>
      </c>
      <c r="AC1298">
        <v>26352</v>
      </c>
      <c r="AD1298" t="s">
        <v>4760</v>
      </c>
      <c r="AE1298">
        <v>0</v>
      </c>
      <c r="AI1298" t="s">
        <v>220</v>
      </c>
      <c r="AJ1298" t="s">
        <v>221</v>
      </c>
      <c r="AK1298" s="15">
        <v>41030</v>
      </c>
      <c r="AL1298">
        <v>8601.52</v>
      </c>
      <c r="AM1298">
        <f t="shared" si="60"/>
        <v>38</v>
      </c>
      <c r="AN1298" t="str">
        <f t="shared" si="61"/>
        <v>34-38</v>
      </c>
      <c r="AO1298" t="str">
        <f t="shared" si="62"/>
        <v>8.000 a 9.999</v>
      </c>
    </row>
    <row r="1299" spans="1:41" x14ac:dyDescent="0.25">
      <c r="A1299" t="s">
        <v>4761</v>
      </c>
      <c r="B1299" t="s">
        <v>207</v>
      </c>
      <c r="C1299">
        <v>413197</v>
      </c>
      <c r="D1299">
        <v>64432530600</v>
      </c>
      <c r="E1299" t="s">
        <v>4762</v>
      </c>
      <c r="F1299" t="s">
        <v>233</v>
      </c>
      <c r="G1299" t="s">
        <v>4763</v>
      </c>
      <c r="H1299" t="s">
        <v>225</v>
      </c>
      <c r="I1299" t="s">
        <v>212</v>
      </c>
      <c r="K1299" t="s">
        <v>242</v>
      </c>
      <c r="L1299" t="s">
        <v>256</v>
      </c>
      <c r="M1299">
        <v>288</v>
      </c>
      <c r="N1299" t="s">
        <v>979</v>
      </c>
      <c r="O1299" t="s">
        <v>362</v>
      </c>
      <c r="P1299">
        <v>288</v>
      </c>
      <c r="Q1299" t="s">
        <v>979</v>
      </c>
      <c r="R1299" t="s">
        <v>362</v>
      </c>
      <c r="T1299" t="s">
        <v>499</v>
      </c>
      <c r="U1299" t="s">
        <v>9754</v>
      </c>
      <c r="V1299">
        <v>4</v>
      </c>
      <c r="W1299">
        <v>16</v>
      </c>
      <c r="X1299" t="s">
        <v>218</v>
      </c>
      <c r="Z1299" t="s">
        <v>219</v>
      </c>
      <c r="AC1299">
        <v>0</v>
      </c>
      <c r="AE1299">
        <v>0</v>
      </c>
      <c r="AI1299" t="s">
        <v>220</v>
      </c>
      <c r="AJ1299" t="s">
        <v>221</v>
      </c>
      <c r="AK1299" s="15">
        <v>31547</v>
      </c>
      <c r="AL1299">
        <v>4918.32</v>
      </c>
      <c r="AM1299">
        <f t="shared" si="60"/>
        <v>56</v>
      </c>
      <c r="AN1299" t="str">
        <f t="shared" si="61"/>
        <v>54-58</v>
      </c>
      <c r="AO1299" t="str">
        <f t="shared" si="62"/>
        <v>4.000 a 5.999</v>
      </c>
    </row>
    <row r="1300" spans="1:41" x14ac:dyDescent="0.25">
      <c r="A1300" t="s">
        <v>4764</v>
      </c>
      <c r="B1300" t="s">
        <v>207</v>
      </c>
      <c r="C1300">
        <v>2191027</v>
      </c>
      <c r="D1300">
        <v>84713895687</v>
      </c>
      <c r="E1300" t="s">
        <v>4765</v>
      </c>
      <c r="F1300" t="s">
        <v>233</v>
      </c>
      <c r="G1300" t="s">
        <v>4766</v>
      </c>
      <c r="H1300" t="s">
        <v>225</v>
      </c>
      <c r="I1300" t="s">
        <v>212</v>
      </c>
      <c r="K1300" t="s">
        <v>317</v>
      </c>
      <c r="L1300" t="s">
        <v>4767</v>
      </c>
      <c r="M1300">
        <v>665</v>
      </c>
      <c r="N1300" t="s">
        <v>709</v>
      </c>
      <c r="O1300" t="s">
        <v>228</v>
      </c>
      <c r="P1300">
        <v>29</v>
      </c>
      <c r="Q1300" t="s">
        <v>229</v>
      </c>
      <c r="R1300" t="s">
        <v>215</v>
      </c>
      <c r="T1300" t="s">
        <v>217</v>
      </c>
      <c r="U1300" t="s">
        <v>9756</v>
      </c>
      <c r="V1300">
        <v>1</v>
      </c>
      <c r="W1300">
        <v>12</v>
      </c>
      <c r="X1300" t="s">
        <v>218</v>
      </c>
      <c r="Z1300" t="s">
        <v>219</v>
      </c>
      <c r="AC1300">
        <v>0</v>
      </c>
      <c r="AE1300">
        <v>0</v>
      </c>
      <c r="AI1300" t="s">
        <v>220</v>
      </c>
      <c r="AJ1300" t="s">
        <v>304</v>
      </c>
      <c r="AK1300" s="15">
        <v>38012</v>
      </c>
      <c r="AL1300">
        <v>8956.92</v>
      </c>
      <c r="AM1300">
        <f t="shared" si="60"/>
        <v>50</v>
      </c>
      <c r="AN1300" t="str">
        <f t="shared" si="61"/>
        <v>49-53</v>
      </c>
      <c r="AO1300" t="str">
        <f t="shared" si="62"/>
        <v>8.000 a 9.999</v>
      </c>
    </row>
    <row r="1301" spans="1:41" x14ac:dyDescent="0.25">
      <c r="A1301" t="s">
        <v>4768</v>
      </c>
      <c r="B1301" t="s">
        <v>207</v>
      </c>
      <c r="C1301">
        <v>413113</v>
      </c>
      <c r="D1301">
        <v>71365621634</v>
      </c>
      <c r="E1301" t="s">
        <v>4769</v>
      </c>
      <c r="F1301" t="s">
        <v>233</v>
      </c>
      <c r="G1301" t="s">
        <v>4770</v>
      </c>
      <c r="H1301" t="s">
        <v>211</v>
      </c>
      <c r="I1301" t="s">
        <v>212</v>
      </c>
      <c r="K1301" t="s">
        <v>213</v>
      </c>
      <c r="L1301" t="s">
        <v>1165</v>
      </c>
      <c r="M1301">
        <v>118</v>
      </c>
      <c r="N1301" t="s">
        <v>864</v>
      </c>
      <c r="O1301" t="s">
        <v>228</v>
      </c>
      <c r="P1301">
        <v>117</v>
      </c>
      <c r="Q1301" t="s">
        <v>865</v>
      </c>
      <c r="R1301" t="s">
        <v>228</v>
      </c>
      <c r="T1301" t="s">
        <v>462</v>
      </c>
      <c r="U1301" t="s">
        <v>9753</v>
      </c>
      <c r="V1301">
        <v>4</v>
      </c>
      <c r="W1301">
        <v>16</v>
      </c>
      <c r="X1301" t="s">
        <v>218</v>
      </c>
      <c r="Z1301" t="s">
        <v>219</v>
      </c>
      <c r="AC1301">
        <v>0</v>
      </c>
      <c r="AE1301">
        <v>0</v>
      </c>
      <c r="AI1301" t="s">
        <v>220</v>
      </c>
      <c r="AJ1301" t="s">
        <v>221</v>
      </c>
      <c r="AK1301" s="15">
        <v>31835</v>
      </c>
      <c r="AL1301">
        <v>3550.25</v>
      </c>
      <c r="AM1301">
        <f t="shared" si="60"/>
        <v>55</v>
      </c>
      <c r="AN1301" t="str">
        <f t="shared" si="61"/>
        <v>54-58</v>
      </c>
      <c r="AO1301" t="str">
        <f t="shared" si="62"/>
        <v>2.000 a 3.999</v>
      </c>
    </row>
    <row r="1302" spans="1:41" x14ac:dyDescent="0.25">
      <c r="A1302" t="s">
        <v>4771</v>
      </c>
      <c r="B1302" t="s">
        <v>239</v>
      </c>
      <c r="C1302">
        <v>411397</v>
      </c>
      <c r="D1302">
        <v>43152767668</v>
      </c>
      <c r="E1302" t="s">
        <v>4772</v>
      </c>
      <c r="F1302" t="s">
        <v>233</v>
      </c>
      <c r="G1302" t="s">
        <v>4773</v>
      </c>
      <c r="H1302" t="s">
        <v>225</v>
      </c>
      <c r="I1302" t="s">
        <v>212</v>
      </c>
      <c r="K1302" t="s">
        <v>213</v>
      </c>
      <c r="L1302" t="s">
        <v>1657</v>
      </c>
      <c r="M1302">
        <v>771</v>
      </c>
      <c r="N1302" t="s">
        <v>303</v>
      </c>
      <c r="O1302" t="s">
        <v>283</v>
      </c>
      <c r="P1302">
        <v>769</v>
      </c>
      <c r="Q1302" t="s">
        <v>288</v>
      </c>
      <c r="R1302" t="s">
        <v>283</v>
      </c>
      <c r="T1302" t="s">
        <v>449</v>
      </c>
      <c r="U1302" t="s">
        <v>9755</v>
      </c>
      <c r="V1302">
        <v>1</v>
      </c>
      <c r="W1302">
        <v>16</v>
      </c>
      <c r="X1302" t="s">
        <v>218</v>
      </c>
      <c r="Z1302" t="s">
        <v>219</v>
      </c>
      <c r="AC1302">
        <v>0</v>
      </c>
      <c r="AE1302">
        <v>0</v>
      </c>
      <c r="AI1302" t="s">
        <v>220</v>
      </c>
      <c r="AJ1302" t="s">
        <v>221</v>
      </c>
      <c r="AK1302" s="15">
        <v>30133</v>
      </c>
      <c r="AL1302">
        <v>6607.46</v>
      </c>
      <c r="AM1302">
        <f t="shared" si="60"/>
        <v>60</v>
      </c>
      <c r="AN1302" t="str">
        <f t="shared" si="61"/>
        <v>59-63</v>
      </c>
      <c r="AO1302" t="str">
        <f t="shared" si="62"/>
        <v>6.000 a 7.999</v>
      </c>
    </row>
    <row r="1303" spans="1:41" x14ac:dyDescent="0.25">
      <c r="A1303" t="s">
        <v>4771</v>
      </c>
      <c r="B1303" t="s">
        <v>239</v>
      </c>
      <c r="C1303">
        <v>1035082</v>
      </c>
      <c r="D1303">
        <v>12282073134</v>
      </c>
      <c r="E1303" t="s">
        <v>4774</v>
      </c>
      <c r="F1303" t="s">
        <v>233</v>
      </c>
      <c r="G1303" t="s">
        <v>4775</v>
      </c>
      <c r="H1303" t="s">
        <v>211</v>
      </c>
      <c r="I1303" t="s">
        <v>212</v>
      </c>
      <c r="K1303" t="s">
        <v>242</v>
      </c>
      <c r="L1303" t="s">
        <v>3811</v>
      </c>
      <c r="M1303">
        <v>754</v>
      </c>
      <c r="N1303" t="s">
        <v>2373</v>
      </c>
      <c r="O1303" t="s">
        <v>283</v>
      </c>
      <c r="P1303">
        <v>743</v>
      </c>
      <c r="Q1303" t="s">
        <v>282</v>
      </c>
      <c r="R1303" t="s">
        <v>283</v>
      </c>
      <c r="T1303" t="s">
        <v>1975</v>
      </c>
      <c r="U1303" t="s">
        <v>9752</v>
      </c>
      <c r="V1303">
        <v>1</v>
      </c>
      <c r="W1303">
        <v>16</v>
      </c>
      <c r="X1303" t="s">
        <v>218</v>
      </c>
      <c r="Z1303" t="s">
        <v>219</v>
      </c>
      <c r="AC1303">
        <v>0</v>
      </c>
      <c r="AE1303">
        <v>0</v>
      </c>
      <c r="AI1303" t="s">
        <v>220</v>
      </c>
      <c r="AJ1303" t="s">
        <v>221</v>
      </c>
      <c r="AK1303" s="15">
        <v>33913</v>
      </c>
      <c r="AL1303">
        <v>3264.08</v>
      </c>
      <c r="AM1303">
        <f t="shared" si="60"/>
        <v>66</v>
      </c>
      <c r="AN1303" t="str">
        <f t="shared" si="61"/>
        <v>64-68</v>
      </c>
      <c r="AO1303" t="str">
        <f t="shared" si="62"/>
        <v>2.000 a 3.999</v>
      </c>
    </row>
    <row r="1304" spans="1:41" x14ac:dyDescent="0.25">
      <c r="A1304" t="s">
        <v>4776</v>
      </c>
      <c r="B1304" t="s">
        <v>239</v>
      </c>
      <c r="C1304">
        <v>1940554</v>
      </c>
      <c r="D1304">
        <v>5024910605</v>
      </c>
      <c r="E1304" t="s">
        <v>4777</v>
      </c>
      <c r="F1304" t="s">
        <v>233</v>
      </c>
      <c r="G1304" t="s">
        <v>4778</v>
      </c>
      <c r="H1304" t="s">
        <v>211</v>
      </c>
      <c r="I1304" t="s">
        <v>212</v>
      </c>
      <c r="K1304" t="s">
        <v>213</v>
      </c>
      <c r="M1304">
        <v>485</v>
      </c>
      <c r="N1304" t="s">
        <v>411</v>
      </c>
      <c r="O1304" t="s">
        <v>244</v>
      </c>
      <c r="P1304">
        <v>211</v>
      </c>
      <c r="Q1304" t="s">
        <v>245</v>
      </c>
      <c r="R1304" t="s">
        <v>244</v>
      </c>
      <c r="T1304" t="s">
        <v>217</v>
      </c>
      <c r="U1304" t="s">
        <v>9755</v>
      </c>
      <c r="V1304">
        <v>4</v>
      </c>
      <c r="W1304">
        <v>8</v>
      </c>
      <c r="X1304" t="s">
        <v>218</v>
      </c>
      <c r="Z1304" t="s">
        <v>219</v>
      </c>
      <c r="AC1304">
        <v>0</v>
      </c>
      <c r="AE1304">
        <v>0</v>
      </c>
      <c r="AI1304" t="s">
        <v>220</v>
      </c>
      <c r="AJ1304" t="s">
        <v>221</v>
      </c>
      <c r="AK1304" s="15">
        <v>41033</v>
      </c>
      <c r="AL1304">
        <v>10932.9</v>
      </c>
      <c r="AM1304">
        <f t="shared" si="60"/>
        <v>42</v>
      </c>
      <c r="AN1304" t="str">
        <f t="shared" si="61"/>
        <v>39-43</v>
      </c>
      <c r="AO1304" t="str">
        <f t="shared" si="62"/>
        <v>10.000 a 11.999</v>
      </c>
    </row>
    <row r="1305" spans="1:41" x14ac:dyDescent="0.25">
      <c r="A1305" t="s">
        <v>4779</v>
      </c>
      <c r="B1305" t="s">
        <v>207</v>
      </c>
      <c r="C1305">
        <v>1828387</v>
      </c>
      <c r="D1305">
        <v>53429753600</v>
      </c>
      <c r="E1305" t="s">
        <v>4780</v>
      </c>
      <c r="F1305" t="s">
        <v>233</v>
      </c>
      <c r="G1305" t="s">
        <v>4781</v>
      </c>
      <c r="H1305" t="s">
        <v>225</v>
      </c>
      <c r="I1305" t="s">
        <v>212</v>
      </c>
      <c r="K1305" t="s">
        <v>213</v>
      </c>
      <c r="M1305">
        <v>407</v>
      </c>
      <c r="N1305" t="s">
        <v>795</v>
      </c>
      <c r="O1305" t="s">
        <v>215</v>
      </c>
      <c r="P1305">
        <v>407</v>
      </c>
      <c r="Q1305" t="s">
        <v>795</v>
      </c>
      <c r="R1305" t="s">
        <v>215</v>
      </c>
      <c r="T1305" t="s">
        <v>230</v>
      </c>
      <c r="U1305" t="s">
        <v>9756</v>
      </c>
      <c r="V1305">
        <v>4</v>
      </c>
      <c r="W1305">
        <v>8</v>
      </c>
      <c r="X1305" t="s">
        <v>218</v>
      </c>
      <c r="Z1305" t="s">
        <v>219</v>
      </c>
      <c r="AC1305">
        <v>0</v>
      </c>
      <c r="AE1305">
        <v>0</v>
      </c>
      <c r="AI1305" t="s">
        <v>220</v>
      </c>
      <c r="AJ1305" t="s">
        <v>221</v>
      </c>
      <c r="AK1305" s="15">
        <v>40512</v>
      </c>
      <c r="AL1305">
        <v>9316.32</v>
      </c>
      <c r="AM1305">
        <f t="shared" si="60"/>
        <v>58</v>
      </c>
      <c r="AN1305" t="str">
        <f t="shared" si="61"/>
        <v>54-58</v>
      </c>
      <c r="AO1305" t="str">
        <f t="shared" si="62"/>
        <v>8.000 a 9.999</v>
      </c>
    </row>
    <row r="1306" spans="1:41" x14ac:dyDescent="0.25">
      <c r="A1306" t="s">
        <v>4782</v>
      </c>
      <c r="B1306" t="s">
        <v>239</v>
      </c>
      <c r="C1306">
        <v>1362502</v>
      </c>
      <c r="D1306">
        <v>4843741680</v>
      </c>
      <c r="E1306" t="s">
        <v>4783</v>
      </c>
      <c r="F1306" t="s">
        <v>209</v>
      </c>
      <c r="G1306" t="s">
        <v>4784</v>
      </c>
      <c r="H1306" t="s">
        <v>335</v>
      </c>
      <c r="I1306" t="s">
        <v>212</v>
      </c>
      <c r="K1306" t="s">
        <v>213</v>
      </c>
      <c r="L1306" t="s">
        <v>235</v>
      </c>
      <c r="M1306">
        <v>212</v>
      </c>
      <c r="N1306" t="s">
        <v>1668</v>
      </c>
      <c r="O1306" t="s">
        <v>244</v>
      </c>
      <c r="P1306">
        <v>211</v>
      </c>
      <c r="Q1306" t="s">
        <v>245</v>
      </c>
      <c r="R1306" t="s">
        <v>244</v>
      </c>
      <c r="T1306" t="s">
        <v>230</v>
      </c>
      <c r="U1306" t="s">
        <v>9755</v>
      </c>
      <c r="V1306">
        <v>4</v>
      </c>
      <c r="W1306">
        <v>13</v>
      </c>
      <c r="X1306" t="s">
        <v>218</v>
      </c>
      <c r="Z1306" t="s">
        <v>219</v>
      </c>
      <c r="AC1306">
        <v>0</v>
      </c>
      <c r="AE1306">
        <v>0</v>
      </c>
      <c r="AI1306" t="s">
        <v>220</v>
      </c>
      <c r="AJ1306" t="s">
        <v>221</v>
      </c>
      <c r="AK1306" s="15">
        <v>37524</v>
      </c>
      <c r="AL1306">
        <v>7036.8</v>
      </c>
      <c r="AM1306">
        <f t="shared" si="60"/>
        <v>42</v>
      </c>
      <c r="AN1306" t="str">
        <f t="shared" si="61"/>
        <v>39-43</v>
      </c>
      <c r="AO1306" t="str">
        <f t="shared" si="62"/>
        <v>6.000 a 7.999</v>
      </c>
    </row>
    <row r="1307" spans="1:41" x14ac:dyDescent="0.25">
      <c r="A1307" t="s">
        <v>4785</v>
      </c>
      <c r="B1307" t="s">
        <v>207</v>
      </c>
      <c r="C1307">
        <v>413127</v>
      </c>
      <c r="D1307">
        <v>53927559687</v>
      </c>
      <c r="E1307" t="s">
        <v>4786</v>
      </c>
      <c r="F1307" t="s">
        <v>233</v>
      </c>
      <c r="G1307" t="s">
        <v>4787</v>
      </c>
      <c r="H1307" t="s">
        <v>225</v>
      </c>
      <c r="I1307" t="s">
        <v>212</v>
      </c>
      <c r="K1307" t="s">
        <v>213</v>
      </c>
      <c r="L1307" t="s">
        <v>261</v>
      </c>
      <c r="M1307">
        <v>673</v>
      </c>
      <c r="N1307" t="s">
        <v>460</v>
      </c>
      <c r="O1307" t="s">
        <v>215</v>
      </c>
      <c r="P1307">
        <v>80</v>
      </c>
      <c r="Q1307" t="s">
        <v>461</v>
      </c>
      <c r="R1307" t="s">
        <v>215</v>
      </c>
      <c r="T1307" t="s">
        <v>499</v>
      </c>
      <c r="U1307" t="s">
        <v>9753</v>
      </c>
      <c r="V1307">
        <v>4</v>
      </c>
      <c r="W1307">
        <v>16</v>
      </c>
      <c r="X1307" t="s">
        <v>218</v>
      </c>
      <c r="Z1307" t="s">
        <v>219</v>
      </c>
      <c r="AC1307">
        <v>0</v>
      </c>
      <c r="AE1307">
        <v>0</v>
      </c>
      <c r="AI1307" t="s">
        <v>220</v>
      </c>
      <c r="AJ1307" t="s">
        <v>221</v>
      </c>
      <c r="AK1307" s="15">
        <v>31492</v>
      </c>
      <c r="AL1307">
        <v>4381.84</v>
      </c>
      <c r="AM1307">
        <f t="shared" si="60"/>
        <v>57</v>
      </c>
      <c r="AN1307" t="str">
        <f t="shared" si="61"/>
        <v>54-58</v>
      </c>
      <c r="AO1307" t="str">
        <f t="shared" si="62"/>
        <v>4.000 a 5.999</v>
      </c>
    </row>
    <row r="1308" spans="1:41" x14ac:dyDescent="0.25">
      <c r="A1308" t="s">
        <v>4788</v>
      </c>
      <c r="B1308" t="s">
        <v>239</v>
      </c>
      <c r="C1308">
        <v>1123540</v>
      </c>
      <c r="D1308">
        <v>43712797672</v>
      </c>
      <c r="E1308" t="s">
        <v>4789</v>
      </c>
      <c r="F1308" t="s">
        <v>233</v>
      </c>
      <c r="G1308" t="s">
        <v>4790</v>
      </c>
      <c r="H1308" t="s">
        <v>335</v>
      </c>
      <c r="I1308" t="s">
        <v>212</v>
      </c>
      <c r="K1308" t="s">
        <v>242</v>
      </c>
      <c r="L1308" t="s">
        <v>2667</v>
      </c>
      <c r="M1308">
        <v>769</v>
      </c>
      <c r="N1308" t="s">
        <v>288</v>
      </c>
      <c r="O1308" t="s">
        <v>283</v>
      </c>
      <c r="P1308">
        <v>746</v>
      </c>
      <c r="Q1308" t="s">
        <v>289</v>
      </c>
      <c r="R1308" t="s">
        <v>283</v>
      </c>
      <c r="S1308" t="s">
        <v>1002</v>
      </c>
      <c r="T1308" t="s">
        <v>499</v>
      </c>
      <c r="U1308" t="s">
        <v>9754</v>
      </c>
      <c r="V1308">
        <v>4</v>
      </c>
      <c r="W1308">
        <v>16</v>
      </c>
      <c r="X1308" t="s">
        <v>218</v>
      </c>
      <c r="Z1308" t="s">
        <v>219</v>
      </c>
      <c r="AC1308">
        <v>0</v>
      </c>
      <c r="AE1308">
        <v>0</v>
      </c>
      <c r="AI1308" t="s">
        <v>220</v>
      </c>
      <c r="AJ1308" t="s">
        <v>221</v>
      </c>
      <c r="AK1308" s="15">
        <v>34714</v>
      </c>
      <c r="AL1308">
        <v>4608.5</v>
      </c>
      <c r="AM1308">
        <f t="shared" si="60"/>
        <v>59</v>
      </c>
      <c r="AN1308" t="str">
        <f t="shared" si="61"/>
        <v>59-63</v>
      </c>
      <c r="AO1308" t="str">
        <f t="shared" si="62"/>
        <v>4.000 a 5.999</v>
      </c>
    </row>
    <row r="1309" spans="1:41" x14ac:dyDescent="0.25">
      <c r="A1309" t="s">
        <v>4791</v>
      </c>
      <c r="B1309" t="s">
        <v>207</v>
      </c>
      <c r="C1309">
        <v>412058</v>
      </c>
      <c r="D1309">
        <v>26678039653</v>
      </c>
      <c r="E1309" t="s">
        <v>4792</v>
      </c>
      <c r="F1309" t="s">
        <v>233</v>
      </c>
      <c r="G1309" t="s">
        <v>4793</v>
      </c>
      <c r="H1309" t="s">
        <v>211</v>
      </c>
      <c r="I1309" t="s">
        <v>212</v>
      </c>
      <c r="K1309" t="s">
        <v>213</v>
      </c>
      <c r="L1309" t="s">
        <v>3884</v>
      </c>
      <c r="M1309">
        <v>694</v>
      </c>
      <c r="N1309" t="s">
        <v>1394</v>
      </c>
      <c r="O1309" t="s">
        <v>228</v>
      </c>
      <c r="P1309">
        <v>59</v>
      </c>
      <c r="Q1309" t="s">
        <v>251</v>
      </c>
      <c r="R1309" t="s">
        <v>215</v>
      </c>
      <c r="T1309" t="s">
        <v>2760</v>
      </c>
      <c r="U1309" t="s">
        <v>9753</v>
      </c>
      <c r="V1309">
        <v>3</v>
      </c>
      <c r="W1309">
        <v>16</v>
      </c>
      <c r="X1309" t="s">
        <v>218</v>
      </c>
      <c r="Z1309" t="s">
        <v>219</v>
      </c>
      <c r="AC1309">
        <v>0</v>
      </c>
      <c r="AE1309">
        <v>0</v>
      </c>
      <c r="AI1309" t="s">
        <v>220</v>
      </c>
      <c r="AJ1309" t="s">
        <v>221</v>
      </c>
      <c r="AK1309" s="15">
        <v>29291</v>
      </c>
      <c r="AL1309">
        <v>4998.63</v>
      </c>
      <c r="AM1309">
        <f t="shared" si="60"/>
        <v>72</v>
      </c>
      <c r="AN1309" t="str">
        <f t="shared" si="61"/>
        <v>69 ou mais</v>
      </c>
      <c r="AO1309" t="str">
        <f t="shared" si="62"/>
        <v>4.000 a 5.999</v>
      </c>
    </row>
    <row r="1310" spans="1:41" x14ac:dyDescent="0.25">
      <c r="A1310" t="s">
        <v>4794</v>
      </c>
      <c r="B1310" t="s">
        <v>207</v>
      </c>
      <c r="C1310">
        <v>1035068</v>
      </c>
      <c r="D1310">
        <v>93234830606</v>
      </c>
      <c r="E1310" t="s">
        <v>4795</v>
      </c>
      <c r="F1310" t="s">
        <v>233</v>
      </c>
      <c r="G1310" t="s">
        <v>4796</v>
      </c>
      <c r="H1310" t="s">
        <v>211</v>
      </c>
      <c r="I1310" t="s">
        <v>212</v>
      </c>
      <c r="K1310" t="s">
        <v>213</v>
      </c>
      <c r="L1310" t="s">
        <v>934</v>
      </c>
      <c r="M1310">
        <v>71</v>
      </c>
      <c r="N1310" t="s">
        <v>498</v>
      </c>
      <c r="O1310" t="s">
        <v>215</v>
      </c>
      <c r="P1310">
        <v>59</v>
      </c>
      <c r="Q1310" t="s">
        <v>251</v>
      </c>
      <c r="R1310" t="s">
        <v>215</v>
      </c>
      <c r="T1310" t="s">
        <v>252</v>
      </c>
      <c r="U1310" t="s">
        <v>9755</v>
      </c>
      <c r="V1310">
        <v>4</v>
      </c>
      <c r="W1310">
        <v>16</v>
      </c>
      <c r="X1310" t="s">
        <v>218</v>
      </c>
      <c r="Z1310" t="s">
        <v>219</v>
      </c>
      <c r="AC1310">
        <v>0</v>
      </c>
      <c r="AE1310">
        <v>0</v>
      </c>
      <c r="AI1310" t="s">
        <v>220</v>
      </c>
      <c r="AJ1310" t="s">
        <v>221</v>
      </c>
      <c r="AK1310" s="15">
        <v>33750</v>
      </c>
      <c r="AL1310">
        <v>8418.77</v>
      </c>
      <c r="AM1310">
        <f t="shared" si="60"/>
        <v>60</v>
      </c>
      <c r="AN1310" t="str">
        <f t="shared" si="61"/>
        <v>59-63</v>
      </c>
      <c r="AO1310" t="str">
        <f t="shared" si="62"/>
        <v>8.000 a 9.999</v>
      </c>
    </row>
    <row r="1311" spans="1:41" x14ac:dyDescent="0.25">
      <c r="A1311" t="s">
        <v>4797</v>
      </c>
      <c r="B1311" t="s">
        <v>207</v>
      </c>
      <c r="C1311">
        <v>410986</v>
      </c>
      <c r="D1311">
        <v>27313603649</v>
      </c>
      <c r="E1311" t="s">
        <v>4798</v>
      </c>
      <c r="F1311" t="s">
        <v>233</v>
      </c>
      <c r="G1311" t="s">
        <v>4799</v>
      </c>
      <c r="H1311" t="s">
        <v>211</v>
      </c>
      <c r="I1311" t="s">
        <v>212</v>
      </c>
      <c r="K1311" t="s">
        <v>213</v>
      </c>
      <c r="L1311" t="s">
        <v>235</v>
      </c>
      <c r="M1311">
        <v>71</v>
      </c>
      <c r="N1311" t="s">
        <v>498</v>
      </c>
      <c r="O1311" t="s">
        <v>215</v>
      </c>
      <c r="P1311">
        <v>59</v>
      </c>
      <c r="Q1311" t="s">
        <v>251</v>
      </c>
      <c r="R1311" t="s">
        <v>215</v>
      </c>
      <c r="T1311" t="s">
        <v>499</v>
      </c>
      <c r="U1311" t="s">
        <v>9755</v>
      </c>
      <c r="V1311">
        <v>4</v>
      </c>
      <c r="W1311">
        <v>16</v>
      </c>
      <c r="X1311" t="s">
        <v>218</v>
      </c>
      <c r="Z1311" t="s">
        <v>219</v>
      </c>
      <c r="AC1311">
        <v>0</v>
      </c>
      <c r="AE1311">
        <v>0</v>
      </c>
      <c r="AI1311" t="s">
        <v>220</v>
      </c>
      <c r="AJ1311" t="s">
        <v>221</v>
      </c>
      <c r="AK1311" s="15">
        <v>28571</v>
      </c>
      <c r="AL1311">
        <v>8526.98</v>
      </c>
      <c r="AM1311">
        <f t="shared" si="60"/>
        <v>64</v>
      </c>
      <c r="AN1311" t="str">
        <f t="shared" si="61"/>
        <v>64-68</v>
      </c>
      <c r="AO1311" t="str">
        <f t="shared" si="62"/>
        <v>8.000 a 9.999</v>
      </c>
    </row>
    <row r="1312" spans="1:41" x14ac:dyDescent="0.25">
      <c r="A1312" t="s">
        <v>4800</v>
      </c>
      <c r="B1312" t="s">
        <v>207</v>
      </c>
      <c r="C1312">
        <v>411354</v>
      </c>
      <c r="D1312">
        <v>35032081604</v>
      </c>
      <c r="E1312" t="s">
        <v>3988</v>
      </c>
      <c r="F1312" t="s">
        <v>233</v>
      </c>
      <c r="G1312" t="s">
        <v>4801</v>
      </c>
      <c r="H1312" t="s">
        <v>211</v>
      </c>
      <c r="I1312" t="s">
        <v>212</v>
      </c>
      <c r="K1312" t="s">
        <v>1736</v>
      </c>
      <c r="L1312" t="s">
        <v>4101</v>
      </c>
      <c r="M1312">
        <v>685</v>
      </c>
      <c r="N1312" t="s">
        <v>875</v>
      </c>
      <c r="O1312" t="s">
        <v>215</v>
      </c>
      <c r="P1312">
        <v>59</v>
      </c>
      <c r="Q1312" t="s">
        <v>251</v>
      </c>
      <c r="R1312" t="s">
        <v>215</v>
      </c>
      <c r="T1312" t="s">
        <v>449</v>
      </c>
      <c r="U1312" t="s">
        <v>9755</v>
      </c>
      <c r="V1312">
        <v>3</v>
      </c>
      <c r="W1312">
        <v>16</v>
      </c>
      <c r="X1312" t="s">
        <v>218</v>
      </c>
      <c r="Z1312" t="s">
        <v>219</v>
      </c>
      <c r="AC1312">
        <v>0</v>
      </c>
      <c r="AE1312">
        <v>0</v>
      </c>
      <c r="AI1312" t="s">
        <v>220</v>
      </c>
      <c r="AJ1312" t="s">
        <v>221</v>
      </c>
      <c r="AK1312" s="15">
        <v>29840</v>
      </c>
      <c r="AL1312">
        <v>6515.72</v>
      </c>
      <c r="AM1312">
        <f t="shared" si="60"/>
        <v>62</v>
      </c>
      <c r="AN1312" t="str">
        <f t="shared" si="61"/>
        <v>59-63</v>
      </c>
      <c r="AO1312" t="str">
        <f t="shared" si="62"/>
        <v>6.000 a 7.999</v>
      </c>
    </row>
    <row r="1313" spans="1:41" x14ac:dyDescent="0.25">
      <c r="A1313" t="s">
        <v>4802</v>
      </c>
      <c r="B1313" t="s">
        <v>207</v>
      </c>
      <c r="C1313">
        <v>409693</v>
      </c>
      <c r="D1313">
        <v>18226140668</v>
      </c>
      <c r="E1313" t="s">
        <v>4803</v>
      </c>
      <c r="F1313" t="s">
        <v>233</v>
      </c>
      <c r="G1313" t="s">
        <v>4804</v>
      </c>
      <c r="H1313" t="s">
        <v>335</v>
      </c>
      <c r="I1313" t="s">
        <v>212</v>
      </c>
      <c r="K1313" t="s">
        <v>213</v>
      </c>
      <c r="L1313" t="s">
        <v>261</v>
      </c>
      <c r="M1313">
        <v>685</v>
      </c>
      <c r="N1313" t="s">
        <v>875</v>
      </c>
      <c r="O1313" t="s">
        <v>215</v>
      </c>
      <c r="P1313">
        <v>59</v>
      </c>
      <c r="Q1313" t="s">
        <v>251</v>
      </c>
      <c r="R1313" t="s">
        <v>215</v>
      </c>
      <c r="T1313" t="s">
        <v>290</v>
      </c>
      <c r="U1313" t="s">
        <v>9755</v>
      </c>
      <c r="V1313">
        <v>3</v>
      </c>
      <c r="W1313">
        <v>16</v>
      </c>
      <c r="X1313" t="s">
        <v>218</v>
      </c>
      <c r="Z1313" t="s">
        <v>219</v>
      </c>
      <c r="AC1313">
        <v>0</v>
      </c>
      <c r="AE1313">
        <v>0</v>
      </c>
      <c r="AI1313" t="s">
        <v>220</v>
      </c>
      <c r="AJ1313" t="s">
        <v>221</v>
      </c>
      <c r="AK1313" s="15">
        <v>26924</v>
      </c>
      <c r="AL1313">
        <v>6879.08</v>
      </c>
      <c r="AM1313">
        <f t="shared" si="60"/>
        <v>67</v>
      </c>
      <c r="AN1313" t="str">
        <f t="shared" si="61"/>
        <v>64-68</v>
      </c>
      <c r="AO1313" t="str">
        <f t="shared" si="62"/>
        <v>6.000 a 7.999</v>
      </c>
    </row>
    <row r="1314" spans="1:41" x14ac:dyDescent="0.25">
      <c r="A1314" t="s">
        <v>4805</v>
      </c>
      <c r="B1314" t="s">
        <v>207</v>
      </c>
      <c r="C1314">
        <v>1206243</v>
      </c>
      <c r="D1314">
        <v>50442104634</v>
      </c>
      <c r="E1314" t="s">
        <v>4806</v>
      </c>
      <c r="F1314" t="s">
        <v>233</v>
      </c>
      <c r="G1314" t="s">
        <v>4807</v>
      </c>
      <c r="H1314" t="s">
        <v>225</v>
      </c>
      <c r="I1314" t="s">
        <v>212</v>
      </c>
      <c r="K1314" t="s">
        <v>213</v>
      </c>
      <c r="L1314" t="s">
        <v>235</v>
      </c>
      <c r="M1314">
        <v>414</v>
      </c>
      <c r="N1314" t="s">
        <v>587</v>
      </c>
      <c r="O1314" t="s">
        <v>215</v>
      </c>
      <c r="P1314">
        <v>414</v>
      </c>
      <c r="Q1314" t="s">
        <v>587</v>
      </c>
      <c r="R1314" t="s">
        <v>215</v>
      </c>
      <c r="T1314" t="s">
        <v>217</v>
      </c>
      <c r="U1314" t="s">
        <v>9755</v>
      </c>
      <c r="V1314">
        <v>4</v>
      </c>
      <c r="W1314">
        <v>16</v>
      </c>
      <c r="X1314" t="s">
        <v>218</v>
      </c>
      <c r="Z1314" t="s">
        <v>219</v>
      </c>
      <c r="AC1314">
        <v>0</v>
      </c>
      <c r="AE1314">
        <v>0</v>
      </c>
      <c r="AI1314" t="s">
        <v>220</v>
      </c>
      <c r="AJ1314" t="s">
        <v>221</v>
      </c>
      <c r="AK1314" s="15">
        <v>35286</v>
      </c>
      <c r="AL1314">
        <v>6431.04</v>
      </c>
      <c r="AM1314">
        <f t="shared" si="60"/>
        <v>58</v>
      </c>
      <c r="AN1314" t="str">
        <f t="shared" si="61"/>
        <v>54-58</v>
      </c>
      <c r="AO1314" t="str">
        <f t="shared" si="62"/>
        <v>6.000 a 7.999</v>
      </c>
    </row>
    <row r="1315" spans="1:41" x14ac:dyDescent="0.25">
      <c r="A1315" t="s">
        <v>4808</v>
      </c>
      <c r="B1315" t="s">
        <v>239</v>
      </c>
      <c r="C1315">
        <v>412753</v>
      </c>
      <c r="D1315">
        <v>52625508604</v>
      </c>
      <c r="E1315" t="s">
        <v>4809</v>
      </c>
      <c r="F1315" t="s">
        <v>233</v>
      </c>
      <c r="G1315" t="s">
        <v>4810</v>
      </c>
      <c r="H1315" t="s">
        <v>225</v>
      </c>
      <c r="I1315" t="s">
        <v>212</v>
      </c>
      <c r="K1315" t="s">
        <v>213</v>
      </c>
      <c r="L1315" t="s">
        <v>934</v>
      </c>
      <c r="M1315">
        <v>771</v>
      </c>
      <c r="N1315" t="s">
        <v>303</v>
      </c>
      <c r="O1315" t="s">
        <v>283</v>
      </c>
      <c r="P1315">
        <v>746</v>
      </c>
      <c r="Q1315" t="s">
        <v>289</v>
      </c>
      <c r="R1315" t="s">
        <v>283</v>
      </c>
      <c r="T1315" t="s">
        <v>462</v>
      </c>
      <c r="U1315" t="s">
        <v>9754</v>
      </c>
      <c r="V1315">
        <v>4</v>
      </c>
      <c r="W1315">
        <v>16</v>
      </c>
      <c r="X1315" t="s">
        <v>218</v>
      </c>
      <c r="Z1315" t="s">
        <v>219</v>
      </c>
      <c r="AC1315">
        <v>0</v>
      </c>
      <c r="AE1315">
        <v>0</v>
      </c>
      <c r="AI1315" t="s">
        <v>220</v>
      </c>
      <c r="AJ1315" t="s">
        <v>221</v>
      </c>
      <c r="AK1315" s="15">
        <v>31798</v>
      </c>
      <c r="AL1315">
        <v>5168.1000000000004</v>
      </c>
      <c r="AM1315">
        <f t="shared" si="60"/>
        <v>58</v>
      </c>
      <c r="AN1315" t="str">
        <f t="shared" si="61"/>
        <v>54-58</v>
      </c>
      <c r="AO1315" t="str">
        <f t="shared" si="62"/>
        <v>4.000 a 5.999</v>
      </c>
    </row>
    <row r="1316" spans="1:41" x14ac:dyDescent="0.25">
      <c r="A1316" t="s">
        <v>4811</v>
      </c>
      <c r="B1316" t="s">
        <v>207</v>
      </c>
      <c r="C1316">
        <v>410940</v>
      </c>
      <c r="D1316">
        <v>30189144653</v>
      </c>
      <c r="E1316" t="s">
        <v>4812</v>
      </c>
      <c r="F1316" t="s">
        <v>233</v>
      </c>
      <c r="G1316" t="s">
        <v>4813</v>
      </c>
      <c r="H1316" t="s">
        <v>225</v>
      </c>
      <c r="I1316" t="s">
        <v>212</v>
      </c>
      <c r="K1316" t="s">
        <v>213</v>
      </c>
      <c r="L1316" t="s">
        <v>2989</v>
      </c>
      <c r="M1316">
        <v>694</v>
      </c>
      <c r="N1316" t="s">
        <v>1394</v>
      </c>
      <c r="O1316" t="s">
        <v>228</v>
      </c>
      <c r="P1316">
        <v>59</v>
      </c>
      <c r="Q1316" t="s">
        <v>251</v>
      </c>
      <c r="R1316" t="s">
        <v>215</v>
      </c>
      <c r="T1316" t="s">
        <v>499</v>
      </c>
      <c r="U1316" t="s">
        <v>9754</v>
      </c>
      <c r="V1316">
        <v>4</v>
      </c>
      <c r="W1316">
        <v>16</v>
      </c>
      <c r="X1316" t="s">
        <v>218</v>
      </c>
      <c r="Z1316" t="s">
        <v>219</v>
      </c>
      <c r="AC1316">
        <v>0</v>
      </c>
      <c r="AE1316">
        <v>0</v>
      </c>
      <c r="AI1316" t="s">
        <v>220</v>
      </c>
      <c r="AJ1316" t="s">
        <v>221</v>
      </c>
      <c r="AK1316" s="15">
        <v>28380</v>
      </c>
      <c r="AL1316">
        <v>7321.34</v>
      </c>
      <c r="AM1316">
        <f t="shared" si="60"/>
        <v>67</v>
      </c>
      <c r="AN1316" t="str">
        <f t="shared" si="61"/>
        <v>64-68</v>
      </c>
      <c r="AO1316" t="str">
        <f t="shared" si="62"/>
        <v>6.000 a 7.999</v>
      </c>
    </row>
    <row r="1317" spans="1:41" x14ac:dyDescent="0.25">
      <c r="A1317" t="s">
        <v>4814</v>
      </c>
      <c r="B1317" t="s">
        <v>239</v>
      </c>
      <c r="C1317">
        <v>413577</v>
      </c>
      <c r="D1317">
        <v>57812616649</v>
      </c>
      <c r="E1317" t="s">
        <v>4815</v>
      </c>
      <c r="F1317" t="s">
        <v>233</v>
      </c>
      <c r="G1317" t="s">
        <v>4816</v>
      </c>
      <c r="H1317" t="s">
        <v>211</v>
      </c>
      <c r="I1317" t="s">
        <v>212</v>
      </c>
      <c r="K1317" t="s">
        <v>213</v>
      </c>
      <c r="L1317" t="s">
        <v>1165</v>
      </c>
      <c r="M1317">
        <v>776</v>
      </c>
      <c r="N1317" t="s">
        <v>1441</v>
      </c>
      <c r="O1317" t="s">
        <v>283</v>
      </c>
      <c r="P1317">
        <v>179</v>
      </c>
      <c r="Q1317" t="s">
        <v>380</v>
      </c>
      <c r="R1317" t="s">
        <v>283</v>
      </c>
      <c r="T1317" t="s">
        <v>217</v>
      </c>
      <c r="U1317" t="s">
        <v>9754</v>
      </c>
      <c r="V1317">
        <v>4</v>
      </c>
      <c r="W1317">
        <v>16</v>
      </c>
      <c r="X1317" t="s">
        <v>218</v>
      </c>
      <c r="Z1317" t="s">
        <v>219</v>
      </c>
      <c r="AC1317">
        <v>0</v>
      </c>
      <c r="AE1317">
        <v>0</v>
      </c>
      <c r="AI1317" t="s">
        <v>220</v>
      </c>
      <c r="AJ1317" t="s">
        <v>221</v>
      </c>
      <c r="AK1317" s="15">
        <v>33511</v>
      </c>
      <c r="AL1317">
        <v>5884.54</v>
      </c>
      <c r="AM1317">
        <f t="shared" si="60"/>
        <v>58</v>
      </c>
      <c r="AN1317" t="str">
        <f t="shared" si="61"/>
        <v>54-58</v>
      </c>
      <c r="AO1317" t="str">
        <f t="shared" si="62"/>
        <v>4.000 a 5.999</v>
      </c>
    </row>
    <row r="1318" spans="1:41" x14ac:dyDescent="0.25">
      <c r="A1318" t="s">
        <v>4817</v>
      </c>
      <c r="B1318" t="s">
        <v>207</v>
      </c>
      <c r="C1318">
        <v>2313000</v>
      </c>
      <c r="D1318">
        <v>7652756600</v>
      </c>
      <c r="E1318" t="s">
        <v>4005</v>
      </c>
      <c r="F1318" t="s">
        <v>233</v>
      </c>
      <c r="G1318" t="s">
        <v>4818</v>
      </c>
      <c r="H1318" t="s">
        <v>211</v>
      </c>
      <c r="I1318" t="s">
        <v>212</v>
      </c>
      <c r="K1318" t="s">
        <v>213</v>
      </c>
      <c r="M1318">
        <v>332</v>
      </c>
      <c r="N1318" t="s">
        <v>346</v>
      </c>
      <c r="O1318" t="s">
        <v>345</v>
      </c>
      <c r="P1318">
        <v>332</v>
      </c>
      <c r="Q1318" t="s">
        <v>346</v>
      </c>
      <c r="R1318" t="s">
        <v>345</v>
      </c>
      <c r="T1318" t="s">
        <v>252</v>
      </c>
      <c r="U1318" t="s">
        <v>9755</v>
      </c>
      <c r="V1318">
        <v>4</v>
      </c>
      <c r="W1318">
        <v>5</v>
      </c>
      <c r="X1318" t="s">
        <v>218</v>
      </c>
      <c r="Z1318" t="s">
        <v>219</v>
      </c>
      <c r="AC1318">
        <v>0</v>
      </c>
      <c r="AE1318">
        <v>0</v>
      </c>
      <c r="AI1318" t="s">
        <v>220</v>
      </c>
      <c r="AJ1318" t="s">
        <v>221</v>
      </c>
      <c r="AK1318" s="15">
        <v>42503</v>
      </c>
      <c r="AL1318">
        <v>3998.03</v>
      </c>
      <c r="AM1318">
        <f t="shared" si="60"/>
        <v>33</v>
      </c>
      <c r="AN1318" t="str">
        <f t="shared" si="61"/>
        <v>29-33</v>
      </c>
      <c r="AO1318" t="str">
        <f t="shared" si="62"/>
        <v>2.000 a 3.999</v>
      </c>
    </row>
    <row r="1319" spans="1:41" x14ac:dyDescent="0.25">
      <c r="A1319" t="s">
        <v>4819</v>
      </c>
      <c r="B1319" t="s">
        <v>207</v>
      </c>
      <c r="C1319">
        <v>412675</v>
      </c>
      <c r="D1319">
        <v>35035951634</v>
      </c>
      <c r="E1319" t="s">
        <v>4820</v>
      </c>
      <c r="F1319" t="s">
        <v>233</v>
      </c>
      <c r="G1319" t="s">
        <v>4821</v>
      </c>
      <c r="H1319" t="s">
        <v>225</v>
      </c>
      <c r="I1319" t="s">
        <v>212</v>
      </c>
      <c r="K1319" t="s">
        <v>213</v>
      </c>
      <c r="L1319" t="s">
        <v>2209</v>
      </c>
      <c r="M1319">
        <v>356</v>
      </c>
      <c r="N1319" t="s">
        <v>1214</v>
      </c>
      <c r="O1319" t="s">
        <v>215</v>
      </c>
      <c r="P1319">
        <v>356</v>
      </c>
      <c r="Q1319" t="s">
        <v>1214</v>
      </c>
      <c r="R1319" t="s">
        <v>215</v>
      </c>
      <c r="T1319" t="s">
        <v>263</v>
      </c>
      <c r="U1319" t="s">
        <v>9755</v>
      </c>
      <c r="V1319">
        <v>4</v>
      </c>
      <c r="W1319">
        <v>16</v>
      </c>
      <c r="X1319" t="s">
        <v>218</v>
      </c>
      <c r="Z1319" t="s">
        <v>219</v>
      </c>
      <c r="AC1319">
        <v>0</v>
      </c>
      <c r="AE1319">
        <v>0</v>
      </c>
      <c r="AI1319" t="s">
        <v>220</v>
      </c>
      <c r="AJ1319" t="s">
        <v>221</v>
      </c>
      <c r="AK1319" s="15">
        <v>31455</v>
      </c>
      <c r="AL1319">
        <v>11262.6</v>
      </c>
      <c r="AM1319">
        <f t="shared" si="60"/>
        <v>62</v>
      </c>
      <c r="AN1319" t="str">
        <f t="shared" si="61"/>
        <v>59-63</v>
      </c>
      <c r="AO1319" t="str">
        <f t="shared" si="62"/>
        <v>10.000 a 11.999</v>
      </c>
    </row>
    <row r="1320" spans="1:41" x14ac:dyDescent="0.25">
      <c r="A1320" t="s">
        <v>4822</v>
      </c>
      <c r="B1320" t="s">
        <v>207</v>
      </c>
      <c r="C1320">
        <v>410918</v>
      </c>
      <c r="D1320">
        <v>21240604653</v>
      </c>
      <c r="E1320" t="s">
        <v>4823</v>
      </c>
      <c r="F1320" t="s">
        <v>233</v>
      </c>
      <c r="G1320" t="s">
        <v>4824</v>
      </c>
      <c r="H1320" t="s">
        <v>225</v>
      </c>
      <c r="I1320" t="s">
        <v>212</v>
      </c>
      <c r="K1320" t="s">
        <v>213</v>
      </c>
      <c r="L1320" t="s">
        <v>261</v>
      </c>
      <c r="M1320">
        <v>694</v>
      </c>
      <c r="N1320" t="s">
        <v>1394</v>
      </c>
      <c r="O1320" t="s">
        <v>228</v>
      </c>
      <c r="P1320">
        <v>59</v>
      </c>
      <c r="Q1320" t="s">
        <v>251</v>
      </c>
      <c r="R1320" t="s">
        <v>215</v>
      </c>
      <c r="T1320" t="s">
        <v>462</v>
      </c>
      <c r="U1320" t="s">
        <v>9755</v>
      </c>
      <c r="V1320">
        <v>2</v>
      </c>
      <c r="W1320">
        <v>16</v>
      </c>
      <c r="X1320" t="s">
        <v>218</v>
      </c>
      <c r="Z1320" t="s">
        <v>219</v>
      </c>
      <c r="AC1320">
        <v>0</v>
      </c>
      <c r="AE1320">
        <v>0</v>
      </c>
      <c r="AI1320" t="s">
        <v>220</v>
      </c>
      <c r="AJ1320" t="s">
        <v>221</v>
      </c>
      <c r="AK1320" s="15">
        <v>29891</v>
      </c>
      <c r="AL1320">
        <v>6649.96</v>
      </c>
      <c r="AM1320">
        <f t="shared" si="60"/>
        <v>69</v>
      </c>
      <c r="AN1320" t="str">
        <f t="shared" si="61"/>
        <v>69 ou mais</v>
      </c>
      <c r="AO1320" t="str">
        <f t="shared" si="62"/>
        <v>6.000 a 7.999</v>
      </c>
    </row>
    <row r="1321" spans="1:41" x14ac:dyDescent="0.25">
      <c r="A1321" t="s">
        <v>4825</v>
      </c>
      <c r="B1321" t="s">
        <v>207</v>
      </c>
      <c r="C1321">
        <v>413508</v>
      </c>
      <c r="D1321">
        <v>57487600610</v>
      </c>
      <c r="E1321" t="s">
        <v>4826</v>
      </c>
      <c r="F1321" t="s">
        <v>233</v>
      </c>
      <c r="G1321" t="s">
        <v>4827</v>
      </c>
      <c r="H1321" t="s">
        <v>211</v>
      </c>
      <c r="I1321" t="s">
        <v>212</v>
      </c>
      <c r="K1321" t="s">
        <v>213</v>
      </c>
      <c r="L1321" t="s">
        <v>4828</v>
      </c>
      <c r="M1321">
        <v>71</v>
      </c>
      <c r="N1321" t="s">
        <v>498</v>
      </c>
      <c r="O1321" t="s">
        <v>215</v>
      </c>
      <c r="P1321">
        <v>59</v>
      </c>
      <c r="Q1321" t="s">
        <v>251</v>
      </c>
      <c r="R1321" t="s">
        <v>215</v>
      </c>
      <c r="T1321" t="s">
        <v>290</v>
      </c>
      <c r="U1321" t="s">
        <v>9754</v>
      </c>
      <c r="V1321">
        <v>4</v>
      </c>
      <c r="W1321">
        <v>16</v>
      </c>
      <c r="X1321" t="s">
        <v>218</v>
      </c>
      <c r="Z1321" t="s">
        <v>219</v>
      </c>
      <c r="AC1321">
        <v>0</v>
      </c>
      <c r="AE1321">
        <v>0</v>
      </c>
      <c r="AI1321" t="s">
        <v>220</v>
      </c>
      <c r="AJ1321" t="s">
        <v>221</v>
      </c>
      <c r="AK1321" s="15">
        <v>33248</v>
      </c>
      <c r="AL1321">
        <v>4732.51</v>
      </c>
      <c r="AM1321">
        <f t="shared" si="60"/>
        <v>56</v>
      </c>
      <c r="AN1321" t="str">
        <f t="shared" si="61"/>
        <v>54-58</v>
      </c>
      <c r="AO1321" t="str">
        <f t="shared" si="62"/>
        <v>4.000 a 5.999</v>
      </c>
    </row>
    <row r="1322" spans="1:41" x14ac:dyDescent="0.25">
      <c r="A1322" t="s">
        <v>4829</v>
      </c>
      <c r="B1322" t="s">
        <v>239</v>
      </c>
      <c r="C1322">
        <v>1123646</v>
      </c>
      <c r="D1322">
        <v>27480798172</v>
      </c>
      <c r="E1322" t="s">
        <v>4830</v>
      </c>
      <c r="F1322" t="s">
        <v>233</v>
      </c>
      <c r="G1322" t="s">
        <v>4831</v>
      </c>
      <c r="H1322" t="s">
        <v>211</v>
      </c>
      <c r="I1322" t="s">
        <v>212</v>
      </c>
      <c r="K1322" t="s">
        <v>242</v>
      </c>
      <c r="L1322" t="s">
        <v>4832</v>
      </c>
      <c r="M1322">
        <v>771</v>
      </c>
      <c r="N1322" t="s">
        <v>303</v>
      </c>
      <c r="O1322" t="s">
        <v>283</v>
      </c>
      <c r="P1322">
        <v>746</v>
      </c>
      <c r="Q1322" t="s">
        <v>289</v>
      </c>
      <c r="R1322" t="s">
        <v>283</v>
      </c>
      <c r="T1322" t="s">
        <v>217</v>
      </c>
      <c r="U1322" t="s">
        <v>9755</v>
      </c>
      <c r="V1322">
        <v>4</v>
      </c>
      <c r="W1322">
        <v>16</v>
      </c>
      <c r="X1322" t="s">
        <v>218</v>
      </c>
      <c r="Z1322" t="s">
        <v>219</v>
      </c>
      <c r="AC1322">
        <v>0</v>
      </c>
      <c r="AE1322">
        <v>0</v>
      </c>
      <c r="AI1322" t="s">
        <v>220</v>
      </c>
      <c r="AJ1322" t="s">
        <v>221</v>
      </c>
      <c r="AK1322" s="15">
        <v>34708</v>
      </c>
      <c r="AL1322">
        <v>7599.68</v>
      </c>
      <c r="AM1322">
        <f t="shared" si="60"/>
        <v>59</v>
      </c>
      <c r="AN1322" t="str">
        <f t="shared" si="61"/>
        <v>59-63</v>
      </c>
      <c r="AO1322" t="str">
        <f t="shared" si="62"/>
        <v>6.000 a 7.999</v>
      </c>
    </row>
    <row r="1323" spans="1:41" x14ac:dyDescent="0.25">
      <c r="A1323" t="s">
        <v>4833</v>
      </c>
      <c r="B1323" t="s">
        <v>207</v>
      </c>
      <c r="C1323">
        <v>3217269</v>
      </c>
      <c r="D1323">
        <v>8969918655</v>
      </c>
      <c r="E1323" t="s">
        <v>4834</v>
      </c>
      <c r="F1323" t="s">
        <v>233</v>
      </c>
      <c r="G1323" t="s">
        <v>4835</v>
      </c>
      <c r="H1323" t="s">
        <v>211</v>
      </c>
      <c r="I1323" t="s">
        <v>212</v>
      </c>
      <c r="K1323" t="s">
        <v>213</v>
      </c>
      <c r="M1323">
        <v>36</v>
      </c>
      <c r="N1323" t="s">
        <v>1918</v>
      </c>
      <c r="O1323" t="s">
        <v>215</v>
      </c>
      <c r="P1323">
        <v>29</v>
      </c>
      <c r="Q1323" t="s">
        <v>229</v>
      </c>
      <c r="R1323" t="s">
        <v>215</v>
      </c>
      <c r="S1323" t="s">
        <v>1002</v>
      </c>
      <c r="T1323" t="s">
        <v>217</v>
      </c>
      <c r="U1323" t="s">
        <v>9755</v>
      </c>
      <c r="V1323">
        <v>2</v>
      </c>
      <c r="W1323">
        <v>2</v>
      </c>
      <c r="X1323" t="s">
        <v>218</v>
      </c>
      <c r="Z1323" t="s">
        <v>219</v>
      </c>
      <c r="AC1323">
        <v>0</v>
      </c>
      <c r="AE1323">
        <v>0</v>
      </c>
      <c r="AI1323" t="s">
        <v>220</v>
      </c>
      <c r="AJ1323" t="s">
        <v>221</v>
      </c>
      <c r="AK1323" s="15">
        <v>44208</v>
      </c>
      <c r="AL1323">
        <v>3704.84</v>
      </c>
      <c r="AM1323">
        <f t="shared" si="60"/>
        <v>35</v>
      </c>
      <c r="AN1323" t="str">
        <f t="shared" si="61"/>
        <v>34-38</v>
      </c>
      <c r="AO1323" t="str">
        <f t="shared" si="62"/>
        <v>2.000 a 3.999</v>
      </c>
    </row>
    <row r="1324" spans="1:41" x14ac:dyDescent="0.25">
      <c r="A1324" t="s">
        <v>4836</v>
      </c>
      <c r="B1324" t="s">
        <v>239</v>
      </c>
      <c r="C1324">
        <v>1123359</v>
      </c>
      <c r="D1324">
        <v>48368539668</v>
      </c>
      <c r="E1324" t="s">
        <v>4837</v>
      </c>
      <c r="F1324" t="s">
        <v>233</v>
      </c>
      <c r="G1324" t="s">
        <v>4838</v>
      </c>
      <c r="H1324" t="s">
        <v>225</v>
      </c>
      <c r="I1324" t="s">
        <v>212</v>
      </c>
      <c r="K1324" t="s">
        <v>213</v>
      </c>
      <c r="L1324" t="s">
        <v>4839</v>
      </c>
      <c r="M1324">
        <v>498</v>
      </c>
      <c r="N1324" t="s">
        <v>423</v>
      </c>
      <c r="O1324" t="s">
        <v>244</v>
      </c>
      <c r="P1324">
        <v>211</v>
      </c>
      <c r="Q1324" t="s">
        <v>245</v>
      </c>
      <c r="R1324" t="s">
        <v>244</v>
      </c>
      <c r="T1324" t="s">
        <v>290</v>
      </c>
      <c r="U1324" t="s">
        <v>9755</v>
      </c>
      <c r="V1324">
        <v>4</v>
      </c>
      <c r="W1324">
        <v>16</v>
      </c>
      <c r="X1324" t="s">
        <v>218</v>
      </c>
      <c r="Z1324" t="s">
        <v>219</v>
      </c>
      <c r="AC1324">
        <v>0</v>
      </c>
      <c r="AE1324">
        <v>0</v>
      </c>
      <c r="AI1324" t="s">
        <v>220</v>
      </c>
      <c r="AJ1324" t="s">
        <v>221</v>
      </c>
      <c r="AK1324" s="15">
        <v>34683</v>
      </c>
      <c r="AL1324">
        <v>11990.6</v>
      </c>
      <c r="AM1324">
        <f t="shared" si="60"/>
        <v>56</v>
      </c>
      <c r="AN1324" t="str">
        <f t="shared" si="61"/>
        <v>54-58</v>
      </c>
      <c r="AO1324" t="str">
        <f t="shared" si="62"/>
        <v>10.000 a 11.999</v>
      </c>
    </row>
    <row r="1325" spans="1:41" x14ac:dyDescent="0.25">
      <c r="A1325" t="s">
        <v>4840</v>
      </c>
      <c r="B1325" t="s">
        <v>207</v>
      </c>
      <c r="C1325">
        <v>2220320</v>
      </c>
      <c r="D1325">
        <v>33293643604</v>
      </c>
      <c r="E1325" t="s">
        <v>4841</v>
      </c>
      <c r="F1325" t="s">
        <v>233</v>
      </c>
      <c r="G1325" t="s">
        <v>4842</v>
      </c>
      <c r="H1325" t="s">
        <v>225</v>
      </c>
      <c r="I1325" t="s">
        <v>212</v>
      </c>
      <c r="K1325" t="s">
        <v>213</v>
      </c>
      <c r="M1325">
        <v>301</v>
      </c>
      <c r="N1325" t="s">
        <v>297</v>
      </c>
      <c r="O1325" t="s">
        <v>298</v>
      </c>
      <c r="P1325">
        <v>0</v>
      </c>
      <c r="T1325" t="s">
        <v>327</v>
      </c>
      <c r="X1325" t="s">
        <v>761</v>
      </c>
      <c r="Z1325" t="s">
        <v>219</v>
      </c>
      <c r="AC1325">
        <v>0</v>
      </c>
      <c r="AE1325">
        <v>0</v>
      </c>
      <c r="AI1325" t="s">
        <v>220</v>
      </c>
      <c r="AJ1325" t="s">
        <v>762</v>
      </c>
      <c r="AK1325" s="15">
        <v>41907</v>
      </c>
      <c r="AL1325">
        <v>0</v>
      </c>
      <c r="AM1325">
        <f t="shared" si="60"/>
        <v>61</v>
      </c>
      <c r="AN1325" t="str">
        <f t="shared" si="61"/>
        <v>59-63</v>
      </c>
      <c r="AO1325" t="str">
        <f t="shared" si="62"/>
        <v>até 1.999</v>
      </c>
    </row>
    <row r="1326" spans="1:41" x14ac:dyDescent="0.25">
      <c r="A1326" t="s">
        <v>4843</v>
      </c>
      <c r="B1326" t="s">
        <v>207</v>
      </c>
      <c r="C1326">
        <v>1968665</v>
      </c>
      <c r="D1326">
        <v>74689185620</v>
      </c>
      <c r="E1326" t="s">
        <v>4844</v>
      </c>
      <c r="F1326" t="s">
        <v>233</v>
      </c>
      <c r="G1326" t="s">
        <v>4845</v>
      </c>
      <c r="H1326" t="s">
        <v>211</v>
      </c>
      <c r="I1326" t="s">
        <v>212</v>
      </c>
      <c r="K1326" t="s">
        <v>213</v>
      </c>
      <c r="M1326">
        <v>869</v>
      </c>
      <c r="N1326" t="s">
        <v>1140</v>
      </c>
      <c r="O1326" t="s">
        <v>215</v>
      </c>
      <c r="P1326">
        <v>59</v>
      </c>
      <c r="Q1326" t="s">
        <v>251</v>
      </c>
      <c r="R1326" t="s">
        <v>215</v>
      </c>
      <c r="T1326" t="s">
        <v>290</v>
      </c>
      <c r="U1326" t="s">
        <v>9755</v>
      </c>
      <c r="V1326">
        <v>1</v>
      </c>
      <c r="W1326">
        <v>7</v>
      </c>
      <c r="X1326" t="s">
        <v>218</v>
      </c>
      <c r="Z1326" t="s">
        <v>219</v>
      </c>
      <c r="AC1326">
        <v>0</v>
      </c>
      <c r="AE1326">
        <v>0</v>
      </c>
      <c r="AI1326" t="s">
        <v>220</v>
      </c>
      <c r="AJ1326" t="s">
        <v>221</v>
      </c>
      <c r="AK1326" s="15">
        <v>41172</v>
      </c>
      <c r="AL1326">
        <v>3462.21</v>
      </c>
      <c r="AM1326">
        <f t="shared" si="60"/>
        <v>53</v>
      </c>
      <c r="AN1326" t="str">
        <f t="shared" si="61"/>
        <v>49-53</v>
      </c>
      <c r="AO1326" t="str">
        <f t="shared" si="62"/>
        <v>2.000 a 3.999</v>
      </c>
    </row>
    <row r="1327" spans="1:41" x14ac:dyDescent="0.25">
      <c r="A1327" t="s">
        <v>4846</v>
      </c>
      <c r="B1327" t="s">
        <v>207</v>
      </c>
      <c r="C1327">
        <v>2408445</v>
      </c>
      <c r="D1327">
        <v>3629889190</v>
      </c>
      <c r="E1327" t="s">
        <v>4847</v>
      </c>
      <c r="F1327" t="s">
        <v>233</v>
      </c>
      <c r="G1327" t="s">
        <v>4848</v>
      </c>
      <c r="H1327" t="s">
        <v>225</v>
      </c>
      <c r="I1327" t="s">
        <v>212</v>
      </c>
      <c r="K1327" t="s">
        <v>242</v>
      </c>
      <c r="M1327">
        <v>356</v>
      </c>
      <c r="N1327" t="s">
        <v>1214</v>
      </c>
      <c r="O1327" t="s">
        <v>215</v>
      </c>
      <c r="P1327">
        <v>356</v>
      </c>
      <c r="Q1327" t="s">
        <v>1214</v>
      </c>
      <c r="R1327" t="s">
        <v>215</v>
      </c>
      <c r="T1327" t="s">
        <v>230</v>
      </c>
      <c r="U1327" t="s">
        <v>9754</v>
      </c>
      <c r="V1327">
        <v>4</v>
      </c>
      <c r="W1327">
        <v>4</v>
      </c>
      <c r="X1327" t="s">
        <v>218</v>
      </c>
      <c r="Z1327" t="s">
        <v>219</v>
      </c>
      <c r="AC1327">
        <v>0</v>
      </c>
      <c r="AE1327">
        <v>0</v>
      </c>
      <c r="AI1327" t="s">
        <v>220</v>
      </c>
      <c r="AJ1327" t="s">
        <v>221</v>
      </c>
      <c r="AK1327" s="15">
        <v>42935</v>
      </c>
      <c r="AL1327">
        <v>3719.37</v>
      </c>
      <c r="AM1327">
        <f t="shared" si="60"/>
        <v>29</v>
      </c>
      <c r="AN1327" t="str">
        <f t="shared" si="61"/>
        <v>29-33</v>
      </c>
      <c r="AO1327" t="str">
        <f t="shared" si="62"/>
        <v>2.000 a 3.999</v>
      </c>
    </row>
    <row r="1328" spans="1:41" x14ac:dyDescent="0.25">
      <c r="A1328" t="s">
        <v>4849</v>
      </c>
      <c r="B1328" t="s">
        <v>239</v>
      </c>
      <c r="C1328">
        <v>1123494</v>
      </c>
      <c r="D1328">
        <v>84891319615</v>
      </c>
      <c r="E1328" t="s">
        <v>4850</v>
      </c>
      <c r="F1328" t="s">
        <v>233</v>
      </c>
      <c r="G1328" t="s">
        <v>4851</v>
      </c>
      <c r="H1328" t="s">
        <v>211</v>
      </c>
      <c r="I1328" t="s">
        <v>212</v>
      </c>
      <c r="K1328" t="s">
        <v>213</v>
      </c>
      <c r="L1328" t="s">
        <v>261</v>
      </c>
      <c r="M1328">
        <v>493</v>
      </c>
      <c r="N1328" t="s">
        <v>3348</v>
      </c>
      <c r="O1328" t="s">
        <v>244</v>
      </c>
      <c r="P1328">
        <v>211</v>
      </c>
      <c r="Q1328" t="s">
        <v>245</v>
      </c>
      <c r="R1328" t="s">
        <v>244</v>
      </c>
      <c r="T1328" t="s">
        <v>217</v>
      </c>
      <c r="U1328" t="s">
        <v>9754</v>
      </c>
      <c r="V1328">
        <v>4</v>
      </c>
      <c r="W1328">
        <v>16</v>
      </c>
      <c r="X1328" t="s">
        <v>218</v>
      </c>
      <c r="Z1328" t="s">
        <v>219</v>
      </c>
      <c r="AC1328">
        <v>0</v>
      </c>
      <c r="AE1328">
        <v>0</v>
      </c>
      <c r="AI1328" t="s">
        <v>220</v>
      </c>
      <c r="AJ1328" t="s">
        <v>221</v>
      </c>
      <c r="AK1328" s="15">
        <v>34715</v>
      </c>
      <c r="AL1328">
        <v>8426.75</v>
      </c>
      <c r="AM1328">
        <f t="shared" si="60"/>
        <v>49</v>
      </c>
      <c r="AN1328" t="str">
        <f t="shared" si="61"/>
        <v>49-53</v>
      </c>
      <c r="AO1328" t="str">
        <f t="shared" si="62"/>
        <v>8.000 a 9.999</v>
      </c>
    </row>
    <row r="1329" spans="1:41" x14ac:dyDescent="0.25">
      <c r="A1329" t="s">
        <v>4852</v>
      </c>
      <c r="B1329" t="s">
        <v>239</v>
      </c>
      <c r="C1329">
        <v>1364114</v>
      </c>
      <c r="D1329">
        <v>51118378687</v>
      </c>
      <c r="E1329" t="s">
        <v>4853</v>
      </c>
      <c r="F1329" t="s">
        <v>233</v>
      </c>
      <c r="G1329" t="s">
        <v>4854</v>
      </c>
      <c r="H1329" t="s">
        <v>225</v>
      </c>
      <c r="I1329" t="s">
        <v>212</v>
      </c>
      <c r="K1329" t="s">
        <v>213</v>
      </c>
      <c r="L1329" t="s">
        <v>261</v>
      </c>
      <c r="M1329">
        <v>771</v>
      </c>
      <c r="N1329" t="s">
        <v>303</v>
      </c>
      <c r="O1329" t="s">
        <v>283</v>
      </c>
      <c r="P1329">
        <v>746</v>
      </c>
      <c r="Q1329" t="s">
        <v>289</v>
      </c>
      <c r="R1329" t="s">
        <v>283</v>
      </c>
      <c r="T1329" t="s">
        <v>230</v>
      </c>
      <c r="U1329" t="s">
        <v>9756</v>
      </c>
      <c r="V1329">
        <v>4</v>
      </c>
      <c r="W1329">
        <v>13</v>
      </c>
      <c r="X1329" t="s">
        <v>218</v>
      </c>
      <c r="Z1329" t="s">
        <v>219</v>
      </c>
      <c r="AC1329">
        <v>0</v>
      </c>
      <c r="AE1329">
        <v>0</v>
      </c>
      <c r="AI1329" t="s">
        <v>220</v>
      </c>
      <c r="AJ1329" t="s">
        <v>221</v>
      </c>
      <c r="AK1329" s="15">
        <v>37561</v>
      </c>
      <c r="AL1329">
        <v>27673.16</v>
      </c>
      <c r="AM1329">
        <f t="shared" si="60"/>
        <v>59</v>
      </c>
      <c r="AN1329" t="str">
        <f t="shared" si="61"/>
        <v>59-63</v>
      </c>
      <c r="AO1329" t="str">
        <f t="shared" si="62"/>
        <v>20.000 ou mais</v>
      </c>
    </row>
    <row r="1330" spans="1:41" x14ac:dyDescent="0.25">
      <c r="A1330" t="s">
        <v>4855</v>
      </c>
      <c r="B1330" t="s">
        <v>207</v>
      </c>
      <c r="C1330">
        <v>2033677</v>
      </c>
      <c r="D1330">
        <v>3960351674</v>
      </c>
      <c r="E1330" t="s">
        <v>2512</v>
      </c>
      <c r="F1330" t="s">
        <v>233</v>
      </c>
      <c r="G1330" t="s">
        <v>4856</v>
      </c>
      <c r="H1330" t="s">
        <v>225</v>
      </c>
      <c r="I1330" t="s">
        <v>212</v>
      </c>
      <c r="K1330" t="s">
        <v>317</v>
      </c>
      <c r="M1330">
        <v>4</v>
      </c>
      <c r="N1330" t="s">
        <v>262</v>
      </c>
      <c r="O1330" t="s">
        <v>215</v>
      </c>
      <c r="P1330">
        <v>414</v>
      </c>
      <c r="Q1330" t="s">
        <v>587</v>
      </c>
      <c r="R1330" t="s">
        <v>215</v>
      </c>
      <c r="T1330" t="s">
        <v>217</v>
      </c>
      <c r="U1330" t="s">
        <v>9755</v>
      </c>
      <c r="V1330">
        <v>4</v>
      </c>
      <c r="W1330">
        <v>7</v>
      </c>
      <c r="X1330" t="s">
        <v>218</v>
      </c>
      <c r="Z1330" t="s">
        <v>219</v>
      </c>
      <c r="AC1330">
        <v>0</v>
      </c>
      <c r="AE1330">
        <v>0</v>
      </c>
      <c r="AI1330" t="s">
        <v>220</v>
      </c>
      <c r="AJ1330" t="s">
        <v>221</v>
      </c>
      <c r="AK1330" s="15">
        <v>41437</v>
      </c>
      <c r="AL1330">
        <v>9794.0300000000007</v>
      </c>
      <c r="AM1330">
        <f t="shared" si="60"/>
        <v>43</v>
      </c>
      <c r="AN1330" t="str">
        <f t="shared" si="61"/>
        <v>39-43</v>
      </c>
      <c r="AO1330" t="str">
        <f t="shared" si="62"/>
        <v>8.000 a 9.999</v>
      </c>
    </row>
    <row r="1331" spans="1:41" x14ac:dyDescent="0.25">
      <c r="A1331" t="s">
        <v>4857</v>
      </c>
      <c r="B1331" t="s">
        <v>239</v>
      </c>
      <c r="C1331">
        <v>412719</v>
      </c>
      <c r="D1331">
        <v>30233437649</v>
      </c>
      <c r="E1331" t="s">
        <v>4858</v>
      </c>
      <c r="F1331" t="s">
        <v>233</v>
      </c>
      <c r="G1331" t="s">
        <v>4859</v>
      </c>
      <c r="H1331" t="s">
        <v>225</v>
      </c>
      <c r="I1331" t="s">
        <v>212</v>
      </c>
      <c r="K1331" t="s">
        <v>317</v>
      </c>
      <c r="L1331" t="s">
        <v>4860</v>
      </c>
      <c r="M1331">
        <v>771</v>
      </c>
      <c r="N1331" t="s">
        <v>303</v>
      </c>
      <c r="O1331" t="s">
        <v>283</v>
      </c>
      <c r="P1331">
        <v>746</v>
      </c>
      <c r="Q1331" t="s">
        <v>289</v>
      </c>
      <c r="R1331" t="s">
        <v>283</v>
      </c>
      <c r="T1331" t="s">
        <v>217</v>
      </c>
      <c r="U1331" t="s">
        <v>9756</v>
      </c>
      <c r="V1331">
        <v>3</v>
      </c>
      <c r="W1331">
        <v>16</v>
      </c>
      <c r="X1331" t="s">
        <v>218</v>
      </c>
      <c r="Z1331" t="s">
        <v>219</v>
      </c>
      <c r="AC1331">
        <v>0</v>
      </c>
      <c r="AE1331">
        <v>0</v>
      </c>
      <c r="AI1331" t="s">
        <v>220</v>
      </c>
      <c r="AJ1331" t="s">
        <v>304</v>
      </c>
      <c r="AK1331" s="15">
        <v>31778</v>
      </c>
      <c r="AL1331">
        <v>14184.83</v>
      </c>
      <c r="AM1331">
        <f t="shared" si="60"/>
        <v>68</v>
      </c>
      <c r="AN1331" t="str">
        <f t="shared" si="61"/>
        <v>64-68</v>
      </c>
      <c r="AO1331" t="str">
        <f t="shared" si="62"/>
        <v>14.000 a 15.999</v>
      </c>
    </row>
    <row r="1332" spans="1:41" x14ac:dyDescent="0.25">
      <c r="A1332" t="s">
        <v>4861</v>
      </c>
      <c r="B1332" t="s">
        <v>239</v>
      </c>
      <c r="C1332">
        <v>1454427</v>
      </c>
      <c r="D1332">
        <v>82818592615</v>
      </c>
      <c r="E1332" t="s">
        <v>4862</v>
      </c>
      <c r="F1332" t="s">
        <v>233</v>
      </c>
      <c r="G1332" t="s">
        <v>4863</v>
      </c>
      <c r="H1332" t="s">
        <v>211</v>
      </c>
      <c r="I1332" t="s">
        <v>212</v>
      </c>
      <c r="K1332" t="s">
        <v>242</v>
      </c>
      <c r="L1332" t="s">
        <v>256</v>
      </c>
      <c r="M1332">
        <v>749</v>
      </c>
      <c r="N1332" t="s">
        <v>1089</v>
      </c>
      <c r="O1332" t="s">
        <v>283</v>
      </c>
      <c r="P1332">
        <v>743</v>
      </c>
      <c r="Q1332" t="s">
        <v>282</v>
      </c>
      <c r="R1332" t="s">
        <v>283</v>
      </c>
      <c r="T1332" t="s">
        <v>217</v>
      </c>
      <c r="U1332" t="s">
        <v>9755</v>
      </c>
      <c r="V1332">
        <v>4</v>
      </c>
      <c r="W1332">
        <v>13</v>
      </c>
      <c r="X1332" t="s">
        <v>218</v>
      </c>
      <c r="Z1332" t="s">
        <v>219</v>
      </c>
      <c r="AC1332">
        <v>0</v>
      </c>
      <c r="AE1332">
        <v>0</v>
      </c>
      <c r="AI1332" t="s">
        <v>220</v>
      </c>
      <c r="AJ1332" t="s">
        <v>221</v>
      </c>
      <c r="AK1332" s="15">
        <v>38134</v>
      </c>
      <c r="AL1332">
        <v>7812.54</v>
      </c>
      <c r="AM1332">
        <f t="shared" si="60"/>
        <v>50</v>
      </c>
      <c r="AN1332" t="str">
        <f t="shared" si="61"/>
        <v>49-53</v>
      </c>
      <c r="AO1332" t="str">
        <f t="shared" si="62"/>
        <v>6.000 a 7.999</v>
      </c>
    </row>
    <row r="1333" spans="1:41" x14ac:dyDescent="0.25">
      <c r="A1333" t="s">
        <v>4864</v>
      </c>
      <c r="B1333" t="s">
        <v>207</v>
      </c>
      <c r="C1333">
        <v>413072</v>
      </c>
      <c r="D1333">
        <v>21201862604</v>
      </c>
      <c r="E1333" t="s">
        <v>4865</v>
      </c>
      <c r="F1333" t="s">
        <v>233</v>
      </c>
      <c r="G1333" t="s">
        <v>4866</v>
      </c>
      <c r="H1333" t="s">
        <v>335</v>
      </c>
      <c r="I1333" t="s">
        <v>212</v>
      </c>
      <c r="K1333" t="s">
        <v>213</v>
      </c>
      <c r="L1333" t="s">
        <v>261</v>
      </c>
      <c r="M1333">
        <v>90</v>
      </c>
      <c r="N1333" t="s">
        <v>678</v>
      </c>
      <c r="O1333" t="s">
        <v>215</v>
      </c>
      <c r="P1333">
        <v>89</v>
      </c>
      <c r="Q1333" t="s">
        <v>679</v>
      </c>
      <c r="R1333" t="s">
        <v>215</v>
      </c>
      <c r="T1333" t="s">
        <v>290</v>
      </c>
      <c r="U1333" t="s">
        <v>9755</v>
      </c>
      <c r="V1333">
        <v>4</v>
      </c>
      <c r="W1333">
        <v>16</v>
      </c>
      <c r="X1333" t="s">
        <v>218</v>
      </c>
      <c r="Z1333" t="s">
        <v>219</v>
      </c>
      <c r="AC1333">
        <v>0</v>
      </c>
      <c r="AE1333">
        <v>0</v>
      </c>
      <c r="AI1333" t="s">
        <v>220</v>
      </c>
      <c r="AJ1333" t="s">
        <v>221</v>
      </c>
      <c r="AK1333" s="15">
        <v>31778</v>
      </c>
      <c r="AL1333">
        <v>6359.68</v>
      </c>
      <c r="AM1333">
        <f t="shared" si="60"/>
        <v>66</v>
      </c>
      <c r="AN1333" t="str">
        <f t="shared" si="61"/>
        <v>64-68</v>
      </c>
      <c r="AO1333" t="str">
        <f t="shared" si="62"/>
        <v>6.000 a 7.999</v>
      </c>
    </row>
    <row r="1334" spans="1:41" x14ac:dyDescent="0.25">
      <c r="A1334" t="s">
        <v>4867</v>
      </c>
      <c r="B1334" t="s">
        <v>207</v>
      </c>
      <c r="C1334">
        <v>1476257</v>
      </c>
      <c r="D1334">
        <v>75354012600</v>
      </c>
      <c r="E1334" t="s">
        <v>4868</v>
      </c>
      <c r="F1334" t="s">
        <v>233</v>
      </c>
      <c r="G1334" t="s">
        <v>4869</v>
      </c>
      <c r="H1334" t="s">
        <v>225</v>
      </c>
      <c r="I1334" t="s">
        <v>212</v>
      </c>
      <c r="K1334" t="s">
        <v>213</v>
      </c>
      <c r="L1334" t="s">
        <v>1324</v>
      </c>
      <c r="M1334">
        <v>1244</v>
      </c>
      <c r="N1334" t="s">
        <v>493</v>
      </c>
      <c r="O1334" t="s">
        <v>215</v>
      </c>
      <c r="P1334">
        <v>344</v>
      </c>
      <c r="Q1334" t="s">
        <v>494</v>
      </c>
      <c r="R1334" t="s">
        <v>215</v>
      </c>
      <c r="T1334" t="s">
        <v>290</v>
      </c>
      <c r="U1334" t="s">
        <v>9755</v>
      </c>
      <c r="V1334">
        <v>1</v>
      </c>
      <c r="W1334">
        <v>12</v>
      </c>
      <c r="X1334" t="s">
        <v>218</v>
      </c>
      <c r="Z1334" t="s">
        <v>219</v>
      </c>
      <c r="AC1334">
        <v>0</v>
      </c>
      <c r="AE1334">
        <v>0</v>
      </c>
      <c r="AI1334" t="s">
        <v>220</v>
      </c>
      <c r="AJ1334" t="s">
        <v>221</v>
      </c>
      <c r="AK1334" s="15">
        <v>38294</v>
      </c>
      <c r="AL1334">
        <v>3727.34</v>
      </c>
      <c r="AM1334">
        <f t="shared" si="60"/>
        <v>57</v>
      </c>
      <c r="AN1334" t="str">
        <f t="shared" si="61"/>
        <v>54-58</v>
      </c>
      <c r="AO1334" t="str">
        <f t="shared" si="62"/>
        <v>2.000 a 3.999</v>
      </c>
    </row>
    <row r="1335" spans="1:41" x14ac:dyDescent="0.25">
      <c r="A1335" t="s">
        <v>4870</v>
      </c>
      <c r="B1335" t="s">
        <v>239</v>
      </c>
      <c r="C1335">
        <v>2179266</v>
      </c>
      <c r="D1335">
        <v>53967852687</v>
      </c>
      <c r="E1335" t="s">
        <v>1190</v>
      </c>
      <c r="F1335" t="s">
        <v>233</v>
      </c>
      <c r="G1335" t="s">
        <v>4871</v>
      </c>
      <c r="H1335" t="s">
        <v>225</v>
      </c>
      <c r="I1335" t="s">
        <v>3818</v>
      </c>
      <c r="J1335" t="s">
        <v>4872</v>
      </c>
      <c r="L1335" t="s">
        <v>4873</v>
      </c>
      <c r="M1335">
        <v>771</v>
      </c>
      <c r="N1335" t="s">
        <v>303</v>
      </c>
      <c r="O1335" t="s">
        <v>283</v>
      </c>
      <c r="P1335">
        <v>746</v>
      </c>
      <c r="Q1335" t="s">
        <v>289</v>
      </c>
      <c r="R1335" t="s">
        <v>283</v>
      </c>
      <c r="T1335" t="s">
        <v>263</v>
      </c>
      <c r="U1335" t="s">
        <v>9756</v>
      </c>
      <c r="V1335">
        <v>4</v>
      </c>
      <c r="W1335">
        <v>13</v>
      </c>
      <c r="X1335" t="s">
        <v>218</v>
      </c>
      <c r="Z1335" t="s">
        <v>219</v>
      </c>
      <c r="AC1335">
        <v>0</v>
      </c>
      <c r="AE1335">
        <v>0</v>
      </c>
      <c r="AI1335" t="s">
        <v>220</v>
      </c>
      <c r="AJ1335" t="s">
        <v>221</v>
      </c>
      <c r="AK1335" s="15">
        <v>38134</v>
      </c>
      <c r="AL1335">
        <v>30228.41</v>
      </c>
      <c r="AM1335">
        <f t="shared" si="60"/>
        <v>56</v>
      </c>
      <c r="AN1335" t="str">
        <f t="shared" si="61"/>
        <v>54-58</v>
      </c>
      <c r="AO1335" t="str">
        <f t="shared" si="62"/>
        <v>20.000 ou mais</v>
      </c>
    </row>
    <row r="1336" spans="1:41" x14ac:dyDescent="0.25">
      <c r="A1336" t="s">
        <v>4874</v>
      </c>
      <c r="B1336" t="s">
        <v>239</v>
      </c>
      <c r="C1336">
        <v>410147</v>
      </c>
      <c r="D1336">
        <v>24032824649</v>
      </c>
      <c r="E1336" t="s">
        <v>4875</v>
      </c>
      <c r="F1336" t="s">
        <v>233</v>
      </c>
      <c r="G1336" t="s">
        <v>4876</v>
      </c>
      <c r="H1336" t="s">
        <v>335</v>
      </c>
      <c r="I1336" t="s">
        <v>212</v>
      </c>
      <c r="K1336" t="s">
        <v>213</v>
      </c>
      <c r="L1336" t="s">
        <v>261</v>
      </c>
      <c r="M1336">
        <v>477</v>
      </c>
      <c r="N1336" t="s">
        <v>243</v>
      </c>
      <c r="O1336" t="s">
        <v>244</v>
      </c>
      <c r="P1336">
        <v>211</v>
      </c>
      <c r="Q1336" t="s">
        <v>245</v>
      </c>
      <c r="R1336" t="s">
        <v>244</v>
      </c>
      <c r="T1336" t="s">
        <v>217</v>
      </c>
      <c r="U1336" t="s">
        <v>9755</v>
      </c>
      <c r="V1336">
        <v>3</v>
      </c>
      <c r="W1336">
        <v>16</v>
      </c>
      <c r="X1336" t="s">
        <v>218</v>
      </c>
      <c r="Z1336" t="s">
        <v>219</v>
      </c>
      <c r="AC1336">
        <v>0</v>
      </c>
      <c r="AE1336">
        <v>0</v>
      </c>
      <c r="AI1336" t="s">
        <v>220</v>
      </c>
      <c r="AJ1336" t="s">
        <v>221</v>
      </c>
      <c r="AK1336" s="15">
        <v>28460</v>
      </c>
      <c r="AL1336">
        <v>8376.93</v>
      </c>
      <c r="AM1336">
        <f t="shared" si="60"/>
        <v>66</v>
      </c>
      <c r="AN1336" t="str">
        <f t="shared" si="61"/>
        <v>64-68</v>
      </c>
      <c r="AO1336" t="str">
        <f t="shared" si="62"/>
        <v>8.000 a 9.999</v>
      </c>
    </row>
    <row r="1337" spans="1:41" x14ac:dyDescent="0.25">
      <c r="A1337" t="s">
        <v>4877</v>
      </c>
      <c r="B1337" t="s">
        <v>207</v>
      </c>
      <c r="C1337">
        <v>412643</v>
      </c>
      <c r="D1337">
        <v>65231236691</v>
      </c>
      <c r="E1337" t="s">
        <v>4878</v>
      </c>
      <c r="F1337" t="s">
        <v>233</v>
      </c>
      <c r="G1337" t="s">
        <v>4879</v>
      </c>
      <c r="H1337" t="s">
        <v>225</v>
      </c>
      <c r="I1337" t="s">
        <v>212</v>
      </c>
      <c r="K1337" t="s">
        <v>213</v>
      </c>
      <c r="L1337" t="s">
        <v>577</v>
      </c>
      <c r="M1337">
        <v>118</v>
      </c>
      <c r="N1337" t="s">
        <v>864</v>
      </c>
      <c r="O1337" t="s">
        <v>228</v>
      </c>
      <c r="P1337">
        <v>117</v>
      </c>
      <c r="Q1337" t="s">
        <v>865</v>
      </c>
      <c r="R1337" t="s">
        <v>228</v>
      </c>
      <c r="T1337" t="s">
        <v>462</v>
      </c>
      <c r="U1337" t="s">
        <v>9753</v>
      </c>
      <c r="V1337">
        <v>4</v>
      </c>
      <c r="W1337">
        <v>16</v>
      </c>
      <c r="X1337" t="s">
        <v>218</v>
      </c>
      <c r="Z1337" t="s">
        <v>219</v>
      </c>
      <c r="AC1337">
        <v>0</v>
      </c>
      <c r="AE1337">
        <v>0</v>
      </c>
      <c r="AI1337" t="s">
        <v>220</v>
      </c>
      <c r="AJ1337" t="s">
        <v>221</v>
      </c>
      <c r="AK1337" s="15">
        <v>31453</v>
      </c>
      <c r="AL1337">
        <v>3955.12</v>
      </c>
      <c r="AM1337">
        <f t="shared" si="60"/>
        <v>56</v>
      </c>
      <c r="AN1337" t="str">
        <f t="shared" si="61"/>
        <v>54-58</v>
      </c>
      <c r="AO1337" t="str">
        <f t="shared" si="62"/>
        <v>2.000 a 3.999</v>
      </c>
    </row>
    <row r="1338" spans="1:41" x14ac:dyDescent="0.25">
      <c r="A1338" t="s">
        <v>4880</v>
      </c>
      <c r="B1338" t="s">
        <v>207</v>
      </c>
      <c r="C1338">
        <v>413362</v>
      </c>
      <c r="D1338">
        <v>28969391649</v>
      </c>
      <c r="E1338" t="s">
        <v>4881</v>
      </c>
      <c r="F1338" t="s">
        <v>233</v>
      </c>
      <c r="G1338" t="s">
        <v>4882</v>
      </c>
      <c r="H1338" t="s">
        <v>225</v>
      </c>
      <c r="I1338" t="s">
        <v>212</v>
      </c>
      <c r="K1338" t="s">
        <v>213</v>
      </c>
      <c r="L1338" t="s">
        <v>4883</v>
      </c>
      <c r="M1338">
        <v>694</v>
      </c>
      <c r="N1338" t="s">
        <v>1394</v>
      </c>
      <c r="O1338" t="s">
        <v>228</v>
      </c>
      <c r="P1338">
        <v>59</v>
      </c>
      <c r="Q1338" t="s">
        <v>251</v>
      </c>
      <c r="R1338" t="s">
        <v>215</v>
      </c>
      <c r="T1338" t="s">
        <v>217</v>
      </c>
      <c r="U1338" t="s">
        <v>9755</v>
      </c>
      <c r="V1338">
        <v>2</v>
      </c>
      <c r="W1338">
        <v>16</v>
      </c>
      <c r="X1338" t="s">
        <v>218</v>
      </c>
      <c r="Z1338" t="s">
        <v>219</v>
      </c>
      <c r="AC1338">
        <v>0</v>
      </c>
      <c r="AE1338">
        <v>0</v>
      </c>
      <c r="AI1338" t="s">
        <v>220</v>
      </c>
      <c r="AJ1338" t="s">
        <v>221</v>
      </c>
      <c r="AK1338" s="15">
        <v>32793</v>
      </c>
      <c r="AL1338">
        <v>6320.63</v>
      </c>
      <c r="AM1338">
        <f t="shared" si="60"/>
        <v>65</v>
      </c>
      <c r="AN1338" t="str">
        <f t="shared" si="61"/>
        <v>64-68</v>
      </c>
      <c r="AO1338" t="str">
        <f t="shared" si="62"/>
        <v>6.000 a 7.999</v>
      </c>
    </row>
    <row r="1339" spans="1:41" x14ac:dyDescent="0.25">
      <c r="A1339" t="s">
        <v>4884</v>
      </c>
      <c r="B1339" t="s">
        <v>239</v>
      </c>
      <c r="C1339">
        <v>1280316</v>
      </c>
      <c r="D1339">
        <v>1544312652</v>
      </c>
      <c r="E1339" t="s">
        <v>4885</v>
      </c>
      <c r="F1339" t="s">
        <v>233</v>
      </c>
      <c r="G1339" t="s">
        <v>4886</v>
      </c>
      <c r="H1339" t="s">
        <v>211</v>
      </c>
      <c r="I1339" t="s">
        <v>212</v>
      </c>
      <c r="K1339" t="s">
        <v>213</v>
      </c>
      <c r="M1339">
        <v>498</v>
      </c>
      <c r="N1339" t="s">
        <v>423</v>
      </c>
      <c r="O1339" t="s">
        <v>244</v>
      </c>
      <c r="P1339">
        <v>211</v>
      </c>
      <c r="Q1339" t="s">
        <v>245</v>
      </c>
      <c r="R1339" t="s">
        <v>244</v>
      </c>
      <c r="T1339" t="s">
        <v>217</v>
      </c>
      <c r="U1339" t="s">
        <v>9755</v>
      </c>
      <c r="V1339">
        <v>3</v>
      </c>
      <c r="W1339">
        <v>3</v>
      </c>
      <c r="X1339" t="s">
        <v>218</v>
      </c>
      <c r="Z1339" t="s">
        <v>219</v>
      </c>
      <c r="AC1339">
        <v>0</v>
      </c>
      <c r="AE1339">
        <v>0</v>
      </c>
      <c r="AI1339" t="s">
        <v>220</v>
      </c>
      <c r="AJ1339" t="s">
        <v>221</v>
      </c>
      <c r="AK1339" s="15">
        <v>43518</v>
      </c>
      <c r="AL1339">
        <v>8121.32</v>
      </c>
      <c r="AM1339">
        <f t="shared" si="60"/>
        <v>30</v>
      </c>
      <c r="AN1339" t="str">
        <f t="shared" si="61"/>
        <v>29-33</v>
      </c>
      <c r="AO1339" t="str">
        <f t="shared" si="62"/>
        <v>8.000 a 9.999</v>
      </c>
    </row>
    <row r="1340" spans="1:41" x14ac:dyDescent="0.25">
      <c r="A1340" t="s">
        <v>4887</v>
      </c>
      <c r="B1340" t="s">
        <v>207</v>
      </c>
      <c r="C1340">
        <v>2150651</v>
      </c>
      <c r="D1340">
        <v>40123022134</v>
      </c>
      <c r="E1340" t="s">
        <v>4888</v>
      </c>
      <c r="F1340" t="s">
        <v>233</v>
      </c>
      <c r="G1340" t="s">
        <v>4889</v>
      </c>
      <c r="H1340" t="s">
        <v>211</v>
      </c>
      <c r="I1340" t="s">
        <v>212</v>
      </c>
      <c r="K1340" t="s">
        <v>242</v>
      </c>
      <c r="L1340" t="s">
        <v>256</v>
      </c>
      <c r="M1340">
        <v>665</v>
      </c>
      <c r="N1340" t="s">
        <v>709</v>
      </c>
      <c r="O1340" t="s">
        <v>228</v>
      </c>
      <c r="P1340">
        <v>29</v>
      </c>
      <c r="Q1340" t="s">
        <v>229</v>
      </c>
      <c r="R1340" t="s">
        <v>215</v>
      </c>
      <c r="T1340" t="s">
        <v>263</v>
      </c>
      <c r="U1340" t="s">
        <v>9756</v>
      </c>
      <c r="V1340">
        <v>4</v>
      </c>
      <c r="W1340">
        <v>15</v>
      </c>
      <c r="X1340" t="s">
        <v>218</v>
      </c>
      <c r="Z1340" t="s">
        <v>219</v>
      </c>
      <c r="AC1340">
        <v>0</v>
      </c>
      <c r="AE1340">
        <v>0</v>
      </c>
      <c r="AI1340" t="s">
        <v>220</v>
      </c>
      <c r="AJ1340" t="s">
        <v>304</v>
      </c>
      <c r="AK1340" s="15">
        <v>35264</v>
      </c>
      <c r="AL1340">
        <v>14981.34</v>
      </c>
      <c r="AM1340">
        <f t="shared" si="60"/>
        <v>56</v>
      </c>
      <c r="AN1340" t="str">
        <f t="shared" si="61"/>
        <v>54-58</v>
      </c>
      <c r="AO1340" t="str">
        <f t="shared" si="62"/>
        <v>14.000 a 15.999</v>
      </c>
    </row>
    <row r="1341" spans="1:41" x14ac:dyDescent="0.25">
      <c r="A1341" t="s">
        <v>4890</v>
      </c>
      <c r="B1341" t="s">
        <v>239</v>
      </c>
      <c r="C1341">
        <v>412161</v>
      </c>
      <c r="D1341">
        <v>14718251168</v>
      </c>
      <c r="E1341" t="s">
        <v>4891</v>
      </c>
      <c r="F1341" t="s">
        <v>233</v>
      </c>
      <c r="G1341" t="s">
        <v>4892</v>
      </c>
      <c r="H1341" t="s">
        <v>225</v>
      </c>
      <c r="I1341" t="s">
        <v>212</v>
      </c>
      <c r="K1341" t="s">
        <v>242</v>
      </c>
      <c r="L1341" t="s">
        <v>2396</v>
      </c>
      <c r="M1341">
        <v>479</v>
      </c>
      <c r="N1341" t="s">
        <v>389</v>
      </c>
      <c r="O1341" t="s">
        <v>244</v>
      </c>
      <c r="P1341">
        <v>211</v>
      </c>
      <c r="Q1341" t="s">
        <v>245</v>
      </c>
      <c r="R1341" t="s">
        <v>244</v>
      </c>
      <c r="T1341" t="s">
        <v>449</v>
      </c>
      <c r="U1341" t="s">
        <v>9754</v>
      </c>
      <c r="V1341">
        <v>4</v>
      </c>
      <c r="W1341">
        <v>16</v>
      </c>
      <c r="X1341" t="s">
        <v>218</v>
      </c>
      <c r="Z1341" t="s">
        <v>219</v>
      </c>
      <c r="AC1341">
        <v>0</v>
      </c>
      <c r="AE1341">
        <v>0</v>
      </c>
      <c r="AI1341" t="s">
        <v>220</v>
      </c>
      <c r="AJ1341" t="s">
        <v>221</v>
      </c>
      <c r="AK1341" s="15">
        <v>30326</v>
      </c>
      <c r="AL1341">
        <v>9621.07</v>
      </c>
      <c r="AM1341">
        <f t="shared" si="60"/>
        <v>69</v>
      </c>
      <c r="AN1341" t="str">
        <f t="shared" si="61"/>
        <v>69 ou mais</v>
      </c>
      <c r="AO1341" t="str">
        <f t="shared" si="62"/>
        <v>8.000 a 9.999</v>
      </c>
    </row>
    <row r="1342" spans="1:41" x14ac:dyDescent="0.25">
      <c r="A1342" t="s">
        <v>4893</v>
      </c>
      <c r="B1342" t="s">
        <v>239</v>
      </c>
      <c r="C1342">
        <v>1512723</v>
      </c>
      <c r="D1342">
        <v>36627658615</v>
      </c>
      <c r="E1342" t="s">
        <v>4894</v>
      </c>
      <c r="F1342" t="s">
        <v>233</v>
      </c>
      <c r="G1342" t="s">
        <v>4895</v>
      </c>
      <c r="H1342" t="s">
        <v>225</v>
      </c>
      <c r="I1342" t="s">
        <v>212</v>
      </c>
      <c r="K1342" t="s">
        <v>213</v>
      </c>
      <c r="L1342" t="s">
        <v>1228</v>
      </c>
      <c r="M1342">
        <v>752</v>
      </c>
      <c r="N1342" t="s">
        <v>1306</v>
      </c>
      <c r="O1342" t="s">
        <v>283</v>
      </c>
      <c r="P1342">
        <v>743</v>
      </c>
      <c r="Q1342" t="s">
        <v>282</v>
      </c>
      <c r="R1342" t="s">
        <v>283</v>
      </c>
      <c r="T1342" t="s">
        <v>290</v>
      </c>
      <c r="U1342" t="s">
        <v>9755</v>
      </c>
      <c r="V1342">
        <v>3</v>
      </c>
      <c r="W1342">
        <v>12</v>
      </c>
      <c r="X1342" t="s">
        <v>218</v>
      </c>
      <c r="Z1342" t="s">
        <v>219</v>
      </c>
      <c r="AC1342">
        <v>0</v>
      </c>
      <c r="AE1342">
        <v>0</v>
      </c>
      <c r="AI1342" t="s">
        <v>220</v>
      </c>
      <c r="AJ1342" t="s">
        <v>221</v>
      </c>
      <c r="AK1342" s="15">
        <v>38659</v>
      </c>
      <c r="AL1342">
        <v>4164.71</v>
      </c>
      <c r="AM1342">
        <f t="shared" si="60"/>
        <v>64</v>
      </c>
      <c r="AN1342" t="str">
        <f t="shared" si="61"/>
        <v>64-68</v>
      </c>
      <c r="AO1342" t="str">
        <f t="shared" si="62"/>
        <v>4.000 a 5.999</v>
      </c>
    </row>
    <row r="1343" spans="1:41" x14ac:dyDescent="0.25">
      <c r="A1343" t="s">
        <v>4896</v>
      </c>
      <c r="B1343" t="s">
        <v>207</v>
      </c>
      <c r="C1343">
        <v>3051304</v>
      </c>
      <c r="D1343">
        <v>7166309660</v>
      </c>
      <c r="E1343" t="s">
        <v>4897</v>
      </c>
      <c r="F1343" t="s">
        <v>233</v>
      </c>
      <c r="G1343" t="s">
        <v>4898</v>
      </c>
      <c r="H1343" t="s">
        <v>225</v>
      </c>
      <c r="I1343" t="s">
        <v>212</v>
      </c>
      <c r="K1343" t="s">
        <v>213</v>
      </c>
      <c r="M1343">
        <v>118</v>
      </c>
      <c r="N1343" t="s">
        <v>864</v>
      </c>
      <c r="O1343" t="s">
        <v>228</v>
      </c>
      <c r="P1343">
        <v>117</v>
      </c>
      <c r="Q1343" t="s">
        <v>865</v>
      </c>
      <c r="R1343" t="s">
        <v>228</v>
      </c>
      <c r="T1343" t="s">
        <v>499</v>
      </c>
      <c r="U1343" t="s">
        <v>9754</v>
      </c>
      <c r="V1343">
        <v>3</v>
      </c>
      <c r="W1343">
        <v>3</v>
      </c>
      <c r="X1343" t="s">
        <v>218</v>
      </c>
      <c r="Z1343" t="s">
        <v>219</v>
      </c>
      <c r="AB1343" t="s">
        <v>2129</v>
      </c>
      <c r="AC1343">
        <v>0</v>
      </c>
      <c r="AE1343">
        <v>0</v>
      </c>
      <c r="AG1343" t="s">
        <v>4899</v>
      </c>
      <c r="AH1343" t="s">
        <v>4900</v>
      </c>
      <c r="AI1343" t="s">
        <v>220</v>
      </c>
      <c r="AJ1343" t="s">
        <v>221</v>
      </c>
      <c r="AK1343" s="15">
        <v>43272</v>
      </c>
      <c r="AL1343">
        <v>0</v>
      </c>
      <c r="AM1343">
        <f t="shared" si="60"/>
        <v>34</v>
      </c>
      <c r="AN1343" t="str">
        <f t="shared" si="61"/>
        <v>34-38</v>
      </c>
      <c r="AO1343" t="str">
        <f t="shared" si="62"/>
        <v>até 1.999</v>
      </c>
    </row>
    <row r="1344" spans="1:41" x14ac:dyDescent="0.25">
      <c r="A1344" t="s">
        <v>4901</v>
      </c>
      <c r="B1344" t="s">
        <v>239</v>
      </c>
      <c r="C1344">
        <v>1123392</v>
      </c>
      <c r="D1344">
        <v>60233109668</v>
      </c>
      <c r="E1344" t="s">
        <v>4902</v>
      </c>
      <c r="F1344" t="s">
        <v>233</v>
      </c>
      <c r="G1344" t="s">
        <v>4903</v>
      </c>
      <c r="H1344" t="s">
        <v>225</v>
      </c>
      <c r="I1344" t="s">
        <v>212</v>
      </c>
      <c r="K1344" t="s">
        <v>213</v>
      </c>
      <c r="L1344" t="s">
        <v>934</v>
      </c>
      <c r="M1344">
        <v>771</v>
      </c>
      <c r="N1344" t="s">
        <v>303</v>
      </c>
      <c r="O1344" t="s">
        <v>283</v>
      </c>
      <c r="P1344">
        <v>746</v>
      </c>
      <c r="Q1344" t="s">
        <v>289</v>
      </c>
      <c r="R1344" t="s">
        <v>283</v>
      </c>
      <c r="T1344" t="s">
        <v>462</v>
      </c>
      <c r="U1344" t="s">
        <v>9752</v>
      </c>
      <c r="V1344">
        <v>3</v>
      </c>
      <c r="W1344">
        <v>16</v>
      </c>
      <c r="X1344" t="s">
        <v>218</v>
      </c>
      <c r="Z1344" t="s">
        <v>219</v>
      </c>
      <c r="AC1344">
        <v>0</v>
      </c>
      <c r="AE1344">
        <v>0</v>
      </c>
      <c r="AI1344" t="s">
        <v>220</v>
      </c>
      <c r="AJ1344" t="s">
        <v>221</v>
      </c>
      <c r="AK1344" s="15">
        <v>34691</v>
      </c>
      <c r="AL1344">
        <v>2908.09</v>
      </c>
      <c r="AM1344">
        <f t="shared" si="60"/>
        <v>55</v>
      </c>
      <c r="AN1344" t="str">
        <f t="shared" si="61"/>
        <v>54-58</v>
      </c>
      <c r="AO1344" t="str">
        <f t="shared" si="62"/>
        <v>2.000 a 3.999</v>
      </c>
    </row>
    <row r="1345" spans="1:41" x14ac:dyDescent="0.25">
      <c r="A1345" t="s">
        <v>4904</v>
      </c>
      <c r="B1345" t="s">
        <v>239</v>
      </c>
      <c r="C1345">
        <v>2178805</v>
      </c>
      <c r="D1345">
        <v>48505340663</v>
      </c>
      <c r="E1345" t="s">
        <v>1929</v>
      </c>
      <c r="F1345" t="s">
        <v>233</v>
      </c>
      <c r="G1345" t="s">
        <v>4905</v>
      </c>
      <c r="H1345" t="s">
        <v>225</v>
      </c>
      <c r="I1345" t="s">
        <v>212</v>
      </c>
      <c r="K1345" t="s">
        <v>213</v>
      </c>
      <c r="L1345" t="s">
        <v>261</v>
      </c>
      <c r="M1345">
        <v>771</v>
      </c>
      <c r="N1345" t="s">
        <v>303</v>
      </c>
      <c r="O1345" t="s">
        <v>283</v>
      </c>
      <c r="P1345">
        <v>746</v>
      </c>
      <c r="Q1345" t="s">
        <v>289</v>
      </c>
      <c r="R1345" t="s">
        <v>283</v>
      </c>
      <c r="T1345" t="s">
        <v>263</v>
      </c>
      <c r="U1345" t="s">
        <v>9756</v>
      </c>
      <c r="V1345">
        <v>2</v>
      </c>
      <c r="W1345">
        <v>16</v>
      </c>
      <c r="X1345" t="s">
        <v>218</v>
      </c>
      <c r="Z1345" t="s">
        <v>219</v>
      </c>
      <c r="AC1345">
        <v>0</v>
      </c>
      <c r="AE1345">
        <v>0</v>
      </c>
      <c r="AI1345" t="s">
        <v>220</v>
      </c>
      <c r="AJ1345" t="s">
        <v>221</v>
      </c>
      <c r="AK1345" s="15">
        <v>35738</v>
      </c>
      <c r="AL1345">
        <v>29652.82</v>
      </c>
      <c r="AM1345">
        <f t="shared" si="60"/>
        <v>54</v>
      </c>
      <c r="AN1345" t="str">
        <f t="shared" si="61"/>
        <v>54-58</v>
      </c>
      <c r="AO1345" t="str">
        <f t="shared" si="62"/>
        <v>20.000 ou mais</v>
      </c>
    </row>
    <row r="1346" spans="1:41" x14ac:dyDescent="0.25">
      <c r="A1346" t="s">
        <v>4906</v>
      </c>
      <c r="B1346" t="s">
        <v>239</v>
      </c>
      <c r="C1346">
        <v>1123471</v>
      </c>
      <c r="D1346">
        <v>71806679604</v>
      </c>
      <c r="E1346" t="s">
        <v>4907</v>
      </c>
      <c r="F1346" t="s">
        <v>209</v>
      </c>
      <c r="G1346" t="s">
        <v>4908</v>
      </c>
      <c r="H1346" t="s">
        <v>225</v>
      </c>
      <c r="I1346" t="s">
        <v>212</v>
      </c>
      <c r="K1346" t="s">
        <v>1218</v>
      </c>
      <c r="L1346" t="s">
        <v>2614</v>
      </c>
      <c r="M1346">
        <v>495</v>
      </c>
      <c r="N1346" t="s">
        <v>257</v>
      </c>
      <c r="O1346" t="s">
        <v>244</v>
      </c>
      <c r="P1346">
        <v>211</v>
      </c>
      <c r="Q1346" t="s">
        <v>245</v>
      </c>
      <c r="R1346" t="s">
        <v>244</v>
      </c>
      <c r="T1346" t="s">
        <v>217</v>
      </c>
      <c r="U1346" t="s">
        <v>9756</v>
      </c>
      <c r="V1346">
        <v>3</v>
      </c>
      <c r="W1346">
        <v>16</v>
      </c>
      <c r="X1346" t="s">
        <v>218</v>
      </c>
      <c r="Z1346" t="s">
        <v>219</v>
      </c>
      <c r="AC1346">
        <v>0</v>
      </c>
      <c r="AE1346">
        <v>0</v>
      </c>
      <c r="AI1346" t="s">
        <v>220</v>
      </c>
      <c r="AJ1346" t="s">
        <v>221</v>
      </c>
      <c r="AK1346" s="15">
        <v>34708</v>
      </c>
      <c r="AL1346">
        <v>12713.12</v>
      </c>
      <c r="AM1346">
        <f t="shared" si="60"/>
        <v>56</v>
      </c>
      <c r="AN1346" t="str">
        <f t="shared" si="61"/>
        <v>54-58</v>
      </c>
      <c r="AO1346" t="str">
        <f t="shared" si="62"/>
        <v>12.000 a 13.999</v>
      </c>
    </row>
    <row r="1347" spans="1:41" x14ac:dyDescent="0.25">
      <c r="A1347" t="s">
        <v>4909</v>
      </c>
      <c r="B1347" t="s">
        <v>239</v>
      </c>
      <c r="C1347">
        <v>2314208</v>
      </c>
      <c r="D1347">
        <v>1481384627</v>
      </c>
      <c r="E1347" t="s">
        <v>4910</v>
      </c>
      <c r="F1347" t="s">
        <v>209</v>
      </c>
      <c r="G1347" t="s">
        <v>4911</v>
      </c>
      <c r="H1347" t="s">
        <v>225</v>
      </c>
      <c r="I1347" t="s">
        <v>212</v>
      </c>
      <c r="K1347" t="s">
        <v>213</v>
      </c>
      <c r="M1347">
        <v>489</v>
      </c>
      <c r="N1347" t="s">
        <v>2235</v>
      </c>
      <c r="O1347" t="s">
        <v>244</v>
      </c>
      <c r="P1347">
        <v>211</v>
      </c>
      <c r="Q1347" t="s">
        <v>245</v>
      </c>
      <c r="R1347" t="s">
        <v>244</v>
      </c>
      <c r="T1347" t="s">
        <v>217</v>
      </c>
      <c r="U1347" t="s">
        <v>9754</v>
      </c>
      <c r="V1347">
        <v>4</v>
      </c>
      <c r="W1347">
        <v>5</v>
      </c>
      <c r="X1347" t="s">
        <v>218</v>
      </c>
      <c r="Z1347" t="s">
        <v>219</v>
      </c>
      <c r="AC1347">
        <v>0</v>
      </c>
      <c r="AE1347">
        <v>0</v>
      </c>
      <c r="AI1347" t="s">
        <v>220</v>
      </c>
      <c r="AJ1347" t="s">
        <v>221</v>
      </c>
      <c r="AK1347" s="15">
        <v>42514</v>
      </c>
      <c r="AL1347">
        <v>9923.0400000000009</v>
      </c>
      <c r="AM1347">
        <f t="shared" ref="AM1347:AM1410" si="63">(YEAR($AR$3))-YEAR(E1347)</f>
        <v>43</v>
      </c>
      <c r="AN1347" t="str">
        <f t="shared" ref="AN1347:AN1410" si="64">VLOOKUP(AM1347,$AT$3:$AU$14,2,1)</f>
        <v>39-43</v>
      </c>
      <c r="AO1347" t="str">
        <f t="shared" ref="AO1347:AO1410" si="65">VLOOKUP(AL1347,$AV$3:$AW$13,2,1)</f>
        <v>8.000 a 9.999</v>
      </c>
    </row>
    <row r="1348" spans="1:41" x14ac:dyDescent="0.25">
      <c r="A1348" t="s">
        <v>4912</v>
      </c>
      <c r="B1348" t="s">
        <v>207</v>
      </c>
      <c r="C1348">
        <v>2161196</v>
      </c>
      <c r="D1348">
        <v>6990400609</v>
      </c>
      <c r="E1348" t="s">
        <v>4913</v>
      </c>
      <c r="F1348" t="s">
        <v>209</v>
      </c>
      <c r="G1348" t="s">
        <v>4914</v>
      </c>
      <c r="H1348" t="s">
        <v>211</v>
      </c>
      <c r="I1348" t="s">
        <v>212</v>
      </c>
      <c r="K1348" t="s">
        <v>213</v>
      </c>
      <c r="M1348">
        <v>798</v>
      </c>
      <c r="N1348" t="s">
        <v>4915</v>
      </c>
      <c r="O1348" t="s">
        <v>237</v>
      </c>
      <c r="P1348">
        <v>1155</v>
      </c>
      <c r="Q1348" t="s">
        <v>985</v>
      </c>
      <c r="R1348" t="s">
        <v>237</v>
      </c>
      <c r="T1348" t="s">
        <v>230</v>
      </c>
      <c r="U1348" t="s">
        <v>9755</v>
      </c>
      <c r="V1348">
        <v>4</v>
      </c>
      <c r="W1348">
        <v>6</v>
      </c>
      <c r="X1348" t="s">
        <v>218</v>
      </c>
      <c r="Z1348" t="s">
        <v>219</v>
      </c>
      <c r="AC1348">
        <v>0</v>
      </c>
      <c r="AE1348">
        <v>0</v>
      </c>
      <c r="AI1348" t="s">
        <v>220</v>
      </c>
      <c r="AJ1348" t="s">
        <v>221</v>
      </c>
      <c r="AK1348" s="15">
        <v>41900</v>
      </c>
      <c r="AL1348">
        <v>5051.21</v>
      </c>
      <c r="AM1348">
        <f t="shared" si="63"/>
        <v>39</v>
      </c>
      <c r="AN1348" t="str">
        <f t="shared" si="64"/>
        <v>39-43</v>
      </c>
      <c r="AO1348" t="str">
        <f t="shared" si="65"/>
        <v>4.000 a 5.999</v>
      </c>
    </row>
    <row r="1349" spans="1:41" x14ac:dyDescent="0.25">
      <c r="A1349" t="s">
        <v>4916</v>
      </c>
      <c r="B1349" t="s">
        <v>207</v>
      </c>
      <c r="C1349">
        <v>1672565</v>
      </c>
      <c r="D1349">
        <v>4521506631</v>
      </c>
      <c r="E1349" t="s">
        <v>4917</v>
      </c>
      <c r="F1349" t="s">
        <v>209</v>
      </c>
      <c r="G1349" t="s">
        <v>4918</v>
      </c>
      <c r="H1349" t="s">
        <v>211</v>
      </c>
      <c r="I1349" t="s">
        <v>212</v>
      </c>
      <c r="K1349" t="s">
        <v>213</v>
      </c>
      <c r="L1349" t="s">
        <v>618</v>
      </c>
      <c r="M1349">
        <v>135</v>
      </c>
      <c r="N1349" t="s">
        <v>4061</v>
      </c>
      <c r="O1349" t="s">
        <v>228</v>
      </c>
      <c r="P1349">
        <v>131</v>
      </c>
      <c r="Q1349" t="s">
        <v>357</v>
      </c>
      <c r="R1349" t="s">
        <v>215</v>
      </c>
      <c r="T1349" t="s">
        <v>217</v>
      </c>
      <c r="U1349" t="s">
        <v>9755</v>
      </c>
      <c r="V1349">
        <v>4</v>
      </c>
      <c r="W1349">
        <v>10</v>
      </c>
      <c r="X1349" t="s">
        <v>218</v>
      </c>
      <c r="Z1349" t="s">
        <v>219</v>
      </c>
      <c r="AC1349">
        <v>0</v>
      </c>
      <c r="AE1349">
        <v>0</v>
      </c>
      <c r="AI1349" t="s">
        <v>220</v>
      </c>
      <c r="AJ1349" t="s">
        <v>221</v>
      </c>
      <c r="AK1349" s="15">
        <v>39835</v>
      </c>
      <c r="AL1349">
        <v>5034.51</v>
      </c>
      <c r="AM1349">
        <f t="shared" si="63"/>
        <v>43</v>
      </c>
      <c r="AN1349" t="str">
        <f t="shared" si="64"/>
        <v>39-43</v>
      </c>
      <c r="AO1349" t="str">
        <f t="shared" si="65"/>
        <v>4.000 a 5.999</v>
      </c>
    </row>
    <row r="1350" spans="1:41" x14ac:dyDescent="0.25">
      <c r="A1350" t="s">
        <v>4919</v>
      </c>
      <c r="B1350" t="s">
        <v>239</v>
      </c>
      <c r="C1350">
        <v>1871389</v>
      </c>
      <c r="D1350">
        <v>7364606670</v>
      </c>
      <c r="E1350" t="s">
        <v>4920</v>
      </c>
      <c r="F1350" t="s">
        <v>209</v>
      </c>
      <c r="G1350" t="s">
        <v>4921</v>
      </c>
      <c r="H1350" t="s">
        <v>225</v>
      </c>
      <c r="I1350" t="s">
        <v>212</v>
      </c>
      <c r="K1350" t="s">
        <v>213</v>
      </c>
      <c r="M1350">
        <v>479</v>
      </c>
      <c r="N1350" t="s">
        <v>389</v>
      </c>
      <c r="O1350" t="s">
        <v>244</v>
      </c>
      <c r="P1350">
        <v>211</v>
      </c>
      <c r="Q1350" t="s">
        <v>245</v>
      </c>
      <c r="R1350" t="s">
        <v>244</v>
      </c>
      <c r="T1350" t="s">
        <v>252</v>
      </c>
      <c r="U1350" t="s">
        <v>9755</v>
      </c>
      <c r="V1350">
        <v>4</v>
      </c>
      <c r="W1350">
        <v>8</v>
      </c>
      <c r="X1350" t="s">
        <v>218</v>
      </c>
      <c r="Z1350" t="s">
        <v>219</v>
      </c>
      <c r="AC1350">
        <v>0</v>
      </c>
      <c r="AE1350">
        <v>0</v>
      </c>
      <c r="AI1350" t="s">
        <v>220</v>
      </c>
      <c r="AJ1350" t="s">
        <v>221</v>
      </c>
      <c r="AK1350" s="15">
        <v>40709</v>
      </c>
      <c r="AL1350">
        <v>9119.35</v>
      </c>
      <c r="AM1350">
        <f t="shared" si="63"/>
        <v>37</v>
      </c>
      <c r="AN1350" t="str">
        <f t="shared" si="64"/>
        <v>34-38</v>
      </c>
      <c r="AO1350" t="str">
        <f t="shared" si="65"/>
        <v>8.000 a 9.999</v>
      </c>
    </row>
    <row r="1351" spans="1:41" x14ac:dyDescent="0.25">
      <c r="A1351" t="s">
        <v>4922</v>
      </c>
      <c r="B1351" t="s">
        <v>207</v>
      </c>
      <c r="C1351">
        <v>1345708</v>
      </c>
      <c r="D1351">
        <v>12649705604</v>
      </c>
      <c r="E1351" t="s">
        <v>4923</v>
      </c>
      <c r="F1351" t="s">
        <v>209</v>
      </c>
      <c r="G1351" t="s">
        <v>4924</v>
      </c>
      <c r="H1351" t="s">
        <v>211</v>
      </c>
      <c r="I1351" t="s">
        <v>212</v>
      </c>
      <c r="K1351" t="s">
        <v>317</v>
      </c>
      <c r="M1351">
        <v>89</v>
      </c>
      <c r="N1351" t="s">
        <v>679</v>
      </c>
      <c r="O1351" t="s">
        <v>215</v>
      </c>
      <c r="P1351">
        <v>89</v>
      </c>
      <c r="Q1351" t="s">
        <v>679</v>
      </c>
      <c r="R1351" t="s">
        <v>215</v>
      </c>
      <c r="T1351" t="s">
        <v>252</v>
      </c>
      <c r="U1351" t="s">
        <v>9754</v>
      </c>
      <c r="V1351">
        <v>1</v>
      </c>
      <c r="W1351">
        <v>3</v>
      </c>
      <c r="X1351" t="s">
        <v>218</v>
      </c>
      <c r="Z1351" t="s">
        <v>219</v>
      </c>
      <c r="AC1351">
        <v>0</v>
      </c>
      <c r="AE1351">
        <v>0</v>
      </c>
      <c r="AI1351" t="s">
        <v>220</v>
      </c>
      <c r="AJ1351" t="s">
        <v>221</v>
      </c>
      <c r="AK1351" s="15">
        <v>43286</v>
      </c>
      <c r="AL1351">
        <v>2624.67</v>
      </c>
      <c r="AM1351">
        <f t="shared" si="63"/>
        <v>28</v>
      </c>
      <c r="AN1351" t="str">
        <f t="shared" si="64"/>
        <v>24-28</v>
      </c>
      <c r="AO1351" t="str">
        <f t="shared" si="65"/>
        <v>2.000 a 3.999</v>
      </c>
    </row>
    <row r="1352" spans="1:41" x14ac:dyDescent="0.25">
      <c r="A1352" t="s">
        <v>4925</v>
      </c>
      <c r="B1352" t="s">
        <v>239</v>
      </c>
      <c r="C1352">
        <v>1455942</v>
      </c>
      <c r="D1352">
        <v>4643493623</v>
      </c>
      <c r="E1352" t="s">
        <v>4926</v>
      </c>
      <c r="F1352" t="s">
        <v>209</v>
      </c>
      <c r="G1352" t="s">
        <v>4927</v>
      </c>
      <c r="H1352" t="s">
        <v>225</v>
      </c>
      <c r="I1352" t="s">
        <v>212</v>
      </c>
      <c r="K1352" t="s">
        <v>213</v>
      </c>
      <c r="L1352" t="s">
        <v>261</v>
      </c>
      <c r="M1352">
        <v>499</v>
      </c>
      <c r="N1352" t="s">
        <v>817</v>
      </c>
      <c r="O1352" t="s">
        <v>244</v>
      </c>
      <c r="P1352">
        <v>211</v>
      </c>
      <c r="Q1352" t="s">
        <v>245</v>
      </c>
      <c r="R1352" t="s">
        <v>244</v>
      </c>
      <c r="T1352" t="s">
        <v>217</v>
      </c>
      <c r="U1352" t="s">
        <v>9756</v>
      </c>
      <c r="V1352">
        <v>4</v>
      </c>
      <c r="W1352">
        <v>12</v>
      </c>
      <c r="X1352" t="s">
        <v>218</v>
      </c>
      <c r="Z1352" t="s">
        <v>219</v>
      </c>
      <c r="AC1352">
        <v>0</v>
      </c>
      <c r="AE1352">
        <v>0</v>
      </c>
      <c r="AI1352" t="s">
        <v>220</v>
      </c>
      <c r="AJ1352" t="s">
        <v>221</v>
      </c>
      <c r="AK1352" s="15">
        <v>38147</v>
      </c>
      <c r="AL1352">
        <v>10714.06</v>
      </c>
      <c r="AM1352">
        <f t="shared" si="63"/>
        <v>42</v>
      </c>
      <c r="AN1352" t="str">
        <f t="shared" si="64"/>
        <v>39-43</v>
      </c>
      <c r="AO1352" t="str">
        <f t="shared" si="65"/>
        <v>10.000 a 11.999</v>
      </c>
    </row>
    <row r="1353" spans="1:41" x14ac:dyDescent="0.25">
      <c r="A1353" t="s">
        <v>4928</v>
      </c>
      <c r="B1353" t="s">
        <v>207</v>
      </c>
      <c r="C1353">
        <v>1913940</v>
      </c>
      <c r="D1353">
        <v>4948682608</v>
      </c>
      <c r="E1353" t="s">
        <v>4929</v>
      </c>
      <c r="F1353" t="s">
        <v>209</v>
      </c>
      <c r="G1353" t="s">
        <v>4930</v>
      </c>
      <c r="H1353" t="s">
        <v>287</v>
      </c>
      <c r="I1353" t="s">
        <v>212</v>
      </c>
      <c r="K1353" t="s">
        <v>213</v>
      </c>
      <c r="M1353">
        <v>424</v>
      </c>
      <c r="N1353" t="s">
        <v>626</v>
      </c>
      <c r="O1353" t="s">
        <v>228</v>
      </c>
      <c r="P1353">
        <v>29</v>
      </c>
      <c r="Q1353" t="s">
        <v>229</v>
      </c>
      <c r="R1353" t="s">
        <v>215</v>
      </c>
      <c r="T1353" t="s">
        <v>217</v>
      </c>
      <c r="U1353" t="s">
        <v>9756</v>
      </c>
      <c r="V1353">
        <v>4</v>
      </c>
      <c r="W1353">
        <v>8</v>
      </c>
      <c r="X1353" t="s">
        <v>218</v>
      </c>
      <c r="Z1353" t="s">
        <v>219</v>
      </c>
      <c r="AC1353">
        <v>0</v>
      </c>
      <c r="AE1353">
        <v>0</v>
      </c>
      <c r="AI1353" t="s">
        <v>220</v>
      </c>
      <c r="AJ1353" t="s">
        <v>221</v>
      </c>
      <c r="AK1353" s="15">
        <v>40942</v>
      </c>
      <c r="AL1353">
        <v>8238.73</v>
      </c>
      <c r="AM1353">
        <f t="shared" si="63"/>
        <v>41</v>
      </c>
      <c r="AN1353" t="str">
        <f t="shared" si="64"/>
        <v>39-43</v>
      </c>
      <c r="AO1353" t="str">
        <f t="shared" si="65"/>
        <v>8.000 a 9.999</v>
      </c>
    </row>
    <row r="1354" spans="1:41" x14ac:dyDescent="0.25">
      <c r="A1354" t="s">
        <v>4931</v>
      </c>
      <c r="B1354" t="s">
        <v>239</v>
      </c>
      <c r="C1354">
        <v>412542</v>
      </c>
      <c r="D1354">
        <v>48860468604</v>
      </c>
      <c r="E1354" t="s">
        <v>4932</v>
      </c>
      <c r="F1354" t="s">
        <v>209</v>
      </c>
      <c r="G1354" t="s">
        <v>4933</v>
      </c>
      <c r="H1354" t="s">
        <v>211</v>
      </c>
      <c r="I1354" t="s">
        <v>212</v>
      </c>
      <c r="K1354" t="s">
        <v>213</v>
      </c>
      <c r="L1354" t="s">
        <v>235</v>
      </c>
      <c r="M1354">
        <v>216</v>
      </c>
      <c r="N1354" t="s">
        <v>489</v>
      </c>
      <c r="O1354" t="s">
        <v>244</v>
      </c>
      <c r="P1354">
        <v>211</v>
      </c>
      <c r="Q1354" t="s">
        <v>245</v>
      </c>
      <c r="R1354" t="s">
        <v>244</v>
      </c>
      <c r="T1354" t="s">
        <v>217</v>
      </c>
      <c r="U1354" t="s">
        <v>9754</v>
      </c>
      <c r="V1354">
        <v>4</v>
      </c>
      <c r="W1354">
        <v>16</v>
      </c>
      <c r="X1354" t="s">
        <v>218</v>
      </c>
      <c r="Z1354" t="s">
        <v>219</v>
      </c>
      <c r="AC1354">
        <v>0</v>
      </c>
      <c r="AE1354">
        <v>0</v>
      </c>
      <c r="AI1354" t="s">
        <v>220</v>
      </c>
      <c r="AJ1354" t="s">
        <v>221</v>
      </c>
      <c r="AK1354" s="15">
        <v>31231</v>
      </c>
      <c r="AL1354">
        <v>10808.44</v>
      </c>
      <c r="AM1354">
        <f t="shared" si="63"/>
        <v>60</v>
      </c>
      <c r="AN1354" t="str">
        <f t="shared" si="64"/>
        <v>59-63</v>
      </c>
      <c r="AO1354" t="str">
        <f t="shared" si="65"/>
        <v>10.000 a 11.999</v>
      </c>
    </row>
    <row r="1355" spans="1:41" x14ac:dyDescent="0.25">
      <c r="A1355" t="s">
        <v>4934</v>
      </c>
      <c r="B1355" t="s">
        <v>207</v>
      </c>
      <c r="C1355">
        <v>389815</v>
      </c>
      <c r="D1355">
        <v>44601611687</v>
      </c>
      <c r="E1355" t="s">
        <v>4935</v>
      </c>
      <c r="F1355" t="s">
        <v>209</v>
      </c>
      <c r="G1355" t="s">
        <v>4936</v>
      </c>
      <c r="H1355" t="s">
        <v>225</v>
      </c>
      <c r="I1355" t="s">
        <v>212</v>
      </c>
      <c r="K1355" t="s">
        <v>213</v>
      </c>
      <c r="L1355" t="s">
        <v>4937</v>
      </c>
      <c r="M1355">
        <v>36</v>
      </c>
      <c r="N1355" t="s">
        <v>1918</v>
      </c>
      <c r="O1355" t="s">
        <v>215</v>
      </c>
      <c r="P1355">
        <v>29</v>
      </c>
      <c r="Q1355" t="s">
        <v>229</v>
      </c>
      <c r="R1355" t="s">
        <v>215</v>
      </c>
      <c r="S1355" t="s">
        <v>4938</v>
      </c>
      <c r="T1355" t="s">
        <v>230</v>
      </c>
      <c r="U1355" t="s">
        <v>9755</v>
      </c>
      <c r="V1355">
        <v>4</v>
      </c>
      <c r="W1355">
        <v>16</v>
      </c>
      <c r="X1355" t="s">
        <v>218</v>
      </c>
      <c r="Z1355" t="s">
        <v>219</v>
      </c>
      <c r="AC1355">
        <v>0</v>
      </c>
      <c r="AE1355">
        <v>0</v>
      </c>
      <c r="AI1355" t="s">
        <v>220</v>
      </c>
      <c r="AJ1355" t="s">
        <v>221</v>
      </c>
      <c r="AK1355" s="15">
        <v>33756</v>
      </c>
      <c r="AL1355">
        <v>9164.42</v>
      </c>
      <c r="AM1355">
        <f t="shared" si="63"/>
        <v>60</v>
      </c>
      <c r="AN1355" t="str">
        <f t="shared" si="64"/>
        <v>59-63</v>
      </c>
      <c r="AO1355" t="str">
        <f t="shared" si="65"/>
        <v>8.000 a 9.999</v>
      </c>
    </row>
    <row r="1356" spans="1:41" x14ac:dyDescent="0.25">
      <c r="A1356" t="s">
        <v>4939</v>
      </c>
      <c r="B1356" t="s">
        <v>207</v>
      </c>
      <c r="C1356">
        <v>3219248</v>
      </c>
      <c r="D1356">
        <v>6217786648</v>
      </c>
      <c r="E1356" t="s">
        <v>4940</v>
      </c>
      <c r="F1356" t="s">
        <v>233</v>
      </c>
      <c r="G1356" t="s">
        <v>4941</v>
      </c>
      <c r="H1356" t="s">
        <v>211</v>
      </c>
      <c r="I1356" t="s">
        <v>212</v>
      </c>
      <c r="K1356" t="s">
        <v>242</v>
      </c>
      <c r="M1356">
        <v>585</v>
      </c>
      <c r="N1356" t="s">
        <v>1033</v>
      </c>
      <c r="O1356" t="s">
        <v>215</v>
      </c>
      <c r="P1356">
        <v>585</v>
      </c>
      <c r="Q1356" t="s">
        <v>1033</v>
      </c>
      <c r="R1356" t="s">
        <v>215</v>
      </c>
      <c r="T1356" t="s">
        <v>290</v>
      </c>
      <c r="U1356" t="s">
        <v>9755</v>
      </c>
      <c r="V1356">
        <v>2</v>
      </c>
      <c r="W1356">
        <v>2</v>
      </c>
      <c r="X1356" t="s">
        <v>218</v>
      </c>
      <c r="Z1356" t="s">
        <v>219</v>
      </c>
      <c r="AC1356">
        <v>0</v>
      </c>
      <c r="AE1356">
        <v>0</v>
      </c>
      <c r="AI1356" t="s">
        <v>220</v>
      </c>
      <c r="AJ1356" t="s">
        <v>221</v>
      </c>
      <c r="AK1356" s="15">
        <v>44208</v>
      </c>
      <c r="AL1356">
        <v>2802.69</v>
      </c>
      <c r="AM1356">
        <f t="shared" si="63"/>
        <v>37</v>
      </c>
      <c r="AN1356" t="str">
        <f t="shared" si="64"/>
        <v>34-38</v>
      </c>
      <c r="AO1356" t="str">
        <f t="shared" si="65"/>
        <v>2.000 a 3.999</v>
      </c>
    </row>
    <row r="1357" spans="1:41" x14ac:dyDescent="0.25">
      <c r="A1357" t="s">
        <v>4942</v>
      </c>
      <c r="B1357" t="s">
        <v>239</v>
      </c>
      <c r="C1357">
        <v>1123356</v>
      </c>
      <c r="D1357">
        <v>56076061634</v>
      </c>
      <c r="E1357" t="s">
        <v>4943</v>
      </c>
      <c r="F1357" t="s">
        <v>233</v>
      </c>
      <c r="G1357" t="s">
        <v>4944</v>
      </c>
      <c r="H1357" t="s">
        <v>211</v>
      </c>
      <c r="I1357" t="s">
        <v>212</v>
      </c>
      <c r="K1357" t="s">
        <v>213</v>
      </c>
      <c r="L1357" t="s">
        <v>261</v>
      </c>
      <c r="M1357">
        <v>470</v>
      </c>
      <c r="N1357" t="s">
        <v>2585</v>
      </c>
      <c r="O1357" t="s">
        <v>244</v>
      </c>
      <c r="P1357">
        <v>211</v>
      </c>
      <c r="Q1357" t="s">
        <v>245</v>
      </c>
      <c r="R1357" t="s">
        <v>244</v>
      </c>
      <c r="T1357" t="s">
        <v>217</v>
      </c>
      <c r="U1357" t="s">
        <v>9755</v>
      </c>
      <c r="V1357">
        <v>4</v>
      </c>
      <c r="W1357">
        <v>16</v>
      </c>
      <c r="X1357" t="s">
        <v>218</v>
      </c>
      <c r="Z1357" t="s">
        <v>219</v>
      </c>
      <c r="AC1357">
        <v>0</v>
      </c>
      <c r="AE1357">
        <v>0</v>
      </c>
      <c r="AI1357" t="s">
        <v>220</v>
      </c>
      <c r="AJ1357" t="s">
        <v>221</v>
      </c>
      <c r="AK1357" s="15">
        <v>34683</v>
      </c>
      <c r="AL1357">
        <v>11874.23</v>
      </c>
      <c r="AM1357">
        <f t="shared" si="63"/>
        <v>58</v>
      </c>
      <c r="AN1357" t="str">
        <f t="shared" si="64"/>
        <v>54-58</v>
      </c>
      <c r="AO1357" t="str">
        <f t="shared" si="65"/>
        <v>10.000 a 11.999</v>
      </c>
    </row>
    <row r="1358" spans="1:41" x14ac:dyDescent="0.25">
      <c r="A1358" t="s">
        <v>4945</v>
      </c>
      <c r="B1358" t="s">
        <v>207</v>
      </c>
      <c r="C1358">
        <v>3308071</v>
      </c>
      <c r="D1358">
        <v>70342401165</v>
      </c>
      <c r="E1358" t="s">
        <v>4946</v>
      </c>
      <c r="F1358" t="s">
        <v>209</v>
      </c>
      <c r="G1358" t="s">
        <v>4947</v>
      </c>
      <c r="H1358" t="s">
        <v>287</v>
      </c>
      <c r="I1358" t="s">
        <v>212</v>
      </c>
      <c r="K1358" t="s">
        <v>242</v>
      </c>
      <c r="M1358">
        <v>2</v>
      </c>
      <c r="N1358" t="s">
        <v>1572</v>
      </c>
      <c r="O1358" t="s">
        <v>215</v>
      </c>
      <c r="P1358">
        <v>2</v>
      </c>
      <c r="Q1358" t="s">
        <v>1572</v>
      </c>
      <c r="R1358" t="s">
        <v>215</v>
      </c>
      <c r="T1358" t="s">
        <v>290</v>
      </c>
      <c r="U1358" t="s">
        <v>9755</v>
      </c>
      <c r="V1358">
        <v>1</v>
      </c>
      <c r="W1358">
        <v>1</v>
      </c>
      <c r="X1358" t="s">
        <v>218</v>
      </c>
      <c r="Z1358" t="s">
        <v>219</v>
      </c>
      <c r="AC1358">
        <v>0</v>
      </c>
      <c r="AE1358">
        <v>0</v>
      </c>
      <c r="AI1358" t="s">
        <v>220</v>
      </c>
      <c r="AJ1358" t="s">
        <v>221</v>
      </c>
      <c r="AK1358" s="15">
        <v>44813</v>
      </c>
      <c r="AL1358">
        <v>3181.04</v>
      </c>
      <c r="AM1358">
        <f t="shared" si="63"/>
        <v>25</v>
      </c>
      <c r="AN1358" t="str">
        <f t="shared" si="64"/>
        <v>24-28</v>
      </c>
      <c r="AO1358" t="str">
        <f t="shared" si="65"/>
        <v>2.000 a 3.999</v>
      </c>
    </row>
    <row r="1359" spans="1:41" x14ac:dyDescent="0.25">
      <c r="A1359" t="s">
        <v>4948</v>
      </c>
      <c r="B1359" t="s">
        <v>207</v>
      </c>
      <c r="C1359">
        <v>1757446</v>
      </c>
      <c r="D1359">
        <v>4411908638</v>
      </c>
      <c r="E1359" t="s">
        <v>4949</v>
      </c>
      <c r="F1359" t="s">
        <v>209</v>
      </c>
      <c r="G1359" t="s">
        <v>4950</v>
      </c>
      <c r="H1359" t="s">
        <v>225</v>
      </c>
      <c r="I1359" t="s">
        <v>212</v>
      </c>
      <c r="K1359" t="s">
        <v>213</v>
      </c>
      <c r="M1359">
        <v>301</v>
      </c>
      <c r="N1359" t="s">
        <v>297</v>
      </c>
      <c r="O1359" t="s">
        <v>298</v>
      </c>
      <c r="P1359">
        <v>301</v>
      </c>
      <c r="Q1359" t="s">
        <v>297</v>
      </c>
      <c r="R1359" t="s">
        <v>298</v>
      </c>
      <c r="T1359" t="s">
        <v>263</v>
      </c>
      <c r="U1359" t="s">
        <v>9755</v>
      </c>
      <c r="V1359">
        <v>4</v>
      </c>
      <c r="W1359">
        <v>9</v>
      </c>
      <c r="X1359" t="s">
        <v>218</v>
      </c>
      <c r="Z1359" t="s">
        <v>219</v>
      </c>
      <c r="AC1359">
        <v>0</v>
      </c>
      <c r="AE1359">
        <v>0</v>
      </c>
      <c r="AI1359" t="s">
        <v>220</v>
      </c>
      <c r="AJ1359" t="s">
        <v>221</v>
      </c>
      <c r="AK1359" s="15">
        <v>40204</v>
      </c>
      <c r="AL1359">
        <v>6895.57</v>
      </c>
      <c r="AM1359">
        <f t="shared" si="63"/>
        <v>44</v>
      </c>
      <c r="AN1359" t="str">
        <f t="shared" si="64"/>
        <v>44-48</v>
      </c>
      <c r="AO1359" t="str">
        <f t="shared" si="65"/>
        <v>6.000 a 7.999</v>
      </c>
    </row>
    <row r="1360" spans="1:41" x14ac:dyDescent="0.25">
      <c r="A1360" t="s">
        <v>4951</v>
      </c>
      <c r="B1360" t="s">
        <v>207</v>
      </c>
      <c r="C1360">
        <v>1814319</v>
      </c>
      <c r="D1360">
        <v>3509178688</v>
      </c>
      <c r="E1360" t="s">
        <v>4952</v>
      </c>
      <c r="F1360" t="s">
        <v>209</v>
      </c>
      <c r="G1360" t="s">
        <v>4953</v>
      </c>
      <c r="H1360" t="s">
        <v>225</v>
      </c>
      <c r="I1360" t="s">
        <v>212</v>
      </c>
      <c r="K1360" t="s">
        <v>213</v>
      </c>
      <c r="M1360">
        <v>948</v>
      </c>
      <c r="N1360" t="s">
        <v>1100</v>
      </c>
      <c r="O1360" t="s">
        <v>215</v>
      </c>
      <c r="P1360">
        <v>944</v>
      </c>
      <c r="Q1360" t="s">
        <v>313</v>
      </c>
      <c r="R1360" t="s">
        <v>215</v>
      </c>
      <c r="T1360" t="s">
        <v>327</v>
      </c>
      <c r="U1360" t="s">
        <v>9755</v>
      </c>
      <c r="V1360">
        <v>4</v>
      </c>
      <c r="W1360">
        <v>9</v>
      </c>
      <c r="X1360" t="s">
        <v>218</v>
      </c>
      <c r="Z1360" t="s">
        <v>219</v>
      </c>
      <c r="AC1360">
        <v>26413</v>
      </c>
      <c r="AD1360" t="s">
        <v>686</v>
      </c>
      <c r="AE1360">
        <v>0</v>
      </c>
      <c r="AI1360" t="s">
        <v>220</v>
      </c>
      <c r="AJ1360" t="s">
        <v>221</v>
      </c>
      <c r="AK1360" s="15">
        <v>40941</v>
      </c>
      <c r="AL1360">
        <v>4845.54</v>
      </c>
      <c r="AM1360">
        <f t="shared" si="63"/>
        <v>44</v>
      </c>
      <c r="AN1360" t="str">
        <f t="shared" si="64"/>
        <v>44-48</v>
      </c>
      <c r="AO1360" t="str">
        <f t="shared" si="65"/>
        <v>4.000 a 5.999</v>
      </c>
    </row>
    <row r="1361" spans="1:41" x14ac:dyDescent="0.25">
      <c r="A1361" t="s">
        <v>4954</v>
      </c>
      <c r="B1361" t="s">
        <v>239</v>
      </c>
      <c r="C1361">
        <v>1123473</v>
      </c>
      <c r="D1361">
        <v>63541106620</v>
      </c>
      <c r="E1361" t="s">
        <v>2087</v>
      </c>
      <c r="F1361" t="s">
        <v>209</v>
      </c>
      <c r="G1361" t="s">
        <v>4955</v>
      </c>
      <c r="H1361" t="s">
        <v>225</v>
      </c>
      <c r="I1361" t="s">
        <v>212</v>
      </c>
      <c r="K1361" t="s">
        <v>213</v>
      </c>
      <c r="L1361" t="s">
        <v>261</v>
      </c>
      <c r="M1361">
        <v>769</v>
      </c>
      <c r="N1361" t="s">
        <v>288</v>
      </c>
      <c r="O1361" t="s">
        <v>283</v>
      </c>
      <c r="P1361">
        <v>769</v>
      </c>
      <c r="Q1361" t="s">
        <v>288</v>
      </c>
      <c r="R1361" t="s">
        <v>283</v>
      </c>
      <c r="T1361" t="s">
        <v>230</v>
      </c>
      <c r="U1361" t="s">
        <v>9756</v>
      </c>
      <c r="V1361">
        <v>4</v>
      </c>
      <c r="W1361">
        <v>16</v>
      </c>
      <c r="X1361" t="s">
        <v>218</v>
      </c>
      <c r="Z1361" t="s">
        <v>219</v>
      </c>
      <c r="AC1361">
        <v>0</v>
      </c>
      <c r="AE1361">
        <v>0</v>
      </c>
      <c r="AI1361" t="s">
        <v>220</v>
      </c>
      <c r="AJ1361" t="s">
        <v>221</v>
      </c>
      <c r="AK1361" s="15">
        <v>34708</v>
      </c>
      <c r="AL1361">
        <v>34317.800000000003</v>
      </c>
      <c r="AM1361">
        <f t="shared" si="63"/>
        <v>55</v>
      </c>
      <c r="AN1361" t="str">
        <f t="shared" si="64"/>
        <v>54-58</v>
      </c>
      <c r="AO1361" t="str">
        <f t="shared" si="65"/>
        <v>20.000 ou mais</v>
      </c>
    </row>
    <row r="1362" spans="1:41" x14ac:dyDescent="0.25">
      <c r="A1362" t="s">
        <v>4956</v>
      </c>
      <c r="B1362" t="s">
        <v>207</v>
      </c>
      <c r="C1362">
        <v>2301995</v>
      </c>
      <c r="D1362">
        <v>7188535639</v>
      </c>
      <c r="E1362" t="s">
        <v>4957</v>
      </c>
      <c r="F1362" t="s">
        <v>209</v>
      </c>
      <c r="G1362" t="s">
        <v>4958</v>
      </c>
      <c r="H1362" t="s">
        <v>225</v>
      </c>
      <c r="I1362" t="s">
        <v>212</v>
      </c>
      <c r="K1362" t="s">
        <v>213</v>
      </c>
      <c r="M1362">
        <v>410</v>
      </c>
      <c r="N1362" t="s">
        <v>1567</v>
      </c>
      <c r="O1362" t="s">
        <v>215</v>
      </c>
      <c r="P1362">
        <v>410</v>
      </c>
      <c r="Q1362" t="s">
        <v>1567</v>
      </c>
      <c r="R1362" t="s">
        <v>215</v>
      </c>
      <c r="T1362" t="s">
        <v>263</v>
      </c>
      <c r="U1362" t="s">
        <v>9755</v>
      </c>
      <c r="V1362">
        <v>4</v>
      </c>
      <c r="W1362">
        <v>5</v>
      </c>
      <c r="X1362" t="s">
        <v>218</v>
      </c>
      <c r="Z1362" t="s">
        <v>219</v>
      </c>
      <c r="AC1362">
        <v>0</v>
      </c>
      <c r="AE1362">
        <v>0</v>
      </c>
      <c r="AI1362" t="s">
        <v>220</v>
      </c>
      <c r="AJ1362" t="s">
        <v>221</v>
      </c>
      <c r="AK1362" s="15">
        <v>42465</v>
      </c>
      <c r="AL1362">
        <v>6236.93</v>
      </c>
      <c r="AM1362">
        <f t="shared" si="63"/>
        <v>37</v>
      </c>
      <c r="AN1362" t="str">
        <f t="shared" si="64"/>
        <v>34-38</v>
      </c>
      <c r="AO1362" t="str">
        <f t="shared" si="65"/>
        <v>6.000 a 7.999</v>
      </c>
    </row>
    <row r="1363" spans="1:41" x14ac:dyDescent="0.25">
      <c r="A1363" t="s">
        <v>4959</v>
      </c>
      <c r="B1363" t="s">
        <v>207</v>
      </c>
      <c r="C1363">
        <v>2248417</v>
      </c>
      <c r="D1363">
        <v>10091373603</v>
      </c>
      <c r="E1363" t="s">
        <v>4246</v>
      </c>
      <c r="F1363" t="s">
        <v>209</v>
      </c>
      <c r="G1363" t="s">
        <v>4960</v>
      </c>
      <c r="H1363" t="s">
        <v>225</v>
      </c>
      <c r="I1363" t="s">
        <v>212</v>
      </c>
      <c r="K1363" t="s">
        <v>213</v>
      </c>
      <c r="M1363">
        <v>340</v>
      </c>
      <c r="N1363" t="s">
        <v>670</v>
      </c>
      <c r="O1363" t="s">
        <v>215</v>
      </c>
      <c r="P1363">
        <v>340</v>
      </c>
      <c r="Q1363" t="s">
        <v>670</v>
      </c>
      <c r="R1363" t="s">
        <v>215</v>
      </c>
      <c r="T1363" t="s">
        <v>230</v>
      </c>
      <c r="U1363" t="s">
        <v>9755</v>
      </c>
      <c r="V1363">
        <v>3</v>
      </c>
      <c r="W1363">
        <v>5</v>
      </c>
      <c r="X1363" t="s">
        <v>218</v>
      </c>
      <c r="Z1363" t="s">
        <v>219</v>
      </c>
      <c r="AC1363">
        <v>0</v>
      </c>
      <c r="AE1363">
        <v>0</v>
      </c>
      <c r="AI1363" t="s">
        <v>220</v>
      </c>
      <c r="AJ1363" t="s">
        <v>221</v>
      </c>
      <c r="AK1363" s="15">
        <v>42250</v>
      </c>
      <c r="AL1363">
        <v>4679.12</v>
      </c>
      <c r="AM1363">
        <f t="shared" si="63"/>
        <v>33</v>
      </c>
      <c r="AN1363" t="str">
        <f t="shared" si="64"/>
        <v>29-33</v>
      </c>
      <c r="AO1363" t="str">
        <f t="shared" si="65"/>
        <v>4.000 a 5.999</v>
      </c>
    </row>
    <row r="1364" spans="1:41" x14ac:dyDescent="0.25">
      <c r="A1364" t="s">
        <v>4961</v>
      </c>
      <c r="B1364" t="s">
        <v>207</v>
      </c>
      <c r="C1364">
        <v>2950021</v>
      </c>
      <c r="D1364">
        <v>7503633638</v>
      </c>
      <c r="E1364" t="s">
        <v>4962</v>
      </c>
      <c r="F1364" t="s">
        <v>209</v>
      </c>
      <c r="G1364" t="s">
        <v>4963</v>
      </c>
      <c r="H1364" t="s">
        <v>335</v>
      </c>
      <c r="I1364" t="s">
        <v>212</v>
      </c>
      <c r="K1364" t="s">
        <v>213</v>
      </c>
      <c r="M1364">
        <v>312</v>
      </c>
      <c r="N1364" t="s">
        <v>406</v>
      </c>
      <c r="O1364" t="s">
        <v>362</v>
      </c>
      <c r="P1364">
        <v>305</v>
      </c>
      <c r="Q1364" t="s">
        <v>407</v>
      </c>
      <c r="R1364" t="s">
        <v>362</v>
      </c>
      <c r="T1364" t="s">
        <v>230</v>
      </c>
      <c r="U1364" t="s">
        <v>9755</v>
      </c>
      <c r="V1364">
        <v>4</v>
      </c>
      <c r="W1364">
        <v>5</v>
      </c>
      <c r="X1364" t="s">
        <v>218</v>
      </c>
      <c r="Z1364" t="s">
        <v>219</v>
      </c>
      <c r="AC1364">
        <v>0</v>
      </c>
      <c r="AE1364">
        <v>0</v>
      </c>
      <c r="AI1364" t="s">
        <v>220</v>
      </c>
      <c r="AJ1364" t="s">
        <v>221</v>
      </c>
      <c r="AK1364" s="15">
        <v>41072</v>
      </c>
      <c r="AL1364">
        <v>4861.6099999999997</v>
      </c>
      <c r="AM1364">
        <f t="shared" si="63"/>
        <v>38</v>
      </c>
      <c r="AN1364" t="str">
        <f t="shared" si="64"/>
        <v>34-38</v>
      </c>
      <c r="AO1364" t="str">
        <f t="shared" si="65"/>
        <v>4.000 a 5.999</v>
      </c>
    </row>
    <row r="1365" spans="1:41" x14ac:dyDescent="0.25">
      <c r="A1365" t="s">
        <v>4964</v>
      </c>
      <c r="B1365" t="s">
        <v>239</v>
      </c>
      <c r="C1365">
        <v>1103228</v>
      </c>
      <c r="D1365">
        <v>9547911694</v>
      </c>
      <c r="E1365" t="s">
        <v>4965</v>
      </c>
      <c r="F1365" t="s">
        <v>209</v>
      </c>
      <c r="G1365" t="s">
        <v>4966</v>
      </c>
      <c r="H1365" t="s">
        <v>225</v>
      </c>
      <c r="I1365" t="s">
        <v>212</v>
      </c>
      <c r="K1365" t="s">
        <v>213</v>
      </c>
      <c r="M1365">
        <v>216</v>
      </c>
      <c r="N1365" t="s">
        <v>489</v>
      </c>
      <c r="O1365" t="s">
        <v>244</v>
      </c>
      <c r="P1365">
        <v>211</v>
      </c>
      <c r="Q1365" t="s">
        <v>245</v>
      </c>
      <c r="R1365" t="s">
        <v>244</v>
      </c>
      <c r="T1365" t="s">
        <v>217</v>
      </c>
      <c r="U1365" t="s">
        <v>9754</v>
      </c>
      <c r="V1365">
        <v>4</v>
      </c>
      <c r="W1365">
        <v>5</v>
      </c>
      <c r="X1365" t="s">
        <v>218</v>
      </c>
      <c r="Z1365" t="s">
        <v>219</v>
      </c>
      <c r="AC1365">
        <v>0</v>
      </c>
      <c r="AE1365">
        <v>0</v>
      </c>
      <c r="AI1365" t="s">
        <v>220</v>
      </c>
      <c r="AJ1365" t="s">
        <v>221</v>
      </c>
      <c r="AK1365" s="15">
        <v>42430</v>
      </c>
      <c r="AL1365">
        <v>7964.16</v>
      </c>
      <c r="AM1365">
        <f t="shared" si="63"/>
        <v>31</v>
      </c>
      <c r="AN1365" t="str">
        <f t="shared" si="64"/>
        <v>29-33</v>
      </c>
      <c r="AO1365" t="str">
        <f t="shared" si="65"/>
        <v>6.000 a 7.999</v>
      </c>
    </row>
    <row r="1366" spans="1:41" x14ac:dyDescent="0.25">
      <c r="A1366" t="s">
        <v>4967</v>
      </c>
      <c r="B1366" t="s">
        <v>207</v>
      </c>
      <c r="C1366">
        <v>2259001</v>
      </c>
      <c r="D1366">
        <v>1169803628</v>
      </c>
      <c r="E1366" t="s">
        <v>4968</v>
      </c>
      <c r="F1366" t="s">
        <v>209</v>
      </c>
      <c r="G1366" t="s">
        <v>4969</v>
      </c>
      <c r="H1366" t="s">
        <v>211</v>
      </c>
      <c r="I1366" t="s">
        <v>212</v>
      </c>
      <c r="K1366" t="s">
        <v>213</v>
      </c>
      <c r="M1366">
        <v>427</v>
      </c>
      <c r="N1366" t="s">
        <v>4970</v>
      </c>
      <c r="O1366" t="s">
        <v>215</v>
      </c>
      <c r="P1366">
        <v>369</v>
      </c>
      <c r="Q1366" t="s">
        <v>1492</v>
      </c>
      <c r="R1366" t="s">
        <v>215</v>
      </c>
      <c r="T1366" t="s">
        <v>217</v>
      </c>
      <c r="U1366" t="s">
        <v>9755</v>
      </c>
      <c r="V1366">
        <v>4</v>
      </c>
      <c r="W1366">
        <v>5</v>
      </c>
      <c r="X1366" t="s">
        <v>218</v>
      </c>
      <c r="Z1366" t="s">
        <v>219</v>
      </c>
      <c r="AC1366">
        <v>0</v>
      </c>
      <c r="AE1366">
        <v>0</v>
      </c>
      <c r="AI1366" t="s">
        <v>220</v>
      </c>
      <c r="AJ1366" t="s">
        <v>221</v>
      </c>
      <c r="AK1366" s="15">
        <v>42297</v>
      </c>
      <c r="AL1366">
        <v>4260.71</v>
      </c>
      <c r="AM1366">
        <f t="shared" si="63"/>
        <v>47</v>
      </c>
      <c r="AN1366" t="str">
        <f t="shared" si="64"/>
        <v>44-48</v>
      </c>
      <c r="AO1366" t="str">
        <f t="shared" si="65"/>
        <v>4.000 a 5.999</v>
      </c>
    </row>
    <row r="1367" spans="1:41" x14ac:dyDescent="0.25">
      <c r="A1367" t="s">
        <v>4971</v>
      </c>
      <c r="B1367" t="s">
        <v>207</v>
      </c>
      <c r="C1367">
        <v>3214751</v>
      </c>
      <c r="D1367">
        <v>12499156600</v>
      </c>
      <c r="E1367" t="s">
        <v>4972</v>
      </c>
      <c r="F1367" t="s">
        <v>209</v>
      </c>
      <c r="G1367" t="s">
        <v>4973</v>
      </c>
      <c r="H1367" t="s">
        <v>225</v>
      </c>
      <c r="I1367" t="s">
        <v>212</v>
      </c>
      <c r="K1367" t="s">
        <v>213</v>
      </c>
      <c r="M1367">
        <v>1145</v>
      </c>
      <c r="N1367" t="s">
        <v>2489</v>
      </c>
      <c r="O1367" t="s">
        <v>215</v>
      </c>
      <c r="P1367">
        <v>29</v>
      </c>
      <c r="Q1367" t="s">
        <v>229</v>
      </c>
      <c r="R1367" t="s">
        <v>215</v>
      </c>
      <c r="T1367" t="s">
        <v>217</v>
      </c>
      <c r="U1367" t="s">
        <v>9755</v>
      </c>
      <c r="V1367">
        <v>2</v>
      </c>
      <c r="W1367">
        <v>2</v>
      </c>
      <c r="X1367" t="s">
        <v>218</v>
      </c>
      <c r="Z1367" t="s">
        <v>219</v>
      </c>
      <c r="AC1367">
        <v>0</v>
      </c>
      <c r="AE1367">
        <v>0</v>
      </c>
      <c r="AI1367" t="s">
        <v>220</v>
      </c>
      <c r="AJ1367" t="s">
        <v>221</v>
      </c>
      <c r="AK1367" s="15">
        <v>44174</v>
      </c>
      <c r="AL1367">
        <v>3434.01</v>
      </c>
      <c r="AM1367">
        <f t="shared" si="63"/>
        <v>28</v>
      </c>
      <c r="AN1367" t="str">
        <f t="shared" si="64"/>
        <v>24-28</v>
      </c>
      <c r="AO1367" t="str">
        <f t="shared" si="65"/>
        <v>2.000 a 3.999</v>
      </c>
    </row>
    <row r="1368" spans="1:41" x14ac:dyDescent="0.25">
      <c r="A1368" t="s">
        <v>4974</v>
      </c>
      <c r="B1368" t="s">
        <v>239</v>
      </c>
      <c r="C1368">
        <v>2755310</v>
      </c>
      <c r="D1368">
        <v>7125994601</v>
      </c>
      <c r="E1368" t="s">
        <v>4975</v>
      </c>
      <c r="F1368" t="s">
        <v>209</v>
      </c>
      <c r="G1368" t="s">
        <v>4976</v>
      </c>
      <c r="H1368" t="s">
        <v>225</v>
      </c>
      <c r="I1368" t="s">
        <v>212</v>
      </c>
      <c r="K1368" t="s">
        <v>213</v>
      </c>
      <c r="M1368">
        <v>771</v>
      </c>
      <c r="N1368" t="s">
        <v>303</v>
      </c>
      <c r="O1368" t="s">
        <v>283</v>
      </c>
      <c r="P1368">
        <v>746</v>
      </c>
      <c r="Q1368" t="s">
        <v>289</v>
      </c>
      <c r="R1368" t="s">
        <v>283</v>
      </c>
      <c r="T1368" t="s">
        <v>217</v>
      </c>
      <c r="U1368" t="s">
        <v>9756</v>
      </c>
      <c r="V1368">
        <v>2</v>
      </c>
      <c r="W1368">
        <v>4</v>
      </c>
      <c r="X1368" t="s">
        <v>218</v>
      </c>
      <c r="Z1368" t="s">
        <v>219</v>
      </c>
      <c r="AC1368">
        <v>0</v>
      </c>
      <c r="AE1368">
        <v>0</v>
      </c>
      <c r="AI1368" t="s">
        <v>220</v>
      </c>
      <c r="AJ1368" t="s">
        <v>221</v>
      </c>
      <c r="AK1368" s="15">
        <v>42894</v>
      </c>
      <c r="AL1368">
        <v>13641.6</v>
      </c>
      <c r="AM1368">
        <f t="shared" si="63"/>
        <v>38</v>
      </c>
      <c r="AN1368" t="str">
        <f t="shared" si="64"/>
        <v>34-38</v>
      </c>
      <c r="AO1368" t="str">
        <f t="shared" si="65"/>
        <v>12.000 a 13.999</v>
      </c>
    </row>
    <row r="1369" spans="1:41" x14ac:dyDescent="0.25">
      <c r="A1369" t="s">
        <v>4977</v>
      </c>
      <c r="B1369" t="s">
        <v>239</v>
      </c>
      <c r="C1369">
        <v>1193887</v>
      </c>
      <c r="D1369">
        <v>10022176608</v>
      </c>
      <c r="E1369" t="s">
        <v>4978</v>
      </c>
      <c r="F1369" t="s">
        <v>209</v>
      </c>
      <c r="G1369" t="s">
        <v>4979</v>
      </c>
      <c r="H1369" t="s">
        <v>225</v>
      </c>
      <c r="I1369" t="s">
        <v>212</v>
      </c>
      <c r="K1369" t="s">
        <v>213</v>
      </c>
      <c r="M1369">
        <v>498</v>
      </c>
      <c r="N1369" t="s">
        <v>423</v>
      </c>
      <c r="O1369" t="s">
        <v>244</v>
      </c>
      <c r="P1369">
        <v>211</v>
      </c>
      <c r="Q1369" t="s">
        <v>245</v>
      </c>
      <c r="R1369" t="s">
        <v>244</v>
      </c>
      <c r="T1369" t="s">
        <v>230</v>
      </c>
      <c r="U1369" t="s">
        <v>9756</v>
      </c>
      <c r="V1369">
        <v>2</v>
      </c>
      <c r="W1369">
        <v>4</v>
      </c>
      <c r="X1369" t="s">
        <v>218</v>
      </c>
      <c r="Z1369" t="s">
        <v>219</v>
      </c>
      <c r="AC1369">
        <v>0</v>
      </c>
      <c r="AE1369">
        <v>0</v>
      </c>
      <c r="AI1369" t="s">
        <v>220</v>
      </c>
      <c r="AJ1369" t="s">
        <v>221</v>
      </c>
      <c r="AK1369" s="15">
        <v>42870</v>
      </c>
      <c r="AL1369">
        <v>12079.44</v>
      </c>
      <c r="AM1369">
        <f t="shared" si="63"/>
        <v>31</v>
      </c>
      <c r="AN1369" t="str">
        <f t="shared" si="64"/>
        <v>29-33</v>
      </c>
      <c r="AO1369" t="str">
        <f t="shared" si="65"/>
        <v>12.000 a 13.999</v>
      </c>
    </row>
    <row r="1370" spans="1:41" x14ac:dyDescent="0.25">
      <c r="A1370" t="s">
        <v>4980</v>
      </c>
      <c r="B1370" t="s">
        <v>239</v>
      </c>
      <c r="C1370">
        <v>1454526</v>
      </c>
      <c r="D1370">
        <v>5822185606</v>
      </c>
      <c r="E1370" t="s">
        <v>3269</v>
      </c>
      <c r="F1370" t="s">
        <v>209</v>
      </c>
      <c r="G1370" t="s">
        <v>4981</v>
      </c>
      <c r="H1370" t="s">
        <v>225</v>
      </c>
      <c r="I1370" t="s">
        <v>212</v>
      </c>
      <c r="K1370" t="s">
        <v>213</v>
      </c>
      <c r="L1370" t="s">
        <v>261</v>
      </c>
      <c r="M1370">
        <v>490</v>
      </c>
      <c r="N1370" t="s">
        <v>770</v>
      </c>
      <c r="O1370" t="s">
        <v>244</v>
      </c>
      <c r="P1370">
        <v>211</v>
      </c>
      <c r="Q1370" t="s">
        <v>245</v>
      </c>
      <c r="R1370" t="s">
        <v>244</v>
      </c>
      <c r="T1370" t="s">
        <v>217</v>
      </c>
      <c r="U1370" t="s">
        <v>9756</v>
      </c>
      <c r="V1370">
        <v>4</v>
      </c>
      <c r="W1370">
        <v>13</v>
      </c>
      <c r="X1370" t="s">
        <v>218</v>
      </c>
      <c r="Z1370" t="s">
        <v>219</v>
      </c>
      <c r="AC1370">
        <v>0</v>
      </c>
      <c r="AE1370">
        <v>0</v>
      </c>
      <c r="AI1370" t="s">
        <v>220</v>
      </c>
      <c r="AJ1370" t="s">
        <v>221</v>
      </c>
      <c r="AK1370" s="15">
        <v>38134</v>
      </c>
      <c r="AL1370">
        <v>14830.34</v>
      </c>
      <c r="AM1370">
        <f t="shared" si="63"/>
        <v>42</v>
      </c>
      <c r="AN1370" t="str">
        <f t="shared" si="64"/>
        <v>39-43</v>
      </c>
      <c r="AO1370" t="str">
        <f t="shared" si="65"/>
        <v>14.000 a 15.999</v>
      </c>
    </row>
    <row r="1371" spans="1:41" x14ac:dyDescent="0.25">
      <c r="A1371" t="s">
        <v>4982</v>
      </c>
      <c r="B1371" t="s">
        <v>239</v>
      </c>
      <c r="C1371">
        <v>1522142</v>
      </c>
      <c r="D1371">
        <v>5219549677</v>
      </c>
      <c r="E1371" t="s">
        <v>4983</v>
      </c>
      <c r="F1371" t="s">
        <v>209</v>
      </c>
      <c r="G1371" t="s">
        <v>4984</v>
      </c>
      <c r="H1371" t="s">
        <v>225</v>
      </c>
      <c r="I1371" t="s">
        <v>212</v>
      </c>
      <c r="K1371" t="s">
        <v>213</v>
      </c>
      <c r="L1371" t="s">
        <v>275</v>
      </c>
      <c r="M1371">
        <v>211</v>
      </c>
      <c r="N1371" t="s">
        <v>245</v>
      </c>
      <c r="O1371" t="s">
        <v>244</v>
      </c>
      <c r="P1371">
        <v>211</v>
      </c>
      <c r="Q1371" t="s">
        <v>245</v>
      </c>
      <c r="R1371" t="s">
        <v>244</v>
      </c>
      <c r="T1371" t="s">
        <v>217</v>
      </c>
      <c r="U1371" t="s">
        <v>9756</v>
      </c>
      <c r="V1371">
        <v>4</v>
      </c>
      <c r="W1371">
        <v>11</v>
      </c>
      <c r="X1371" t="s">
        <v>218</v>
      </c>
      <c r="Z1371" t="s">
        <v>219</v>
      </c>
      <c r="AC1371">
        <v>0</v>
      </c>
      <c r="AE1371">
        <v>0</v>
      </c>
      <c r="AI1371" t="s">
        <v>220</v>
      </c>
      <c r="AJ1371" t="s">
        <v>221</v>
      </c>
      <c r="AK1371" s="15">
        <v>38761</v>
      </c>
      <c r="AL1371">
        <v>12919.15</v>
      </c>
      <c r="AM1371">
        <f t="shared" si="63"/>
        <v>40</v>
      </c>
      <c r="AN1371" t="str">
        <f t="shared" si="64"/>
        <v>39-43</v>
      </c>
      <c r="AO1371" t="str">
        <f t="shared" si="65"/>
        <v>12.000 a 13.999</v>
      </c>
    </row>
    <row r="1372" spans="1:41" x14ac:dyDescent="0.25">
      <c r="A1372" t="s">
        <v>4985</v>
      </c>
      <c r="B1372" t="s">
        <v>207</v>
      </c>
      <c r="C1372">
        <v>1123295</v>
      </c>
      <c r="D1372">
        <v>77168038672</v>
      </c>
      <c r="E1372" t="s">
        <v>4986</v>
      </c>
      <c r="F1372" t="s">
        <v>209</v>
      </c>
      <c r="G1372" t="s">
        <v>4987</v>
      </c>
      <c r="H1372" t="s">
        <v>225</v>
      </c>
      <c r="I1372" t="s">
        <v>212</v>
      </c>
      <c r="K1372" t="s">
        <v>213</v>
      </c>
      <c r="L1372" t="s">
        <v>637</v>
      </c>
      <c r="M1372">
        <v>44</v>
      </c>
      <c r="N1372" t="s">
        <v>3005</v>
      </c>
      <c r="O1372" t="s">
        <v>215</v>
      </c>
      <c r="P1372">
        <v>29</v>
      </c>
      <c r="Q1372" t="s">
        <v>229</v>
      </c>
      <c r="R1372" t="s">
        <v>215</v>
      </c>
      <c r="T1372" t="s">
        <v>217</v>
      </c>
      <c r="U1372" t="s">
        <v>9754</v>
      </c>
      <c r="V1372">
        <v>4</v>
      </c>
      <c r="W1372">
        <v>16</v>
      </c>
      <c r="X1372" t="s">
        <v>218</v>
      </c>
      <c r="Z1372" t="s">
        <v>219</v>
      </c>
      <c r="AC1372">
        <v>0</v>
      </c>
      <c r="AE1372">
        <v>0</v>
      </c>
      <c r="AI1372" t="s">
        <v>220</v>
      </c>
      <c r="AJ1372" t="s">
        <v>347</v>
      </c>
      <c r="AK1372" s="15">
        <v>34554</v>
      </c>
      <c r="AL1372">
        <v>3892.05</v>
      </c>
      <c r="AM1372">
        <f t="shared" si="63"/>
        <v>49</v>
      </c>
      <c r="AN1372" t="str">
        <f t="shared" si="64"/>
        <v>49-53</v>
      </c>
      <c r="AO1372" t="str">
        <f t="shared" si="65"/>
        <v>2.000 a 3.999</v>
      </c>
    </row>
    <row r="1373" spans="1:41" x14ac:dyDescent="0.25">
      <c r="A1373" t="s">
        <v>4988</v>
      </c>
      <c r="B1373" t="s">
        <v>239</v>
      </c>
      <c r="C1373">
        <v>1831329</v>
      </c>
      <c r="D1373">
        <v>8579894646</v>
      </c>
      <c r="E1373" t="s">
        <v>4989</v>
      </c>
      <c r="F1373" t="s">
        <v>209</v>
      </c>
      <c r="G1373" t="s">
        <v>4990</v>
      </c>
      <c r="H1373" t="s">
        <v>225</v>
      </c>
      <c r="I1373" t="s">
        <v>212</v>
      </c>
      <c r="K1373" t="s">
        <v>213</v>
      </c>
      <c r="M1373">
        <v>469</v>
      </c>
      <c r="N1373" t="s">
        <v>2078</v>
      </c>
      <c r="O1373" t="s">
        <v>244</v>
      </c>
      <c r="P1373">
        <v>211</v>
      </c>
      <c r="Q1373" t="s">
        <v>245</v>
      </c>
      <c r="R1373" t="s">
        <v>244</v>
      </c>
      <c r="T1373" t="s">
        <v>217</v>
      </c>
      <c r="U1373" t="s">
        <v>9755</v>
      </c>
      <c r="V1373">
        <v>4</v>
      </c>
      <c r="W1373">
        <v>8</v>
      </c>
      <c r="X1373" t="s">
        <v>218</v>
      </c>
      <c r="Z1373" t="s">
        <v>219</v>
      </c>
      <c r="AC1373">
        <v>0</v>
      </c>
      <c r="AE1373">
        <v>0</v>
      </c>
      <c r="AI1373" t="s">
        <v>220</v>
      </c>
      <c r="AJ1373" t="s">
        <v>221</v>
      </c>
      <c r="AK1373" s="15">
        <v>40521</v>
      </c>
      <c r="AL1373">
        <v>5022.3900000000003</v>
      </c>
      <c r="AM1373">
        <f t="shared" si="63"/>
        <v>37</v>
      </c>
      <c r="AN1373" t="str">
        <f t="shared" si="64"/>
        <v>34-38</v>
      </c>
      <c r="AO1373" t="str">
        <f t="shared" si="65"/>
        <v>4.000 a 5.999</v>
      </c>
    </row>
    <row r="1374" spans="1:41" x14ac:dyDescent="0.25">
      <c r="A1374" t="s">
        <v>4991</v>
      </c>
      <c r="B1374" t="s">
        <v>239</v>
      </c>
      <c r="C1374">
        <v>2178091</v>
      </c>
      <c r="D1374">
        <v>8097497697</v>
      </c>
      <c r="E1374" t="s">
        <v>4992</v>
      </c>
      <c r="F1374" t="s">
        <v>209</v>
      </c>
      <c r="G1374" t="s">
        <v>4993</v>
      </c>
      <c r="H1374" t="s">
        <v>225</v>
      </c>
      <c r="I1374" t="s">
        <v>212</v>
      </c>
      <c r="K1374" t="s">
        <v>213</v>
      </c>
      <c r="M1374">
        <v>481</v>
      </c>
      <c r="N1374" t="s">
        <v>542</v>
      </c>
      <c r="O1374" t="s">
        <v>244</v>
      </c>
      <c r="P1374">
        <v>211</v>
      </c>
      <c r="Q1374" t="s">
        <v>245</v>
      </c>
      <c r="R1374" t="s">
        <v>244</v>
      </c>
      <c r="T1374" t="s">
        <v>252</v>
      </c>
      <c r="U1374" t="s">
        <v>9754</v>
      </c>
      <c r="V1374">
        <v>2</v>
      </c>
      <c r="W1374">
        <v>6</v>
      </c>
      <c r="X1374" t="s">
        <v>218</v>
      </c>
      <c r="Z1374" t="s">
        <v>219</v>
      </c>
      <c r="AC1374">
        <v>0</v>
      </c>
      <c r="AE1374">
        <v>0</v>
      </c>
      <c r="AI1374" t="s">
        <v>220</v>
      </c>
      <c r="AJ1374" t="s">
        <v>221</v>
      </c>
      <c r="AK1374" s="15">
        <v>41960</v>
      </c>
      <c r="AL1374">
        <v>3578.59</v>
      </c>
      <c r="AM1374">
        <f t="shared" si="63"/>
        <v>36</v>
      </c>
      <c r="AN1374" t="str">
        <f t="shared" si="64"/>
        <v>34-38</v>
      </c>
      <c r="AO1374" t="str">
        <f t="shared" si="65"/>
        <v>2.000 a 3.999</v>
      </c>
    </row>
    <row r="1375" spans="1:41" x14ac:dyDescent="0.25">
      <c r="A1375" t="s">
        <v>4994</v>
      </c>
      <c r="B1375" t="s">
        <v>207</v>
      </c>
      <c r="C1375">
        <v>1885664</v>
      </c>
      <c r="D1375">
        <v>5502554600</v>
      </c>
      <c r="E1375" t="s">
        <v>4995</v>
      </c>
      <c r="F1375" t="s">
        <v>209</v>
      </c>
      <c r="G1375" t="s">
        <v>4996</v>
      </c>
      <c r="H1375" t="s">
        <v>225</v>
      </c>
      <c r="I1375" t="s">
        <v>212</v>
      </c>
      <c r="K1375" t="s">
        <v>213</v>
      </c>
      <c r="M1375">
        <v>130</v>
      </c>
      <c r="N1375" t="s">
        <v>1051</v>
      </c>
      <c r="O1375" t="s">
        <v>215</v>
      </c>
      <c r="P1375">
        <v>262</v>
      </c>
      <c r="Q1375" t="s">
        <v>352</v>
      </c>
      <c r="R1375" t="s">
        <v>215</v>
      </c>
      <c r="T1375" t="s">
        <v>263</v>
      </c>
      <c r="U1375" t="s">
        <v>9756</v>
      </c>
      <c r="V1375">
        <v>4</v>
      </c>
      <c r="W1375">
        <v>8</v>
      </c>
      <c r="X1375" t="s">
        <v>218</v>
      </c>
      <c r="Z1375" t="s">
        <v>219</v>
      </c>
      <c r="AC1375">
        <v>0</v>
      </c>
      <c r="AE1375">
        <v>0</v>
      </c>
      <c r="AI1375" t="s">
        <v>220</v>
      </c>
      <c r="AJ1375" t="s">
        <v>221</v>
      </c>
      <c r="AK1375" s="15">
        <v>40780</v>
      </c>
      <c r="AL1375">
        <v>10726.03</v>
      </c>
      <c r="AM1375">
        <f t="shared" si="63"/>
        <v>41</v>
      </c>
      <c r="AN1375" t="str">
        <f t="shared" si="64"/>
        <v>39-43</v>
      </c>
      <c r="AO1375" t="str">
        <f t="shared" si="65"/>
        <v>10.000 a 11.999</v>
      </c>
    </row>
    <row r="1376" spans="1:41" x14ac:dyDescent="0.25">
      <c r="A1376" t="s">
        <v>4997</v>
      </c>
      <c r="B1376" t="s">
        <v>239</v>
      </c>
      <c r="C1376">
        <v>1209875</v>
      </c>
      <c r="D1376">
        <v>7796969643</v>
      </c>
      <c r="E1376" t="s">
        <v>4998</v>
      </c>
      <c r="F1376" t="s">
        <v>209</v>
      </c>
      <c r="G1376" t="s">
        <v>4999</v>
      </c>
      <c r="H1376" t="s">
        <v>225</v>
      </c>
      <c r="I1376" t="s">
        <v>212</v>
      </c>
      <c r="K1376" t="s">
        <v>5000</v>
      </c>
      <c r="M1376">
        <v>771</v>
      </c>
      <c r="N1376" t="s">
        <v>303</v>
      </c>
      <c r="O1376" t="s">
        <v>283</v>
      </c>
      <c r="P1376">
        <v>746</v>
      </c>
      <c r="Q1376" t="s">
        <v>289</v>
      </c>
      <c r="R1376" t="s">
        <v>283</v>
      </c>
      <c r="T1376" t="s">
        <v>217</v>
      </c>
      <c r="U1376" t="s">
        <v>9756</v>
      </c>
      <c r="V1376">
        <v>1</v>
      </c>
      <c r="W1376">
        <v>3</v>
      </c>
      <c r="X1376" t="s">
        <v>218</v>
      </c>
      <c r="Z1376" t="s">
        <v>219</v>
      </c>
      <c r="AC1376">
        <v>0</v>
      </c>
      <c r="AE1376">
        <v>0</v>
      </c>
      <c r="AI1376" t="s">
        <v>220</v>
      </c>
      <c r="AJ1376" t="s">
        <v>304</v>
      </c>
      <c r="AK1376" s="15">
        <v>43777</v>
      </c>
      <c r="AL1376">
        <v>6705.76</v>
      </c>
      <c r="AM1376">
        <f t="shared" si="63"/>
        <v>36</v>
      </c>
      <c r="AN1376" t="str">
        <f t="shared" si="64"/>
        <v>34-38</v>
      </c>
      <c r="AO1376" t="str">
        <f t="shared" si="65"/>
        <v>6.000 a 7.999</v>
      </c>
    </row>
    <row r="1377" spans="1:41" x14ac:dyDescent="0.25">
      <c r="A1377" t="s">
        <v>5001</v>
      </c>
      <c r="B1377" t="s">
        <v>207</v>
      </c>
      <c r="C1377">
        <v>2044335</v>
      </c>
      <c r="D1377">
        <v>4603461640</v>
      </c>
      <c r="E1377" t="s">
        <v>2969</v>
      </c>
      <c r="F1377" t="s">
        <v>209</v>
      </c>
      <c r="G1377" t="s">
        <v>5002</v>
      </c>
      <c r="H1377" t="s">
        <v>211</v>
      </c>
      <c r="I1377" t="s">
        <v>212</v>
      </c>
      <c r="K1377" t="s">
        <v>317</v>
      </c>
      <c r="M1377">
        <v>311</v>
      </c>
      <c r="N1377" t="s">
        <v>4179</v>
      </c>
      <c r="O1377" t="s">
        <v>362</v>
      </c>
      <c r="P1377">
        <v>305</v>
      </c>
      <c r="Q1377" t="s">
        <v>407</v>
      </c>
      <c r="R1377" t="s">
        <v>362</v>
      </c>
      <c r="T1377" t="s">
        <v>252</v>
      </c>
      <c r="U1377" t="s">
        <v>9755</v>
      </c>
      <c r="V1377">
        <v>4</v>
      </c>
      <c r="W1377">
        <v>7</v>
      </c>
      <c r="X1377" t="s">
        <v>218</v>
      </c>
      <c r="Z1377" t="s">
        <v>219</v>
      </c>
      <c r="AC1377">
        <v>0</v>
      </c>
      <c r="AE1377">
        <v>0</v>
      </c>
      <c r="AI1377" t="s">
        <v>220</v>
      </c>
      <c r="AJ1377" t="s">
        <v>221</v>
      </c>
      <c r="AK1377" s="15">
        <v>41466</v>
      </c>
      <c r="AL1377">
        <v>4488.6000000000004</v>
      </c>
      <c r="AM1377">
        <f t="shared" si="63"/>
        <v>41</v>
      </c>
      <c r="AN1377" t="str">
        <f t="shared" si="64"/>
        <v>39-43</v>
      </c>
      <c r="AO1377" t="str">
        <f t="shared" si="65"/>
        <v>4.000 a 5.999</v>
      </c>
    </row>
    <row r="1378" spans="1:41" x14ac:dyDescent="0.25">
      <c r="A1378" t="s">
        <v>5003</v>
      </c>
      <c r="B1378" t="s">
        <v>207</v>
      </c>
      <c r="C1378">
        <v>1000809</v>
      </c>
      <c r="D1378">
        <v>9973840690</v>
      </c>
      <c r="E1378" t="s">
        <v>5004</v>
      </c>
      <c r="F1378" t="s">
        <v>209</v>
      </c>
      <c r="G1378" t="s">
        <v>5005</v>
      </c>
      <c r="H1378" t="s">
        <v>225</v>
      </c>
      <c r="I1378" t="s">
        <v>212</v>
      </c>
      <c r="K1378" t="s">
        <v>213</v>
      </c>
      <c r="M1378">
        <v>297</v>
      </c>
      <c r="N1378" t="s">
        <v>5006</v>
      </c>
      <c r="O1378" t="s">
        <v>362</v>
      </c>
      <c r="P1378">
        <v>294</v>
      </c>
      <c r="Q1378" t="s">
        <v>646</v>
      </c>
      <c r="R1378" t="s">
        <v>362</v>
      </c>
      <c r="T1378" t="s">
        <v>217</v>
      </c>
      <c r="U1378" t="s">
        <v>9755</v>
      </c>
      <c r="V1378">
        <v>3</v>
      </c>
      <c r="W1378">
        <v>3</v>
      </c>
      <c r="X1378" t="s">
        <v>218</v>
      </c>
      <c r="Z1378" t="s">
        <v>219</v>
      </c>
      <c r="AC1378">
        <v>0</v>
      </c>
      <c r="AE1378">
        <v>0</v>
      </c>
      <c r="AI1378" t="s">
        <v>220</v>
      </c>
      <c r="AJ1378" t="s">
        <v>221</v>
      </c>
      <c r="AK1378" s="15">
        <v>43076</v>
      </c>
      <c r="AL1378">
        <v>3809.85</v>
      </c>
      <c r="AM1378">
        <f t="shared" si="63"/>
        <v>31</v>
      </c>
      <c r="AN1378" t="str">
        <f t="shared" si="64"/>
        <v>29-33</v>
      </c>
      <c r="AO1378" t="str">
        <f t="shared" si="65"/>
        <v>2.000 a 3.999</v>
      </c>
    </row>
    <row r="1379" spans="1:41" x14ac:dyDescent="0.25">
      <c r="A1379" t="s">
        <v>5007</v>
      </c>
      <c r="B1379" t="s">
        <v>239</v>
      </c>
      <c r="C1379">
        <v>1948817</v>
      </c>
      <c r="D1379">
        <v>5163175637</v>
      </c>
      <c r="E1379" t="s">
        <v>5008</v>
      </c>
      <c r="F1379" t="s">
        <v>209</v>
      </c>
      <c r="G1379" t="s">
        <v>5009</v>
      </c>
      <c r="H1379" t="s">
        <v>225</v>
      </c>
      <c r="I1379" t="s">
        <v>212</v>
      </c>
      <c r="K1379" t="s">
        <v>213</v>
      </c>
      <c r="M1379">
        <v>752</v>
      </c>
      <c r="N1379" t="s">
        <v>1306</v>
      </c>
      <c r="O1379" t="s">
        <v>283</v>
      </c>
      <c r="P1379">
        <v>743</v>
      </c>
      <c r="Q1379" t="s">
        <v>282</v>
      </c>
      <c r="R1379" t="s">
        <v>283</v>
      </c>
      <c r="T1379" t="s">
        <v>217</v>
      </c>
      <c r="U1379" t="s">
        <v>9754</v>
      </c>
      <c r="V1379">
        <v>4</v>
      </c>
      <c r="W1379">
        <v>7</v>
      </c>
      <c r="X1379" t="s">
        <v>218</v>
      </c>
      <c r="Z1379" t="s">
        <v>219</v>
      </c>
      <c r="AC1379">
        <v>0</v>
      </c>
      <c r="AE1379">
        <v>0</v>
      </c>
      <c r="AI1379" t="s">
        <v>220</v>
      </c>
      <c r="AJ1379" t="s">
        <v>221</v>
      </c>
      <c r="AK1379" s="15">
        <v>41065</v>
      </c>
      <c r="AL1379">
        <v>3567.94</v>
      </c>
      <c r="AM1379">
        <f t="shared" si="63"/>
        <v>41</v>
      </c>
      <c r="AN1379" t="str">
        <f t="shared" si="64"/>
        <v>39-43</v>
      </c>
      <c r="AO1379" t="str">
        <f t="shared" si="65"/>
        <v>2.000 a 3.999</v>
      </c>
    </row>
    <row r="1380" spans="1:41" x14ac:dyDescent="0.25">
      <c r="A1380" t="s">
        <v>5010</v>
      </c>
      <c r="B1380" t="s">
        <v>207</v>
      </c>
      <c r="C1380">
        <v>1824581</v>
      </c>
      <c r="D1380">
        <v>6435695610</v>
      </c>
      <c r="E1380" t="s">
        <v>5011</v>
      </c>
      <c r="F1380" t="s">
        <v>209</v>
      </c>
      <c r="G1380" t="s">
        <v>5012</v>
      </c>
      <c r="H1380" t="s">
        <v>225</v>
      </c>
      <c r="I1380" t="s">
        <v>212</v>
      </c>
      <c r="K1380" t="s">
        <v>213</v>
      </c>
      <c r="M1380">
        <v>559</v>
      </c>
      <c r="N1380" t="s">
        <v>2085</v>
      </c>
      <c r="O1380" t="s">
        <v>215</v>
      </c>
      <c r="P1380">
        <v>4</v>
      </c>
      <c r="Q1380" t="s">
        <v>262</v>
      </c>
      <c r="R1380" t="s">
        <v>215</v>
      </c>
      <c r="T1380" t="s">
        <v>230</v>
      </c>
      <c r="U1380" t="s">
        <v>9755</v>
      </c>
      <c r="V1380">
        <v>4</v>
      </c>
      <c r="W1380">
        <v>9</v>
      </c>
      <c r="X1380" t="s">
        <v>218</v>
      </c>
      <c r="Z1380" t="s">
        <v>219</v>
      </c>
      <c r="AC1380">
        <v>0</v>
      </c>
      <c r="AE1380">
        <v>0</v>
      </c>
      <c r="AI1380" t="s">
        <v>220</v>
      </c>
      <c r="AJ1380" t="s">
        <v>221</v>
      </c>
      <c r="AK1380" s="15">
        <v>40487</v>
      </c>
      <c r="AL1380">
        <v>5337.84</v>
      </c>
      <c r="AM1380">
        <f t="shared" si="63"/>
        <v>39</v>
      </c>
      <c r="AN1380" t="str">
        <f t="shared" si="64"/>
        <v>39-43</v>
      </c>
      <c r="AO1380" t="str">
        <f t="shared" si="65"/>
        <v>4.000 a 5.999</v>
      </c>
    </row>
    <row r="1381" spans="1:41" x14ac:dyDescent="0.25">
      <c r="A1381" t="s">
        <v>5013</v>
      </c>
      <c r="B1381" t="s">
        <v>239</v>
      </c>
      <c r="C1381">
        <v>3842141</v>
      </c>
      <c r="D1381">
        <v>7359398614</v>
      </c>
      <c r="E1381" t="s">
        <v>5014</v>
      </c>
      <c r="F1381" t="s">
        <v>209</v>
      </c>
      <c r="G1381" t="s">
        <v>5015</v>
      </c>
      <c r="H1381" t="s">
        <v>225</v>
      </c>
      <c r="I1381" t="s">
        <v>212</v>
      </c>
      <c r="K1381" t="s">
        <v>213</v>
      </c>
      <c r="M1381">
        <v>771</v>
      </c>
      <c r="N1381" t="s">
        <v>303</v>
      </c>
      <c r="O1381" t="s">
        <v>283</v>
      </c>
      <c r="P1381">
        <v>746</v>
      </c>
      <c r="Q1381" t="s">
        <v>289</v>
      </c>
      <c r="R1381" t="s">
        <v>283</v>
      </c>
      <c r="T1381" t="s">
        <v>230</v>
      </c>
      <c r="U1381" t="s">
        <v>9756</v>
      </c>
      <c r="V1381">
        <v>4</v>
      </c>
      <c r="W1381">
        <v>5</v>
      </c>
      <c r="X1381" t="s">
        <v>218</v>
      </c>
      <c r="Z1381" t="s">
        <v>219</v>
      </c>
      <c r="AC1381">
        <v>0</v>
      </c>
      <c r="AE1381">
        <v>0</v>
      </c>
      <c r="AI1381" t="s">
        <v>220</v>
      </c>
      <c r="AJ1381" t="s">
        <v>304</v>
      </c>
      <c r="AK1381" s="15">
        <v>42249</v>
      </c>
      <c r="AL1381">
        <v>8852.56</v>
      </c>
      <c r="AM1381">
        <f t="shared" si="63"/>
        <v>38</v>
      </c>
      <c r="AN1381" t="str">
        <f t="shared" si="64"/>
        <v>34-38</v>
      </c>
      <c r="AO1381" t="str">
        <f t="shared" si="65"/>
        <v>8.000 a 9.999</v>
      </c>
    </row>
    <row r="1382" spans="1:41" x14ac:dyDescent="0.25">
      <c r="A1382" t="s">
        <v>5016</v>
      </c>
      <c r="B1382" t="s">
        <v>239</v>
      </c>
      <c r="C1382">
        <v>1136835</v>
      </c>
      <c r="D1382">
        <v>7430376690</v>
      </c>
      <c r="E1382" t="s">
        <v>5017</v>
      </c>
      <c r="F1382" t="s">
        <v>209</v>
      </c>
      <c r="G1382" t="s">
        <v>5018</v>
      </c>
      <c r="H1382" t="s">
        <v>211</v>
      </c>
      <c r="I1382" t="s">
        <v>212</v>
      </c>
      <c r="K1382" t="s">
        <v>213</v>
      </c>
      <c r="M1382">
        <v>485</v>
      </c>
      <c r="N1382" t="s">
        <v>411</v>
      </c>
      <c r="O1382" t="s">
        <v>244</v>
      </c>
      <c r="P1382">
        <v>211</v>
      </c>
      <c r="Q1382" t="s">
        <v>245</v>
      </c>
      <c r="R1382" t="s">
        <v>244</v>
      </c>
      <c r="T1382" t="s">
        <v>217</v>
      </c>
      <c r="U1382" t="s">
        <v>9755</v>
      </c>
      <c r="V1382">
        <v>4</v>
      </c>
      <c r="W1382">
        <v>5</v>
      </c>
      <c r="X1382" t="s">
        <v>218</v>
      </c>
      <c r="Z1382" t="s">
        <v>219</v>
      </c>
      <c r="AB1382" t="s">
        <v>320</v>
      </c>
      <c r="AC1382">
        <v>0</v>
      </c>
      <c r="AE1382">
        <v>0</v>
      </c>
      <c r="AG1382" t="s">
        <v>2223</v>
      </c>
      <c r="AH1382" t="s">
        <v>5019</v>
      </c>
      <c r="AI1382" t="s">
        <v>220</v>
      </c>
      <c r="AJ1382" t="s">
        <v>221</v>
      </c>
      <c r="AK1382" s="15">
        <v>42311</v>
      </c>
      <c r="AL1382">
        <v>4877.47</v>
      </c>
      <c r="AM1382">
        <f t="shared" si="63"/>
        <v>35</v>
      </c>
      <c r="AN1382" t="str">
        <f t="shared" si="64"/>
        <v>34-38</v>
      </c>
      <c r="AO1382" t="str">
        <f t="shared" si="65"/>
        <v>4.000 a 5.999</v>
      </c>
    </row>
    <row r="1383" spans="1:41" x14ac:dyDescent="0.25">
      <c r="A1383" t="s">
        <v>5020</v>
      </c>
      <c r="B1383" t="s">
        <v>207</v>
      </c>
      <c r="C1383">
        <v>1820603</v>
      </c>
      <c r="D1383">
        <v>2996751655</v>
      </c>
      <c r="E1383" t="s">
        <v>5021</v>
      </c>
      <c r="F1383" t="s">
        <v>209</v>
      </c>
      <c r="G1383" t="s">
        <v>5022</v>
      </c>
      <c r="H1383" t="s">
        <v>225</v>
      </c>
      <c r="I1383" t="s">
        <v>212</v>
      </c>
      <c r="K1383" t="s">
        <v>317</v>
      </c>
      <c r="M1383">
        <v>274</v>
      </c>
      <c r="N1383" t="s">
        <v>963</v>
      </c>
      <c r="O1383" t="s">
        <v>215</v>
      </c>
      <c r="P1383">
        <v>262</v>
      </c>
      <c r="Q1383" t="s">
        <v>352</v>
      </c>
      <c r="R1383" t="s">
        <v>215</v>
      </c>
      <c r="T1383" t="s">
        <v>230</v>
      </c>
      <c r="U1383" t="s">
        <v>9755</v>
      </c>
      <c r="V1383">
        <v>4</v>
      </c>
      <c r="W1383">
        <v>9</v>
      </c>
      <c r="X1383" t="s">
        <v>218</v>
      </c>
      <c r="Z1383" t="s">
        <v>219</v>
      </c>
      <c r="AC1383">
        <v>0</v>
      </c>
      <c r="AE1383">
        <v>0</v>
      </c>
      <c r="AI1383" t="s">
        <v>220</v>
      </c>
      <c r="AJ1383" t="s">
        <v>221</v>
      </c>
      <c r="AK1383" s="15">
        <v>40512</v>
      </c>
      <c r="AL1383">
        <v>9525.39</v>
      </c>
      <c r="AM1383">
        <f t="shared" si="63"/>
        <v>47</v>
      </c>
      <c r="AN1383" t="str">
        <f t="shared" si="64"/>
        <v>44-48</v>
      </c>
      <c r="AO1383" t="str">
        <f t="shared" si="65"/>
        <v>8.000 a 9.999</v>
      </c>
    </row>
    <row r="1384" spans="1:41" x14ac:dyDescent="0.25">
      <c r="A1384" t="s">
        <v>5023</v>
      </c>
      <c r="B1384" t="s">
        <v>207</v>
      </c>
      <c r="C1384">
        <v>1689872</v>
      </c>
      <c r="D1384">
        <v>4861207673</v>
      </c>
      <c r="E1384" t="s">
        <v>1469</v>
      </c>
      <c r="F1384" t="s">
        <v>209</v>
      </c>
      <c r="G1384" t="s">
        <v>5024</v>
      </c>
      <c r="H1384" t="s">
        <v>225</v>
      </c>
      <c r="I1384" t="s">
        <v>212</v>
      </c>
      <c r="K1384" t="s">
        <v>213</v>
      </c>
      <c r="L1384" t="s">
        <v>261</v>
      </c>
      <c r="M1384">
        <v>948</v>
      </c>
      <c r="N1384" t="s">
        <v>1100</v>
      </c>
      <c r="O1384" t="s">
        <v>215</v>
      </c>
      <c r="P1384">
        <v>944</v>
      </c>
      <c r="Q1384" t="s">
        <v>313</v>
      </c>
      <c r="R1384" t="s">
        <v>215</v>
      </c>
      <c r="T1384" t="s">
        <v>217</v>
      </c>
      <c r="U1384" t="s">
        <v>9756</v>
      </c>
      <c r="V1384">
        <v>4</v>
      </c>
      <c r="W1384">
        <v>10</v>
      </c>
      <c r="X1384" t="s">
        <v>218</v>
      </c>
      <c r="Z1384" t="s">
        <v>219</v>
      </c>
      <c r="AC1384">
        <v>0</v>
      </c>
      <c r="AE1384">
        <v>0</v>
      </c>
      <c r="AI1384" t="s">
        <v>220</v>
      </c>
      <c r="AJ1384" t="s">
        <v>221</v>
      </c>
      <c r="AK1384" s="15">
        <v>39885</v>
      </c>
      <c r="AL1384">
        <v>8601.52</v>
      </c>
      <c r="AM1384">
        <f t="shared" si="63"/>
        <v>42</v>
      </c>
      <c r="AN1384" t="str">
        <f t="shared" si="64"/>
        <v>39-43</v>
      </c>
      <c r="AO1384" t="str">
        <f t="shared" si="65"/>
        <v>8.000 a 9.999</v>
      </c>
    </row>
    <row r="1385" spans="1:41" x14ac:dyDescent="0.25">
      <c r="A1385" t="s">
        <v>5025</v>
      </c>
      <c r="B1385" t="s">
        <v>207</v>
      </c>
      <c r="C1385">
        <v>1220495</v>
      </c>
      <c r="D1385">
        <v>7189130608</v>
      </c>
      <c r="E1385" t="s">
        <v>3249</v>
      </c>
      <c r="F1385" t="s">
        <v>209</v>
      </c>
      <c r="G1385" t="s">
        <v>5026</v>
      </c>
      <c r="H1385" t="s">
        <v>225</v>
      </c>
      <c r="I1385" t="s">
        <v>212</v>
      </c>
      <c r="K1385" t="s">
        <v>213</v>
      </c>
      <c r="M1385">
        <v>425</v>
      </c>
      <c r="N1385" t="s">
        <v>3474</v>
      </c>
      <c r="O1385" t="s">
        <v>215</v>
      </c>
      <c r="P1385">
        <v>29</v>
      </c>
      <c r="Q1385" t="s">
        <v>229</v>
      </c>
      <c r="R1385" t="s">
        <v>215</v>
      </c>
      <c r="T1385" t="s">
        <v>217</v>
      </c>
      <c r="U1385" t="s">
        <v>9755</v>
      </c>
      <c r="V1385">
        <v>1</v>
      </c>
      <c r="W1385">
        <v>1</v>
      </c>
      <c r="X1385" t="s">
        <v>218</v>
      </c>
      <c r="Z1385" t="s">
        <v>219</v>
      </c>
      <c r="AC1385">
        <v>0</v>
      </c>
      <c r="AE1385">
        <v>0</v>
      </c>
      <c r="AI1385" t="s">
        <v>220</v>
      </c>
      <c r="AJ1385" t="s">
        <v>221</v>
      </c>
      <c r="AK1385" s="15">
        <v>44732</v>
      </c>
      <c r="AL1385">
        <v>3181.04</v>
      </c>
      <c r="AM1385">
        <f t="shared" si="63"/>
        <v>27</v>
      </c>
      <c r="AN1385" t="str">
        <f t="shared" si="64"/>
        <v>24-28</v>
      </c>
      <c r="AO1385" t="str">
        <f t="shared" si="65"/>
        <v>2.000 a 3.999</v>
      </c>
    </row>
    <row r="1386" spans="1:41" x14ac:dyDescent="0.25">
      <c r="A1386" t="s">
        <v>5027</v>
      </c>
      <c r="B1386" t="s">
        <v>207</v>
      </c>
      <c r="C1386">
        <v>2151343</v>
      </c>
      <c r="D1386">
        <v>36446401817</v>
      </c>
      <c r="E1386" t="s">
        <v>5028</v>
      </c>
      <c r="F1386" t="s">
        <v>209</v>
      </c>
      <c r="G1386" t="s">
        <v>5029</v>
      </c>
      <c r="H1386" t="s">
        <v>225</v>
      </c>
      <c r="I1386" t="s">
        <v>212</v>
      </c>
      <c r="K1386" t="s">
        <v>317</v>
      </c>
      <c r="M1386">
        <v>733</v>
      </c>
      <c r="N1386" t="s">
        <v>1177</v>
      </c>
      <c r="O1386" t="s">
        <v>215</v>
      </c>
      <c r="P1386">
        <v>585</v>
      </c>
      <c r="Q1386" t="s">
        <v>1033</v>
      </c>
      <c r="R1386" t="s">
        <v>215</v>
      </c>
      <c r="T1386" t="s">
        <v>252</v>
      </c>
      <c r="U1386" t="s">
        <v>9755</v>
      </c>
      <c r="V1386">
        <v>4</v>
      </c>
      <c r="W1386">
        <v>6</v>
      </c>
      <c r="X1386" t="s">
        <v>218</v>
      </c>
      <c r="Z1386" t="s">
        <v>219</v>
      </c>
      <c r="AC1386">
        <v>0</v>
      </c>
      <c r="AE1386">
        <v>0</v>
      </c>
      <c r="AI1386" t="s">
        <v>220</v>
      </c>
      <c r="AJ1386" t="s">
        <v>221</v>
      </c>
      <c r="AK1386" s="15">
        <v>41865</v>
      </c>
      <c r="AL1386">
        <v>4153.96</v>
      </c>
      <c r="AM1386">
        <f t="shared" si="63"/>
        <v>36</v>
      </c>
      <c r="AN1386" t="str">
        <f t="shared" si="64"/>
        <v>34-38</v>
      </c>
      <c r="AO1386" t="str">
        <f t="shared" si="65"/>
        <v>4.000 a 5.999</v>
      </c>
    </row>
    <row r="1387" spans="1:41" x14ac:dyDescent="0.25">
      <c r="A1387" t="s">
        <v>5030</v>
      </c>
      <c r="B1387" t="s">
        <v>207</v>
      </c>
      <c r="C1387">
        <v>3071896</v>
      </c>
      <c r="D1387">
        <v>6867156673</v>
      </c>
      <c r="E1387" t="s">
        <v>5031</v>
      </c>
      <c r="F1387" t="s">
        <v>209</v>
      </c>
      <c r="G1387" t="s">
        <v>5032</v>
      </c>
      <c r="H1387" t="s">
        <v>225</v>
      </c>
      <c r="I1387" t="s">
        <v>212</v>
      </c>
      <c r="K1387" t="s">
        <v>213</v>
      </c>
      <c r="M1387">
        <v>648</v>
      </c>
      <c r="N1387" t="s">
        <v>2581</v>
      </c>
      <c r="O1387" t="s">
        <v>215</v>
      </c>
      <c r="P1387">
        <v>131</v>
      </c>
      <c r="Q1387" t="s">
        <v>357</v>
      </c>
      <c r="R1387" t="s">
        <v>215</v>
      </c>
      <c r="T1387" t="s">
        <v>217</v>
      </c>
      <c r="U1387" t="s">
        <v>9756</v>
      </c>
      <c r="V1387">
        <v>4</v>
      </c>
      <c r="W1387">
        <v>5</v>
      </c>
      <c r="X1387" t="s">
        <v>218</v>
      </c>
      <c r="Z1387" t="s">
        <v>219</v>
      </c>
      <c r="AB1387" t="s">
        <v>827</v>
      </c>
      <c r="AC1387">
        <v>0</v>
      </c>
      <c r="AE1387">
        <v>0</v>
      </c>
      <c r="AG1387" t="s">
        <v>1104</v>
      </c>
      <c r="AH1387" t="s">
        <v>1105</v>
      </c>
      <c r="AI1387" t="s">
        <v>220</v>
      </c>
      <c r="AJ1387" t="s">
        <v>221</v>
      </c>
      <c r="AK1387" s="15">
        <v>41592</v>
      </c>
      <c r="AL1387">
        <v>7103.91</v>
      </c>
      <c r="AM1387">
        <f t="shared" si="63"/>
        <v>39</v>
      </c>
      <c r="AN1387" t="str">
        <f t="shared" si="64"/>
        <v>39-43</v>
      </c>
      <c r="AO1387" t="str">
        <f t="shared" si="65"/>
        <v>6.000 a 7.999</v>
      </c>
    </row>
    <row r="1388" spans="1:41" x14ac:dyDescent="0.25">
      <c r="A1388" t="s">
        <v>5033</v>
      </c>
      <c r="B1388" t="s">
        <v>207</v>
      </c>
      <c r="C1388">
        <v>1905076</v>
      </c>
      <c r="D1388">
        <v>6490218607</v>
      </c>
      <c r="E1388" t="s">
        <v>5034</v>
      </c>
      <c r="F1388" t="s">
        <v>209</v>
      </c>
      <c r="G1388" t="s">
        <v>5035</v>
      </c>
      <c r="H1388" t="s">
        <v>225</v>
      </c>
      <c r="I1388" t="s">
        <v>212</v>
      </c>
      <c r="K1388" t="s">
        <v>213</v>
      </c>
      <c r="M1388">
        <v>288</v>
      </c>
      <c r="N1388" t="s">
        <v>979</v>
      </c>
      <c r="O1388" t="s">
        <v>362</v>
      </c>
      <c r="P1388">
        <v>288</v>
      </c>
      <c r="Q1388" t="s">
        <v>979</v>
      </c>
      <c r="R1388" t="s">
        <v>362</v>
      </c>
      <c r="T1388" t="s">
        <v>263</v>
      </c>
      <c r="U1388" t="s">
        <v>9755</v>
      </c>
      <c r="V1388">
        <v>4</v>
      </c>
      <c r="W1388">
        <v>8</v>
      </c>
      <c r="X1388" t="s">
        <v>218</v>
      </c>
      <c r="Z1388" t="s">
        <v>219</v>
      </c>
      <c r="AC1388">
        <v>0</v>
      </c>
      <c r="AE1388">
        <v>0</v>
      </c>
      <c r="AI1388" t="s">
        <v>220</v>
      </c>
      <c r="AJ1388" t="s">
        <v>221</v>
      </c>
      <c r="AK1388" s="15">
        <v>40882</v>
      </c>
      <c r="AL1388">
        <v>6636.74</v>
      </c>
      <c r="AM1388">
        <f t="shared" si="63"/>
        <v>39</v>
      </c>
      <c r="AN1388" t="str">
        <f t="shared" si="64"/>
        <v>39-43</v>
      </c>
      <c r="AO1388" t="str">
        <f t="shared" si="65"/>
        <v>6.000 a 7.999</v>
      </c>
    </row>
    <row r="1389" spans="1:41" x14ac:dyDescent="0.25">
      <c r="A1389" t="s">
        <v>5036</v>
      </c>
      <c r="B1389" t="s">
        <v>239</v>
      </c>
      <c r="C1389">
        <v>1985516</v>
      </c>
      <c r="D1389">
        <v>6450436646</v>
      </c>
      <c r="E1389" t="s">
        <v>5037</v>
      </c>
      <c r="F1389" t="s">
        <v>209</v>
      </c>
      <c r="G1389" t="s">
        <v>5038</v>
      </c>
      <c r="H1389" t="s">
        <v>225</v>
      </c>
      <c r="I1389" t="s">
        <v>212</v>
      </c>
      <c r="K1389" t="s">
        <v>213</v>
      </c>
      <c r="M1389">
        <v>498</v>
      </c>
      <c r="N1389" t="s">
        <v>423</v>
      </c>
      <c r="O1389" t="s">
        <v>244</v>
      </c>
      <c r="P1389">
        <v>211</v>
      </c>
      <c r="Q1389" t="s">
        <v>245</v>
      </c>
      <c r="R1389" t="s">
        <v>244</v>
      </c>
      <c r="T1389" t="s">
        <v>217</v>
      </c>
      <c r="U1389" t="s">
        <v>9755</v>
      </c>
      <c r="V1389">
        <v>4</v>
      </c>
      <c r="W1389">
        <v>7</v>
      </c>
      <c r="X1389" t="s">
        <v>218</v>
      </c>
      <c r="Z1389" t="s">
        <v>219</v>
      </c>
      <c r="AC1389">
        <v>0</v>
      </c>
      <c r="AE1389">
        <v>0</v>
      </c>
      <c r="AI1389" t="s">
        <v>220</v>
      </c>
      <c r="AJ1389" t="s">
        <v>221</v>
      </c>
      <c r="AK1389" s="15">
        <v>41276</v>
      </c>
      <c r="AL1389">
        <v>8026.24</v>
      </c>
      <c r="AM1389">
        <f t="shared" si="63"/>
        <v>39</v>
      </c>
      <c r="AN1389" t="str">
        <f t="shared" si="64"/>
        <v>39-43</v>
      </c>
      <c r="AO1389" t="str">
        <f t="shared" si="65"/>
        <v>8.000 a 9.999</v>
      </c>
    </row>
    <row r="1390" spans="1:41" x14ac:dyDescent="0.25">
      <c r="A1390" t="s">
        <v>5039</v>
      </c>
      <c r="B1390" t="s">
        <v>239</v>
      </c>
      <c r="C1390">
        <v>1123590</v>
      </c>
      <c r="D1390">
        <v>2680830610</v>
      </c>
      <c r="E1390" t="s">
        <v>5040</v>
      </c>
      <c r="F1390" t="s">
        <v>209</v>
      </c>
      <c r="G1390" t="s">
        <v>5041</v>
      </c>
      <c r="H1390" t="s">
        <v>335</v>
      </c>
      <c r="I1390" t="s">
        <v>212</v>
      </c>
      <c r="K1390" t="s">
        <v>213</v>
      </c>
      <c r="L1390" t="s">
        <v>261</v>
      </c>
      <c r="M1390">
        <v>490</v>
      </c>
      <c r="N1390" t="s">
        <v>770</v>
      </c>
      <c r="O1390" t="s">
        <v>244</v>
      </c>
      <c r="P1390">
        <v>211</v>
      </c>
      <c r="Q1390" t="s">
        <v>245</v>
      </c>
      <c r="R1390" t="s">
        <v>244</v>
      </c>
      <c r="T1390" t="s">
        <v>771</v>
      </c>
      <c r="U1390" t="s">
        <v>9754</v>
      </c>
      <c r="V1390">
        <v>4</v>
      </c>
      <c r="W1390">
        <v>16</v>
      </c>
      <c r="X1390" t="s">
        <v>218</v>
      </c>
      <c r="Z1390" t="s">
        <v>219</v>
      </c>
      <c r="AC1390">
        <v>0</v>
      </c>
      <c r="AE1390">
        <v>0</v>
      </c>
      <c r="AI1390" t="s">
        <v>220</v>
      </c>
      <c r="AJ1390" t="s">
        <v>221</v>
      </c>
      <c r="AK1390" s="15">
        <v>34735</v>
      </c>
      <c r="AL1390">
        <v>9753.5400000000009</v>
      </c>
      <c r="AM1390">
        <f t="shared" si="63"/>
        <v>48</v>
      </c>
      <c r="AN1390" t="str">
        <f t="shared" si="64"/>
        <v>44-48</v>
      </c>
      <c r="AO1390" t="str">
        <f t="shared" si="65"/>
        <v>8.000 a 9.999</v>
      </c>
    </row>
    <row r="1391" spans="1:41" x14ac:dyDescent="0.25">
      <c r="A1391" t="s">
        <v>5042</v>
      </c>
      <c r="B1391" t="s">
        <v>239</v>
      </c>
      <c r="C1391">
        <v>3563373</v>
      </c>
      <c r="D1391">
        <v>4603473656</v>
      </c>
      <c r="E1391" t="s">
        <v>5043</v>
      </c>
      <c r="F1391" t="s">
        <v>209</v>
      </c>
      <c r="G1391" t="s">
        <v>5044</v>
      </c>
      <c r="H1391" t="s">
        <v>225</v>
      </c>
      <c r="I1391" t="s">
        <v>212</v>
      </c>
      <c r="K1391" t="s">
        <v>213</v>
      </c>
      <c r="M1391">
        <v>746</v>
      </c>
      <c r="N1391" t="s">
        <v>289</v>
      </c>
      <c r="O1391" t="s">
        <v>283</v>
      </c>
      <c r="P1391">
        <v>746</v>
      </c>
      <c r="Q1391" t="s">
        <v>289</v>
      </c>
      <c r="R1391" t="s">
        <v>283</v>
      </c>
      <c r="T1391" t="s">
        <v>230</v>
      </c>
      <c r="U1391" t="s">
        <v>9756</v>
      </c>
      <c r="V1391">
        <v>4</v>
      </c>
      <c r="W1391">
        <v>8</v>
      </c>
      <c r="X1391" t="s">
        <v>381</v>
      </c>
      <c r="Z1391" t="s">
        <v>219</v>
      </c>
      <c r="AB1391" t="s">
        <v>382</v>
      </c>
      <c r="AC1391">
        <v>0</v>
      </c>
      <c r="AE1391">
        <v>26443</v>
      </c>
      <c r="AF1391" t="s">
        <v>383</v>
      </c>
      <c r="AG1391" t="s">
        <v>5045</v>
      </c>
      <c r="AH1391" t="s">
        <v>219</v>
      </c>
      <c r="AI1391" t="s">
        <v>220</v>
      </c>
      <c r="AJ1391" t="s">
        <v>221</v>
      </c>
      <c r="AK1391" s="15">
        <v>40617</v>
      </c>
      <c r="AL1391">
        <v>18632.64</v>
      </c>
      <c r="AM1391">
        <f t="shared" si="63"/>
        <v>42</v>
      </c>
      <c r="AN1391" t="str">
        <f t="shared" si="64"/>
        <v>39-43</v>
      </c>
      <c r="AO1391" t="str">
        <f t="shared" si="65"/>
        <v>18.000 a 19.999</v>
      </c>
    </row>
    <row r="1392" spans="1:41" x14ac:dyDescent="0.25">
      <c r="A1392" t="s">
        <v>5046</v>
      </c>
      <c r="B1392" t="s">
        <v>239</v>
      </c>
      <c r="C1392">
        <v>1123483</v>
      </c>
      <c r="D1392">
        <v>94166692615</v>
      </c>
      <c r="E1392" t="s">
        <v>5047</v>
      </c>
      <c r="F1392" t="s">
        <v>209</v>
      </c>
      <c r="G1392" t="s">
        <v>5048</v>
      </c>
      <c r="H1392" t="s">
        <v>335</v>
      </c>
      <c r="I1392" t="s">
        <v>212</v>
      </c>
      <c r="K1392" t="s">
        <v>213</v>
      </c>
      <c r="L1392" t="s">
        <v>261</v>
      </c>
      <c r="M1392">
        <v>490</v>
      </c>
      <c r="N1392" t="s">
        <v>770</v>
      </c>
      <c r="O1392" t="s">
        <v>244</v>
      </c>
      <c r="P1392">
        <v>211</v>
      </c>
      <c r="Q1392" t="s">
        <v>245</v>
      </c>
      <c r="R1392" t="s">
        <v>244</v>
      </c>
      <c r="T1392" t="s">
        <v>217</v>
      </c>
      <c r="U1392" t="s">
        <v>9754</v>
      </c>
      <c r="V1392">
        <v>4</v>
      </c>
      <c r="W1392">
        <v>16</v>
      </c>
      <c r="X1392" t="s">
        <v>218</v>
      </c>
      <c r="Z1392" t="s">
        <v>219</v>
      </c>
      <c r="AC1392">
        <v>0</v>
      </c>
      <c r="AE1392">
        <v>0</v>
      </c>
      <c r="AI1392" t="s">
        <v>220</v>
      </c>
      <c r="AJ1392" t="s">
        <v>221</v>
      </c>
      <c r="AK1392" s="15">
        <v>34709</v>
      </c>
      <c r="AL1392">
        <v>9073.6</v>
      </c>
      <c r="AM1392">
        <f t="shared" si="63"/>
        <v>48</v>
      </c>
      <c r="AN1392" t="str">
        <f t="shared" si="64"/>
        <v>44-48</v>
      </c>
      <c r="AO1392" t="str">
        <f t="shared" si="65"/>
        <v>8.000 a 9.999</v>
      </c>
    </row>
    <row r="1393" spans="1:41" x14ac:dyDescent="0.25">
      <c r="A1393" t="s">
        <v>5049</v>
      </c>
      <c r="B1393" t="s">
        <v>239</v>
      </c>
      <c r="C1393">
        <v>1533651</v>
      </c>
      <c r="D1393">
        <v>3971938663</v>
      </c>
      <c r="E1393" t="s">
        <v>5050</v>
      </c>
      <c r="F1393" t="s">
        <v>233</v>
      </c>
      <c r="G1393" t="s">
        <v>5051</v>
      </c>
      <c r="H1393" t="s">
        <v>225</v>
      </c>
      <c r="I1393" t="s">
        <v>212</v>
      </c>
      <c r="K1393" t="s">
        <v>213</v>
      </c>
      <c r="L1393" t="s">
        <v>5052</v>
      </c>
      <c r="M1393">
        <v>216</v>
      </c>
      <c r="N1393" t="s">
        <v>489</v>
      </c>
      <c r="O1393" t="s">
        <v>244</v>
      </c>
      <c r="P1393">
        <v>211</v>
      </c>
      <c r="Q1393" t="s">
        <v>245</v>
      </c>
      <c r="R1393" t="s">
        <v>244</v>
      </c>
      <c r="T1393" t="s">
        <v>217</v>
      </c>
      <c r="U1393" t="s">
        <v>9754</v>
      </c>
      <c r="V1393">
        <v>4</v>
      </c>
      <c r="W1393">
        <v>11</v>
      </c>
      <c r="X1393" t="s">
        <v>218</v>
      </c>
      <c r="Z1393" t="s">
        <v>219</v>
      </c>
      <c r="AC1393">
        <v>0</v>
      </c>
      <c r="AE1393">
        <v>0</v>
      </c>
      <c r="AI1393" t="s">
        <v>220</v>
      </c>
      <c r="AJ1393" t="s">
        <v>221</v>
      </c>
      <c r="AK1393" s="15">
        <v>38861</v>
      </c>
      <c r="AL1393">
        <v>5196.83</v>
      </c>
      <c r="AM1393">
        <f t="shared" si="63"/>
        <v>42</v>
      </c>
      <c r="AN1393" t="str">
        <f t="shared" si="64"/>
        <v>39-43</v>
      </c>
      <c r="AO1393" t="str">
        <f t="shared" si="65"/>
        <v>4.000 a 5.999</v>
      </c>
    </row>
    <row r="1394" spans="1:41" x14ac:dyDescent="0.25">
      <c r="A1394" t="s">
        <v>5053</v>
      </c>
      <c r="B1394" t="s">
        <v>239</v>
      </c>
      <c r="C1394">
        <v>1454426</v>
      </c>
      <c r="D1394">
        <v>478527632</v>
      </c>
      <c r="E1394" t="s">
        <v>5054</v>
      </c>
      <c r="F1394" t="s">
        <v>233</v>
      </c>
      <c r="G1394" t="s">
        <v>5055</v>
      </c>
      <c r="H1394" t="s">
        <v>211</v>
      </c>
      <c r="I1394" t="s">
        <v>212</v>
      </c>
      <c r="K1394" t="s">
        <v>213</v>
      </c>
      <c r="L1394" t="s">
        <v>367</v>
      </c>
      <c r="M1394">
        <v>469</v>
      </c>
      <c r="N1394" t="s">
        <v>2078</v>
      </c>
      <c r="O1394" t="s">
        <v>244</v>
      </c>
      <c r="P1394">
        <v>211</v>
      </c>
      <c r="Q1394" t="s">
        <v>245</v>
      </c>
      <c r="R1394" t="s">
        <v>244</v>
      </c>
      <c r="T1394" t="s">
        <v>230</v>
      </c>
      <c r="U1394" t="s">
        <v>9756</v>
      </c>
      <c r="V1394">
        <v>4</v>
      </c>
      <c r="W1394">
        <v>13</v>
      </c>
      <c r="X1394" t="s">
        <v>218</v>
      </c>
      <c r="Z1394" t="s">
        <v>219</v>
      </c>
      <c r="AC1394">
        <v>0</v>
      </c>
      <c r="AE1394">
        <v>0</v>
      </c>
      <c r="AI1394" t="s">
        <v>220</v>
      </c>
      <c r="AJ1394" t="s">
        <v>221</v>
      </c>
      <c r="AK1394" s="15">
        <v>38134</v>
      </c>
      <c r="AL1394">
        <v>12082.62</v>
      </c>
      <c r="AM1394">
        <f t="shared" si="63"/>
        <v>47</v>
      </c>
      <c r="AN1394" t="str">
        <f t="shared" si="64"/>
        <v>44-48</v>
      </c>
      <c r="AO1394" t="str">
        <f t="shared" si="65"/>
        <v>12.000 a 13.999</v>
      </c>
    </row>
    <row r="1395" spans="1:41" x14ac:dyDescent="0.25">
      <c r="A1395" t="s">
        <v>5056</v>
      </c>
      <c r="B1395" t="s">
        <v>207</v>
      </c>
      <c r="C1395">
        <v>3270856</v>
      </c>
      <c r="D1395">
        <v>5880946410</v>
      </c>
      <c r="E1395" t="s">
        <v>5057</v>
      </c>
      <c r="F1395" t="s">
        <v>233</v>
      </c>
      <c r="G1395" t="s">
        <v>5058</v>
      </c>
      <c r="H1395" t="s">
        <v>211</v>
      </c>
      <c r="I1395" t="s">
        <v>212</v>
      </c>
      <c r="K1395" t="s">
        <v>660</v>
      </c>
      <c r="M1395">
        <v>871</v>
      </c>
      <c r="N1395" t="s">
        <v>2067</v>
      </c>
      <c r="O1395" t="s">
        <v>215</v>
      </c>
      <c r="P1395">
        <v>443</v>
      </c>
      <c r="Q1395" t="s">
        <v>2068</v>
      </c>
      <c r="R1395" t="s">
        <v>215</v>
      </c>
      <c r="T1395" t="s">
        <v>252</v>
      </c>
      <c r="U1395" t="s">
        <v>9755</v>
      </c>
      <c r="V1395">
        <v>1</v>
      </c>
      <c r="W1395">
        <v>1</v>
      </c>
      <c r="X1395" t="s">
        <v>218</v>
      </c>
      <c r="Z1395" t="s">
        <v>219</v>
      </c>
      <c r="AC1395">
        <v>0</v>
      </c>
      <c r="AE1395">
        <v>0</v>
      </c>
      <c r="AI1395" t="s">
        <v>220</v>
      </c>
      <c r="AJ1395" t="s">
        <v>221</v>
      </c>
      <c r="AK1395" s="15">
        <v>44587</v>
      </c>
      <c r="AL1395">
        <v>3058.7</v>
      </c>
      <c r="AM1395">
        <f t="shared" si="63"/>
        <v>37</v>
      </c>
      <c r="AN1395" t="str">
        <f t="shared" si="64"/>
        <v>34-38</v>
      </c>
      <c r="AO1395" t="str">
        <f t="shared" si="65"/>
        <v>2.000 a 3.999</v>
      </c>
    </row>
    <row r="1396" spans="1:41" x14ac:dyDescent="0.25">
      <c r="A1396" t="s">
        <v>5059</v>
      </c>
      <c r="B1396" t="s">
        <v>239</v>
      </c>
      <c r="C1396">
        <v>1189196</v>
      </c>
      <c r="D1396">
        <v>78757177600</v>
      </c>
      <c r="E1396" t="s">
        <v>5060</v>
      </c>
      <c r="F1396" t="s">
        <v>209</v>
      </c>
      <c r="G1396" t="s">
        <v>5061</v>
      </c>
      <c r="H1396" t="s">
        <v>225</v>
      </c>
      <c r="I1396" t="s">
        <v>212</v>
      </c>
      <c r="K1396" t="s">
        <v>213</v>
      </c>
      <c r="L1396" t="s">
        <v>5062</v>
      </c>
      <c r="M1396">
        <v>179</v>
      </c>
      <c r="N1396" t="s">
        <v>380</v>
      </c>
      <c r="O1396" t="s">
        <v>283</v>
      </c>
      <c r="P1396">
        <v>179</v>
      </c>
      <c r="Q1396" t="s">
        <v>380</v>
      </c>
      <c r="R1396" t="s">
        <v>283</v>
      </c>
      <c r="T1396" t="s">
        <v>217</v>
      </c>
      <c r="U1396" t="s">
        <v>9754</v>
      </c>
      <c r="V1396">
        <v>4</v>
      </c>
      <c r="W1396">
        <v>16</v>
      </c>
      <c r="X1396" t="s">
        <v>218</v>
      </c>
      <c r="Z1396" t="s">
        <v>219</v>
      </c>
      <c r="AC1396">
        <v>0</v>
      </c>
      <c r="AE1396">
        <v>0</v>
      </c>
      <c r="AI1396" t="s">
        <v>220</v>
      </c>
      <c r="AJ1396" t="s">
        <v>221</v>
      </c>
      <c r="AK1396" s="15">
        <v>35089</v>
      </c>
      <c r="AL1396">
        <v>5150.6899999999996</v>
      </c>
      <c r="AM1396">
        <f t="shared" si="63"/>
        <v>48</v>
      </c>
      <c r="AN1396" t="str">
        <f t="shared" si="64"/>
        <v>44-48</v>
      </c>
      <c r="AO1396" t="str">
        <f t="shared" si="65"/>
        <v>4.000 a 5.999</v>
      </c>
    </row>
    <row r="1397" spans="1:41" x14ac:dyDescent="0.25">
      <c r="A1397" t="s">
        <v>5063</v>
      </c>
      <c r="B1397" t="s">
        <v>207</v>
      </c>
      <c r="C1397">
        <v>3306357</v>
      </c>
      <c r="D1397">
        <v>8485911601</v>
      </c>
      <c r="E1397" t="s">
        <v>5064</v>
      </c>
      <c r="F1397" t="s">
        <v>209</v>
      </c>
      <c r="G1397" t="s">
        <v>5065</v>
      </c>
      <c r="H1397" t="s">
        <v>225</v>
      </c>
      <c r="I1397" t="s">
        <v>212</v>
      </c>
      <c r="K1397" t="s">
        <v>213</v>
      </c>
      <c r="M1397">
        <v>44</v>
      </c>
      <c r="N1397" t="s">
        <v>3005</v>
      </c>
      <c r="O1397" t="s">
        <v>215</v>
      </c>
      <c r="P1397">
        <v>29</v>
      </c>
      <c r="Q1397" t="s">
        <v>229</v>
      </c>
      <c r="R1397" t="s">
        <v>215</v>
      </c>
      <c r="T1397" t="s">
        <v>217</v>
      </c>
      <c r="U1397" t="s">
        <v>9755</v>
      </c>
      <c r="V1397">
        <v>1</v>
      </c>
      <c r="W1397">
        <v>1</v>
      </c>
      <c r="X1397" t="s">
        <v>218</v>
      </c>
      <c r="Z1397" t="s">
        <v>219</v>
      </c>
      <c r="AC1397">
        <v>0</v>
      </c>
      <c r="AE1397">
        <v>0</v>
      </c>
      <c r="AI1397" t="s">
        <v>220</v>
      </c>
      <c r="AJ1397" t="s">
        <v>221</v>
      </c>
      <c r="AK1397" s="15">
        <v>44805</v>
      </c>
      <c r="AL1397">
        <v>3181.04</v>
      </c>
      <c r="AM1397">
        <f t="shared" si="63"/>
        <v>28</v>
      </c>
      <c r="AN1397" t="str">
        <f t="shared" si="64"/>
        <v>24-28</v>
      </c>
      <c r="AO1397" t="str">
        <f t="shared" si="65"/>
        <v>2.000 a 3.999</v>
      </c>
    </row>
    <row r="1398" spans="1:41" x14ac:dyDescent="0.25">
      <c r="A1398" t="s">
        <v>5066</v>
      </c>
      <c r="B1398" t="s">
        <v>239</v>
      </c>
      <c r="C1398">
        <v>1035132</v>
      </c>
      <c r="D1398">
        <v>65211596668</v>
      </c>
      <c r="E1398" t="s">
        <v>5067</v>
      </c>
      <c r="F1398" t="s">
        <v>233</v>
      </c>
      <c r="G1398" t="s">
        <v>5068</v>
      </c>
      <c r="H1398" t="s">
        <v>335</v>
      </c>
      <c r="I1398" t="s">
        <v>212</v>
      </c>
      <c r="K1398" t="s">
        <v>213</v>
      </c>
      <c r="L1398" t="s">
        <v>5062</v>
      </c>
      <c r="M1398">
        <v>780</v>
      </c>
      <c r="N1398" t="s">
        <v>5069</v>
      </c>
      <c r="O1398" t="s">
        <v>283</v>
      </c>
      <c r="P1398">
        <v>179</v>
      </c>
      <c r="Q1398" t="s">
        <v>380</v>
      </c>
      <c r="R1398" t="s">
        <v>283</v>
      </c>
      <c r="T1398" t="s">
        <v>462</v>
      </c>
      <c r="U1398" t="s">
        <v>9752</v>
      </c>
      <c r="V1398">
        <v>3</v>
      </c>
      <c r="W1398">
        <v>16</v>
      </c>
      <c r="X1398" t="s">
        <v>218</v>
      </c>
      <c r="Z1398" t="s">
        <v>219</v>
      </c>
      <c r="AC1398">
        <v>0</v>
      </c>
      <c r="AE1398">
        <v>0</v>
      </c>
      <c r="AI1398" t="s">
        <v>220</v>
      </c>
      <c r="AJ1398" t="s">
        <v>221</v>
      </c>
      <c r="AK1398" s="15">
        <v>34050</v>
      </c>
      <c r="AL1398">
        <v>2669.52</v>
      </c>
      <c r="AM1398">
        <f t="shared" si="63"/>
        <v>55</v>
      </c>
      <c r="AN1398" t="str">
        <f t="shared" si="64"/>
        <v>54-58</v>
      </c>
      <c r="AO1398" t="str">
        <f t="shared" si="65"/>
        <v>2.000 a 3.999</v>
      </c>
    </row>
    <row r="1399" spans="1:41" x14ac:dyDescent="0.25">
      <c r="A1399" t="s">
        <v>5070</v>
      </c>
      <c r="B1399" t="s">
        <v>207</v>
      </c>
      <c r="C1399">
        <v>1830257</v>
      </c>
      <c r="D1399">
        <v>4939010600</v>
      </c>
      <c r="E1399" t="s">
        <v>5071</v>
      </c>
      <c r="F1399" t="s">
        <v>233</v>
      </c>
      <c r="G1399" t="s">
        <v>5072</v>
      </c>
      <c r="H1399" t="s">
        <v>211</v>
      </c>
      <c r="I1399" t="s">
        <v>212</v>
      </c>
      <c r="K1399" t="s">
        <v>295</v>
      </c>
      <c r="M1399">
        <v>963</v>
      </c>
      <c r="N1399" t="s">
        <v>2267</v>
      </c>
      <c r="O1399" t="s">
        <v>215</v>
      </c>
      <c r="P1399">
        <v>59</v>
      </c>
      <c r="Q1399" t="s">
        <v>251</v>
      </c>
      <c r="R1399" t="s">
        <v>215</v>
      </c>
      <c r="T1399" t="s">
        <v>230</v>
      </c>
      <c r="U1399" t="s">
        <v>9755</v>
      </c>
      <c r="V1399">
        <v>4</v>
      </c>
      <c r="W1399">
        <v>8</v>
      </c>
      <c r="X1399" t="s">
        <v>218</v>
      </c>
      <c r="Z1399" t="s">
        <v>219</v>
      </c>
      <c r="AC1399">
        <v>0</v>
      </c>
      <c r="AE1399">
        <v>0</v>
      </c>
      <c r="AI1399" t="s">
        <v>220</v>
      </c>
      <c r="AJ1399" t="s">
        <v>221</v>
      </c>
      <c r="AK1399" s="15">
        <v>40512</v>
      </c>
      <c r="AL1399">
        <v>5452.89</v>
      </c>
      <c r="AM1399">
        <f t="shared" si="63"/>
        <v>44</v>
      </c>
      <c r="AN1399" t="str">
        <f t="shared" si="64"/>
        <v>44-48</v>
      </c>
      <c r="AO1399" t="str">
        <f t="shared" si="65"/>
        <v>4.000 a 5.999</v>
      </c>
    </row>
    <row r="1400" spans="1:41" x14ac:dyDescent="0.25">
      <c r="A1400" t="s">
        <v>5073</v>
      </c>
      <c r="B1400" t="s">
        <v>239</v>
      </c>
      <c r="C1400">
        <v>3844413</v>
      </c>
      <c r="D1400">
        <v>8758021680</v>
      </c>
      <c r="E1400" t="s">
        <v>5074</v>
      </c>
      <c r="F1400" t="s">
        <v>233</v>
      </c>
      <c r="G1400" t="s">
        <v>3314</v>
      </c>
      <c r="H1400" t="s">
        <v>225</v>
      </c>
      <c r="I1400" t="s">
        <v>212</v>
      </c>
      <c r="K1400" t="s">
        <v>213</v>
      </c>
      <c r="M1400">
        <v>498</v>
      </c>
      <c r="N1400" t="s">
        <v>423</v>
      </c>
      <c r="O1400" t="s">
        <v>244</v>
      </c>
      <c r="P1400">
        <v>211</v>
      </c>
      <c r="Q1400" t="s">
        <v>245</v>
      </c>
      <c r="R1400" t="s">
        <v>244</v>
      </c>
      <c r="T1400" t="s">
        <v>217</v>
      </c>
      <c r="U1400" t="s">
        <v>9755</v>
      </c>
      <c r="V1400">
        <v>4</v>
      </c>
      <c r="W1400">
        <v>6</v>
      </c>
      <c r="X1400" t="s">
        <v>218</v>
      </c>
      <c r="Z1400" t="s">
        <v>219</v>
      </c>
      <c r="AC1400">
        <v>0</v>
      </c>
      <c r="AE1400">
        <v>0</v>
      </c>
      <c r="AI1400" t="s">
        <v>220</v>
      </c>
      <c r="AJ1400" t="s">
        <v>221</v>
      </c>
      <c r="AK1400" s="15">
        <v>42153</v>
      </c>
      <c r="AL1400">
        <v>6566.22</v>
      </c>
      <c r="AM1400">
        <f t="shared" si="63"/>
        <v>35</v>
      </c>
      <c r="AN1400" t="str">
        <f t="shared" si="64"/>
        <v>34-38</v>
      </c>
      <c r="AO1400" t="str">
        <f t="shared" si="65"/>
        <v>6.000 a 7.999</v>
      </c>
    </row>
    <row r="1401" spans="1:41" x14ac:dyDescent="0.25">
      <c r="A1401" t="s">
        <v>5075</v>
      </c>
      <c r="B1401" t="s">
        <v>207</v>
      </c>
      <c r="C1401">
        <v>3057310</v>
      </c>
      <c r="D1401">
        <v>96682329687</v>
      </c>
      <c r="E1401" t="s">
        <v>5076</v>
      </c>
      <c r="F1401" t="s">
        <v>233</v>
      </c>
      <c r="G1401" t="s">
        <v>5077</v>
      </c>
      <c r="H1401" t="s">
        <v>225</v>
      </c>
      <c r="I1401" t="s">
        <v>212</v>
      </c>
      <c r="K1401" t="s">
        <v>242</v>
      </c>
      <c r="M1401">
        <v>414</v>
      </c>
      <c r="N1401" t="s">
        <v>587</v>
      </c>
      <c r="O1401" t="s">
        <v>215</v>
      </c>
      <c r="P1401">
        <v>414</v>
      </c>
      <c r="Q1401" t="s">
        <v>587</v>
      </c>
      <c r="R1401" t="s">
        <v>215</v>
      </c>
      <c r="T1401" t="s">
        <v>252</v>
      </c>
      <c r="U1401" t="s">
        <v>9755</v>
      </c>
      <c r="V1401">
        <v>3</v>
      </c>
      <c r="W1401">
        <v>3</v>
      </c>
      <c r="X1401" t="s">
        <v>218</v>
      </c>
      <c r="Z1401" t="s">
        <v>219</v>
      </c>
      <c r="AC1401">
        <v>0</v>
      </c>
      <c r="AE1401">
        <v>0</v>
      </c>
      <c r="AI1401" t="s">
        <v>220</v>
      </c>
      <c r="AJ1401" t="s">
        <v>221</v>
      </c>
      <c r="AK1401" s="15">
        <v>43293</v>
      </c>
      <c r="AL1401">
        <v>3564.51</v>
      </c>
      <c r="AM1401">
        <f t="shared" si="63"/>
        <v>50</v>
      </c>
      <c r="AN1401" t="str">
        <f t="shared" si="64"/>
        <v>49-53</v>
      </c>
      <c r="AO1401" t="str">
        <f t="shared" si="65"/>
        <v>2.000 a 3.999</v>
      </c>
    </row>
    <row r="1402" spans="1:41" x14ac:dyDescent="0.25">
      <c r="A1402" t="s">
        <v>5078</v>
      </c>
      <c r="B1402" t="s">
        <v>239</v>
      </c>
      <c r="C1402">
        <v>1123481</v>
      </c>
      <c r="D1402">
        <v>39362752620</v>
      </c>
      <c r="E1402" t="s">
        <v>5079</v>
      </c>
      <c r="F1402" t="s">
        <v>233</v>
      </c>
      <c r="G1402" t="s">
        <v>2584</v>
      </c>
      <c r="H1402" t="s">
        <v>287</v>
      </c>
      <c r="I1402" t="s">
        <v>212</v>
      </c>
      <c r="K1402" t="s">
        <v>213</v>
      </c>
      <c r="L1402" t="s">
        <v>261</v>
      </c>
      <c r="M1402">
        <v>491</v>
      </c>
      <c r="N1402" t="s">
        <v>935</v>
      </c>
      <c r="O1402" t="s">
        <v>244</v>
      </c>
      <c r="P1402">
        <v>211</v>
      </c>
      <c r="Q1402" t="s">
        <v>245</v>
      </c>
      <c r="R1402" t="s">
        <v>244</v>
      </c>
      <c r="T1402" t="s">
        <v>771</v>
      </c>
      <c r="U1402" t="s">
        <v>9754</v>
      </c>
      <c r="V1402">
        <v>1</v>
      </c>
      <c r="W1402">
        <v>16</v>
      </c>
      <c r="X1402" t="s">
        <v>218</v>
      </c>
      <c r="Z1402" t="s">
        <v>219</v>
      </c>
      <c r="AC1402">
        <v>0</v>
      </c>
      <c r="AE1402">
        <v>0</v>
      </c>
      <c r="AI1402" t="s">
        <v>220</v>
      </c>
      <c r="AJ1402" t="s">
        <v>221</v>
      </c>
      <c r="AK1402" s="15">
        <v>34711</v>
      </c>
      <c r="AL1402">
        <v>4626.7</v>
      </c>
      <c r="AM1402">
        <f t="shared" si="63"/>
        <v>62</v>
      </c>
      <c r="AN1402" t="str">
        <f t="shared" si="64"/>
        <v>59-63</v>
      </c>
      <c r="AO1402" t="str">
        <f t="shared" si="65"/>
        <v>4.000 a 5.999</v>
      </c>
    </row>
    <row r="1403" spans="1:41" x14ac:dyDescent="0.25">
      <c r="A1403" t="s">
        <v>5080</v>
      </c>
      <c r="B1403" t="s">
        <v>239</v>
      </c>
      <c r="C1403">
        <v>1533907</v>
      </c>
      <c r="D1403">
        <v>5054304606</v>
      </c>
      <c r="E1403" t="s">
        <v>5081</v>
      </c>
      <c r="F1403" t="s">
        <v>233</v>
      </c>
      <c r="G1403" t="s">
        <v>5082</v>
      </c>
      <c r="H1403" t="s">
        <v>225</v>
      </c>
      <c r="I1403" t="s">
        <v>212</v>
      </c>
      <c r="K1403" t="s">
        <v>213</v>
      </c>
      <c r="L1403" t="s">
        <v>1165</v>
      </c>
      <c r="M1403">
        <v>769</v>
      </c>
      <c r="N1403" t="s">
        <v>288</v>
      </c>
      <c r="O1403" t="s">
        <v>283</v>
      </c>
      <c r="P1403">
        <v>746</v>
      </c>
      <c r="Q1403" t="s">
        <v>289</v>
      </c>
      <c r="R1403" t="s">
        <v>283</v>
      </c>
      <c r="T1403" t="s">
        <v>217</v>
      </c>
      <c r="U1403" t="s">
        <v>9755</v>
      </c>
      <c r="V1403">
        <v>4</v>
      </c>
      <c r="W1403">
        <v>11</v>
      </c>
      <c r="X1403" t="s">
        <v>218</v>
      </c>
      <c r="Z1403" t="s">
        <v>219</v>
      </c>
      <c r="AC1403">
        <v>0</v>
      </c>
      <c r="AE1403">
        <v>0</v>
      </c>
      <c r="AI1403" t="s">
        <v>220</v>
      </c>
      <c r="AJ1403" t="s">
        <v>291</v>
      </c>
      <c r="AK1403" s="15">
        <v>38861</v>
      </c>
      <c r="AL1403">
        <v>6437.97</v>
      </c>
      <c r="AM1403">
        <f t="shared" si="63"/>
        <v>43</v>
      </c>
      <c r="AN1403" t="str">
        <f t="shared" si="64"/>
        <v>39-43</v>
      </c>
      <c r="AO1403" t="str">
        <f t="shared" si="65"/>
        <v>6.000 a 7.999</v>
      </c>
    </row>
    <row r="1404" spans="1:41" x14ac:dyDescent="0.25">
      <c r="A1404" t="s">
        <v>5083</v>
      </c>
      <c r="B1404" t="s">
        <v>207</v>
      </c>
      <c r="C1404">
        <v>412683</v>
      </c>
      <c r="D1404">
        <v>60233150625</v>
      </c>
      <c r="E1404" t="s">
        <v>5084</v>
      </c>
      <c r="F1404" t="s">
        <v>233</v>
      </c>
      <c r="G1404" t="s">
        <v>5085</v>
      </c>
      <c r="H1404" t="s">
        <v>211</v>
      </c>
      <c r="I1404" t="s">
        <v>212</v>
      </c>
      <c r="K1404" t="s">
        <v>213</v>
      </c>
      <c r="L1404" t="s">
        <v>235</v>
      </c>
      <c r="M1404">
        <v>301</v>
      </c>
      <c r="N1404" t="s">
        <v>297</v>
      </c>
      <c r="O1404" t="s">
        <v>298</v>
      </c>
      <c r="P1404">
        <v>301</v>
      </c>
      <c r="Q1404" t="s">
        <v>297</v>
      </c>
      <c r="R1404" t="s">
        <v>298</v>
      </c>
      <c r="T1404" t="s">
        <v>499</v>
      </c>
      <c r="U1404" t="s">
        <v>9754</v>
      </c>
      <c r="V1404">
        <v>4</v>
      </c>
      <c r="W1404">
        <v>16</v>
      </c>
      <c r="X1404" t="s">
        <v>218</v>
      </c>
      <c r="Z1404" t="s">
        <v>219</v>
      </c>
      <c r="AC1404">
        <v>0</v>
      </c>
      <c r="AE1404">
        <v>0</v>
      </c>
      <c r="AI1404" t="s">
        <v>220</v>
      </c>
      <c r="AJ1404" t="s">
        <v>221</v>
      </c>
      <c r="AK1404" s="15">
        <v>31524</v>
      </c>
      <c r="AL1404">
        <v>4918.32</v>
      </c>
      <c r="AM1404">
        <f t="shared" si="63"/>
        <v>56</v>
      </c>
      <c r="AN1404" t="str">
        <f t="shared" si="64"/>
        <v>54-58</v>
      </c>
      <c r="AO1404" t="str">
        <f t="shared" si="65"/>
        <v>4.000 a 5.999</v>
      </c>
    </row>
    <row r="1405" spans="1:41" x14ac:dyDescent="0.25">
      <c r="A1405" t="s">
        <v>5086</v>
      </c>
      <c r="B1405" t="s">
        <v>239</v>
      </c>
      <c r="C1405">
        <v>1905364</v>
      </c>
      <c r="D1405">
        <v>5999562678</v>
      </c>
      <c r="E1405" t="s">
        <v>5087</v>
      </c>
      <c r="F1405" t="s">
        <v>209</v>
      </c>
      <c r="G1405" t="s">
        <v>5088</v>
      </c>
      <c r="H1405" t="s">
        <v>225</v>
      </c>
      <c r="I1405" t="s">
        <v>212</v>
      </c>
      <c r="K1405" t="s">
        <v>213</v>
      </c>
      <c r="M1405">
        <v>488</v>
      </c>
      <c r="N1405" t="s">
        <v>393</v>
      </c>
      <c r="O1405" t="s">
        <v>244</v>
      </c>
      <c r="P1405">
        <v>211</v>
      </c>
      <c r="Q1405" t="s">
        <v>245</v>
      </c>
      <c r="R1405" t="s">
        <v>244</v>
      </c>
      <c r="T1405" t="s">
        <v>217</v>
      </c>
      <c r="U1405" t="s">
        <v>9754</v>
      </c>
      <c r="V1405">
        <v>4</v>
      </c>
      <c r="W1405">
        <v>8</v>
      </c>
      <c r="X1405" t="s">
        <v>218</v>
      </c>
      <c r="Z1405" t="s">
        <v>219</v>
      </c>
      <c r="AC1405">
        <v>0</v>
      </c>
      <c r="AE1405">
        <v>0</v>
      </c>
      <c r="AI1405" t="s">
        <v>220</v>
      </c>
      <c r="AJ1405" t="s">
        <v>221</v>
      </c>
      <c r="AK1405" s="15">
        <v>40898</v>
      </c>
      <c r="AL1405">
        <v>5110.82</v>
      </c>
      <c r="AM1405">
        <f t="shared" si="63"/>
        <v>38</v>
      </c>
      <c r="AN1405" t="str">
        <f t="shared" si="64"/>
        <v>34-38</v>
      </c>
      <c r="AO1405" t="str">
        <f t="shared" si="65"/>
        <v>4.000 a 5.999</v>
      </c>
    </row>
    <row r="1406" spans="1:41" x14ac:dyDescent="0.25">
      <c r="A1406" t="s">
        <v>5089</v>
      </c>
      <c r="B1406" t="s">
        <v>239</v>
      </c>
      <c r="C1406">
        <v>1604697</v>
      </c>
      <c r="D1406">
        <v>91067278672</v>
      </c>
      <c r="E1406" t="s">
        <v>5090</v>
      </c>
      <c r="F1406" t="s">
        <v>209</v>
      </c>
      <c r="G1406" t="s">
        <v>5091</v>
      </c>
      <c r="H1406" t="s">
        <v>225</v>
      </c>
      <c r="I1406" t="s">
        <v>212</v>
      </c>
      <c r="K1406" t="s">
        <v>317</v>
      </c>
      <c r="M1406">
        <v>769</v>
      </c>
      <c r="N1406" t="s">
        <v>288</v>
      </c>
      <c r="O1406" t="s">
        <v>283</v>
      </c>
      <c r="P1406">
        <v>746</v>
      </c>
      <c r="Q1406" t="s">
        <v>289</v>
      </c>
      <c r="R1406" t="s">
        <v>283</v>
      </c>
      <c r="T1406" t="s">
        <v>230</v>
      </c>
      <c r="U1406" t="s">
        <v>9756</v>
      </c>
      <c r="V1406">
        <v>4</v>
      </c>
      <c r="W1406">
        <v>7</v>
      </c>
      <c r="X1406" t="s">
        <v>218</v>
      </c>
      <c r="Z1406" t="s">
        <v>219</v>
      </c>
      <c r="AC1406">
        <v>0</v>
      </c>
      <c r="AE1406">
        <v>0</v>
      </c>
      <c r="AI1406" t="s">
        <v>220</v>
      </c>
      <c r="AJ1406" t="s">
        <v>304</v>
      </c>
      <c r="AK1406" s="15">
        <v>41071</v>
      </c>
      <c r="AL1406">
        <v>11760.88</v>
      </c>
      <c r="AM1406">
        <f t="shared" si="63"/>
        <v>38</v>
      </c>
      <c r="AN1406" t="str">
        <f t="shared" si="64"/>
        <v>34-38</v>
      </c>
      <c r="AO1406" t="str">
        <f t="shared" si="65"/>
        <v>10.000 a 11.999</v>
      </c>
    </row>
    <row r="1407" spans="1:41" x14ac:dyDescent="0.25">
      <c r="A1407" t="s">
        <v>5092</v>
      </c>
      <c r="B1407" t="s">
        <v>207</v>
      </c>
      <c r="C1407">
        <v>1362188</v>
      </c>
      <c r="D1407">
        <v>866313656</v>
      </c>
      <c r="E1407" t="s">
        <v>5093</v>
      </c>
      <c r="F1407" t="s">
        <v>209</v>
      </c>
      <c r="G1407" t="s">
        <v>5094</v>
      </c>
      <c r="H1407" t="s">
        <v>225</v>
      </c>
      <c r="I1407" t="s">
        <v>212</v>
      </c>
      <c r="K1407" t="s">
        <v>213</v>
      </c>
      <c r="L1407" t="s">
        <v>261</v>
      </c>
      <c r="M1407">
        <v>271</v>
      </c>
      <c r="N1407" t="s">
        <v>1118</v>
      </c>
      <c r="O1407" t="s">
        <v>345</v>
      </c>
      <c r="P1407">
        <v>271</v>
      </c>
      <c r="Q1407" t="s">
        <v>1118</v>
      </c>
      <c r="R1407" t="s">
        <v>345</v>
      </c>
      <c r="T1407" t="s">
        <v>217</v>
      </c>
      <c r="U1407" t="s">
        <v>9755</v>
      </c>
      <c r="V1407">
        <v>4</v>
      </c>
      <c r="W1407">
        <v>13</v>
      </c>
      <c r="X1407" t="s">
        <v>218</v>
      </c>
      <c r="Z1407" t="s">
        <v>219</v>
      </c>
      <c r="AC1407">
        <v>0</v>
      </c>
      <c r="AE1407">
        <v>0</v>
      </c>
      <c r="AI1407" t="s">
        <v>220</v>
      </c>
      <c r="AJ1407" t="s">
        <v>221</v>
      </c>
      <c r="AK1407" s="15">
        <v>37517</v>
      </c>
      <c r="AL1407">
        <v>6081.19</v>
      </c>
      <c r="AM1407">
        <f t="shared" si="63"/>
        <v>46</v>
      </c>
      <c r="AN1407" t="str">
        <f t="shared" si="64"/>
        <v>44-48</v>
      </c>
      <c r="AO1407" t="str">
        <f t="shared" si="65"/>
        <v>6.000 a 7.999</v>
      </c>
    </row>
    <row r="1408" spans="1:41" x14ac:dyDescent="0.25">
      <c r="A1408" t="s">
        <v>5095</v>
      </c>
      <c r="B1408" t="s">
        <v>207</v>
      </c>
      <c r="C1408">
        <v>1522074</v>
      </c>
      <c r="D1408">
        <v>5962061608</v>
      </c>
      <c r="E1408" t="s">
        <v>5096</v>
      </c>
      <c r="F1408" t="s">
        <v>209</v>
      </c>
      <c r="G1408" t="s">
        <v>5097</v>
      </c>
      <c r="H1408" t="s">
        <v>225</v>
      </c>
      <c r="I1408" t="s">
        <v>212</v>
      </c>
      <c r="K1408" t="s">
        <v>213</v>
      </c>
      <c r="L1408" t="s">
        <v>261</v>
      </c>
      <c r="M1408">
        <v>1175</v>
      </c>
      <c r="N1408" t="s">
        <v>3830</v>
      </c>
      <c r="O1408" t="s">
        <v>228</v>
      </c>
      <c r="P1408">
        <v>211</v>
      </c>
      <c r="Q1408" t="s">
        <v>245</v>
      </c>
      <c r="R1408" t="s">
        <v>244</v>
      </c>
      <c r="T1408" t="s">
        <v>217</v>
      </c>
      <c r="U1408" t="s">
        <v>9756</v>
      </c>
      <c r="V1408">
        <v>3</v>
      </c>
      <c r="W1408">
        <v>11</v>
      </c>
      <c r="X1408" t="s">
        <v>218</v>
      </c>
      <c r="Z1408" t="s">
        <v>219</v>
      </c>
      <c r="AC1408">
        <v>0</v>
      </c>
      <c r="AE1408">
        <v>0</v>
      </c>
      <c r="AI1408" t="s">
        <v>220</v>
      </c>
      <c r="AJ1408" t="s">
        <v>221</v>
      </c>
      <c r="AK1408" s="15">
        <v>38761</v>
      </c>
      <c r="AL1408">
        <v>13798.61</v>
      </c>
      <c r="AM1408">
        <f t="shared" si="63"/>
        <v>40</v>
      </c>
      <c r="AN1408" t="str">
        <f t="shared" si="64"/>
        <v>39-43</v>
      </c>
      <c r="AO1408" t="str">
        <f t="shared" si="65"/>
        <v>12.000 a 13.999</v>
      </c>
    </row>
    <row r="1409" spans="1:41" x14ac:dyDescent="0.25">
      <c r="A1409" t="s">
        <v>5098</v>
      </c>
      <c r="B1409" t="s">
        <v>207</v>
      </c>
      <c r="C1409">
        <v>1474610</v>
      </c>
      <c r="D1409">
        <v>5135861645</v>
      </c>
      <c r="E1409" t="s">
        <v>5099</v>
      </c>
      <c r="F1409" t="s">
        <v>209</v>
      </c>
      <c r="G1409" t="s">
        <v>5100</v>
      </c>
      <c r="H1409" t="s">
        <v>225</v>
      </c>
      <c r="I1409" t="s">
        <v>212</v>
      </c>
      <c r="K1409" t="s">
        <v>213</v>
      </c>
      <c r="L1409" t="s">
        <v>534</v>
      </c>
      <c r="M1409">
        <v>607</v>
      </c>
      <c r="N1409" t="s">
        <v>3586</v>
      </c>
      <c r="O1409" t="s">
        <v>215</v>
      </c>
      <c r="P1409">
        <v>262</v>
      </c>
      <c r="Q1409" t="s">
        <v>352</v>
      </c>
      <c r="R1409" t="s">
        <v>215</v>
      </c>
      <c r="T1409" t="s">
        <v>230</v>
      </c>
      <c r="U1409" t="s">
        <v>9755</v>
      </c>
      <c r="V1409">
        <v>4</v>
      </c>
      <c r="W1409">
        <v>12</v>
      </c>
      <c r="X1409" t="s">
        <v>218</v>
      </c>
      <c r="Z1409" t="s">
        <v>219</v>
      </c>
      <c r="AC1409">
        <v>0</v>
      </c>
      <c r="AE1409">
        <v>0</v>
      </c>
      <c r="AI1409" t="s">
        <v>220</v>
      </c>
      <c r="AJ1409" t="s">
        <v>221</v>
      </c>
      <c r="AK1409" s="15">
        <v>38265</v>
      </c>
      <c r="AL1409">
        <v>6625.43</v>
      </c>
      <c r="AM1409">
        <f t="shared" si="63"/>
        <v>40</v>
      </c>
      <c r="AN1409" t="str">
        <f t="shared" si="64"/>
        <v>39-43</v>
      </c>
      <c r="AO1409" t="str">
        <f t="shared" si="65"/>
        <v>6.000 a 7.999</v>
      </c>
    </row>
    <row r="1410" spans="1:41" x14ac:dyDescent="0.25">
      <c r="A1410" t="s">
        <v>5101</v>
      </c>
      <c r="B1410" t="s">
        <v>239</v>
      </c>
      <c r="C1410">
        <v>2163480</v>
      </c>
      <c r="D1410">
        <v>6176742641</v>
      </c>
      <c r="E1410" t="s">
        <v>5102</v>
      </c>
      <c r="F1410" t="s">
        <v>209</v>
      </c>
      <c r="G1410" t="s">
        <v>5103</v>
      </c>
      <c r="H1410" t="s">
        <v>335</v>
      </c>
      <c r="I1410" t="s">
        <v>212</v>
      </c>
      <c r="K1410" t="s">
        <v>213</v>
      </c>
      <c r="M1410">
        <v>498</v>
      </c>
      <c r="N1410" t="s">
        <v>423</v>
      </c>
      <c r="O1410" t="s">
        <v>244</v>
      </c>
      <c r="P1410">
        <v>211</v>
      </c>
      <c r="Q1410" t="s">
        <v>245</v>
      </c>
      <c r="R1410" t="s">
        <v>244</v>
      </c>
      <c r="T1410" t="s">
        <v>217</v>
      </c>
      <c r="U1410" t="s">
        <v>9755</v>
      </c>
      <c r="V1410">
        <v>3</v>
      </c>
      <c r="W1410">
        <v>6</v>
      </c>
      <c r="X1410" t="s">
        <v>218</v>
      </c>
      <c r="Z1410" t="s">
        <v>219</v>
      </c>
      <c r="AC1410">
        <v>0</v>
      </c>
      <c r="AE1410">
        <v>0</v>
      </c>
      <c r="AI1410" t="s">
        <v>220</v>
      </c>
      <c r="AJ1410" t="s">
        <v>221</v>
      </c>
      <c r="AK1410" s="15">
        <v>41900</v>
      </c>
      <c r="AL1410">
        <v>4797.63</v>
      </c>
      <c r="AM1410">
        <f t="shared" si="63"/>
        <v>42</v>
      </c>
      <c r="AN1410" t="str">
        <f t="shared" si="64"/>
        <v>39-43</v>
      </c>
      <c r="AO1410" t="str">
        <f t="shared" si="65"/>
        <v>4.000 a 5.999</v>
      </c>
    </row>
    <row r="1411" spans="1:41" x14ac:dyDescent="0.25">
      <c r="A1411" t="s">
        <v>5104</v>
      </c>
      <c r="B1411" t="s">
        <v>207</v>
      </c>
      <c r="C1411">
        <v>2228392</v>
      </c>
      <c r="D1411">
        <v>10625251679</v>
      </c>
      <c r="E1411" t="s">
        <v>5105</v>
      </c>
      <c r="F1411" t="s">
        <v>233</v>
      </c>
      <c r="G1411" t="s">
        <v>5106</v>
      </c>
      <c r="H1411" t="s">
        <v>225</v>
      </c>
      <c r="I1411" t="s">
        <v>212</v>
      </c>
      <c r="K1411" t="s">
        <v>213</v>
      </c>
      <c r="M1411">
        <v>425</v>
      </c>
      <c r="N1411" t="s">
        <v>3474</v>
      </c>
      <c r="O1411" t="s">
        <v>215</v>
      </c>
      <c r="P1411">
        <v>29</v>
      </c>
      <c r="Q1411" t="s">
        <v>229</v>
      </c>
      <c r="R1411" t="s">
        <v>215</v>
      </c>
      <c r="S1411" t="s">
        <v>394</v>
      </c>
      <c r="T1411" t="s">
        <v>217</v>
      </c>
      <c r="U1411" t="s">
        <v>9754</v>
      </c>
      <c r="V1411">
        <v>4</v>
      </c>
      <c r="W1411">
        <v>6</v>
      </c>
      <c r="X1411" t="s">
        <v>218</v>
      </c>
      <c r="Z1411" t="s">
        <v>219</v>
      </c>
      <c r="AC1411">
        <v>0</v>
      </c>
      <c r="AE1411">
        <v>0</v>
      </c>
      <c r="AI1411" t="s">
        <v>220</v>
      </c>
      <c r="AJ1411" t="s">
        <v>221</v>
      </c>
      <c r="AK1411" s="15">
        <v>42149</v>
      </c>
      <c r="AL1411">
        <v>3459.78</v>
      </c>
      <c r="AM1411">
        <f t="shared" ref="AM1411:AM1474" si="66">(YEAR($AR$3))-YEAR(E1411)</f>
        <v>29</v>
      </c>
      <c r="AN1411" t="str">
        <f t="shared" ref="AN1411:AN1474" si="67">VLOOKUP(AM1411,$AT$3:$AU$14,2,1)</f>
        <v>29-33</v>
      </c>
      <c r="AO1411" t="str">
        <f t="shared" ref="AO1411:AO1474" si="68">VLOOKUP(AL1411,$AV$3:$AW$13,2,1)</f>
        <v>2.000 a 3.999</v>
      </c>
    </row>
    <row r="1412" spans="1:41" x14ac:dyDescent="0.25">
      <c r="A1412" t="s">
        <v>5107</v>
      </c>
      <c r="B1412" t="s">
        <v>207</v>
      </c>
      <c r="C1412">
        <v>412930</v>
      </c>
      <c r="D1412">
        <v>62844083668</v>
      </c>
      <c r="E1412" t="s">
        <v>5108</v>
      </c>
      <c r="F1412" t="s">
        <v>233</v>
      </c>
      <c r="G1412" t="s">
        <v>5109</v>
      </c>
      <c r="H1412" t="s">
        <v>211</v>
      </c>
      <c r="I1412" t="s">
        <v>212</v>
      </c>
      <c r="K1412" t="s">
        <v>317</v>
      </c>
      <c r="L1412" t="s">
        <v>5110</v>
      </c>
      <c r="M1412">
        <v>65</v>
      </c>
      <c r="N1412" t="s">
        <v>267</v>
      </c>
      <c r="O1412" t="s">
        <v>228</v>
      </c>
      <c r="P1412">
        <v>59</v>
      </c>
      <c r="Q1412" t="s">
        <v>251</v>
      </c>
      <c r="R1412" t="s">
        <v>215</v>
      </c>
      <c r="T1412" t="s">
        <v>462</v>
      </c>
      <c r="U1412" t="s">
        <v>9752</v>
      </c>
      <c r="V1412">
        <v>4</v>
      </c>
      <c r="W1412">
        <v>16</v>
      </c>
      <c r="X1412" t="s">
        <v>218</v>
      </c>
      <c r="Z1412" t="s">
        <v>219</v>
      </c>
      <c r="AC1412">
        <v>0</v>
      </c>
      <c r="AE1412">
        <v>0</v>
      </c>
      <c r="AI1412" t="s">
        <v>220</v>
      </c>
      <c r="AJ1412" t="s">
        <v>221</v>
      </c>
      <c r="AK1412" s="15">
        <v>31993</v>
      </c>
      <c r="AL1412">
        <v>2932.12</v>
      </c>
      <c r="AM1412">
        <f t="shared" si="66"/>
        <v>62</v>
      </c>
      <c r="AN1412" t="str">
        <f t="shared" si="67"/>
        <v>59-63</v>
      </c>
      <c r="AO1412" t="str">
        <f t="shared" si="68"/>
        <v>2.000 a 3.999</v>
      </c>
    </row>
    <row r="1413" spans="1:41" x14ac:dyDescent="0.25">
      <c r="A1413" t="s">
        <v>5111</v>
      </c>
      <c r="B1413" t="s">
        <v>207</v>
      </c>
      <c r="C1413">
        <v>3153572</v>
      </c>
      <c r="D1413">
        <v>62413597115</v>
      </c>
      <c r="E1413" t="s">
        <v>3225</v>
      </c>
      <c r="F1413" t="s">
        <v>233</v>
      </c>
      <c r="G1413" t="s">
        <v>5112</v>
      </c>
      <c r="H1413" t="s">
        <v>335</v>
      </c>
      <c r="I1413" t="s">
        <v>212</v>
      </c>
      <c r="K1413" t="s">
        <v>242</v>
      </c>
      <c r="M1413">
        <v>135</v>
      </c>
      <c r="N1413" t="s">
        <v>4061</v>
      </c>
      <c r="O1413" t="s">
        <v>228</v>
      </c>
      <c r="P1413">
        <v>131</v>
      </c>
      <c r="Q1413" t="s">
        <v>357</v>
      </c>
      <c r="R1413" t="s">
        <v>215</v>
      </c>
      <c r="T1413" t="s">
        <v>217</v>
      </c>
      <c r="U1413" t="s">
        <v>9756</v>
      </c>
      <c r="V1413">
        <v>3</v>
      </c>
      <c r="W1413">
        <v>3</v>
      </c>
      <c r="X1413" t="s">
        <v>218</v>
      </c>
      <c r="Z1413" t="s">
        <v>219</v>
      </c>
      <c r="AC1413">
        <v>0</v>
      </c>
      <c r="AE1413">
        <v>0</v>
      </c>
      <c r="AI1413" t="s">
        <v>220</v>
      </c>
      <c r="AJ1413" t="s">
        <v>221</v>
      </c>
      <c r="AK1413" s="15">
        <v>43774</v>
      </c>
      <c r="AL1413">
        <v>7713.43</v>
      </c>
      <c r="AM1413">
        <f t="shared" si="66"/>
        <v>46</v>
      </c>
      <c r="AN1413" t="str">
        <f t="shared" si="67"/>
        <v>44-48</v>
      </c>
      <c r="AO1413" t="str">
        <f t="shared" si="68"/>
        <v>6.000 a 7.999</v>
      </c>
    </row>
    <row r="1414" spans="1:41" x14ac:dyDescent="0.25">
      <c r="A1414" t="s">
        <v>5113</v>
      </c>
      <c r="B1414" t="s">
        <v>207</v>
      </c>
      <c r="C1414">
        <v>1672919</v>
      </c>
      <c r="D1414">
        <v>71025227620</v>
      </c>
      <c r="E1414" t="s">
        <v>5114</v>
      </c>
      <c r="F1414" t="s">
        <v>209</v>
      </c>
      <c r="G1414" t="s">
        <v>5115</v>
      </c>
      <c r="H1414" t="s">
        <v>225</v>
      </c>
      <c r="I1414" t="s">
        <v>212</v>
      </c>
      <c r="K1414" t="s">
        <v>213</v>
      </c>
      <c r="L1414" t="s">
        <v>261</v>
      </c>
      <c r="M1414">
        <v>672</v>
      </c>
      <c r="N1414" t="s">
        <v>842</v>
      </c>
      <c r="O1414" t="s">
        <v>228</v>
      </c>
      <c r="P1414">
        <v>29</v>
      </c>
      <c r="Q1414" t="s">
        <v>229</v>
      </c>
      <c r="R1414" t="s">
        <v>215</v>
      </c>
      <c r="T1414" t="s">
        <v>217</v>
      </c>
      <c r="U1414" t="s">
        <v>9755</v>
      </c>
      <c r="V1414">
        <v>4</v>
      </c>
      <c r="W1414">
        <v>10</v>
      </c>
      <c r="X1414" t="s">
        <v>218</v>
      </c>
      <c r="Z1414" t="s">
        <v>219</v>
      </c>
      <c r="AC1414">
        <v>0</v>
      </c>
      <c r="AE1414">
        <v>0</v>
      </c>
      <c r="AI1414" t="s">
        <v>220</v>
      </c>
      <c r="AJ1414" t="s">
        <v>221</v>
      </c>
      <c r="AK1414" s="15">
        <v>39835</v>
      </c>
      <c r="AL1414">
        <v>5034.51</v>
      </c>
      <c r="AM1414">
        <f t="shared" si="66"/>
        <v>52</v>
      </c>
      <c r="AN1414" t="str">
        <f t="shared" si="67"/>
        <v>49-53</v>
      </c>
      <c r="AO1414" t="str">
        <f t="shared" si="68"/>
        <v>4.000 a 5.999</v>
      </c>
    </row>
    <row r="1415" spans="1:41" x14ac:dyDescent="0.25">
      <c r="A1415" t="s">
        <v>5116</v>
      </c>
      <c r="B1415" t="s">
        <v>207</v>
      </c>
      <c r="C1415">
        <v>2090292</v>
      </c>
      <c r="D1415">
        <v>6421442650</v>
      </c>
      <c r="E1415" t="s">
        <v>5117</v>
      </c>
      <c r="F1415" t="s">
        <v>209</v>
      </c>
      <c r="G1415" t="s">
        <v>5118</v>
      </c>
      <c r="H1415" t="s">
        <v>211</v>
      </c>
      <c r="I1415" t="s">
        <v>212</v>
      </c>
      <c r="K1415" t="s">
        <v>213</v>
      </c>
      <c r="M1415">
        <v>331</v>
      </c>
      <c r="N1415" t="s">
        <v>5119</v>
      </c>
      <c r="O1415" t="s">
        <v>362</v>
      </c>
      <c r="P1415">
        <v>326</v>
      </c>
      <c r="Q1415" t="s">
        <v>363</v>
      </c>
      <c r="R1415" t="s">
        <v>362</v>
      </c>
      <c r="T1415" t="s">
        <v>217</v>
      </c>
      <c r="U1415" t="s">
        <v>9755</v>
      </c>
      <c r="V1415">
        <v>4</v>
      </c>
      <c r="W1415">
        <v>6</v>
      </c>
      <c r="X1415" t="s">
        <v>218</v>
      </c>
      <c r="Z1415" t="s">
        <v>219</v>
      </c>
      <c r="AC1415">
        <v>0</v>
      </c>
      <c r="AE1415">
        <v>0</v>
      </c>
      <c r="AI1415" t="s">
        <v>220</v>
      </c>
      <c r="AJ1415" t="s">
        <v>221</v>
      </c>
      <c r="AK1415" s="15">
        <v>41694</v>
      </c>
      <c r="AL1415">
        <v>4422.88</v>
      </c>
      <c r="AM1415">
        <f t="shared" si="66"/>
        <v>43</v>
      </c>
      <c r="AN1415" t="str">
        <f t="shared" si="67"/>
        <v>39-43</v>
      </c>
      <c r="AO1415" t="str">
        <f t="shared" si="68"/>
        <v>4.000 a 5.999</v>
      </c>
    </row>
    <row r="1416" spans="1:41" x14ac:dyDescent="0.25">
      <c r="A1416" t="s">
        <v>5120</v>
      </c>
      <c r="B1416" t="s">
        <v>239</v>
      </c>
      <c r="C1416">
        <v>2613492</v>
      </c>
      <c r="D1416">
        <v>8968145644</v>
      </c>
      <c r="E1416" t="s">
        <v>5121</v>
      </c>
      <c r="F1416" t="s">
        <v>209</v>
      </c>
      <c r="G1416" t="s">
        <v>5122</v>
      </c>
      <c r="H1416" t="s">
        <v>335</v>
      </c>
      <c r="I1416" t="s">
        <v>212</v>
      </c>
      <c r="K1416" t="s">
        <v>213</v>
      </c>
      <c r="L1416" t="s">
        <v>261</v>
      </c>
      <c r="M1416">
        <v>752</v>
      </c>
      <c r="N1416" t="s">
        <v>1306</v>
      </c>
      <c r="O1416" t="s">
        <v>283</v>
      </c>
      <c r="P1416">
        <v>743</v>
      </c>
      <c r="Q1416" t="s">
        <v>282</v>
      </c>
      <c r="R1416" t="s">
        <v>283</v>
      </c>
      <c r="S1416" t="s">
        <v>4938</v>
      </c>
      <c r="T1416" t="s">
        <v>263</v>
      </c>
      <c r="U1416" t="s">
        <v>9754</v>
      </c>
      <c r="V1416">
        <v>4</v>
      </c>
      <c r="W1416">
        <v>8</v>
      </c>
      <c r="X1416" t="s">
        <v>218</v>
      </c>
      <c r="Z1416" t="s">
        <v>219</v>
      </c>
      <c r="AC1416">
        <v>0</v>
      </c>
      <c r="AE1416">
        <v>0</v>
      </c>
      <c r="AI1416" t="s">
        <v>220</v>
      </c>
      <c r="AJ1416" t="s">
        <v>221</v>
      </c>
      <c r="AK1416" s="15">
        <v>40987</v>
      </c>
      <c r="AL1416">
        <v>4990.3100000000004</v>
      </c>
      <c r="AM1416">
        <f t="shared" si="66"/>
        <v>34</v>
      </c>
      <c r="AN1416" t="str">
        <f t="shared" si="67"/>
        <v>34-38</v>
      </c>
      <c r="AO1416" t="str">
        <f t="shared" si="68"/>
        <v>4.000 a 5.999</v>
      </c>
    </row>
    <row r="1417" spans="1:41" x14ac:dyDescent="0.25">
      <c r="A1417" t="s">
        <v>5123</v>
      </c>
      <c r="B1417" t="s">
        <v>239</v>
      </c>
      <c r="C1417">
        <v>2605146</v>
      </c>
      <c r="D1417">
        <v>5179969603</v>
      </c>
      <c r="E1417" t="s">
        <v>5124</v>
      </c>
      <c r="F1417" t="s">
        <v>209</v>
      </c>
      <c r="G1417" t="s">
        <v>5125</v>
      </c>
      <c r="H1417" t="s">
        <v>225</v>
      </c>
      <c r="I1417" t="s">
        <v>212</v>
      </c>
      <c r="K1417" t="s">
        <v>213</v>
      </c>
      <c r="M1417">
        <v>771</v>
      </c>
      <c r="N1417" t="s">
        <v>303</v>
      </c>
      <c r="O1417" t="s">
        <v>283</v>
      </c>
      <c r="P1417">
        <v>746</v>
      </c>
      <c r="Q1417" t="s">
        <v>289</v>
      </c>
      <c r="R1417" t="s">
        <v>283</v>
      </c>
      <c r="T1417" t="s">
        <v>217</v>
      </c>
      <c r="U1417" t="s">
        <v>9756</v>
      </c>
      <c r="V1417">
        <v>4</v>
      </c>
      <c r="W1417">
        <v>8</v>
      </c>
      <c r="X1417" t="s">
        <v>218</v>
      </c>
      <c r="Z1417" t="s">
        <v>219</v>
      </c>
      <c r="AC1417">
        <v>0</v>
      </c>
      <c r="AE1417">
        <v>0</v>
      </c>
      <c r="AI1417" t="s">
        <v>220</v>
      </c>
      <c r="AJ1417" t="s">
        <v>221</v>
      </c>
      <c r="AK1417" s="15">
        <v>41033</v>
      </c>
      <c r="AL1417">
        <v>18769.080000000002</v>
      </c>
      <c r="AM1417">
        <f t="shared" si="66"/>
        <v>41</v>
      </c>
      <c r="AN1417" t="str">
        <f t="shared" si="67"/>
        <v>39-43</v>
      </c>
      <c r="AO1417" t="str">
        <f t="shared" si="68"/>
        <v>18.000 a 19.999</v>
      </c>
    </row>
    <row r="1418" spans="1:41" x14ac:dyDescent="0.25">
      <c r="A1418" t="s">
        <v>5126</v>
      </c>
      <c r="B1418" t="s">
        <v>207</v>
      </c>
      <c r="C1418">
        <v>2059736</v>
      </c>
      <c r="D1418">
        <v>8105993686</v>
      </c>
      <c r="E1418" t="s">
        <v>5127</v>
      </c>
      <c r="F1418" t="s">
        <v>209</v>
      </c>
      <c r="G1418" t="s">
        <v>5128</v>
      </c>
      <c r="H1418" t="s">
        <v>335</v>
      </c>
      <c r="I1418" t="s">
        <v>212</v>
      </c>
      <c r="K1418" t="s">
        <v>213</v>
      </c>
      <c r="M1418">
        <v>89</v>
      </c>
      <c r="N1418" t="s">
        <v>679</v>
      </c>
      <c r="O1418" t="s">
        <v>215</v>
      </c>
      <c r="P1418">
        <v>89</v>
      </c>
      <c r="Q1418" t="s">
        <v>679</v>
      </c>
      <c r="R1418" t="s">
        <v>215</v>
      </c>
      <c r="T1418" t="s">
        <v>217</v>
      </c>
      <c r="U1418" t="s">
        <v>9756</v>
      </c>
      <c r="V1418">
        <v>4</v>
      </c>
      <c r="W1418">
        <v>7</v>
      </c>
      <c r="X1418" t="s">
        <v>218</v>
      </c>
      <c r="Z1418" t="s">
        <v>219</v>
      </c>
      <c r="AC1418">
        <v>0</v>
      </c>
      <c r="AE1418">
        <v>0</v>
      </c>
      <c r="AI1418" t="s">
        <v>220</v>
      </c>
      <c r="AJ1418" t="s">
        <v>2343</v>
      </c>
      <c r="AK1418" s="15">
        <v>41529</v>
      </c>
      <c r="AL1418">
        <v>7668.81</v>
      </c>
      <c r="AM1418">
        <f t="shared" si="66"/>
        <v>35</v>
      </c>
      <c r="AN1418" t="str">
        <f t="shared" si="67"/>
        <v>34-38</v>
      </c>
      <c r="AO1418" t="str">
        <f t="shared" si="68"/>
        <v>6.000 a 7.999</v>
      </c>
    </row>
    <row r="1419" spans="1:41" x14ac:dyDescent="0.25">
      <c r="A1419" t="s">
        <v>5129</v>
      </c>
      <c r="B1419" t="s">
        <v>239</v>
      </c>
      <c r="C1419">
        <v>1454368</v>
      </c>
      <c r="D1419">
        <v>3044935628</v>
      </c>
      <c r="E1419" t="s">
        <v>5130</v>
      </c>
      <c r="F1419" t="s">
        <v>233</v>
      </c>
      <c r="G1419" t="s">
        <v>5131</v>
      </c>
      <c r="H1419" t="s">
        <v>211</v>
      </c>
      <c r="I1419" t="s">
        <v>212</v>
      </c>
      <c r="K1419" t="s">
        <v>213</v>
      </c>
      <c r="L1419" t="s">
        <v>5132</v>
      </c>
      <c r="M1419">
        <v>749</v>
      </c>
      <c r="N1419" t="s">
        <v>1089</v>
      </c>
      <c r="O1419" t="s">
        <v>283</v>
      </c>
      <c r="P1419">
        <v>743</v>
      </c>
      <c r="Q1419" t="s">
        <v>282</v>
      </c>
      <c r="R1419" t="s">
        <v>283</v>
      </c>
      <c r="T1419" t="s">
        <v>252</v>
      </c>
      <c r="U1419" t="s">
        <v>9755</v>
      </c>
      <c r="V1419">
        <v>4</v>
      </c>
      <c r="W1419">
        <v>13</v>
      </c>
      <c r="X1419" t="s">
        <v>218</v>
      </c>
      <c r="Z1419" t="s">
        <v>219</v>
      </c>
      <c r="AC1419">
        <v>0</v>
      </c>
      <c r="AE1419">
        <v>0</v>
      </c>
      <c r="AI1419" t="s">
        <v>220</v>
      </c>
      <c r="AJ1419" t="s">
        <v>221</v>
      </c>
      <c r="AK1419" s="15">
        <v>38134</v>
      </c>
      <c r="AL1419">
        <v>8203.8700000000008</v>
      </c>
      <c r="AM1419">
        <f t="shared" si="66"/>
        <v>43</v>
      </c>
      <c r="AN1419" t="str">
        <f t="shared" si="67"/>
        <v>39-43</v>
      </c>
      <c r="AO1419" t="str">
        <f t="shared" si="68"/>
        <v>8.000 a 9.999</v>
      </c>
    </row>
    <row r="1420" spans="1:41" x14ac:dyDescent="0.25">
      <c r="A1420" t="s">
        <v>5133</v>
      </c>
      <c r="B1420" t="s">
        <v>207</v>
      </c>
      <c r="C1420">
        <v>1979548</v>
      </c>
      <c r="D1420">
        <v>4807907603</v>
      </c>
      <c r="E1420" t="s">
        <v>5134</v>
      </c>
      <c r="F1420" t="s">
        <v>209</v>
      </c>
      <c r="G1420" t="s">
        <v>5135</v>
      </c>
      <c r="H1420" t="s">
        <v>225</v>
      </c>
      <c r="I1420" t="s">
        <v>212</v>
      </c>
      <c r="K1420" t="s">
        <v>213</v>
      </c>
      <c r="M1420">
        <v>1173</v>
      </c>
      <c r="N1420" t="s">
        <v>1508</v>
      </c>
      <c r="O1420" t="s">
        <v>434</v>
      </c>
      <c r="P1420">
        <v>29</v>
      </c>
      <c r="Q1420" t="s">
        <v>229</v>
      </c>
      <c r="R1420" t="s">
        <v>215</v>
      </c>
      <c r="T1420" t="s">
        <v>217</v>
      </c>
      <c r="U1420" t="s">
        <v>9754</v>
      </c>
      <c r="V1420">
        <v>4</v>
      </c>
      <c r="W1420">
        <v>7</v>
      </c>
      <c r="X1420" t="s">
        <v>218</v>
      </c>
      <c r="Z1420" t="s">
        <v>219</v>
      </c>
      <c r="AC1420">
        <v>0</v>
      </c>
      <c r="AE1420">
        <v>0</v>
      </c>
      <c r="AI1420" t="s">
        <v>220</v>
      </c>
      <c r="AJ1420" t="s">
        <v>221</v>
      </c>
      <c r="AK1420" s="15">
        <v>41222</v>
      </c>
      <c r="AL1420">
        <v>3567.94</v>
      </c>
      <c r="AM1420">
        <f t="shared" si="66"/>
        <v>41</v>
      </c>
      <c r="AN1420" t="str">
        <f t="shared" si="67"/>
        <v>39-43</v>
      </c>
      <c r="AO1420" t="str">
        <f t="shared" si="68"/>
        <v>2.000 a 3.999</v>
      </c>
    </row>
    <row r="1421" spans="1:41" x14ac:dyDescent="0.25">
      <c r="A1421" t="s">
        <v>5136</v>
      </c>
      <c r="B1421" t="s">
        <v>207</v>
      </c>
      <c r="C1421">
        <v>1263837</v>
      </c>
      <c r="D1421">
        <v>348927290</v>
      </c>
      <c r="E1421" t="s">
        <v>5137</v>
      </c>
      <c r="F1421" t="s">
        <v>209</v>
      </c>
      <c r="G1421" t="s">
        <v>5138</v>
      </c>
      <c r="H1421" t="s">
        <v>211</v>
      </c>
      <c r="I1421" t="s">
        <v>212</v>
      </c>
      <c r="K1421" t="s">
        <v>5139</v>
      </c>
      <c r="M1421">
        <v>826</v>
      </c>
      <c r="N1421" t="s">
        <v>1576</v>
      </c>
      <c r="O1421" t="s">
        <v>434</v>
      </c>
      <c r="P1421">
        <v>585</v>
      </c>
      <c r="Q1421" t="s">
        <v>1033</v>
      </c>
      <c r="R1421" t="s">
        <v>215</v>
      </c>
      <c r="T1421" t="s">
        <v>217</v>
      </c>
      <c r="U1421" t="s">
        <v>9756</v>
      </c>
      <c r="V1421">
        <v>4</v>
      </c>
      <c r="W1421">
        <v>4</v>
      </c>
      <c r="X1421" t="s">
        <v>218</v>
      </c>
      <c r="Z1421" t="s">
        <v>219</v>
      </c>
      <c r="AC1421">
        <v>26401</v>
      </c>
      <c r="AD1421" t="s">
        <v>5140</v>
      </c>
      <c r="AE1421">
        <v>0</v>
      </c>
      <c r="AI1421" t="s">
        <v>220</v>
      </c>
      <c r="AJ1421" t="s">
        <v>221</v>
      </c>
      <c r="AK1421" s="15">
        <v>44735</v>
      </c>
      <c r="AL1421">
        <v>6837.25</v>
      </c>
      <c r="AM1421">
        <f t="shared" si="66"/>
        <v>32</v>
      </c>
      <c r="AN1421" t="str">
        <f t="shared" si="67"/>
        <v>29-33</v>
      </c>
      <c r="AO1421" t="str">
        <f t="shared" si="68"/>
        <v>6.000 a 7.999</v>
      </c>
    </row>
    <row r="1422" spans="1:41" x14ac:dyDescent="0.25">
      <c r="A1422" t="s">
        <v>5141</v>
      </c>
      <c r="B1422" t="s">
        <v>207</v>
      </c>
      <c r="C1422">
        <v>3272460</v>
      </c>
      <c r="D1422">
        <v>10003093638</v>
      </c>
      <c r="E1422" t="s">
        <v>5142</v>
      </c>
      <c r="F1422" t="s">
        <v>209</v>
      </c>
      <c r="G1422" t="s">
        <v>5143</v>
      </c>
      <c r="H1422" t="s">
        <v>225</v>
      </c>
      <c r="I1422" t="s">
        <v>212</v>
      </c>
      <c r="K1422" t="s">
        <v>213</v>
      </c>
      <c r="M1422">
        <v>319</v>
      </c>
      <c r="N1422" t="s">
        <v>530</v>
      </c>
      <c r="O1422" t="s">
        <v>362</v>
      </c>
      <c r="P1422">
        <v>319</v>
      </c>
      <c r="Q1422" t="s">
        <v>530</v>
      </c>
      <c r="R1422" t="s">
        <v>362</v>
      </c>
      <c r="T1422" t="s">
        <v>217</v>
      </c>
      <c r="U1422" t="s">
        <v>9755</v>
      </c>
      <c r="V1422">
        <v>1</v>
      </c>
      <c r="W1422">
        <v>1</v>
      </c>
      <c r="X1422" t="s">
        <v>218</v>
      </c>
      <c r="Z1422" t="s">
        <v>219</v>
      </c>
      <c r="AC1422">
        <v>0</v>
      </c>
      <c r="AE1422">
        <v>0</v>
      </c>
      <c r="AI1422" t="s">
        <v>220</v>
      </c>
      <c r="AJ1422" t="s">
        <v>221</v>
      </c>
      <c r="AK1422" s="15">
        <v>44596</v>
      </c>
      <c r="AL1422">
        <v>3181.04</v>
      </c>
      <c r="AM1422">
        <f t="shared" si="66"/>
        <v>31</v>
      </c>
      <c r="AN1422" t="str">
        <f t="shared" si="67"/>
        <v>29-33</v>
      </c>
      <c r="AO1422" t="str">
        <f t="shared" si="68"/>
        <v>2.000 a 3.999</v>
      </c>
    </row>
    <row r="1423" spans="1:41" x14ac:dyDescent="0.25">
      <c r="A1423" t="s">
        <v>5144</v>
      </c>
      <c r="B1423" t="s">
        <v>207</v>
      </c>
      <c r="C1423">
        <v>2312894</v>
      </c>
      <c r="D1423">
        <v>8604987606</v>
      </c>
      <c r="E1423" t="s">
        <v>5145</v>
      </c>
      <c r="F1423" t="s">
        <v>209</v>
      </c>
      <c r="G1423" t="s">
        <v>5146</v>
      </c>
      <c r="H1423" t="s">
        <v>225</v>
      </c>
      <c r="I1423" t="s">
        <v>212</v>
      </c>
      <c r="K1423" t="s">
        <v>213</v>
      </c>
      <c r="M1423">
        <v>271</v>
      </c>
      <c r="N1423" t="s">
        <v>1118</v>
      </c>
      <c r="O1423" t="s">
        <v>345</v>
      </c>
      <c r="P1423">
        <v>271</v>
      </c>
      <c r="Q1423" t="s">
        <v>1118</v>
      </c>
      <c r="R1423" t="s">
        <v>345</v>
      </c>
      <c r="T1423" t="s">
        <v>230</v>
      </c>
      <c r="U1423" t="s">
        <v>9756</v>
      </c>
      <c r="V1423">
        <v>4</v>
      </c>
      <c r="W1423">
        <v>5</v>
      </c>
      <c r="X1423" t="s">
        <v>218</v>
      </c>
      <c r="Z1423" t="s">
        <v>219</v>
      </c>
      <c r="AC1423">
        <v>0</v>
      </c>
      <c r="AE1423">
        <v>0</v>
      </c>
      <c r="AI1423" t="s">
        <v>220</v>
      </c>
      <c r="AJ1423" t="s">
        <v>221</v>
      </c>
      <c r="AK1423" s="15">
        <v>42501</v>
      </c>
      <c r="AL1423">
        <v>8306.11</v>
      </c>
      <c r="AM1423">
        <f t="shared" si="66"/>
        <v>32</v>
      </c>
      <c r="AN1423" t="str">
        <f t="shared" si="67"/>
        <v>29-33</v>
      </c>
      <c r="AO1423" t="str">
        <f t="shared" si="68"/>
        <v>8.000 a 9.999</v>
      </c>
    </row>
    <row r="1424" spans="1:41" x14ac:dyDescent="0.25">
      <c r="A1424" t="s">
        <v>5147</v>
      </c>
      <c r="B1424" t="s">
        <v>239</v>
      </c>
      <c r="C1424">
        <v>2903358</v>
      </c>
      <c r="D1424">
        <v>1665622628</v>
      </c>
      <c r="E1424" t="s">
        <v>5148</v>
      </c>
      <c r="F1424" t="s">
        <v>209</v>
      </c>
      <c r="G1424" t="s">
        <v>5149</v>
      </c>
      <c r="H1424" t="s">
        <v>211</v>
      </c>
      <c r="I1424" t="s">
        <v>212</v>
      </c>
      <c r="K1424" t="s">
        <v>213</v>
      </c>
      <c r="M1424">
        <v>211</v>
      </c>
      <c r="N1424" t="s">
        <v>245</v>
      </c>
      <c r="O1424" t="s">
        <v>244</v>
      </c>
      <c r="P1424">
        <v>211</v>
      </c>
      <c r="Q1424" t="s">
        <v>245</v>
      </c>
      <c r="R1424" t="s">
        <v>244</v>
      </c>
      <c r="T1424" t="s">
        <v>263</v>
      </c>
      <c r="U1424" t="s">
        <v>9755</v>
      </c>
      <c r="V1424">
        <v>4</v>
      </c>
      <c r="W1424">
        <v>6</v>
      </c>
      <c r="X1424" t="s">
        <v>218</v>
      </c>
      <c r="Z1424" t="s">
        <v>219</v>
      </c>
      <c r="AC1424">
        <v>0</v>
      </c>
      <c r="AE1424">
        <v>0</v>
      </c>
      <c r="AI1424" t="s">
        <v>220</v>
      </c>
      <c r="AJ1424" t="s">
        <v>221</v>
      </c>
      <c r="AK1424" s="15">
        <v>41710</v>
      </c>
      <c r="AL1424">
        <v>9717.61</v>
      </c>
      <c r="AM1424">
        <f t="shared" si="66"/>
        <v>34</v>
      </c>
      <c r="AN1424" t="str">
        <f t="shared" si="67"/>
        <v>34-38</v>
      </c>
      <c r="AO1424" t="str">
        <f t="shared" si="68"/>
        <v>8.000 a 9.999</v>
      </c>
    </row>
    <row r="1425" spans="1:41" x14ac:dyDescent="0.25">
      <c r="A1425" t="s">
        <v>5150</v>
      </c>
      <c r="B1425" t="s">
        <v>207</v>
      </c>
      <c r="C1425">
        <v>2077699</v>
      </c>
      <c r="D1425">
        <v>9419374610</v>
      </c>
      <c r="E1425" t="s">
        <v>5151</v>
      </c>
      <c r="F1425" t="s">
        <v>209</v>
      </c>
      <c r="G1425" t="s">
        <v>5152</v>
      </c>
      <c r="H1425" t="s">
        <v>211</v>
      </c>
      <c r="I1425" t="s">
        <v>212</v>
      </c>
      <c r="K1425" t="s">
        <v>1284</v>
      </c>
      <c r="M1425">
        <v>1152</v>
      </c>
      <c r="N1425" t="s">
        <v>503</v>
      </c>
      <c r="O1425" t="s">
        <v>237</v>
      </c>
      <c r="P1425">
        <v>1152</v>
      </c>
      <c r="Q1425" t="s">
        <v>503</v>
      </c>
      <c r="R1425" t="s">
        <v>237</v>
      </c>
      <c r="T1425" t="s">
        <v>230</v>
      </c>
      <c r="U1425" t="s">
        <v>9755</v>
      </c>
      <c r="V1425">
        <v>3</v>
      </c>
      <c r="W1425">
        <v>6</v>
      </c>
      <c r="X1425" t="s">
        <v>218</v>
      </c>
      <c r="Z1425" t="s">
        <v>219</v>
      </c>
      <c r="AC1425">
        <v>0</v>
      </c>
      <c r="AE1425">
        <v>0</v>
      </c>
      <c r="AI1425" t="s">
        <v>220</v>
      </c>
      <c r="AJ1425" t="s">
        <v>221</v>
      </c>
      <c r="AK1425" s="15">
        <v>41612</v>
      </c>
      <c r="AL1425">
        <v>4964.37</v>
      </c>
      <c r="AM1425">
        <f t="shared" si="66"/>
        <v>34</v>
      </c>
      <c r="AN1425" t="str">
        <f t="shared" si="67"/>
        <v>34-38</v>
      </c>
      <c r="AO1425" t="str">
        <f t="shared" si="68"/>
        <v>4.000 a 5.999</v>
      </c>
    </row>
    <row r="1426" spans="1:41" x14ac:dyDescent="0.25">
      <c r="A1426" t="s">
        <v>5153</v>
      </c>
      <c r="B1426" t="s">
        <v>239</v>
      </c>
      <c r="C1426">
        <v>1509559</v>
      </c>
      <c r="D1426">
        <v>66562325668</v>
      </c>
      <c r="E1426" t="s">
        <v>2192</v>
      </c>
      <c r="F1426" t="s">
        <v>209</v>
      </c>
      <c r="G1426" t="s">
        <v>5154</v>
      </c>
      <c r="H1426" t="s">
        <v>225</v>
      </c>
      <c r="I1426" t="s">
        <v>212</v>
      </c>
      <c r="K1426" t="s">
        <v>213</v>
      </c>
      <c r="M1426">
        <v>765</v>
      </c>
      <c r="N1426" t="s">
        <v>1059</v>
      </c>
      <c r="O1426" t="s">
        <v>283</v>
      </c>
      <c r="P1426">
        <v>746</v>
      </c>
      <c r="Q1426" t="s">
        <v>289</v>
      </c>
      <c r="R1426" t="s">
        <v>283</v>
      </c>
      <c r="T1426" t="s">
        <v>252</v>
      </c>
      <c r="U1426" t="s">
        <v>9756</v>
      </c>
      <c r="V1426">
        <v>4</v>
      </c>
      <c r="W1426">
        <v>12</v>
      </c>
      <c r="X1426" t="s">
        <v>218</v>
      </c>
      <c r="Z1426" t="s">
        <v>219</v>
      </c>
      <c r="AC1426">
        <v>26254</v>
      </c>
      <c r="AD1426" t="s">
        <v>372</v>
      </c>
      <c r="AE1426">
        <v>0</v>
      </c>
      <c r="AI1426" t="s">
        <v>220</v>
      </c>
      <c r="AJ1426" t="s">
        <v>221</v>
      </c>
      <c r="AK1426" s="15">
        <v>41153</v>
      </c>
      <c r="AL1426">
        <v>18493.599999999999</v>
      </c>
      <c r="AM1426">
        <f t="shared" si="66"/>
        <v>47</v>
      </c>
      <c r="AN1426" t="str">
        <f t="shared" si="67"/>
        <v>44-48</v>
      </c>
      <c r="AO1426" t="str">
        <f t="shared" si="68"/>
        <v>18.000 a 19.999</v>
      </c>
    </row>
    <row r="1427" spans="1:41" x14ac:dyDescent="0.25">
      <c r="A1427" t="s">
        <v>5155</v>
      </c>
      <c r="B1427" t="s">
        <v>207</v>
      </c>
      <c r="C1427">
        <v>3221976</v>
      </c>
      <c r="D1427">
        <v>9444151646</v>
      </c>
      <c r="E1427" t="s">
        <v>4151</v>
      </c>
      <c r="F1427" t="s">
        <v>209</v>
      </c>
      <c r="G1427" t="s">
        <v>5156</v>
      </c>
      <c r="H1427" t="s">
        <v>225</v>
      </c>
      <c r="I1427" t="s">
        <v>212</v>
      </c>
      <c r="K1427" t="s">
        <v>213</v>
      </c>
      <c r="M1427">
        <v>97</v>
      </c>
      <c r="N1427" t="s">
        <v>723</v>
      </c>
      <c r="O1427" t="s">
        <v>228</v>
      </c>
      <c r="P1427">
        <v>92</v>
      </c>
      <c r="Q1427" t="s">
        <v>724</v>
      </c>
      <c r="R1427" t="s">
        <v>228</v>
      </c>
      <c r="T1427" t="s">
        <v>252</v>
      </c>
      <c r="U1427" t="s">
        <v>9755</v>
      </c>
      <c r="V1427">
        <v>2</v>
      </c>
      <c r="W1427">
        <v>2</v>
      </c>
      <c r="X1427" t="s">
        <v>218</v>
      </c>
      <c r="Z1427" t="s">
        <v>219</v>
      </c>
      <c r="AC1427">
        <v>0</v>
      </c>
      <c r="AE1427">
        <v>0</v>
      </c>
      <c r="AI1427" t="s">
        <v>220</v>
      </c>
      <c r="AJ1427" t="s">
        <v>221</v>
      </c>
      <c r="AK1427" s="15">
        <v>44222</v>
      </c>
      <c r="AL1427">
        <v>8091.44</v>
      </c>
      <c r="AM1427">
        <f t="shared" si="66"/>
        <v>33</v>
      </c>
      <c r="AN1427" t="str">
        <f t="shared" si="67"/>
        <v>29-33</v>
      </c>
      <c r="AO1427" t="str">
        <f t="shared" si="68"/>
        <v>8.000 a 9.999</v>
      </c>
    </row>
    <row r="1428" spans="1:41" x14ac:dyDescent="0.25">
      <c r="A1428" t="s">
        <v>5157</v>
      </c>
      <c r="B1428" t="s">
        <v>239</v>
      </c>
      <c r="C1428">
        <v>1906243</v>
      </c>
      <c r="D1428">
        <v>7546071607</v>
      </c>
      <c r="E1428" t="s">
        <v>1587</v>
      </c>
      <c r="F1428" t="s">
        <v>209</v>
      </c>
      <c r="G1428" t="s">
        <v>1588</v>
      </c>
      <c r="H1428" t="s">
        <v>225</v>
      </c>
      <c r="I1428" t="s">
        <v>212</v>
      </c>
      <c r="K1428" t="s">
        <v>213</v>
      </c>
      <c r="M1428">
        <v>492</v>
      </c>
      <c r="N1428" t="s">
        <v>747</v>
      </c>
      <c r="O1428" t="s">
        <v>244</v>
      </c>
      <c r="P1428">
        <v>211</v>
      </c>
      <c r="Q1428" t="s">
        <v>245</v>
      </c>
      <c r="R1428" t="s">
        <v>244</v>
      </c>
      <c r="T1428" t="s">
        <v>230</v>
      </c>
      <c r="U1428" t="s">
        <v>9756</v>
      </c>
      <c r="V1428">
        <v>4</v>
      </c>
      <c r="W1428">
        <v>8</v>
      </c>
      <c r="X1428" t="s">
        <v>218</v>
      </c>
      <c r="Z1428" t="s">
        <v>219</v>
      </c>
      <c r="AC1428">
        <v>0</v>
      </c>
      <c r="AE1428">
        <v>0</v>
      </c>
      <c r="AI1428" t="s">
        <v>220</v>
      </c>
      <c r="AJ1428" t="s">
        <v>221</v>
      </c>
      <c r="AK1428" s="15">
        <v>40910</v>
      </c>
      <c r="AL1428">
        <v>9929.23</v>
      </c>
      <c r="AM1428">
        <f t="shared" si="66"/>
        <v>37</v>
      </c>
      <c r="AN1428" t="str">
        <f t="shared" si="67"/>
        <v>34-38</v>
      </c>
      <c r="AO1428" t="str">
        <f t="shared" si="68"/>
        <v>8.000 a 9.999</v>
      </c>
    </row>
    <row r="1429" spans="1:41" x14ac:dyDescent="0.25">
      <c r="A1429" t="s">
        <v>5158</v>
      </c>
      <c r="B1429" t="s">
        <v>239</v>
      </c>
      <c r="C1429">
        <v>1364949</v>
      </c>
      <c r="D1429">
        <v>1181675618</v>
      </c>
      <c r="E1429" t="s">
        <v>5159</v>
      </c>
      <c r="F1429" t="s">
        <v>209</v>
      </c>
      <c r="G1429" t="s">
        <v>5160</v>
      </c>
      <c r="H1429" t="s">
        <v>225</v>
      </c>
      <c r="I1429" t="s">
        <v>212</v>
      </c>
      <c r="K1429" t="s">
        <v>213</v>
      </c>
      <c r="L1429" t="s">
        <v>618</v>
      </c>
      <c r="M1429">
        <v>746</v>
      </c>
      <c r="N1429" t="s">
        <v>289</v>
      </c>
      <c r="O1429" t="s">
        <v>283</v>
      </c>
      <c r="P1429">
        <v>746</v>
      </c>
      <c r="Q1429" t="s">
        <v>289</v>
      </c>
      <c r="R1429" t="s">
        <v>283</v>
      </c>
      <c r="T1429" t="s">
        <v>252</v>
      </c>
      <c r="U1429" t="s">
        <v>9755</v>
      </c>
      <c r="V1429">
        <v>4</v>
      </c>
      <c r="W1429">
        <v>13</v>
      </c>
      <c r="X1429" t="s">
        <v>381</v>
      </c>
      <c r="Z1429" t="s">
        <v>219</v>
      </c>
      <c r="AB1429" t="s">
        <v>382</v>
      </c>
      <c r="AC1429">
        <v>0</v>
      </c>
      <c r="AE1429">
        <v>26443</v>
      </c>
      <c r="AF1429" t="s">
        <v>383</v>
      </c>
      <c r="AG1429" t="s">
        <v>5161</v>
      </c>
      <c r="AH1429" t="s">
        <v>219</v>
      </c>
      <c r="AI1429" t="s">
        <v>220</v>
      </c>
      <c r="AJ1429" t="s">
        <v>291</v>
      </c>
      <c r="AK1429" s="15">
        <v>37579</v>
      </c>
      <c r="AL1429">
        <v>5646.82</v>
      </c>
      <c r="AM1429">
        <f t="shared" si="66"/>
        <v>43</v>
      </c>
      <c r="AN1429" t="str">
        <f t="shared" si="67"/>
        <v>39-43</v>
      </c>
      <c r="AO1429" t="str">
        <f t="shared" si="68"/>
        <v>4.000 a 5.999</v>
      </c>
    </row>
    <row r="1430" spans="1:41" x14ac:dyDescent="0.25">
      <c r="A1430" t="s">
        <v>5162</v>
      </c>
      <c r="B1430" t="s">
        <v>239</v>
      </c>
      <c r="C1430">
        <v>1854146</v>
      </c>
      <c r="D1430">
        <v>5088867670</v>
      </c>
      <c r="E1430" t="s">
        <v>5163</v>
      </c>
      <c r="F1430" t="s">
        <v>209</v>
      </c>
      <c r="G1430" t="s">
        <v>5164</v>
      </c>
      <c r="H1430" t="s">
        <v>225</v>
      </c>
      <c r="I1430" t="s">
        <v>212</v>
      </c>
      <c r="K1430" t="s">
        <v>213</v>
      </c>
      <c r="M1430">
        <v>491</v>
      </c>
      <c r="N1430" t="s">
        <v>935</v>
      </c>
      <c r="O1430" t="s">
        <v>244</v>
      </c>
      <c r="P1430">
        <v>211</v>
      </c>
      <c r="Q1430" t="s">
        <v>245</v>
      </c>
      <c r="R1430" t="s">
        <v>244</v>
      </c>
      <c r="T1430" t="s">
        <v>771</v>
      </c>
      <c r="U1430" t="s">
        <v>9754</v>
      </c>
      <c r="V1430">
        <v>4</v>
      </c>
      <c r="W1430">
        <v>8</v>
      </c>
      <c r="X1430" t="s">
        <v>218</v>
      </c>
      <c r="Z1430" t="s">
        <v>219</v>
      </c>
      <c r="AC1430">
        <v>0</v>
      </c>
      <c r="AE1430">
        <v>0</v>
      </c>
      <c r="AI1430" t="s">
        <v>220</v>
      </c>
      <c r="AJ1430" t="s">
        <v>221</v>
      </c>
      <c r="AK1430" s="15">
        <v>40617</v>
      </c>
      <c r="AL1430">
        <v>3992.25</v>
      </c>
      <c r="AM1430">
        <f t="shared" si="66"/>
        <v>43</v>
      </c>
      <c r="AN1430" t="str">
        <f t="shared" si="67"/>
        <v>39-43</v>
      </c>
      <c r="AO1430" t="str">
        <f t="shared" si="68"/>
        <v>2.000 a 3.999</v>
      </c>
    </row>
    <row r="1431" spans="1:41" x14ac:dyDescent="0.25">
      <c r="A1431" t="s">
        <v>5165</v>
      </c>
      <c r="B1431" t="s">
        <v>239</v>
      </c>
      <c r="C1431">
        <v>2581346</v>
      </c>
      <c r="D1431">
        <v>3874385647</v>
      </c>
      <c r="E1431" t="s">
        <v>4079</v>
      </c>
      <c r="F1431" t="s">
        <v>209</v>
      </c>
      <c r="G1431" t="s">
        <v>5166</v>
      </c>
      <c r="H1431" t="s">
        <v>225</v>
      </c>
      <c r="I1431" t="s">
        <v>212</v>
      </c>
      <c r="K1431" t="s">
        <v>242</v>
      </c>
      <c r="L1431" t="s">
        <v>5167</v>
      </c>
      <c r="M1431">
        <v>498</v>
      </c>
      <c r="N1431" t="s">
        <v>423</v>
      </c>
      <c r="O1431" t="s">
        <v>244</v>
      </c>
      <c r="P1431">
        <v>211</v>
      </c>
      <c r="Q1431" t="s">
        <v>245</v>
      </c>
      <c r="R1431" t="s">
        <v>244</v>
      </c>
      <c r="T1431" t="s">
        <v>230</v>
      </c>
      <c r="U1431" t="s">
        <v>9756</v>
      </c>
      <c r="V1431">
        <v>3</v>
      </c>
      <c r="W1431">
        <v>8</v>
      </c>
      <c r="X1431" t="s">
        <v>218</v>
      </c>
      <c r="Z1431" t="s">
        <v>219</v>
      </c>
      <c r="AC1431">
        <v>26254</v>
      </c>
      <c r="AD1431" t="s">
        <v>372</v>
      </c>
      <c r="AE1431">
        <v>0</v>
      </c>
      <c r="AI1431" t="s">
        <v>220</v>
      </c>
      <c r="AJ1431" t="s">
        <v>221</v>
      </c>
      <c r="AK1431" s="15">
        <v>41000</v>
      </c>
      <c r="AL1431">
        <v>13676.5</v>
      </c>
      <c r="AM1431">
        <f t="shared" si="66"/>
        <v>43</v>
      </c>
      <c r="AN1431" t="str">
        <f t="shared" si="67"/>
        <v>39-43</v>
      </c>
      <c r="AO1431" t="str">
        <f t="shared" si="68"/>
        <v>12.000 a 13.999</v>
      </c>
    </row>
    <row r="1432" spans="1:41" x14ac:dyDescent="0.25">
      <c r="A1432" t="s">
        <v>5168</v>
      </c>
      <c r="B1432" t="s">
        <v>239</v>
      </c>
      <c r="C1432">
        <v>1194510</v>
      </c>
      <c r="D1432">
        <v>933177607</v>
      </c>
      <c r="E1432" t="s">
        <v>5169</v>
      </c>
      <c r="F1432" t="s">
        <v>209</v>
      </c>
      <c r="G1432" t="s">
        <v>3983</v>
      </c>
      <c r="H1432" t="s">
        <v>225</v>
      </c>
      <c r="I1432" t="s">
        <v>212</v>
      </c>
      <c r="K1432" t="s">
        <v>213</v>
      </c>
      <c r="L1432" t="s">
        <v>261</v>
      </c>
      <c r="M1432">
        <v>476</v>
      </c>
      <c r="N1432" t="s">
        <v>3078</v>
      </c>
      <c r="O1432" t="s">
        <v>244</v>
      </c>
      <c r="P1432">
        <v>211</v>
      </c>
      <c r="Q1432" t="s">
        <v>245</v>
      </c>
      <c r="R1432" t="s">
        <v>244</v>
      </c>
      <c r="T1432" t="s">
        <v>217</v>
      </c>
      <c r="U1432" t="s">
        <v>9754</v>
      </c>
      <c r="V1432">
        <v>4</v>
      </c>
      <c r="W1432">
        <v>16</v>
      </c>
      <c r="X1432" t="s">
        <v>218</v>
      </c>
      <c r="Z1432" t="s">
        <v>219</v>
      </c>
      <c r="AC1432">
        <v>0</v>
      </c>
      <c r="AE1432">
        <v>0</v>
      </c>
      <c r="AI1432" t="s">
        <v>220</v>
      </c>
      <c r="AJ1432" t="s">
        <v>221</v>
      </c>
      <c r="AK1432" s="15">
        <v>35149</v>
      </c>
      <c r="AL1432">
        <v>5499.23</v>
      </c>
      <c r="AM1432">
        <f t="shared" si="66"/>
        <v>45</v>
      </c>
      <c r="AN1432" t="str">
        <f t="shared" si="67"/>
        <v>44-48</v>
      </c>
      <c r="AO1432" t="str">
        <f t="shared" si="68"/>
        <v>4.000 a 5.999</v>
      </c>
    </row>
    <row r="1433" spans="1:41" x14ac:dyDescent="0.25">
      <c r="A1433" t="s">
        <v>5170</v>
      </c>
      <c r="B1433" t="s">
        <v>207</v>
      </c>
      <c r="C1433">
        <v>2697415</v>
      </c>
      <c r="D1433">
        <v>7296370696</v>
      </c>
      <c r="E1433" t="s">
        <v>5171</v>
      </c>
      <c r="F1433" t="s">
        <v>209</v>
      </c>
      <c r="G1433" t="s">
        <v>5172</v>
      </c>
      <c r="H1433" t="s">
        <v>225</v>
      </c>
      <c r="I1433" t="s">
        <v>212</v>
      </c>
      <c r="K1433" t="s">
        <v>213</v>
      </c>
      <c r="M1433">
        <v>39</v>
      </c>
      <c r="N1433" t="s">
        <v>5173</v>
      </c>
      <c r="O1433" t="s">
        <v>215</v>
      </c>
      <c r="P1433">
        <v>29</v>
      </c>
      <c r="Q1433" t="s">
        <v>229</v>
      </c>
      <c r="R1433" t="s">
        <v>215</v>
      </c>
      <c r="T1433" t="s">
        <v>252</v>
      </c>
      <c r="U1433" t="s">
        <v>9754</v>
      </c>
      <c r="V1433">
        <v>1</v>
      </c>
      <c r="W1433">
        <v>3</v>
      </c>
      <c r="X1433" t="s">
        <v>218</v>
      </c>
      <c r="Z1433" t="s">
        <v>219</v>
      </c>
      <c r="AC1433">
        <v>0</v>
      </c>
      <c r="AE1433">
        <v>0</v>
      </c>
      <c r="AI1433" t="s">
        <v>220</v>
      </c>
      <c r="AJ1433" t="s">
        <v>221</v>
      </c>
      <c r="AK1433" s="15">
        <v>41248</v>
      </c>
      <c r="AL1433">
        <v>2414.6999999999998</v>
      </c>
      <c r="AM1433">
        <f t="shared" si="66"/>
        <v>38</v>
      </c>
      <c r="AN1433" t="str">
        <f t="shared" si="67"/>
        <v>34-38</v>
      </c>
      <c r="AO1433" t="str">
        <f t="shared" si="68"/>
        <v>2.000 a 3.999</v>
      </c>
    </row>
    <row r="1434" spans="1:41" x14ac:dyDescent="0.25">
      <c r="A1434" t="s">
        <v>5174</v>
      </c>
      <c r="B1434" t="s">
        <v>207</v>
      </c>
      <c r="C1434">
        <v>1938919</v>
      </c>
      <c r="D1434">
        <v>4168940624</v>
      </c>
      <c r="E1434" t="s">
        <v>3484</v>
      </c>
      <c r="F1434" t="s">
        <v>209</v>
      </c>
      <c r="G1434" t="s">
        <v>5175</v>
      </c>
      <c r="H1434" t="s">
        <v>211</v>
      </c>
      <c r="I1434" t="s">
        <v>212</v>
      </c>
      <c r="K1434" t="s">
        <v>213</v>
      </c>
      <c r="M1434">
        <v>738</v>
      </c>
      <c r="N1434" t="s">
        <v>2105</v>
      </c>
      <c r="O1434" t="s">
        <v>237</v>
      </c>
      <c r="P1434">
        <v>585</v>
      </c>
      <c r="Q1434" t="s">
        <v>1033</v>
      </c>
      <c r="R1434" t="s">
        <v>215</v>
      </c>
      <c r="T1434" t="s">
        <v>217</v>
      </c>
      <c r="U1434" t="s">
        <v>9755</v>
      </c>
      <c r="V1434">
        <v>4</v>
      </c>
      <c r="W1434">
        <v>8</v>
      </c>
      <c r="X1434" t="s">
        <v>218</v>
      </c>
      <c r="Z1434" t="s">
        <v>219</v>
      </c>
      <c r="AC1434">
        <v>0</v>
      </c>
      <c r="AE1434">
        <v>0</v>
      </c>
      <c r="AI1434" t="s">
        <v>220</v>
      </c>
      <c r="AJ1434" t="s">
        <v>221</v>
      </c>
      <c r="AK1434" s="15">
        <v>41025</v>
      </c>
      <c r="AL1434">
        <v>4663.6499999999996</v>
      </c>
      <c r="AM1434">
        <f t="shared" si="66"/>
        <v>43</v>
      </c>
      <c r="AN1434" t="str">
        <f t="shared" si="67"/>
        <v>39-43</v>
      </c>
      <c r="AO1434" t="str">
        <f t="shared" si="68"/>
        <v>4.000 a 5.999</v>
      </c>
    </row>
    <row r="1435" spans="1:41" x14ac:dyDescent="0.25">
      <c r="A1435" t="s">
        <v>5176</v>
      </c>
      <c r="B1435" t="s">
        <v>207</v>
      </c>
      <c r="C1435">
        <v>1365838</v>
      </c>
      <c r="D1435">
        <v>68881819104</v>
      </c>
      <c r="E1435" t="s">
        <v>5177</v>
      </c>
      <c r="F1435" t="s">
        <v>209</v>
      </c>
      <c r="G1435" t="s">
        <v>5178</v>
      </c>
      <c r="H1435" t="s">
        <v>225</v>
      </c>
      <c r="I1435" t="s">
        <v>212</v>
      </c>
      <c r="K1435" t="s">
        <v>514</v>
      </c>
      <c r="L1435" t="s">
        <v>1269</v>
      </c>
      <c r="M1435">
        <v>1202</v>
      </c>
      <c r="N1435" t="s">
        <v>5179</v>
      </c>
      <c r="O1435" t="s">
        <v>215</v>
      </c>
      <c r="P1435">
        <v>743</v>
      </c>
      <c r="Q1435" t="s">
        <v>282</v>
      </c>
      <c r="R1435" t="s">
        <v>283</v>
      </c>
      <c r="T1435" t="s">
        <v>263</v>
      </c>
      <c r="U1435" t="s">
        <v>9756</v>
      </c>
      <c r="V1435">
        <v>4</v>
      </c>
      <c r="W1435">
        <v>12</v>
      </c>
      <c r="X1435" t="s">
        <v>218</v>
      </c>
      <c r="Z1435" t="s">
        <v>219</v>
      </c>
      <c r="AC1435">
        <v>0</v>
      </c>
      <c r="AE1435">
        <v>0</v>
      </c>
      <c r="AI1435" t="s">
        <v>220</v>
      </c>
      <c r="AJ1435" t="s">
        <v>221</v>
      </c>
      <c r="AK1435" s="15">
        <v>37599</v>
      </c>
      <c r="AL1435">
        <v>12499.74</v>
      </c>
      <c r="AM1435">
        <f t="shared" si="66"/>
        <v>44</v>
      </c>
      <c r="AN1435" t="str">
        <f t="shared" si="67"/>
        <v>44-48</v>
      </c>
      <c r="AO1435" t="str">
        <f t="shared" si="68"/>
        <v>12.000 a 13.999</v>
      </c>
    </row>
    <row r="1436" spans="1:41" x14ac:dyDescent="0.25">
      <c r="A1436" t="s">
        <v>5180</v>
      </c>
      <c r="B1436" t="s">
        <v>239</v>
      </c>
      <c r="C1436">
        <v>3150108</v>
      </c>
      <c r="D1436">
        <v>1574229680</v>
      </c>
      <c r="E1436" t="s">
        <v>5181</v>
      </c>
      <c r="F1436" t="s">
        <v>209</v>
      </c>
      <c r="G1436" t="s">
        <v>5182</v>
      </c>
      <c r="H1436" t="s">
        <v>225</v>
      </c>
      <c r="I1436" t="s">
        <v>212</v>
      </c>
      <c r="K1436" t="s">
        <v>213</v>
      </c>
      <c r="M1436">
        <v>771</v>
      </c>
      <c r="N1436" t="s">
        <v>303</v>
      </c>
      <c r="O1436" t="s">
        <v>283</v>
      </c>
      <c r="P1436">
        <v>764</v>
      </c>
      <c r="Q1436" t="s">
        <v>5183</v>
      </c>
      <c r="R1436" t="s">
        <v>244</v>
      </c>
      <c r="T1436" t="s">
        <v>217</v>
      </c>
      <c r="U1436" t="s">
        <v>9755</v>
      </c>
      <c r="V1436">
        <v>3</v>
      </c>
      <c r="W1436">
        <v>3</v>
      </c>
      <c r="X1436" t="s">
        <v>218</v>
      </c>
      <c r="Z1436" t="s">
        <v>219</v>
      </c>
      <c r="AC1436">
        <v>0</v>
      </c>
      <c r="AE1436">
        <v>0</v>
      </c>
      <c r="AI1436" t="s">
        <v>220</v>
      </c>
      <c r="AJ1436" t="s">
        <v>221</v>
      </c>
      <c r="AK1436" s="15">
        <v>43735</v>
      </c>
      <c r="AL1436">
        <v>3992.25</v>
      </c>
      <c r="AM1436">
        <f t="shared" si="66"/>
        <v>36</v>
      </c>
      <c r="AN1436" t="str">
        <f t="shared" si="67"/>
        <v>34-38</v>
      </c>
      <c r="AO1436" t="str">
        <f t="shared" si="68"/>
        <v>2.000 a 3.999</v>
      </c>
    </row>
    <row r="1437" spans="1:41" x14ac:dyDescent="0.25">
      <c r="A1437" t="s">
        <v>5184</v>
      </c>
      <c r="B1437" t="s">
        <v>207</v>
      </c>
      <c r="C1437">
        <v>1911256</v>
      </c>
      <c r="D1437">
        <v>3078332594</v>
      </c>
      <c r="E1437" t="s">
        <v>5185</v>
      </c>
      <c r="F1437" t="s">
        <v>209</v>
      </c>
      <c r="G1437" t="s">
        <v>5186</v>
      </c>
      <c r="H1437" t="s">
        <v>335</v>
      </c>
      <c r="I1437" t="s">
        <v>212</v>
      </c>
      <c r="K1437" t="s">
        <v>317</v>
      </c>
      <c r="M1437">
        <v>394</v>
      </c>
      <c r="N1437" t="s">
        <v>5187</v>
      </c>
      <c r="O1437" t="s">
        <v>215</v>
      </c>
      <c r="P1437">
        <v>391</v>
      </c>
      <c r="Q1437" t="s">
        <v>276</v>
      </c>
      <c r="R1437" t="s">
        <v>215</v>
      </c>
      <c r="T1437" t="s">
        <v>252</v>
      </c>
      <c r="U1437" t="s">
        <v>9755</v>
      </c>
      <c r="V1437">
        <v>4</v>
      </c>
      <c r="W1437">
        <v>6</v>
      </c>
      <c r="X1437" t="s">
        <v>218</v>
      </c>
      <c r="Z1437" t="s">
        <v>219</v>
      </c>
      <c r="AC1437">
        <v>0</v>
      </c>
      <c r="AE1437">
        <v>0</v>
      </c>
      <c r="AI1437" t="s">
        <v>220</v>
      </c>
      <c r="AJ1437" t="s">
        <v>221</v>
      </c>
      <c r="AK1437" s="15">
        <v>41787</v>
      </c>
      <c r="AL1437">
        <v>4256.72</v>
      </c>
      <c r="AM1437">
        <f t="shared" si="66"/>
        <v>33</v>
      </c>
      <c r="AN1437" t="str">
        <f t="shared" si="67"/>
        <v>29-33</v>
      </c>
      <c r="AO1437" t="str">
        <f t="shared" si="68"/>
        <v>4.000 a 5.999</v>
      </c>
    </row>
    <row r="1438" spans="1:41" x14ac:dyDescent="0.25">
      <c r="A1438" t="s">
        <v>5188</v>
      </c>
      <c r="B1438" t="s">
        <v>239</v>
      </c>
      <c r="C1438">
        <v>1123530</v>
      </c>
      <c r="D1438">
        <v>51421003600</v>
      </c>
      <c r="E1438" t="s">
        <v>5189</v>
      </c>
      <c r="F1438" t="s">
        <v>209</v>
      </c>
      <c r="G1438" t="s">
        <v>5190</v>
      </c>
      <c r="H1438" t="s">
        <v>225</v>
      </c>
      <c r="I1438" t="s">
        <v>212</v>
      </c>
      <c r="K1438" t="s">
        <v>213</v>
      </c>
      <c r="L1438" t="s">
        <v>637</v>
      </c>
      <c r="M1438">
        <v>771</v>
      </c>
      <c r="N1438" t="s">
        <v>303</v>
      </c>
      <c r="O1438" t="s">
        <v>283</v>
      </c>
      <c r="P1438">
        <v>746</v>
      </c>
      <c r="Q1438" t="s">
        <v>289</v>
      </c>
      <c r="R1438" t="s">
        <v>283</v>
      </c>
      <c r="T1438" t="s">
        <v>263</v>
      </c>
      <c r="U1438" t="s">
        <v>9756</v>
      </c>
      <c r="V1438">
        <v>4</v>
      </c>
      <c r="W1438">
        <v>16</v>
      </c>
      <c r="X1438" t="s">
        <v>218</v>
      </c>
      <c r="Z1438" t="s">
        <v>219</v>
      </c>
      <c r="AC1438">
        <v>0</v>
      </c>
      <c r="AE1438">
        <v>0</v>
      </c>
      <c r="AI1438" t="s">
        <v>220</v>
      </c>
      <c r="AJ1438" t="s">
        <v>221</v>
      </c>
      <c r="AK1438" s="15">
        <v>34710</v>
      </c>
      <c r="AL1438">
        <v>31464.21</v>
      </c>
      <c r="AM1438">
        <f t="shared" si="66"/>
        <v>55</v>
      </c>
      <c r="AN1438" t="str">
        <f t="shared" si="67"/>
        <v>54-58</v>
      </c>
      <c r="AO1438" t="str">
        <f t="shared" si="68"/>
        <v>20.000 ou mais</v>
      </c>
    </row>
    <row r="1439" spans="1:41" x14ac:dyDescent="0.25">
      <c r="A1439" t="s">
        <v>5191</v>
      </c>
      <c r="B1439" t="s">
        <v>239</v>
      </c>
      <c r="C1439">
        <v>1434760</v>
      </c>
      <c r="D1439">
        <v>4275150686</v>
      </c>
      <c r="E1439" t="s">
        <v>5192</v>
      </c>
      <c r="F1439" t="s">
        <v>209</v>
      </c>
      <c r="G1439" t="s">
        <v>5193</v>
      </c>
      <c r="H1439" t="s">
        <v>225</v>
      </c>
      <c r="I1439" t="s">
        <v>212</v>
      </c>
      <c r="K1439" t="s">
        <v>213</v>
      </c>
      <c r="L1439" t="s">
        <v>637</v>
      </c>
      <c r="M1439">
        <v>492</v>
      </c>
      <c r="N1439" t="s">
        <v>747</v>
      </c>
      <c r="O1439" t="s">
        <v>244</v>
      </c>
      <c r="P1439">
        <v>211</v>
      </c>
      <c r="Q1439" t="s">
        <v>245</v>
      </c>
      <c r="R1439" t="s">
        <v>244</v>
      </c>
      <c r="T1439" t="s">
        <v>217</v>
      </c>
      <c r="U1439" t="s">
        <v>9755</v>
      </c>
      <c r="V1439">
        <v>4</v>
      </c>
      <c r="W1439">
        <v>13</v>
      </c>
      <c r="X1439" t="s">
        <v>218</v>
      </c>
      <c r="Z1439" t="s">
        <v>219</v>
      </c>
      <c r="AC1439">
        <v>0</v>
      </c>
      <c r="AE1439">
        <v>0</v>
      </c>
      <c r="AI1439" t="s">
        <v>220</v>
      </c>
      <c r="AJ1439" t="s">
        <v>221</v>
      </c>
      <c r="AK1439" s="15">
        <v>37938</v>
      </c>
      <c r="AL1439">
        <v>9792.69</v>
      </c>
      <c r="AM1439">
        <f t="shared" si="66"/>
        <v>44</v>
      </c>
      <c r="AN1439" t="str">
        <f t="shared" si="67"/>
        <v>44-48</v>
      </c>
      <c r="AO1439" t="str">
        <f t="shared" si="68"/>
        <v>8.000 a 9.999</v>
      </c>
    </row>
    <row r="1440" spans="1:41" x14ac:dyDescent="0.25">
      <c r="A1440" t="s">
        <v>5194</v>
      </c>
      <c r="B1440" t="s">
        <v>207</v>
      </c>
      <c r="C1440">
        <v>3331943</v>
      </c>
      <c r="D1440">
        <v>92446507620</v>
      </c>
      <c r="E1440" t="s">
        <v>5195</v>
      </c>
      <c r="F1440" t="s">
        <v>209</v>
      </c>
      <c r="G1440" t="s">
        <v>5196</v>
      </c>
      <c r="H1440" t="s">
        <v>225</v>
      </c>
      <c r="I1440" t="s">
        <v>212</v>
      </c>
      <c r="K1440" t="s">
        <v>213</v>
      </c>
      <c r="L1440" t="s">
        <v>1172</v>
      </c>
      <c r="M1440">
        <v>1203</v>
      </c>
      <c r="N1440" t="s">
        <v>5197</v>
      </c>
      <c r="O1440" t="s">
        <v>215</v>
      </c>
      <c r="P1440">
        <v>247</v>
      </c>
      <c r="Q1440" t="s">
        <v>940</v>
      </c>
      <c r="R1440" t="s">
        <v>215</v>
      </c>
      <c r="S1440" t="s">
        <v>394</v>
      </c>
      <c r="T1440" t="s">
        <v>252</v>
      </c>
      <c r="U1440" t="s">
        <v>9755</v>
      </c>
      <c r="V1440">
        <v>1</v>
      </c>
      <c r="W1440">
        <v>7</v>
      </c>
      <c r="X1440" t="s">
        <v>218</v>
      </c>
      <c r="Z1440" t="s">
        <v>219</v>
      </c>
      <c r="AB1440" t="s">
        <v>2847</v>
      </c>
      <c r="AC1440">
        <v>0</v>
      </c>
      <c r="AE1440">
        <v>0</v>
      </c>
      <c r="AG1440" t="s">
        <v>5198</v>
      </c>
      <c r="AH1440" t="s">
        <v>5199</v>
      </c>
      <c r="AI1440" t="s">
        <v>220</v>
      </c>
      <c r="AJ1440" t="s">
        <v>221</v>
      </c>
      <c r="AK1440" s="15">
        <v>41207</v>
      </c>
      <c r="AL1440">
        <v>3847.96</v>
      </c>
      <c r="AM1440">
        <f t="shared" si="66"/>
        <v>50</v>
      </c>
      <c r="AN1440" t="str">
        <f t="shared" si="67"/>
        <v>49-53</v>
      </c>
      <c r="AO1440" t="str">
        <f t="shared" si="68"/>
        <v>2.000 a 3.999</v>
      </c>
    </row>
    <row r="1441" spans="1:41" x14ac:dyDescent="0.25">
      <c r="A1441" t="s">
        <v>5200</v>
      </c>
      <c r="B1441" t="s">
        <v>207</v>
      </c>
      <c r="C1441">
        <v>1617733</v>
      </c>
      <c r="D1441">
        <v>4256149643</v>
      </c>
      <c r="E1441" t="s">
        <v>5201</v>
      </c>
      <c r="F1441" t="s">
        <v>209</v>
      </c>
      <c r="G1441" t="s">
        <v>5202</v>
      </c>
      <c r="H1441" t="s">
        <v>225</v>
      </c>
      <c r="I1441" t="s">
        <v>212</v>
      </c>
      <c r="K1441" t="s">
        <v>242</v>
      </c>
      <c r="L1441" t="s">
        <v>3822</v>
      </c>
      <c r="M1441">
        <v>372</v>
      </c>
      <c r="N1441" t="s">
        <v>326</v>
      </c>
      <c r="O1441" t="s">
        <v>215</v>
      </c>
      <c r="P1441">
        <v>372</v>
      </c>
      <c r="Q1441" t="s">
        <v>326</v>
      </c>
      <c r="R1441" t="s">
        <v>215</v>
      </c>
      <c r="T1441" t="s">
        <v>217</v>
      </c>
      <c r="U1441" t="s">
        <v>9755</v>
      </c>
      <c r="V1441">
        <v>4</v>
      </c>
      <c r="W1441">
        <v>10</v>
      </c>
      <c r="X1441" t="s">
        <v>218</v>
      </c>
      <c r="Z1441" t="s">
        <v>219</v>
      </c>
      <c r="AC1441">
        <v>0</v>
      </c>
      <c r="AE1441">
        <v>0</v>
      </c>
      <c r="AI1441" t="s">
        <v>220</v>
      </c>
      <c r="AJ1441" t="s">
        <v>221</v>
      </c>
      <c r="AK1441" s="15">
        <v>39538</v>
      </c>
      <c r="AL1441">
        <v>5034.51</v>
      </c>
      <c r="AM1441">
        <f t="shared" si="66"/>
        <v>42</v>
      </c>
      <c r="AN1441" t="str">
        <f t="shared" si="67"/>
        <v>39-43</v>
      </c>
      <c r="AO1441" t="str">
        <f t="shared" si="68"/>
        <v>4.000 a 5.999</v>
      </c>
    </row>
    <row r="1442" spans="1:41" x14ac:dyDescent="0.25">
      <c r="A1442" t="s">
        <v>5203</v>
      </c>
      <c r="B1442" t="s">
        <v>207</v>
      </c>
      <c r="C1442">
        <v>3048371</v>
      </c>
      <c r="D1442">
        <v>9476446609</v>
      </c>
      <c r="E1442" t="s">
        <v>5204</v>
      </c>
      <c r="F1442" t="s">
        <v>233</v>
      </c>
      <c r="G1442" t="s">
        <v>5205</v>
      </c>
      <c r="H1442" t="s">
        <v>211</v>
      </c>
      <c r="I1442" t="s">
        <v>212</v>
      </c>
      <c r="K1442" t="s">
        <v>213</v>
      </c>
      <c r="M1442">
        <v>1203</v>
      </c>
      <c r="N1442" t="s">
        <v>5197</v>
      </c>
      <c r="O1442" t="s">
        <v>215</v>
      </c>
      <c r="P1442">
        <v>247</v>
      </c>
      <c r="Q1442" t="s">
        <v>940</v>
      </c>
      <c r="R1442" t="s">
        <v>215</v>
      </c>
      <c r="T1442" t="s">
        <v>327</v>
      </c>
      <c r="U1442" t="s">
        <v>9756</v>
      </c>
      <c r="V1442">
        <v>2</v>
      </c>
      <c r="W1442">
        <v>4</v>
      </c>
      <c r="X1442" t="s">
        <v>218</v>
      </c>
      <c r="Z1442" t="s">
        <v>219</v>
      </c>
      <c r="AC1442">
        <v>0</v>
      </c>
      <c r="AE1442">
        <v>0</v>
      </c>
      <c r="AI1442" t="s">
        <v>220</v>
      </c>
      <c r="AJ1442" t="s">
        <v>221</v>
      </c>
      <c r="AK1442" s="15">
        <v>43249</v>
      </c>
      <c r="AL1442">
        <v>4884.1899999999996</v>
      </c>
      <c r="AM1442">
        <f t="shared" si="66"/>
        <v>32</v>
      </c>
      <c r="AN1442" t="str">
        <f t="shared" si="67"/>
        <v>29-33</v>
      </c>
      <c r="AO1442" t="str">
        <f t="shared" si="68"/>
        <v>4.000 a 5.999</v>
      </c>
    </row>
    <row r="1443" spans="1:41" x14ac:dyDescent="0.25">
      <c r="A1443" t="s">
        <v>5206</v>
      </c>
      <c r="B1443" t="s">
        <v>207</v>
      </c>
      <c r="C1443">
        <v>3215323</v>
      </c>
      <c r="D1443">
        <v>9654093685</v>
      </c>
      <c r="E1443" t="s">
        <v>1513</v>
      </c>
      <c r="F1443" t="s">
        <v>209</v>
      </c>
      <c r="G1443" t="s">
        <v>5207</v>
      </c>
      <c r="H1443" t="s">
        <v>225</v>
      </c>
      <c r="I1443" t="s">
        <v>212</v>
      </c>
      <c r="K1443" t="s">
        <v>514</v>
      </c>
      <c r="M1443">
        <v>873</v>
      </c>
      <c r="N1443" t="s">
        <v>5208</v>
      </c>
      <c r="O1443" t="s">
        <v>362</v>
      </c>
      <c r="P1443">
        <v>326</v>
      </c>
      <c r="Q1443" t="s">
        <v>363</v>
      </c>
      <c r="R1443" t="s">
        <v>362</v>
      </c>
      <c r="T1443" t="s">
        <v>230</v>
      </c>
      <c r="U1443" t="s">
        <v>9756</v>
      </c>
      <c r="V1443">
        <v>2</v>
      </c>
      <c r="W1443">
        <v>2</v>
      </c>
      <c r="X1443" t="s">
        <v>218</v>
      </c>
      <c r="Z1443" t="s">
        <v>219</v>
      </c>
      <c r="AC1443">
        <v>0</v>
      </c>
      <c r="AE1443">
        <v>0</v>
      </c>
      <c r="AI1443" t="s">
        <v>220</v>
      </c>
      <c r="AJ1443" t="s">
        <v>221</v>
      </c>
      <c r="AK1443" s="15">
        <v>44187</v>
      </c>
      <c r="AL1443">
        <v>6859.94</v>
      </c>
      <c r="AM1443">
        <f t="shared" si="66"/>
        <v>33</v>
      </c>
      <c r="AN1443" t="str">
        <f t="shared" si="67"/>
        <v>29-33</v>
      </c>
      <c r="AO1443" t="str">
        <f t="shared" si="68"/>
        <v>6.000 a 7.999</v>
      </c>
    </row>
    <row r="1444" spans="1:41" x14ac:dyDescent="0.25">
      <c r="A1444" t="s">
        <v>5209</v>
      </c>
      <c r="B1444" t="s">
        <v>207</v>
      </c>
      <c r="C1444">
        <v>2435620</v>
      </c>
      <c r="D1444">
        <v>62450107649</v>
      </c>
      <c r="E1444" t="s">
        <v>512</v>
      </c>
      <c r="F1444" t="s">
        <v>209</v>
      </c>
      <c r="G1444" t="s">
        <v>5210</v>
      </c>
      <c r="H1444" t="s">
        <v>225</v>
      </c>
      <c r="I1444" t="s">
        <v>212</v>
      </c>
      <c r="K1444" t="s">
        <v>213</v>
      </c>
      <c r="L1444" t="s">
        <v>5211</v>
      </c>
      <c r="M1444">
        <v>1217</v>
      </c>
      <c r="N1444" t="s">
        <v>914</v>
      </c>
      <c r="O1444" t="s">
        <v>228</v>
      </c>
      <c r="P1444">
        <v>29</v>
      </c>
      <c r="Q1444" t="s">
        <v>229</v>
      </c>
      <c r="R1444" t="s">
        <v>215</v>
      </c>
      <c r="T1444" t="s">
        <v>217</v>
      </c>
      <c r="U1444" t="s">
        <v>9756</v>
      </c>
      <c r="V1444">
        <v>4</v>
      </c>
      <c r="W1444">
        <v>12</v>
      </c>
      <c r="X1444" t="s">
        <v>218</v>
      </c>
      <c r="Z1444" t="s">
        <v>219</v>
      </c>
      <c r="AC1444">
        <v>0</v>
      </c>
      <c r="AE1444">
        <v>0</v>
      </c>
      <c r="AI1444" t="s">
        <v>220</v>
      </c>
      <c r="AJ1444" t="s">
        <v>221</v>
      </c>
      <c r="AK1444" s="15">
        <v>37957</v>
      </c>
      <c r="AL1444">
        <v>19999.580000000002</v>
      </c>
      <c r="AM1444">
        <f t="shared" si="66"/>
        <v>57</v>
      </c>
      <c r="AN1444" t="str">
        <f t="shared" si="67"/>
        <v>54-58</v>
      </c>
      <c r="AO1444" t="str">
        <f t="shared" si="68"/>
        <v>18.000 a 19.999</v>
      </c>
    </row>
    <row r="1445" spans="1:41" x14ac:dyDescent="0.25">
      <c r="A1445" t="s">
        <v>5212</v>
      </c>
      <c r="B1445" t="s">
        <v>207</v>
      </c>
      <c r="C1445">
        <v>2304007</v>
      </c>
      <c r="D1445">
        <v>8010077631</v>
      </c>
      <c r="E1445" t="s">
        <v>5213</v>
      </c>
      <c r="F1445" t="s">
        <v>209</v>
      </c>
      <c r="G1445" t="s">
        <v>5214</v>
      </c>
      <c r="H1445" t="s">
        <v>335</v>
      </c>
      <c r="I1445" t="s">
        <v>212</v>
      </c>
      <c r="K1445" t="s">
        <v>645</v>
      </c>
      <c r="M1445">
        <v>797</v>
      </c>
      <c r="N1445" t="s">
        <v>984</v>
      </c>
      <c r="O1445" t="s">
        <v>237</v>
      </c>
      <c r="P1445">
        <v>1155</v>
      </c>
      <c r="Q1445" t="s">
        <v>985</v>
      </c>
      <c r="R1445" t="s">
        <v>237</v>
      </c>
      <c r="T1445" t="s">
        <v>230</v>
      </c>
      <c r="U1445" t="s">
        <v>9754</v>
      </c>
      <c r="V1445">
        <v>4</v>
      </c>
      <c r="W1445">
        <v>5</v>
      </c>
      <c r="X1445" t="s">
        <v>218</v>
      </c>
      <c r="Z1445" t="s">
        <v>219</v>
      </c>
      <c r="AB1445" t="s">
        <v>1519</v>
      </c>
      <c r="AC1445">
        <v>0</v>
      </c>
      <c r="AE1445">
        <v>0</v>
      </c>
      <c r="AG1445" t="s">
        <v>5215</v>
      </c>
      <c r="AH1445" t="s">
        <v>5216</v>
      </c>
      <c r="AI1445" t="s">
        <v>220</v>
      </c>
      <c r="AJ1445" t="s">
        <v>221</v>
      </c>
      <c r="AK1445" s="15">
        <v>42443</v>
      </c>
      <c r="AL1445">
        <v>3864.44</v>
      </c>
      <c r="AM1445">
        <f t="shared" si="66"/>
        <v>35</v>
      </c>
      <c r="AN1445" t="str">
        <f t="shared" si="67"/>
        <v>34-38</v>
      </c>
      <c r="AO1445" t="str">
        <f t="shared" si="68"/>
        <v>2.000 a 3.999</v>
      </c>
    </row>
    <row r="1446" spans="1:41" x14ac:dyDescent="0.25">
      <c r="A1446" t="s">
        <v>5217</v>
      </c>
      <c r="B1446" t="s">
        <v>239</v>
      </c>
      <c r="C1446">
        <v>2219010</v>
      </c>
      <c r="D1446">
        <v>91088844634</v>
      </c>
      <c r="E1446" t="s">
        <v>5218</v>
      </c>
      <c r="F1446" t="s">
        <v>209</v>
      </c>
      <c r="G1446" t="s">
        <v>5219</v>
      </c>
      <c r="H1446" t="s">
        <v>225</v>
      </c>
      <c r="I1446" t="s">
        <v>212</v>
      </c>
      <c r="K1446" t="s">
        <v>213</v>
      </c>
      <c r="L1446" t="s">
        <v>261</v>
      </c>
      <c r="M1446">
        <v>771</v>
      </c>
      <c r="N1446" t="s">
        <v>303</v>
      </c>
      <c r="O1446" t="s">
        <v>283</v>
      </c>
      <c r="P1446">
        <v>746</v>
      </c>
      <c r="Q1446" t="s">
        <v>289</v>
      </c>
      <c r="R1446" t="s">
        <v>283</v>
      </c>
      <c r="T1446" t="s">
        <v>217</v>
      </c>
      <c r="U1446" t="s">
        <v>9756</v>
      </c>
      <c r="V1446">
        <v>2</v>
      </c>
      <c r="W1446">
        <v>12</v>
      </c>
      <c r="X1446" t="s">
        <v>218</v>
      </c>
      <c r="Z1446" t="s">
        <v>219</v>
      </c>
      <c r="AC1446">
        <v>0</v>
      </c>
      <c r="AE1446">
        <v>0</v>
      </c>
      <c r="AI1446" t="s">
        <v>220</v>
      </c>
      <c r="AJ1446" t="s">
        <v>221</v>
      </c>
      <c r="AK1446" s="15">
        <v>37956</v>
      </c>
      <c r="AL1446">
        <v>22244.16</v>
      </c>
      <c r="AM1446">
        <f t="shared" si="66"/>
        <v>51</v>
      </c>
      <c r="AN1446" t="str">
        <f t="shared" si="67"/>
        <v>49-53</v>
      </c>
      <c r="AO1446" t="str">
        <f t="shared" si="68"/>
        <v>20.000 ou mais</v>
      </c>
    </row>
    <row r="1447" spans="1:41" x14ac:dyDescent="0.25">
      <c r="A1447" t="s">
        <v>5220</v>
      </c>
      <c r="B1447" t="s">
        <v>239</v>
      </c>
      <c r="C1447">
        <v>1362652</v>
      </c>
      <c r="D1447">
        <v>59585331691</v>
      </c>
      <c r="E1447" t="s">
        <v>5221</v>
      </c>
      <c r="F1447" t="s">
        <v>209</v>
      </c>
      <c r="G1447" t="s">
        <v>5222</v>
      </c>
      <c r="H1447" t="s">
        <v>225</v>
      </c>
      <c r="I1447" t="s">
        <v>212</v>
      </c>
      <c r="K1447" t="s">
        <v>213</v>
      </c>
      <c r="L1447" t="s">
        <v>2667</v>
      </c>
      <c r="M1447">
        <v>496</v>
      </c>
      <c r="N1447" t="s">
        <v>1122</v>
      </c>
      <c r="O1447" t="s">
        <v>244</v>
      </c>
      <c r="P1447">
        <v>211</v>
      </c>
      <c r="Q1447" t="s">
        <v>245</v>
      </c>
      <c r="R1447" t="s">
        <v>244</v>
      </c>
      <c r="T1447" t="s">
        <v>217</v>
      </c>
      <c r="U1447" t="s">
        <v>9755</v>
      </c>
      <c r="V1447">
        <v>4</v>
      </c>
      <c r="W1447">
        <v>13</v>
      </c>
      <c r="X1447" t="s">
        <v>218</v>
      </c>
      <c r="Z1447" t="s">
        <v>219</v>
      </c>
      <c r="AC1447">
        <v>0</v>
      </c>
      <c r="AE1447">
        <v>0</v>
      </c>
      <c r="AI1447" t="s">
        <v>220</v>
      </c>
      <c r="AJ1447" t="s">
        <v>221</v>
      </c>
      <c r="AK1447" s="15">
        <v>37530</v>
      </c>
      <c r="AL1447">
        <v>9648.44</v>
      </c>
      <c r="AM1447">
        <f t="shared" si="66"/>
        <v>55</v>
      </c>
      <c r="AN1447" t="str">
        <f t="shared" si="67"/>
        <v>54-58</v>
      </c>
      <c r="AO1447" t="str">
        <f t="shared" si="68"/>
        <v>8.000 a 9.999</v>
      </c>
    </row>
    <row r="1448" spans="1:41" x14ac:dyDescent="0.25">
      <c r="A1448" t="s">
        <v>5223</v>
      </c>
      <c r="B1448" t="s">
        <v>207</v>
      </c>
      <c r="C1448">
        <v>6412709</v>
      </c>
      <c r="D1448">
        <v>39346218649</v>
      </c>
      <c r="E1448" t="s">
        <v>5224</v>
      </c>
      <c r="F1448" t="s">
        <v>209</v>
      </c>
      <c r="G1448" t="s">
        <v>5225</v>
      </c>
      <c r="H1448" t="s">
        <v>211</v>
      </c>
      <c r="I1448" t="s">
        <v>212</v>
      </c>
      <c r="K1448" t="s">
        <v>213</v>
      </c>
      <c r="L1448" t="s">
        <v>261</v>
      </c>
      <c r="M1448">
        <v>665</v>
      </c>
      <c r="N1448" t="s">
        <v>709</v>
      </c>
      <c r="O1448" t="s">
        <v>228</v>
      </c>
      <c r="P1448">
        <v>29</v>
      </c>
      <c r="Q1448" t="s">
        <v>229</v>
      </c>
      <c r="R1448" t="s">
        <v>215</v>
      </c>
      <c r="T1448" t="s">
        <v>252</v>
      </c>
      <c r="U1448" t="s">
        <v>9755</v>
      </c>
      <c r="V1448">
        <v>4</v>
      </c>
      <c r="W1448">
        <v>16</v>
      </c>
      <c r="X1448" t="s">
        <v>218</v>
      </c>
      <c r="Z1448" t="s">
        <v>219</v>
      </c>
      <c r="AC1448">
        <v>26277</v>
      </c>
      <c r="AD1448" t="s">
        <v>1426</v>
      </c>
      <c r="AE1448">
        <v>0</v>
      </c>
      <c r="AI1448" t="s">
        <v>220</v>
      </c>
      <c r="AJ1448" t="s">
        <v>221</v>
      </c>
      <c r="AK1448" s="15">
        <v>38230</v>
      </c>
      <c r="AL1448">
        <v>7606.4</v>
      </c>
      <c r="AM1448">
        <f t="shared" si="66"/>
        <v>60</v>
      </c>
      <c r="AN1448" t="str">
        <f t="shared" si="67"/>
        <v>59-63</v>
      </c>
      <c r="AO1448" t="str">
        <f t="shared" si="68"/>
        <v>6.000 a 7.999</v>
      </c>
    </row>
    <row r="1449" spans="1:41" x14ac:dyDescent="0.25">
      <c r="A1449" t="s">
        <v>5226</v>
      </c>
      <c r="B1449" t="s">
        <v>207</v>
      </c>
      <c r="C1449">
        <v>1123408</v>
      </c>
      <c r="D1449">
        <v>57791635615</v>
      </c>
      <c r="E1449" t="s">
        <v>4762</v>
      </c>
      <c r="F1449" t="s">
        <v>209</v>
      </c>
      <c r="G1449" t="s">
        <v>5227</v>
      </c>
      <c r="H1449" t="s">
        <v>225</v>
      </c>
      <c r="I1449" t="s">
        <v>212</v>
      </c>
      <c r="K1449" t="s">
        <v>213</v>
      </c>
      <c r="L1449" t="s">
        <v>261</v>
      </c>
      <c r="M1449">
        <v>36</v>
      </c>
      <c r="N1449" t="s">
        <v>1918</v>
      </c>
      <c r="O1449" t="s">
        <v>215</v>
      </c>
      <c r="P1449">
        <v>29</v>
      </c>
      <c r="Q1449" t="s">
        <v>229</v>
      </c>
      <c r="R1449" t="s">
        <v>215</v>
      </c>
      <c r="T1449" t="s">
        <v>230</v>
      </c>
      <c r="U1449" t="s">
        <v>9755</v>
      </c>
      <c r="V1449">
        <v>4</v>
      </c>
      <c r="W1449">
        <v>16</v>
      </c>
      <c r="X1449" t="s">
        <v>218</v>
      </c>
      <c r="Z1449" t="s">
        <v>219</v>
      </c>
      <c r="AC1449">
        <v>0</v>
      </c>
      <c r="AE1449">
        <v>0</v>
      </c>
      <c r="AI1449" t="s">
        <v>220</v>
      </c>
      <c r="AJ1449" t="s">
        <v>221</v>
      </c>
      <c r="AK1449" s="15">
        <v>34708</v>
      </c>
      <c r="AL1449">
        <v>8814.11</v>
      </c>
      <c r="AM1449">
        <f t="shared" si="66"/>
        <v>56</v>
      </c>
      <c r="AN1449" t="str">
        <f t="shared" si="67"/>
        <v>54-58</v>
      </c>
      <c r="AO1449" t="str">
        <f t="shared" si="68"/>
        <v>8.000 a 9.999</v>
      </c>
    </row>
    <row r="1450" spans="1:41" x14ac:dyDescent="0.25">
      <c r="A1450" t="s">
        <v>5228</v>
      </c>
      <c r="B1450" t="s">
        <v>207</v>
      </c>
      <c r="C1450">
        <v>1851813</v>
      </c>
      <c r="D1450">
        <v>1324264632</v>
      </c>
      <c r="E1450" t="s">
        <v>5229</v>
      </c>
      <c r="F1450" t="s">
        <v>209</v>
      </c>
      <c r="G1450" t="s">
        <v>5230</v>
      </c>
      <c r="H1450" t="s">
        <v>225</v>
      </c>
      <c r="I1450" t="s">
        <v>212</v>
      </c>
      <c r="K1450" t="s">
        <v>645</v>
      </c>
      <c r="M1450">
        <v>367</v>
      </c>
      <c r="N1450" t="s">
        <v>1726</v>
      </c>
      <c r="O1450" t="s">
        <v>215</v>
      </c>
      <c r="P1450">
        <v>363</v>
      </c>
      <c r="Q1450" t="s">
        <v>730</v>
      </c>
      <c r="R1450" t="s">
        <v>215</v>
      </c>
      <c r="T1450" t="s">
        <v>230</v>
      </c>
      <c r="U1450" t="s">
        <v>9756</v>
      </c>
      <c r="V1450">
        <v>4</v>
      </c>
      <c r="W1450">
        <v>8</v>
      </c>
      <c r="X1450" t="s">
        <v>218</v>
      </c>
      <c r="Z1450" t="s">
        <v>219</v>
      </c>
      <c r="AC1450">
        <v>26413</v>
      </c>
      <c r="AD1450" t="s">
        <v>686</v>
      </c>
      <c r="AE1450">
        <v>0</v>
      </c>
      <c r="AI1450" t="s">
        <v>220</v>
      </c>
      <c r="AJ1450" t="s">
        <v>221</v>
      </c>
      <c r="AK1450" s="15">
        <v>40841</v>
      </c>
      <c r="AL1450">
        <v>9316.32</v>
      </c>
      <c r="AM1450">
        <f t="shared" si="66"/>
        <v>41</v>
      </c>
      <c r="AN1450" t="str">
        <f t="shared" si="67"/>
        <v>39-43</v>
      </c>
      <c r="AO1450" t="str">
        <f t="shared" si="68"/>
        <v>8.000 a 9.999</v>
      </c>
    </row>
    <row r="1451" spans="1:41" x14ac:dyDescent="0.25">
      <c r="A1451" t="s">
        <v>5231</v>
      </c>
      <c r="B1451" t="s">
        <v>207</v>
      </c>
      <c r="C1451">
        <v>412647</v>
      </c>
      <c r="D1451">
        <v>48104159615</v>
      </c>
      <c r="E1451" t="s">
        <v>5232</v>
      </c>
      <c r="F1451" t="s">
        <v>209</v>
      </c>
      <c r="G1451" t="s">
        <v>5233</v>
      </c>
      <c r="H1451" t="s">
        <v>225</v>
      </c>
      <c r="I1451" t="s">
        <v>212</v>
      </c>
      <c r="K1451" t="s">
        <v>213</v>
      </c>
      <c r="L1451" t="s">
        <v>261</v>
      </c>
      <c r="M1451">
        <v>607</v>
      </c>
      <c r="N1451" t="s">
        <v>3586</v>
      </c>
      <c r="O1451" t="s">
        <v>215</v>
      </c>
      <c r="P1451">
        <v>262</v>
      </c>
      <c r="Q1451" t="s">
        <v>352</v>
      </c>
      <c r="R1451" t="s">
        <v>215</v>
      </c>
      <c r="T1451" t="s">
        <v>499</v>
      </c>
      <c r="U1451" t="s">
        <v>9755</v>
      </c>
      <c r="V1451">
        <v>4</v>
      </c>
      <c r="W1451">
        <v>16</v>
      </c>
      <c r="X1451" t="s">
        <v>218</v>
      </c>
      <c r="Z1451" t="s">
        <v>219</v>
      </c>
      <c r="AC1451">
        <v>0</v>
      </c>
      <c r="AE1451">
        <v>0</v>
      </c>
      <c r="AI1451" t="s">
        <v>220</v>
      </c>
      <c r="AJ1451" t="s">
        <v>221</v>
      </c>
      <c r="AK1451" s="15">
        <v>31453</v>
      </c>
      <c r="AL1451">
        <v>8234.6299999999992</v>
      </c>
      <c r="AM1451">
        <f t="shared" si="66"/>
        <v>59</v>
      </c>
      <c r="AN1451" t="str">
        <f t="shared" si="67"/>
        <v>59-63</v>
      </c>
      <c r="AO1451" t="str">
        <f t="shared" si="68"/>
        <v>8.000 a 9.999</v>
      </c>
    </row>
    <row r="1452" spans="1:41" x14ac:dyDescent="0.25">
      <c r="A1452" t="s">
        <v>5234</v>
      </c>
      <c r="B1452" t="s">
        <v>239</v>
      </c>
      <c r="C1452">
        <v>2353857</v>
      </c>
      <c r="D1452">
        <v>16401679867</v>
      </c>
      <c r="E1452" t="s">
        <v>399</v>
      </c>
      <c r="F1452" t="s">
        <v>209</v>
      </c>
      <c r="G1452" t="s">
        <v>5235</v>
      </c>
      <c r="H1452" t="s">
        <v>225</v>
      </c>
      <c r="I1452" t="s">
        <v>212</v>
      </c>
      <c r="K1452" t="s">
        <v>317</v>
      </c>
      <c r="L1452" t="s">
        <v>5236</v>
      </c>
      <c r="M1452">
        <v>771</v>
      </c>
      <c r="N1452" t="s">
        <v>303</v>
      </c>
      <c r="O1452" t="s">
        <v>283</v>
      </c>
      <c r="P1452">
        <v>746</v>
      </c>
      <c r="Q1452" t="s">
        <v>289</v>
      </c>
      <c r="R1452" t="s">
        <v>283</v>
      </c>
      <c r="T1452" t="s">
        <v>217</v>
      </c>
      <c r="U1452" t="s">
        <v>9756</v>
      </c>
      <c r="V1452">
        <v>4</v>
      </c>
      <c r="W1452">
        <v>13</v>
      </c>
      <c r="X1452" t="s">
        <v>218</v>
      </c>
      <c r="Z1452" t="s">
        <v>219</v>
      </c>
      <c r="AC1452">
        <v>0</v>
      </c>
      <c r="AE1452">
        <v>0</v>
      </c>
      <c r="AI1452" t="s">
        <v>220</v>
      </c>
      <c r="AJ1452" t="s">
        <v>221</v>
      </c>
      <c r="AK1452" s="15">
        <v>38138</v>
      </c>
      <c r="AL1452">
        <v>21459.8</v>
      </c>
      <c r="AM1452">
        <f t="shared" si="66"/>
        <v>48</v>
      </c>
      <c r="AN1452" t="str">
        <f t="shared" si="67"/>
        <v>44-48</v>
      </c>
      <c r="AO1452" t="str">
        <f t="shared" si="68"/>
        <v>20.000 ou mais</v>
      </c>
    </row>
    <row r="1453" spans="1:41" x14ac:dyDescent="0.25">
      <c r="A1453" t="s">
        <v>5237</v>
      </c>
      <c r="B1453" t="s">
        <v>239</v>
      </c>
      <c r="C1453">
        <v>1434818</v>
      </c>
      <c r="D1453">
        <v>4312438676</v>
      </c>
      <c r="E1453" t="s">
        <v>5238</v>
      </c>
      <c r="F1453" t="s">
        <v>209</v>
      </c>
      <c r="G1453" t="s">
        <v>5239</v>
      </c>
      <c r="H1453" t="s">
        <v>225</v>
      </c>
      <c r="I1453" t="s">
        <v>212</v>
      </c>
      <c r="K1453" t="s">
        <v>213</v>
      </c>
      <c r="L1453" t="s">
        <v>1228</v>
      </c>
      <c r="M1453">
        <v>498</v>
      </c>
      <c r="N1453" t="s">
        <v>423</v>
      </c>
      <c r="O1453" t="s">
        <v>244</v>
      </c>
      <c r="P1453">
        <v>211</v>
      </c>
      <c r="Q1453" t="s">
        <v>245</v>
      </c>
      <c r="R1453" t="s">
        <v>244</v>
      </c>
      <c r="T1453" t="s">
        <v>771</v>
      </c>
      <c r="U1453" t="s">
        <v>9755</v>
      </c>
      <c r="V1453">
        <v>4</v>
      </c>
      <c r="W1453">
        <v>12</v>
      </c>
      <c r="X1453" t="s">
        <v>218</v>
      </c>
      <c r="Z1453" t="s">
        <v>219</v>
      </c>
      <c r="AC1453">
        <v>0</v>
      </c>
      <c r="AE1453">
        <v>0</v>
      </c>
      <c r="AI1453" t="s">
        <v>220</v>
      </c>
      <c r="AJ1453" t="s">
        <v>304</v>
      </c>
      <c r="AK1453" s="15">
        <v>37939</v>
      </c>
      <c r="AL1453">
        <v>5110.05</v>
      </c>
      <c r="AM1453">
        <f t="shared" si="66"/>
        <v>43</v>
      </c>
      <c r="AN1453" t="str">
        <f t="shared" si="67"/>
        <v>39-43</v>
      </c>
      <c r="AO1453" t="str">
        <f t="shared" si="68"/>
        <v>4.000 a 5.999</v>
      </c>
    </row>
    <row r="1454" spans="1:41" x14ac:dyDescent="0.25">
      <c r="A1454" t="s">
        <v>5240</v>
      </c>
      <c r="B1454" t="s">
        <v>239</v>
      </c>
      <c r="C1454">
        <v>1880189</v>
      </c>
      <c r="D1454">
        <v>4521825656</v>
      </c>
      <c r="E1454" t="s">
        <v>5241</v>
      </c>
      <c r="F1454" t="s">
        <v>209</v>
      </c>
      <c r="G1454" t="s">
        <v>5242</v>
      </c>
      <c r="H1454" t="s">
        <v>335</v>
      </c>
      <c r="I1454" t="s">
        <v>212</v>
      </c>
      <c r="K1454" t="s">
        <v>213</v>
      </c>
      <c r="M1454">
        <v>498</v>
      </c>
      <c r="N1454" t="s">
        <v>423</v>
      </c>
      <c r="O1454" t="s">
        <v>244</v>
      </c>
      <c r="P1454">
        <v>211</v>
      </c>
      <c r="Q1454" t="s">
        <v>245</v>
      </c>
      <c r="R1454" t="s">
        <v>244</v>
      </c>
      <c r="T1454" t="s">
        <v>252</v>
      </c>
      <c r="U1454" t="s">
        <v>9755</v>
      </c>
      <c r="V1454">
        <v>4</v>
      </c>
      <c r="W1454">
        <v>8</v>
      </c>
      <c r="X1454" t="s">
        <v>218</v>
      </c>
      <c r="Z1454" t="s">
        <v>219</v>
      </c>
      <c r="AC1454">
        <v>0</v>
      </c>
      <c r="AE1454">
        <v>0</v>
      </c>
      <c r="AI1454" t="s">
        <v>220</v>
      </c>
      <c r="AJ1454" t="s">
        <v>221</v>
      </c>
      <c r="AK1454" s="15">
        <v>40757</v>
      </c>
      <c r="AL1454">
        <v>4843.0200000000004</v>
      </c>
      <c r="AM1454">
        <f t="shared" si="66"/>
        <v>43</v>
      </c>
      <c r="AN1454" t="str">
        <f t="shared" si="67"/>
        <v>39-43</v>
      </c>
      <c r="AO1454" t="str">
        <f t="shared" si="68"/>
        <v>4.000 a 5.999</v>
      </c>
    </row>
    <row r="1455" spans="1:41" x14ac:dyDescent="0.25">
      <c r="A1455" t="s">
        <v>5243</v>
      </c>
      <c r="B1455" t="s">
        <v>207</v>
      </c>
      <c r="C1455">
        <v>3000612</v>
      </c>
      <c r="D1455">
        <v>6748339618</v>
      </c>
      <c r="E1455" t="s">
        <v>4059</v>
      </c>
      <c r="F1455" t="s">
        <v>209</v>
      </c>
      <c r="G1455" t="s">
        <v>5244</v>
      </c>
      <c r="H1455" t="s">
        <v>211</v>
      </c>
      <c r="I1455" t="s">
        <v>212</v>
      </c>
      <c r="K1455" t="s">
        <v>213</v>
      </c>
      <c r="M1455">
        <v>46</v>
      </c>
      <c r="N1455" t="s">
        <v>271</v>
      </c>
      <c r="O1455" t="s">
        <v>228</v>
      </c>
      <c r="P1455">
        <v>29</v>
      </c>
      <c r="Q1455" t="s">
        <v>229</v>
      </c>
      <c r="R1455" t="s">
        <v>215</v>
      </c>
      <c r="S1455" t="s">
        <v>394</v>
      </c>
      <c r="T1455" t="s">
        <v>252</v>
      </c>
      <c r="U1455" t="s">
        <v>9754</v>
      </c>
      <c r="V1455">
        <v>4</v>
      </c>
      <c r="W1455">
        <v>4</v>
      </c>
      <c r="X1455" t="s">
        <v>218</v>
      </c>
      <c r="Z1455" t="s">
        <v>219</v>
      </c>
      <c r="AC1455">
        <v>0</v>
      </c>
      <c r="AE1455">
        <v>0</v>
      </c>
      <c r="AI1455" t="s">
        <v>220</v>
      </c>
      <c r="AJ1455" t="s">
        <v>221</v>
      </c>
      <c r="AK1455" s="15">
        <v>43076</v>
      </c>
      <c r="AL1455">
        <v>3058.7</v>
      </c>
      <c r="AM1455">
        <f t="shared" si="66"/>
        <v>38</v>
      </c>
      <c r="AN1455" t="str">
        <f t="shared" si="67"/>
        <v>34-38</v>
      </c>
      <c r="AO1455" t="str">
        <f t="shared" si="68"/>
        <v>2.000 a 3.999</v>
      </c>
    </row>
    <row r="1456" spans="1:41" x14ac:dyDescent="0.25">
      <c r="A1456" t="s">
        <v>5245</v>
      </c>
      <c r="B1456" t="s">
        <v>239</v>
      </c>
      <c r="C1456">
        <v>1950029</v>
      </c>
      <c r="D1456">
        <v>8563228650</v>
      </c>
      <c r="E1456" t="s">
        <v>5246</v>
      </c>
      <c r="F1456" t="s">
        <v>209</v>
      </c>
      <c r="G1456" t="s">
        <v>5247</v>
      </c>
      <c r="H1456" t="s">
        <v>225</v>
      </c>
      <c r="I1456" t="s">
        <v>212</v>
      </c>
      <c r="K1456" t="s">
        <v>213</v>
      </c>
      <c r="M1456">
        <v>216</v>
      </c>
      <c r="N1456" t="s">
        <v>489</v>
      </c>
      <c r="O1456" t="s">
        <v>244</v>
      </c>
      <c r="P1456">
        <v>211</v>
      </c>
      <c r="Q1456" t="s">
        <v>245</v>
      </c>
      <c r="R1456" t="s">
        <v>244</v>
      </c>
      <c r="T1456" t="s">
        <v>217</v>
      </c>
      <c r="U1456" t="s">
        <v>9754</v>
      </c>
      <c r="V1456">
        <v>4</v>
      </c>
      <c r="W1456">
        <v>7</v>
      </c>
      <c r="X1456" t="s">
        <v>218</v>
      </c>
      <c r="Z1456" t="s">
        <v>219</v>
      </c>
      <c r="AC1456">
        <v>0</v>
      </c>
      <c r="AE1456">
        <v>0</v>
      </c>
      <c r="AI1456" t="s">
        <v>220</v>
      </c>
      <c r="AJ1456" t="s">
        <v>221</v>
      </c>
      <c r="AK1456" s="15">
        <v>41074</v>
      </c>
      <c r="AL1456">
        <v>7988.17</v>
      </c>
      <c r="AM1456">
        <f t="shared" si="66"/>
        <v>33</v>
      </c>
      <c r="AN1456" t="str">
        <f t="shared" si="67"/>
        <v>29-33</v>
      </c>
      <c r="AO1456" t="str">
        <f t="shared" si="68"/>
        <v>6.000 a 7.999</v>
      </c>
    </row>
    <row r="1457" spans="1:41" x14ac:dyDescent="0.25">
      <c r="A1457" t="s">
        <v>5248</v>
      </c>
      <c r="B1457" t="s">
        <v>207</v>
      </c>
      <c r="C1457">
        <v>1523189</v>
      </c>
      <c r="D1457">
        <v>93235623604</v>
      </c>
      <c r="E1457" t="s">
        <v>5249</v>
      </c>
      <c r="F1457" t="s">
        <v>209</v>
      </c>
      <c r="G1457" t="s">
        <v>5250</v>
      </c>
      <c r="H1457" t="s">
        <v>225</v>
      </c>
      <c r="I1457" t="s">
        <v>212</v>
      </c>
      <c r="K1457" t="s">
        <v>213</v>
      </c>
      <c r="L1457" t="s">
        <v>261</v>
      </c>
      <c r="M1457">
        <v>402</v>
      </c>
      <c r="N1457" t="s">
        <v>5251</v>
      </c>
      <c r="O1457" t="s">
        <v>298</v>
      </c>
      <c r="P1457">
        <v>399</v>
      </c>
      <c r="Q1457" t="s">
        <v>525</v>
      </c>
      <c r="R1457" t="s">
        <v>298</v>
      </c>
      <c r="T1457" t="s">
        <v>290</v>
      </c>
      <c r="U1457" t="s">
        <v>9755</v>
      </c>
      <c r="V1457">
        <v>2</v>
      </c>
      <c r="W1457">
        <v>11</v>
      </c>
      <c r="X1457" t="s">
        <v>218</v>
      </c>
      <c r="Z1457" t="s">
        <v>219</v>
      </c>
      <c r="AC1457">
        <v>0</v>
      </c>
      <c r="AE1457">
        <v>0</v>
      </c>
      <c r="AI1457" t="s">
        <v>220</v>
      </c>
      <c r="AJ1457" t="s">
        <v>221</v>
      </c>
      <c r="AK1457" s="15">
        <v>38777</v>
      </c>
      <c r="AL1457">
        <v>3830.1</v>
      </c>
      <c r="AM1457">
        <f t="shared" si="66"/>
        <v>46</v>
      </c>
      <c r="AN1457" t="str">
        <f t="shared" si="67"/>
        <v>44-48</v>
      </c>
      <c r="AO1457" t="str">
        <f t="shared" si="68"/>
        <v>2.000 a 3.999</v>
      </c>
    </row>
    <row r="1458" spans="1:41" x14ac:dyDescent="0.25">
      <c r="A1458" t="s">
        <v>5252</v>
      </c>
      <c r="B1458" t="s">
        <v>239</v>
      </c>
      <c r="C1458">
        <v>1969026</v>
      </c>
      <c r="D1458">
        <v>4000526600</v>
      </c>
      <c r="E1458" t="s">
        <v>5253</v>
      </c>
      <c r="F1458" t="s">
        <v>209</v>
      </c>
      <c r="G1458" t="s">
        <v>5254</v>
      </c>
      <c r="H1458" t="s">
        <v>211</v>
      </c>
      <c r="I1458" t="s">
        <v>212</v>
      </c>
      <c r="K1458" t="s">
        <v>213</v>
      </c>
      <c r="M1458">
        <v>479</v>
      </c>
      <c r="N1458" t="s">
        <v>389</v>
      </c>
      <c r="O1458" t="s">
        <v>244</v>
      </c>
      <c r="P1458">
        <v>211</v>
      </c>
      <c r="Q1458" t="s">
        <v>245</v>
      </c>
      <c r="R1458" t="s">
        <v>244</v>
      </c>
      <c r="T1458" t="s">
        <v>230</v>
      </c>
      <c r="U1458" t="s">
        <v>9756</v>
      </c>
      <c r="V1458">
        <v>4</v>
      </c>
      <c r="W1458">
        <v>7</v>
      </c>
      <c r="X1458" t="s">
        <v>218</v>
      </c>
      <c r="Z1458" t="s">
        <v>219</v>
      </c>
      <c r="AC1458">
        <v>0</v>
      </c>
      <c r="AE1458">
        <v>0</v>
      </c>
      <c r="AI1458" t="s">
        <v>220</v>
      </c>
      <c r="AJ1458" t="s">
        <v>221</v>
      </c>
      <c r="AK1458" s="15">
        <v>41164</v>
      </c>
      <c r="AL1458">
        <v>16069.24</v>
      </c>
      <c r="AM1458">
        <f t="shared" si="66"/>
        <v>45</v>
      </c>
      <c r="AN1458" t="str">
        <f t="shared" si="67"/>
        <v>44-48</v>
      </c>
      <c r="AO1458" t="str">
        <f t="shared" si="68"/>
        <v>16.000 a 17.999</v>
      </c>
    </row>
    <row r="1459" spans="1:41" x14ac:dyDescent="0.25">
      <c r="A1459" t="s">
        <v>5255</v>
      </c>
      <c r="B1459" t="s">
        <v>207</v>
      </c>
      <c r="C1459">
        <v>1651236</v>
      </c>
      <c r="D1459">
        <v>3068606608</v>
      </c>
      <c r="E1459" t="s">
        <v>2784</v>
      </c>
      <c r="F1459" t="s">
        <v>209</v>
      </c>
      <c r="G1459" t="s">
        <v>5256</v>
      </c>
      <c r="H1459" t="s">
        <v>529</v>
      </c>
      <c r="I1459" t="s">
        <v>212</v>
      </c>
      <c r="K1459" t="s">
        <v>213</v>
      </c>
      <c r="L1459" t="s">
        <v>3344</v>
      </c>
      <c r="M1459">
        <v>733</v>
      </c>
      <c r="N1459" t="s">
        <v>1177</v>
      </c>
      <c r="O1459" t="s">
        <v>215</v>
      </c>
      <c r="P1459">
        <v>585</v>
      </c>
      <c r="Q1459" t="s">
        <v>1033</v>
      </c>
      <c r="R1459" t="s">
        <v>215</v>
      </c>
      <c r="T1459" t="s">
        <v>230</v>
      </c>
      <c r="U1459" t="s">
        <v>9756</v>
      </c>
      <c r="V1459">
        <v>4</v>
      </c>
      <c r="W1459">
        <v>10</v>
      </c>
      <c r="X1459" t="s">
        <v>218</v>
      </c>
      <c r="Z1459" t="s">
        <v>219</v>
      </c>
      <c r="AB1459" t="s">
        <v>5257</v>
      </c>
      <c r="AC1459">
        <v>0</v>
      </c>
      <c r="AE1459">
        <v>0</v>
      </c>
      <c r="AG1459" t="s">
        <v>909</v>
      </c>
      <c r="AH1459" t="s">
        <v>4574</v>
      </c>
      <c r="AI1459" t="s">
        <v>220</v>
      </c>
      <c r="AJ1459" t="s">
        <v>221</v>
      </c>
      <c r="AK1459" s="15">
        <v>39688</v>
      </c>
      <c r="AL1459">
        <v>10057.17</v>
      </c>
      <c r="AM1459">
        <f t="shared" si="66"/>
        <v>47</v>
      </c>
      <c r="AN1459" t="str">
        <f t="shared" si="67"/>
        <v>44-48</v>
      </c>
      <c r="AO1459" t="str">
        <f t="shared" si="68"/>
        <v>10.000 a 11.999</v>
      </c>
    </row>
    <row r="1460" spans="1:41" x14ac:dyDescent="0.25">
      <c r="A1460" t="s">
        <v>5258</v>
      </c>
      <c r="B1460" t="s">
        <v>207</v>
      </c>
      <c r="C1460">
        <v>1969078</v>
      </c>
      <c r="D1460">
        <v>7546089646</v>
      </c>
      <c r="E1460" t="s">
        <v>5259</v>
      </c>
      <c r="F1460" t="s">
        <v>209</v>
      </c>
      <c r="G1460" t="s">
        <v>5260</v>
      </c>
      <c r="H1460" t="s">
        <v>225</v>
      </c>
      <c r="I1460" t="s">
        <v>212</v>
      </c>
      <c r="K1460" t="s">
        <v>213</v>
      </c>
      <c r="M1460">
        <v>319</v>
      </c>
      <c r="N1460" t="s">
        <v>530</v>
      </c>
      <c r="O1460" t="s">
        <v>362</v>
      </c>
      <c r="P1460">
        <v>319</v>
      </c>
      <c r="Q1460" t="s">
        <v>530</v>
      </c>
      <c r="R1460" t="s">
        <v>362</v>
      </c>
      <c r="T1460" t="s">
        <v>217</v>
      </c>
      <c r="U1460" t="s">
        <v>9755</v>
      </c>
      <c r="V1460">
        <v>4</v>
      </c>
      <c r="W1460">
        <v>7</v>
      </c>
      <c r="X1460" t="s">
        <v>218</v>
      </c>
      <c r="Z1460" t="s">
        <v>219</v>
      </c>
      <c r="AC1460">
        <v>0</v>
      </c>
      <c r="AE1460">
        <v>0</v>
      </c>
      <c r="AI1460" t="s">
        <v>220</v>
      </c>
      <c r="AJ1460" t="s">
        <v>221</v>
      </c>
      <c r="AK1460" s="15">
        <v>41163</v>
      </c>
      <c r="AL1460">
        <v>4591.3599999999997</v>
      </c>
      <c r="AM1460">
        <f t="shared" si="66"/>
        <v>36</v>
      </c>
      <c r="AN1460" t="str">
        <f t="shared" si="67"/>
        <v>34-38</v>
      </c>
      <c r="AO1460" t="str">
        <f t="shared" si="68"/>
        <v>4.000 a 5.999</v>
      </c>
    </row>
    <row r="1461" spans="1:41" x14ac:dyDescent="0.25">
      <c r="A1461" t="s">
        <v>5261</v>
      </c>
      <c r="B1461" t="s">
        <v>239</v>
      </c>
      <c r="C1461">
        <v>3155388</v>
      </c>
      <c r="D1461">
        <v>6383689606</v>
      </c>
      <c r="E1461" t="s">
        <v>5262</v>
      </c>
      <c r="F1461" t="s">
        <v>209</v>
      </c>
      <c r="G1461" t="s">
        <v>5263</v>
      </c>
      <c r="H1461" t="s">
        <v>225</v>
      </c>
      <c r="I1461" t="s">
        <v>212</v>
      </c>
      <c r="K1461" t="s">
        <v>213</v>
      </c>
      <c r="M1461">
        <v>214</v>
      </c>
      <c r="N1461" t="s">
        <v>5264</v>
      </c>
      <c r="O1461" t="s">
        <v>244</v>
      </c>
      <c r="P1461">
        <v>211</v>
      </c>
      <c r="Q1461" t="s">
        <v>245</v>
      </c>
      <c r="R1461" t="s">
        <v>244</v>
      </c>
      <c r="T1461" t="s">
        <v>290</v>
      </c>
      <c r="U1461" t="s">
        <v>9755</v>
      </c>
      <c r="V1461">
        <v>1</v>
      </c>
      <c r="W1461">
        <v>3</v>
      </c>
      <c r="X1461" t="s">
        <v>218</v>
      </c>
      <c r="Z1461" t="s">
        <v>219</v>
      </c>
      <c r="AC1461">
        <v>0</v>
      </c>
      <c r="AE1461">
        <v>0</v>
      </c>
      <c r="AI1461" t="s">
        <v>220</v>
      </c>
      <c r="AJ1461" t="s">
        <v>221</v>
      </c>
      <c r="AK1461" s="15">
        <v>43789</v>
      </c>
      <c r="AL1461">
        <v>2945.68</v>
      </c>
      <c r="AM1461">
        <f t="shared" si="66"/>
        <v>41</v>
      </c>
      <c r="AN1461" t="str">
        <f t="shared" si="67"/>
        <v>39-43</v>
      </c>
      <c r="AO1461" t="str">
        <f t="shared" si="68"/>
        <v>2.000 a 3.999</v>
      </c>
    </row>
    <row r="1462" spans="1:41" x14ac:dyDescent="0.25">
      <c r="A1462" t="s">
        <v>5265</v>
      </c>
      <c r="B1462" t="s">
        <v>207</v>
      </c>
      <c r="C1462">
        <v>1123457</v>
      </c>
      <c r="D1462">
        <v>93183763672</v>
      </c>
      <c r="E1462" t="s">
        <v>5266</v>
      </c>
      <c r="F1462" t="s">
        <v>209</v>
      </c>
      <c r="G1462" t="s">
        <v>5267</v>
      </c>
      <c r="H1462" t="s">
        <v>225</v>
      </c>
      <c r="I1462" t="s">
        <v>212</v>
      </c>
      <c r="K1462" t="s">
        <v>213</v>
      </c>
      <c r="L1462" t="s">
        <v>2312</v>
      </c>
      <c r="M1462">
        <v>799</v>
      </c>
      <c r="N1462" t="s">
        <v>5268</v>
      </c>
      <c r="O1462" t="s">
        <v>237</v>
      </c>
      <c r="P1462">
        <v>1152</v>
      </c>
      <c r="Q1462" t="s">
        <v>503</v>
      </c>
      <c r="R1462" t="s">
        <v>237</v>
      </c>
      <c r="T1462" t="s">
        <v>217</v>
      </c>
      <c r="U1462" t="s">
        <v>9755</v>
      </c>
      <c r="V1462">
        <v>4</v>
      </c>
      <c r="W1462">
        <v>16</v>
      </c>
      <c r="X1462" t="s">
        <v>218</v>
      </c>
      <c r="Z1462" t="s">
        <v>219</v>
      </c>
      <c r="AC1462">
        <v>0</v>
      </c>
      <c r="AE1462">
        <v>0</v>
      </c>
      <c r="AI1462" t="s">
        <v>220</v>
      </c>
      <c r="AJ1462" t="s">
        <v>221</v>
      </c>
      <c r="AK1462" s="15">
        <v>34708</v>
      </c>
      <c r="AL1462">
        <v>7015.68</v>
      </c>
      <c r="AM1462">
        <f t="shared" si="66"/>
        <v>48</v>
      </c>
      <c r="AN1462" t="str">
        <f t="shared" si="67"/>
        <v>44-48</v>
      </c>
      <c r="AO1462" t="str">
        <f t="shared" si="68"/>
        <v>6.000 a 7.999</v>
      </c>
    </row>
    <row r="1463" spans="1:41" x14ac:dyDescent="0.25">
      <c r="A1463" t="s">
        <v>5269</v>
      </c>
      <c r="B1463" t="s">
        <v>207</v>
      </c>
      <c r="C1463">
        <v>1123253</v>
      </c>
      <c r="D1463">
        <v>63000644687</v>
      </c>
      <c r="E1463" t="s">
        <v>5270</v>
      </c>
      <c r="F1463" t="s">
        <v>209</v>
      </c>
      <c r="G1463" t="s">
        <v>5271</v>
      </c>
      <c r="H1463" t="s">
        <v>211</v>
      </c>
      <c r="I1463" t="s">
        <v>212</v>
      </c>
      <c r="K1463" t="s">
        <v>242</v>
      </c>
      <c r="L1463" t="s">
        <v>3023</v>
      </c>
      <c r="M1463">
        <v>60</v>
      </c>
      <c r="N1463" t="s">
        <v>481</v>
      </c>
      <c r="O1463" t="s">
        <v>215</v>
      </c>
      <c r="P1463">
        <v>59</v>
      </c>
      <c r="Q1463" t="s">
        <v>251</v>
      </c>
      <c r="R1463" t="s">
        <v>215</v>
      </c>
      <c r="T1463" t="s">
        <v>499</v>
      </c>
      <c r="U1463" t="s">
        <v>9752</v>
      </c>
      <c r="V1463">
        <v>4</v>
      </c>
      <c r="W1463">
        <v>16</v>
      </c>
      <c r="X1463" t="s">
        <v>218</v>
      </c>
      <c r="Z1463" t="s">
        <v>219</v>
      </c>
      <c r="AC1463">
        <v>0</v>
      </c>
      <c r="AE1463">
        <v>0</v>
      </c>
      <c r="AI1463" t="s">
        <v>220</v>
      </c>
      <c r="AJ1463" t="s">
        <v>221</v>
      </c>
      <c r="AK1463" s="15">
        <v>34394</v>
      </c>
      <c r="AL1463">
        <v>3440.68</v>
      </c>
      <c r="AM1463">
        <f t="shared" si="66"/>
        <v>53</v>
      </c>
      <c r="AN1463" t="str">
        <f t="shared" si="67"/>
        <v>49-53</v>
      </c>
      <c r="AO1463" t="str">
        <f t="shared" si="68"/>
        <v>2.000 a 3.999</v>
      </c>
    </row>
    <row r="1464" spans="1:41" x14ac:dyDescent="0.25">
      <c r="A1464" t="s">
        <v>5272</v>
      </c>
      <c r="B1464" t="s">
        <v>207</v>
      </c>
      <c r="C1464">
        <v>2637870</v>
      </c>
      <c r="D1464">
        <v>7047356606</v>
      </c>
      <c r="E1464" t="s">
        <v>5273</v>
      </c>
      <c r="F1464" t="s">
        <v>209</v>
      </c>
      <c r="G1464" t="s">
        <v>5274</v>
      </c>
      <c r="H1464" t="s">
        <v>225</v>
      </c>
      <c r="I1464" t="s">
        <v>212</v>
      </c>
      <c r="K1464" t="s">
        <v>213</v>
      </c>
      <c r="L1464" t="s">
        <v>261</v>
      </c>
      <c r="M1464">
        <v>723</v>
      </c>
      <c r="N1464" t="s">
        <v>1032</v>
      </c>
      <c r="O1464" t="s">
        <v>215</v>
      </c>
      <c r="P1464">
        <v>585</v>
      </c>
      <c r="Q1464" t="s">
        <v>1033</v>
      </c>
      <c r="R1464" t="s">
        <v>215</v>
      </c>
      <c r="S1464" t="s">
        <v>4183</v>
      </c>
      <c r="T1464" t="s">
        <v>263</v>
      </c>
      <c r="U1464" t="s">
        <v>9754</v>
      </c>
      <c r="V1464">
        <v>4</v>
      </c>
      <c r="W1464">
        <v>6</v>
      </c>
      <c r="X1464" t="s">
        <v>218</v>
      </c>
      <c r="Z1464" t="s">
        <v>219</v>
      </c>
      <c r="AC1464">
        <v>0</v>
      </c>
      <c r="AE1464">
        <v>0</v>
      </c>
      <c r="AI1464" t="s">
        <v>220</v>
      </c>
      <c r="AJ1464" t="s">
        <v>221</v>
      </c>
      <c r="AK1464" s="15">
        <v>41953</v>
      </c>
      <c r="AL1464">
        <v>4622.71</v>
      </c>
      <c r="AM1464">
        <f t="shared" si="66"/>
        <v>39</v>
      </c>
      <c r="AN1464" t="str">
        <f t="shared" si="67"/>
        <v>39-43</v>
      </c>
      <c r="AO1464" t="str">
        <f t="shared" si="68"/>
        <v>4.000 a 5.999</v>
      </c>
    </row>
    <row r="1465" spans="1:41" x14ac:dyDescent="0.25">
      <c r="A1465" t="s">
        <v>5275</v>
      </c>
      <c r="B1465" t="s">
        <v>207</v>
      </c>
      <c r="C1465">
        <v>3155477</v>
      </c>
      <c r="D1465">
        <v>14082069780</v>
      </c>
      <c r="E1465" t="s">
        <v>5276</v>
      </c>
      <c r="F1465" t="s">
        <v>209</v>
      </c>
      <c r="G1465" t="s">
        <v>5277</v>
      </c>
      <c r="H1465" t="s">
        <v>225</v>
      </c>
      <c r="I1465" t="s">
        <v>212</v>
      </c>
      <c r="K1465" t="s">
        <v>514</v>
      </c>
      <c r="M1465">
        <v>670</v>
      </c>
      <c r="N1465" t="s">
        <v>1864</v>
      </c>
      <c r="O1465" t="s">
        <v>228</v>
      </c>
      <c r="P1465">
        <v>663</v>
      </c>
      <c r="Q1465" t="s">
        <v>227</v>
      </c>
      <c r="R1465" t="s">
        <v>228</v>
      </c>
      <c r="T1465" t="s">
        <v>217</v>
      </c>
      <c r="U1465" t="s">
        <v>9756</v>
      </c>
      <c r="V1465">
        <v>2</v>
      </c>
      <c r="W1465">
        <v>3</v>
      </c>
      <c r="X1465" t="s">
        <v>218</v>
      </c>
      <c r="Z1465" t="s">
        <v>219</v>
      </c>
      <c r="AC1465">
        <v>0</v>
      </c>
      <c r="AE1465">
        <v>0</v>
      </c>
      <c r="AI1465" t="s">
        <v>220</v>
      </c>
      <c r="AJ1465" t="s">
        <v>221</v>
      </c>
      <c r="AK1465" s="15">
        <v>43774</v>
      </c>
      <c r="AL1465">
        <v>6294.16</v>
      </c>
      <c r="AM1465">
        <f t="shared" si="66"/>
        <v>32</v>
      </c>
      <c r="AN1465" t="str">
        <f t="shared" si="67"/>
        <v>29-33</v>
      </c>
      <c r="AO1465" t="str">
        <f t="shared" si="68"/>
        <v>6.000 a 7.999</v>
      </c>
    </row>
    <row r="1466" spans="1:41" x14ac:dyDescent="0.25">
      <c r="A1466" t="s">
        <v>5278</v>
      </c>
      <c r="B1466" t="s">
        <v>239</v>
      </c>
      <c r="C1466">
        <v>1536069</v>
      </c>
      <c r="D1466">
        <v>304787663</v>
      </c>
      <c r="E1466" t="s">
        <v>5279</v>
      </c>
      <c r="F1466" t="s">
        <v>209</v>
      </c>
      <c r="G1466" t="s">
        <v>5280</v>
      </c>
      <c r="H1466" t="s">
        <v>225</v>
      </c>
      <c r="I1466" t="s">
        <v>212</v>
      </c>
      <c r="K1466" t="s">
        <v>213</v>
      </c>
      <c r="L1466" t="s">
        <v>1815</v>
      </c>
      <c r="M1466">
        <v>496</v>
      </c>
      <c r="N1466" t="s">
        <v>1122</v>
      </c>
      <c r="O1466" t="s">
        <v>244</v>
      </c>
      <c r="P1466">
        <v>211</v>
      </c>
      <c r="Q1466" t="s">
        <v>245</v>
      </c>
      <c r="R1466" t="s">
        <v>244</v>
      </c>
      <c r="T1466" t="s">
        <v>217</v>
      </c>
      <c r="U1466" t="s">
        <v>9755</v>
      </c>
      <c r="V1466">
        <v>4</v>
      </c>
      <c r="W1466">
        <v>11</v>
      </c>
      <c r="X1466" t="s">
        <v>218</v>
      </c>
      <c r="Z1466" t="s">
        <v>219</v>
      </c>
      <c r="AC1466">
        <v>0</v>
      </c>
      <c r="AE1466">
        <v>0</v>
      </c>
      <c r="AI1466" t="s">
        <v>220</v>
      </c>
      <c r="AJ1466" t="s">
        <v>221</v>
      </c>
      <c r="AK1466" s="15">
        <v>38880</v>
      </c>
      <c r="AL1466">
        <v>12058.38</v>
      </c>
      <c r="AM1466">
        <f t="shared" si="66"/>
        <v>46</v>
      </c>
      <c r="AN1466" t="str">
        <f t="shared" si="67"/>
        <v>44-48</v>
      </c>
      <c r="AO1466" t="str">
        <f t="shared" si="68"/>
        <v>12.000 a 13.999</v>
      </c>
    </row>
    <row r="1467" spans="1:41" x14ac:dyDescent="0.25">
      <c r="A1467" t="s">
        <v>5281</v>
      </c>
      <c r="B1467" t="s">
        <v>207</v>
      </c>
      <c r="C1467">
        <v>2625786</v>
      </c>
      <c r="D1467">
        <v>7175324618</v>
      </c>
      <c r="E1467" t="s">
        <v>5282</v>
      </c>
      <c r="F1467" t="s">
        <v>233</v>
      </c>
      <c r="G1467" t="s">
        <v>5283</v>
      </c>
      <c r="H1467" t="s">
        <v>529</v>
      </c>
      <c r="I1467" t="s">
        <v>212</v>
      </c>
      <c r="K1467" t="s">
        <v>213</v>
      </c>
      <c r="L1467" t="s">
        <v>261</v>
      </c>
      <c r="M1467">
        <v>718</v>
      </c>
      <c r="N1467" t="s">
        <v>775</v>
      </c>
      <c r="O1467" t="s">
        <v>228</v>
      </c>
      <c r="P1467">
        <v>581</v>
      </c>
      <c r="Q1467" t="s">
        <v>455</v>
      </c>
      <c r="R1467" t="s">
        <v>228</v>
      </c>
      <c r="T1467" t="s">
        <v>263</v>
      </c>
      <c r="U1467" t="s">
        <v>9756</v>
      </c>
      <c r="V1467">
        <v>4</v>
      </c>
      <c r="W1467">
        <v>9</v>
      </c>
      <c r="X1467" t="s">
        <v>218</v>
      </c>
      <c r="Z1467" t="s">
        <v>219</v>
      </c>
      <c r="AC1467">
        <v>0</v>
      </c>
      <c r="AE1467">
        <v>0</v>
      </c>
      <c r="AI1467" t="s">
        <v>220</v>
      </c>
      <c r="AJ1467" t="s">
        <v>221</v>
      </c>
      <c r="AK1467" s="15">
        <v>40199</v>
      </c>
      <c r="AL1467">
        <v>11144.35</v>
      </c>
      <c r="AM1467">
        <f t="shared" si="66"/>
        <v>39</v>
      </c>
      <c r="AN1467" t="str">
        <f t="shared" si="67"/>
        <v>39-43</v>
      </c>
      <c r="AO1467" t="str">
        <f t="shared" si="68"/>
        <v>10.000 a 11.999</v>
      </c>
    </row>
    <row r="1468" spans="1:41" x14ac:dyDescent="0.25">
      <c r="A1468" t="s">
        <v>5284</v>
      </c>
      <c r="B1468" t="s">
        <v>239</v>
      </c>
      <c r="C1468">
        <v>1434604</v>
      </c>
      <c r="D1468">
        <v>1274248655</v>
      </c>
      <c r="E1468" t="s">
        <v>5285</v>
      </c>
      <c r="F1468" t="s">
        <v>209</v>
      </c>
      <c r="G1468" t="s">
        <v>5286</v>
      </c>
      <c r="H1468" t="s">
        <v>335</v>
      </c>
      <c r="I1468" t="s">
        <v>212</v>
      </c>
      <c r="K1468" t="s">
        <v>213</v>
      </c>
      <c r="L1468" t="s">
        <v>261</v>
      </c>
      <c r="M1468">
        <v>496</v>
      </c>
      <c r="N1468" t="s">
        <v>1122</v>
      </c>
      <c r="O1468" t="s">
        <v>244</v>
      </c>
      <c r="P1468">
        <v>211</v>
      </c>
      <c r="Q1468" t="s">
        <v>245</v>
      </c>
      <c r="R1468" t="s">
        <v>244</v>
      </c>
      <c r="T1468" t="s">
        <v>230</v>
      </c>
      <c r="U1468" t="s">
        <v>9755</v>
      </c>
      <c r="V1468">
        <v>4</v>
      </c>
      <c r="W1468">
        <v>13</v>
      </c>
      <c r="X1468" t="s">
        <v>218</v>
      </c>
      <c r="Z1468" t="s">
        <v>219</v>
      </c>
      <c r="AC1468">
        <v>0</v>
      </c>
      <c r="AE1468">
        <v>0</v>
      </c>
      <c r="AI1468" t="s">
        <v>220</v>
      </c>
      <c r="AJ1468" t="s">
        <v>221</v>
      </c>
      <c r="AK1468" s="15">
        <v>37937</v>
      </c>
      <c r="AL1468">
        <v>13701.51</v>
      </c>
      <c r="AM1468">
        <f t="shared" si="66"/>
        <v>40</v>
      </c>
      <c r="AN1468" t="str">
        <f t="shared" si="67"/>
        <v>39-43</v>
      </c>
      <c r="AO1468" t="str">
        <f t="shared" si="68"/>
        <v>12.000 a 13.999</v>
      </c>
    </row>
    <row r="1469" spans="1:41" x14ac:dyDescent="0.25">
      <c r="A1469" t="s">
        <v>5287</v>
      </c>
      <c r="B1469" t="s">
        <v>239</v>
      </c>
      <c r="C1469">
        <v>1551280</v>
      </c>
      <c r="D1469">
        <v>96761997615</v>
      </c>
      <c r="E1469" t="s">
        <v>5288</v>
      </c>
      <c r="F1469" t="s">
        <v>233</v>
      </c>
      <c r="G1469" t="s">
        <v>5289</v>
      </c>
      <c r="H1469" t="s">
        <v>225</v>
      </c>
      <c r="I1469" t="s">
        <v>212</v>
      </c>
      <c r="K1469" t="s">
        <v>213</v>
      </c>
      <c r="L1469" t="s">
        <v>235</v>
      </c>
      <c r="M1469">
        <v>771</v>
      </c>
      <c r="N1469" t="s">
        <v>303</v>
      </c>
      <c r="O1469" t="s">
        <v>283</v>
      </c>
      <c r="P1469">
        <v>746</v>
      </c>
      <c r="Q1469" t="s">
        <v>289</v>
      </c>
      <c r="R1469" t="s">
        <v>283</v>
      </c>
      <c r="T1469" t="s">
        <v>217</v>
      </c>
      <c r="U1469" t="s">
        <v>9755</v>
      </c>
      <c r="V1469">
        <v>1</v>
      </c>
      <c r="W1469">
        <v>11</v>
      </c>
      <c r="X1469" t="s">
        <v>218</v>
      </c>
      <c r="Z1469" t="s">
        <v>219</v>
      </c>
      <c r="AC1469">
        <v>0</v>
      </c>
      <c r="AE1469">
        <v>0</v>
      </c>
      <c r="AI1469" t="s">
        <v>220</v>
      </c>
      <c r="AJ1469" t="s">
        <v>221</v>
      </c>
      <c r="AK1469" s="15">
        <v>38988</v>
      </c>
      <c r="AL1469">
        <v>5022.3900000000003</v>
      </c>
      <c r="AM1469">
        <f t="shared" si="66"/>
        <v>45</v>
      </c>
      <c r="AN1469" t="str">
        <f t="shared" si="67"/>
        <v>44-48</v>
      </c>
      <c r="AO1469" t="str">
        <f t="shared" si="68"/>
        <v>4.000 a 5.999</v>
      </c>
    </row>
    <row r="1470" spans="1:41" x14ac:dyDescent="0.25">
      <c r="A1470" t="s">
        <v>5290</v>
      </c>
      <c r="B1470" t="s">
        <v>239</v>
      </c>
      <c r="C1470">
        <v>3751612</v>
      </c>
      <c r="D1470">
        <v>8958308680</v>
      </c>
      <c r="E1470" t="s">
        <v>5291</v>
      </c>
      <c r="F1470" t="s">
        <v>233</v>
      </c>
      <c r="G1470" t="s">
        <v>5292</v>
      </c>
      <c r="H1470" t="s">
        <v>225</v>
      </c>
      <c r="I1470" t="s">
        <v>212</v>
      </c>
      <c r="K1470" t="s">
        <v>213</v>
      </c>
      <c r="M1470">
        <v>211</v>
      </c>
      <c r="N1470" t="s">
        <v>245</v>
      </c>
      <c r="O1470" t="s">
        <v>244</v>
      </c>
      <c r="P1470">
        <v>211</v>
      </c>
      <c r="Q1470" t="s">
        <v>245</v>
      </c>
      <c r="R1470" t="s">
        <v>244</v>
      </c>
      <c r="T1470" t="s">
        <v>230</v>
      </c>
      <c r="U1470" t="s">
        <v>9756</v>
      </c>
      <c r="V1470">
        <v>3</v>
      </c>
      <c r="W1470">
        <v>3</v>
      </c>
      <c r="X1470" t="s">
        <v>381</v>
      </c>
      <c r="Z1470" t="s">
        <v>219</v>
      </c>
      <c r="AB1470" t="s">
        <v>382</v>
      </c>
      <c r="AC1470">
        <v>0</v>
      </c>
      <c r="AE1470">
        <v>26443</v>
      </c>
      <c r="AF1470" t="s">
        <v>383</v>
      </c>
      <c r="AG1470" t="s">
        <v>5293</v>
      </c>
      <c r="AH1470" t="s">
        <v>219</v>
      </c>
      <c r="AI1470" t="s">
        <v>220</v>
      </c>
      <c r="AJ1470" t="s">
        <v>221</v>
      </c>
      <c r="AK1470" s="15">
        <v>40196</v>
      </c>
      <c r="AL1470">
        <v>7405.44</v>
      </c>
      <c r="AM1470">
        <f t="shared" si="66"/>
        <v>34</v>
      </c>
      <c r="AN1470" t="str">
        <f t="shared" si="67"/>
        <v>34-38</v>
      </c>
      <c r="AO1470" t="str">
        <f t="shared" si="68"/>
        <v>6.000 a 7.999</v>
      </c>
    </row>
    <row r="1471" spans="1:41" x14ac:dyDescent="0.25">
      <c r="A1471" t="s">
        <v>5294</v>
      </c>
      <c r="B1471" t="s">
        <v>207</v>
      </c>
      <c r="C1471">
        <v>3069744</v>
      </c>
      <c r="D1471">
        <v>26603448840</v>
      </c>
      <c r="E1471" t="s">
        <v>5295</v>
      </c>
      <c r="F1471" t="s">
        <v>233</v>
      </c>
      <c r="G1471" t="s">
        <v>5296</v>
      </c>
      <c r="H1471" t="s">
        <v>225</v>
      </c>
      <c r="I1471" t="s">
        <v>212</v>
      </c>
      <c r="K1471" t="s">
        <v>317</v>
      </c>
      <c r="M1471">
        <v>900</v>
      </c>
      <c r="N1471" t="s">
        <v>3885</v>
      </c>
      <c r="O1471" t="s">
        <v>215</v>
      </c>
      <c r="P1471">
        <v>349</v>
      </c>
      <c r="Q1471" t="s">
        <v>277</v>
      </c>
      <c r="R1471" t="s">
        <v>215</v>
      </c>
      <c r="T1471" t="s">
        <v>290</v>
      </c>
      <c r="U1471" t="s">
        <v>9755</v>
      </c>
      <c r="V1471">
        <v>2</v>
      </c>
      <c r="W1471">
        <v>3</v>
      </c>
      <c r="X1471" t="s">
        <v>218</v>
      </c>
      <c r="Z1471" t="s">
        <v>219</v>
      </c>
      <c r="AC1471">
        <v>0</v>
      </c>
      <c r="AE1471">
        <v>0</v>
      </c>
      <c r="AI1471" t="s">
        <v>220</v>
      </c>
      <c r="AJ1471" t="s">
        <v>221</v>
      </c>
      <c r="AK1471" s="15">
        <v>43353</v>
      </c>
      <c r="AL1471">
        <v>2744.57</v>
      </c>
      <c r="AM1471">
        <f t="shared" si="66"/>
        <v>43</v>
      </c>
      <c r="AN1471" t="str">
        <f t="shared" si="67"/>
        <v>39-43</v>
      </c>
      <c r="AO1471" t="str">
        <f t="shared" si="68"/>
        <v>2.000 a 3.999</v>
      </c>
    </row>
    <row r="1472" spans="1:41" x14ac:dyDescent="0.25">
      <c r="A1472" t="s">
        <v>5297</v>
      </c>
      <c r="B1472" t="s">
        <v>207</v>
      </c>
      <c r="C1472">
        <v>2924675</v>
      </c>
      <c r="D1472">
        <v>6730349689</v>
      </c>
      <c r="E1472" t="s">
        <v>5298</v>
      </c>
      <c r="F1472" t="s">
        <v>209</v>
      </c>
      <c r="G1472" t="s">
        <v>5299</v>
      </c>
      <c r="H1472" t="s">
        <v>211</v>
      </c>
      <c r="I1472" t="s">
        <v>212</v>
      </c>
      <c r="K1472" t="s">
        <v>213</v>
      </c>
      <c r="M1472">
        <v>1217</v>
      </c>
      <c r="N1472" t="s">
        <v>914</v>
      </c>
      <c r="O1472" t="s">
        <v>228</v>
      </c>
      <c r="P1472">
        <v>29</v>
      </c>
      <c r="Q1472" t="s">
        <v>229</v>
      </c>
      <c r="R1472" t="s">
        <v>215</v>
      </c>
      <c r="T1472" t="s">
        <v>290</v>
      </c>
      <c r="U1472" t="s">
        <v>9755</v>
      </c>
      <c r="V1472">
        <v>1</v>
      </c>
      <c r="W1472">
        <v>4</v>
      </c>
      <c r="X1472" t="s">
        <v>218</v>
      </c>
      <c r="Z1472" t="s">
        <v>219</v>
      </c>
      <c r="AC1472">
        <v>0</v>
      </c>
      <c r="AE1472">
        <v>0</v>
      </c>
      <c r="AI1472" t="s">
        <v>220</v>
      </c>
      <c r="AJ1472" t="s">
        <v>221</v>
      </c>
      <c r="AK1472" s="15">
        <v>41899</v>
      </c>
      <c r="AL1472">
        <v>2744.57</v>
      </c>
      <c r="AM1472">
        <f t="shared" si="66"/>
        <v>39</v>
      </c>
      <c r="AN1472" t="str">
        <f t="shared" si="67"/>
        <v>39-43</v>
      </c>
      <c r="AO1472" t="str">
        <f t="shared" si="68"/>
        <v>2.000 a 3.999</v>
      </c>
    </row>
    <row r="1473" spans="1:41" x14ac:dyDescent="0.25">
      <c r="A1473" t="s">
        <v>5300</v>
      </c>
      <c r="B1473" t="s">
        <v>207</v>
      </c>
      <c r="C1473">
        <v>2942279</v>
      </c>
      <c r="D1473">
        <v>9755480692</v>
      </c>
      <c r="E1473" t="s">
        <v>5301</v>
      </c>
      <c r="F1473" t="s">
        <v>233</v>
      </c>
      <c r="G1473" t="s">
        <v>5302</v>
      </c>
      <c r="H1473" t="s">
        <v>225</v>
      </c>
      <c r="I1473" t="s">
        <v>212</v>
      </c>
      <c r="K1473" t="s">
        <v>213</v>
      </c>
      <c r="M1473">
        <v>663</v>
      </c>
      <c r="N1473" t="s">
        <v>227</v>
      </c>
      <c r="O1473" t="s">
        <v>228</v>
      </c>
      <c r="P1473">
        <v>29</v>
      </c>
      <c r="Q1473" t="s">
        <v>229</v>
      </c>
      <c r="R1473" t="s">
        <v>215</v>
      </c>
      <c r="T1473" t="s">
        <v>230</v>
      </c>
      <c r="U1473" t="s">
        <v>9756</v>
      </c>
      <c r="V1473">
        <v>4</v>
      </c>
      <c r="W1473">
        <v>5</v>
      </c>
      <c r="X1473" t="s">
        <v>218</v>
      </c>
      <c r="Z1473" t="s">
        <v>219</v>
      </c>
      <c r="AC1473">
        <v>0</v>
      </c>
      <c r="AE1473">
        <v>0</v>
      </c>
      <c r="AI1473" t="s">
        <v>220</v>
      </c>
      <c r="AJ1473" t="s">
        <v>221</v>
      </c>
      <c r="AK1473" s="15">
        <v>41038</v>
      </c>
      <c r="AL1473">
        <v>9281.6200000000008</v>
      </c>
      <c r="AM1473">
        <f t="shared" si="66"/>
        <v>33</v>
      </c>
      <c r="AN1473" t="str">
        <f t="shared" si="67"/>
        <v>29-33</v>
      </c>
      <c r="AO1473" t="str">
        <f t="shared" si="68"/>
        <v>8.000 a 9.999</v>
      </c>
    </row>
    <row r="1474" spans="1:41" x14ac:dyDescent="0.25">
      <c r="A1474" t="s">
        <v>5303</v>
      </c>
      <c r="B1474" t="s">
        <v>207</v>
      </c>
      <c r="C1474">
        <v>1905531</v>
      </c>
      <c r="D1474">
        <v>7622072648</v>
      </c>
      <c r="E1474" t="s">
        <v>5304</v>
      </c>
      <c r="F1474" t="s">
        <v>209</v>
      </c>
      <c r="G1474" t="s">
        <v>5305</v>
      </c>
      <c r="H1474" t="s">
        <v>225</v>
      </c>
      <c r="I1474" t="s">
        <v>212</v>
      </c>
      <c r="K1474" t="s">
        <v>213</v>
      </c>
      <c r="M1474">
        <v>360</v>
      </c>
      <c r="N1474" t="s">
        <v>3872</v>
      </c>
      <c r="O1474" t="s">
        <v>215</v>
      </c>
      <c r="P1474">
        <v>360</v>
      </c>
      <c r="Q1474" t="s">
        <v>3872</v>
      </c>
      <c r="R1474" t="s">
        <v>215</v>
      </c>
      <c r="T1474" t="s">
        <v>217</v>
      </c>
      <c r="U1474" t="s">
        <v>9755</v>
      </c>
      <c r="V1474">
        <v>4</v>
      </c>
      <c r="W1474">
        <v>8</v>
      </c>
      <c r="X1474" t="s">
        <v>218</v>
      </c>
      <c r="Z1474" t="s">
        <v>219</v>
      </c>
      <c r="AC1474">
        <v>0</v>
      </c>
      <c r="AE1474">
        <v>0</v>
      </c>
      <c r="AI1474" t="s">
        <v>220</v>
      </c>
      <c r="AJ1474" t="s">
        <v>221</v>
      </c>
      <c r="AK1474" s="15">
        <v>40904</v>
      </c>
      <c r="AL1474">
        <v>4663.6499999999996</v>
      </c>
      <c r="AM1474">
        <f t="shared" si="66"/>
        <v>37</v>
      </c>
      <c r="AN1474" t="str">
        <f t="shared" si="67"/>
        <v>34-38</v>
      </c>
      <c r="AO1474" t="str">
        <f t="shared" si="68"/>
        <v>4.000 a 5.999</v>
      </c>
    </row>
    <row r="1475" spans="1:41" x14ac:dyDescent="0.25">
      <c r="A1475" t="s">
        <v>5306</v>
      </c>
      <c r="B1475" t="s">
        <v>207</v>
      </c>
      <c r="C1475">
        <v>2234618</v>
      </c>
      <c r="D1475">
        <v>7987865664</v>
      </c>
      <c r="E1475" t="s">
        <v>5307</v>
      </c>
      <c r="F1475" t="s">
        <v>209</v>
      </c>
      <c r="G1475" t="s">
        <v>5308</v>
      </c>
      <c r="H1475" t="s">
        <v>335</v>
      </c>
      <c r="I1475" t="s">
        <v>212</v>
      </c>
      <c r="K1475" t="s">
        <v>213</v>
      </c>
      <c r="M1475">
        <v>356</v>
      </c>
      <c r="N1475" t="s">
        <v>1214</v>
      </c>
      <c r="O1475" t="s">
        <v>215</v>
      </c>
      <c r="P1475">
        <v>356</v>
      </c>
      <c r="Q1475" t="s">
        <v>1214</v>
      </c>
      <c r="R1475" t="s">
        <v>215</v>
      </c>
      <c r="T1475" t="s">
        <v>230</v>
      </c>
      <c r="U1475" t="s">
        <v>9755</v>
      </c>
      <c r="V1475">
        <v>4</v>
      </c>
      <c r="W1475">
        <v>5</v>
      </c>
      <c r="X1475" t="s">
        <v>218</v>
      </c>
      <c r="Z1475" t="s">
        <v>219</v>
      </c>
      <c r="AC1475">
        <v>0</v>
      </c>
      <c r="AE1475">
        <v>0</v>
      </c>
      <c r="AI1475" t="s">
        <v>220</v>
      </c>
      <c r="AJ1475" t="s">
        <v>221</v>
      </c>
      <c r="AK1475" s="15">
        <v>42179</v>
      </c>
      <c r="AL1475">
        <v>5181.45</v>
      </c>
      <c r="AM1475">
        <f t="shared" ref="AM1475:AM1538" si="69">(YEAR($AR$3))-YEAR(E1475)</f>
        <v>33</v>
      </c>
      <c r="AN1475" t="str">
        <f t="shared" ref="AN1475:AN1538" si="70">VLOOKUP(AM1475,$AT$3:$AU$14,2,1)</f>
        <v>29-33</v>
      </c>
      <c r="AO1475" t="str">
        <f t="shared" ref="AO1475:AO1538" si="71">VLOOKUP(AL1475,$AV$3:$AW$13,2,1)</f>
        <v>4.000 a 5.999</v>
      </c>
    </row>
    <row r="1476" spans="1:41" x14ac:dyDescent="0.25">
      <c r="A1476" t="s">
        <v>5309</v>
      </c>
      <c r="B1476" t="s">
        <v>207</v>
      </c>
      <c r="C1476">
        <v>3611580</v>
      </c>
      <c r="D1476">
        <v>8106291600</v>
      </c>
      <c r="E1476" t="s">
        <v>5310</v>
      </c>
      <c r="F1476" t="s">
        <v>209</v>
      </c>
      <c r="G1476" t="s">
        <v>5311</v>
      </c>
      <c r="H1476" t="s">
        <v>225</v>
      </c>
      <c r="I1476" t="s">
        <v>212</v>
      </c>
      <c r="K1476" t="s">
        <v>213</v>
      </c>
      <c r="L1476" t="s">
        <v>261</v>
      </c>
      <c r="M1476">
        <v>177</v>
      </c>
      <c r="N1476" t="s">
        <v>5312</v>
      </c>
      <c r="O1476" t="s">
        <v>215</v>
      </c>
      <c r="P1476">
        <v>131</v>
      </c>
      <c r="Q1476" t="s">
        <v>357</v>
      </c>
      <c r="R1476" t="s">
        <v>215</v>
      </c>
      <c r="T1476" t="s">
        <v>217</v>
      </c>
      <c r="U1476" t="s">
        <v>9756</v>
      </c>
      <c r="V1476">
        <v>2</v>
      </c>
      <c r="W1476">
        <v>2</v>
      </c>
      <c r="X1476" t="s">
        <v>218</v>
      </c>
      <c r="Z1476" t="s">
        <v>219</v>
      </c>
      <c r="AC1476">
        <v>0</v>
      </c>
      <c r="AE1476">
        <v>0</v>
      </c>
      <c r="AI1476" t="s">
        <v>220</v>
      </c>
      <c r="AJ1476" t="s">
        <v>221</v>
      </c>
      <c r="AK1476" s="15">
        <v>43649</v>
      </c>
      <c r="AL1476">
        <v>5867.05</v>
      </c>
      <c r="AM1476">
        <f t="shared" si="69"/>
        <v>33</v>
      </c>
      <c r="AN1476" t="str">
        <f t="shared" si="70"/>
        <v>29-33</v>
      </c>
      <c r="AO1476" t="str">
        <f t="shared" si="71"/>
        <v>4.000 a 5.999</v>
      </c>
    </row>
    <row r="1477" spans="1:41" x14ac:dyDescent="0.25">
      <c r="A1477" t="s">
        <v>5313</v>
      </c>
      <c r="B1477" t="s">
        <v>239</v>
      </c>
      <c r="C1477">
        <v>2302143</v>
      </c>
      <c r="D1477">
        <v>1250654696</v>
      </c>
      <c r="E1477" t="s">
        <v>5314</v>
      </c>
      <c r="F1477" t="s">
        <v>209</v>
      </c>
      <c r="G1477" t="s">
        <v>5315</v>
      </c>
      <c r="H1477" t="s">
        <v>335</v>
      </c>
      <c r="I1477" t="s">
        <v>212</v>
      </c>
      <c r="K1477" t="s">
        <v>213</v>
      </c>
      <c r="M1477">
        <v>485</v>
      </c>
      <c r="N1477" t="s">
        <v>411</v>
      </c>
      <c r="O1477" t="s">
        <v>244</v>
      </c>
      <c r="P1477">
        <v>211</v>
      </c>
      <c r="Q1477" t="s">
        <v>245</v>
      </c>
      <c r="R1477" t="s">
        <v>244</v>
      </c>
      <c r="T1477" t="s">
        <v>771</v>
      </c>
      <c r="U1477" t="s">
        <v>9754</v>
      </c>
      <c r="V1477">
        <v>1</v>
      </c>
      <c r="W1477">
        <v>5</v>
      </c>
      <c r="X1477" t="s">
        <v>218</v>
      </c>
      <c r="Z1477" t="s">
        <v>219</v>
      </c>
      <c r="AC1477">
        <v>0</v>
      </c>
      <c r="AE1477">
        <v>0</v>
      </c>
      <c r="AI1477" t="s">
        <v>220</v>
      </c>
      <c r="AJ1477" t="s">
        <v>221</v>
      </c>
      <c r="AK1477" s="15">
        <v>42466</v>
      </c>
      <c r="AL1477">
        <v>3173.39</v>
      </c>
      <c r="AM1477">
        <f t="shared" si="69"/>
        <v>43</v>
      </c>
      <c r="AN1477" t="str">
        <f t="shared" si="70"/>
        <v>39-43</v>
      </c>
      <c r="AO1477" t="str">
        <f t="shared" si="71"/>
        <v>2.000 a 3.999</v>
      </c>
    </row>
    <row r="1478" spans="1:41" x14ac:dyDescent="0.25">
      <c r="A1478" t="s">
        <v>5316</v>
      </c>
      <c r="B1478" t="s">
        <v>239</v>
      </c>
      <c r="C1478">
        <v>2345111</v>
      </c>
      <c r="D1478">
        <v>3431662676</v>
      </c>
      <c r="E1478" t="s">
        <v>5317</v>
      </c>
      <c r="F1478" t="s">
        <v>209</v>
      </c>
      <c r="G1478" t="s">
        <v>5318</v>
      </c>
      <c r="H1478" t="s">
        <v>225</v>
      </c>
      <c r="I1478" t="s">
        <v>212</v>
      </c>
      <c r="K1478" t="s">
        <v>242</v>
      </c>
      <c r="M1478">
        <v>771</v>
      </c>
      <c r="N1478" t="s">
        <v>303</v>
      </c>
      <c r="O1478" t="s">
        <v>283</v>
      </c>
      <c r="P1478">
        <v>746</v>
      </c>
      <c r="Q1478" t="s">
        <v>289</v>
      </c>
      <c r="R1478" t="s">
        <v>283</v>
      </c>
      <c r="T1478" t="s">
        <v>217</v>
      </c>
      <c r="U1478" t="s">
        <v>9756</v>
      </c>
      <c r="V1478">
        <v>4</v>
      </c>
      <c r="W1478">
        <v>7</v>
      </c>
      <c r="X1478" t="s">
        <v>218</v>
      </c>
      <c r="Z1478" t="s">
        <v>219</v>
      </c>
      <c r="AC1478">
        <v>0</v>
      </c>
      <c r="AE1478">
        <v>0</v>
      </c>
      <c r="AI1478" t="s">
        <v>220</v>
      </c>
      <c r="AJ1478" t="s">
        <v>304</v>
      </c>
      <c r="AK1478" s="15">
        <v>41365</v>
      </c>
      <c r="AL1478">
        <v>8848.6200000000008</v>
      </c>
      <c r="AM1478">
        <f t="shared" si="69"/>
        <v>47</v>
      </c>
      <c r="AN1478" t="str">
        <f t="shared" si="70"/>
        <v>44-48</v>
      </c>
      <c r="AO1478" t="str">
        <f t="shared" si="71"/>
        <v>8.000 a 9.999</v>
      </c>
    </row>
    <row r="1479" spans="1:41" x14ac:dyDescent="0.25">
      <c r="A1479" t="s">
        <v>5319</v>
      </c>
      <c r="B1479" t="s">
        <v>207</v>
      </c>
      <c r="C1479">
        <v>3298933</v>
      </c>
      <c r="D1479">
        <v>72035056187</v>
      </c>
      <c r="E1479" t="s">
        <v>5320</v>
      </c>
      <c r="F1479" t="s">
        <v>233</v>
      </c>
      <c r="G1479" t="s">
        <v>5321</v>
      </c>
      <c r="H1479" t="s">
        <v>225</v>
      </c>
      <c r="I1479" t="s">
        <v>212</v>
      </c>
      <c r="K1479" t="s">
        <v>722</v>
      </c>
      <c r="M1479">
        <v>111</v>
      </c>
      <c r="N1479" t="s">
        <v>567</v>
      </c>
      <c r="O1479" t="s">
        <v>228</v>
      </c>
      <c r="P1479">
        <v>109</v>
      </c>
      <c r="Q1479" t="s">
        <v>568</v>
      </c>
      <c r="R1479" t="s">
        <v>228</v>
      </c>
      <c r="T1479" t="s">
        <v>252</v>
      </c>
      <c r="U1479" t="s">
        <v>9755</v>
      </c>
      <c r="V1479">
        <v>1</v>
      </c>
      <c r="W1479">
        <v>1</v>
      </c>
      <c r="X1479" t="s">
        <v>218</v>
      </c>
      <c r="Z1479" t="s">
        <v>219</v>
      </c>
      <c r="AC1479">
        <v>0</v>
      </c>
      <c r="AE1479">
        <v>0</v>
      </c>
      <c r="AI1479" t="s">
        <v>220</v>
      </c>
      <c r="AJ1479" t="s">
        <v>221</v>
      </c>
      <c r="AK1479" s="15">
        <v>44748</v>
      </c>
      <c r="AL1479">
        <v>3058.7</v>
      </c>
      <c r="AM1479">
        <f t="shared" si="69"/>
        <v>36</v>
      </c>
      <c r="AN1479" t="str">
        <f t="shared" si="70"/>
        <v>34-38</v>
      </c>
      <c r="AO1479" t="str">
        <f t="shared" si="71"/>
        <v>2.000 a 3.999</v>
      </c>
    </row>
    <row r="1480" spans="1:41" x14ac:dyDescent="0.25">
      <c r="A1480" t="s">
        <v>5322</v>
      </c>
      <c r="B1480" t="s">
        <v>207</v>
      </c>
      <c r="C1480">
        <v>3317573</v>
      </c>
      <c r="D1480">
        <v>96647736620</v>
      </c>
      <c r="E1480" t="s">
        <v>5323</v>
      </c>
      <c r="F1480" t="s">
        <v>209</v>
      </c>
      <c r="G1480" t="s">
        <v>5324</v>
      </c>
      <c r="H1480" t="s">
        <v>225</v>
      </c>
      <c r="I1480" t="s">
        <v>212</v>
      </c>
      <c r="K1480" t="s">
        <v>213</v>
      </c>
      <c r="M1480">
        <v>948</v>
      </c>
      <c r="N1480" t="s">
        <v>1100</v>
      </c>
      <c r="O1480" t="s">
        <v>215</v>
      </c>
      <c r="P1480">
        <v>944</v>
      </c>
      <c r="Q1480" t="s">
        <v>313</v>
      </c>
      <c r="R1480" t="s">
        <v>215</v>
      </c>
      <c r="T1480" t="s">
        <v>327</v>
      </c>
      <c r="U1480" t="s">
        <v>9756</v>
      </c>
      <c r="V1480">
        <v>1</v>
      </c>
      <c r="W1480">
        <v>1</v>
      </c>
      <c r="X1480" t="s">
        <v>218</v>
      </c>
      <c r="Z1480" t="s">
        <v>219</v>
      </c>
      <c r="AC1480">
        <v>0</v>
      </c>
      <c r="AE1480">
        <v>0</v>
      </c>
      <c r="AI1480" t="s">
        <v>220</v>
      </c>
      <c r="AJ1480" t="s">
        <v>221</v>
      </c>
      <c r="AK1480" s="15">
        <v>44887</v>
      </c>
      <c r="AL1480">
        <v>6772.66</v>
      </c>
      <c r="AM1480">
        <f t="shared" si="69"/>
        <v>49</v>
      </c>
      <c r="AN1480" t="str">
        <f t="shared" si="70"/>
        <v>49-53</v>
      </c>
      <c r="AO1480" t="str">
        <f t="shared" si="71"/>
        <v>6.000 a 7.999</v>
      </c>
    </row>
    <row r="1481" spans="1:41" x14ac:dyDescent="0.25">
      <c r="A1481" t="s">
        <v>5325</v>
      </c>
      <c r="B1481" t="s">
        <v>207</v>
      </c>
      <c r="C1481">
        <v>2059422</v>
      </c>
      <c r="D1481">
        <v>9279403613</v>
      </c>
      <c r="E1481" t="s">
        <v>5246</v>
      </c>
      <c r="F1481" t="s">
        <v>209</v>
      </c>
      <c r="G1481" t="s">
        <v>5326</v>
      </c>
      <c r="H1481" t="s">
        <v>225</v>
      </c>
      <c r="I1481" t="s">
        <v>212</v>
      </c>
      <c r="K1481" t="s">
        <v>213</v>
      </c>
      <c r="M1481">
        <v>301</v>
      </c>
      <c r="N1481" t="s">
        <v>297</v>
      </c>
      <c r="O1481" t="s">
        <v>298</v>
      </c>
      <c r="P1481">
        <v>301</v>
      </c>
      <c r="Q1481" t="s">
        <v>297</v>
      </c>
      <c r="R1481" t="s">
        <v>298</v>
      </c>
      <c r="T1481" t="s">
        <v>263</v>
      </c>
      <c r="U1481" t="s">
        <v>9755</v>
      </c>
      <c r="V1481">
        <v>4</v>
      </c>
      <c r="W1481">
        <v>7</v>
      </c>
      <c r="X1481" t="s">
        <v>218</v>
      </c>
      <c r="Z1481" t="s">
        <v>219</v>
      </c>
      <c r="AC1481">
        <v>0</v>
      </c>
      <c r="AE1481">
        <v>0</v>
      </c>
      <c r="AI1481" t="s">
        <v>220</v>
      </c>
      <c r="AJ1481" t="s">
        <v>347</v>
      </c>
      <c r="AK1481" s="15">
        <v>41529</v>
      </c>
      <c r="AL1481">
        <v>4790.6899999999996</v>
      </c>
      <c r="AM1481">
        <f t="shared" si="69"/>
        <v>33</v>
      </c>
      <c r="AN1481" t="str">
        <f t="shared" si="70"/>
        <v>29-33</v>
      </c>
      <c r="AO1481" t="str">
        <f t="shared" si="71"/>
        <v>4.000 a 5.999</v>
      </c>
    </row>
    <row r="1482" spans="1:41" x14ac:dyDescent="0.25">
      <c r="A1482" t="s">
        <v>5327</v>
      </c>
      <c r="B1482" t="s">
        <v>239</v>
      </c>
      <c r="C1482">
        <v>3305340</v>
      </c>
      <c r="D1482">
        <v>10928881601</v>
      </c>
      <c r="E1482" t="s">
        <v>5328</v>
      </c>
      <c r="F1482" t="s">
        <v>209</v>
      </c>
      <c r="G1482" t="s">
        <v>5329</v>
      </c>
      <c r="H1482" t="s">
        <v>335</v>
      </c>
      <c r="I1482" t="s">
        <v>212</v>
      </c>
      <c r="K1482" t="s">
        <v>213</v>
      </c>
      <c r="M1482">
        <v>773</v>
      </c>
      <c r="N1482" t="s">
        <v>558</v>
      </c>
      <c r="O1482" t="s">
        <v>283</v>
      </c>
      <c r="P1482">
        <v>211</v>
      </c>
      <c r="Q1482" t="s">
        <v>245</v>
      </c>
      <c r="R1482" t="s">
        <v>244</v>
      </c>
      <c r="T1482" t="s">
        <v>252</v>
      </c>
      <c r="U1482" t="s">
        <v>9755</v>
      </c>
      <c r="V1482">
        <v>1</v>
      </c>
      <c r="W1482">
        <v>1</v>
      </c>
      <c r="X1482" t="s">
        <v>218</v>
      </c>
      <c r="Z1482" t="s">
        <v>219</v>
      </c>
      <c r="AC1482">
        <v>0</v>
      </c>
      <c r="AE1482">
        <v>0</v>
      </c>
      <c r="AI1482" t="s">
        <v>220</v>
      </c>
      <c r="AJ1482" t="s">
        <v>221</v>
      </c>
      <c r="AK1482" s="15">
        <v>44795</v>
      </c>
      <c r="AL1482">
        <v>7826.59</v>
      </c>
      <c r="AM1482">
        <f t="shared" si="69"/>
        <v>31</v>
      </c>
      <c r="AN1482" t="str">
        <f t="shared" si="70"/>
        <v>29-33</v>
      </c>
      <c r="AO1482" t="str">
        <f t="shared" si="71"/>
        <v>6.000 a 7.999</v>
      </c>
    </row>
    <row r="1483" spans="1:41" x14ac:dyDescent="0.25">
      <c r="A1483" t="s">
        <v>5330</v>
      </c>
      <c r="B1483" t="s">
        <v>207</v>
      </c>
      <c r="C1483">
        <v>1065738</v>
      </c>
      <c r="D1483">
        <v>1553015606</v>
      </c>
      <c r="E1483" t="s">
        <v>4085</v>
      </c>
      <c r="F1483" t="s">
        <v>209</v>
      </c>
      <c r="G1483" t="s">
        <v>5331</v>
      </c>
      <c r="H1483" t="s">
        <v>225</v>
      </c>
      <c r="I1483" t="s">
        <v>212</v>
      </c>
      <c r="K1483" t="s">
        <v>213</v>
      </c>
      <c r="M1483">
        <v>131</v>
      </c>
      <c r="N1483" t="s">
        <v>357</v>
      </c>
      <c r="O1483" t="s">
        <v>215</v>
      </c>
      <c r="P1483">
        <v>131</v>
      </c>
      <c r="Q1483" t="s">
        <v>357</v>
      </c>
      <c r="R1483" t="s">
        <v>215</v>
      </c>
      <c r="T1483" t="s">
        <v>217</v>
      </c>
      <c r="U1483" t="s">
        <v>9756</v>
      </c>
      <c r="V1483">
        <v>1</v>
      </c>
      <c r="W1483">
        <v>1</v>
      </c>
      <c r="X1483" t="s">
        <v>218</v>
      </c>
      <c r="Z1483" t="s">
        <v>219</v>
      </c>
      <c r="AB1483" t="s">
        <v>5332</v>
      </c>
      <c r="AC1483">
        <v>0</v>
      </c>
      <c r="AE1483">
        <v>26254</v>
      </c>
      <c r="AF1483" t="s">
        <v>372</v>
      </c>
      <c r="AG1483" t="s">
        <v>5333</v>
      </c>
      <c r="AH1483" t="s">
        <v>219</v>
      </c>
      <c r="AI1483" t="s">
        <v>220</v>
      </c>
      <c r="AJ1483" t="s">
        <v>221</v>
      </c>
      <c r="AK1483" s="15">
        <v>41561</v>
      </c>
      <c r="AL1483">
        <v>5434.85</v>
      </c>
      <c r="AM1483">
        <f t="shared" si="69"/>
        <v>38</v>
      </c>
      <c r="AN1483" t="str">
        <f t="shared" si="70"/>
        <v>34-38</v>
      </c>
      <c r="AO1483" t="str">
        <f t="shared" si="71"/>
        <v>4.000 a 5.999</v>
      </c>
    </row>
    <row r="1484" spans="1:41" x14ac:dyDescent="0.25">
      <c r="A1484" t="s">
        <v>5334</v>
      </c>
      <c r="B1484" t="s">
        <v>207</v>
      </c>
      <c r="C1484">
        <v>3922467</v>
      </c>
      <c r="D1484">
        <v>7657703695</v>
      </c>
      <c r="E1484" t="s">
        <v>5335</v>
      </c>
      <c r="F1484" t="s">
        <v>209</v>
      </c>
      <c r="G1484" t="s">
        <v>5336</v>
      </c>
      <c r="H1484" t="s">
        <v>211</v>
      </c>
      <c r="I1484" t="s">
        <v>212</v>
      </c>
      <c r="K1484" t="s">
        <v>213</v>
      </c>
      <c r="M1484">
        <v>314</v>
      </c>
      <c r="N1484" t="s">
        <v>641</v>
      </c>
      <c r="O1484" t="s">
        <v>362</v>
      </c>
      <c r="P1484">
        <v>314</v>
      </c>
      <c r="Q1484" t="s">
        <v>641</v>
      </c>
      <c r="R1484" t="s">
        <v>362</v>
      </c>
      <c r="T1484" t="s">
        <v>263</v>
      </c>
      <c r="U1484" t="s">
        <v>9755</v>
      </c>
      <c r="V1484">
        <v>4</v>
      </c>
      <c r="W1484">
        <v>4</v>
      </c>
      <c r="X1484" t="s">
        <v>218</v>
      </c>
      <c r="Z1484" t="s">
        <v>219</v>
      </c>
      <c r="AC1484">
        <v>0</v>
      </c>
      <c r="AE1484">
        <v>0</v>
      </c>
      <c r="AI1484" t="s">
        <v>220</v>
      </c>
      <c r="AJ1484" t="s">
        <v>221</v>
      </c>
      <c r="AK1484" s="15">
        <v>42804</v>
      </c>
      <c r="AL1484">
        <v>5694.97</v>
      </c>
      <c r="AM1484">
        <f t="shared" si="69"/>
        <v>35</v>
      </c>
      <c r="AN1484" t="str">
        <f t="shared" si="70"/>
        <v>34-38</v>
      </c>
      <c r="AO1484" t="str">
        <f t="shared" si="71"/>
        <v>4.000 a 5.999</v>
      </c>
    </row>
    <row r="1485" spans="1:41" x14ac:dyDescent="0.25">
      <c r="A1485" t="s">
        <v>5337</v>
      </c>
      <c r="B1485" t="s">
        <v>207</v>
      </c>
      <c r="C1485">
        <v>1672568</v>
      </c>
      <c r="D1485">
        <v>4027058666</v>
      </c>
      <c r="E1485" t="s">
        <v>5338</v>
      </c>
      <c r="F1485" t="s">
        <v>209</v>
      </c>
      <c r="G1485" t="s">
        <v>5339</v>
      </c>
      <c r="H1485" t="s">
        <v>225</v>
      </c>
      <c r="I1485" t="s">
        <v>212</v>
      </c>
      <c r="K1485" t="s">
        <v>213</v>
      </c>
      <c r="L1485" t="s">
        <v>235</v>
      </c>
      <c r="M1485">
        <v>798</v>
      </c>
      <c r="N1485" t="s">
        <v>4915</v>
      </c>
      <c r="O1485" t="s">
        <v>237</v>
      </c>
      <c r="P1485">
        <v>1155</v>
      </c>
      <c r="Q1485" t="s">
        <v>985</v>
      </c>
      <c r="R1485" t="s">
        <v>237</v>
      </c>
      <c r="T1485" t="s">
        <v>230</v>
      </c>
      <c r="U1485" t="s">
        <v>9755</v>
      </c>
      <c r="V1485">
        <v>4</v>
      </c>
      <c r="W1485">
        <v>10</v>
      </c>
      <c r="X1485" t="s">
        <v>218</v>
      </c>
      <c r="Z1485" t="s">
        <v>219</v>
      </c>
      <c r="AC1485">
        <v>0</v>
      </c>
      <c r="AE1485">
        <v>0</v>
      </c>
      <c r="AI1485" t="s">
        <v>220</v>
      </c>
      <c r="AJ1485" t="s">
        <v>221</v>
      </c>
      <c r="AK1485" s="15">
        <v>39835</v>
      </c>
      <c r="AL1485">
        <v>5989.26</v>
      </c>
      <c r="AM1485">
        <f t="shared" si="69"/>
        <v>43</v>
      </c>
      <c r="AN1485" t="str">
        <f t="shared" si="70"/>
        <v>39-43</v>
      </c>
      <c r="AO1485" t="str">
        <f t="shared" si="71"/>
        <v>4.000 a 5.999</v>
      </c>
    </row>
    <row r="1486" spans="1:41" x14ac:dyDescent="0.25">
      <c r="A1486" t="s">
        <v>5340</v>
      </c>
      <c r="B1486" t="s">
        <v>207</v>
      </c>
      <c r="C1486">
        <v>1660013</v>
      </c>
      <c r="D1486">
        <v>5771263699</v>
      </c>
      <c r="E1486" t="s">
        <v>5341</v>
      </c>
      <c r="F1486" t="s">
        <v>209</v>
      </c>
      <c r="G1486" t="s">
        <v>5342</v>
      </c>
      <c r="H1486" t="s">
        <v>211</v>
      </c>
      <c r="I1486" t="s">
        <v>212</v>
      </c>
      <c r="K1486" t="s">
        <v>213</v>
      </c>
      <c r="L1486" t="s">
        <v>5343</v>
      </c>
      <c r="M1486">
        <v>294</v>
      </c>
      <c r="N1486" t="s">
        <v>646</v>
      </c>
      <c r="O1486" t="s">
        <v>362</v>
      </c>
      <c r="P1486">
        <v>294</v>
      </c>
      <c r="Q1486" t="s">
        <v>646</v>
      </c>
      <c r="R1486" t="s">
        <v>362</v>
      </c>
      <c r="T1486" t="s">
        <v>263</v>
      </c>
      <c r="U1486" t="s">
        <v>9755</v>
      </c>
      <c r="V1486">
        <v>4</v>
      </c>
      <c r="W1486">
        <v>9</v>
      </c>
      <c r="X1486" t="s">
        <v>218</v>
      </c>
      <c r="Z1486" t="s">
        <v>219</v>
      </c>
      <c r="AC1486">
        <v>0</v>
      </c>
      <c r="AE1486">
        <v>0</v>
      </c>
      <c r="AI1486" t="s">
        <v>220</v>
      </c>
      <c r="AJ1486" t="s">
        <v>221</v>
      </c>
      <c r="AK1486" s="15">
        <v>39730</v>
      </c>
      <c r="AL1486">
        <v>6895.57</v>
      </c>
      <c r="AM1486">
        <f t="shared" si="69"/>
        <v>38</v>
      </c>
      <c r="AN1486" t="str">
        <f t="shared" si="70"/>
        <v>34-38</v>
      </c>
      <c r="AO1486" t="str">
        <f t="shared" si="71"/>
        <v>6.000 a 7.999</v>
      </c>
    </row>
    <row r="1487" spans="1:41" x14ac:dyDescent="0.25">
      <c r="A1487" t="s">
        <v>5344</v>
      </c>
      <c r="B1487" t="s">
        <v>207</v>
      </c>
      <c r="C1487">
        <v>2410902</v>
      </c>
      <c r="D1487">
        <v>1550490621</v>
      </c>
      <c r="E1487" t="s">
        <v>5345</v>
      </c>
      <c r="F1487" t="s">
        <v>209</v>
      </c>
      <c r="G1487" t="s">
        <v>5346</v>
      </c>
      <c r="H1487" t="s">
        <v>225</v>
      </c>
      <c r="I1487" t="s">
        <v>212</v>
      </c>
      <c r="K1487" t="s">
        <v>213</v>
      </c>
      <c r="M1487">
        <v>271</v>
      </c>
      <c r="N1487" t="s">
        <v>1118</v>
      </c>
      <c r="O1487" t="s">
        <v>345</v>
      </c>
      <c r="P1487">
        <v>271</v>
      </c>
      <c r="Q1487" t="s">
        <v>1118</v>
      </c>
      <c r="R1487" t="s">
        <v>345</v>
      </c>
      <c r="T1487" t="s">
        <v>217</v>
      </c>
      <c r="U1487" t="s">
        <v>9754</v>
      </c>
      <c r="V1487">
        <v>4</v>
      </c>
      <c r="W1487">
        <v>4</v>
      </c>
      <c r="X1487" t="s">
        <v>218</v>
      </c>
      <c r="Z1487" t="s">
        <v>219</v>
      </c>
      <c r="AC1487">
        <v>0</v>
      </c>
      <c r="AE1487">
        <v>0</v>
      </c>
      <c r="AI1487" t="s">
        <v>220</v>
      </c>
      <c r="AJ1487" t="s">
        <v>221</v>
      </c>
      <c r="AK1487" s="15">
        <v>42944</v>
      </c>
      <c r="AL1487">
        <v>3181.04</v>
      </c>
      <c r="AM1487">
        <f t="shared" si="69"/>
        <v>36</v>
      </c>
      <c r="AN1487" t="str">
        <f t="shared" si="70"/>
        <v>34-38</v>
      </c>
      <c r="AO1487" t="str">
        <f t="shared" si="71"/>
        <v>2.000 a 3.999</v>
      </c>
    </row>
    <row r="1488" spans="1:41" x14ac:dyDescent="0.25">
      <c r="A1488" t="s">
        <v>5347</v>
      </c>
      <c r="B1488" t="s">
        <v>239</v>
      </c>
      <c r="C1488">
        <v>1199628</v>
      </c>
      <c r="D1488">
        <v>8999118622</v>
      </c>
      <c r="E1488" t="s">
        <v>5348</v>
      </c>
      <c r="F1488" t="s">
        <v>209</v>
      </c>
      <c r="G1488" t="s">
        <v>5349</v>
      </c>
      <c r="H1488" t="s">
        <v>225</v>
      </c>
      <c r="I1488" t="s">
        <v>212</v>
      </c>
      <c r="K1488" t="s">
        <v>213</v>
      </c>
      <c r="M1488">
        <v>771</v>
      </c>
      <c r="N1488" t="s">
        <v>303</v>
      </c>
      <c r="O1488" t="s">
        <v>283</v>
      </c>
      <c r="P1488">
        <v>746</v>
      </c>
      <c r="Q1488" t="s">
        <v>289</v>
      </c>
      <c r="R1488" t="s">
        <v>283</v>
      </c>
      <c r="T1488" t="s">
        <v>217</v>
      </c>
      <c r="U1488" t="s">
        <v>9756</v>
      </c>
      <c r="V1488">
        <v>1</v>
      </c>
      <c r="W1488">
        <v>3</v>
      </c>
      <c r="X1488" t="s">
        <v>218</v>
      </c>
      <c r="Z1488" t="s">
        <v>219</v>
      </c>
      <c r="AC1488">
        <v>0</v>
      </c>
      <c r="AE1488">
        <v>0</v>
      </c>
      <c r="AI1488" t="s">
        <v>220</v>
      </c>
      <c r="AJ1488" t="s">
        <v>304</v>
      </c>
      <c r="AK1488" s="15">
        <v>43752</v>
      </c>
      <c r="AL1488">
        <v>6442.57</v>
      </c>
      <c r="AM1488">
        <f t="shared" si="69"/>
        <v>34</v>
      </c>
      <c r="AN1488" t="str">
        <f t="shared" si="70"/>
        <v>34-38</v>
      </c>
      <c r="AO1488" t="str">
        <f t="shared" si="71"/>
        <v>6.000 a 7.999</v>
      </c>
    </row>
    <row r="1489" spans="1:41" x14ac:dyDescent="0.25">
      <c r="A1489" t="s">
        <v>5350</v>
      </c>
      <c r="B1489" t="s">
        <v>207</v>
      </c>
      <c r="C1489">
        <v>2696821</v>
      </c>
      <c r="D1489">
        <v>9373838644</v>
      </c>
      <c r="E1489" t="s">
        <v>5351</v>
      </c>
      <c r="F1489" t="s">
        <v>209</v>
      </c>
      <c r="G1489" t="s">
        <v>5352</v>
      </c>
      <c r="H1489" t="s">
        <v>225</v>
      </c>
      <c r="I1489" t="s">
        <v>212</v>
      </c>
      <c r="K1489" t="s">
        <v>317</v>
      </c>
      <c r="M1489">
        <v>362</v>
      </c>
      <c r="N1489" t="s">
        <v>5353</v>
      </c>
      <c r="O1489" t="s">
        <v>215</v>
      </c>
      <c r="P1489">
        <v>360</v>
      </c>
      <c r="Q1489" t="s">
        <v>3872</v>
      </c>
      <c r="R1489" t="s">
        <v>215</v>
      </c>
      <c r="T1489" t="s">
        <v>263</v>
      </c>
      <c r="U1489" t="s">
        <v>9755</v>
      </c>
      <c r="V1489">
        <v>4</v>
      </c>
      <c r="W1489">
        <v>6</v>
      </c>
      <c r="X1489" t="s">
        <v>218</v>
      </c>
      <c r="Z1489" t="s">
        <v>219</v>
      </c>
      <c r="AC1489">
        <v>0</v>
      </c>
      <c r="AE1489">
        <v>0</v>
      </c>
      <c r="AI1489" t="s">
        <v>220</v>
      </c>
      <c r="AJ1489" t="s">
        <v>221</v>
      </c>
      <c r="AK1489" s="15">
        <v>41694</v>
      </c>
      <c r="AL1489">
        <v>5815.54</v>
      </c>
      <c r="AM1489">
        <f t="shared" si="69"/>
        <v>32</v>
      </c>
      <c r="AN1489" t="str">
        <f t="shared" si="70"/>
        <v>29-33</v>
      </c>
      <c r="AO1489" t="str">
        <f t="shared" si="71"/>
        <v>4.000 a 5.999</v>
      </c>
    </row>
    <row r="1490" spans="1:41" x14ac:dyDescent="0.25">
      <c r="A1490" t="s">
        <v>5354</v>
      </c>
      <c r="B1490" t="s">
        <v>207</v>
      </c>
      <c r="C1490">
        <v>2020289</v>
      </c>
      <c r="D1490">
        <v>8626911688</v>
      </c>
      <c r="E1490" t="s">
        <v>5355</v>
      </c>
      <c r="F1490" t="s">
        <v>209</v>
      </c>
      <c r="G1490" t="s">
        <v>5356</v>
      </c>
      <c r="H1490" t="s">
        <v>225</v>
      </c>
      <c r="I1490" t="s">
        <v>212</v>
      </c>
      <c r="K1490" t="s">
        <v>213</v>
      </c>
      <c r="M1490">
        <v>343</v>
      </c>
      <c r="N1490" t="s">
        <v>4649</v>
      </c>
      <c r="O1490" t="s">
        <v>215</v>
      </c>
      <c r="P1490">
        <v>340</v>
      </c>
      <c r="Q1490" t="s">
        <v>670</v>
      </c>
      <c r="R1490" t="s">
        <v>215</v>
      </c>
      <c r="T1490" t="s">
        <v>230</v>
      </c>
      <c r="U1490" t="s">
        <v>9755</v>
      </c>
      <c r="V1490">
        <v>4</v>
      </c>
      <c r="W1490">
        <v>7</v>
      </c>
      <c r="X1490" t="s">
        <v>218</v>
      </c>
      <c r="Z1490" t="s">
        <v>219</v>
      </c>
      <c r="AC1490">
        <v>0</v>
      </c>
      <c r="AE1490">
        <v>0</v>
      </c>
      <c r="AI1490" t="s">
        <v>220</v>
      </c>
      <c r="AJ1490" t="s">
        <v>221</v>
      </c>
      <c r="AK1490" s="15">
        <v>41394</v>
      </c>
      <c r="AL1490">
        <v>5350.97</v>
      </c>
      <c r="AM1490">
        <f t="shared" si="69"/>
        <v>35</v>
      </c>
      <c r="AN1490" t="str">
        <f t="shared" si="70"/>
        <v>34-38</v>
      </c>
      <c r="AO1490" t="str">
        <f t="shared" si="71"/>
        <v>4.000 a 5.999</v>
      </c>
    </row>
    <row r="1491" spans="1:41" x14ac:dyDescent="0.25">
      <c r="A1491" t="s">
        <v>5357</v>
      </c>
      <c r="B1491" t="s">
        <v>207</v>
      </c>
      <c r="C1491">
        <v>3229466</v>
      </c>
      <c r="D1491">
        <v>8055804680</v>
      </c>
      <c r="E1491" t="s">
        <v>5358</v>
      </c>
      <c r="F1491" t="s">
        <v>209</v>
      </c>
      <c r="G1491" t="s">
        <v>5359</v>
      </c>
      <c r="H1491" t="s">
        <v>225</v>
      </c>
      <c r="I1491" t="s">
        <v>212</v>
      </c>
      <c r="K1491" t="s">
        <v>213</v>
      </c>
      <c r="M1491">
        <v>1202</v>
      </c>
      <c r="N1491" t="s">
        <v>5179</v>
      </c>
      <c r="O1491" t="s">
        <v>215</v>
      </c>
      <c r="P1491">
        <v>944</v>
      </c>
      <c r="Q1491" t="s">
        <v>313</v>
      </c>
      <c r="R1491" t="s">
        <v>215</v>
      </c>
      <c r="T1491" t="s">
        <v>230</v>
      </c>
      <c r="U1491" t="s">
        <v>9755</v>
      </c>
      <c r="V1491">
        <v>2</v>
      </c>
      <c r="W1491">
        <v>2</v>
      </c>
      <c r="X1491" t="s">
        <v>218</v>
      </c>
      <c r="Z1491" t="s">
        <v>219</v>
      </c>
      <c r="AC1491">
        <v>0</v>
      </c>
      <c r="AE1491">
        <v>0</v>
      </c>
      <c r="AI1491" t="s">
        <v>220</v>
      </c>
      <c r="AJ1491" t="s">
        <v>221</v>
      </c>
      <c r="AK1491" s="15">
        <v>44250</v>
      </c>
      <c r="AL1491">
        <v>4541.6000000000004</v>
      </c>
      <c r="AM1491">
        <f t="shared" si="69"/>
        <v>35</v>
      </c>
      <c r="AN1491" t="str">
        <f t="shared" si="70"/>
        <v>34-38</v>
      </c>
      <c r="AO1491" t="str">
        <f t="shared" si="71"/>
        <v>4.000 a 5.999</v>
      </c>
    </row>
    <row r="1492" spans="1:41" x14ac:dyDescent="0.25">
      <c r="A1492" t="s">
        <v>5360</v>
      </c>
      <c r="B1492" t="s">
        <v>207</v>
      </c>
      <c r="C1492">
        <v>1103378</v>
      </c>
      <c r="D1492">
        <v>10514934638</v>
      </c>
      <c r="E1492" t="s">
        <v>5361</v>
      </c>
      <c r="F1492" t="s">
        <v>209</v>
      </c>
      <c r="G1492" t="s">
        <v>5362</v>
      </c>
      <c r="H1492" t="s">
        <v>225</v>
      </c>
      <c r="I1492" t="s">
        <v>212</v>
      </c>
      <c r="K1492" t="s">
        <v>213</v>
      </c>
      <c r="M1492">
        <v>92</v>
      </c>
      <c r="N1492" t="s">
        <v>724</v>
      </c>
      <c r="O1492" t="s">
        <v>228</v>
      </c>
      <c r="P1492">
        <v>92</v>
      </c>
      <c r="Q1492" t="s">
        <v>724</v>
      </c>
      <c r="R1492" t="s">
        <v>228</v>
      </c>
      <c r="T1492" t="s">
        <v>263</v>
      </c>
      <c r="U1492" t="s">
        <v>9756</v>
      </c>
      <c r="V1492">
        <v>2</v>
      </c>
      <c r="W1492">
        <v>3</v>
      </c>
      <c r="X1492" t="s">
        <v>218</v>
      </c>
      <c r="Z1492" t="s">
        <v>219</v>
      </c>
      <c r="AC1492">
        <v>0</v>
      </c>
      <c r="AE1492">
        <v>0</v>
      </c>
      <c r="AI1492" t="s">
        <v>220</v>
      </c>
      <c r="AJ1492" t="s">
        <v>221</v>
      </c>
      <c r="AK1492" s="15">
        <v>43262</v>
      </c>
      <c r="AL1492">
        <v>15522.67</v>
      </c>
      <c r="AM1492">
        <f t="shared" si="69"/>
        <v>31</v>
      </c>
      <c r="AN1492" t="str">
        <f t="shared" si="70"/>
        <v>29-33</v>
      </c>
      <c r="AO1492" t="str">
        <f t="shared" si="71"/>
        <v>14.000 a 15.999</v>
      </c>
    </row>
    <row r="1493" spans="1:41" x14ac:dyDescent="0.25">
      <c r="A1493" t="s">
        <v>5363</v>
      </c>
      <c r="B1493" t="s">
        <v>207</v>
      </c>
      <c r="C1493">
        <v>3692473</v>
      </c>
      <c r="D1493">
        <v>10272311600</v>
      </c>
      <c r="E1493" t="s">
        <v>5364</v>
      </c>
      <c r="F1493" t="s">
        <v>209</v>
      </c>
      <c r="G1493" t="s">
        <v>5365</v>
      </c>
      <c r="H1493" t="s">
        <v>225</v>
      </c>
      <c r="I1493" t="s">
        <v>212</v>
      </c>
      <c r="K1493" t="s">
        <v>213</v>
      </c>
      <c r="L1493" t="s">
        <v>261</v>
      </c>
      <c r="M1493">
        <v>617</v>
      </c>
      <c r="N1493" t="s">
        <v>1329</v>
      </c>
      <c r="O1493" t="s">
        <v>215</v>
      </c>
      <c r="P1493">
        <v>262</v>
      </c>
      <c r="Q1493" t="s">
        <v>352</v>
      </c>
      <c r="R1493" t="s">
        <v>215</v>
      </c>
      <c r="T1493" t="s">
        <v>217</v>
      </c>
      <c r="U1493" t="s">
        <v>9756</v>
      </c>
      <c r="V1493">
        <v>4</v>
      </c>
      <c r="W1493">
        <v>5</v>
      </c>
      <c r="X1493" t="s">
        <v>218</v>
      </c>
      <c r="Z1493" t="s">
        <v>219</v>
      </c>
      <c r="AC1493">
        <v>0</v>
      </c>
      <c r="AE1493">
        <v>0</v>
      </c>
      <c r="AI1493" t="s">
        <v>220</v>
      </c>
      <c r="AJ1493" t="s">
        <v>221</v>
      </c>
      <c r="AK1493" s="15">
        <v>41383</v>
      </c>
      <c r="AL1493">
        <v>7103.91</v>
      </c>
      <c r="AM1493">
        <f t="shared" si="69"/>
        <v>33</v>
      </c>
      <c r="AN1493" t="str">
        <f t="shared" si="70"/>
        <v>29-33</v>
      </c>
      <c r="AO1493" t="str">
        <f t="shared" si="71"/>
        <v>6.000 a 7.999</v>
      </c>
    </row>
    <row r="1494" spans="1:41" x14ac:dyDescent="0.25">
      <c r="A1494" t="s">
        <v>5366</v>
      </c>
      <c r="B1494" t="s">
        <v>239</v>
      </c>
      <c r="C1494">
        <v>3154838</v>
      </c>
      <c r="D1494">
        <v>6639924609</v>
      </c>
      <c r="E1494" t="s">
        <v>5367</v>
      </c>
      <c r="F1494" t="s">
        <v>209</v>
      </c>
      <c r="G1494" t="s">
        <v>5368</v>
      </c>
      <c r="H1494" t="s">
        <v>211</v>
      </c>
      <c r="I1494" t="s">
        <v>212</v>
      </c>
      <c r="K1494" t="s">
        <v>213</v>
      </c>
      <c r="M1494">
        <v>771</v>
      </c>
      <c r="N1494" t="s">
        <v>303</v>
      </c>
      <c r="O1494" t="s">
        <v>283</v>
      </c>
      <c r="P1494">
        <v>746</v>
      </c>
      <c r="Q1494" t="s">
        <v>289</v>
      </c>
      <c r="R1494" t="s">
        <v>283</v>
      </c>
      <c r="T1494" t="s">
        <v>217</v>
      </c>
      <c r="U1494" t="s">
        <v>9756</v>
      </c>
      <c r="V1494">
        <v>3</v>
      </c>
      <c r="W1494">
        <v>3</v>
      </c>
      <c r="X1494" t="s">
        <v>218</v>
      </c>
      <c r="Z1494" t="s">
        <v>219</v>
      </c>
      <c r="AB1494" t="s">
        <v>827</v>
      </c>
      <c r="AC1494">
        <v>0</v>
      </c>
      <c r="AE1494">
        <v>0</v>
      </c>
      <c r="AG1494" t="s">
        <v>5369</v>
      </c>
      <c r="AH1494" t="s">
        <v>5370</v>
      </c>
      <c r="AI1494" t="s">
        <v>220</v>
      </c>
      <c r="AJ1494" t="s">
        <v>304</v>
      </c>
      <c r="AK1494" s="15">
        <v>43787</v>
      </c>
      <c r="AL1494">
        <v>7541.25</v>
      </c>
      <c r="AM1494">
        <f t="shared" si="69"/>
        <v>39</v>
      </c>
      <c r="AN1494" t="str">
        <f t="shared" si="70"/>
        <v>39-43</v>
      </c>
      <c r="AO1494" t="str">
        <f t="shared" si="71"/>
        <v>6.000 a 7.999</v>
      </c>
    </row>
    <row r="1495" spans="1:41" x14ac:dyDescent="0.25">
      <c r="A1495" t="s">
        <v>5371</v>
      </c>
      <c r="B1495" t="s">
        <v>207</v>
      </c>
      <c r="C1495">
        <v>2094694</v>
      </c>
      <c r="D1495">
        <v>9782700614</v>
      </c>
      <c r="E1495" t="s">
        <v>5372</v>
      </c>
      <c r="F1495" t="s">
        <v>209</v>
      </c>
      <c r="G1495" t="s">
        <v>5373</v>
      </c>
      <c r="H1495" t="s">
        <v>225</v>
      </c>
      <c r="I1495" t="s">
        <v>212</v>
      </c>
      <c r="K1495" t="s">
        <v>213</v>
      </c>
      <c r="M1495">
        <v>305</v>
      </c>
      <c r="N1495" t="s">
        <v>407</v>
      </c>
      <c r="O1495" t="s">
        <v>362</v>
      </c>
      <c r="P1495">
        <v>305</v>
      </c>
      <c r="Q1495" t="s">
        <v>407</v>
      </c>
      <c r="R1495" t="s">
        <v>362</v>
      </c>
      <c r="T1495" t="s">
        <v>230</v>
      </c>
      <c r="U1495" t="s">
        <v>9756</v>
      </c>
      <c r="V1495">
        <v>2</v>
      </c>
      <c r="W1495">
        <v>2</v>
      </c>
      <c r="X1495" t="s">
        <v>218</v>
      </c>
      <c r="Z1495" t="s">
        <v>219</v>
      </c>
      <c r="AC1495">
        <v>0</v>
      </c>
      <c r="AE1495">
        <v>0</v>
      </c>
      <c r="AI1495" t="s">
        <v>220</v>
      </c>
      <c r="AJ1495" t="s">
        <v>304</v>
      </c>
      <c r="AK1495" s="15">
        <v>44106</v>
      </c>
      <c r="AL1495">
        <v>7311.25</v>
      </c>
      <c r="AM1495">
        <f t="shared" si="69"/>
        <v>33</v>
      </c>
      <c r="AN1495" t="str">
        <f t="shared" si="70"/>
        <v>29-33</v>
      </c>
      <c r="AO1495" t="str">
        <f t="shared" si="71"/>
        <v>6.000 a 7.999</v>
      </c>
    </row>
    <row r="1496" spans="1:41" x14ac:dyDescent="0.25">
      <c r="A1496" t="s">
        <v>5374</v>
      </c>
      <c r="B1496" t="s">
        <v>207</v>
      </c>
      <c r="C1496">
        <v>3299461</v>
      </c>
      <c r="D1496">
        <v>1921996684</v>
      </c>
      <c r="E1496" t="s">
        <v>5375</v>
      </c>
      <c r="F1496" t="s">
        <v>209</v>
      </c>
      <c r="G1496" t="s">
        <v>5376</v>
      </c>
      <c r="H1496" t="s">
        <v>225</v>
      </c>
      <c r="I1496" t="s">
        <v>212</v>
      </c>
      <c r="K1496" t="s">
        <v>213</v>
      </c>
      <c r="M1496">
        <v>250</v>
      </c>
      <c r="N1496" t="s">
        <v>3458</v>
      </c>
      <c r="O1496" t="s">
        <v>215</v>
      </c>
      <c r="P1496">
        <v>247</v>
      </c>
      <c r="Q1496" t="s">
        <v>940</v>
      </c>
      <c r="R1496" t="s">
        <v>215</v>
      </c>
      <c r="S1496" t="s">
        <v>5377</v>
      </c>
      <c r="T1496" t="s">
        <v>290</v>
      </c>
      <c r="U1496" t="s">
        <v>9755</v>
      </c>
      <c r="V1496">
        <v>1</v>
      </c>
      <c r="W1496">
        <v>1</v>
      </c>
      <c r="X1496" t="s">
        <v>218</v>
      </c>
      <c r="Z1496" t="s">
        <v>219</v>
      </c>
      <c r="AC1496">
        <v>0</v>
      </c>
      <c r="AE1496">
        <v>0</v>
      </c>
      <c r="AI1496" t="s">
        <v>220</v>
      </c>
      <c r="AJ1496" t="s">
        <v>221</v>
      </c>
      <c r="AK1496" s="15">
        <v>44747</v>
      </c>
      <c r="AL1496">
        <v>2446.96</v>
      </c>
      <c r="AM1496">
        <f t="shared" si="69"/>
        <v>25</v>
      </c>
      <c r="AN1496" t="str">
        <f t="shared" si="70"/>
        <v>24-28</v>
      </c>
      <c r="AO1496" t="str">
        <f t="shared" si="71"/>
        <v>2.000 a 3.999</v>
      </c>
    </row>
    <row r="1497" spans="1:41" x14ac:dyDescent="0.25">
      <c r="A1497" t="s">
        <v>5378</v>
      </c>
      <c r="B1497" t="s">
        <v>239</v>
      </c>
      <c r="C1497">
        <v>2840931</v>
      </c>
      <c r="D1497">
        <v>7852417604</v>
      </c>
      <c r="E1497" t="s">
        <v>5379</v>
      </c>
      <c r="F1497" t="s">
        <v>209</v>
      </c>
      <c r="G1497" t="s">
        <v>5380</v>
      </c>
      <c r="H1497" t="s">
        <v>335</v>
      </c>
      <c r="I1497" t="s">
        <v>212</v>
      </c>
      <c r="K1497" t="s">
        <v>213</v>
      </c>
      <c r="M1497">
        <v>211</v>
      </c>
      <c r="N1497" t="s">
        <v>245</v>
      </c>
      <c r="O1497" t="s">
        <v>244</v>
      </c>
      <c r="P1497">
        <v>211</v>
      </c>
      <c r="Q1497" t="s">
        <v>245</v>
      </c>
      <c r="R1497" t="s">
        <v>244</v>
      </c>
      <c r="T1497" t="s">
        <v>217</v>
      </c>
      <c r="U1497" t="s">
        <v>9756</v>
      </c>
      <c r="V1497">
        <v>4</v>
      </c>
      <c r="W1497">
        <v>4</v>
      </c>
      <c r="X1497" t="s">
        <v>381</v>
      </c>
      <c r="Z1497" t="s">
        <v>219</v>
      </c>
      <c r="AB1497" t="s">
        <v>382</v>
      </c>
      <c r="AC1497">
        <v>0</v>
      </c>
      <c r="AE1497">
        <v>26443</v>
      </c>
      <c r="AF1497" t="s">
        <v>383</v>
      </c>
      <c r="AG1497" t="s">
        <v>5381</v>
      </c>
      <c r="AH1497" t="s">
        <v>219</v>
      </c>
      <c r="AI1497" t="s">
        <v>220</v>
      </c>
      <c r="AJ1497" t="s">
        <v>221</v>
      </c>
      <c r="AK1497" s="15">
        <v>42926</v>
      </c>
      <c r="AL1497">
        <v>6837.25</v>
      </c>
      <c r="AM1497">
        <f t="shared" si="69"/>
        <v>37</v>
      </c>
      <c r="AN1497" t="str">
        <f t="shared" si="70"/>
        <v>34-38</v>
      </c>
      <c r="AO1497" t="str">
        <f t="shared" si="71"/>
        <v>6.000 a 7.999</v>
      </c>
    </row>
    <row r="1498" spans="1:41" x14ac:dyDescent="0.25">
      <c r="A1498" t="s">
        <v>5382</v>
      </c>
      <c r="B1498" t="s">
        <v>207</v>
      </c>
      <c r="C1498">
        <v>3055273</v>
      </c>
      <c r="D1498">
        <v>75098911672</v>
      </c>
      <c r="E1498" t="s">
        <v>5383</v>
      </c>
      <c r="F1498" t="s">
        <v>233</v>
      </c>
      <c r="G1498" t="s">
        <v>5384</v>
      </c>
      <c r="H1498" t="s">
        <v>225</v>
      </c>
      <c r="I1498" t="s">
        <v>212</v>
      </c>
      <c r="K1498" t="s">
        <v>213</v>
      </c>
      <c r="M1498">
        <v>89</v>
      </c>
      <c r="N1498" t="s">
        <v>679</v>
      </c>
      <c r="O1498" t="s">
        <v>215</v>
      </c>
      <c r="P1498">
        <v>89</v>
      </c>
      <c r="Q1498" t="s">
        <v>679</v>
      </c>
      <c r="R1498" t="s">
        <v>215</v>
      </c>
      <c r="T1498" t="s">
        <v>290</v>
      </c>
      <c r="U1498" t="s">
        <v>9754</v>
      </c>
      <c r="V1498">
        <v>1</v>
      </c>
      <c r="W1498">
        <v>3</v>
      </c>
      <c r="X1498" t="s">
        <v>218</v>
      </c>
      <c r="Z1498" t="s">
        <v>219</v>
      </c>
      <c r="AC1498">
        <v>0</v>
      </c>
      <c r="AE1498">
        <v>0</v>
      </c>
      <c r="AI1498" t="s">
        <v>220</v>
      </c>
      <c r="AJ1498" t="s">
        <v>221</v>
      </c>
      <c r="AK1498" s="15">
        <v>43286</v>
      </c>
      <c r="AL1498">
        <v>2099.7399999999998</v>
      </c>
      <c r="AM1498">
        <f t="shared" si="69"/>
        <v>58</v>
      </c>
      <c r="AN1498" t="str">
        <f t="shared" si="70"/>
        <v>54-58</v>
      </c>
      <c r="AO1498" t="str">
        <f t="shared" si="71"/>
        <v>2.000 a 3.999</v>
      </c>
    </row>
    <row r="1499" spans="1:41" x14ac:dyDescent="0.25">
      <c r="A1499" t="s">
        <v>5385</v>
      </c>
      <c r="B1499" t="s">
        <v>207</v>
      </c>
      <c r="C1499">
        <v>1753690</v>
      </c>
      <c r="D1499">
        <v>7972320608</v>
      </c>
      <c r="E1499" t="s">
        <v>5386</v>
      </c>
      <c r="F1499" t="s">
        <v>209</v>
      </c>
      <c r="G1499" t="s">
        <v>5387</v>
      </c>
      <c r="H1499" t="s">
        <v>335</v>
      </c>
      <c r="I1499" t="s">
        <v>212</v>
      </c>
      <c r="K1499" t="s">
        <v>213</v>
      </c>
      <c r="M1499">
        <v>284</v>
      </c>
      <c r="N1499" t="s">
        <v>900</v>
      </c>
      <c r="O1499" t="s">
        <v>215</v>
      </c>
      <c r="P1499">
        <v>274</v>
      </c>
      <c r="Q1499" t="s">
        <v>963</v>
      </c>
      <c r="R1499" t="s">
        <v>215</v>
      </c>
      <c r="T1499" t="s">
        <v>230</v>
      </c>
      <c r="U1499" t="s">
        <v>9755</v>
      </c>
      <c r="V1499">
        <v>4</v>
      </c>
      <c r="W1499">
        <v>9</v>
      </c>
      <c r="X1499" t="s">
        <v>218</v>
      </c>
      <c r="Z1499" t="s">
        <v>219</v>
      </c>
      <c r="AC1499">
        <v>0</v>
      </c>
      <c r="AE1499">
        <v>0</v>
      </c>
      <c r="AI1499" t="s">
        <v>220</v>
      </c>
      <c r="AJ1499" t="s">
        <v>221</v>
      </c>
      <c r="AK1499" s="15">
        <v>40210</v>
      </c>
      <c r="AL1499">
        <v>5665.55</v>
      </c>
      <c r="AM1499">
        <f t="shared" si="69"/>
        <v>37</v>
      </c>
      <c r="AN1499" t="str">
        <f t="shared" si="70"/>
        <v>34-38</v>
      </c>
      <c r="AO1499" t="str">
        <f t="shared" si="71"/>
        <v>4.000 a 5.999</v>
      </c>
    </row>
    <row r="1500" spans="1:41" x14ac:dyDescent="0.25">
      <c r="A1500" t="s">
        <v>5388</v>
      </c>
      <c r="B1500" t="s">
        <v>207</v>
      </c>
      <c r="C1500">
        <v>1651826</v>
      </c>
      <c r="D1500">
        <v>6736698669</v>
      </c>
      <c r="E1500" t="s">
        <v>5389</v>
      </c>
      <c r="F1500" t="s">
        <v>209</v>
      </c>
      <c r="G1500" t="s">
        <v>5390</v>
      </c>
      <c r="H1500" t="s">
        <v>225</v>
      </c>
      <c r="I1500" t="s">
        <v>212</v>
      </c>
      <c r="K1500" t="s">
        <v>213</v>
      </c>
      <c r="L1500" t="s">
        <v>637</v>
      </c>
      <c r="M1500">
        <v>869</v>
      </c>
      <c r="N1500" t="s">
        <v>1140</v>
      </c>
      <c r="O1500" t="s">
        <v>215</v>
      </c>
      <c r="P1500">
        <v>59</v>
      </c>
      <c r="Q1500" t="s">
        <v>251</v>
      </c>
      <c r="R1500" t="s">
        <v>215</v>
      </c>
      <c r="T1500" t="s">
        <v>230</v>
      </c>
      <c r="U1500" t="s">
        <v>9756</v>
      </c>
      <c r="V1500">
        <v>4</v>
      </c>
      <c r="W1500">
        <v>10</v>
      </c>
      <c r="X1500" t="s">
        <v>218</v>
      </c>
      <c r="Z1500" t="s">
        <v>219</v>
      </c>
      <c r="AC1500">
        <v>0</v>
      </c>
      <c r="AE1500">
        <v>0</v>
      </c>
      <c r="AI1500" t="s">
        <v>220</v>
      </c>
      <c r="AJ1500" t="s">
        <v>221</v>
      </c>
      <c r="AK1500" s="15">
        <v>39680</v>
      </c>
      <c r="AL1500">
        <v>10718.82</v>
      </c>
      <c r="AM1500">
        <f t="shared" si="69"/>
        <v>37</v>
      </c>
      <c r="AN1500" t="str">
        <f t="shared" si="70"/>
        <v>34-38</v>
      </c>
      <c r="AO1500" t="str">
        <f t="shared" si="71"/>
        <v>10.000 a 11.999</v>
      </c>
    </row>
    <row r="1501" spans="1:41" x14ac:dyDescent="0.25">
      <c r="A1501" t="s">
        <v>5391</v>
      </c>
      <c r="B1501" t="s">
        <v>207</v>
      </c>
      <c r="C1501">
        <v>1250360</v>
      </c>
      <c r="D1501">
        <v>4592892682</v>
      </c>
      <c r="E1501" t="s">
        <v>5392</v>
      </c>
      <c r="F1501" t="s">
        <v>209</v>
      </c>
      <c r="G1501" t="s">
        <v>5393</v>
      </c>
      <c r="H1501" t="s">
        <v>211</v>
      </c>
      <c r="I1501" t="s">
        <v>212</v>
      </c>
      <c r="K1501" t="s">
        <v>213</v>
      </c>
      <c r="M1501">
        <v>675</v>
      </c>
      <c r="N1501" t="s">
        <v>3609</v>
      </c>
      <c r="O1501" t="s">
        <v>215</v>
      </c>
      <c r="P1501">
        <v>59</v>
      </c>
      <c r="Q1501" t="s">
        <v>251</v>
      </c>
      <c r="R1501" t="s">
        <v>215</v>
      </c>
      <c r="T1501" t="s">
        <v>327</v>
      </c>
      <c r="U1501" t="s">
        <v>9755</v>
      </c>
      <c r="V1501">
        <v>1</v>
      </c>
      <c r="W1501">
        <v>1</v>
      </c>
      <c r="X1501" t="s">
        <v>218</v>
      </c>
      <c r="Z1501" t="s">
        <v>219</v>
      </c>
      <c r="AC1501">
        <v>0</v>
      </c>
      <c r="AE1501">
        <v>0</v>
      </c>
      <c r="AI1501" t="s">
        <v>220</v>
      </c>
      <c r="AJ1501" t="s">
        <v>221</v>
      </c>
      <c r="AK1501" s="15">
        <v>44896</v>
      </c>
      <c r="AL1501">
        <v>2446.96</v>
      </c>
      <c r="AM1501">
        <f t="shared" si="69"/>
        <v>42</v>
      </c>
      <c r="AN1501" t="str">
        <f t="shared" si="70"/>
        <v>39-43</v>
      </c>
      <c r="AO1501" t="str">
        <f t="shared" si="71"/>
        <v>2.000 a 3.999</v>
      </c>
    </row>
    <row r="1502" spans="1:41" x14ac:dyDescent="0.25">
      <c r="A1502" t="s">
        <v>5394</v>
      </c>
      <c r="B1502" t="s">
        <v>207</v>
      </c>
      <c r="C1502">
        <v>412443</v>
      </c>
      <c r="D1502">
        <v>47447516600</v>
      </c>
      <c r="E1502" t="s">
        <v>5395</v>
      </c>
      <c r="F1502" t="s">
        <v>209</v>
      </c>
      <c r="G1502" t="s">
        <v>5396</v>
      </c>
      <c r="H1502" t="s">
        <v>225</v>
      </c>
      <c r="I1502" t="s">
        <v>212</v>
      </c>
      <c r="K1502" t="s">
        <v>213</v>
      </c>
      <c r="L1502" t="s">
        <v>1430</v>
      </c>
      <c r="M1502">
        <v>60</v>
      </c>
      <c r="N1502" t="s">
        <v>481</v>
      </c>
      <c r="O1502" t="s">
        <v>215</v>
      </c>
      <c r="P1502">
        <v>59</v>
      </c>
      <c r="Q1502" t="s">
        <v>251</v>
      </c>
      <c r="R1502" t="s">
        <v>215</v>
      </c>
      <c r="T1502" t="s">
        <v>462</v>
      </c>
      <c r="U1502" t="s">
        <v>9752</v>
      </c>
      <c r="V1502">
        <v>4</v>
      </c>
      <c r="W1502">
        <v>16</v>
      </c>
      <c r="X1502" t="s">
        <v>218</v>
      </c>
      <c r="Z1502" t="s">
        <v>219</v>
      </c>
      <c r="AC1502">
        <v>0</v>
      </c>
      <c r="AE1502">
        <v>0</v>
      </c>
      <c r="AI1502" t="s">
        <v>220</v>
      </c>
      <c r="AJ1502" t="s">
        <v>221</v>
      </c>
      <c r="AK1502" s="15">
        <v>31117</v>
      </c>
      <c r="AL1502">
        <v>3516.29</v>
      </c>
      <c r="AM1502">
        <f t="shared" si="69"/>
        <v>74</v>
      </c>
      <c r="AN1502" t="str">
        <f t="shared" si="70"/>
        <v>69 ou mais</v>
      </c>
      <c r="AO1502" t="str">
        <f t="shared" si="71"/>
        <v>2.000 a 3.999</v>
      </c>
    </row>
    <row r="1503" spans="1:41" x14ac:dyDescent="0.25">
      <c r="A1503" t="s">
        <v>5397</v>
      </c>
      <c r="B1503" t="s">
        <v>207</v>
      </c>
      <c r="C1503">
        <v>2645184</v>
      </c>
      <c r="D1503">
        <v>8191366622</v>
      </c>
      <c r="E1503" t="s">
        <v>5398</v>
      </c>
      <c r="F1503" t="s">
        <v>209</v>
      </c>
      <c r="G1503" t="s">
        <v>5399</v>
      </c>
      <c r="H1503" t="s">
        <v>225</v>
      </c>
      <c r="I1503" t="s">
        <v>212</v>
      </c>
      <c r="K1503" t="s">
        <v>213</v>
      </c>
      <c r="L1503" t="s">
        <v>261</v>
      </c>
      <c r="M1503">
        <v>943</v>
      </c>
      <c r="N1503" t="s">
        <v>5400</v>
      </c>
      <c r="O1503" t="s">
        <v>215</v>
      </c>
      <c r="P1503">
        <v>29</v>
      </c>
      <c r="Q1503" t="s">
        <v>229</v>
      </c>
      <c r="R1503" t="s">
        <v>215</v>
      </c>
      <c r="T1503" t="s">
        <v>217</v>
      </c>
      <c r="U1503" t="s">
        <v>9755</v>
      </c>
      <c r="V1503">
        <v>1</v>
      </c>
      <c r="W1503">
        <v>1</v>
      </c>
      <c r="X1503" t="s">
        <v>218</v>
      </c>
      <c r="Z1503" t="s">
        <v>219</v>
      </c>
      <c r="AC1503">
        <v>0</v>
      </c>
      <c r="AE1503">
        <v>0</v>
      </c>
      <c r="AI1503" t="s">
        <v>220</v>
      </c>
      <c r="AJ1503" t="s">
        <v>221</v>
      </c>
      <c r="AK1503" s="15">
        <v>44371</v>
      </c>
      <c r="AL1503">
        <v>3181.04</v>
      </c>
      <c r="AM1503">
        <f t="shared" si="69"/>
        <v>33</v>
      </c>
      <c r="AN1503" t="str">
        <f t="shared" si="70"/>
        <v>29-33</v>
      </c>
      <c r="AO1503" t="str">
        <f t="shared" si="71"/>
        <v>2.000 a 3.999</v>
      </c>
    </row>
    <row r="1504" spans="1:41" x14ac:dyDescent="0.25">
      <c r="A1504" t="s">
        <v>5401</v>
      </c>
      <c r="B1504" t="s">
        <v>207</v>
      </c>
      <c r="C1504">
        <v>3244118</v>
      </c>
      <c r="D1504">
        <v>869265199</v>
      </c>
      <c r="E1504" t="s">
        <v>5402</v>
      </c>
      <c r="F1504" t="s">
        <v>209</v>
      </c>
      <c r="G1504" t="s">
        <v>5403</v>
      </c>
      <c r="H1504" t="s">
        <v>335</v>
      </c>
      <c r="I1504" t="s">
        <v>212</v>
      </c>
      <c r="K1504" t="s">
        <v>1373</v>
      </c>
      <c r="M1504">
        <v>1165</v>
      </c>
      <c r="N1504" t="s">
        <v>5404</v>
      </c>
      <c r="O1504" t="s">
        <v>362</v>
      </c>
      <c r="P1504">
        <v>288</v>
      </c>
      <c r="Q1504" t="s">
        <v>979</v>
      </c>
      <c r="R1504" t="s">
        <v>362</v>
      </c>
      <c r="T1504" t="s">
        <v>263</v>
      </c>
      <c r="U1504" t="s">
        <v>9755</v>
      </c>
      <c r="V1504">
        <v>1</v>
      </c>
      <c r="W1504">
        <v>1</v>
      </c>
      <c r="X1504" t="s">
        <v>218</v>
      </c>
      <c r="Z1504" t="s">
        <v>219</v>
      </c>
      <c r="AC1504">
        <v>0</v>
      </c>
      <c r="AE1504">
        <v>0</v>
      </c>
      <c r="AI1504" t="s">
        <v>220</v>
      </c>
      <c r="AJ1504" t="s">
        <v>221</v>
      </c>
      <c r="AK1504" s="15">
        <v>44369</v>
      </c>
      <c r="AL1504">
        <v>4526.87</v>
      </c>
      <c r="AM1504">
        <f t="shared" si="69"/>
        <v>39</v>
      </c>
      <c r="AN1504" t="str">
        <f t="shared" si="70"/>
        <v>39-43</v>
      </c>
      <c r="AO1504" t="str">
        <f t="shared" si="71"/>
        <v>4.000 a 5.999</v>
      </c>
    </row>
    <row r="1505" spans="1:41" x14ac:dyDescent="0.25">
      <c r="A1505" t="s">
        <v>5405</v>
      </c>
      <c r="B1505" t="s">
        <v>207</v>
      </c>
      <c r="C1505">
        <v>1958304</v>
      </c>
      <c r="D1505">
        <v>6771309614</v>
      </c>
      <c r="E1505" t="s">
        <v>5406</v>
      </c>
      <c r="F1505" t="s">
        <v>209</v>
      </c>
      <c r="G1505" t="s">
        <v>5407</v>
      </c>
      <c r="H1505" t="s">
        <v>225</v>
      </c>
      <c r="I1505" t="s">
        <v>212</v>
      </c>
      <c r="K1505" t="s">
        <v>213</v>
      </c>
      <c r="M1505">
        <v>873</v>
      </c>
      <c r="N1505" t="s">
        <v>5208</v>
      </c>
      <c r="O1505" t="s">
        <v>362</v>
      </c>
      <c r="P1505">
        <v>326</v>
      </c>
      <c r="Q1505" t="s">
        <v>363</v>
      </c>
      <c r="R1505" t="s">
        <v>362</v>
      </c>
      <c r="T1505" t="s">
        <v>230</v>
      </c>
      <c r="U1505" t="s">
        <v>9756</v>
      </c>
      <c r="V1505">
        <v>4</v>
      </c>
      <c r="W1505">
        <v>7</v>
      </c>
      <c r="X1505" t="s">
        <v>218</v>
      </c>
      <c r="Z1505" t="s">
        <v>219</v>
      </c>
      <c r="AC1505">
        <v>26254</v>
      </c>
      <c r="AD1505" t="s">
        <v>372</v>
      </c>
      <c r="AE1505">
        <v>0</v>
      </c>
      <c r="AI1505" t="s">
        <v>220</v>
      </c>
      <c r="AJ1505" t="s">
        <v>221</v>
      </c>
      <c r="AK1505" s="15">
        <v>41334</v>
      </c>
      <c r="AL1505">
        <v>8966.61</v>
      </c>
      <c r="AM1505">
        <f t="shared" si="69"/>
        <v>33</v>
      </c>
      <c r="AN1505" t="str">
        <f t="shared" si="70"/>
        <v>29-33</v>
      </c>
      <c r="AO1505" t="str">
        <f t="shared" si="71"/>
        <v>8.000 a 9.999</v>
      </c>
    </row>
    <row r="1506" spans="1:41" x14ac:dyDescent="0.25">
      <c r="A1506" t="s">
        <v>5408</v>
      </c>
      <c r="B1506" t="s">
        <v>239</v>
      </c>
      <c r="C1506">
        <v>1879682</v>
      </c>
      <c r="D1506">
        <v>8594947640</v>
      </c>
      <c r="E1506" t="s">
        <v>5409</v>
      </c>
      <c r="F1506" t="s">
        <v>209</v>
      </c>
      <c r="G1506" t="s">
        <v>5410</v>
      </c>
      <c r="H1506" t="s">
        <v>225</v>
      </c>
      <c r="I1506" t="s">
        <v>212</v>
      </c>
      <c r="K1506" t="s">
        <v>213</v>
      </c>
      <c r="M1506">
        <v>469</v>
      </c>
      <c r="N1506" t="s">
        <v>2078</v>
      </c>
      <c r="O1506" t="s">
        <v>244</v>
      </c>
      <c r="P1506">
        <v>211</v>
      </c>
      <c r="Q1506" t="s">
        <v>245</v>
      </c>
      <c r="R1506" t="s">
        <v>244</v>
      </c>
      <c r="T1506" t="s">
        <v>230</v>
      </c>
      <c r="U1506" t="s">
        <v>9755</v>
      </c>
      <c r="V1506">
        <v>4</v>
      </c>
      <c r="W1506">
        <v>8</v>
      </c>
      <c r="X1506" t="s">
        <v>218</v>
      </c>
      <c r="Z1506" t="s">
        <v>219</v>
      </c>
      <c r="AC1506">
        <v>0</v>
      </c>
      <c r="AE1506">
        <v>0</v>
      </c>
      <c r="AI1506" t="s">
        <v>220</v>
      </c>
      <c r="AJ1506" t="s">
        <v>221</v>
      </c>
      <c r="AK1506" s="15">
        <v>40749</v>
      </c>
      <c r="AL1506">
        <v>5811.63</v>
      </c>
      <c r="AM1506">
        <f t="shared" si="69"/>
        <v>33</v>
      </c>
      <c r="AN1506" t="str">
        <f t="shared" si="70"/>
        <v>29-33</v>
      </c>
      <c r="AO1506" t="str">
        <f t="shared" si="71"/>
        <v>4.000 a 5.999</v>
      </c>
    </row>
    <row r="1507" spans="1:41" x14ac:dyDescent="0.25">
      <c r="A1507" t="s">
        <v>5411</v>
      </c>
      <c r="B1507" t="s">
        <v>207</v>
      </c>
      <c r="C1507">
        <v>6412934</v>
      </c>
      <c r="D1507">
        <v>41967070687</v>
      </c>
      <c r="E1507" t="s">
        <v>5412</v>
      </c>
      <c r="F1507" t="s">
        <v>233</v>
      </c>
      <c r="G1507" t="s">
        <v>5413</v>
      </c>
      <c r="H1507" t="s">
        <v>225</v>
      </c>
      <c r="I1507" t="s">
        <v>212</v>
      </c>
      <c r="K1507" t="s">
        <v>213</v>
      </c>
      <c r="L1507" t="s">
        <v>1228</v>
      </c>
      <c r="M1507">
        <v>288</v>
      </c>
      <c r="N1507" t="s">
        <v>979</v>
      </c>
      <c r="O1507" t="s">
        <v>362</v>
      </c>
      <c r="P1507">
        <v>288</v>
      </c>
      <c r="Q1507" t="s">
        <v>979</v>
      </c>
      <c r="R1507" t="s">
        <v>362</v>
      </c>
      <c r="T1507" t="s">
        <v>263</v>
      </c>
      <c r="U1507" t="s">
        <v>9755</v>
      </c>
      <c r="V1507">
        <v>4</v>
      </c>
      <c r="W1507">
        <v>8</v>
      </c>
      <c r="X1507" t="s">
        <v>218</v>
      </c>
      <c r="Z1507" t="s">
        <v>219</v>
      </c>
      <c r="AC1507">
        <v>0</v>
      </c>
      <c r="AE1507">
        <v>0</v>
      </c>
      <c r="AI1507" t="s">
        <v>220</v>
      </c>
      <c r="AJ1507" t="s">
        <v>221</v>
      </c>
      <c r="AK1507" s="15">
        <v>41058</v>
      </c>
      <c r="AL1507">
        <v>7821.6</v>
      </c>
      <c r="AM1507">
        <f t="shared" si="69"/>
        <v>61</v>
      </c>
      <c r="AN1507" t="str">
        <f t="shared" si="70"/>
        <v>59-63</v>
      </c>
      <c r="AO1507" t="str">
        <f t="shared" si="71"/>
        <v>6.000 a 7.999</v>
      </c>
    </row>
    <row r="1508" spans="1:41" x14ac:dyDescent="0.25">
      <c r="A1508" t="s">
        <v>5414</v>
      </c>
      <c r="B1508" t="s">
        <v>207</v>
      </c>
      <c r="C1508">
        <v>413401</v>
      </c>
      <c r="D1508">
        <v>48503142600</v>
      </c>
      <c r="E1508" t="s">
        <v>5415</v>
      </c>
      <c r="F1508" t="s">
        <v>233</v>
      </c>
      <c r="G1508" t="s">
        <v>5416</v>
      </c>
      <c r="H1508" t="s">
        <v>225</v>
      </c>
      <c r="I1508" t="s">
        <v>212</v>
      </c>
      <c r="K1508" t="s">
        <v>242</v>
      </c>
      <c r="L1508" t="s">
        <v>2667</v>
      </c>
      <c r="M1508">
        <v>294</v>
      </c>
      <c r="N1508" t="s">
        <v>646</v>
      </c>
      <c r="O1508" t="s">
        <v>362</v>
      </c>
      <c r="P1508">
        <v>294</v>
      </c>
      <c r="Q1508" t="s">
        <v>646</v>
      </c>
      <c r="R1508" t="s">
        <v>362</v>
      </c>
      <c r="T1508" t="s">
        <v>499</v>
      </c>
      <c r="U1508" t="s">
        <v>9754</v>
      </c>
      <c r="V1508">
        <v>1</v>
      </c>
      <c r="W1508">
        <v>16</v>
      </c>
      <c r="X1508" t="s">
        <v>218</v>
      </c>
      <c r="Z1508" t="s">
        <v>219</v>
      </c>
      <c r="AC1508">
        <v>0</v>
      </c>
      <c r="AE1508">
        <v>0</v>
      </c>
      <c r="AI1508" t="s">
        <v>220</v>
      </c>
      <c r="AJ1508" t="s">
        <v>221</v>
      </c>
      <c r="AK1508" s="15">
        <v>32836</v>
      </c>
      <c r="AL1508">
        <v>4108.78</v>
      </c>
      <c r="AM1508">
        <f t="shared" si="69"/>
        <v>63</v>
      </c>
      <c r="AN1508" t="str">
        <f t="shared" si="70"/>
        <v>59-63</v>
      </c>
      <c r="AO1508" t="str">
        <f t="shared" si="71"/>
        <v>4.000 a 5.999</v>
      </c>
    </row>
    <row r="1509" spans="1:41" x14ac:dyDescent="0.25">
      <c r="A1509" t="s">
        <v>5417</v>
      </c>
      <c r="B1509" t="s">
        <v>207</v>
      </c>
      <c r="C1509">
        <v>409510</v>
      </c>
      <c r="D1509">
        <v>35213515649</v>
      </c>
      <c r="E1509" t="s">
        <v>5418</v>
      </c>
      <c r="F1509" t="s">
        <v>233</v>
      </c>
      <c r="G1509" t="s">
        <v>5419</v>
      </c>
      <c r="H1509" t="s">
        <v>211</v>
      </c>
      <c r="I1509" t="s">
        <v>212</v>
      </c>
      <c r="K1509" t="s">
        <v>213</v>
      </c>
      <c r="L1509" t="s">
        <v>261</v>
      </c>
      <c r="M1509">
        <v>399</v>
      </c>
      <c r="N1509" t="s">
        <v>525</v>
      </c>
      <c r="O1509" t="s">
        <v>298</v>
      </c>
      <c r="P1509">
        <v>399</v>
      </c>
      <c r="Q1509" t="s">
        <v>525</v>
      </c>
      <c r="R1509" t="s">
        <v>298</v>
      </c>
      <c r="T1509" t="s">
        <v>462</v>
      </c>
      <c r="U1509" t="s">
        <v>9754</v>
      </c>
      <c r="V1509">
        <v>4</v>
      </c>
      <c r="W1509">
        <v>16</v>
      </c>
      <c r="X1509" t="s">
        <v>218</v>
      </c>
      <c r="Z1509" t="s">
        <v>219</v>
      </c>
      <c r="AC1509">
        <v>0</v>
      </c>
      <c r="AE1509">
        <v>0</v>
      </c>
      <c r="AI1509" t="s">
        <v>220</v>
      </c>
      <c r="AJ1509" t="s">
        <v>221</v>
      </c>
      <c r="AK1509" s="15">
        <v>29037</v>
      </c>
      <c r="AL1509">
        <v>5477.14</v>
      </c>
      <c r="AM1509">
        <f t="shared" si="69"/>
        <v>65</v>
      </c>
      <c r="AN1509" t="str">
        <f t="shared" si="70"/>
        <v>64-68</v>
      </c>
      <c r="AO1509" t="str">
        <f t="shared" si="71"/>
        <v>4.000 a 5.999</v>
      </c>
    </row>
    <row r="1510" spans="1:41" x14ac:dyDescent="0.25">
      <c r="A1510" t="s">
        <v>5420</v>
      </c>
      <c r="B1510" t="s">
        <v>207</v>
      </c>
      <c r="C1510">
        <v>413414</v>
      </c>
      <c r="D1510">
        <v>61832286649</v>
      </c>
      <c r="E1510" t="s">
        <v>5421</v>
      </c>
      <c r="F1510" t="s">
        <v>233</v>
      </c>
      <c r="G1510" t="s">
        <v>5422</v>
      </c>
      <c r="H1510" t="s">
        <v>225</v>
      </c>
      <c r="I1510" t="s">
        <v>212</v>
      </c>
      <c r="K1510" t="s">
        <v>213</v>
      </c>
      <c r="L1510" t="s">
        <v>261</v>
      </c>
      <c r="M1510">
        <v>60</v>
      </c>
      <c r="N1510" t="s">
        <v>481</v>
      </c>
      <c r="O1510" t="s">
        <v>215</v>
      </c>
      <c r="P1510">
        <v>59</v>
      </c>
      <c r="Q1510" t="s">
        <v>251</v>
      </c>
      <c r="R1510" t="s">
        <v>215</v>
      </c>
      <c r="T1510" t="s">
        <v>217</v>
      </c>
      <c r="U1510" t="s">
        <v>9752</v>
      </c>
      <c r="V1510">
        <v>4</v>
      </c>
      <c r="W1510">
        <v>16</v>
      </c>
      <c r="X1510" t="s">
        <v>218</v>
      </c>
      <c r="Z1510" t="s">
        <v>219</v>
      </c>
      <c r="AC1510">
        <v>0</v>
      </c>
      <c r="AE1510">
        <v>0</v>
      </c>
      <c r="AI1510" t="s">
        <v>220</v>
      </c>
      <c r="AJ1510" t="s">
        <v>221</v>
      </c>
      <c r="AK1510" s="15">
        <v>32848</v>
      </c>
      <c r="AL1510">
        <v>3995.41</v>
      </c>
      <c r="AM1510">
        <f t="shared" si="69"/>
        <v>55</v>
      </c>
      <c r="AN1510" t="str">
        <f t="shared" si="70"/>
        <v>54-58</v>
      </c>
      <c r="AO1510" t="str">
        <f t="shared" si="71"/>
        <v>2.000 a 3.999</v>
      </c>
    </row>
    <row r="1511" spans="1:41" x14ac:dyDescent="0.25">
      <c r="A1511" t="s">
        <v>5423</v>
      </c>
      <c r="B1511" t="s">
        <v>239</v>
      </c>
      <c r="C1511">
        <v>1256668</v>
      </c>
      <c r="D1511">
        <v>3088397656</v>
      </c>
      <c r="E1511" t="s">
        <v>5424</v>
      </c>
      <c r="F1511" t="s">
        <v>209</v>
      </c>
      <c r="G1511" t="s">
        <v>5425</v>
      </c>
      <c r="H1511" t="s">
        <v>225</v>
      </c>
      <c r="I1511" t="s">
        <v>212</v>
      </c>
      <c r="K1511" t="s">
        <v>213</v>
      </c>
      <c r="L1511" t="s">
        <v>261</v>
      </c>
      <c r="M1511">
        <v>771</v>
      </c>
      <c r="N1511" t="s">
        <v>303</v>
      </c>
      <c r="O1511" t="s">
        <v>283</v>
      </c>
      <c r="P1511">
        <v>746</v>
      </c>
      <c r="Q1511" t="s">
        <v>289</v>
      </c>
      <c r="R1511" t="s">
        <v>283</v>
      </c>
      <c r="T1511" t="s">
        <v>263</v>
      </c>
      <c r="U1511" t="s">
        <v>9755</v>
      </c>
      <c r="V1511">
        <v>4</v>
      </c>
      <c r="W1511">
        <v>15</v>
      </c>
      <c r="X1511" t="s">
        <v>218</v>
      </c>
      <c r="Z1511" t="s">
        <v>219</v>
      </c>
      <c r="AC1511">
        <v>0</v>
      </c>
      <c r="AE1511">
        <v>0</v>
      </c>
      <c r="AI1511" t="s">
        <v>220</v>
      </c>
      <c r="AJ1511" t="s">
        <v>221</v>
      </c>
      <c r="AK1511" s="15">
        <v>35766</v>
      </c>
      <c r="AL1511">
        <v>8721.77</v>
      </c>
      <c r="AM1511">
        <f t="shared" si="69"/>
        <v>46</v>
      </c>
      <c r="AN1511" t="str">
        <f t="shared" si="70"/>
        <v>44-48</v>
      </c>
      <c r="AO1511" t="str">
        <f t="shared" si="71"/>
        <v>8.000 a 9.999</v>
      </c>
    </row>
    <row r="1512" spans="1:41" x14ac:dyDescent="0.25">
      <c r="A1512" t="s">
        <v>5426</v>
      </c>
      <c r="B1512" t="s">
        <v>207</v>
      </c>
      <c r="C1512">
        <v>2273170</v>
      </c>
      <c r="D1512">
        <v>95159541691</v>
      </c>
      <c r="E1512" t="s">
        <v>5427</v>
      </c>
      <c r="F1512" t="s">
        <v>209</v>
      </c>
      <c r="G1512" t="s">
        <v>5428</v>
      </c>
      <c r="H1512" t="s">
        <v>211</v>
      </c>
      <c r="I1512" t="s">
        <v>212</v>
      </c>
      <c r="K1512" t="s">
        <v>213</v>
      </c>
      <c r="M1512">
        <v>733</v>
      </c>
      <c r="N1512" t="s">
        <v>1177</v>
      </c>
      <c r="O1512" t="s">
        <v>215</v>
      </c>
      <c r="P1512">
        <v>585</v>
      </c>
      <c r="Q1512" t="s">
        <v>1033</v>
      </c>
      <c r="R1512" t="s">
        <v>215</v>
      </c>
      <c r="T1512" t="s">
        <v>217</v>
      </c>
      <c r="U1512" t="s">
        <v>9754</v>
      </c>
      <c r="V1512">
        <v>4</v>
      </c>
      <c r="W1512">
        <v>7</v>
      </c>
      <c r="X1512" t="s">
        <v>218</v>
      </c>
      <c r="Z1512" t="s">
        <v>219</v>
      </c>
      <c r="AC1512">
        <v>0</v>
      </c>
      <c r="AE1512">
        <v>0</v>
      </c>
      <c r="AI1512" t="s">
        <v>220</v>
      </c>
      <c r="AJ1512" t="s">
        <v>347</v>
      </c>
      <c r="AK1512" s="15">
        <v>41592</v>
      </c>
      <c r="AL1512">
        <v>2732.85</v>
      </c>
      <c r="AM1512">
        <f t="shared" si="69"/>
        <v>48</v>
      </c>
      <c r="AN1512" t="str">
        <f t="shared" si="70"/>
        <v>44-48</v>
      </c>
      <c r="AO1512" t="str">
        <f t="shared" si="71"/>
        <v>2.000 a 3.999</v>
      </c>
    </row>
    <row r="1513" spans="1:41" x14ac:dyDescent="0.25">
      <c r="A1513" t="s">
        <v>5429</v>
      </c>
      <c r="B1513" t="s">
        <v>207</v>
      </c>
      <c r="C1513">
        <v>1905024</v>
      </c>
      <c r="D1513">
        <v>305957627</v>
      </c>
      <c r="E1513" t="s">
        <v>5430</v>
      </c>
      <c r="F1513" t="s">
        <v>209</v>
      </c>
      <c r="G1513" t="s">
        <v>5431</v>
      </c>
      <c r="H1513" t="s">
        <v>225</v>
      </c>
      <c r="I1513" t="s">
        <v>212</v>
      </c>
      <c r="K1513" t="s">
        <v>213</v>
      </c>
      <c r="M1513">
        <v>568</v>
      </c>
      <c r="N1513" t="s">
        <v>5432</v>
      </c>
      <c r="O1513" t="s">
        <v>298</v>
      </c>
      <c r="P1513">
        <v>399</v>
      </c>
      <c r="Q1513" t="s">
        <v>525</v>
      </c>
      <c r="R1513" t="s">
        <v>298</v>
      </c>
      <c r="T1513" t="s">
        <v>230</v>
      </c>
      <c r="U1513" t="s">
        <v>9755</v>
      </c>
      <c r="V1513">
        <v>4</v>
      </c>
      <c r="W1513">
        <v>8</v>
      </c>
      <c r="X1513" t="s">
        <v>218</v>
      </c>
      <c r="Z1513" t="s">
        <v>219</v>
      </c>
      <c r="AC1513">
        <v>0</v>
      </c>
      <c r="AE1513">
        <v>0</v>
      </c>
      <c r="AI1513" t="s">
        <v>220</v>
      </c>
      <c r="AJ1513" t="s">
        <v>221</v>
      </c>
      <c r="AK1513" s="15">
        <v>40898</v>
      </c>
      <c r="AL1513">
        <v>5614.03</v>
      </c>
      <c r="AM1513">
        <f t="shared" si="69"/>
        <v>45</v>
      </c>
      <c r="AN1513" t="str">
        <f t="shared" si="70"/>
        <v>44-48</v>
      </c>
      <c r="AO1513" t="str">
        <f t="shared" si="71"/>
        <v>4.000 a 5.999</v>
      </c>
    </row>
    <row r="1514" spans="1:41" x14ac:dyDescent="0.25">
      <c r="A1514" t="s">
        <v>5433</v>
      </c>
      <c r="B1514" t="s">
        <v>239</v>
      </c>
      <c r="C1514">
        <v>2218957</v>
      </c>
      <c r="D1514">
        <v>76623173668</v>
      </c>
      <c r="E1514" t="s">
        <v>3137</v>
      </c>
      <c r="F1514" t="s">
        <v>233</v>
      </c>
      <c r="G1514" t="s">
        <v>5434</v>
      </c>
      <c r="H1514" t="s">
        <v>225</v>
      </c>
      <c r="I1514" t="s">
        <v>212</v>
      </c>
      <c r="K1514" t="s">
        <v>213</v>
      </c>
      <c r="L1514" t="s">
        <v>637</v>
      </c>
      <c r="M1514">
        <v>771</v>
      </c>
      <c r="N1514" t="s">
        <v>303</v>
      </c>
      <c r="O1514" t="s">
        <v>283</v>
      </c>
      <c r="P1514">
        <v>746</v>
      </c>
      <c r="Q1514" t="s">
        <v>289</v>
      </c>
      <c r="R1514" t="s">
        <v>283</v>
      </c>
      <c r="T1514" t="s">
        <v>230</v>
      </c>
      <c r="U1514" t="s">
        <v>9756</v>
      </c>
      <c r="V1514">
        <v>2</v>
      </c>
      <c r="W1514">
        <v>13</v>
      </c>
      <c r="X1514" t="s">
        <v>218</v>
      </c>
      <c r="Z1514" t="s">
        <v>219</v>
      </c>
      <c r="AC1514">
        <v>0</v>
      </c>
      <c r="AE1514">
        <v>0</v>
      </c>
      <c r="AI1514" t="s">
        <v>220</v>
      </c>
      <c r="AJ1514" t="s">
        <v>304</v>
      </c>
      <c r="AK1514" s="15">
        <v>37553</v>
      </c>
      <c r="AL1514">
        <v>11522.43</v>
      </c>
      <c r="AM1514">
        <f t="shared" si="69"/>
        <v>50</v>
      </c>
      <c r="AN1514" t="str">
        <f t="shared" si="70"/>
        <v>49-53</v>
      </c>
      <c r="AO1514" t="str">
        <f t="shared" si="71"/>
        <v>10.000 a 11.999</v>
      </c>
    </row>
    <row r="1515" spans="1:41" x14ac:dyDescent="0.25">
      <c r="A1515" t="s">
        <v>5435</v>
      </c>
      <c r="B1515" t="s">
        <v>207</v>
      </c>
      <c r="C1515">
        <v>1622724</v>
      </c>
      <c r="D1515">
        <v>4834301613</v>
      </c>
      <c r="E1515" t="s">
        <v>5436</v>
      </c>
      <c r="F1515" t="s">
        <v>233</v>
      </c>
      <c r="G1515" t="s">
        <v>5437</v>
      </c>
      <c r="H1515" t="s">
        <v>225</v>
      </c>
      <c r="I1515" t="s">
        <v>212</v>
      </c>
      <c r="K1515" t="s">
        <v>213</v>
      </c>
      <c r="L1515" t="s">
        <v>637</v>
      </c>
      <c r="M1515">
        <v>815</v>
      </c>
      <c r="N1515" t="s">
        <v>1910</v>
      </c>
      <c r="O1515" t="s">
        <v>215</v>
      </c>
      <c r="P1515">
        <v>808</v>
      </c>
      <c r="Q1515" t="s">
        <v>583</v>
      </c>
      <c r="R1515" t="s">
        <v>215</v>
      </c>
      <c r="T1515" t="s">
        <v>217</v>
      </c>
      <c r="U1515" t="s">
        <v>9755</v>
      </c>
      <c r="V1515">
        <v>4</v>
      </c>
      <c r="W1515">
        <v>10</v>
      </c>
      <c r="X1515" t="s">
        <v>218</v>
      </c>
      <c r="Z1515" t="s">
        <v>219</v>
      </c>
      <c r="AC1515">
        <v>26326</v>
      </c>
      <c r="AD1515" t="s">
        <v>5438</v>
      </c>
      <c r="AE1515">
        <v>0</v>
      </c>
      <c r="AI1515" t="s">
        <v>220</v>
      </c>
      <c r="AJ1515" t="s">
        <v>221</v>
      </c>
      <c r="AK1515" s="15">
        <v>39722</v>
      </c>
      <c r="AL1515">
        <v>5137.2700000000004</v>
      </c>
      <c r="AM1515">
        <f t="shared" si="69"/>
        <v>49</v>
      </c>
      <c r="AN1515" t="str">
        <f t="shared" si="70"/>
        <v>49-53</v>
      </c>
      <c r="AO1515" t="str">
        <f t="shared" si="71"/>
        <v>4.000 a 5.999</v>
      </c>
    </row>
    <row r="1516" spans="1:41" x14ac:dyDescent="0.25">
      <c r="A1516" t="s">
        <v>5439</v>
      </c>
      <c r="B1516" t="s">
        <v>207</v>
      </c>
      <c r="C1516">
        <v>2822606</v>
      </c>
      <c r="D1516">
        <v>8565372685</v>
      </c>
      <c r="E1516" t="s">
        <v>5440</v>
      </c>
      <c r="F1516" t="s">
        <v>233</v>
      </c>
      <c r="G1516" t="s">
        <v>5441</v>
      </c>
      <c r="H1516" t="s">
        <v>225</v>
      </c>
      <c r="I1516" t="s">
        <v>212</v>
      </c>
      <c r="K1516" t="s">
        <v>213</v>
      </c>
      <c r="M1516">
        <v>930</v>
      </c>
      <c r="N1516" t="s">
        <v>2625</v>
      </c>
      <c r="O1516" t="s">
        <v>237</v>
      </c>
      <c r="P1516">
        <v>581</v>
      </c>
      <c r="Q1516" t="s">
        <v>455</v>
      </c>
      <c r="R1516" t="s">
        <v>228</v>
      </c>
      <c r="T1516" t="s">
        <v>252</v>
      </c>
      <c r="U1516" t="s">
        <v>9755</v>
      </c>
      <c r="V1516">
        <v>4</v>
      </c>
      <c r="W1516">
        <v>7</v>
      </c>
      <c r="X1516" t="s">
        <v>218</v>
      </c>
      <c r="Z1516" t="s">
        <v>219</v>
      </c>
      <c r="AC1516">
        <v>0</v>
      </c>
      <c r="AE1516">
        <v>0</v>
      </c>
      <c r="AI1516" t="s">
        <v>220</v>
      </c>
      <c r="AJ1516" t="s">
        <v>221</v>
      </c>
      <c r="AK1516" s="15">
        <v>41192</v>
      </c>
      <c r="AL1516">
        <v>4586.79</v>
      </c>
      <c r="AM1516">
        <f t="shared" si="69"/>
        <v>36</v>
      </c>
      <c r="AN1516" t="str">
        <f t="shared" si="70"/>
        <v>34-38</v>
      </c>
      <c r="AO1516" t="str">
        <f t="shared" si="71"/>
        <v>4.000 a 5.999</v>
      </c>
    </row>
    <row r="1517" spans="1:41" x14ac:dyDescent="0.25">
      <c r="A1517" t="s">
        <v>5442</v>
      </c>
      <c r="B1517" t="s">
        <v>207</v>
      </c>
      <c r="C1517">
        <v>1058048</v>
      </c>
      <c r="D1517">
        <v>8080594678</v>
      </c>
      <c r="E1517" t="s">
        <v>5443</v>
      </c>
      <c r="F1517" t="s">
        <v>233</v>
      </c>
      <c r="G1517" t="s">
        <v>5444</v>
      </c>
      <c r="H1517" t="s">
        <v>225</v>
      </c>
      <c r="I1517" t="s">
        <v>212</v>
      </c>
      <c r="K1517" t="s">
        <v>213</v>
      </c>
      <c r="M1517">
        <v>789</v>
      </c>
      <c r="N1517" t="s">
        <v>1566</v>
      </c>
      <c r="O1517" t="s">
        <v>434</v>
      </c>
      <c r="P1517">
        <v>410</v>
      </c>
      <c r="Q1517" t="s">
        <v>1567</v>
      </c>
      <c r="R1517" t="s">
        <v>215</v>
      </c>
      <c r="T1517" t="s">
        <v>263</v>
      </c>
      <c r="U1517" t="s">
        <v>9755</v>
      </c>
      <c r="V1517">
        <v>2</v>
      </c>
      <c r="W1517">
        <v>2</v>
      </c>
      <c r="X1517" t="s">
        <v>218</v>
      </c>
      <c r="Z1517" t="s">
        <v>219</v>
      </c>
      <c r="AC1517">
        <v>0</v>
      </c>
      <c r="AE1517">
        <v>0</v>
      </c>
      <c r="AI1517" t="s">
        <v>220</v>
      </c>
      <c r="AJ1517" t="s">
        <v>221</v>
      </c>
      <c r="AK1517" s="15">
        <v>44113</v>
      </c>
      <c r="AL1517">
        <v>4622.71</v>
      </c>
      <c r="AM1517">
        <f t="shared" si="69"/>
        <v>34</v>
      </c>
      <c r="AN1517" t="str">
        <f t="shared" si="70"/>
        <v>34-38</v>
      </c>
      <c r="AO1517" t="str">
        <f t="shared" si="71"/>
        <v>4.000 a 5.999</v>
      </c>
    </row>
    <row r="1518" spans="1:41" x14ac:dyDescent="0.25">
      <c r="A1518" t="s">
        <v>5445</v>
      </c>
      <c r="B1518" t="s">
        <v>207</v>
      </c>
      <c r="C1518">
        <v>410104</v>
      </c>
      <c r="D1518">
        <v>24026620697</v>
      </c>
      <c r="E1518" t="s">
        <v>5446</v>
      </c>
      <c r="F1518" t="s">
        <v>209</v>
      </c>
      <c r="G1518" t="s">
        <v>5447</v>
      </c>
      <c r="H1518" t="s">
        <v>211</v>
      </c>
      <c r="I1518" t="s">
        <v>212</v>
      </c>
      <c r="K1518" t="s">
        <v>213</v>
      </c>
      <c r="L1518" t="s">
        <v>261</v>
      </c>
      <c r="M1518">
        <v>4</v>
      </c>
      <c r="N1518" t="s">
        <v>262</v>
      </c>
      <c r="O1518" t="s">
        <v>215</v>
      </c>
      <c r="P1518">
        <v>211</v>
      </c>
      <c r="Q1518" t="s">
        <v>245</v>
      </c>
      <c r="R1518" t="s">
        <v>244</v>
      </c>
      <c r="T1518" t="s">
        <v>217</v>
      </c>
      <c r="U1518" t="s">
        <v>9755</v>
      </c>
      <c r="V1518">
        <v>4</v>
      </c>
      <c r="W1518">
        <v>16</v>
      </c>
      <c r="X1518" t="s">
        <v>218</v>
      </c>
      <c r="Z1518" t="s">
        <v>219</v>
      </c>
      <c r="AC1518">
        <v>0</v>
      </c>
      <c r="AE1518">
        <v>0</v>
      </c>
      <c r="AI1518" t="s">
        <v>220</v>
      </c>
      <c r="AJ1518" t="s">
        <v>221</v>
      </c>
      <c r="AK1518" s="15">
        <v>26543</v>
      </c>
      <c r="AL1518">
        <v>9478.6</v>
      </c>
      <c r="AM1518">
        <f t="shared" si="69"/>
        <v>68</v>
      </c>
      <c r="AN1518" t="str">
        <f t="shared" si="70"/>
        <v>64-68</v>
      </c>
      <c r="AO1518" t="str">
        <f t="shared" si="71"/>
        <v>8.000 a 9.999</v>
      </c>
    </row>
    <row r="1519" spans="1:41" x14ac:dyDescent="0.25">
      <c r="A1519" t="s">
        <v>5448</v>
      </c>
      <c r="B1519" t="s">
        <v>239</v>
      </c>
      <c r="C1519">
        <v>1123586</v>
      </c>
      <c r="D1519">
        <v>56082495691</v>
      </c>
      <c r="E1519" t="s">
        <v>5449</v>
      </c>
      <c r="F1519" t="s">
        <v>209</v>
      </c>
      <c r="G1519" t="s">
        <v>5450</v>
      </c>
      <c r="H1519" t="s">
        <v>335</v>
      </c>
      <c r="I1519" t="s">
        <v>212</v>
      </c>
      <c r="K1519" t="s">
        <v>213</v>
      </c>
      <c r="L1519" t="s">
        <v>261</v>
      </c>
      <c r="M1519">
        <v>478</v>
      </c>
      <c r="N1519" t="s">
        <v>1195</v>
      </c>
      <c r="O1519" t="s">
        <v>244</v>
      </c>
      <c r="P1519">
        <v>211</v>
      </c>
      <c r="Q1519" t="s">
        <v>245</v>
      </c>
      <c r="R1519" t="s">
        <v>244</v>
      </c>
      <c r="T1519" t="s">
        <v>499</v>
      </c>
      <c r="U1519" t="s">
        <v>9754</v>
      </c>
      <c r="V1519">
        <v>4</v>
      </c>
      <c r="W1519">
        <v>16</v>
      </c>
      <c r="X1519" t="s">
        <v>218</v>
      </c>
      <c r="Z1519" t="s">
        <v>219</v>
      </c>
      <c r="AC1519">
        <v>0</v>
      </c>
      <c r="AE1519">
        <v>0</v>
      </c>
      <c r="AI1519" t="s">
        <v>220</v>
      </c>
      <c r="AJ1519" t="s">
        <v>221</v>
      </c>
      <c r="AK1519" s="15">
        <v>34723</v>
      </c>
      <c r="AL1519">
        <v>9113.4599999999991</v>
      </c>
      <c r="AM1519">
        <f t="shared" si="69"/>
        <v>58</v>
      </c>
      <c r="AN1519" t="str">
        <f t="shared" si="70"/>
        <v>54-58</v>
      </c>
      <c r="AO1519" t="str">
        <f t="shared" si="71"/>
        <v>8.000 a 9.999</v>
      </c>
    </row>
    <row r="1520" spans="1:41" x14ac:dyDescent="0.25">
      <c r="A1520" t="s">
        <v>5451</v>
      </c>
      <c r="B1520" t="s">
        <v>239</v>
      </c>
      <c r="C1520">
        <v>3008621</v>
      </c>
      <c r="D1520">
        <v>6678429699</v>
      </c>
      <c r="E1520" t="s">
        <v>5452</v>
      </c>
      <c r="F1520" t="s">
        <v>209</v>
      </c>
      <c r="G1520" t="s">
        <v>5453</v>
      </c>
      <c r="H1520" t="s">
        <v>225</v>
      </c>
      <c r="I1520" t="s">
        <v>212</v>
      </c>
      <c r="K1520" t="s">
        <v>1262</v>
      </c>
      <c r="M1520">
        <v>486</v>
      </c>
      <c r="N1520" t="s">
        <v>2061</v>
      </c>
      <c r="O1520" t="s">
        <v>244</v>
      </c>
      <c r="P1520">
        <v>211</v>
      </c>
      <c r="Q1520" t="s">
        <v>245</v>
      </c>
      <c r="R1520" t="s">
        <v>244</v>
      </c>
      <c r="T1520" t="s">
        <v>252</v>
      </c>
      <c r="U1520" t="s">
        <v>9755</v>
      </c>
      <c r="V1520">
        <v>3</v>
      </c>
      <c r="W1520">
        <v>4</v>
      </c>
      <c r="X1520" t="s">
        <v>218</v>
      </c>
      <c r="Z1520" t="s">
        <v>219</v>
      </c>
      <c r="AC1520">
        <v>0</v>
      </c>
      <c r="AE1520">
        <v>0</v>
      </c>
      <c r="AI1520" t="s">
        <v>220</v>
      </c>
      <c r="AJ1520" t="s">
        <v>221</v>
      </c>
      <c r="AK1520" s="15">
        <v>43112</v>
      </c>
      <c r="AL1520">
        <v>9244.64</v>
      </c>
      <c r="AM1520">
        <f t="shared" si="69"/>
        <v>39</v>
      </c>
      <c r="AN1520" t="str">
        <f t="shared" si="70"/>
        <v>39-43</v>
      </c>
      <c r="AO1520" t="str">
        <f t="shared" si="71"/>
        <v>8.000 a 9.999</v>
      </c>
    </row>
    <row r="1521" spans="1:41" x14ac:dyDescent="0.25">
      <c r="A1521" t="s">
        <v>5454</v>
      </c>
      <c r="B1521" t="s">
        <v>239</v>
      </c>
      <c r="C1521">
        <v>1854225</v>
      </c>
      <c r="D1521">
        <v>6426230669</v>
      </c>
      <c r="E1521" t="s">
        <v>5455</v>
      </c>
      <c r="F1521" t="s">
        <v>209</v>
      </c>
      <c r="G1521" t="s">
        <v>5456</v>
      </c>
      <c r="H1521" t="s">
        <v>211</v>
      </c>
      <c r="I1521" t="s">
        <v>212</v>
      </c>
      <c r="K1521" t="s">
        <v>213</v>
      </c>
      <c r="M1521">
        <v>484</v>
      </c>
      <c r="N1521" t="s">
        <v>2230</v>
      </c>
      <c r="O1521" t="s">
        <v>244</v>
      </c>
      <c r="P1521">
        <v>211</v>
      </c>
      <c r="Q1521" t="s">
        <v>245</v>
      </c>
      <c r="R1521" t="s">
        <v>244</v>
      </c>
      <c r="T1521" t="s">
        <v>217</v>
      </c>
      <c r="U1521" t="s">
        <v>9754</v>
      </c>
      <c r="V1521">
        <v>4</v>
      </c>
      <c r="W1521">
        <v>8</v>
      </c>
      <c r="X1521" t="s">
        <v>218</v>
      </c>
      <c r="Z1521" t="s">
        <v>219</v>
      </c>
      <c r="AC1521">
        <v>0</v>
      </c>
      <c r="AE1521">
        <v>0</v>
      </c>
      <c r="AI1521" t="s">
        <v>220</v>
      </c>
      <c r="AJ1521" t="s">
        <v>221</v>
      </c>
      <c r="AK1521" s="15">
        <v>40617</v>
      </c>
      <c r="AL1521">
        <v>9513.8700000000008</v>
      </c>
      <c r="AM1521">
        <f t="shared" si="69"/>
        <v>39</v>
      </c>
      <c r="AN1521" t="str">
        <f t="shared" si="70"/>
        <v>39-43</v>
      </c>
      <c r="AO1521" t="str">
        <f t="shared" si="71"/>
        <v>8.000 a 9.999</v>
      </c>
    </row>
    <row r="1522" spans="1:41" x14ac:dyDescent="0.25">
      <c r="A1522" t="s">
        <v>5457</v>
      </c>
      <c r="B1522" t="s">
        <v>207</v>
      </c>
      <c r="C1522">
        <v>2090863</v>
      </c>
      <c r="D1522">
        <v>8665531696</v>
      </c>
      <c r="E1522" t="s">
        <v>5458</v>
      </c>
      <c r="F1522" t="s">
        <v>209</v>
      </c>
      <c r="G1522" t="s">
        <v>5459</v>
      </c>
      <c r="H1522" t="s">
        <v>225</v>
      </c>
      <c r="I1522" t="s">
        <v>212</v>
      </c>
      <c r="K1522" t="s">
        <v>213</v>
      </c>
      <c r="M1522">
        <v>130</v>
      </c>
      <c r="N1522" t="s">
        <v>1051</v>
      </c>
      <c r="O1522" t="s">
        <v>215</v>
      </c>
      <c r="P1522">
        <v>262</v>
      </c>
      <c r="Q1522" t="s">
        <v>352</v>
      </c>
      <c r="R1522" t="s">
        <v>215</v>
      </c>
      <c r="T1522" t="s">
        <v>217</v>
      </c>
      <c r="U1522" t="s">
        <v>9755</v>
      </c>
      <c r="V1522">
        <v>4</v>
      </c>
      <c r="W1522">
        <v>6</v>
      </c>
      <c r="X1522" t="s">
        <v>218</v>
      </c>
      <c r="Z1522" t="s">
        <v>219</v>
      </c>
      <c r="AC1522">
        <v>0</v>
      </c>
      <c r="AE1522">
        <v>0</v>
      </c>
      <c r="AI1522" t="s">
        <v>220</v>
      </c>
      <c r="AJ1522" t="s">
        <v>221</v>
      </c>
      <c r="AK1522" s="15">
        <v>41694</v>
      </c>
      <c r="AL1522">
        <v>4320.12</v>
      </c>
      <c r="AM1522">
        <f t="shared" si="69"/>
        <v>35</v>
      </c>
      <c r="AN1522" t="str">
        <f t="shared" si="70"/>
        <v>34-38</v>
      </c>
      <c r="AO1522" t="str">
        <f t="shared" si="71"/>
        <v>4.000 a 5.999</v>
      </c>
    </row>
    <row r="1523" spans="1:41" x14ac:dyDescent="0.25">
      <c r="A1523" t="s">
        <v>5460</v>
      </c>
      <c r="B1523" t="s">
        <v>239</v>
      </c>
      <c r="C1523">
        <v>409937</v>
      </c>
      <c r="D1523">
        <v>35206292672</v>
      </c>
      <c r="E1523" t="s">
        <v>5461</v>
      </c>
      <c r="F1523" t="s">
        <v>209</v>
      </c>
      <c r="G1523" t="s">
        <v>5462</v>
      </c>
      <c r="H1523" t="s">
        <v>335</v>
      </c>
      <c r="I1523" t="s">
        <v>212</v>
      </c>
      <c r="K1523" t="s">
        <v>213</v>
      </c>
      <c r="L1523" t="s">
        <v>261</v>
      </c>
      <c r="M1523">
        <v>216</v>
      </c>
      <c r="N1523" t="s">
        <v>489</v>
      </c>
      <c r="O1523" t="s">
        <v>244</v>
      </c>
      <c r="P1523">
        <v>211</v>
      </c>
      <c r="Q1523" t="s">
        <v>245</v>
      </c>
      <c r="R1523" t="s">
        <v>244</v>
      </c>
      <c r="T1523" t="s">
        <v>290</v>
      </c>
      <c r="U1523" t="s">
        <v>9755</v>
      </c>
      <c r="V1523">
        <v>3</v>
      </c>
      <c r="W1523">
        <v>16</v>
      </c>
      <c r="X1523" t="s">
        <v>218</v>
      </c>
      <c r="Z1523" t="s">
        <v>219</v>
      </c>
      <c r="AC1523">
        <v>0</v>
      </c>
      <c r="AE1523">
        <v>0</v>
      </c>
      <c r="AI1523" t="s">
        <v>220</v>
      </c>
      <c r="AJ1523" t="s">
        <v>221</v>
      </c>
      <c r="AK1523" s="15">
        <v>27699</v>
      </c>
      <c r="AL1523">
        <v>11734.91</v>
      </c>
      <c r="AM1523">
        <f t="shared" si="69"/>
        <v>67</v>
      </c>
      <c r="AN1523" t="str">
        <f t="shared" si="70"/>
        <v>64-68</v>
      </c>
      <c r="AO1523" t="str">
        <f t="shared" si="71"/>
        <v>10.000 a 11.999</v>
      </c>
    </row>
    <row r="1524" spans="1:41" x14ac:dyDescent="0.25">
      <c r="A1524" t="s">
        <v>5463</v>
      </c>
      <c r="B1524" t="s">
        <v>239</v>
      </c>
      <c r="C1524">
        <v>1123262</v>
      </c>
      <c r="D1524">
        <v>69180512615</v>
      </c>
      <c r="E1524" t="s">
        <v>5464</v>
      </c>
      <c r="F1524" t="s">
        <v>209</v>
      </c>
      <c r="G1524" t="s">
        <v>5465</v>
      </c>
      <c r="H1524" t="s">
        <v>225</v>
      </c>
      <c r="I1524" t="s">
        <v>212</v>
      </c>
      <c r="K1524" t="s">
        <v>213</v>
      </c>
      <c r="L1524" t="s">
        <v>261</v>
      </c>
      <c r="M1524">
        <v>771</v>
      </c>
      <c r="N1524" t="s">
        <v>303</v>
      </c>
      <c r="O1524" t="s">
        <v>283</v>
      </c>
      <c r="P1524">
        <v>746</v>
      </c>
      <c r="Q1524" t="s">
        <v>289</v>
      </c>
      <c r="R1524" t="s">
        <v>283</v>
      </c>
      <c r="T1524" t="s">
        <v>230</v>
      </c>
      <c r="U1524" t="s">
        <v>9756</v>
      </c>
      <c r="V1524">
        <v>2</v>
      </c>
      <c r="W1524">
        <v>16</v>
      </c>
      <c r="X1524" t="s">
        <v>218</v>
      </c>
      <c r="Z1524" t="s">
        <v>219</v>
      </c>
      <c r="AC1524">
        <v>0</v>
      </c>
      <c r="AE1524">
        <v>0</v>
      </c>
      <c r="AI1524" t="s">
        <v>220</v>
      </c>
      <c r="AJ1524" t="s">
        <v>221</v>
      </c>
      <c r="AK1524" s="15">
        <v>34407</v>
      </c>
      <c r="AL1524">
        <v>26026.1</v>
      </c>
      <c r="AM1524">
        <f t="shared" si="69"/>
        <v>59</v>
      </c>
      <c r="AN1524" t="str">
        <f t="shared" si="70"/>
        <v>59-63</v>
      </c>
      <c r="AO1524" t="str">
        <f t="shared" si="71"/>
        <v>20.000 ou mais</v>
      </c>
    </row>
    <row r="1525" spans="1:41" x14ac:dyDescent="0.25">
      <c r="A1525" t="s">
        <v>5466</v>
      </c>
      <c r="B1525" t="s">
        <v>207</v>
      </c>
      <c r="C1525">
        <v>1736576</v>
      </c>
      <c r="D1525">
        <v>99184958120</v>
      </c>
      <c r="E1525" t="s">
        <v>5467</v>
      </c>
      <c r="F1525" t="s">
        <v>209</v>
      </c>
      <c r="G1525" t="s">
        <v>5468</v>
      </c>
      <c r="H1525" t="s">
        <v>225</v>
      </c>
      <c r="I1525" t="s">
        <v>212</v>
      </c>
      <c r="K1525" t="s">
        <v>242</v>
      </c>
      <c r="M1525">
        <v>949</v>
      </c>
      <c r="N1525" t="s">
        <v>889</v>
      </c>
      <c r="O1525" t="s">
        <v>215</v>
      </c>
      <c r="P1525">
        <v>944</v>
      </c>
      <c r="Q1525" t="s">
        <v>313</v>
      </c>
      <c r="R1525" t="s">
        <v>215</v>
      </c>
      <c r="T1525" t="s">
        <v>230</v>
      </c>
      <c r="U1525" t="s">
        <v>9756</v>
      </c>
      <c r="V1525">
        <v>4</v>
      </c>
      <c r="W1525">
        <v>9</v>
      </c>
      <c r="X1525" t="s">
        <v>218</v>
      </c>
      <c r="Z1525" t="s">
        <v>219</v>
      </c>
      <c r="AC1525">
        <v>26407</v>
      </c>
      <c r="AD1525" t="s">
        <v>4175</v>
      </c>
      <c r="AE1525">
        <v>0</v>
      </c>
      <c r="AI1525" t="s">
        <v>220</v>
      </c>
      <c r="AJ1525" t="s">
        <v>221</v>
      </c>
      <c r="AK1525" s="15">
        <v>41201</v>
      </c>
      <c r="AL1525">
        <v>9679.66</v>
      </c>
      <c r="AM1525">
        <f t="shared" si="69"/>
        <v>40</v>
      </c>
      <c r="AN1525" t="str">
        <f t="shared" si="70"/>
        <v>39-43</v>
      </c>
      <c r="AO1525" t="str">
        <f t="shared" si="71"/>
        <v>8.000 a 9.999</v>
      </c>
    </row>
    <row r="1526" spans="1:41" x14ac:dyDescent="0.25">
      <c r="A1526" t="s">
        <v>5469</v>
      </c>
      <c r="B1526" t="s">
        <v>239</v>
      </c>
      <c r="C1526">
        <v>1123610</v>
      </c>
      <c r="D1526">
        <v>65247744691</v>
      </c>
      <c r="E1526" t="s">
        <v>5470</v>
      </c>
      <c r="F1526" t="s">
        <v>209</v>
      </c>
      <c r="G1526" t="s">
        <v>5471</v>
      </c>
      <c r="H1526" t="s">
        <v>225</v>
      </c>
      <c r="I1526" t="s">
        <v>212</v>
      </c>
      <c r="K1526" t="s">
        <v>213</v>
      </c>
      <c r="L1526" t="s">
        <v>261</v>
      </c>
      <c r="M1526">
        <v>480</v>
      </c>
      <c r="N1526" t="s">
        <v>1188</v>
      </c>
      <c r="O1526" t="s">
        <v>244</v>
      </c>
      <c r="P1526">
        <v>211</v>
      </c>
      <c r="Q1526" t="s">
        <v>245</v>
      </c>
      <c r="R1526" t="s">
        <v>244</v>
      </c>
      <c r="T1526" t="s">
        <v>252</v>
      </c>
      <c r="U1526" t="s">
        <v>9754</v>
      </c>
      <c r="V1526">
        <v>4</v>
      </c>
      <c r="W1526">
        <v>16</v>
      </c>
      <c r="X1526" t="s">
        <v>218</v>
      </c>
      <c r="Z1526" t="s">
        <v>219</v>
      </c>
      <c r="AC1526">
        <v>0</v>
      </c>
      <c r="AE1526">
        <v>0</v>
      </c>
      <c r="AI1526" t="s">
        <v>220</v>
      </c>
      <c r="AJ1526" t="s">
        <v>221</v>
      </c>
      <c r="AK1526" s="15">
        <v>34731</v>
      </c>
      <c r="AL1526">
        <v>11050.71</v>
      </c>
      <c r="AM1526">
        <f t="shared" si="69"/>
        <v>55</v>
      </c>
      <c r="AN1526" t="str">
        <f t="shared" si="70"/>
        <v>54-58</v>
      </c>
      <c r="AO1526" t="str">
        <f t="shared" si="71"/>
        <v>10.000 a 11.999</v>
      </c>
    </row>
    <row r="1527" spans="1:41" x14ac:dyDescent="0.25">
      <c r="A1527" t="s">
        <v>5472</v>
      </c>
      <c r="B1527" t="s">
        <v>207</v>
      </c>
      <c r="C1527">
        <v>1035052</v>
      </c>
      <c r="D1527">
        <v>53955781615</v>
      </c>
      <c r="E1527" t="s">
        <v>5473</v>
      </c>
      <c r="F1527" t="s">
        <v>209</v>
      </c>
      <c r="G1527" t="s">
        <v>5474</v>
      </c>
      <c r="H1527" t="s">
        <v>225</v>
      </c>
      <c r="I1527" t="s">
        <v>212</v>
      </c>
      <c r="K1527" t="s">
        <v>242</v>
      </c>
      <c r="L1527" t="s">
        <v>4211</v>
      </c>
      <c r="M1527">
        <v>360</v>
      </c>
      <c r="N1527" t="s">
        <v>3872</v>
      </c>
      <c r="O1527" t="s">
        <v>215</v>
      </c>
      <c r="P1527">
        <v>360</v>
      </c>
      <c r="Q1527" t="s">
        <v>3872</v>
      </c>
      <c r="R1527" t="s">
        <v>215</v>
      </c>
      <c r="T1527" t="s">
        <v>217</v>
      </c>
      <c r="U1527" t="s">
        <v>9754</v>
      </c>
      <c r="V1527">
        <v>4</v>
      </c>
      <c r="W1527">
        <v>16</v>
      </c>
      <c r="X1527" t="s">
        <v>218</v>
      </c>
      <c r="Z1527" t="s">
        <v>219</v>
      </c>
      <c r="AC1527">
        <v>0</v>
      </c>
      <c r="AE1527">
        <v>0</v>
      </c>
      <c r="AI1527" t="s">
        <v>220</v>
      </c>
      <c r="AJ1527" t="s">
        <v>221</v>
      </c>
      <c r="AK1527" s="15">
        <v>33739</v>
      </c>
      <c r="AL1527">
        <v>6001.54</v>
      </c>
      <c r="AM1527">
        <f t="shared" si="69"/>
        <v>56</v>
      </c>
      <c r="AN1527" t="str">
        <f t="shared" si="70"/>
        <v>54-58</v>
      </c>
      <c r="AO1527" t="str">
        <f t="shared" si="71"/>
        <v>6.000 a 7.999</v>
      </c>
    </row>
    <row r="1528" spans="1:41" x14ac:dyDescent="0.25">
      <c r="A1528" t="s">
        <v>5475</v>
      </c>
      <c r="B1528" t="s">
        <v>239</v>
      </c>
      <c r="C1528">
        <v>1433927</v>
      </c>
      <c r="D1528">
        <v>90463978668</v>
      </c>
      <c r="E1528" t="s">
        <v>5476</v>
      </c>
      <c r="F1528" t="s">
        <v>209</v>
      </c>
      <c r="G1528" t="s">
        <v>5477</v>
      </c>
      <c r="H1528" t="s">
        <v>335</v>
      </c>
      <c r="I1528" t="s">
        <v>212</v>
      </c>
      <c r="K1528" t="s">
        <v>213</v>
      </c>
      <c r="L1528" t="s">
        <v>235</v>
      </c>
      <c r="M1528">
        <v>485</v>
      </c>
      <c r="N1528" t="s">
        <v>411</v>
      </c>
      <c r="O1528" t="s">
        <v>244</v>
      </c>
      <c r="P1528">
        <v>211</v>
      </c>
      <c r="Q1528" t="s">
        <v>245</v>
      </c>
      <c r="R1528" t="s">
        <v>244</v>
      </c>
      <c r="T1528" t="s">
        <v>217</v>
      </c>
      <c r="U1528" t="s">
        <v>9754</v>
      </c>
      <c r="V1528">
        <v>4</v>
      </c>
      <c r="W1528">
        <v>13</v>
      </c>
      <c r="X1528" t="s">
        <v>218</v>
      </c>
      <c r="Z1528" t="s">
        <v>219</v>
      </c>
      <c r="AC1528">
        <v>0</v>
      </c>
      <c r="AE1528">
        <v>0</v>
      </c>
      <c r="AI1528" t="s">
        <v>220</v>
      </c>
      <c r="AJ1528" t="s">
        <v>221</v>
      </c>
      <c r="AK1528" s="15">
        <v>37931</v>
      </c>
      <c r="AL1528">
        <v>8099.69</v>
      </c>
      <c r="AM1528">
        <f t="shared" si="69"/>
        <v>51</v>
      </c>
      <c r="AN1528" t="str">
        <f t="shared" si="70"/>
        <v>49-53</v>
      </c>
      <c r="AO1528" t="str">
        <f t="shared" si="71"/>
        <v>8.000 a 9.999</v>
      </c>
    </row>
    <row r="1529" spans="1:41" x14ac:dyDescent="0.25">
      <c r="A1529" t="s">
        <v>5478</v>
      </c>
      <c r="B1529" t="s">
        <v>207</v>
      </c>
      <c r="C1529">
        <v>1738970</v>
      </c>
      <c r="D1529">
        <v>3620909636</v>
      </c>
      <c r="E1529" t="s">
        <v>1894</v>
      </c>
      <c r="F1529" t="s">
        <v>209</v>
      </c>
      <c r="G1529" t="s">
        <v>5479</v>
      </c>
      <c r="H1529" t="s">
        <v>225</v>
      </c>
      <c r="I1529" t="s">
        <v>212</v>
      </c>
      <c r="K1529" t="s">
        <v>213</v>
      </c>
      <c r="M1529">
        <v>3</v>
      </c>
      <c r="N1529" t="s">
        <v>5480</v>
      </c>
      <c r="O1529" t="s">
        <v>215</v>
      </c>
      <c r="P1529">
        <v>4</v>
      </c>
      <c r="Q1529" t="s">
        <v>262</v>
      </c>
      <c r="R1529" t="s">
        <v>215</v>
      </c>
      <c r="T1529" t="s">
        <v>217</v>
      </c>
      <c r="U1529" t="s">
        <v>9756</v>
      </c>
      <c r="V1529">
        <v>4</v>
      </c>
      <c r="W1529">
        <v>9</v>
      </c>
      <c r="X1529" t="s">
        <v>218</v>
      </c>
      <c r="Z1529" t="s">
        <v>219</v>
      </c>
      <c r="AC1529">
        <v>0</v>
      </c>
      <c r="AE1529">
        <v>0</v>
      </c>
      <c r="AI1529" t="s">
        <v>220</v>
      </c>
      <c r="AJ1529" t="s">
        <v>221</v>
      </c>
      <c r="AK1529" s="15">
        <v>40141</v>
      </c>
      <c r="AL1529">
        <v>8934.94</v>
      </c>
      <c r="AM1529">
        <f t="shared" si="69"/>
        <v>44</v>
      </c>
      <c r="AN1529" t="str">
        <f t="shared" si="70"/>
        <v>44-48</v>
      </c>
      <c r="AO1529" t="str">
        <f t="shared" si="71"/>
        <v>8.000 a 9.999</v>
      </c>
    </row>
    <row r="1530" spans="1:41" x14ac:dyDescent="0.25">
      <c r="A1530" t="s">
        <v>5481</v>
      </c>
      <c r="B1530" t="s">
        <v>207</v>
      </c>
      <c r="C1530">
        <v>409615</v>
      </c>
      <c r="D1530">
        <v>32129718604</v>
      </c>
      <c r="E1530" t="s">
        <v>5482</v>
      </c>
      <c r="F1530" t="s">
        <v>233</v>
      </c>
      <c r="G1530" t="s">
        <v>5483</v>
      </c>
      <c r="H1530" t="s">
        <v>335</v>
      </c>
      <c r="I1530" t="s">
        <v>212</v>
      </c>
      <c r="K1530" t="s">
        <v>242</v>
      </c>
      <c r="L1530" t="s">
        <v>5484</v>
      </c>
      <c r="M1530">
        <v>318</v>
      </c>
      <c r="N1530" t="s">
        <v>5485</v>
      </c>
      <c r="O1530" t="s">
        <v>362</v>
      </c>
      <c r="P1530">
        <v>314</v>
      </c>
      <c r="Q1530" t="s">
        <v>641</v>
      </c>
      <c r="R1530" t="s">
        <v>362</v>
      </c>
      <c r="T1530" t="s">
        <v>217</v>
      </c>
      <c r="U1530" t="s">
        <v>9755</v>
      </c>
      <c r="V1530">
        <v>4</v>
      </c>
      <c r="W1530">
        <v>16</v>
      </c>
      <c r="X1530" t="s">
        <v>218</v>
      </c>
      <c r="Z1530" t="s">
        <v>219</v>
      </c>
      <c r="AC1530">
        <v>0</v>
      </c>
      <c r="AE1530">
        <v>0</v>
      </c>
      <c r="AI1530" t="s">
        <v>220</v>
      </c>
      <c r="AJ1530" t="s">
        <v>221</v>
      </c>
      <c r="AK1530" s="15">
        <v>28562</v>
      </c>
      <c r="AL1530">
        <v>8429.91</v>
      </c>
      <c r="AM1530">
        <f t="shared" si="69"/>
        <v>64</v>
      </c>
      <c r="AN1530" t="str">
        <f t="shared" si="70"/>
        <v>64-68</v>
      </c>
      <c r="AO1530" t="str">
        <f t="shared" si="71"/>
        <v>8.000 a 9.999</v>
      </c>
    </row>
    <row r="1531" spans="1:41" x14ac:dyDescent="0.25">
      <c r="A1531" t="s">
        <v>5486</v>
      </c>
      <c r="B1531" t="s">
        <v>207</v>
      </c>
      <c r="C1531">
        <v>1963991</v>
      </c>
      <c r="D1531">
        <v>7432701695</v>
      </c>
      <c r="E1531" t="s">
        <v>5487</v>
      </c>
      <c r="F1531" t="s">
        <v>233</v>
      </c>
      <c r="G1531" t="s">
        <v>5488</v>
      </c>
      <c r="H1531" t="s">
        <v>225</v>
      </c>
      <c r="I1531" t="s">
        <v>212</v>
      </c>
      <c r="K1531" t="s">
        <v>213</v>
      </c>
      <c r="M1531">
        <v>719</v>
      </c>
      <c r="N1531" t="s">
        <v>474</v>
      </c>
      <c r="O1531" t="s">
        <v>228</v>
      </c>
      <c r="P1531">
        <v>581</v>
      </c>
      <c r="Q1531" t="s">
        <v>455</v>
      </c>
      <c r="R1531" t="s">
        <v>228</v>
      </c>
      <c r="T1531" t="s">
        <v>217</v>
      </c>
      <c r="U1531" t="s">
        <v>9756</v>
      </c>
      <c r="V1531">
        <v>4</v>
      </c>
      <c r="W1531">
        <v>7</v>
      </c>
      <c r="X1531" t="s">
        <v>218</v>
      </c>
      <c r="Z1531" t="s">
        <v>219</v>
      </c>
      <c r="AC1531">
        <v>0</v>
      </c>
      <c r="AE1531">
        <v>0</v>
      </c>
      <c r="AI1531" t="s">
        <v>220</v>
      </c>
      <c r="AJ1531" t="s">
        <v>221</v>
      </c>
      <c r="AK1531" s="15">
        <v>41148</v>
      </c>
      <c r="AL1531">
        <v>7668.81</v>
      </c>
      <c r="AM1531">
        <f t="shared" si="69"/>
        <v>37</v>
      </c>
      <c r="AN1531" t="str">
        <f t="shared" si="70"/>
        <v>34-38</v>
      </c>
      <c r="AO1531" t="str">
        <f t="shared" si="71"/>
        <v>6.000 a 7.999</v>
      </c>
    </row>
    <row r="1532" spans="1:41" x14ac:dyDescent="0.25">
      <c r="A1532" t="s">
        <v>5489</v>
      </c>
      <c r="B1532" t="s">
        <v>239</v>
      </c>
      <c r="C1532">
        <v>1854889</v>
      </c>
      <c r="D1532">
        <v>10275707636</v>
      </c>
      <c r="E1532" t="s">
        <v>5490</v>
      </c>
      <c r="F1532" t="s">
        <v>233</v>
      </c>
      <c r="G1532" t="s">
        <v>5491</v>
      </c>
      <c r="H1532" t="s">
        <v>335</v>
      </c>
      <c r="I1532" t="s">
        <v>212</v>
      </c>
      <c r="K1532" t="s">
        <v>213</v>
      </c>
      <c r="M1532">
        <v>481</v>
      </c>
      <c r="N1532" t="s">
        <v>542</v>
      </c>
      <c r="O1532" t="s">
        <v>244</v>
      </c>
      <c r="P1532">
        <v>211</v>
      </c>
      <c r="Q1532" t="s">
        <v>245</v>
      </c>
      <c r="R1532" t="s">
        <v>244</v>
      </c>
      <c r="T1532" t="s">
        <v>217</v>
      </c>
      <c r="U1532" t="s">
        <v>9754</v>
      </c>
      <c r="V1532">
        <v>4</v>
      </c>
      <c r="W1532">
        <v>8</v>
      </c>
      <c r="X1532" t="s">
        <v>218</v>
      </c>
      <c r="Z1532" t="s">
        <v>219</v>
      </c>
      <c r="AC1532">
        <v>0</v>
      </c>
      <c r="AE1532">
        <v>0</v>
      </c>
      <c r="AI1532" t="s">
        <v>220</v>
      </c>
      <c r="AJ1532" t="s">
        <v>221</v>
      </c>
      <c r="AK1532" s="15">
        <v>40617</v>
      </c>
      <c r="AL1532">
        <v>10014.299999999999</v>
      </c>
      <c r="AM1532">
        <f t="shared" si="69"/>
        <v>31</v>
      </c>
      <c r="AN1532" t="str">
        <f t="shared" si="70"/>
        <v>29-33</v>
      </c>
      <c r="AO1532" t="str">
        <f t="shared" si="71"/>
        <v>10.000 a 11.999</v>
      </c>
    </row>
    <row r="1533" spans="1:41" x14ac:dyDescent="0.25">
      <c r="A1533" t="s">
        <v>5492</v>
      </c>
      <c r="B1533" t="s">
        <v>207</v>
      </c>
      <c r="C1533">
        <v>2327137</v>
      </c>
      <c r="D1533">
        <v>98406027649</v>
      </c>
      <c r="E1533" t="s">
        <v>4910</v>
      </c>
      <c r="F1533" t="s">
        <v>233</v>
      </c>
      <c r="G1533" t="s">
        <v>5493</v>
      </c>
      <c r="H1533" t="s">
        <v>225</v>
      </c>
      <c r="I1533" t="s">
        <v>212</v>
      </c>
      <c r="K1533" t="s">
        <v>213</v>
      </c>
      <c r="M1533">
        <v>363</v>
      </c>
      <c r="N1533" t="s">
        <v>730</v>
      </c>
      <c r="O1533" t="s">
        <v>215</v>
      </c>
      <c r="P1533">
        <v>363</v>
      </c>
      <c r="Q1533" t="s">
        <v>730</v>
      </c>
      <c r="R1533" t="s">
        <v>215</v>
      </c>
      <c r="T1533" t="s">
        <v>230</v>
      </c>
      <c r="U1533" t="s">
        <v>9755</v>
      </c>
      <c r="V1533">
        <v>4</v>
      </c>
      <c r="W1533">
        <v>5</v>
      </c>
      <c r="X1533" t="s">
        <v>218</v>
      </c>
      <c r="Z1533" t="s">
        <v>219</v>
      </c>
      <c r="AC1533">
        <v>0</v>
      </c>
      <c r="AE1533">
        <v>0</v>
      </c>
      <c r="AI1533" t="s">
        <v>220</v>
      </c>
      <c r="AJ1533" t="s">
        <v>221</v>
      </c>
      <c r="AK1533" s="15">
        <v>42564</v>
      </c>
      <c r="AL1533">
        <v>4861.6099999999997</v>
      </c>
      <c r="AM1533">
        <f t="shared" si="69"/>
        <v>43</v>
      </c>
      <c r="AN1533" t="str">
        <f t="shared" si="70"/>
        <v>39-43</v>
      </c>
      <c r="AO1533" t="str">
        <f t="shared" si="71"/>
        <v>4.000 a 5.999</v>
      </c>
    </row>
    <row r="1534" spans="1:41" x14ac:dyDescent="0.25">
      <c r="A1534" t="s">
        <v>5494</v>
      </c>
      <c r="B1534" t="s">
        <v>239</v>
      </c>
      <c r="C1534">
        <v>1454300</v>
      </c>
      <c r="D1534">
        <v>86632663672</v>
      </c>
      <c r="E1534" t="s">
        <v>5495</v>
      </c>
      <c r="F1534" t="s">
        <v>233</v>
      </c>
      <c r="G1534" t="s">
        <v>5496</v>
      </c>
      <c r="H1534" t="s">
        <v>225</v>
      </c>
      <c r="I1534" t="s">
        <v>212</v>
      </c>
      <c r="K1534" t="s">
        <v>213</v>
      </c>
      <c r="L1534" t="s">
        <v>261</v>
      </c>
      <c r="M1534">
        <v>771</v>
      </c>
      <c r="N1534" t="s">
        <v>303</v>
      </c>
      <c r="O1534" t="s">
        <v>283</v>
      </c>
      <c r="P1534">
        <v>746</v>
      </c>
      <c r="Q1534" t="s">
        <v>289</v>
      </c>
      <c r="R1534" t="s">
        <v>283</v>
      </c>
      <c r="T1534" t="s">
        <v>217</v>
      </c>
      <c r="U1534" t="s">
        <v>9756</v>
      </c>
      <c r="V1534">
        <v>2</v>
      </c>
      <c r="W1534">
        <v>13</v>
      </c>
      <c r="X1534" t="s">
        <v>218</v>
      </c>
      <c r="Z1534" t="s">
        <v>219</v>
      </c>
      <c r="AC1534">
        <v>0</v>
      </c>
      <c r="AE1534">
        <v>0</v>
      </c>
      <c r="AI1534" t="s">
        <v>220</v>
      </c>
      <c r="AJ1534" t="s">
        <v>221</v>
      </c>
      <c r="AK1534" s="15">
        <v>38133</v>
      </c>
      <c r="AL1534">
        <v>20752.810000000001</v>
      </c>
      <c r="AM1534">
        <f t="shared" si="69"/>
        <v>49</v>
      </c>
      <c r="AN1534" t="str">
        <f t="shared" si="70"/>
        <v>49-53</v>
      </c>
      <c r="AO1534" t="str">
        <f t="shared" si="71"/>
        <v>20.000 ou mais</v>
      </c>
    </row>
    <row r="1535" spans="1:41" x14ac:dyDescent="0.25">
      <c r="A1535" t="s">
        <v>5497</v>
      </c>
      <c r="B1535" t="s">
        <v>207</v>
      </c>
      <c r="C1535">
        <v>1752933</v>
      </c>
      <c r="D1535">
        <v>6270929695</v>
      </c>
      <c r="E1535" t="s">
        <v>5498</v>
      </c>
      <c r="F1535" t="s">
        <v>233</v>
      </c>
      <c r="G1535" t="s">
        <v>5499</v>
      </c>
      <c r="H1535" t="s">
        <v>211</v>
      </c>
      <c r="I1535" t="s">
        <v>212</v>
      </c>
      <c r="K1535" t="s">
        <v>213</v>
      </c>
      <c r="M1535">
        <v>672</v>
      </c>
      <c r="N1535" t="s">
        <v>842</v>
      </c>
      <c r="O1535" t="s">
        <v>228</v>
      </c>
      <c r="P1535">
        <v>29</v>
      </c>
      <c r="Q1535" t="s">
        <v>229</v>
      </c>
      <c r="R1535" t="s">
        <v>215</v>
      </c>
      <c r="T1535" t="s">
        <v>230</v>
      </c>
      <c r="U1535" t="s">
        <v>9755</v>
      </c>
      <c r="V1535">
        <v>4</v>
      </c>
      <c r="W1535">
        <v>9</v>
      </c>
      <c r="X1535" t="s">
        <v>218</v>
      </c>
      <c r="Z1535" t="s">
        <v>219</v>
      </c>
      <c r="AC1535">
        <v>0</v>
      </c>
      <c r="AE1535">
        <v>0</v>
      </c>
      <c r="AI1535" t="s">
        <v>220</v>
      </c>
      <c r="AJ1535" t="s">
        <v>221</v>
      </c>
      <c r="AK1535" s="15">
        <v>40204</v>
      </c>
      <c r="AL1535">
        <v>5665.55</v>
      </c>
      <c r="AM1535">
        <f t="shared" si="69"/>
        <v>37</v>
      </c>
      <c r="AN1535" t="str">
        <f t="shared" si="70"/>
        <v>34-38</v>
      </c>
      <c r="AO1535" t="str">
        <f t="shared" si="71"/>
        <v>4.000 a 5.999</v>
      </c>
    </row>
    <row r="1536" spans="1:41" x14ac:dyDescent="0.25">
      <c r="A1536" t="s">
        <v>5500</v>
      </c>
      <c r="B1536" t="s">
        <v>239</v>
      </c>
      <c r="C1536">
        <v>1871288</v>
      </c>
      <c r="D1536">
        <v>4256529632</v>
      </c>
      <c r="E1536" t="s">
        <v>5501</v>
      </c>
      <c r="F1536" t="s">
        <v>233</v>
      </c>
      <c r="G1536" t="s">
        <v>5502</v>
      </c>
      <c r="H1536" t="s">
        <v>211</v>
      </c>
      <c r="I1536" t="s">
        <v>212</v>
      </c>
      <c r="K1536" t="s">
        <v>213</v>
      </c>
      <c r="M1536">
        <v>471</v>
      </c>
      <c r="N1536" t="s">
        <v>1130</v>
      </c>
      <c r="O1536" t="s">
        <v>244</v>
      </c>
      <c r="P1536">
        <v>211</v>
      </c>
      <c r="Q1536" t="s">
        <v>245</v>
      </c>
      <c r="R1536" t="s">
        <v>244</v>
      </c>
      <c r="T1536" t="s">
        <v>217</v>
      </c>
      <c r="U1536" t="s">
        <v>9755</v>
      </c>
      <c r="V1536">
        <v>4</v>
      </c>
      <c r="W1536">
        <v>8</v>
      </c>
      <c r="X1536" t="s">
        <v>218</v>
      </c>
      <c r="Z1536" t="s">
        <v>219</v>
      </c>
      <c r="AC1536">
        <v>0</v>
      </c>
      <c r="AE1536">
        <v>0</v>
      </c>
      <c r="AI1536" t="s">
        <v>220</v>
      </c>
      <c r="AJ1536" t="s">
        <v>221</v>
      </c>
      <c r="AK1536" s="15">
        <v>40709</v>
      </c>
      <c r="AL1536">
        <v>9796.81</v>
      </c>
      <c r="AM1536">
        <f t="shared" si="69"/>
        <v>42</v>
      </c>
      <c r="AN1536" t="str">
        <f t="shared" si="70"/>
        <v>39-43</v>
      </c>
      <c r="AO1536" t="str">
        <f t="shared" si="71"/>
        <v>8.000 a 9.999</v>
      </c>
    </row>
    <row r="1537" spans="1:41" x14ac:dyDescent="0.25">
      <c r="A1537" t="s">
        <v>5503</v>
      </c>
      <c r="B1537" t="s">
        <v>239</v>
      </c>
      <c r="C1537">
        <v>1454376</v>
      </c>
      <c r="D1537">
        <v>54033420606</v>
      </c>
      <c r="E1537" t="s">
        <v>5504</v>
      </c>
      <c r="F1537" t="s">
        <v>233</v>
      </c>
      <c r="G1537" t="s">
        <v>5505</v>
      </c>
      <c r="H1537" t="s">
        <v>225</v>
      </c>
      <c r="I1537" t="s">
        <v>212</v>
      </c>
      <c r="K1537" t="s">
        <v>213</v>
      </c>
      <c r="L1537" t="s">
        <v>5506</v>
      </c>
      <c r="M1537">
        <v>749</v>
      </c>
      <c r="N1537" t="s">
        <v>1089</v>
      </c>
      <c r="O1537" t="s">
        <v>283</v>
      </c>
      <c r="P1537">
        <v>743</v>
      </c>
      <c r="Q1537" t="s">
        <v>282</v>
      </c>
      <c r="R1537" t="s">
        <v>283</v>
      </c>
      <c r="T1537" t="s">
        <v>263</v>
      </c>
      <c r="U1537" t="s">
        <v>9756</v>
      </c>
      <c r="V1537">
        <v>4</v>
      </c>
      <c r="W1537">
        <v>13</v>
      </c>
      <c r="X1537" t="s">
        <v>218</v>
      </c>
      <c r="Z1537" t="s">
        <v>219</v>
      </c>
      <c r="AC1537">
        <v>0</v>
      </c>
      <c r="AE1537">
        <v>0</v>
      </c>
      <c r="AI1537" t="s">
        <v>220</v>
      </c>
      <c r="AJ1537" t="s">
        <v>221</v>
      </c>
      <c r="AK1537" s="15">
        <v>38134</v>
      </c>
      <c r="AL1537">
        <v>14671.26</v>
      </c>
      <c r="AM1537">
        <f t="shared" si="69"/>
        <v>57</v>
      </c>
      <c r="AN1537" t="str">
        <f t="shared" si="70"/>
        <v>54-58</v>
      </c>
      <c r="AO1537" t="str">
        <f t="shared" si="71"/>
        <v>14.000 a 15.999</v>
      </c>
    </row>
    <row r="1538" spans="1:41" x14ac:dyDescent="0.25">
      <c r="A1538" t="s">
        <v>5507</v>
      </c>
      <c r="B1538" t="s">
        <v>207</v>
      </c>
      <c r="C1538">
        <v>1699273</v>
      </c>
      <c r="D1538">
        <v>3348056942</v>
      </c>
      <c r="E1538" t="s">
        <v>5508</v>
      </c>
      <c r="F1538" t="s">
        <v>233</v>
      </c>
      <c r="G1538" t="s">
        <v>5509</v>
      </c>
      <c r="H1538" t="s">
        <v>225</v>
      </c>
      <c r="I1538" t="s">
        <v>212</v>
      </c>
      <c r="K1538" t="s">
        <v>295</v>
      </c>
      <c r="M1538">
        <v>871</v>
      </c>
      <c r="N1538" t="s">
        <v>2067</v>
      </c>
      <c r="O1538" t="s">
        <v>215</v>
      </c>
      <c r="P1538">
        <v>443</v>
      </c>
      <c r="Q1538" t="s">
        <v>2068</v>
      </c>
      <c r="R1538" t="s">
        <v>215</v>
      </c>
      <c r="T1538" t="s">
        <v>230</v>
      </c>
      <c r="U1538" t="s">
        <v>9755</v>
      </c>
      <c r="V1538">
        <v>3</v>
      </c>
      <c r="W1538">
        <v>3</v>
      </c>
      <c r="X1538" t="s">
        <v>218</v>
      </c>
      <c r="Z1538" t="s">
        <v>219</v>
      </c>
      <c r="AC1538">
        <v>0</v>
      </c>
      <c r="AE1538">
        <v>0</v>
      </c>
      <c r="AI1538" t="s">
        <v>220</v>
      </c>
      <c r="AJ1538" t="s">
        <v>221</v>
      </c>
      <c r="AK1538" s="15">
        <v>42249</v>
      </c>
      <c r="AL1538">
        <v>1733.77</v>
      </c>
      <c r="AM1538">
        <f t="shared" si="69"/>
        <v>40</v>
      </c>
      <c r="AN1538" t="str">
        <f t="shared" si="70"/>
        <v>39-43</v>
      </c>
      <c r="AO1538" t="str">
        <f t="shared" si="71"/>
        <v>até 1.999</v>
      </c>
    </row>
    <row r="1539" spans="1:41" x14ac:dyDescent="0.25">
      <c r="A1539" t="s">
        <v>5510</v>
      </c>
      <c r="B1539" t="s">
        <v>207</v>
      </c>
      <c r="C1539">
        <v>2448357</v>
      </c>
      <c r="D1539">
        <v>3052787624</v>
      </c>
      <c r="E1539" t="s">
        <v>5511</v>
      </c>
      <c r="F1539" t="s">
        <v>233</v>
      </c>
      <c r="G1539" t="s">
        <v>5512</v>
      </c>
      <c r="H1539" t="s">
        <v>225</v>
      </c>
      <c r="I1539" t="s">
        <v>212</v>
      </c>
      <c r="K1539" t="s">
        <v>213</v>
      </c>
      <c r="L1539" t="s">
        <v>5513</v>
      </c>
      <c r="M1539">
        <v>56</v>
      </c>
      <c r="N1539" t="s">
        <v>869</v>
      </c>
      <c r="O1539" t="s">
        <v>215</v>
      </c>
      <c r="P1539">
        <v>29</v>
      </c>
      <c r="Q1539" t="s">
        <v>229</v>
      </c>
      <c r="R1539" t="s">
        <v>215</v>
      </c>
      <c r="T1539" t="s">
        <v>263</v>
      </c>
      <c r="U1539" t="s">
        <v>9756</v>
      </c>
      <c r="V1539">
        <v>4</v>
      </c>
      <c r="W1539">
        <v>11</v>
      </c>
      <c r="X1539" t="s">
        <v>218</v>
      </c>
      <c r="Z1539" t="s">
        <v>219</v>
      </c>
      <c r="AC1539">
        <v>0</v>
      </c>
      <c r="AE1539">
        <v>0</v>
      </c>
      <c r="AI1539" t="s">
        <v>220</v>
      </c>
      <c r="AJ1539" t="s">
        <v>221</v>
      </c>
      <c r="AK1539" s="15">
        <v>39177</v>
      </c>
      <c r="AL1539">
        <v>12191.69</v>
      </c>
      <c r="AM1539">
        <f t="shared" ref="AM1539:AM1602" si="72">(YEAR($AR$3))-YEAR(E1539)</f>
        <v>46</v>
      </c>
      <c r="AN1539" t="str">
        <f t="shared" ref="AN1539:AN1602" si="73">VLOOKUP(AM1539,$AT$3:$AU$14,2,1)</f>
        <v>44-48</v>
      </c>
      <c r="AO1539" t="str">
        <f t="shared" ref="AO1539:AO1602" si="74">VLOOKUP(AL1539,$AV$3:$AW$13,2,1)</f>
        <v>12.000 a 13.999</v>
      </c>
    </row>
    <row r="1540" spans="1:41" x14ac:dyDescent="0.25">
      <c r="A1540" t="s">
        <v>5514</v>
      </c>
      <c r="B1540" t="s">
        <v>207</v>
      </c>
      <c r="C1540">
        <v>2143790</v>
      </c>
      <c r="D1540">
        <v>2712913116</v>
      </c>
      <c r="E1540" t="s">
        <v>5515</v>
      </c>
      <c r="F1540" t="s">
        <v>233</v>
      </c>
      <c r="G1540" t="s">
        <v>5516</v>
      </c>
      <c r="H1540" t="s">
        <v>225</v>
      </c>
      <c r="I1540" t="s">
        <v>212</v>
      </c>
      <c r="K1540" t="s">
        <v>242</v>
      </c>
      <c r="M1540">
        <v>379</v>
      </c>
      <c r="N1540" t="s">
        <v>5517</v>
      </c>
      <c r="O1540" t="s">
        <v>215</v>
      </c>
      <c r="P1540">
        <v>376</v>
      </c>
      <c r="Q1540" t="s">
        <v>813</v>
      </c>
      <c r="R1540" t="s">
        <v>215</v>
      </c>
      <c r="T1540" t="s">
        <v>217</v>
      </c>
      <c r="U1540" t="s">
        <v>9755</v>
      </c>
      <c r="V1540">
        <v>2</v>
      </c>
      <c r="W1540">
        <v>6</v>
      </c>
      <c r="X1540" t="s">
        <v>218</v>
      </c>
      <c r="Z1540" t="s">
        <v>219</v>
      </c>
      <c r="AC1540">
        <v>0</v>
      </c>
      <c r="AE1540">
        <v>0</v>
      </c>
      <c r="AI1540" t="s">
        <v>220</v>
      </c>
      <c r="AJ1540" t="s">
        <v>221</v>
      </c>
      <c r="AK1540" s="15">
        <v>41856</v>
      </c>
      <c r="AL1540">
        <v>4104.6400000000003</v>
      </c>
      <c r="AM1540">
        <f t="shared" si="72"/>
        <v>33</v>
      </c>
      <c r="AN1540" t="str">
        <f t="shared" si="73"/>
        <v>29-33</v>
      </c>
      <c r="AO1540" t="str">
        <f t="shared" si="74"/>
        <v>4.000 a 5.999</v>
      </c>
    </row>
    <row r="1541" spans="1:41" x14ac:dyDescent="0.25">
      <c r="A1541" t="s">
        <v>5518</v>
      </c>
      <c r="B1541" t="s">
        <v>207</v>
      </c>
      <c r="C1541">
        <v>1672890</v>
      </c>
      <c r="D1541">
        <v>4986252658</v>
      </c>
      <c r="E1541" t="s">
        <v>5519</v>
      </c>
      <c r="F1541" t="s">
        <v>233</v>
      </c>
      <c r="G1541" t="s">
        <v>5520</v>
      </c>
      <c r="H1541" t="s">
        <v>211</v>
      </c>
      <c r="I1541" t="s">
        <v>212</v>
      </c>
      <c r="K1541" t="s">
        <v>213</v>
      </c>
      <c r="L1541" t="s">
        <v>235</v>
      </c>
      <c r="M1541">
        <v>369</v>
      </c>
      <c r="N1541" t="s">
        <v>1492</v>
      </c>
      <c r="O1541" t="s">
        <v>215</v>
      </c>
      <c r="P1541">
        <v>369</v>
      </c>
      <c r="Q1541" t="s">
        <v>1492</v>
      </c>
      <c r="R1541" t="s">
        <v>215</v>
      </c>
      <c r="T1541" t="s">
        <v>230</v>
      </c>
      <c r="U1541" t="s">
        <v>9756</v>
      </c>
      <c r="V1541">
        <v>4</v>
      </c>
      <c r="W1541">
        <v>10</v>
      </c>
      <c r="X1541" t="s">
        <v>218</v>
      </c>
      <c r="Z1541" t="s">
        <v>219</v>
      </c>
      <c r="AC1541">
        <v>0</v>
      </c>
      <c r="AE1541">
        <v>0</v>
      </c>
      <c r="AI1541" t="s">
        <v>220</v>
      </c>
      <c r="AJ1541" t="s">
        <v>221</v>
      </c>
      <c r="AK1541" s="15">
        <v>39835</v>
      </c>
      <c r="AL1541">
        <v>10057.17</v>
      </c>
      <c r="AM1541">
        <f t="shared" si="72"/>
        <v>43</v>
      </c>
      <c r="AN1541" t="str">
        <f t="shared" si="73"/>
        <v>39-43</v>
      </c>
      <c r="AO1541" t="str">
        <f t="shared" si="74"/>
        <v>10.000 a 11.999</v>
      </c>
    </row>
    <row r="1542" spans="1:41" x14ac:dyDescent="0.25">
      <c r="A1542" t="s">
        <v>5521</v>
      </c>
      <c r="B1542" t="s">
        <v>207</v>
      </c>
      <c r="C1542">
        <v>2228240</v>
      </c>
      <c r="D1542">
        <v>42132418829</v>
      </c>
      <c r="E1542" t="s">
        <v>5522</v>
      </c>
      <c r="F1542" t="s">
        <v>233</v>
      </c>
      <c r="G1542" t="s">
        <v>5523</v>
      </c>
      <c r="H1542" t="s">
        <v>225</v>
      </c>
      <c r="I1542" t="s">
        <v>212</v>
      </c>
      <c r="K1542" t="s">
        <v>317</v>
      </c>
      <c r="M1542">
        <v>107</v>
      </c>
      <c r="N1542" t="s">
        <v>2929</v>
      </c>
      <c r="O1542" t="s">
        <v>228</v>
      </c>
      <c r="P1542">
        <v>92</v>
      </c>
      <c r="Q1542" t="s">
        <v>724</v>
      </c>
      <c r="R1542" t="s">
        <v>228</v>
      </c>
      <c r="T1542" t="s">
        <v>217</v>
      </c>
      <c r="U1542" t="s">
        <v>9755</v>
      </c>
      <c r="V1542">
        <v>4</v>
      </c>
      <c r="W1542">
        <v>5</v>
      </c>
      <c r="X1542" t="s">
        <v>218</v>
      </c>
      <c r="Z1542" t="s">
        <v>219</v>
      </c>
      <c r="AC1542">
        <v>0</v>
      </c>
      <c r="AE1542">
        <v>0</v>
      </c>
      <c r="AI1542" t="s">
        <v>220</v>
      </c>
      <c r="AJ1542" t="s">
        <v>221</v>
      </c>
      <c r="AK1542" s="15">
        <v>42142</v>
      </c>
      <c r="AL1542">
        <v>4157.95</v>
      </c>
      <c r="AM1542">
        <f t="shared" si="72"/>
        <v>30</v>
      </c>
      <c r="AN1542" t="str">
        <f t="shared" si="73"/>
        <v>29-33</v>
      </c>
      <c r="AO1542" t="str">
        <f t="shared" si="74"/>
        <v>4.000 a 5.999</v>
      </c>
    </row>
    <row r="1543" spans="1:41" x14ac:dyDescent="0.25">
      <c r="A1543" t="s">
        <v>5524</v>
      </c>
      <c r="B1543" t="s">
        <v>207</v>
      </c>
      <c r="C1543">
        <v>3221670</v>
      </c>
      <c r="D1543">
        <v>93229593634</v>
      </c>
      <c r="E1543" t="s">
        <v>5525</v>
      </c>
      <c r="F1543" t="s">
        <v>233</v>
      </c>
      <c r="G1543" t="s">
        <v>5526</v>
      </c>
      <c r="H1543" t="s">
        <v>225</v>
      </c>
      <c r="I1543" t="s">
        <v>212</v>
      </c>
      <c r="K1543" t="s">
        <v>213</v>
      </c>
      <c r="M1543">
        <v>414</v>
      </c>
      <c r="N1543" t="s">
        <v>587</v>
      </c>
      <c r="O1543" t="s">
        <v>215</v>
      </c>
      <c r="P1543">
        <v>414</v>
      </c>
      <c r="Q1543" t="s">
        <v>587</v>
      </c>
      <c r="R1543" t="s">
        <v>215</v>
      </c>
      <c r="T1543" t="s">
        <v>217</v>
      </c>
      <c r="U1543" t="s">
        <v>9755</v>
      </c>
      <c r="V1543">
        <v>2</v>
      </c>
      <c r="W1543">
        <v>2</v>
      </c>
      <c r="X1543" t="s">
        <v>218</v>
      </c>
      <c r="Z1543" t="s">
        <v>219</v>
      </c>
      <c r="AC1543">
        <v>0</v>
      </c>
      <c r="AE1543">
        <v>0</v>
      </c>
      <c r="AI1543" t="s">
        <v>220</v>
      </c>
      <c r="AJ1543" t="s">
        <v>221</v>
      </c>
      <c r="AK1543" s="15">
        <v>44221</v>
      </c>
      <c r="AL1543">
        <v>3434.01</v>
      </c>
      <c r="AM1543">
        <f t="shared" si="72"/>
        <v>48</v>
      </c>
      <c r="AN1543" t="str">
        <f t="shared" si="73"/>
        <v>44-48</v>
      </c>
      <c r="AO1543" t="str">
        <f t="shared" si="74"/>
        <v>2.000 a 3.999</v>
      </c>
    </row>
    <row r="1544" spans="1:41" x14ac:dyDescent="0.25">
      <c r="A1544" t="s">
        <v>5527</v>
      </c>
      <c r="B1544" t="s">
        <v>207</v>
      </c>
      <c r="C1544">
        <v>1643056</v>
      </c>
      <c r="D1544">
        <v>4230451644</v>
      </c>
      <c r="E1544" t="s">
        <v>5528</v>
      </c>
      <c r="F1544" t="s">
        <v>233</v>
      </c>
      <c r="G1544" t="s">
        <v>5529</v>
      </c>
      <c r="H1544" t="s">
        <v>225</v>
      </c>
      <c r="I1544" t="s">
        <v>212</v>
      </c>
      <c r="K1544" t="s">
        <v>213</v>
      </c>
      <c r="L1544" t="s">
        <v>261</v>
      </c>
      <c r="M1544">
        <v>719</v>
      </c>
      <c r="N1544" t="s">
        <v>474</v>
      </c>
      <c r="O1544" t="s">
        <v>228</v>
      </c>
      <c r="P1544">
        <v>585</v>
      </c>
      <c r="Q1544" t="s">
        <v>1033</v>
      </c>
      <c r="R1544" t="s">
        <v>215</v>
      </c>
      <c r="T1544" t="s">
        <v>230</v>
      </c>
      <c r="U1544" t="s">
        <v>9756</v>
      </c>
      <c r="V1544">
        <v>4</v>
      </c>
      <c r="W1544">
        <v>10</v>
      </c>
      <c r="X1544" t="s">
        <v>218</v>
      </c>
      <c r="Z1544" t="s">
        <v>219</v>
      </c>
      <c r="AC1544">
        <v>0</v>
      </c>
      <c r="AE1544">
        <v>0</v>
      </c>
      <c r="AI1544" t="s">
        <v>220</v>
      </c>
      <c r="AJ1544" t="s">
        <v>221</v>
      </c>
      <c r="AK1544" s="15">
        <v>39652</v>
      </c>
      <c r="AL1544">
        <v>10057.17</v>
      </c>
      <c r="AM1544">
        <f t="shared" si="72"/>
        <v>44</v>
      </c>
      <c r="AN1544" t="str">
        <f t="shared" si="73"/>
        <v>44-48</v>
      </c>
      <c r="AO1544" t="str">
        <f t="shared" si="74"/>
        <v>10.000 a 11.999</v>
      </c>
    </row>
    <row r="1545" spans="1:41" x14ac:dyDescent="0.25">
      <c r="A1545" t="s">
        <v>5530</v>
      </c>
      <c r="B1545" t="s">
        <v>239</v>
      </c>
      <c r="C1545">
        <v>1123290</v>
      </c>
      <c r="D1545">
        <v>60518251691</v>
      </c>
      <c r="E1545" t="s">
        <v>5531</v>
      </c>
      <c r="F1545" t="s">
        <v>233</v>
      </c>
      <c r="G1545" t="s">
        <v>5532</v>
      </c>
      <c r="H1545" t="s">
        <v>335</v>
      </c>
      <c r="I1545" t="s">
        <v>212</v>
      </c>
      <c r="K1545" t="s">
        <v>213</v>
      </c>
      <c r="L1545" t="s">
        <v>261</v>
      </c>
      <c r="M1545">
        <v>743</v>
      </c>
      <c r="N1545" t="s">
        <v>282</v>
      </c>
      <c r="O1545" t="s">
        <v>283</v>
      </c>
      <c r="P1545">
        <v>743</v>
      </c>
      <c r="Q1545" t="s">
        <v>282</v>
      </c>
      <c r="R1545" t="s">
        <v>283</v>
      </c>
      <c r="T1545" t="s">
        <v>217</v>
      </c>
      <c r="U1545" t="s">
        <v>9754</v>
      </c>
      <c r="V1545">
        <v>4</v>
      </c>
      <c r="W1545">
        <v>16</v>
      </c>
      <c r="X1545" t="s">
        <v>381</v>
      </c>
      <c r="Z1545" t="s">
        <v>219</v>
      </c>
      <c r="AB1545" t="s">
        <v>382</v>
      </c>
      <c r="AC1545">
        <v>0</v>
      </c>
      <c r="AE1545">
        <v>26443</v>
      </c>
      <c r="AF1545" t="s">
        <v>383</v>
      </c>
      <c r="AG1545" t="s">
        <v>5533</v>
      </c>
      <c r="AH1545" t="s">
        <v>219</v>
      </c>
      <c r="AI1545" t="s">
        <v>220</v>
      </c>
      <c r="AJ1545" t="s">
        <v>221</v>
      </c>
      <c r="AK1545" s="15">
        <v>34544</v>
      </c>
      <c r="AL1545">
        <v>5189.41</v>
      </c>
      <c r="AM1545">
        <f t="shared" si="72"/>
        <v>52</v>
      </c>
      <c r="AN1545" t="str">
        <f t="shared" si="73"/>
        <v>49-53</v>
      </c>
      <c r="AO1545" t="str">
        <f t="shared" si="74"/>
        <v>4.000 a 5.999</v>
      </c>
    </row>
    <row r="1546" spans="1:41" x14ac:dyDescent="0.25">
      <c r="A1546" t="s">
        <v>5534</v>
      </c>
      <c r="B1546" t="s">
        <v>207</v>
      </c>
      <c r="C1546">
        <v>1876950</v>
      </c>
      <c r="D1546">
        <v>81675143153</v>
      </c>
      <c r="E1546" t="s">
        <v>5535</v>
      </c>
      <c r="F1546" t="s">
        <v>233</v>
      </c>
      <c r="G1546" t="s">
        <v>5536</v>
      </c>
      <c r="H1546" t="s">
        <v>225</v>
      </c>
      <c r="I1546" t="s">
        <v>212</v>
      </c>
      <c r="K1546" t="s">
        <v>242</v>
      </c>
      <c r="M1546">
        <v>349</v>
      </c>
      <c r="N1546" t="s">
        <v>277</v>
      </c>
      <c r="O1546" t="s">
        <v>215</v>
      </c>
      <c r="P1546">
        <v>349</v>
      </c>
      <c r="Q1546" t="s">
        <v>277</v>
      </c>
      <c r="R1546" t="s">
        <v>215</v>
      </c>
      <c r="T1546" t="s">
        <v>217</v>
      </c>
      <c r="U1546" t="s">
        <v>9755</v>
      </c>
      <c r="V1546">
        <v>4</v>
      </c>
      <c r="W1546">
        <v>8</v>
      </c>
      <c r="X1546" t="s">
        <v>218</v>
      </c>
      <c r="Z1546" t="s">
        <v>219</v>
      </c>
      <c r="AC1546">
        <v>0</v>
      </c>
      <c r="AE1546">
        <v>0</v>
      </c>
      <c r="AI1546" t="s">
        <v>220</v>
      </c>
      <c r="AJ1546" t="s">
        <v>221</v>
      </c>
      <c r="AK1546" s="15">
        <v>40737</v>
      </c>
      <c r="AL1546">
        <v>4663.6499999999996</v>
      </c>
      <c r="AM1546">
        <f t="shared" si="72"/>
        <v>46</v>
      </c>
      <c r="AN1546" t="str">
        <f t="shared" si="73"/>
        <v>44-48</v>
      </c>
      <c r="AO1546" t="str">
        <f t="shared" si="74"/>
        <v>4.000 a 5.999</v>
      </c>
    </row>
    <row r="1547" spans="1:41" x14ac:dyDescent="0.25">
      <c r="A1547" t="s">
        <v>5537</v>
      </c>
      <c r="B1547" t="s">
        <v>207</v>
      </c>
      <c r="C1547">
        <v>1003514</v>
      </c>
      <c r="D1547">
        <v>7605890621</v>
      </c>
      <c r="E1547" t="s">
        <v>1694</v>
      </c>
      <c r="F1547" t="s">
        <v>209</v>
      </c>
      <c r="G1547" t="s">
        <v>5538</v>
      </c>
      <c r="H1547" t="s">
        <v>211</v>
      </c>
      <c r="I1547" t="s">
        <v>212</v>
      </c>
      <c r="K1547" t="s">
        <v>213</v>
      </c>
      <c r="M1547">
        <v>305</v>
      </c>
      <c r="N1547" t="s">
        <v>407</v>
      </c>
      <c r="O1547" t="s">
        <v>362</v>
      </c>
      <c r="P1547">
        <v>305</v>
      </c>
      <c r="Q1547" t="s">
        <v>407</v>
      </c>
      <c r="R1547" t="s">
        <v>362</v>
      </c>
      <c r="T1547" t="s">
        <v>230</v>
      </c>
      <c r="U1547" t="s">
        <v>9756</v>
      </c>
      <c r="V1547">
        <v>2</v>
      </c>
      <c r="W1547">
        <v>2</v>
      </c>
      <c r="X1547" t="s">
        <v>218</v>
      </c>
      <c r="Z1547" t="s">
        <v>219</v>
      </c>
      <c r="AC1547">
        <v>0</v>
      </c>
      <c r="AE1547">
        <v>0</v>
      </c>
      <c r="AI1547" t="s">
        <v>220</v>
      </c>
      <c r="AJ1547" t="s">
        <v>304</v>
      </c>
      <c r="AK1547" s="15">
        <v>44119</v>
      </c>
      <c r="AL1547">
        <v>7311.25</v>
      </c>
      <c r="AM1547">
        <f t="shared" si="72"/>
        <v>36</v>
      </c>
      <c r="AN1547" t="str">
        <f t="shared" si="73"/>
        <v>34-38</v>
      </c>
      <c r="AO1547" t="str">
        <f t="shared" si="74"/>
        <v>6.000 a 7.999</v>
      </c>
    </row>
    <row r="1548" spans="1:41" x14ac:dyDescent="0.25">
      <c r="A1548" t="s">
        <v>5539</v>
      </c>
      <c r="B1548" t="s">
        <v>239</v>
      </c>
      <c r="C1548">
        <v>1434924</v>
      </c>
      <c r="D1548">
        <v>2782945610</v>
      </c>
      <c r="E1548" t="s">
        <v>5540</v>
      </c>
      <c r="F1548" t="s">
        <v>209</v>
      </c>
      <c r="G1548" t="s">
        <v>5541</v>
      </c>
      <c r="H1548" t="s">
        <v>225</v>
      </c>
      <c r="I1548" t="s">
        <v>212</v>
      </c>
      <c r="K1548" t="s">
        <v>213</v>
      </c>
      <c r="L1548" t="s">
        <v>1951</v>
      </c>
      <c r="M1548">
        <v>488</v>
      </c>
      <c r="N1548" t="s">
        <v>393</v>
      </c>
      <c r="O1548" t="s">
        <v>244</v>
      </c>
      <c r="P1548">
        <v>211</v>
      </c>
      <c r="Q1548" t="s">
        <v>245</v>
      </c>
      <c r="R1548" t="s">
        <v>244</v>
      </c>
      <c r="T1548" t="s">
        <v>252</v>
      </c>
      <c r="U1548" t="s">
        <v>9755</v>
      </c>
      <c r="V1548">
        <v>3</v>
      </c>
      <c r="W1548">
        <v>11</v>
      </c>
      <c r="X1548" t="s">
        <v>218</v>
      </c>
      <c r="Z1548" t="s">
        <v>219</v>
      </c>
      <c r="AC1548">
        <v>0</v>
      </c>
      <c r="AE1548">
        <v>0</v>
      </c>
      <c r="AI1548" t="s">
        <v>220</v>
      </c>
      <c r="AJ1548" t="s">
        <v>221</v>
      </c>
      <c r="AK1548" s="15">
        <v>37938</v>
      </c>
      <c r="AL1548">
        <v>8987.17</v>
      </c>
      <c r="AM1548">
        <f t="shared" si="72"/>
        <v>45</v>
      </c>
      <c r="AN1548" t="str">
        <f t="shared" si="73"/>
        <v>44-48</v>
      </c>
      <c r="AO1548" t="str">
        <f t="shared" si="74"/>
        <v>8.000 a 9.999</v>
      </c>
    </row>
    <row r="1549" spans="1:41" x14ac:dyDescent="0.25">
      <c r="A1549" t="s">
        <v>5542</v>
      </c>
      <c r="B1549" t="s">
        <v>239</v>
      </c>
      <c r="C1549">
        <v>2295605</v>
      </c>
      <c r="D1549">
        <v>93180721634</v>
      </c>
      <c r="E1549" t="s">
        <v>5543</v>
      </c>
      <c r="F1549" t="s">
        <v>209</v>
      </c>
      <c r="G1549" t="s">
        <v>5544</v>
      </c>
      <c r="H1549" t="s">
        <v>225</v>
      </c>
      <c r="I1549" t="s">
        <v>212</v>
      </c>
      <c r="K1549" t="s">
        <v>213</v>
      </c>
      <c r="L1549" t="s">
        <v>261</v>
      </c>
      <c r="M1549">
        <v>771</v>
      </c>
      <c r="N1549" t="s">
        <v>303</v>
      </c>
      <c r="O1549" t="s">
        <v>283</v>
      </c>
      <c r="P1549">
        <v>746</v>
      </c>
      <c r="Q1549" t="s">
        <v>289</v>
      </c>
      <c r="R1549" t="s">
        <v>283</v>
      </c>
      <c r="T1549" t="s">
        <v>263</v>
      </c>
      <c r="U1549" t="s">
        <v>9756</v>
      </c>
      <c r="V1549">
        <v>4</v>
      </c>
      <c r="W1549">
        <v>12</v>
      </c>
      <c r="X1549" t="s">
        <v>218</v>
      </c>
      <c r="Z1549" t="s">
        <v>219</v>
      </c>
      <c r="AC1549">
        <v>0</v>
      </c>
      <c r="AE1549">
        <v>0</v>
      </c>
      <c r="AI1549" t="s">
        <v>220</v>
      </c>
      <c r="AJ1549" t="s">
        <v>221</v>
      </c>
      <c r="AK1549" s="15">
        <v>37978</v>
      </c>
      <c r="AL1549">
        <v>27432.53</v>
      </c>
      <c r="AM1549">
        <f t="shared" si="72"/>
        <v>48</v>
      </c>
      <c r="AN1549" t="str">
        <f t="shared" si="73"/>
        <v>44-48</v>
      </c>
      <c r="AO1549" t="str">
        <f t="shared" si="74"/>
        <v>20.000 ou mais</v>
      </c>
    </row>
    <row r="1550" spans="1:41" x14ac:dyDescent="0.25">
      <c r="A1550" t="s">
        <v>5545</v>
      </c>
      <c r="B1550" t="s">
        <v>207</v>
      </c>
      <c r="C1550">
        <v>2529459</v>
      </c>
      <c r="D1550">
        <v>6299416610</v>
      </c>
      <c r="E1550" t="s">
        <v>5546</v>
      </c>
      <c r="F1550" t="s">
        <v>209</v>
      </c>
      <c r="G1550" t="s">
        <v>5547</v>
      </c>
      <c r="H1550" t="s">
        <v>287</v>
      </c>
      <c r="I1550" t="s">
        <v>212</v>
      </c>
      <c r="K1550" t="s">
        <v>317</v>
      </c>
      <c r="L1550" t="s">
        <v>5548</v>
      </c>
      <c r="M1550">
        <v>349</v>
      </c>
      <c r="N1550" t="s">
        <v>277</v>
      </c>
      <c r="O1550" t="s">
        <v>215</v>
      </c>
      <c r="P1550">
        <v>349</v>
      </c>
      <c r="Q1550" t="s">
        <v>277</v>
      </c>
      <c r="R1550" t="s">
        <v>215</v>
      </c>
      <c r="T1550" t="s">
        <v>217</v>
      </c>
      <c r="U1550" t="s">
        <v>9756</v>
      </c>
      <c r="V1550">
        <v>4</v>
      </c>
      <c r="W1550">
        <v>9</v>
      </c>
      <c r="X1550" t="s">
        <v>218</v>
      </c>
      <c r="Z1550" t="s">
        <v>219</v>
      </c>
      <c r="AC1550">
        <v>0</v>
      </c>
      <c r="AE1550">
        <v>0</v>
      </c>
      <c r="AI1550" t="s">
        <v>220</v>
      </c>
      <c r="AJ1550" t="s">
        <v>221</v>
      </c>
      <c r="AK1550" s="15">
        <v>40196</v>
      </c>
      <c r="AL1550">
        <v>8439.7999999999993</v>
      </c>
      <c r="AM1550">
        <f t="shared" si="72"/>
        <v>40</v>
      </c>
      <c r="AN1550" t="str">
        <f t="shared" si="73"/>
        <v>39-43</v>
      </c>
      <c r="AO1550" t="str">
        <f t="shared" si="74"/>
        <v>8.000 a 9.999</v>
      </c>
    </row>
    <row r="1551" spans="1:41" x14ac:dyDescent="0.25">
      <c r="A1551" t="s">
        <v>5549</v>
      </c>
      <c r="B1551" t="s">
        <v>207</v>
      </c>
      <c r="C1551">
        <v>2012300</v>
      </c>
      <c r="D1551">
        <v>1446640035</v>
      </c>
      <c r="E1551" t="s">
        <v>5550</v>
      </c>
      <c r="F1551" t="s">
        <v>209</v>
      </c>
      <c r="G1551" t="s">
        <v>5551</v>
      </c>
      <c r="H1551" t="s">
        <v>225</v>
      </c>
      <c r="I1551" t="s">
        <v>212</v>
      </c>
      <c r="K1551" t="s">
        <v>1736</v>
      </c>
      <c r="M1551">
        <v>816</v>
      </c>
      <c r="N1551" t="s">
        <v>582</v>
      </c>
      <c r="O1551" t="s">
        <v>215</v>
      </c>
      <c r="P1551">
        <v>808</v>
      </c>
      <c r="Q1551" t="s">
        <v>583</v>
      </c>
      <c r="R1551" t="s">
        <v>215</v>
      </c>
      <c r="T1551" t="s">
        <v>230</v>
      </c>
      <c r="U1551" t="s">
        <v>9756</v>
      </c>
      <c r="V1551">
        <v>4</v>
      </c>
      <c r="W1551">
        <v>7</v>
      </c>
      <c r="X1551" t="s">
        <v>218</v>
      </c>
      <c r="Z1551" t="s">
        <v>219</v>
      </c>
      <c r="AC1551">
        <v>0</v>
      </c>
      <c r="AE1551">
        <v>0</v>
      </c>
      <c r="AI1551" t="s">
        <v>220</v>
      </c>
      <c r="AJ1551" t="s">
        <v>221</v>
      </c>
      <c r="AK1551" s="15">
        <v>41366</v>
      </c>
      <c r="AL1551">
        <v>8966.61</v>
      </c>
      <c r="AM1551">
        <f t="shared" si="72"/>
        <v>37</v>
      </c>
      <c r="AN1551" t="str">
        <f t="shared" si="73"/>
        <v>34-38</v>
      </c>
      <c r="AO1551" t="str">
        <f t="shared" si="74"/>
        <v>8.000 a 9.999</v>
      </c>
    </row>
    <row r="1552" spans="1:41" x14ac:dyDescent="0.25">
      <c r="A1552" t="s">
        <v>5552</v>
      </c>
      <c r="B1552" t="s">
        <v>239</v>
      </c>
      <c r="C1552">
        <v>2760469</v>
      </c>
      <c r="D1552">
        <v>8656286617</v>
      </c>
      <c r="E1552" t="s">
        <v>5553</v>
      </c>
      <c r="F1552" t="s">
        <v>209</v>
      </c>
      <c r="G1552" t="s">
        <v>5554</v>
      </c>
      <c r="H1552" t="s">
        <v>225</v>
      </c>
      <c r="I1552" t="s">
        <v>212</v>
      </c>
      <c r="K1552" t="s">
        <v>213</v>
      </c>
      <c r="M1552">
        <v>767</v>
      </c>
      <c r="N1552" t="s">
        <v>1064</v>
      </c>
      <c r="O1552" t="s">
        <v>283</v>
      </c>
      <c r="P1552">
        <v>746</v>
      </c>
      <c r="Q1552" t="s">
        <v>289</v>
      </c>
      <c r="R1552" t="s">
        <v>283</v>
      </c>
      <c r="T1552" t="s">
        <v>230</v>
      </c>
      <c r="U1552" t="s">
        <v>9756</v>
      </c>
      <c r="V1552">
        <v>3</v>
      </c>
      <c r="W1552">
        <v>6</v>
      </c>
      <c r="X1552" t="s">
        <v>218</v>
      </c>
      <c r="Z1552" t="s">
        <v>219</v>
      </c>
      <c r="AC1552">
        <v>0</v>
      </c>
      <c r="AE1552">
        <v>0</v>
      </c>
      <c r="AI1552" t="s">
        <v>220</v>
      </c>
      <c r="AJ1552" t="s">
        <v>347</v>
      </c>
      <c r="AK1552" s="15">
        <v>41680</v>
      </c>
      <c r="AL1552">
        <v>9147.52</v>
      </c>
      <c r="AM1552">
        <f t="shared" si="72"/>
        <v>35</v>
      </c>
      <c r="AN1552" t="str">
        <f t="shared" si="73"/>
        <v>34-38</v>
      </c>
      <c r="AO1552" t="str">
        <f t="shared" si="74"/>
        <v>8.000 a 9.999</v>
      </c>
    </row>
    <row r="1553" spans="1:41" x14ac:dyDescent="0.25">
      <c r="A1553" t="s">
        <v>5555</v>
      </c>
      <c r="B1553" t="s">
        <v>207</v>
      </c>
      <c r="C1553">
        <v>2102708</v>
      </c>
      <c r="D1553">
        <v>79613667687</v>
      </c>
      <c r="E1553" t="s">
        <v>5556</v>
      </c>
      <c r="F1553" t="s">
        <v>209</v>
      </c>
      <c r="G1553" t="s">
        <v>5557</v>
      </c>
      <c r="H1553" t="s">
        <v>225</v>
      </c>
      <c r="I1553" t="s">
        <v>212</v>
      </c>
      <c r="K1553" t="s">
        <v>213</v>
      </c>
      <c r="M1553">
        <v>621</v>
      </c>
      <c r="N1553" t="s">
        <v>376</v>
      </c>
      <c r="O1553" t="s">
        <v>215</v>
      </c>
      <c r="P1553">
        <v>262</v>
      </c>
      <c r="Q1553" t="s">
        <v>352</v>
      </c>
      <c r="R1553" t="s">
        <v>215</v>
      </c>
      <c r="T1553" t="s">
        <v>230</v>
      </c>
      <c r="U1553" t="s">
        <v>9755</v>
      </c>
      <c r="V1553">
        <v>4</v>
      </c>
      <c r="W1553">
        <v>6</v>
      </c>
      <c r="X1553" t="s">
        <v>218</v>
      </c>
      <c r="Z1553" t="s">
        <v>219</v>
      </c>
      <c r="AC1553">
        <v>0</v>
      </c>
      <c r="AE1553">
        <v>0</v>
      </c>
      <c r="AI1553" t="s">
        <v>220</v>
      </c>
      <c r="AJ1553" t="s">
        <v>221</v>
      </c>
      <c r="AK1553" s="15">
        <v>41710</v>
      </c>
      <c r="AL1553">
        <v>5051.21</v>
      </c>
      <c r="AM1553">
        <f t="shared" si="72"/>
        <v>49</v>
      </c>
      <c r="AN1553" t="str">
        <f t="shared" si="73"/>
        <v>49-53</v>
      </c>
      <c r="AO1553" t="str">
        <f t="shared" si="74"/>
        <v>4.000 a 5.999</v>
      </c>
    </row>
    <row r="1554" spans="1:41" x14ac:dyDescent="0.25">
      <c r="A1554" t="s">
        <v>5558</v>
      </c>
      <c r="B1554" t="s">
        <v>207</v>
      </c>
      <c r="C1554">
        <v>1979547</v>
      </c>
      <c r="D1554">
        <v>1486516661</v>
      </c>
      <c r="E1554" t="s">
        <v>4687</v>
      </c>
      <c r="F1554" t="s">
        <v>209</v>
      </c>
      <c r="G1554" t="s">
        <v>5559</v>
      </c>
      <c r="H1554" t="s">
        <v>211</v>
      </c>
      <c r="I1554" t="s">
        <v>212</v>
      </c>
      <c r="K1554" t="s">
        <v>213</v>
      </c>
      <c r="M1554">
        <v>930</v>
      </c>
      <c r="N1554" t="s">
        <v>2625</v>
      </c>
      <c r="O1554" t="s">
        <v>237</v>
      </c>
      <c r="P1554">
        <v>581</v>
      </c>
      <c r="Q1554" t="s">
        <v>455</v>
      </c>
      <c r="R1554" t="s">
        <v>228</v>
      </c>
      <c r="T1554" t="s">
        <v>217</v>
      </c>
      <c r="U1554" t="s">
        <v>9755</v>
      </c>
      <c r="V1554">
        <v>4</v>
      </c>
      <c r="W1554">
        <v>7</v>
      </c>
      <c r="X1554" t="s">
        <v>218</v>
      </c>
      <c r="Z1554" t="s">
        <v>219</v>
      </c>
      <c r="AC1554">
        <v>0</v>
      </c>
      <c r="AE1554">
        <v>0</v>
      </c>
      <c r="AI1554" t="s">
        <v>220</v>
      </c>
      <c r="AJ1554" t="s">
        <v>221</v>
      </c>
      <c r="AK1554" s="15">
        <v>41221</v>
      </c>
      <c r="AL1554">
        <v>4488.6000000000004</v>
      </c>
      <c r="AM1554">
        <f t="shared" si="72"/>
        <v>38</v>
      </c>
      <c r="AN1554" t="str">
        <f t="shared" si="73"/>
        <v>34-38</v>
      </c>
      <c r="AO1554" t="str">
        <f t="shared" si="74"/>
        <v>4.000 a 5.999</v>
      </c>
    </row>
    <row r="1555" spans="1:41" x14ac:dyDescent="0.25">
      <c r="A1555" t="s">
        <v>5560</v>
      </c>
      <c r="B1555" t="s">
        <v>207</v>
      </c>
      <c r="C1555">
        <v>3286698</v>
      </c>
      <c r="D1555">
        <v>12057846750</v>
      </c>
      <c r="E1555" t="s">
        <v>5561</v>
      </c>
      <c r="F1555" t="s">
        <v>209</v>
      </c>
      <c r="G1555" t="s">
        <v>5562</v>
      </c>
      <c r="H1555" t="s">
        <v>335</v>
      </c>
      <c r="I1555" t="s">
        <v>212</v>
      </c>
      <c r="K1555" t="s">
        <v>514</v>
      </c>
      <c r="M1555">
        <v>655</v>
      </c>
      <c r="N1555" t="s">
        <v>4680</v>
      </c>
      <c r="O1555" t="s">
        <v>215</v>
      </c>
      <c r="P1555">
        <v>29</v>
      </c>
      <c r="Q1555" t="s">
        <v>229</v>
      </c>
      <c r="R1555" t="s">
        <v>215</v>
      </c>
      <c r="T1555" t="s">
        <v>252</v>
      </c>
      <c r="U1555" t="s">
        <v>9755</v>
      </c>
      <c r="V1555">
        <v>1</v>
      </c>
      <c r="W1555">
        <v>1</v>
      </c>
      <c r="X1555" t="s">
        <v>218</v>
      </c>
      <c r="Z1555" t="s">
        <v>219</v>
      </c>
      <c r="AC1555">
        <v>0</v>
      </c>
      <c r="AE1555">
        <v>0</v>
      </c>
      <c r="AI1555" t="s">
        <v>220</v>
      </c>
      <c r="AJ1555" t="s">
        <v>221</v>
      </c>
      <c r="AK1555" s="15">
        <v>44683</v>
      </c>
      <c r="AL1555">
        <v>3181.04</v>
      </c>
      <c r="AM1555">
        <f t="shared" si="72"/>
        <v>27</v>
      </c>
      <c r="AN1555" t="str">
        <f t="shared" si="73"/>
        <v>24-28</v>
      </c>
      <c r="AO1555" t="str">
        <f t="shared" si="74"/>
        <v>2.000 a 3.999</v>
      </c>
    </row>
    <row r="1556" spans="1:41" x14ac:dyDescent="0.25">
      <c r="A1556" t="s">
        <v>5563</v>
      </c>
      <c r="B1556" t="s">
        <v>239</v>
      </c>
      <c r="C1556">
        <v>1002628</v>
      </c>
      <c r="D1556">
        <v>8958701692</v>
      </c>
      <c r="E1556" t="s">
        <v>5291</v>
      </c>
      <c r="F1556" t="s">
        <v>209</v>
      </c>
      <c r="G1556" t="s">
        <v>5564</v>
      </c>
      <c r="H1556" t="s">
        <v>225</v>
      </c>
      <c r="I1556" t="s">
        <v>212</v>
      </c>
      <c r="K1556" t="s">
        <v>213</v>
      </c>
      <c r="M1556">
        <v>771</v>
      </c>
      <c r="N1556" t="s">
        <v>303</v>
      </c>
      <c r="O1556" t="s">
        <v>283</v>
      </c>
      <c r="P1556">
        <v>746</v>
      </c>
      <c r="Q1556" t="s">
        <v>289</v>
      </c>
      <c r="R1556" t="s">
        <v>283</v>
      </c>
      <c r="T1556" t="s">
        <v>230</v>
      </c>
      <c r="U1556" t="s">
        <v>9756</v>
      </c>
      <c r="V1556">
        <v>3</v>
      </c>
      <c r="W1556">
        <v>3</v>
      </c>
      <c r="X1556" t="s">
        <v>218</v>
      </c>
      <c r="Z1556" t="s">
        <v>219</v>
      </c>
      <c r="AC1556">
        <v>0</v>
      </c>
      <c r="AE1556">
        <v>0</v>
      </c>
      <c r="AI1556" t="s">
        <v>220</v>
      </c>
      <c r="AJ1556" t="s">
        <v>304</v>
      </c>
      <c r="AK1556" s="15">
        <v>43290</v>
      </c>
      <c r="AL1556">
        <v>7892.64</v>
      </c>
      <c r="AM1556">
        <f t="shared" si="72"/>
        <v>34</v>
      </c>
      <c r="AN1556" t="str">
        <f t="shared" si="73"/>
        <v>34-38</v>
      </c>
      <c r="AO1556" t="str">
        <f t="shared" si="74"/>
        <v>6.000 a 7.999</v>
      </c>
    </row>
    <row r="1557" spans="1:41" x14ac:dyDescent="0.25">
      <c r="A1557" t="s">
        <v>5565</v>
      </c>
      <c r="B1557" t="s">
        <v>239</v>
      </c>
      <c r="C1557">
        <v>1984188</v>
      </c>
      <c r="D1557">
        <v>5524076663</v>
      </c>
      <c r="E1557" t="s">
        <v>5566</v>
      </c>
      <c r="F1557" t="s">
        <v>209</v>
      </c>
      <c r="G1557" t="s">
        <v>5567</v>
      </c>
      <c r="H1557" t="s">
        <v>225</v>
      </c>
      <c r="I1557" t="s">
        <v>212</v>
      </c>
      <c r="K1557" t="s">
        <v>213</v>
      </c>
      <c r="M1557">
        <v>498</v>
      </c>
      <c r="N1557" t="s">
        <v>423</v>
      </c>
      <c r="O1557" t="s">
        <v>244</v>
      </c>
      <c r="P1557">
        <v>211</v>
      </c>
      <c r="Q1557" t="s">
        <v>245</v>
      </c>
      <c r="R1557" t="s">
        <v>244</v>
      </c>
      <c r="T1557" t="s">
        <v>217</v>
      </c>
      <c r="U1557" t="s">
        <v>9755</v>
      </c>
      <c r="V1557">
        <v>4</v>
      </c>
      <c r="W1557">
        <v>7</v>
      </c>
      <c r="X1557" t="s">
        <v>218</v>
      </c>
      <c r="Z1557" t="s">
        <v>219</v>
      </c>
      <c r="AC1557">
        <v>0</v>
      </c>
      <c r="AE1557">
        <v>0</v>
      </c>
      <c r="AI1557" t="s">
        <v>220</v>
      </c>
      <c r="AJ1557" t="s">
        <v>221</v>
      </c>
      <c r="AK1557" s="15">
        <v>41254</v>
      </c>
      <c r="AL1557">
        <v>6427.87</v>
      </c>
      <c r="AM1557">
        <f t="shared" si="72"/>
        <v>40</v>
      </c>
      <c r="AN1557" t="str">
        <f t="shared" si="73"/>
        <v>39-43</v>
      </c>
      <c r="AO1557" t="str">
        <f t="shared" si="74"/>
        <v>6.000 a 7.999</v>
      </c>
    </row>
    <row r="1558" spans="1:41" x14ac:dyDescent="0.25">
      <c r="A1558" t="s">
        <v>5568</v>
      </c>
      <c r="B1558" t="s">
        <v>207</v>
      </c>
      <c r="C1558">
        <v>1754275</v>
      </c>
      <c r="D1558">
        <v>5375390698</v>
      </c>
      <c r="E1558" t="s">
        <v>5569</v>
      </c>
      <c r="F1558" t="s">
        <v>209</v>
      </c>
      <c r="G1558" t="s">
        <v>5570</v>
      </c>
      <c r="H1558" t="s">
        <v>225</v>
      </c>
      <c r="I1558" t="s">
        <v>212</v>
      </c>
      <c r="K1558" t="s">
        <v>213</v>
      </c>
      <c r="M1558">
        <v>288</v>
      </c>
      <c r="N1558" t="s">
        <v>979</v>
      </c>
      <c r="O1558" t="s">
        <v>362</v>
      </c>
      <c r="P1558">
        <v>288</v>
      </c>
      <c r="Q1558" t="s">
        <v>979</v>
      </c>
      <c r="R1558" t="s">
        <v>362</v>
      </c>
      <c r="T1558" t="s">
        <v>230</v>
      </c>
      <c r="U1558" t="s">
        <v>9755</v>
      </c>
      <c r="V1558">
        <v>4</v>
      </c>
      <c r="W1558">
        <v>9</v>
      </c>
      <c r="X1558" t="s">
        <v>218</v>
      </c>
      <c r="Z1558" t="s">
        <v>219</v>
      </c>
      <c r="AC1558">
        <v>0</v>
      </c>
      <c r="AE1558">
        <v>0</v>
      </c>
      <c r="AI1558" t="s">
        <v>220</v>
      </c>
      <c r="AJ1558" t="s">
        <v>221</v>
      </c>
      <c r="AK1558" s="15">
        <v>40204</v>
      </c>
      <c r="AL1558">
        <v>6038.28</v>
      </c>
      <c r="AM1558">
        <f t="shared" si="72"/>
        <v>42</v>
      </c>
      <c r="AN1558" t="str">
        <f t="shared" si="73"/>
        <v>39-43</v>
      </c>
      <c r="AO1558" t="str">
        <f t="shared" si="74"/>
        <v>6.000 a 7.999</v>
      </c>
    </row>
    <row r="1559" spans="1:41" x14ac:dyDescent="0.25">
      <c r="A1559" t="s">
        <v>5571</v>
      </c>
      <c r="B1559" t="s">
        <v>239</v>
      </c>
      <c r="C1559">
        <v>1873791</v>
      </c>
      <c r="D1559">
        <v>6879415636</v>
      </c>
      <c r="E1559" t="s">
        <v>5572</v>
      </c>
      <c r="F1559" t="s">
        <v>209</v>
      </c>
      <c r="G1559" t="s">
        <v>5573</v>
      </c>
      <c r="H1559" t="s">
        <v>225</v>
      </c>
      <c r="I1559" t="s">
        <v>212</v>
      </c>
      <c r="K1559" t="s">
        <v>213</v>
      </c>
      <c r="M1559">
        <v>498</v>
      </c>
      <c r="N1559" t="s">
        <v>423</v>
      </c>
      <c r="O1559" t="s">
        <v>244</v>
      </c>
      <c r="P1559">
        <v>211</v>
      </c>
      <c r="Q1559" t="s">
        <v>245</v>
      </c>
      <c r="R1559" t="s">
        <v>244</v>
      </c>
      <c r="T1559" t="s">
        <v>217</v>
      </c>
      <c r="U1559" t="s">
        <v>9755</v>
      </c>
      <c r="V1559">
        <v>4</v>
      </c>
      <c r="W1559">
        <v>8</v>
      </c>
      <c r="X1559" t="s">
        <v>218</v>
      </c>
      <c r="Z1559" t="s">
        <v>219</v>
      </c>
      <c r="AC1559">
        <v>0</v>
      </c>
      <c r="AE1559">
        <v>0</v>
      </c>
      <c r="AI1559" t="s">
        <v>220</v>
      </c>
      <c r="AJ1559" t="s">
        <v>221</v>
      </c>
      <c r="AK1559" s="15">
        <v>40721</v>
      </c>
      <c r="AL1559">
        <v>9515.4599999999991</v>
      </c>
      <c r="AM1559">
        <f t="shared" si="72"/>
        <v>39</v>
      </c>
      <c r="AN1559" t="str">
        <f t="shared" si="73"/>
        <v>39-43</v>
      </c>
      <c r="AO1559" t="str">
        <f t="shared" si="74"/>
        <v>8.000 a 9.999</v>
      </c>
    </row>
    <row r="1560" spans="1:41" x14ac:dyDescent="0.25">
      <c r="A1560" t="s">
        <v>5574</v>
      </c>
      <c r="B1560" t="s">
        <v>239</v>
      </c>
      <c r="C1560">
        <v>1434312</v>
      </c>
      <c r="D1560">
        <v>47078880625</v>
      </c>
      <c r="E1560" t="s">
        <v>5575</v>
      </c>
      <c r="F1560" t="s">
        <v>209</v>
      </c>
      <c r="G1560" t="s">
        <v>5576</v>
      </c>
      <c r="H1560" t="s">
        <v>211</v>
      </c>
      <c r="I1560" t="s">
        <v>212</v>
      </c>
      <c r="K1560" t="s">
        <v>213</v>
      </c>
      <c r="L1560" t="s">
        <v>5577</v>
      </c>
      <c r="M1560">
        <v>483</v>
      </c>
      <c r="N1560" t="s">
        <v>562</v>
      </c>
      <c r="O1560" t="s">
        <v>244</v>
      </c>
      <c r="P1560">
        <v>211</v>
      </c>
      <c r="Q1560" t="s">
        <v>245</v>
      </c>
      <c r="R1560" t="s">
        <v>244</v>
      </c>
      <c r="T1560" t="s">
        <v>771</v>
      </c>
      <c r="U1560" t="s">
        <v>9754</v>
      </c>
      <c r="V1560">
        <v>4</v>
      </c>
      <c r="W1560">
        <v>13</v>
      </c>
      <c r="X1560" t="s">
        <v>218</v>
      </c>
      <c r="Z1560" t="s">
        <v>219</v>
      </c>
      <c r="AC1560">
        <v>0</v>
      </c>
      <c r="AE1560">
        <v>0</v>
      </c>
      <c r="AI1560" t="s">
        <v>220</v>
      </c>
      <c r="AJ1560" t="s">
        <v>221</v>
      </c>
      <c r="AK1560" s="15">
        <v>37933</v>
      </c>
      <c r="AL1560">
        <v>7626.05</v>
      </c>
      <c r="AM1560">
        <f t="shared" si="72"/>
        <v>60</v>
      </c>
      <c r="AN1560" t="str">
        <f t="shared" si="73"/>
        <v>59-63</v>
      </c>
      <c r="AO1560" t="str">
        <f t="shared" si="74"/>
        <v>6.000 a 7.999</v>
      </c>
    </row>
    <row r="1561" spans="1:41" x14ac:dyDescent="0.25">
      <c r="A1561" t="s">
        <v>5578</v>
      </c>
      <c r="B1561" t="s">
        <v>239</v>
      </c>
      <c r="C1561">
        <v>1854227</v>
      </c>
      <c r="D1561">
        <v>4039156609</v>
      </c>
      <c r="E1561" t="s">
        <v>5579</v>
      </c>
      <c r="F1561" t="s">
        <v>209</v>
      </c>
      <c r="G1561" t="s">
        <v>5580</v>
      </c>
      <c r="H1561" t="s">
        <v>211</v>
      </c>
      <c r="I1561" t="s">
        <v>212</v>
      </c>
      <c r="K1561" t="s">
        <v>213</v>
      </c>
      <c r="M1561">
        <v>489</v>
      </c>
      <c r="N1561" t="s">
        <v>2235</v>
      </c>
      <c r="O1561" t="s">
        <v>244</v>
      </c>
      <c r="P1561">
        <v>211</v>
      </c>
      <c r="Q1561" t="s">
        <v>245</v>
      </c>
      <c r="R1561" t="s">
        <v>244</v>
      </c>
      <c r="T1561" t="s">
        <v>252</v>
      </c>
      <c r="U1561" t="s">
        <v>9754</v>
      </c>
      <c r="V1561">
        <v>4</v>
      </c>
      <c r="W1561">
        <v>8</v>
      </c>
      <c r="X1561" t="s">
        <v>218</v>
      </c>
      <c r="Z1561" t="s">
        <v>219</v>
      </c>
      <c r="AB1561" t="s">
        <v>320</v>
      </c>
      <c r="AC1561">
        <v>0</v>
      </c>
      <c r="AE1561">
        <v>0</v>
      </c>
      <c r="AG1561" t="s">
        <v>5581</v>
      </c>
      <c r="AH1561" t="s">
        <v>1238</v>
      </c>
      <c r="AI1561" t="s">
        <v>220</v>
      </c>
      <c r="AJ1561" t="s">
        <v>221</v>
      </c>
      <c r="AK1561" s="15">
        <v>40617</v>
      </c>
      <c r="AL1561">
        <v>3849.67</v>
      </c>
      <c r="AM1561">
        <f t="shared" si="72"/>
        <v>43</v>
      </c>
      <c r="AN1561" t="str">
        <f t="shared" si="73"/>
        <v>39-43</v>
      </c>
      <c r="AO1561" t="str">
        <f t="shared" si="74"/>
        <v>2.000 a 3.999</v>
      </c>
    </row>
    <row r="1562" spans="1:41" x14ac:dyDescent="0.25">
      <c r="A1562" t="s">
        <v>5582</v>
      </c>
      <c r="B1562" t="s">
        <v>239</v>
      </c>
      <c r="C1562">
        <v>2011899</v>
      </c>
      <c r="D1562">
        <v>7802608643</v>
      </c>
      <c r="E1562" t="s">
        <v>5583</v>
      </c>
      <c r="F1562" t="s">
        <v>209</v>
      </c>
      <c r="G1562" t="s">
        <v>5584</v>
      </c>
      <c r="H1562" t="s">
        <v>335</v>
      </c>
      <c r="I1562" t="s">
        <v>212</v>
      </c>
      <c r="K1562" t="s">
        <v>213</v>
      </c>
      <c r="M1562">
        <v>765</v>
      </c>
      <c r="N1562" t="s">
        <v>1059</v>
      </c>
      <c r="O1562" t="s">
        <v>283</v>
      </c>
      <c r="P1562">
        <v>746</v>
      </c>
      <c r="Q1562" t="s">
        <v>289</v>
      </c>
      <c r="R1562" t="s">
        <v>283</v>
      </c>
      <c r="T1562" t="s">
        <v>230</v>
      </c>
      <c r="U1562" t="s">
        <v>9756</v>
      </c>
      <c r="V1562">
        <v>4</v>
      </c>
      <c r="W1562">
        <v>7</v>
      </c>
      <c r="X1562" t="s">
        <v>218</v>
      </c>
      <c r="Z1562" t="s">
        <v>219</v>
      </c>
      <c r="AC1562">
        <v>0</v>
      </c>
      <c r="AE1562">
        <v>0</v>
      </c>
      <c r="AI1562" t="s">
        <v>220</v>
      </c>
      <c r="AJ1562" t="s">
        <v>221</v>
      </c>
      <c r="AK1562" s="15">
        <v>41365</v>
      </c>
      <c r="AL1562">
        <v>11437.05</v>
      </c>
      <c r="AM1562">
        <f t="shared" si="72"/>
        <v>35</v>
      </c>
      <c r="AN1562" t="str">
        <f t="shared" si="73"/>
        <v>34-38</v>
      </c>
      <c r="AO1562" t="str">
        <f t="shared" si="74"/>
        <v>10.000 a 11.999</v>
      </c>
    </row>
    <row r="1563" spans="1:41" x14ac:dyDescent="0.25">
      <c r="A1563" t="s">
        <v>5585</v>
      </c>
      <c r="B1563" t="s">
        <v>207</v>
      </c>
      <c r="C1563">
        <v>1668894</v>
      </c>
      <c r="D1563">
        <v>6767013617</v>
      </c>
      <c r="E1563" t="s">
        <v>2378</v>
      </c>
      <c r="F1563" t="s">
        <v>209</v>
      </c>
      <c r="G1563" t="s">
        <v>5586</v>
      </c>
      <c r="H1563" t="s">
        <v>211</v>
      </c>
      <c r="I1563" t="s">
        <v>212</v>
      </c>
      <c r="K1563" t="s">
        <v>213</v>
      </c>
      <c r="M1563">
        <v>56</v>
      </c>
      <c r="N1563" t="s">
        <v>869</v>
      </c>
      <c r="O1563" t="s">
        <v>215</v>
      </c>
      <c r="P1563">
        <v>29</v>
      </c>
      <c r="Q1563" t="s">
        <v>229</v>
      </c>
      <c r="R1563" t="s">
        <v>215</v>
      </c>
      <c r="T1563" t="s">
        <v>230</v>
      </c>
      <c r="U1563" t="s">
        <v>9756</v>
      </c>
      <c r="V1563">
        <v>4</v>
      </c>
      <c r="W1563">
        <v>10</v>
      </c>
      <c r="X1563" t="s">
        <v>218</v>
      </c>
      <c r="Z1563" t="s">
        <v>219</v>
      </c>
      <c r="AC1563">
        <v>26413</v>
      </c>
      <c r="AD1563" t="s">
        <v>686</v>
      </c>
      <c r="AE1563">
        <v>0</v>
      </c>
      <c r="AI1563" t="s">
        <v>220</v>
      </c>
      <c r="AJ1563" t="s">
        <v>221</v>
      </c>
      <c r="AK1563" s="15">
        <v>44726</v>
      </c>
      <c r="AL1563">
        <v>10218.31</v>
      </c>
      <c r="AM1563">
        <f t="shared" si="72"/>
        <v>37</v>
      </c>
      <c r="AN1563" t="str">
        <f t="shared" si="73"/>
        <v>34-38</v>
      </c>
      <c r="AO1563" t="str">
        <f t="shared" si="74"/>
        <v>10.000 a 11.999</v>
      </c>
    </row>
    <row r="1564" spans="1:41" x14ac:dyDescent="0.25">
      <c r="A1564" t="s">
        <v>5587</v>
      </c>
      <c r="B1564" t="s">
        <v>207</v>
      </c>
      <c r="C1564">
        <v>3093076</v>
      </c>
      <c r="D1564">
        <v>7965951606</v>
      </c>
      <c r="E1564" t="s">
        <v>5458</v>
      </c>
      <c r="F1564" t="s">
        <v>233</v>
      </c>
      <c r="G1564" t="s">
        <v>5588</v>
      </c>
      <c r="H1564" t="s">
        <v>211</v>
      </c>
      <c r="I1564" t="s">
        <v>212</v>
      </c>
      <c r="K1564" t="s">
        <v>213</v>
      </c>
      <c r="M1564">
        <v>908</v>
      </c>
      <c r="N1564" t="s">
        <v>3156</v>
      </c>
      <c r="O1564" t="s">
        <v>669</v>
      </c>
      <c r="P1564">
        <v>301</v>
      </c>
      <c r="Q1564" t="s">
        <v>297</v>
      </c>
      <c r="R1564" t="s">
        <v>298</v>
      </c>
      <c r="T1564" t="s">
        <v>263</v>
      </c>
      <c r="U1564" t="s">
        <v>9756</v>
      </c>
      <c r="V1564">
        <v>3</v>
      </c>
      <c r="W1564">
        <v>3</v>
      </c>
      <c r="X1564" t="s">
        <v>218</v>
      </c>
      <c r="Z1564" t="s">
        <v>219</v>
      </c>
      <c r="AC1564">
        <v>0</v>
      </c>
      <c r="AE1564">
        <v>0</v>
      </c>
      <c r="AI1564" t="s">
        <v>220</v>
      </c>
      <c r="AJ1564" t="s">
        <v>221</v>
      </c>
      <c r="AK1564" s="15">
        <v>43521</v>
      </c>
      <c r="AL1564">
        <v>8526</v>
      </c>
      <c r="AM1564">
        <f t="shared" si="72"/>
        <v>35</v>
      </c>
      <c r="AN1564" t="str">
        <f t="shared" si="73"/>
        <v>34-38</v>
      </c>
      <c r="AO1564" t="str">
        <f t="shared" si="74"/>
        <v>8.000 a 9.999</v>
      </c>
    </row>
    <row r="1565" spans="1:41" x14ac:dyDescent="0.25">
      <c r="A1565" t="s">
        <v>5589</v>
      </c>
      <c r="B1565" t="s">
        <v>239</v>
      </c>
      <c r="C1565">
        <v>1362503</v>
      </c>
      <c r="D1565">
        <v>91066980691</v>
      </c>
      <c r="E1565" t="s">
        <v>5590</v>
      </c>
      <c r="F1565" t="s">
        <v>209</v>
      </c>
      <c r="G1565" t="s">
        <v>5591</v>
      </c>
      <c r="H1565" t="s">
        <v>225</v>
      </c>
      <c r="I1565" t="s">
        <v>212</v>
      </c>
      <c r="K1565" t="s">
        <v>317</v>
      </c>
      <c r="L1565" t="s">
        <v>655</v>
      </c>
      <c r="M1565">
        <v>481</v>
      </c>
      <c r="N1565" t="s">
        <v>542</v>
      </c>
      <c r="O1565" t="s">
        <v>244</v>
      </c>
      <c r="P1565">
        <v>211</v>
      </c>
      <c r="Q1565" t="s">
        <v>245</v>
      </c>
      <c r="R1565" t="s">
        <v>244</v>
      </c>
      <c r="T1565" t="s">
        <v>252</v>
      </c>
      <c r="U1565" t="s">
        <v>9755</v>
      </c>
      <c r="V1565">
        <v>4</v>
      </c>
      <c r="W1565">
        <v>13</v>
      </c>
      <c r="X1565" t="s">
        <v>218</v>
      </c>
      <c r="Z1565" t="s">
        <v>219</v>
      </c>
      <c r="AC1565">
        <v>0</v>
      </c>
      <c r="AE1565">
        <v>0</v>
      </c>
      <c r="AI1565" t="s">
        <v>220</v>
      </c>
      <c r="AJ1565" t="s">
        <v>221</v>
      </c>
      <c r="AK1565" s="15">
        <v>37529</v>
      </c>
      <c r="AL1565">
        <v>10007.64</v>
      </c>
      <c r="AM1565">
        <f t="shared" si="72"/>
        <v>46</v>
      </c>
      <c r="AN1565" t="str">
        <f t="shared" si="73"/>
        <v>44-48</v>
      </c>
      <c r="AO1565" t="str">
        <f t="shared" si="74"/>
        <v>10.000 a 11.999</v>
      </c>
    </row>
    <row r="1566" spans="1:41" x14ac:dyDescent="0.25">
      <c r="A1566" t="s">
        <v>5592</v>
      </c>
      <c r="B1566" t="s">
        <v>207</v>
      </c>
      <c r="C1566">
        <v>1672898</v>
      </c>
      <c r="D1566">
        <v>419747605</v>
      </c>
      <c r="E1566" t="s">
        <v>5593</v>
      </c>
      <c r="F1566" t="s">
        <v>209</v>
      </c>
      <c r="G1566" t="s">
        <v>5594</v>
      </c>
      <c r="H1566" t="s">
        <v>211</v>
      </c>
      <c r="I1566" t="s">
        <v>212</v>
      </c>
      <c r="K1566" t="s">
        <v>213</v>
      </c>
      <c r="L1566" t="s">
        <v>261</v>
      </c>
      <c r="M1566">
        <v>807</v>
      </c>
      <c r="N1566" t="s">
        <v>1230</v>
      </c>
      <c r="O1566" t="s">
        <v>215</v>
      </c>
      <c r="P1566">
        <v>807</v>
      </c>
      <c r="Q1566" t="s">
        <v>1230</v>
      </c>
      <c r="R1566" t="s">
        <v>215</v>
      </c>
      <c r="T1566" t="s">
        <v>217</v>
      </c>
      <c r="U1566" t="s">
        <v>9755</v>
      </c>
      <c r="V1566">
        <v>4</v>
      </c>
      <c r="W1566">
        <v>10</v>
      </c>
      <c r="X1566" t="s">
        <v>218</v>
      </c>
      <c r="Z1566" t="s">
        <v>219</v>
      </c>
      <c r="AC1566">
        <v>0</v>
      </c>
      <c r="AE1566">
        <v>0</v>
      </c>
      <c r="AI1566" t="s">
        <v>220</v>
      </c>
      <c r="AJ1566" t="s">
        <v>221</v>
      </c>
      <c r="AK1566" s="15">
        <v>39835</v>
      </c>
      <c r="AL1566">
        <v>5137.2700000000004</v>
      </c>
      <c r="AM1566">
        <f t="shared" si="72"/>
        <v>47</v>
      </c>
      <c r="AN1566" t="str">
        <f t="shared" si="73"/>
        <v>44-48</v>
      </c>
      <c r="AO1566" t="str">
        <f t="shared" si="74"/>
        <v>4.000 a 5.999</v>
      </c>
    </row>
    <row r="1567" spans="1:41" x14ac:dyDescent="0.25">
      <c r="A1567" t="s">
        <v>5595</v>
      </c>
      <c r="B1567" t="s">
        <v>239</v>
      </c>
      <c r="C1567">
        <v>1435408</v>
      </c>
      <c r="D1567">
        <v>110730631</v>
      </c>
      <c r="E1567" t="s">
        <v>5596</v>
      </c>
      <c r="F1567" t="s">
        <v>209</v>
      </c>
      <c r="G1567" t="s">
        <v>5597</v>
      </c>
      <c r="H1567" t="s">
        <v>225</v>
      </c>
      <c r="I1567" t="s">
        <v>212</v>
      </c>
      <c r="K1567" t="s">
        <v>213</v>
      </c>
      <c r="L1567" t="s">
        <v>1165</v>
      </c>
      <c r="M1567">
        <v>769</v>
      </c>
      <c r="N1567" t="s">
        <v>288</v>
      </c>
      <c r="O1567" t="s">
        <v>283</v>
      </c>
      <c r="P1567">
        <v>746</v>
      </c>
      <c r="Q1567" t="s">
        <v>289</v>
      </c>
      <c r="R1567" t="s">
        <v>283</v>
      </c>
      <c r="T1567" t="s">
        <v>217</v>
      </c>
      <c r="U1567" t="s">
        <v>9755</v>
      </c>
      <c r="V1567">
        <v>4</v>
      </c>
      <c r="W1567">
        <v>12</v>
      </c>
      <c r="X1567" t="s">
        <v>218</v>
      </c>
      <c r="Z1567" t="s">
        <v>219</v>
      </c>
      <c r="AC1567">
        <v>0</v>
      </c>
      <c r="AE1567">
        <v>0</v>
      </c>
      <c r="AI1567" t="s">
        <v>220</v>
      </c>
      <c r="AJ1567" t="s">
        <v>291</v>
      </c>
      <c r="AK1567" s="15">
        <v>37958</v>
      </c>
      <c r="AL1567">
        <v>6689.04</v>
      </c>
      <c r="AM1567">
        <f t="shared" si="72"/>
        <v>47</v>
      </c>
      <c r="AN1567" t="str">
        <f t="shared" si="73"/>
        <v>44-48</v>
      </c>
      <c r="AO1567" t="str">
        <f t="shared" si="74"/>
        <v>6.000 a 7.999</v>
      </c>
    </row>
    <row r="1568" spans="1:41" x14ac:dyDescent="0.25">
      <c r="A1568" t="s">
        <v>5598</v>
      </c>
      <c r="B1568" t="s">
        <v>239</v>
      </c>
      <c r="C1568">
        <v>2356863</v>
      </c>
      <c r="D1568">
        <v>7469771662</v>
      </c>
      <c r="E1568" t="s">
        <v>5599</v>
      </c>
      <c r="F1568" t="s">
        <v>209</v>
      </c>
      <c r="G1568" t="s">
        <v>5600</v>
      </c>
      <c r="H1568" t="s">
        <v>335</v>
      </c>
      <c r="I1568" t="s">
        <v>212</v>
      </c>
      <c r="K1568" t="s">
        <v>213</v>
      </c>
      <c r="M1568">
        <v>488</v>
      </c>
      <c r="N1568" t="s">
        <v>393</v>
      </c>
      <c r="O1568" t="s">
        <v>244</v>
      </c>
      <c r="P1568">
        <v>211</v>
      </c>
      <c r="Q1568" t="s">
        <v>245</v>
      </c>
      <c r="R1568" t="s">
        <v>244</v>
      </c>
      <c r="T1568" t="s">
        <v>217</v>
      </c>
      <c r="U1568" t="s">
        <v>9755</v>
      </c>
      <c r="V1568">
        <v>4</v>
      </c>
      <c r="W1568">
        <v>4</v>
      </c>
      <c r="X1568" t="s">
        <v>218</v>
      </c>
      <c r="Z1568" t="s">
        <v>219</v>
      </c>
      <c r="AC1568">
        <v>0</v>
      </c>
      <c r="AE1568">
        <v>0</v>
      </c>
      <c r="AI1568" t="s">
        <v>220</v>
      </c>
      <c r="AJ1568" t="s">
        <v>221</v>
      </c>
      <c r="AK1568" s="15">
        <v>42766</v>
      </c>
      <c r="AL1568">
        <v>7364.95</v>
      </c>
      <c r="AM1568">
        <f t="shared" si="72"/>
        <v>36</v>
      </c>
      <c r="AN1568" t="str">
        <f t="shared" si="73"/>
        <v>34-38</v>
      </c>
      <c r="AO1568" t="str">
        <f t="shared" si="74"/>
        <v>6.000 a 7.999</v>
      </c>
    </row>
    <row r="1569" spans="1:41" x14ac:dyDescent="0.25">
      <c r="A1569" t="s">
        <v>5601</v>
      </c>
      <c r="B1569" t="s">
        <v>207</v>
      </c>
      <c r="C1569">
        <v>2780750</v>
      </c>
      <c r="D1569">
        <v>6595175665</v>
      </c>
      <c r="E1569" t="s">
        <v>5602</v>
      </c>
      <c r="F1569" t="s">
        <v>209</v>
      </c>
      <c r="G1569" t="s">
        <v>5603</v>
      </c>
      <c r="H1569" t="s">
        <v>225</v>
      </c>
      <c r="I1569" t="s">
        <v>212</v>
      </c>
      <c r="K1569" t="s">
        <v>213</v>
      </c>
      <c r="M1569">
        <v>319</v>
      </c>
      <c r="N1569" t="s">
        <v>530</v>
      </c>
      <c r="O1569" t="s">
        <v>362</v>
      </c>
      <c r="P1569">
        <v>319</v>
      </c>
      <c r="Q1569" t="s">
        <v>530</v>
      </c>
      <c r="R1569" t="s">
        <v>362</v>
      </c>
      <c r="T1569" t="s">
        <v>217</v>
      </c>
      <c r="U1569" t="s">
        <v>9755</v>
      </c>
      <c r="V1569">
        <v>4</v>
      </c>
      <c r="W1569">
        <v>6</v>
      </c>
      <c r="X1569" t="s">
        <v>218</v>
      </c>
      <c r="Z1569" t="s">
        <v>219</v>
      </c>
      <c r="AC1569">
        <v>0</v>
      </c>
      <c r="AE1569">
        <v>0</v>
      </c>
      <c r="AI1569" t="s">
        <v>220</v>
      </c>
      <c r="AJ1569" t="s">
        <v>221</v>
      </c>
      <c r="AK1569" s="15">
        <v>41691</v>
      </c>
      <c r="AL1569">
        <v>4481.26</v>
      </c>
      <c r="AM1569">
        <f t="shared" si="72"/>
        <v>39</v>
      </c>
      <c r="AN1569" t="str">
        <f t="shared" si="73"/>
        <v>39-43</v>
      </c>
      <c r="AO1569" t="str">
        <f t="shared" si="74"/>
        <v>4.000 a 5.999</v>
      </c>
    </row>
    <row r="1570" spans="1:41" x14ac:dyDescent="0.25">
      <c r="A1570" t="s">
        <v>5604</v>
      </c>
      <c r="B1570" t="s">
        <v>239</v>
      </c>
      <c r="C1570">
        <v>1454433</v>
      </c>
      <c r="D1570">
        <v>3005019608</v>
      </c>
      <c r="E1570" t="s">
        <v>5605</v>
      </c>
      <c r="F1570" t="s">
        <v>209</v>
      </c>
      <c r="G1570" t="s">
        <v>5606</v>
      </c>
      <c r="H1570" t="s">
        <v>211</v>
      </c>
      <c r="I1570" t="s">
        <v>212</v>
      </c>
      <c r="K1570" t="s">
        <v>213</v>
      </c>
      <c r="L1570" t="s">
        <v>367</v>
      </c>
      <c r="M1570">
        <v>749</v>
      </c>
      <c r="N1570" t="s">
        <v>1089</v>
      </c>
      <c r="O1570" t="s">
        <v>283</v>
      </c>
      <c r="P1570">
        <v>743</v>
      </c>
      <c r="Q1570" t="s">
        <v>282</v>
      </c>
      <c r="R1570" t="s">
        <v>283</v>
      </c>
      <c r="T1570" t="s">
        <v>252</v>
      </c>
      <c r="U1570" t="s">
        <v>9755</v>
      </c>
      <c r="V1570">
        <v>4</v>
      </c>
      <c r="W1570">
        <v>12</v>
      </c>
      <c r="X1570" t="s">
        <v>218</v>
      </c>
      <c r="Z1570" t="s">
        <v>219</v>
      </c>
      <c r="AC1570">
        <v>0</v>
      </c>
      <c r="AE1570">
        <v>0</v>
      </c>
      <c r="AI1570" t="s">
        <v>220</v>
      </c>
      <c r="AJ1570" t="s">
        <v>221</v>
      </c>
      <c r="AK1570" s="15">
        <v>38134</v>
      </c>
      <c r="AL1570">
        <v>7361.18</v>
      </c>
      <c r="AM1570">
        <f t="shared" si="72"/>
        <v>47</v>
      </c>
      <c r="AN1570" t="str">
        <f t="shared" si="73"/>
        <v>44-48</v>
      </c>
      <c r="AO1570" t="str">
        <f t="shared" si="74"/>
        <v>6.000 a 7.999</v>
      </c>
    </row>
    <row r="1571" spans="1:41" x14ac:dyDescent="0.25">
      <c r="A1571" t="s">
        <v>5607</v>
      </c>
      <c r="B1571" t="s">
        <v>239</v>
      </c>
      <c r="C1571">
        <v>2178757</v>
      </c>
      <c r="D1571">
        <v>84900083615</v>
      </c>
      <c r="E1571" t="s">
        <v>2921</v>
      </c>
      <c r="F1571" t="s">
        <v>209</v>
      </c>
      <c r="G1571" t="s">
        <v>5608</v>
      </c>
      <c r="H1571" t="s">
        <v>529</v>
      </c>
      <c r="I1571" t="s">
        <v>212</v>
      </c>
      <c r="K1571" t="s">
        <v>213</v>
      </c>
      <c r="L1571" t="s">
        <v>261</v>
      </c>
      <c r="M1571">
        <v>771</v>
      </c>
      <c r="N1571" t="s">
        <v>303</v>
      </c>
      <c r="O1571" t="s">
        <v>283</v>
      </c>
      <c r="P1571">
        <v>746</v>
      </c>
      <c r="Q1571" t="s">
        <v>289</v>
      </c>
      <c r="R1571" t="s">
        <v>283</v>
      </c>
      <c r="T1571" t="s">
        <v>230</v>
      </c>
      <c r="U1571" t="s">
        <v>9756</v>
      </c>
      <c r="V1571">
        <v>3</v>
      </c>
      <c r="W1571">
        <v>13</v>
      </c>
      <c r="X1571" t="s">
        <v>218</v>
      </c>
      <c r="Z1571" t="s">
        <v>219</v>
      </c>
      <c r="AC1571">
        <v>0</v>
      </c>
      <c r="AE1571">
        <v>0</v>
      </c>
      <c r="AI1571" t="s">
        <v>220</v>
      </c>
      <c r="AJ1571" t="s">
        <v>304</v>
      </c>
      <c r="AK1571" s="15">
        <v>37621</v>
      </c>
      <c r="AL1571">
        <v>11651.33</v>
      </c>
      <c r="AM1571">
        <f t="shared" si="72"/>
        <v>52</v>
      </c>
      <c r="AN1571" t="str">
        <f t="shared" si="73"/>
        <v>49-53</v>
      </c>
      <c r="AO1571" t="str">
        <f t="shared" si="74"/>
        <v>10.000 a 11.999</v>
      </c>
    </row>
    <row r="1572" spans="1:41" x14ac:dyDescent="0.25">
      <c r="A1572" t="s">
        <v>5609</v>
      </c>
      <c r="B1572" t="s">
        <v>207</v>
      </c>
      <c r="C1572">
        <v>1754448</v>
      </c>
      <c r="D1572">
        <v>7842710627</v>
      </c>
      <c r="E1572" t="s">
        <v>5610</v>
      </c>
      <c r="F1572" t="s">
        <v>209</v>
      </c>
      <c r="G1572" t="s">
        <v>5611</v>
      </c>
      <c r="H1572" t="s">
        <v>225</v>
      </c>
      <c r="I1572" t="s">
        <v>212</v>
      </c>
      <c r="K1572" t="s">
        <v>213</v>
      </c>
      <c r="M1572">
        <v>861</v>
      </c>
      <c r="N1572" t="s">
        <v>5612</v>
      </c>
      <c r="O1572" t="s">
        <v>215</v>
      </c>
      <c r="P1572">
        <v>294</v>
      </c>
      <c r="Q1572" t="s">
        <v>646</v>
      </c>
      <c r="R1572" t="s">
        <v>362</v>
      </c>
      <c r="T1572" t="s">
        <v>230</v>
      </c>
      <c r="U1572" t="s">
        <v>9755</v>
      </c>
      <c r="V1572">
        <v>4</v>
      </c>
      <c r="W1572">
        <v>8</v>
      </c>
      <c r="X1572" t="s">
        <v>218</v>
      </c>
      <c r="Z1572" t="s">
        <v>219</v>
      </c>
      <c r="AB1572" t="s">
        <v>2129</v>
      </c>
      <c r="AC1572">
        <v>0</v>
      </c>
      <c r="AE1572">
        <v>0</v>
      </c>
      <c r="AG1572" t="s">
        <v>5613</v>
      </c>
      <c r="AH1572" t="s">
        <v>5614</v>
      </c>
      <c r="AI1572" t="s">
        <v>220</v>
      </c>
      <c r="AJ1572" t="s">
        <v>221</v>
      </c>
      <c r="AK1572" s="15">
        <v>40204</v>
      </c>
      <c r="AL1572">
        <v>0</v>
      </c>
      <c r="AM1572">
        <f t="shared" si="72"/>
        <v>37</v>
      </c>
      <c r="AN1572" t="str">
        <f t="shared" si="73"/>
        <v>34-38</v>
      </c>
      <c r="AO1572" t="str">
        <f t="shared" si="74"/>
        <v>até 1.999</v>
      </c>
    </row>
    <row r="1573" spans="1:41" x14ac:dyDescent="0.25">
      <c r="A1573" t="s">
        <v>5615</v>
      </c>
      <c r="B1573" t="s">
        <v>239</v>
      </c>
      <c r="C1573">
        <v>3372695</v>
      </c>
      <c r="D1573">
        <v>3602194620</v>
      </c>
      <c r="E1573" t="s">
        <v>5616</v>
      </c>
      <c r="F1573" t="s">
        <v>209</v>
      </c>
      <c r="G1573" t="s">
        <v>4473</v>
      </c>
      <c r="H1573" t="s">
        <v>225</v>
      </c>
      <c r="I1573" t="s">
        <v>212</v>
      </c>
      <c r="K1573" t="s">
        <v>213</v>
      </c>
      <c r="L1573" t="s">
        <v>261</v>
      </c>
      <c r="M1573">
        <v>771</v>
      </c>
      <c r="N1573" t="s">
        <v>303</v>
      </c>
      <c r="O1573" t="s">
        <v>283</v>
      </c>
      <c r="P1573">
        <v>746</v>
      </c>
      <c r="Q1573" t="s">
        <v>289</v>
      </c>
      <c r="R1573" t="s">
        <v>283</v>
      </c>
      <c r="T1573" t="s">
        <v>217</v>
      </c>
      <c r="U1573" t="s">
        <v>9756</v>
      </c>
      <c r="V1573">
        <v>4</v>
      </c>
      <c r="W1573">
        <v>7</v>
      </c>
      <c r="X1573" t="s">
        <v>218</v>
      </c>
      <c r="Z1573" t="s">
        <v>219</v>
      </c>
      <c r="AC1573">
        <v>0</v>
      </c>
      <c r="AE1573">
        <v>0</v>
      </c>
      <c r="AI1573" t="s">
        <v>220</v>
      </c>
      <c r="AJ1573" t="s">
        <v>304</v>
      </c>
      <c r="AK1573" s="15">
        <v>41214</v>
      </c>
      <c r="AL1573">
        <v>11162.49</v>
      </c>
      <c r="AM1573">
        <f t="shared" si="72"/>
        <v>45</v>
      </c>
      <c r="AN1573" t="str">
        <f t="shared" si="73"/>
        <v>44-48</v>
      </c>
      <c r="AO1573" t="str">
        <f t="shared" si="74"/>
        <v>10.000 a 11.999</v>
      </c>
    </row>
    <row r="1574" spans="1:41" x14ac:dyDescent="0.25">
      <c r="A1574" t="s">
        <v>5617</v>
      </c>
      <c r="B1574" t="s">
        <v>239</v>
      </c>
      <c r="C1574">
        <v>1363303</v>
      </c>
      <c r="D1574">
        <v>4404361688</v>
      </c>
      <c r="E1574" t="s">
        <v>5618</v>
      </c>
      <c r="F1574" t="s">
        <v>209</v>
      </c>
      <c r="G1574" t="s">
        <v>5619</v>
      </c>
      <c r="H1574" t="s">
        <v>225</v>
      </c>
      <c r="I1574" t="s">
        <v>212</v>
      </c>
      <c r="K1574" t="s">
        <v>645</v>
      </c>
      <c r="L1574" t="s">
        <v>3711</v>
      </c>
      <c r="M1574">
        <v>746</v>
      </c>
      <c r="N1574" t="s">
        <v>289</v>
      </c>
      <c r="O1574" t="s">
        <v>283</v>
      </c>
      <c r="P1574">
        <v>746</v>
      </c>
      <c r="Q1574" t="s">
        <v>289</v>
      </c>
      <c r="R1574" t="s">
        <v>283</v>
      </c>
      <c r="T1574" t="s">
        <v>263</v>
      </c>
      <c r="U1574" t="s">
        <v>9756</v>
      </c>
      <c r="V1574">
        <v>4</v>
      </c>
      <c r="W1574">
        <v>13</v>
      </c>
      <c r="X1574" t="s">
        <v>381</v>
      </c>
      <c r="Z1574" t="s">
        <v>219</v>
      </c>
      <c r="AB1574" t="s">
        <v>382</v>
      </c>
      <c r="AC1574">
        <v>0</v>
      </c>
      <c r="AE1574">
        <v>26443</v>
      </c>
      <c r="AF1574" t="s">
        <v>383</v>
      </c>
      <c r="AG1574" t="s">
        <v>5620</v>
      </c>
      <c r="AH1574" t="s">
        <v>219</v>
      </c>
      <c r="AI1574" t="s">
        <v>220</v>
      </c>
      <c r="AJ1574" t="s">
        <v>347</v>
      </c>
      <c r="AK1574" s="15">
        <v>37543</v>
      </c>
      <c r="AL1574">
        <v>12987.24</v>
      </c>
      <c r="AM1574">
        <f t="shared" si="72"/>
        <v>46</v>
      </c>
      <c r="AN1574" t="str">
        <f t="shared" si="73"/>
        <v>44-48</v>
      </c>
      <c r="AO1574" t="str">
        <f t="shared" si="74"/>
        <v>12.000 a 13.999</v>
      </c>
    </row>
    <row r="1575" spans="1:41" x14ac:dyDescent="0.25">
      <c r="A1575" t="s">
        <v>5621</v>
      </c>
      <c r="B1575" t="s">
        <v>207</v>
      </c>
      <c r="C1575">
        <v>1744403</v>
      </c>
      <c r="D1575">
        <v>4265583679</v>
      </c>
      <c r="E1575" t="s">
        <v>5622</v>
      </c>
      <c r="F1575" t="s">
        <v>209</v>
      </c>
      <c r="G1575" t="s">
        <v>5623</v>
      </c>
      <c r="H1575" t="s">
        <v>225</v>
      </c>
      <c r="I1575" t="s">
        <v>212</v>
      </c>
      <c r="K1575" t="s">
        <v>213</v>
      </c>
      <c r="M1575">
        <v>796</v>
      </c>
      <c r="N1575" t="s">
        <v>5624</v>
      </c>
      <c r="O1575" t="s">
        <v>237</v>
      </c>
      <c r="P1575">
        <v>1152</v>
      </c>
      <c r="Q1575" t="s">
        <v>503</v>
      </c>
      <c r="R1575" t="s">
        <v>237</v>
      </c>
      <c r="T1575" t="s">
        <v>263</v>
      </c>
      <c r="U1575" t="s">
        <v>9755</v>
      </c>
      <c r="V1575">
        <v>4</v>
      </c>
      <c r="W1575">
        <v>9</v>
      </c>
      <c r="X1575" t="s">
        <v>218</v>
      </c>
      <c r="Z1575" t="s">
        <v>219</v>
      </c>
      <c r="AC1575">
        <v>0</v>
      </c>
      <c r="AE1575">
        <v>0</v>
      </c>
      <c r="AI1575" t="s">
        <v>220</v>
      </c>
      <c r="AJ1575" t="s">
        <v>221</v>
      </c>
      <c r="AK1575" s="15">
        <v>40151</v>
      </c>
      <c r="AL1575">
        <v>6556.59</v>
      </c>
      <c r="AM1575">
        <f t="shared" si="72"/>
        <v>43</v>
      </c>
      <c r="AN1575" t="str">
        <f t="shared" si="73"/>
        <v>39-43</v>
      </c>
      <c r="AO1575" t="str">
        <f t="shared" si="74"/>
        <v>6.000 a 7.999</v>
      </c>
    </row>
    <row r="1576" spans="1:41" x14ac:dyDescent="0.25">
      <c r="A1576" t="s">
        <v>5625</v>
      </c>
      <c r="B1576" t="s">
        <v>239</v>
      </c>
      <c r="C1576">
        <v>2605162</v>
      </c>
      <c r="D1576">
        <v>637628110</v>
      </c>
      <c r="E1576" t="s">
        <v>5626</v>
      </c>
      <c r="F1576" t="s">
        <v>209</v>
      </c>
      <c r="G1576" t="s">
        <v>5627</v>
      </c>
      <c r="H1576" t="s">
        <v>211</v>
      </c>
      <c r="I1576" t="s">
        <v>212</v>
      </c>
      <c r="K1576" t="s">
        <v>242</v>
      </c>
      <c r="M1576">
        <v>746</v>
      </c>
      <c r="N1576" t="s">
        <v>289</v>
      </c>
      <c r="O1576" t="s">
        <v>283</v>
      </c>
      <c r="P1576">
        <v>746</v>
      </c>
      <c r="Q1576" t="s">
        <v>289</v>
      </c>
      <c r="R1576" t="s">
        <v>283</v>
      </c>
      <c r="T1576" t="s">
        <v>263</v>
      </c>
      <c r="U1576" t="s">
        <v>9756</v>
      </c>
      <c r="V1576">
        <v>4</v>
      </c>
      <c r="W1576">
        <v>8</v>
      </c>
      <c r="X1576" t="s">
        <v>381</v>
      </c>
      <c r="Z1576" t="s">
        <v>219</v>
      </c>
      <c r="AB1576" t="s">
        <v>382</v>
      </c>
      <c r="AC1576">
        <v>0</v>
      </c>
      <c r="AE1576">
        <v>26443</v>
      </c>
      <c r="AF1576" t="s">
        <v>383</v>
      </c>
      <c r="AG1576" t="s">
        <v>5628</v>
      </c>
      <c r="AH1576" t="s">
        <v>219</v>
      </c>
      <c r="AI1576" t="s">
        <v>220</v>
      </c>
      <c r="AJ1576" t="s">
        <v>221</v>
      </c>
      <c r="AK1576" s="15">
        <v>40787</v>
      </c>
      <c r="AL1576">
        <v>21452.06</v>
      </c>
      <c r="AM1576">
        <f t="shared" si="72"/>
        <v>38</v>
      </c>
      <c r="AN1576" t="str">
        <f t="shared" si="73"/>
        <v>34-38</v>
      </c>
      <c r="AO1576" t="str">
        <f t="shared" si="74"/>
        <v>20.000 ou mais</v>
      </c>
    </row>
    <row r="1577" spans="1:41" x14ac:dyDescent="0.25">
      <c r="A1577" t="s">
        <v>5629</v>
      </c>
      <c r="B1577" t="s">
        <v>239</v>
      </c>
      <c r="C1577">
        <v>1879804</v>
      </c>
      <c r="D1577">
        <v>98705393604</v>
      </c>
      <c r="E1577" t="s">
        <v>5630</v>
      </c>
      <c r="F1577" t="s">
        <v>209</v>
      </c>
      <c r="G1577" t="s">
        <v>5631</v>
      </c>
      <c r="H1577" t="s">
        <v>335</v>
      </c>
      <c r="I1577" t="s">
        <v>212</v>
      </c>
      <c r="K1577" t="s">
        <v>213</v>
      </c>
      <c r="M1577">
        <v>480</v>
      </c>
      <c r="N1577" t="s">
        <v>1188</v>
      </c>
      <c r="O1577" t="s">
        <v>244</v>
      </c>
      <c r="P1577">
        <v>211</v>
      </c>
      <c r="Q1577" t="s">
        <v>245</v>
      </c>
      <c r="R1577" t="s">
        <v>244</v>
      </c>
      <c r="T1577" t="s">
        <v>217</v>
      </c>
      <c r="U1577" t="s">
        <v>9755</v>
      </c>
      <c r="V1577">
        <v>4</v>
      </c>
      <c r="W1577">
        <v>8</v>
      </c>
      <c r="X1577" t="s">
        <v>218</v>
      </c>
      <c r="Z1577" t="s">
        <v>219</v>
      </c>
      <c r="AC1577">
        <v>0</v>
      </c>
      <c r="AE1577">
        <v>0</v>
      </c>
      <c r="AI1577" t="s">
        <v>220</v>
      </c>
      <c r="AJ1577" t="s">
        <v>221</v>
      </c>
      <c r="AK1577" s="15">
        <v>40742</v>
      </c>
      <c r="AL1577">
        <v>5381.13</v>
      </c>
      <c r="AM1577">
        <f t="shared" si="72"/>
        <v>52</v>
      </c>
      <c r="AN1577" t="str">
        <f t="shared" si="73"/>
        <v>49-53</v>
      </c>
      <c r="AO1577" t="str">
        <f t="shared" si="74"/>
        <v>4.000 a 5.999</v>
      </c>
    </row>
    <row r="1578" spans="1:41" x14ac:dyDescent="0.25">
      <c r="A1578" t="s">
        <v>5632</v>
      </c>
      <c r="B1578" t="s">
        <v>239</v>
      </c>
      <c r="C1578">
        <v>2178985</v>
      </c>
      <c r="D1578">
        <v>37608681187</v>
      </c>
      <c r="E1578" t="s">
        <v>5633</v>
      </c>
      <c r="F1578" t="s">
        <v>209</v>
      </c>
      <c r="G1578" t="s">
        <v>5634</v>
      </c>
      <c r="H1578" t="s">
        <v>225</v>
      </c>
      <c r="I1578" t="s">
        <v>212</v>
      </c>
      <c r="K1578" t="s">
        <v>213</v>
      </c>
      <c r="L1578" t="s">
        <v>637</v>
      </c>
      <c r="M1578">
        <v>771</v>
      </c>
      <c r="N1578" t="s">
        <v>303</v>
      </c>
      <c r="O1578" t="s">
        <v>283</v>
      </c>
      <c r="P1578">
        <v>746</v>
      </c>
      <c r="Q1578" t="s">
        <v>289</v>
      </c>
      <c r="R1578" t="s">
        <v>283</v>
      </c>
      <c r="T1578" t="s">
        <v>263</v>
      </c>
      <c r="U1578" t="s">
        <v>9756</v>
      </c>
      <c r="V1578">
        <v>4</v>
      </c>
      <c r="W1578">
        <v>12</v>
      </c>
      <c r="X1578" t="s">
        <v>218</v>
      </c>
      <c r="Z1578" t="s">
        <v>219</v>
      </c>
      <c r="AC1578">
        <v>0</v>
      </c>
      <c r="AE1578">
        <v>0</v>
      </c>
      <c r="AI1578" t="s">
        <v>220</v>
      </c>
      <c r="AJ1578" t="s">
        <v>221</v>
      </c>
      <c r="AK1578" s="15">
        <v>38276</v>
      </c>
      <c r="AL1578">
        <v>28215.86</v>
      </c>
      <c r="AM1578">
        <f t="shared" si="72"/>
        <v>54</v>
      </c>
      <c r="AN1578" t="str">
        <f t="shared" si="73"/>
        <v>54-58</v>
      </c>
      <c r="AO1578" t="str">
        <f t="shared" si="74"/>
        <v>20.000 ou mais</v>
      </c>
    </row>
    <row r="1579" spans="1:41" x14ac:dyDescent="0.25">
      <c r="A1579" t="s">
        <v>5635</v>
      </c>
      <c r="B1579" t="s">
        <v>207</v>
      </c>
      <c r="C1579">
        <v>1905296</v>
      </c>
      <c r="D1579">
        <v>6438355631</v>
      </c>
      <c r="E1579" t="s">
        <v>5636</v>
      </c>
      <c r="F1579" t="s">
        <v>209</v>
      </c>
      <c r="G1579" t="s">
        <v>5637</v>
      </c>
      <c r="H1579" t="s">
        <v>225</v>
      </c>
      <c r="I1579" t="s">
        <v>212</v>
      </c>
      <c r="K1579" t="s">
        <v>213</v>
      </c>
      <c r="M1579">
        <v>294</v>
      </c>
      <c r="N1579" t="s">
        <v>646</v>
      </c>
      <c r="O1579" t="s">
        <v>362</v>
      </c>
      <c r="P1579">
        <v>294</v>
      </c>
      <c r="Q1579" t="s">
        <v>646</v>
      </c>
      <c r="R1579" t="s">
        <v>362</v>
      </c>
      <c r="T1579" t="s">
        <v>263</v>
      </c>
      <c r="U1579" t="s">
        <v>9755</v>
      </c>
      <c r="V1579">
        <v>4</v>
      </c>
      <c r="W1579">
        <v>8</v>
      </c>
      <c r="X1579" t="s">
        <v>218</v>
      </c>
      <c r="Z1579" t="s">
        <v>219</v>
      </c>
      <c r="AC1579">
        <v>0</v>
      </c>
      <c r="AE1579">
        <v>0</v>
      </c>
      <c r="AI1579" t="s">
        <v>220</v>
      </c>
      <c r="AJ1579" t="s">
        <v>221</v>
      </c>
      <c r="AK1579" s="15">
        <v>40898</v>
      </c>
      <c r="AL1579">
        <v>6636.74</v>
      </c>
      <c r="AM1579">
        <f t="shared" si="72"/>
        <v>38</v>
      </c>
      <c r="AN1579" t="str">
        <f t="shared" si="73"/>
        <v>34-38</v>
      </c>
      <c r="AO1579" t="str">
        <f t="shared" si="74"/>
        <v>6.000 a 7.999</v>
      </c>
    </row>
    <row r="1580" spans="1:41" x14ac:dyDescent="0.25">
      <c r="A1580" t="s">
        <v>5638</v>
      </c>
      <c r="B1580" t="s">
        <v>239</v>
      </c>
      <c r="C1580">
        <v>1123507</v>
      </c>
      <c r="D1580">
        <v>84674717787</v>
      </c>
      <c r="E1580" t="s">
        <v>5639</v>
      </c>
      <c r="F1580" t="s">
        <v>209</v>
      </c>
      <c r="G1580" t="s">
        <v>5640</v>
      </c>
      <c r="H1580" t="s">
        <v>225</v>
      </c>
      <c r="I1580" t="s">
        <v>212</v>
      </c>
      <c r="K1580" t="s">
        <v>213</v>
      </c>
      <c r="L1580" t="s">
        <v>261</v>
      </c>
      <c r="M1580">
        <v>768</v>
      </c>
      <c r="N1580" t="s">
        <v>5641</v>
      </c>
      <c r="O1580" t="s">
        <v>283</v>
      </c>
      <c r="P1580">
        <v>746</v>
      </c>
      <c r="Q1580" t="s">
        <v>289</v>
      </c>
      <c r="R1580" t="s">
        <v>283</v>
      </c>
      <c r="T1580" t="s">
        <v>263</v>
      </c>
      <c r="U1580" t="s">
        <v>9756</v>
      </c>
      <c r="V1580">
        <v>4</v>
      </c>
      <c r="W1580">
        <v>16</v>
      </c>
      <c r="X1580" t="s">
        <v>218</v>
      </c>
      <c r="Z1580" t="s">
        <v>219</v>
      </c>
      <c r="AC1580">
        <v>0</v>
      </c>
      <c r="AE1580">
        <v>0</v>
      </c>
      <c r="AI1580" t="s">
        <v>220</v>
      </c>
      <c r="AJ1580" t="s">
        <v>347</v>
      </c>
      <c r="AK1580" s="15">
        <v>34712</v>
      </c>
      <c r="AL1580">
        <v>17892.37</v>
      </c>
      <c r="AM1580">
        <f t="shared" si="72"/>
        <v>56</v>
      </c>
      <c r="AN1580" t="str">
        <f t="shared" si="73"/>
        <v>54-58</v>
      </c>
      <c r="AO1580" t="str">
        <f t="shared" si="74"/>
        <v>16.000 a 17.999</v>
      </c>
    </row>
    <row r="1581" spans="1:41" x14ac:dyDescent="0.25">
      <c r="A1581" t="s">
        <v>5642</v>
      </c>
      <c r="B1581" t="s">
        <v>207</v>
      </c>
      <c r="C1581">
        <v>1619079</v>
      </c>
      <c r="D1581">
        <v>6709276600</v>
      </c>
      <c r="E1581" t="s">
        <v>5643</v>
      </c>
      <c r="F1581" t="s">
        <v>209</v>
      </c>
      <c r="G1581" t="s">
        <v>5586</v>
      </c>
      <c r="H1581" t="s">
        <v>211</v>
      </c>
      <c r="I1581" t="s">
        <v>212</v>
      </c>
      <c r="K1581" t="s">
        <v>213</v>
      </c>
      <c r="L1581" t="s">
        <v>367</v>
      </c>
      <c r="M1581">
        <v>143</v>
      </c>
      <c r="N1581" t="s">
        <v>1055</v>
      </c>
      <c r="O1581" t="s">
        <v>215</v>
      </c>
      <c r="P1581">
        <v>131</v>
      </c>
      <c r="Q1581" t="s">
        <v>357</v>
      </c>
      <c r="R1581" t="s">
        <v>215</v>
      </c>
      <c r="T1581" t="s">
        <v>230</v>
      </c>
      <c r="U1581" t="s">
        <v>9755</v>
      </c>
      <c r="V1581">
        <v>4</v>
      </c>
      <c r="W1581">
        <v>10</v>
      </c>
      <c r="X1581" t="s">
        <v>218</v>
      </c>
      <c r="Z1581" t="s">
        <v>219</v>
      </c>
      <c r="AC1581">
        <v>0</v>
      </c>
      <c r="AE1581">
        <v>0</v>
      </c>
      <c r="AI1581" t="s">
        <v>220</v>
      </c>
      <c r="AJ1581" t="s">
        <v>221</v>
      </c>
      <c r="AK1581" s="15">
        <v>39538</v>
      </c>
      <c r="AL1581">
        <v>6157.33</v>
      </c>
      <c r="AM1581">
        <f t="shared" si="72"/>
        <v>39</v>
      </c>
      <c r="AN1581" t="str">
        <f t="shared" si="73"/>
        <v>39-43</v>
      </c>
      <c r="AO1581" t="str">
        <f t="shared" si="74"/>
        <v>6.000 a 7.999</v>
      </c>
    </row>
    <row r="1582" spans="1:41" x14ac:dyDescent="0.25">
      <c r="A1582" t="s">
        <v>5644</v>
      </c>
      <c r="B1582" t="s">
        <v>207</v>
      </c>
      <c r="C1582">
        <v>413408</v>
      </c>
      <c r="D1582">
        <v>7685863804</v>
      </c>
      <c r="E1582" t="s">
        <v>1069</v>
      </c>
      <c r="F1582" t="s">
        <v>233</v>
      </c>
      <c r="G1582" t="s">
        <v>5645</v>
      </c>
      <c r="H1582" t="s">
        <v>225</v>
      </c>
      <c r="I1582" t="s">
        <v>212</v>
      </c>
      <c r="K1582" t="s">
        <v>213</v>
      </c>
      <c r="L1582" t="s">
        <v>637</v>
      </c>
      <c r="M1582">
        <v>131</v>
      </c>
      <c r="N1582" t="s">
        <v>357</v>
      </c>
      <c r="O1582" t="s">
        <v>215</v>
      </c>
      <c r="P1582">
        <v>131</v>
      </c>
      <c r="Q1582" t="s">
        <v>357</v>
      </c>
      <c r="R1582" t="s">
        <v>215</v>
      </c>
      <c r="T1582" t="s">
        <v>230</v>
      </c>
      <c r="U1582" t="s">
        <v>9756</v>
      </c>
      <c r="V1582">
        <v>4</v>
      </c>
      <c r="W1582">
        <v>16</v>
      </c>
      <c r="X1582" t="s">
        <v>381</v>
      </c>
      <c r="Z1582" t="s">
        <v>219</v>
      </c>
      <c r="AB1582" t="s">
        <v>5646</v>
      </c>
      <c r="AC1582">
        <v>0</v>
      </c>
      <c r="AE1582">
        <v>99001</v>
      </c>
      <c r="AF1582" t="s">
        <v>5647</v>
      </c>
      <c r="AG1582" t="s">
        <v>5648</v>
      </c>
      <c r="AH1582" t="s">
        <v>219</v>
      </c>
      <c r="AI1582" t="s">
        <v>220</v>
      </c>
      <c r="AJ1582" t="s">
        <v>221</v>
      </c>
      <c r="AK1582" s="15">
        <v>32846</v>
      </c>
      <c r="AL1582">
        <v>14243.62</v>
      </c>
      <c r="AM1582">
        <f t="shared" si="72"/>
        <v>58</v>
      </c>
      <c r="AN1582" t="str">
        <f t="shared" si="73"/>
        <v>54-58</v>
      </c>
      <c r="AO1582" t="str">
        <f t="shared" si="74"/>
        <v>14.000 a 15.999</v>
      </c>
    </row>
    <row r="1583" spans="1:41" x14ac:dyDescent="0.25">
      <c r="A1583" t="s">
        <v>5649</v>
      </c>
      <c r="B1583" t="s">
        <v>207</v>
      </c>
      <c r="C1583">
        <v>1035328</v>
      </c>
      <c r="D1583">
        <v>44272774620</v>
      </c>
      <c r="E1583" t="s">
        <v>5224</v>
      </c>
      <c r="F1583" t="s">
        <v>233</v>
      </c>
      <c r="G1583" t="s">
        <v>5650</v>
      </c>
      <c r="H1583" t="s">
        <v>335</v>
      </c>
      <c r="I1583" t="s">
        <v>212</v>
      </c>
      <c r="K1583" t="s">
        <v>213</v>
      </c>
      <c r="L1583" t="s">
        <v>618</v>
      </c>
      <c r="M1583">
        <v>71</v>
      </c>
      <c r="N1583" t="s">
        <v>498</v>
      </c>
      <c r="O1583" t="s">
        <v>215</v>
      </c>
      <c r="P1583">
        <v>59</v>
      </c>
      <c r="Q1583" t="s">
        <v>251</v>
      </c>
      <c r="R1583" t="s">
        <v>215</v>
      </c>
      <c r="T1583" t="s">
        <v>499</v>
      </c>
      <c r="U1583" t="s">
        <v>9755</v>
      </c>
      <c r="V1583">
        <v>4</v>
      </c>
      <c r="W1583">
        <v>16</v>
      </c>
      <c r="X1583" t="s">
        <v>218</v>
      </c>
      <c r="Z1583" t="s">
        <v>219</v>
      </c>
      <c r="AC1583">
        <v>0</v>
      </c>
      <c r="AE1583">
        <v>0</v>
      </c>
      <c r="AI1583" t="s">
        <v>220</v>
      </c>
      <c r="AJ1583" t="s">
        <v>221</v>
      </c>
      <c r="AK1583" s="15">
        <v>34330</v>
      </c>
      <c r="AL1583">
        <v>7883.05</v>
      </c>
      <c r="AM1583">
        <f t="shared" si="72"/>
        <v>60</v>
      </c>
      <c r="AN1583" t="str">
        <f t="shared" si="73"/>
        <v>59-63</v>
      </c>
      <c r="AO1583" t="str">
        <f t="shared" si="74"/>
        <v>6.000 a 7.999</v>
      </c>
    </row>
    <row r="1584" spans="1:41" x14ac:dyDescent="0.25">
      <c r="A1584" t="s">
        <v>5651</v>
      </c>
      <c r="B1584" t="s">
        <v>239</v>
      </c>
      <c r="C1584">
        <v>2247941</v>
      </c>
      <c r="D1584">
        <v>3185911628</v>
      </c>
      <c r="E1584" t="s">
        <v>5652</v>
      </c>
      <c r="F1584" t="s">
        <v>233</v>
      </c>
      <c r="G1584" t="s">
        <v>5653</v>
      </c>
      <c r="H1584" t="s">
        <v>335</v>
      </c>
      <c r="I1584" t="s">
        <v>212</v>
      </c>
      <c r="K1584" t="s">
        <v>213</v>
      </c>
      <c r="M1584">
        <v>769</v>
      </c>
      <c r="N1584" t="s">
        <v>288</v>
      </c>
      <c r="O1584" t="s">
        <v>283</v>
      </c>
      <c r="P1584">
        <v>746</v>
      </c>
      <c r="Q1584" t="s">
        <v>289</v>
      </c>
      <c r="R1584" t="s">
        <v>283</v>
      </c>
      <c r="T1584" t="s">
        <v>290</v>
      </c>
      <c r="U1584" t="s">
        <v>9755</v>
      </c>
      <c r="V1584">
        <v>4</v>
      </c>
      <c r="W1584">
        <v>5</v>
      </c>
      <c r="X1584" t="s">
        <v>218</v>
      </c>
      <c r="Z1584" t="s">
        <v>219</v>
      </c>
      <c r="AC1584">
        <v>0</v>
      </c>
      <c r="AE1584">
        <v>0</v>
      </c>
      <c r="AI1584" t="s">
        <v>220</v>
      </c>
      <c r="AJ1584" t="s">
        <v>291</v>
      </c>
      <c r="AK1584" s="15">
        <v>42255</v>
      </c>
      <c r="AL1584">
        <v>4637.71</v>
      </c>
      <c r="AM1584">
        <f t="shared" si="72"/>
        <v>46</v>
      </c>
      <c r="AN1584" t="str">
        <f t="shared" si="73"/>
        <v>44-48</v>
      </c>
      <c r="AO1584" t="str">
        <f t="shared" si="74"/>
        <v>4.000 a 5.999</v>
      </c>
    </row>
    <row r="1585" spans="1:41" x14ac:dyDescent="0.25">
      <c r="A1585" t="s">
        <v>5654</v>
      </c>
      <c r="B1585" t="s">
        <v>207</v>
      </c>
      <c r="C1585">
        <v>777098</v>
      </c>
      <c r="D1585">
        <v>55001262704</v>
      </c>
      <c r="E1585" t="s">
        <v>5655</v>
      </c>
      <c r="F1585" t="s">
        <v>233</v>
      </c>
      <c r="G1585" t="s">
        <v>5656</v>
      </c>
      <c r="H1585" t="s">
        <v>225</v>
      </c>
      <c r="I1585" t="s">
        <v>212</v>
      </c>
      <c r="K1585" t="s">
        <v>242</v>
      </c>
      <c r="M1585">
        <v>349</v>
      </c>
      <c r="N1585" t="s">
        <v>277</v>
      </c>
      <c r="O1585" t="s">
        <v>215</v>
      </c>
      <c r="P1585">
        <v>349</v>
      </c>
      <c r="Q1585" t="s">
        <v>277</v>
      </c>
      <c r="R1585" t="s">
        <v>215</v>
      </c>
      <c r="T1585" t="s">
        <v>217</v>
      </c>
      <c r="U1585" t="s">
        <v>9755</v>
      </c>
      <c r="V1585">
        <v>2</v>
      </c>
      <c r="W1585">
        <v>8</v>
      </c>
      <c r="X1585" t="s">
        <v>218</v>
      </c>
      <c r="Z1585" t="s">
        <v>219</v>
      </c>
      <c r="AC1585">
        <v>0</v>
      </c>
      <c r="AE1585">
        <v>0</v>
      </c>
      <c r="AI1585" t="s">
        <v>220</v>
      </c>
      <c r="AJ1585" t="s">
        <v>221</v>
      </c>
      <c r="AK1585" s="15">
        <v>40515</v>
      </c>
      <c r="AL1585">
        <v>4320.12</v>
      </c>
      <c r="AM1585">
        <f t="shared" si="72"/>
        <v>63</v>
      </c>
      <c r="AN1585" t="str">
        <f t="shared" si="73"/>
        <v>59-63</v>
      </c>
      <c r="AO1585" t="str">
        <f t="shared" si="74"/>
        <v>4.000 a 5.999</v>
      </c>
    </row>
    <row r="1586" spans="1:41" x14ac:dyDescent="0.25">
      <c r="A1586" t="s">
        <v>5657</v>
      </c>
      <c r="B1586" t="s">
        <v>207</v>
      </c>
      <c r="C1586">
        <v>1271264</v>
      </c>
      <c r="D1586">
        <v>8096234633</v>
      </c>
      <c r="E1586" t="s">
        <v>5658</v>
      </c>
      <c r="F1586" t="s">
        <v>209</v>
      </c>
      <c r="G1586" t="s">
        <v>5659</v>
      </c>
      <c r="H1586" t="s">
        <v>211</v>
      </c>
      <c r="I1586" t="s">
        <v>212</v>
      </c>
      <c r="K1586" t="s">
        <v>213</v>
      </c>
      <c r="M1586">
        <v>562</v>
      </c>
      <c r="N1586" t="s">
        <v>1698</v>
      </c>
      <c r="O1586" t="s">
        <v>362</v>
      </c>
      <c r="P1586">
        <v>305</v>
      </c>
      <c r="Q1586" t="s">
        <v>407</v>
      </c>
      <c r="R1586" t="s">
        <v>362</v>
      </c>
      <c r="T1586" t="s">
        <v>263</v>
      </c>
      <c r="U1586" t="s">
        <v>9756</v>
      </c>
      <c r="V1586">
        <v>1</v>
      </c>
      <c r="W1586">
        <v>1</v>
      </c>
      <c r="X1586" t="s">
        <v>218</v>
      </c>
      <c r="Z1586" t="s">
        <v>219</v>
      </c>
      <c r="AC1586">
        <v>0</v>
      </c>
      <c r="AE1586">
        <v>0</v>
      </c>
      <c r="AI1586" t="s">
        <v>220</v>
      </c>
      <c r="AJ1586" t="s">
        <v>221</v>
      </c>
      <c r="AK1586" s="15">
        <v>44810</v>
      </c>
      <c r="AL1586">
        <v>7316.15</v>
      </c>
      <c r="AM1586">
        <f t="shared" si="72"/>
        <v>36</v>
      </c>
      <c r="AN1586" t="str">
        <f t="shared" si="73"/>
        <v>34-38</v>
      </c>
      <c r="AO1586" t="str">
        <f t="shared" si="74"/>
        <v>6.000 a 7.999</v>
      </c>
    </row>
    <row r="1587" spans="1:41" x14ac:dyDescent="0.25">
      <c r="A1587" t="s">
        <v>5660</v>
      </c>
      <c r="B1587" t="s">
        <v>207</v>
      </c>
      <c r="C1587">
        <v>3249430</v>
      </c>
      <c r="D1587">
        <v>5672347622</v>
      </c>
      <c r="E1587" t="s">
        <v>5661</v>
      </c>
      <c r="F1587" t="s">
        <v>209</v>
      </c>
      <c r="G1587" t="s">
        <v>5662</v>
      </c>
      <c r="H1587" t="s">
        <v>225</v>
      </c>
      <c r="I1587" t="s">
        <v>212</v>
      </c>
      <c r="K1587" t="s">
        <v>213</v>
      </c>
      <c r="M1587">
        <v>395</v>
      </c>
      <c r="N1587" t="s">
        <v>448</v>
      </c>
      <c r="O1587" t="s">
        <v>215</v>
      </c>
      <c r="P1587">
        <v>395</v>
      </c>
      <c r="Q1587" t="s">
        <v>448</v>
      </c>
      <c r="R1587" t="s">
        <v>215</v>
      </c>
      <c r="T1587" t="s">
        <v>252</v>
      </c>
      <c r="U1587" t="s">
        <v>9755</v>
      </c>
      <c r="V1587">
        <v>1</v>
      </c>
      <c r="W1587">
        <v>1</v>
      </c>
      <c r="X1587" t="s">
        <v>218</v>
      </c>
      <c r="Z1587" t="s">
        <v>219</v>
      </c>
      <c r="AC1587">
        <v>0</v>
      </c>
      <c r="AE1587">
        <v>0</v>
      </c>
      <c r="AI1587" t="s">
        <v>220</v>
      </c>
      <c r="AJ1587" t="s">
        <v>221</v>
      </c>
      <c r="AK1587" s="15">
        <v>44424</v>
      </c>
      <c r="AL1587">
        <v>3219.84</v>
      </c>
      <c r="AM1587">
        <f t="shared" si="72"/>
        <v>40</v>
      </c>
      <c r="AN1587" t="str">
        <f t="shared" si="73"/>
        <v>39-43</v>
      </c>
      <c r="AO1587" t="str">
        <f t="shared" si="74"/>
        <v>2.000 a 3.999</v>
      </c>
    </row>
    <row r="1588" spans="1:41" x14ac:dyDescent="0.25">
      <c r="A1588" t="s">
        <v>5663</v>
      </c>
      <c r="B1588" t="s">
        <v>207</v>
      </c>
      <c r="C1588">
        <v>1348958</v>
      </c>
      <c r="D1588">
        <v>7046732663</v>
      </c>
      <c r="E1588" t="s">
        <v>5664</v>
      </c>
      <c r="F1588" t="s">
        <v>209</v>
      </c>
      <c r="G1588" t="s">
        <v>5538</v>
      </c>
      <c r="H1588" t="s">
        <v>225</v>
      </c>
      <c r="I1588" t="s">
        <v>212</v>
      </c>
      <c r="K1588" t="s">
        <v>213</v>
      </c>
      <c r="M1588">
        <v>36</v>
      </c>
      <c r="N1588" t="s">
        <v>1918</v>
      </c>
      <c r="O1588" t="s">
        <v>215</v>
      </c>
      <c r="P1588">
        <v>29</v>
      </c>
      <c r="Q1588" t="s">
        <v>229</v>
      </c>
      <c r="R1588" t="s">
        <v>215</v>
      </c>
      <c r="T1588" t="s">
        <v>230</v>
      </c>
      <c r="U1588" t="s">
        <v>9755</v>
      </c>
      <c r="V1588">
        <v>3</v>
      </c>
      <c r="W1588">
        <v>3</v>
      </c>
      <c r="X1588" t="s">
        <v>218</v>
      </c>
      <c r="Z1588" t="s">
        <v>219</v>
      </c>
      <c r="AC1588">
        <v>0</v>
      </c>
      <c r="AE1588">
        <v>0</v>
      </c>
      <c r="AI1588" t="s">
        <v>220</v>
      </c>
      <c r="AJ1588" t="s">
        <v>221</v>
      </c>
      <c r="AK1588" s="15">
        <v>42711</v>
      </c>
      <c r="AL1588">
        <v>4334.4399999999996</v>
      </c>
      <c r="AM1588">
        <f t="shared" si="72"/>
        <v>38</v>
      </c>
      <c r="AN1588" t="str">
        <f t="shared" si="73"/>
        <v>34-38</v>
      </c>
      <c r="AO1588" t="str">
        <f t="shared" si="74"/>
        <v>4.000 a 5.999</v>
      </c>
    </row>
    <row r="1589" spans="1:41" x14ac:dyDescent="0.25">
      <c r="A1589" t="s">
        <v>5665</v>
      </c>
      <c r="B1589" t="s">
        <v>207</v>
      </c>
      <c r="C1589">
        <v>1010087</v>
      </c>
      <c r="D1589">
        <v>7756083601</v>
      </c>
      <c r="E1589" t="s">
        <v>5666</v>
      </c>
      <c r="F1589" t="s">
        <v>209</v>
      </c>
      <c r="G1589" t="s">
        <v>5667</v>
      </c>
      <c r="H1589" t="s">
        <v>225</v>
      </c>
      <c r="I1589" t="s">
        <v>212</v>
      </c>
      <c r="K1589" t="s">
        <v>213</v>
      </c>
      <c r="M1589">
        <v>838</v>
      </c>
      <c r="N1589" t="s">
        <v>5668</v>
      </c>
      <c r="O1589" t="s">
        <v>215</v>
      </c>
      <c r="P1589">
        <v>395</v>
      </c>
      <c r="Q1589" t="s">
        <v>448</v>
      </c>
      <c r="R1589" t="s">
        <v>215</v>
      </c>
      <c r="T1589" t="s">
        <v>217</v>
      </c>
      <c r="U1589" t="s">
        <v>9754</v>
      </c>
      <c r="V1589">
        <v>4</v>
      </c>
      <c r="W1589">
        <v>7</v>
      </c>
      <c r="X1589" t="s">
        <v>218</v>
      </c>
      <c r="Z1589" t="s">
        <v>219</v>
      </c>
      <c r="AC1589">
        <v>26254</v>
      </c>
      <c r="AD1589" t="s">
        <v>372</v>
      </c>
      <c r="AE1589">
        <v>0</v>
      </c>
      <c r="AI1589" t="s">
        <v>220</v>
      </c>
      <c r="AJ1589" t="s">
        <v>221</v>
      </c>
      <c r="AK1589" s="15">
        <v>41426</v>
      </c>
      <c r="AL1589">
        <v>3567.94</v>
      </c>
      <c r="AM1589">
        <f t="shared" si="72"/>
        <v>36</v>
      </c>
      <c r="AN1589" t="str">
        <f t="shared" si="73"/>
        <v>34-38</v>
      </c>
      <c r="AO1589" t="str">
        <f t="shared" si="74"/>
        <v>2.000 a 3.999</v>
      </c>
    </row>
    <row r="1590" spans="1:41" x14ac:dyDescent="0.25">
      <c r="A1590" t="s">
        <v>5669</v>
      </c>
      <c r="B1590" t="s">
        <v>239</v>
      </c>
      <c r="C1590">
        <v>1123609</v>
      </c>
      <c r="D1590">
        <v>62006851691</v>
      </c>
      <c r="E1590" t="s">
        <v>5670</v>
      </c>
      <c r="F1590" t="s">
        <v>209</v>
      </c>
      <c r="G1590" t="s">
        <v>5671</v>
      </c>
      <c r="H1590" t="s">
        <v>225</v>
      </c>
      <c r="I1590" t="s">
        <v>212</v>
      </c>
      <c r="K1590" t="s">
        <v>213</v>
      </c>
      <c r="L1590" t="s">
        <v>618</v>
      </c>
      <c r="M1590">
        <v>484</v>
      </c>
      <c r="N1590" t="s">
        <v>2230</v>
      </c>
      <c r="O1590" t="s">
        <v>244</v>
      </c>
      <c r="P1590">
        <v>211</v>
      </c>
      <c r="Q1590" t="s">
        <v>245</v>
      </c>
      <c r="R1590" t="s">
        <v>244</v>
      </c>
      <c r="T1590" t="s">
        <v>252</v>
      </c>
      <c r="U1590" t="s">
        <v>9756</v>
      </c>
      <c r="V1590">
        <v>4</v>
      </c>
      <c r="W1590">
        <v>16</v>
      </c>
      <c r="X1590" t="s">
        <v>218</v>
      </c>
      <c r="Z1590" t="s">
        <v>219</v>
      </c>
      <c r="AC1590">
        <v>0</v>
      </c>
      <c r="AE1590">
        <v>0</v>
      </c>
      <c r="AI1590" t="s">
        <v>220</v>
      </c>
      <c r="AJ1590" t="s">
        <v>221</v>
      </c>
      <c r="AK1590" s="15">
        <v>34733</v>
      </c>
      <c r="AL1590">
        <v>11986.36</v>
      </c>
      <c r="AM1590">
        <f t="shared" si="72"/>
        <v>53</v>
      </c>
      <c r="AN1590" t="str">
        <f t="shared" si="73"/>
        <v>49-53</v>
      </c>
      <c r="AO1590" t="str">
        <f t="shared" si="74"/>
        <v>10.000 a 11.999</v>
      </c>
    </row>
    <row r="1591" spans="1:41" x14ac:dyDescent="0.25">
      <c r="A1591" t="s">
        <v>5672</v>
      </c>
      <c r="B1591" t="s">
        <v>239</v>
      </c>
      <c r="C1591">
        <v>4563198</v>
      </c>
      <c r="D1591">
        <v>5650959609</v>
      </c>
      <c r="E1591" t="s">
        <v>5673</v>
      </c>
      <c r="F1591" t="s">
        <v>209</v>
      </c>
      <c r="G1591" t="s">
        <v>5674</v>
      </c>
      <c r="H1591" t="s">
        <v>211</v>
      </c>
      <c r="I1591" t="s">
        <v>212</v>
      </c>
      <c r="K1591" t="s">
        <v>213</v>
      </c>
      <c r="M1591">
        <v>769</v>
      </c>
      <c r="N1591" t="s">
        <v>288</v>
      </c>
      <c r="O1591" t="s">
        <v>283</v>
      </c>
      <c r="P1591">
        <v>746</v>
      </c>
      <c r="Q1591" t="s">
        <v>289</v>
      </c>
      <c r="R1591" t="s">
        <v>283</v>
      </c>
      <c r="T1591" t="s">
        <v>230</v>
      </c>
      <c r="U1591" t="s">
        <v>9756</v>
      </c>
      <c r="V1591">
        <v>3</v>
      </c>
      <c r="W1591">
        <v>6</v>
      </c>
      <c r="X1591" t="s">
        <v>218</v>
      </c>
      <c r="Z1591" t="s">
        <v>219</v>
      </c>
      <c r="AB1591" t="s">
        <v>5675</v>
      </c>
      <c r="AC1591">
        <v>0</v>
      </c>
      <c r="AE1591">
        <v>0</v>
      </c>
      <c r="AG1591" t="s">
        <v>5676</v>
      </c>
      <c r="AH1591" t="s">
        <v>5677</v>
      </c>
      <c r="AI1591" t="s">
        <v>220</v>
      </c>
      <c r="AJ1591" t="s">
        <v>221</v>
      </c>
      <c r="AK1591" s="15">
        <v>40799</v>
      </c>
      <c r="AL1591">
        <v>16612.23</v>
      </c>
      <c r="AM1591">
        <f t="shared" si="72"/>
        <v>45</v>
      </c>
      <c r="AN1591" t="str">
        <f t="shared" si="73"/>
        <v>44-48</v>
      </c>
      <c r="AO1591" t="str">
        <f t="shared" si="74"/>
        <v>16.000 a 17.999</v>
      </c>
    </row>
    <row r="1592" spans="1:41" x14ac:dyDescent="0.25">
      <c r="A1592" t="s">
        <v>5678</v>
      </c>
      <c r="B1592" t="s">
        <v>239</v>
      </c>
      <c r="C1592">
        <v>2678899</v>
      </c>
      <c r="D1592">
        <v>6822195688</v>
      </c>
      <c r="E1592" t="s">
        <v>5679</v>
      </c>
      <c r="F1592" t="s">
        <v>209</v>
      </c>
      <c r="G1592" t="s">
        <v>5680</v>
      </c>
      <c r="H1592" t="s">
        <v>225</v>
      </c>
      <c r="I1592" t="s">
        <v>212</v>
      </c>
      <c r="K1592" t="s">
        <v>213</v>
      </c>
      <c r="M1592">
        <v>771</v>
      </c>
      <c r="N1592" t="s">
        <v>303</v>
      </c>
      <c r="O1592" t="s">
        <v>283</v>
      </c>
      <c r="P1592">
        <v>746</v>
      </c>
      <c r="Q1592" t="s">
        <v>289</v>
      </c>
      <c r="R1592" t="s">
        <v>283</v>
      </c>
      <c r="T1592" t="s">
        <v>217</v>
      </c>
      <c r="U1592" t="s">
        <v>9756</v>
      </c>
      <c r="V1592">
        <v>3</v>
      </c>
      <c r="W1592">
        <v>7</v>
      </c>
      <c r="X1592" t="s">
        <v>218</v>
      </c>
      <c r="Z1592" t="s">
        <v>219</v>
      </c>
      <c r="AC1592">
        <v>0</v>
      </c>
      <c r="AE1592">
        <v>0</v>
      </c>
      <c r="AI1592" t="s">
        <v>220</v>
      </c>
      <c r="AJ1592" t="s">
        <v>304</v>
      </c>
      <c r="AK1592" s="15">
        <v>41123</v>
      </c>
      <c r="AL1592">
        <v>7948.71</v>
      </c>
      <c r="AM1592">
        <f t="shared" si="72"/>
        <v>37</v>
      </c>
      <c r="AN1592" t="str">
        <f t="shared" si="73"/>
        <v>34-38</v>
      </c>
      <c r="AO1592" t="str">
        <f t="shared" si="74"/>
        <v>6.000 a 7.999</v>
      </c>
    </row>
    <row r="1593" spans="1:41" x14ac:dyDescent="0.25">
      <c r="A1593" t="s">
        <v>5681</v>
      </c>
      <c r="B1593" t="s">
        <v>207</v>
      </c>
      <c r="C1593">
        <v>2102927</v>
      </c>
      <c r="D1593">
        <v>2110894199</v>
      </c>
      <c r="E1593" t="s">
        <v>5682</v>
      </c>
      <c r="F1593" t="s">
        <v>209</v>
      </c>
      <c r="G1593" t="s">
        <v>5683</v>
      </c>
      <c r="H1593" t="s">
        <v>225</v>
      </c>
      <c r="I1593" t="s">
        <v>212</v>
      </c>
      <c r="K1593" t="s">
        <v>213</v>
      </c>
      <c r="M1593">
        <v>314</v>
      </c>
      <c r="N1593" t="s">
        <v>641</v>
      </c>
      <c r="O1593" t="s">
        <v>362</v>
      </c>
      <c r="P1593">
        <v>314</v>
      </c>
      <c r="Q1593" t="s">
        <v>641</v>
      </c>
      <c r="R1593" t="s">
        <v>362</v>
      </c>
      <c r="T1593" t="s">
        <v>230</v>
      </c>
      <c r="U1593" t="s">
        <v>9755</v>
      </c>
      <c r="V1593">
        <v>4</v>
      </c>
      <c r="W1593">
        <v>6</v>
      </c>
      <c r="X1593" t="s">
        <v>218</v>
      </c>
      <c r="Z1593" t="s">
        <v>219</v>
      </c>
      <c r="AC1593">
        <v>0</v>
      </c>
      <c r="AE1593">
        <v>0</v>
      </c>
      <c r="AI1593" t="s">
        <v>220</v>
      </c>
      <c r="AJ1593" t="s">
        <v>221</v>
      </c>
      <c r="AK1593" s="15">
        <v>41712</v>
      </c>
      <c r="AL1593">
        <v>5383.52</v>
      </c>
      <c r="AM1593">
        <f t="shared" si="72"/>
        <v>36</v>
      </c>
      <c r="AN1593" t="str">
        <f t="shared" si="73"/>
        <v>34-38</v>
      </c>
      <c r="AO1593" t="str">
        <f t="shared" si="74"/>
        <v>4.000 a 5.999</v>
      </c>
    </row>
    <row r="1594" spans="1:41" x14ac:dyDescent="0.25">
      <c r="A1594" t="s">
        <v>5684</v>
      </c>
      <c r="B1594" t="s">
        <v>207</v>
      </c>
      <c r="C1594">
        <v>2716596</v>
      </c>
      <c r="D1594">
        <v>7537039631</v>
      </c>
      <c r="E1594" t="s">
        <v>5685</v>
      </c>
      <c r="F1594" t="s">
        <v>209</v>
      </c>
      <c r="G1594" t="s">
        <v>5686</v>
      </c>
      <c r="H1594" t="s">
        <v>211</v>
      </c>
      <c r="I1594" t="s">
        <v>212</v>
      </c>
      <c r="K1594" t="s">
        <v>317</v>
      </c>
      <c r="M1594">
        <v>607</v>
      </c>
      <c r="N1594" t="s">
        <v>3586</v>
      </c>
      <c r="O1594" t="s">
        <v>215</v>
      </c>
      <c r="P1594">
        <v>262</v>
      </c>
      <c r="Q1594" t="s">
        <v>352</v>
      </c>
      <c r="R1594" t="s">
        <v>215</v>
      </c>
      <c r="T1594" t="s">
        <v>230</v>
      </c>
      <c r="U1594" t="s">
        <v>9756</v>
      </c>
      <c r="V1594">
        <v>4</v>
      </c>
      <c r="W1594">
        <v>9</v>
      </c>
      <c r="X1594" t="s">
        <v>218</v>
      </c>
      <c r="Z1594" t="s">
        <v>219</v>
      </c>
      <c r="AC1594">
        <v>0</v>
      </c>
      <c r="AE1594">
        <v>0</v>
      </c>
      <c r="AI1594" t="s">
        <v>220</v>
      </c>
      <c r="AJ1594" t="s">
        <v>347</v>
      </c>
      <c r="AK1594" s="15">
        <v>40204</v>
      </c>
      <c r="AL1594">
        <v>7259.74</v>
      </c>
      <c r="AM1594">
        <f t="shared" si="72"/>
        <v>37</v>
      </c>
      <c r="AN1594" t="str">
        <f t="shared" si="73"/>
        <v>34-38</v>
      </c>
      <c r="AO1594" t="str">
        <f t="shared" si="74"/>
        <v>6.000 a 7.999</v>
      </c>
    </row>
    <row r="1595" spans="1:41" x14ac:dyDescent="0.25">
      <c r="A1595" t="s">
        <v>5687</v>
      </c>
      <c r="B1595" t="s">
        <v>239</v>
      </c>
      <c r="C1595">
        <v>1434877</v>
      </c>
      <c r="D1595">
        <v>89317157149</v>
      </c>
      <c r="E1595" t="s">
        <v>5688</v>
      </c>
      <c r="F1595" t="s">
        <v>209</v>
      </c>
      <c r="G1595" t="s">
        <v>5689</v>
      </c>
      <c r="H1595" t="s">
        <v>225</v>
      </c>
      <c r="I1595" t="s">
        <v>212</v>
      </c>
      <c r="K1595" t="s">
        <v>242</v>
      </c>
      <c r="L1595" t="s">
        <v>453</v>
      </c>
      <c r="M1595">
        <v>498</v>
      </c>
      <c r="N1595" t="s">
        <v>423</v>
      </c>
      <c r="O1595" t="s">
        <v>244</v>
      </c>
      <c r="P1595">
        <v>211</v>
      </c>
      <c r="Q1595" t="s">
        <v>245</v>
      </c>
      <c r="R1595" t="s">
        <v>244</v>
      </c>
      <c r="T1595" t="s">
        <v>230</v>
      </c>
      <c r="U1595" t="s">
        <v>9756</v>
      </c>
      <c r="V1595">
        <v>4</v>
      </c>
      <c r="W1595">
        <v>13</v>
      </c>
      <c r="X1595" t="s">
        <v>218</v>
      </c>
      <c r="Z1595" t="s">
        <v>219</v>
      </c>
      <c r="AC1595">
        <v>0</v>
      </c>
      <c r="AE1595">
        <v>0</v>
      </c>
      <c r="AI1595" t="s">
        <v>220</v>
      </c>
      <c r="AJ1595" t="s">
        <v>221</v>
      </c>
      <c r="AK1595" s="15">
        <v>37942</v>
      </c>
      <c r="AL1595">
        <v>19196.59</v>
      </c>
      <c r="AM1595">
        <f t="shared" si="72"/>
        <v>42</v>
      </c>
      <c r="AN1595" t="str">
        <f t="shared" si="73"/>
        <v>39-43</v>
      </c>
      <c r="AO1595" t="str">
        <f t="shared" si="74"/>
        <v>18.000 a 19.999</v>
      </c>
    </row>
    <row r="1596" spans="1:41" x14ac:dyDescent="0.25">
      <c r="A1596" t="s">
        <v>5690</v>
      </c>
      <c r="B1596" t="s">
        <v>239</v>
      </c>
      <c r="C1596">
        <v>1512720</v>
      </c>
      <c r="D1596">
        <v>2761595602</v>
      </c>
      <c r="E1596" t="s">
        <v>4291</v>
      </c>
      <c r="F1596" t="s">
        <v>209</v>
      </c>
      <c r="G1596" t="s">
        <v>5691</v>
      </c>
      <c r="H1596" t="s">
        <v>211</v>
      </c>
      <c r="I1596" t="s">
        <v>212</v>
      </c>
      <c r="K1596" t="s">
        <v>213</v>
      </c>
      <c r="L1596" t="s">
        <v>261</v>
      </c>
      <c r="M1596">
        <v>750</v>
      </c>
      <c r="N1596" t="s">
        <v>1639</v>
      </c>
      <c r="O1596" t="s">
        <v>283</v>
      </c>
      <c r="P1596">
        <v>743</v>
      </c>
      <c r="Q1596" t="s">
        <v>282</v>
      </c>
      <c r="R1596" t="s">
        <v>283</v>
      </c>
      <c r="T1596" t="s">
        <v>217</v>
      </c>
      <c r="U1596" t="s">
        <v>9755</v>
      </c>
      <c r="V1596">
        <v>4</v>
      </c>
      <c r="W1596">
        <v>12</v>
      </c>
      <c r="X1596" t="s">
        <v>218</v>
      </c>
      <c r="Z1596" t="s">
        <v>219</v>
      </c>
      <c r="AC1596">
        <v>0</v>
      </c>
      <c r="AE1596">
        <v>0</v>
      </c>
      <c r="AI1596" t="s">
        <v>220</v>
      </c>
      <c r="AJ1596" t="s">
        <v>221</v>
      </c>
      <c r="AK1596" s="15">
        <v>38659</v>
      </c>
      <c r="AL1596">
        <v>5591.24</v>
      </c>
      <c r="AM1596">
        <f t="shared" si="72"/>
        <v>45</v>
      </c>
      <c r="AN1596" t="str">
        <f t="shared" si="73"/>
        <v>44-48</v>
      </c>
      <c r="AO1596" t="str">
        <f t="shared" si="74"/>
        <v>4.000 a 5.999</v>
      </c>
    </row>
    <row r="1597" spans="1:41" x14ac:dyDescent="0.25">
      <c r="A1597" t="s">
        <v>5692</v>
      </c>
      <c r="B1597" t="s">
        <v>207</v>
      </c>
      <c r="C1597">
        <v>412805</v>
      </c>
      <c r="D1597">
        <v>23971215653</v>
      </c>
      <c r="E1597" t="s">
        <v>5693</v>
      </c>
      <c r="F1597" t="s">
        <v>209</v>
      </c>
      <c r="G1597" t="s">
        <v>5694</v>
      </c>
      <c r="H1597" t="s">
        <v>225</v>
      </c>
      <c r="I1597" t="s">
        <v>212</v>
      </c>
      <c r="K1597" t="s">
        <v>213</v>
      </c>
      <c r="L1597" t="s">
        <v>261</v>
      </c>
      <c r="M1597">
        <v>609</v>
      </c>
      <c r="N1597" t="s">
        <v>1292</v>
      </c>
      <c r="O1597" t="s">
        <v>215</v>
      </c>
      <c r="P1597">
        <v>262</v>
      </c>
      <c r="Q1597" t="s">
        <v>352</v>
      </c>
      <c r="R1597" t="s">
        <v>215</v>
      </c>
      <c r="T1597" t="s">
        <v>217</v>
      </c>
      <c r="U1597" t="s">
        <v>9755</v>
      </c>
      <c r="V1597">
        <v>4</v>
      </c>
      <c r="W1597">
        <v>16</v>
      </c>
      <c r="X1597" t="s">
        <v>218</v>
      </c>
      <c r="Z1597" t="s">
        <v>219</v>
      </c>
      <c r="AC1597">
        <v>0</v>
      </c>
      <c r="AE1597">
        <v>0</v>
      </c>
      <c r="AI1597" t="s">
        <v>220</v>
      </c>
      <c r="AJ1597" t="s">
        <v>221</v>
      </c>
      <c r="AK1597" s="15">
        <v>31828</v>
      </c>
      <c r="AL1597">
        <v>8698.4699999999993</v>
      </c>
      <c r="AM1597">
        <f t="shared" si="72"/>
        <v>65</v>
      </c>
      <c r="AN1597" t="str">
        <f t="shared" si="73"/>
        <v>64-68</v>
      </c>
      <c r="AO1597" t="str">
        <f t="shared" si="74"/>
        <v>8.000 a 9.999</v>
      </c>
    </row>
    <row r="1598" spans="1:41" x14ac:dyDescent="0.25">
      <c r="A1598" t="s">
        <v>5695</v>
      </c>
      <c r="B1598" t="s">
        <v>207</v>
      </c>
      <c r="C1598">
        <v>2115690</v>
      </c>
      <c r="D1598">
        <v>9064676674</v>
      </c>
      <c r="E1598" t="s">
        <v>5696</v>
      </c>
      <c r="F1598" t="s">
        <v>209</v>
      </c>
      <c r="G1598" t="s">
        <v>5697</v>
      </c>
      <c r="H1598" t="s">
        <v>211</v>
      </c>
      <c r="I1598" t="s">
        <v>212</v>
      </c>
      <c r="K1598" t="s">
        <v>213</v>
      </c>
      <c r="M1598">
        <v>791</v>
      </c>
      <c r="N1598" t="s">
        <v>433</v>
      </c>
      <c r="O1598" t="s">
        <v>434</v>
      </c>
      <c r="P1598">
        <v>403</v>
      </c>
      <c r="Q1598" t="s">
        <v>435</v>
      </c>
      <c r="R1598" t="s">
        <v>215</v>
      </c>
      <c r="T1598" t="s">
        <v>230</v>
      </c>
      <c r="U1598" t="s">
        <v>9754</v>
      </c>
      <c r="V1598">
        <v>4</v>
      </c>
      <c r="W1598">
        <v>6</v>
      </c>
      <c r="X1598" t="s">
        <v>218</v>
      </c>
      <c r="Z1598" t="s">
        <v>219</v>
      </c>
      <c r="AC1598">
        <v>0</v>
      </c>
      <c r="AE1598">
        <v>0</v>
      </c>
      <c r="AI1598" t="s">
        <v>220</v>
      </c>
      <c r="AJ1598" t="s">
        <v>221</v>
      </c>
      <c r="AK1598" s="15">
        <v>41754</v>
      </c>
      <c r="AL1598">
        <v>4015.15</v>
      </c>
      <c r="AM1598">
        <f t="shared" si="72"/>
        <v>35</v>
      </c>
      <c r="AN1598" t="str">
        <f t="shared" si="73"/>
        <v>34-38</v>
      </c>
      <c r="AO1598" t="str">
        <f t="shared" si="74"/>
        <v>4.000 a 5.999</v>
      </c>
    </row>
    <row r="1599" spans="1:41" x14ac:dyDescent="0.25">
      <c r="A1599" t="s">
        <v>5698</v>
      </c>
      <c r="B1599" t="s">
        <v>207</v>
      </c>
      <c r="C1599">
        <v>2236628</v>
      </c>
      <c r="D1599">
        <v>9193305680</v>
      </c>
      <c r="E1599" t="s">
        <v>5699</v>
      </c>
      <c r="F1599" t="s">
        <v>209</v>
      </c>
      <c r="G1599" t="s">
        <v>5700</v>
      </c>
      <c r="H1599" t="s">
        <v>225</v>
      </c>
      <c r="I1599" t="s">
        <v>212</v>
      </c>
      <c r="K1599" t="s">
        <v>213</v>
      </c>
      <c r="M1599">
        <v>826</v>
      </c>
      <c r="N1599" t="s">
        <v>1576</v>
      </c>
      <c r="O1599" t="s">
        <v>434</v>
      </c>
      <c r="P1599">
        <v>585</v>
      </c>
      <c r="Q1599" t="s">
        <v>1033</v>
      </c>
      <c r="R1599" t="s">
        <v>215</v>
      </c>
      <c r="T1599" t="s">
        <v>252</v>
      </c>
      <c r="U1599" t="s">
        <v>9755</v>
      </c>
      <c r="V1599">
        <v>4</v>
      </c>
      <c r="W1599">
        <v>5</v>
      </c>
      <c r="X1599" t="s">
        <v>218</v>
      </c>
      <c r="Z1599" t="s">
        <v>219</v>
      </c>
      <c r="AC1599">
        <v>0</v>
      </c>
      <c r="AE1599">
        <v>0</v>
      </c>
      <c r="AI1599" t="s">
        <v>220</v>
      </c>
      <c r="AJ1599" t="s">
        <v>221</v>
      </c>
      <c r="AK1599" s="15">
        <v>42187</v>
      </c>
      <c r="AL1599">
        <v>3998.03</v>
      </c>
      <c r="AM1599">
        <f t="shared" si="72"/>
        <v>34</v>
      </c>
      <c r="AN1599" t="str">
        <f t="shared" si="73"/>
        <v>34-38</v>
      </c>
      <c r="AO1599" t="str">
        <f t="shared" si="74"/>
        <v>2.000 a 3.999</v>
      </c>
    </row>
    <row r="1600" spans="1:41" x14ac:dyDescent="0.25">
      <c r="A1600" t="s">
        <v>5701</v>
      </c>
      <c r="B1600" t="s">
        <v>207</v>
      </c>
      <c r="C1600">
        <v>3141068</v>
      </c>
      <c r="D1600">
        <v>7117503602</v>
      </c>
      <c r="E1600" t="s">
        <v>5702</v>
      </c>
      <c r="F1600" t="s">
        <v>209</v>
      </c>
      <c r="G1600" t="s">
        <v>5703</v>
      </c>
      <c r="H1600" t="s">
        <v>225</v>
      </c>
      <c r="I1600" t="s">
        <v>212</v>
      </c>
      <c r="K1600" t="s">
        <v>213</v>
      </c>
      <c r="M1600">
        <v>585</v>
      </c>
      <c r="N1600" t="s">
        <v>1033</v>
      </c>
      <c r="O1600" t="s">
        <v>215</v>
      </c>
      <c r="P1600">
        <v>585</v>
      </c>
      <c r="Q1600" t="s">
        <v>1033</v>
      </c>
      <c r="R1600" t="s">
        <v>215</v>
      </c>
      <c r="T1600" t="s">
        <v>252</v>
      </c>
      <c r="U1600" t="s">
        <v>9755</v>
      </c>
      <c r="V1600">
        <v>3</v>
      </c>
      <c r="W1600">
        <v>3</v>
      </c>
      <c r="X1600" t="s">
        <v>218</v>
      </c>
      <c r="Z1600" t="s">
        <v>219</v>
      </c>
      <c r="AC1600">
        <v>0</v>
      </c>
      <c r="AE1600">
        <v>0</v>
      </c>
      <c r="AI1600" t="s">
        <v>220</v>
      </c>
      <c r="AJ1600" t="s">
        <v>221</v>
      </c>
      <c r="AK1600" s="15">
        <v>43682</v>
      </c>
      <c r="AL1600">
        <v>3279.35</v>
      </c>
      <c r="AM1600">
        <f t="shared" si="72"/>
        <v>30</v>
      </c>
      <c r="AN1600" t="str">
        <f t="shared" si="73"/>
        <v>29-33</v>
      </c>
      <c r="AO1600" t="str">
        <f t="shared" si="74"/>
        <v>2.000 a 3.999</v>
      </c>
    </row>
    <row r="1601" spans="1:41" x14ac:dyDescent="0.25">
      <c r="A1601" t="s">
        <v>5704</v>
      </c>
      <c r="B1601" t="s">
        <v>207</v>
      </c>
      <c r="C1601">
        <v>2618337</v>
      </c>
      <c r="D1601">
        <v>7200465640</v>
      </c>
      <c r="E1601" t="s">
        <v>5705</v>
      </c>
      <c r="F1601" t="s">
        <v>209</v>
      </c>
      <c r="G1601" t="s">
        <v>5706</v>
      </c>
      <c r="H1601" t="s">
        <v>225</v>
      </c>
      <c r="I1601" t="s">
        <v>212</v>
      </c>
      <c r="K1601" t="s">
        <v>213</v>
      </c>
      <c r="L1601" t="s">
        <v>261</v>
      </c>
      <c r="M1601">
        <v>713</v>
      </c>
      <c r="N1601" t="s">
        <v>908</v>
      </c>
      <c r="O1601" t="s">
        <v>228</v>
      </c>
      <c r="P1601">
        <v>581</v>
      </c>
      <c r="Q1601" t="s">
        <v>455</v>
      </c>
      <c r="R1601" t="s">
        <v>228</v>
      </c>
      <c r="T1601" t="s">
        <v>230</v>
      </c>
      <c r="U1601" t="s">
        <v>9755</v>
      </c>
      <c r="V1601">
        <v>4</v>
      </c>
      <c r="W1601">
        <v>10</v>
      </c>
      <c r="X1601" t="s">
        <v>218</v>
      </c>
      <c r="Z1601" t="s">
        <v>219</v>
      </c>
      <c r="AC1601">
        <v>26235</v>
      </c>
      <c r="AD1601" t="s">
        <v>1568</v>
      </c>
      <c r="AE1601">
        <v>0</v>
      </c>
      <c r="AI1601" t="s">
        <v>220</v>
      </c>
      <c r="AJ1601" t="s">
        <v>221</v>
      </c>
      <c r="AK1601" s="15">
        <v>43634</v>
      </c>
      <c r="AL1601">
        <v>5886.5</v>
      </c>
      <c r="AM1601">
        <f t="shared" si="72"/>
        <v>40</v>
      </c>
      <c r="AN1601" t="str">
        <f t="shared" si="73"/>
        <v>39-43</v>
      </c>
      <c r="AO1601" t="str">
        <f t="shared" si="74"/>
        <v>4.000 a 5.999</v>
      </c>
    </row>
    <row r="1602" spans="1:41" x14ac:dyDescent="0.25">
      <c r="A1602" t="s">
        <v>5707</v>
      </c>
      <c r="B1602" t="s">
        <v>207</v>
      </c>
      <c r="C1602">
        <v>1843109</v>
      </c>
      <c r="D1602">
        <v>5095764601</v>
      </c>
      <c r="E1602" t="s">
        <v>5708</v>
      </c>
      <c r="F1602" t="s">
        <v>209</v>
      </c>
      <c r="G1602" t="s">
        <v>5709</v>
      </c>
      <c r="H1602" t="s">
        <v>287</v>
      </c>
      <c r="I1602" t="s">
        <v>212</v>
      </c>
      <c r="K1602" t="s">
        <v>213</v>
      </c>
      <c r="M1602">
        <v>4</v>
      </c>
      <c r="N1602" t="s">
        <v>262</v>
      </c>
      <c r="O1602" t="s">
        <v>215</v>
      </c>
      <c r="P1602">
        <v>305</v>
      </c>
      <c r="Q1602" t="s">
        <v>407</v>
      </c>
      <c r="R1602" t="s">
        <v>362</v>
      </c>
      <c r="T1602" t="s">
        <v>217</v>
      </c>
      <c r="U1602" t="s">
        <v>9755</v>
      </c>
      <c r="V1602">
        <v>4</v>
      </c>
      <c r="W1602">
        <v>8</v>
      </c>
      <c r="X1602" t="s">
        <v>218</v>
      </c>
      <c r="Z1602" t="s">
        <v>219</v>
      </c>
      <c r="AC1602">
        <v>0</v>
      </c>
      <c r="AE1602">
        <v>0</v>
      </c>
      <c r="AI1602" t="s">
        <v>220</v>
      </c>
      <c r="AJ1602" t="s">
        <v>221</v>
      </c>
      <c r="AK1602" s="15">
        <v>40577</v>
      </c>
      <c r="AL1602">
        <v>5639.16</v>
      </c>
      <c r="AM1602">
        <f t="shared" si="72"/>
        <v>40</v>
      </c>
      <c r="AN1602" t="str">
        <f t="shared" si="73"/>
        <v>39-43</v>
      </c>
      <c r="AO1602" t="str">
        <f t="shared" si="74"/>
        <v>4.000 a 5.999</v>
      </c>
    </row>
    <row r="1603" spans="1:41" x14ac:dyDescent="0.25">
      <c r="A1603" t="s">
        <v>5710</v>
      </c>
      <c r="B1603" t="s">
        <v>207</v>
      </c>
      <c r="C1603">
        <v>2388171</v>
      </c>
      <c r="D1603">
        <v>1646708660</v>
      </c>
      <c r="E1603" t="s">
        <v>5711</v>
      </c>
      <c r="F1603" t="s">
        <v>209</v>
      </c>
      <c r="G1603" t="s">
        <v>5712</v>
      </c>
      <c r="H1603" t="s">
        <v>225</v>
      </c>
      <c r="I1603" t="s">
        <v>212</v>
      </c>
      <c r="K1603" t="s">
        <v>213</v>
      </c>
      <c r="M1603">
        <v>107</v>
      </c>
      <c r="N1603" t="s">
        <v>2929</v>
      </c>
      <c r="O1603" t="s">
        <v>228</v>
      </c>
      <c r="P1603">
        <v>92</v>
      </c>
      <c r="Q1603" t="s">
        <v>724</v>
      </c>
      <c r="R1603" t="s">
        <v>228</v>
      </c>
      <c r="T1603" t="s">
        <v>217</v>
      </c>
      <c r="U1603" t="s">
        <v>9755</v>
      </c>
      <c r="V1603">
        <v>4</v>
      </c>
      <c r="W1603">
        <v>4</v>
      </c>
      <c r="X1603" t="s">
        <v>218</v>
      </c>
      <c r="Z1603" t="s">
        <v>219</v>
      </c>
      <c r="AB1603" t="s">
        <v>827</v>
      </c>
      <c r="AC1603">
        <v>0</v>
      </c>
      <c r="AE1603">
        <v>0</v>
      </c>
      <c r="AG1603" t="s">
        <v>5713</v>
      </c>
      <c r="AH1603" t="s">
        <v>5714</v>
      </c>
      <c r="AI1603" t="s">
        <v>220</v>
      </c>
      <c r="AJ1603" t="s">
        <v>221</v>
      </c>
      <c r="AK1603" s="15">
        <v>42831</v>
      </c>
      <c r="AL1603">
        <v>4977.3900000000003</v>
      </c>
      <c r="AM1603">
        <f t="shared" ref="AM1603:AM1666" si="75">(YEAR($AR$3))-YEAR(E1603)</f>
        <v>31</v>
      </c>
      <c r="AN1603" t="str">
        <f t="shared" ref="AN1603:AN1666" si="76">VLOOKUP(AM1603,$AT$3:$AU$14,2,1)</f>
        <v>29-33</v>
      </c>
      <c r="AO1603" t="str">
        <f t="shared" ref="AO1603:AO1666" si="77">VLOOKUP(AL1603,$AV$3:$AW$13,2,1)</f>
        <v>4.000 a 5.999</v>
      </c>
    </row>
    <row r="1604" spans="1:41" x14ac:dyDescent="0.25">
      <c r="A1604" t="s">
        <v>5715</v>
      </c>
      <c r="B1604" t="s">
        <v>239</v>
      </c>
      <c r="C1604">
        <v>1854462</v>
      </c>
      <c r="D1604">
        <v>9119675674</v>
      </c>
      <c r="E1604" t="s">
        <v>3310</v>
      </c>
      <c r="F1604" t="s">
        <v>209</v>
      </c>
      <c r="G1604" t="s">
        <v>5716</v>
      </c>
      <c r="H1604" t="s">
        <v>335</v>
      </c>
      <c r="I1604" t="s">
        <v>212</v>
      </c>
      <c r="K1604" t="s">
        <v>213</v>
      </c>
      <c r="M1604">
        <v>483</v>
      </c>
      <c r="N1604" t="s">
        <v>562</v>
      </c>
      <c r="O1604" t="s">
        <v>244</v>
      </c>
      <c r="P1604">
        <v>211</v>
      </c>
      <c r="Q1604" t="s">
        <v>245</v>
      </c>
      <c r="R1604" t="s">
        <v>244</v>
      </c>
      <c r="T1604" t="s">
        <v>217</v>
      </c>
      <c r="U1604" t="s">
        <v>9754</v>
      </c>
      <c r="V1604">
        <v>4</v>
      </c>
      <c r="W1604">
        <v>8</v>
      </c>
      <c r="X1604" t="s">
        <v>218</v>
      </c>
      <c r="Z1604" t="s">
        <v>219</v>
      </c>
      <c r="AC1604">
        <v>0</v>
      </c>
      <c r="AE1604">
        <v>0</v>
      </c>
      <c r="AI1604" t="s">
        <v>220</v>
      </c>
      <c r="AJ1604" t="s">
        <v>221</v>
      </c>
      <c r="AK1604" s="15">
        <v>40617</v>
      </c>
      <c r="AL1604">
        <v>9837.7900000000009</v>
      </c>
      <c r="AM1604">
        <f t="shared" si="75"/>
        <v>36</v>
      </c>
      <c r="AN1604" t="str">
        <f t="shared" si="76"/>
        <v>34-38</v>
      </c>
      <c r="AO1604" t="str">
        <f t="shared" si="77"/>
        <v>8.000 a 9.999</v>
      </c>
    </row>
    <row r="1605" spans="1:41" x14ac:dyDescent="0.25">
      <c r="A1605" t="s">
        <v>5717</v>
      </c>
      <c r="B1605" t="s">
        <v>207</v>
      </c>
      <c r="C1605">
        <v>2321077</v>
      </c>
      <c r="D1605">
        <v>9038312601</v>
      </c>
      <c r="E1605" t="s">
        <v>5718</v>
      </c>
      <c r="F1605" t="s">
        <v>209</v>
      </c>
      <c r="G1605" t="s">
        <v>5719</v>
      </c>
      <c r="H1605" t="s">
        <v>225</v>
      </c>
      <c r="I1605" t="s">
        <v>212</v>
      </c>
      <c r="K1605" t="s">
        <v>213</v>
      </c>
      <c r="M1605">
        <v>288</v>
      </c>
      <c r="N1605" t="s">
        <v>979</v>
      </c>
      <c r="O1605" t="s">
        <v>362</v>
      </c>
      <c r="P1605">
        <v>288</v>
      </c>
      <c r="Q1605" t="s">
        <v>979</v>
      </c>
      <c r="R1605" t="s">
        <v>362</v>
      </c>
      <c r="T1605" t="s">
        <v>263</v>
      </c>
      <c r="U1605" t="s">
        <v>9755</v>
      </c>
      <c r="V1605">
        <v>4</v>
      </c>
      <c r="W1605">
        <v>5</v>
      </c>
      <c r="X1605" t="s">
        <v>218</v>
      </c>
      <c r="Z1605" t="s">
        <v>219</v>
      </c>
      <c r="AB1605" t="s">
        <v>320</v>
      </c>
      <c r="AC1605">
        <v>0</v>
      </c>
      <c r="AE1605">
        <v>0</v>
      </c>
      <c r="AG1605" t="s">
        <v>5720</v>
      </c>
      <c r="AH1605" t="s">
        <v>5721</v>
      </c>
      <c r="AI1605" t="s">
        <v>220</v>
      </c>
      <c r="AJ1605" t="s">
        <v>221</v>
      </c>
      <c r="AK1605" s="15">
        <v>42501</v>
      </c>
      <c r="AL1605">
        <v>5917.09</v>
      </c>
      <c r="AM1605">
        <f t="shared" si="75"/>
        <v>35</v>
      </c>
      <c r="AN1605" t="str">
        <f t="shared" si="76"/>
        <v>34-38</v>
      </c>
      <c r="AO1605" t="str">
        <f t="shared" si="77"/>
        <v>4.000 a 5.999</v>
      </c>
    </row>
    <row r="1606" spans="1:41" x14ac:dyDescent="0.25">
      <c r="A1606" t="s">
        <v>5722</v>
      </c>
      <c r="B1606" t="s">
        <v>239</v>
      </c>
      <c r="C1606">
        <v>1873236</v>
      </c>
      <c r="D1606">
        <v>8262036638</v>
      </c>
      <c r="E1606" t="s">
        <v>5723</v>
      </c>
      <c r="F1606" t="s">
        <v>209</v>
      </c>
      <c r="G1606" t="s">
        <v>5724</v>
      </c>
      <c r="H1606" t="s">
        <v>225</v>
      </c>
      <c r="I1606" t="s">
        <v>212</v>
      </c>
      <c r="K1606" t="s">
        <v>213</v>
      </c>
      <c r="M1606">
        <v>498</v>
      </c>
      <c r="N1606" t="s">
        <v>423</v>
      </c>
      <c r="O1606" t="s">
        <v>244</v>
      </c>
      <c r="P1606">
        <v>211</v>
      </c>
      <c r="Q1606" t="s">
        <v>245</v>
      </c>
      <c r="R1606" t="s">
        <v>244</v>
      </c>
      <c r="T1606" t="s">
        <v>217</v>
      </c>
      <c r="U1606" t="s">
        <v>9755</v>
      </c>
      <c r="V1606">
        <v>4</v>
      </c>
      <c r="W1606">
        <v>8</v>
      </c>
      <c r="X1606" t="s">
        <v>218</v>
      </c>
      <c r="Z1606" t="s">
        <v>219</v>
      </c>
      <c r="AC1606">
        <v>0</v>
      </c>
      <c r="AE1606">
        <v>0</v>
      </c>
      <c r="AI1606" t="s">
        <v>220</v>
      </c>
      <c r="AJ1606" t="s">
        <v>221</v>
      </c>
      <c r="AK1606" s="15">
        <v>40721</v>
      </c>
      <c r="AL1606">
        <v>5379.85</v>
      </c>
      <c r="AM1606">
        <f t="shared" si="75"/>
        <v>36</v>
      </c>
      <c r="AN1606" t="str">
        <f t="shared" si="76"/>
        <v>34-38</v>
      </c>
      <c r="AO1606" t="str">
        <f t="shared" si="77"/>
        <v>4.000 a 5.999</v>
      </c>
    </row>
    <row r="1607" spans="1:41" x14ac:dyDescent="0.25">
      <c r="A1607" t="s">
        <v>5725</v>
      </c>
      <c r="B1607" t="s">
        <v>239</v>
      </c>
      <c r="C1607">
        <v>3009273</v>
      </c>
      <c r="D1607">
        <v>9504102689</v>
      </c>
      <c r="E1607" t="s">
        <v>5726</v>
      </c>
      <c r="F1607" t="s">
        <v>209</v>
      </c>
      <c r="G1607" t="s">
        <v>5727</v>
      </c>
      <c r="H1607" t="s">
        <v>225</v>
      </c>
      <c r="I1607" t="s">
        <v>212</v>
      </c>
      <c r="K1607" t="s">
        <v>242</v>
      </c>
      <c r="M1607">
        <v>769</v>
      </c>
      <c r="N1607" t="s">
        <v>288</v>
      </c>
      <c r="O1607" t="s">
        <v>283</v>
      </c>
      <c r="P1607">
        <v>746</v>
      </c>
      <c r="Q1607" t="s">
        <v>289</v>
      </c>
      <c r="R1607" t="s">
        <v>283</v>
      </c>
      <c r="T1607" t="s">
        <v>263</v>
      </c>
      <c r="U1607" t="s">
        <v>9755</v>
      </c>
      <c r="V1607">
        <v>4</v>
      </c>
      <c r="W1607">
        <v>4</v>
      </c>
      <c r="X1607" t="s">
        <v>218</v>
      </c>
      <c r="Z1607" t="s">
        <v>219</v>
      </c>
      <c r="AC1607">
        <v>0</v>
      </c>
      <c r="AE1607">
        <v>0</v>
      </c>
      <c r="AI1607" t="s">
        <v>220</v>
      </c>
      <c r="AJ1607" t="s">
        <v>221</v>
      </c>
      <c r="AK1607" s="15">
        <v>43112</v>
      </c>
      <c r="AL1607">
        <v>5694.97</v>
      </c>
      <c r="AM1607">
        <f t="shared" si="75"/>
        <v>31</v>
      </c>
      <c r="AN1607" t="str">
        <f t="shared" si="76"/>
        <v>29-33</v>
      </c>
      <c r="AO1607" t="str">
        <f t="shared" si="77"/>
        <v>4.000 a 5.999</v>
      </c>
    </row>
    <row r="1608" spans="1:41" x14ac:dyDescent="0.25">
      <c r="A1608" t="s">
        <v>5728</v>
      </c>
      <c r="B1608" t="s">
        <v>207</v>
      </c>
      <c r="C1608">
        <v>1001644</v>
      </c>
      <c r="D1608">
        <v>12704069654</v>
      </c>
      <c r="E1608" t="s">
        <v>5729</v>
      </c>
      <c r="F1608" t="s">
        <v>209</v>
      </c>
      <c r="G1608" t="s">
        <v>5730</v>
      </c>
      <c r="H1608" t="s">
        <v>211</v>
      </c>
      <c r="I1608" t="s">
        <v>212</v>
      </c>
      <c r="K1608" t="s">
        <v>213</v>
      </c>
      <c r="M1608">
        <v>107</v>
      </c>
      <c r="N1608" t="s">
        <v>2929</v>
      </c>
      <c r="O1608" t="s">
        <v>228</v>
      </c>
      <c r="P1608">
        <v>92</v>
      </c>
      <c r="Q1608" t="s">
        <v>724</v>
      </c>
      <c r="R1608" t="s">
        <v>228</v>
      </c>
      <c r="T1608" t="s">
        <v>252</v>
      </c>
      <c r="U1608" t="s">
        <v>9755</v>
      </c>
      <c r="V1608">
        <v>2</v>
      </c>
      <c r="W1608">
        <v>2</v>
      </c>
      <c r="X1608" t="s">
        <v>218</v>
      </c>
      <c r="Z1608" t="s">
        <v>219</v>
      </c>
      <c r="AC1608">
        <v>0</v>
      </c>
      <c r="AE1608">
        <v>0</v>
      </c>
      <c r="AI1608" t="s">
        <v>220</v>
      </c>
      <c r="AJ1608" t="s">
        <v>221</v>
      </c>
      <c r="AK1608" s="15">
        <v>43808</v>
      </c>
      <c r="AL1608">
        <v>3301.93</v>
      </c>
      <c r="AM1608">
        <f t="shared" si="75"/>
        <v>26</v>
      </c>
      <c r="AN1608" t="str">
        <f t="shared" si="76"/>
        <v>24-28</v>
      </c>
      <c r="AO1608" t="str">
        <f t="shared" si="77"/>
        <v>2.000 a 3.999</v>
      </c>
    </row>
    <row r="1609" spans="1:41" x14ac:dyDescent="0.25">
      <c r="A1609" t="s">
        <v>5731</v>
      </c>
      <c r="B1609" t="s">
        <v>207</v>
      </c>
      <c r="C1609">
        <v>2144330</v>
      </c>
      <c r="D1609">
        <v>8399920681</v>
      </c>
      <c r="E1609" t="s">
        <v>5732</v>
      </c>
      <c r="F1609" t="s">
        <v>209</v>
      </c>
      <c r="G1609" t="s">
        <v>5733</v>
      </c>
      <c r="H1609" t="s">
        <v>225</v>
      </c>
      <c r="I1609" t="s">
        <v>212</v>
      </c>
      <c r="K1609" t="s">
        <v>213</v>
      </c>
      <c r="M1609">
        <v>376</v>
      </c>
      <c r="N1609" t="s">
        <v>813</v>
      </c>
      <c r="O1609" t="s">
        <v>215</v>
      </c>
      <c r="P1609">
        <v>376</v>
      </c>
      <c r="Q1609" t="s">
        <v>813</v>
      </c>
      <c r="R1609" t="s">
        <v>215</v>
      </c>
      <c r="T1609" t="s">
        <v>230</v>
      </c>
      <c r="U1609" t="s">
        <v>9754</v>
      </c>
      <c r="V1609">
        <v>4</v>
      </c>
      <c r="W1609">
        <v>6</v>
      </c>
      <c r="X1609" t="s">
        <v>218</v>
      </c>
      <c r="Z1609" t="s">
        <v>219</v>
      </c>
      <c r="AC1609">
        <v>0</v>
      </c>
      <c r="AE1609">
        <v>0</v>
      </c>
      <c r="AI1609" t="s">
        <v>220</v>
      </c>
      <c r="AJ1609" t="s">
        <v>221</v>
      </c>
      <c r="AK1609" s="15">
        <v>41855</v>
      </c>
      <c r="AL1609">
        <v>3566.09</v>
      </c>
      <c r="AM1609">
        <f t="shared" si="75"/>
        <v>30</v>
      </c>
      <c r="AN1609" t="str">
        <f t="shared" si="76"/>
        <v>29-33</v>
      </c>
      <c r="AO1609" t="str">
        <f t="shared" si="77"/>
        <v>2.000 a 3.999</v>
      </c>
    </row>
    <row r="1610" spans="1:41" x14ac:dyDescent="0.25">
      <c r="A1610" t="s">
        <v>5734</v>
      </c>
      <c r="B1610" t="s">
        <v>207</v>
      </c>
      <c r="C1610">
        <v>2220648</v>
      </c>
      <c r="D1610">
        <v>8726661667</v>
      </c>
      <c r="E1610" t="s">
        <v>5735</v>
      </c>
      <c r="F1610" t="s">
        <v>209</v>
      </c>
      <c r="G1610" t="s">
        <v>5736</v>
      </c>
      <c r="H1610" t="s">
        <v>211</v>
      </c>
      <c r="I1610" t="s">
        <v>212</v>
      </c>
      <c r="K1610" t="s">
        <v>213</v>
      </c>
      <c r="M1610">
        <v>41</v>
      </c>
      <c r="N1610" t="s">
        <v>2422</v>
      </c>
      <c r="O1610" t="s">
        <v>215</v>
      </c>
      <c r="P1610">
        <v>29</v>
      </c>
      <c r="Q1610" t="s">
        <v>229</v>
      </c>
      <c r="R1610" t="s">
        <v>215</v>
      </c>
      <c r="T1610" t="s">
        <v>217</v>
      </c>
      <c r="U1610" t="s">
        <v>9755</v>
      </c>
      <c r="V1610">
        <v>4</v>
      </c>
      <c r="W1610">
        <v>6</v>
      </c>
      <c r="X1610" t="s">
        <v>218</v>
      </c>
      <c r="Z1610" t="s">
        <v>219</v>
      </c>
      <c r="AC1610">
        <v>0</v>
      </c>
      <c r="AE1610">
        <v>0</v>
      </c>
      <c r="AI1610" t="s">
        <v>220</v>
      </c>
      <c r="AJ1610" t="s">
        <v>347</v>
      </c>
      <c r="AK1610" s="15">
        <v>42107</v>
      </c>
      <c r="AL1610">
        <v>3240.08</v>
      </c>
      <c r="AM1610">
        <f t="shared" si="75"/>
        <v>36</v>
      </c>
      <c r="AN1610" t="str">
        <f t="shared" si="76"/>
        <v>34-38</v>
      </c>
      <c r="AO1610" t="str">
        <f t="shared" si="77"/>
        <v>2.000 a 3.999</v>
      </c>
    </row>
    <row r="1611" spans="1:41" x14ac:dyDescent="0.25">
      <c r="A1611" t="s">
        <v>5737</v>
      </c>
      <c r="B1611" t="s">
        <v>207</v>
      </c>
      <c r="C1611">
        <v>1247612</v>
      </c>
      <c r="D1611">
        <v>8662383602</v>
      </c>
      <c r="E1611" t="s">
        <v>5738</v>
      </c>
      <c r="F1611" t="s">
        <v>209</v>
      </c>
      <c r="G1611" t="s">
        <v>5739</v>
      </c>
      <c r="H1611" t="s">
        <v>225</v>
      </c>
      <c r="I1611" t="s">
        <v>212</v>
      </c>
      <c r="K1611" t="s">
        <v>213</v>
      </c>
      <c r="M1611">
        <v>1172</v>
      </c>
      <c r="N1611" t="s">
        <v>1458</v>
      </c>
      <c r="O1611" t="s">
        <v>669</v>
      </c>
      <c r="P1611">
        <v>944</v>
      </c>
      <c r="Q1611" t="s">
        <v>313</v>
      </c>
      <c r="R1611" t="s">
        <v>215</v>
      </c>
      <c r="T1611" t="s">
        <v>263</v>
      </c>
      <c r="U1611" t="s">
        <v>9756</v>
      </c>
      <c r="V1611">
        <v>1</v>
      </c>
      <c r="W1611">
        <v>1</v>
      </c>
      <c r="X1611" t="s">
        <v>218</v>
      </c>
      <c r="Z1611" t="s">
        <v>219</v>
      </c>
      <c r="AC1611">
        <v>0</v>
      </c>
      <c r="AE1611">
        <v>0</v>
      </c>
      <c r="AI1611" t="s">
        <v>220</v>
      </c>
      <c r="AJ1611" t="s">
        <v>221</v>
      </c>
      <c r="AK1611" s="15">
        <v>44679</v>
      </c>
      <c r="AL1611">
        <v>7316.15</v>
      </c>
      <c r="AM1611">
        <f t="shared" si="75"/>
        <v>35</v>
      </c>
      <c r="AN1611" t="str">
        <f t="shared" si="76"/>
        <v>34-38</v>
      </c>
      <c r="AO1611" t="str">
        <f t="shared" si="77"/>
        <v>6.000 a 7.999</v>
      </c>
    </row>
    <row r="1612" spans="1:41" x14ac:dyDescent="0.25">
      <c r="A1612" t="s">
        <v>5740</v>
      </c>
      <c r="B1612" t="s">
        <v>207</v>
      </c>
      <c r="C1612">
        <v>409562</v>
      </c>
      <c r="D1612">
        <v>26295075649</v>
      </c>
      <c r="E1612" t="s">
        <v>5741</v>
      </c>
      <c r="F1612" t="s">
        <v>233</v>
      </c>
      <c r="G1612" t="s">
        <v>5742</v>
      </c>
      <c r="H1612" t="s">
        <v>211</v>
      </c>
      <c r="I1612" t="s">
        <v>212</v>
      </c>
      <c r="K1612" t="s">
        <v>213</v>
      </c>
      <c r="L1612" t="s">
        <v>261</v>
      </c>
      <c r="M1612">
        <v>389</v>
      </c>
      <c r="N1612" t="s">
        <v>5743</v>
      </c>
      <c r="O1612" t="s">
        <v>215</v>
      </c>
      <c r="P1612">
        <v>806</v>
      </c>
      <c r="Q1612" t="s">
        <v>1682</v>
      </c>
      <c r="R1612" t="s">
        <v>215</v>
      </c>
      <c r="T1612" t="s">
        <v>290</v>
      </c>
      <c r="U1612" t="s">
        <v>9755</v>
      </c>
      <c r="V1612">
        <v>4</v>
      </c>
      <c r="W1612">
        <v>16</v>
      </c>
      <c r="X1612" t="s">
        <v>218</v>
      </c>
      <c r="Z1612" t="s">
        <v>219</v>
      </c>
      <c r="AC1612">
        <v>0</v>
      </c>
      <c r="AE1612">
        <v>0</v>
      </c>
      <c r="AI1612" t="s">
        <v>220</v>
      </c>
      <c r="AJ1612" t="s">
        <v>221</v>
      </c>
      <c r="AK1612" s="15">
        <v>29099</v>
      </c>
      <c r="AL1612">
        <v>6963.15</v>
      </c>
      <c r="AM1612">
        <f t="shared" si="75"/>
        <v>64</v>
      </c>
      <c r="AN1612" t="str">
        <f t="shared" si="76"/>
        <v>64-68</v>
      </c>
      <c r="AO1612" t="str">
        <f t="shared" si="77"/>
        <v>6.000 a 7.999</v>
      </c>
    </row>
    <row r="1613" spans="1:41" x14ac:dyDescent="0.25">
      <c r="A1613" t="s">
        <v>5744</v>
      </c>
      <c r="B1613" t="s">
        <v>207</v>
      </c>
      <c r="C1613">
        <v>411997</v>
      </c>
      <c r="D1613">
        <v>24075493687</v>
      </c>
      <c r="E1613" t="s">
        <v>5745</v>
      </c>
      <c r="F1613" t="s">
        <v>233</v>
      </c>
      <c r="G1613" t="s">
        <v>5746</v>
      </c>
      <c r="H1613" t="s">
        <v>225</v>
      </c>
      <c r="I1613" t="s">
        <v>212</v>
      </c>
      <c r="K1613" t="s">
        <v>213</v>
      </c>
      <c r="L1613" t="s">
        <v>261</v>
      </c>
      <c r="M1613">
        <v>673</v>
      </c>
      <c r="N1613" t="s">
        <v>460</v>
      </c>
      <c r="O1613" t="s">
        <v>215</v>
      </c>
      <c r="P1613">
        <v>80</v>
      </c>
      <c r="Q1613" t="s">
        <v>461</v>
      </c>
      <c r="R1613" t="s">
        <v>215</v>
      </c>
      <c r="T1613" t="s">
        <v>499</v>
      </c>
      <c r="U1613" t="s">
        <v>9753</v>
      </c>
      <c r="V1613">
        <v>4</v>
      </c>
      <c r="W1613">
        <v>16</v>
      </c>
      <c r="X1613" t="s">
        <v>218</v>
      </c>
      <c r="Z1613" t="s">
        <v>219</v>
      </c>
      <c r="AC1613">
        <v>0</v>
      </c>
      <c r="AE1613">
        <v>0</v>
      </c>
      <c r="AI1613" t="s">
        <v>220</v>
      </c>
      <c r="AJ1613" t="s">
        <v>221</v>
      </c>
      <c r="AK1613" s="15">
        <v>29627</v>
      </c>
      <c r="AL1613">
        <v>5081.47</v>
      </c>
      <c r="AM1613">
        <f t="shared" si="75"/>
        <v>67</v>
      </c>
      <c r="AN1613" t="str">
        <f t="shared" si="76"/>
        <v>64-68</v>
      </c>
      <c r="AO1613" t="str">
        <f t="shared" si="77"/>
        <v>4.000 a 5.999</v>
      </c>
    </row>
    <row r="1614" spans="1:41" x14ac:dyDescent="0.25">
      <c r="A1614" t="s">
        <v>5747</v>
      </c>
      <c r="B1614" t="s">
        <v>207</v>
      </c>
      <c r="C1614">
        <v>2118110</v>
      </c>
      <c r="D1614">
        <v>6345411612</v>
      </c>
      <c r="E1614" t="s">
        <v>5748</v>
      </c>
      <c r="F1614" t="s">
        <v>209</v>
      </c>
      <c r="G1614" t="s">
        <v>5749</v>
      </c>
      <c r="H1614" t="s">
        <v>225</v>
      </c>
      <c r="I1614" t="s">
        <v>212</v>
      </c>
      <c r="K1614" t="s">
        <v>317</v>
      </c>
      <c r="M1614">
        <v>122</v>
      </c>
      <c r="N1614" t="s">
        <v>953</v>
      </c>
      <c r="O1614" t="s">
        <v>215</v>
      </c>
      <c r="P1614">
        <v>122</v>
      </c>
      <c r="Q1614" t="s">
        <v>953</v>
      </c>
      <c r="R1614" t="s">
        <v>215</v>
      </c>
      <c r="T1614" t="s">
        <v>263</v>
      </c>
      <c r="U1614" t="s">
        <v>9755</v>
      </c>
      <c r="V1614">
        <v>4</v>
      </c>
      <c r="W1614">
        <v>6</v>
      </c>
      <c r="X1614" t="s">
        <v>218</v>
      </c>
      <c r="Z1614" t="s">
        <v>219</v>
      </c>
      <c r="AC1614">
        <v>0</v>
      </c>
      <c r="AE1614">
        <v>0</v>
      </c>
      <c r="AI1614" t="s">
        <v>220</v>
      </c>
      <c r="AJ1614" t="s">
        <v>221</v>
      </c>
      <c r="AK1614" s="15">
        <v>41764</v>
      </c>
      <c r="AL1614">
        <v>6147.85</v>
      </c>
      <c r="AM1614">
        <f t="shared" si="75"/>
        <v>38</v>
      </c>
      <c r="AN1614" t="str">
        <f t="shared" si="76"/>
        <v>34-38</v>
      </c>
      <c r="AO1614" t="str">
        <f t="shared" si="77"/>
        <v>6.000 a 7.999</v>
      </c>
    </row>
    <row r="1615" spans="1:41" x14ac:dyDescent="0.25">
      <c r="A1615" t="s">
        <v>5750</v>
      </c>
      <c r="B1615" t="s">
        <v>239</v>
      </c>
      <c r="C1615">
        <v>2408764</v>
      </c>
      <c r="D1615">
        <v>6719925628</v>
      </c>
      <c r="E1615" t="s">
        <v>5751</v>
      </c>
      <c r="F1615" t="s">
        <v>209</v>
      </c>
      <c r="G1615" t="s">
        <v>5752</v>
      </c>
      <c r="H1615" t="s">
        <v>225</v>
      </c>
      <c r="I1615" t="s">
        <v>212</v>
      </c>
      <c r="K1615" t="s">
        <v>213</v>
      </c>
      <c r="M1615">
        <v>490</v>
      </c>
      <c r="N1615" t="s">
        <v>770</v>
      </c>
      <c r="O1615" t="s">
        <v>244</v>
      </c>
      <c r="P1615">
        <v>211</v>
      </c>
      <c r="Q1615" t="s">
        <v>245</v>
      </c>
      <c r="R1615" t="s">
        <v>244</v>
      </c>
      <c r="T1615" t="s">
        <v>217</v>
      </c>
      <c r="U1615" t="s">
        <v>9755</v>
      </c>
      <c r="V1615">
        <v>2</v>
      </c>
      <c r="W1615">
        <v>4</v>
      </c>
      <c r="X1615" t="s">
        <v>218</v>
      </c>
      <c r="Z1615" t="s">
        <v>219</v>
      </c>
      <c r="AC1615">
        <v>0</v>
      </c>
      <c r="AE1615">
        <v>0</v>
      </c>
      <c r="AI1615" t="s">
        <v>220</v>
      </c>
      <c r="AJ1615" t="s">
        <v>221</v>
      </c>
      <c r="AK1615" s="15">
        <v>42935</v>
      </c>
      <c r="AL1615">
        <v>5276.53</v>
      </c>
      <c r="AM1615">
        <f t="shared" si="75"/>
        <v>38</v>
      </c>
      <c r="AN1615" t="str">
        <f t="shared" si="76"/>
        <v>34-38</v>
      </c>
      <c r="AO1615" t="str">
        <f t="shared" si="77"/>
        <v>4.000 a 5.999</v>
      </c>
    </row>
    <row r="1616" spans="1:41" x14ac:dyDescent="0.25">
      <c r="A1616" t="s">
        <v>5753</v>
      </c>
      <c r="B1616" t="s">
        <v>207</v>
      </c>
      <c r="C1616">
        <v>2696822</v>
      </c>
      <c r="D1616">
        <v>8040350670</v>
      </c>
      <c r="E1616" t="s">
        <v>5754</v>
      </c>
      <c r="F1616" t="s">
        <v>209</v>
      </c>
      <c r="G1616" t="s">
        <v>5755</v>
      </c>
      <c r="H1616" t="s">
        <v>225</v>
      </c>
      <c r="I1616" t="s">
        <v>212</v>
      </c>
      <c r="K1616" t="s">
        <v>213</v>
      </c>
      <c r="M1616">
        <v>355</v>
      </c>
      <c r="N1616" t="s">
        <v>5756</v>
      </c>
      <c r="O1616" t="s">
        <v>215</v>
      </c>
      <c r="P1616">
        <v>349</v>
      </c>
      <c r="Q1616" t="s">
        <v>277</v>
      </c>
      <c r="R1616" t="s">
        <v>215</v>
      </c>
      <c r="T1616" t="s">
        <v>230</v>
      </c>
      <c r="U1616" t="s">
        <v>9755</v>
      </c>
      <c r="V1616">
        <v>4</v>
      </c>
      <c r="W1616">
        <v>8</v>
      </c>
      <c r="X1616" t="s">
        <v>218</v>
      </c>
      <c r="Z1616" t="s">
        <v>219</v>
      </c>
      <c r="AB1616" t="s">
        <v>5757</v>
      </c>
      <c r="AC1616">
        <v>0</v>
      </c>
      <c r="AE1616">
        <v>0</v>
      </c>
      <c r="AG1616" t="s">
        <v>5720</v>
      </c>
      <c r="AH1616" t="s">
        <v>5758</v>
      </c>
      <c r="AI1616" t="s">
        <v>220</v>
      </c>
      <c r="AJ1616" t="s">
        <v>221</v>
      </c>
      <c r="AK1616" s="15">
        <v>41026</v>
      </c>
      <c r="AL1616">
        <v>5452.89</v>
      </c>
      <c r="AM1616">
        <f t="shared" si="75"/>
        <v>36</v>
      </c>
      <c r="AN1616" t="str">
        <f t="shared" si="76"/>
        <v>34-38</v>
      </c>
      <c r="AO1616" t="str">
        <f t="shared" si="77"/>
        <v>4.000 a 5.999</v>
      </c>
    </row>
    <row r="1617" spans="1:41" x14ac:dyDescent="0.25">
      <c r="A1617" t="s">
        <v>5759</v>
      </c>
      <c r="B1617" t="s">
        <v>239</v>
      </c>
      <c r="C1617">
        <v>1366718</v>
      </c>
      <c r="D1617">
        <v>5060067602</v>
      </c>
      <c r="E1617" t="s">
        <v>5760</v>
      </c>
      <c r="F1617" t="s">
        <v>209</v>
      </c>
      <c r="G1617" t="s">
        <v>5761</v>
      </c>
      <c r="H1617" t="s">
        <v>225</v>
      </c>
      <c r="I1617" t="s">
        <v>212</v>
      </c>
      <c r="K1617" t="s">
        <v>645</v>
      </c>
      <c r="L1617" t="s">
        <v>3711</v>
      </c>
      <c r="M1617">
        <v>492</v>
      </c>
      <c r="N1617" t="s">
        <v>747</v>
      </c>
      <c r="O1617" t="s">
        <v>244</v>
      </c>
      <c r="P1617">
        <v>211</v>
      </c>
      <c r="Q1617" t="s">
        <v>245</v>
      </c>
      <c r="R1617" t="s">
        <v>244</v>
      </c>
      <c r="T1617" t="s">
        <v>217</v>
      </c>
      <c r="U1617" t="s">
        <v>9754</v>
      </c>
      <c r="V1617">
        <v>4</v>
      </c>
      <c r="W1617">
        <v>13</v>
      </c>
      <c r="X1617" t="s">
        <v>218</v>
      </c>
      <c r="Z1617" t="s">
        <v>219</v>
      </c>
      <c r="AC1617">
        <v>0</v>
      </c>
      <c r="AE1617">
        <v>0</v>
      </c>
      <c r="AI1617" t="s">
        <v>220</v>
      </c>
      <c r="AJ1617" t="s">
        <v>221</v>
      </c>
      <c r="AK1617" s="15">
        <v>37613</v>
      </c>
      <c r="AL1617">
        <v>8497.94</v>
      </c>
      <c r="AM1617">
        <f t="shared" si="75"/>
        <v>40</v>
      </c>
      <c r="AN1617" t="str">
        <f t="shared" si="76"/>
        <v>39-43</v>
      </c>
      <c r="AO1617" t="str">
        <f t="shared" si="77"/>
        <v>8.000 a 9.999</v>
      </c>
    </row>
    <row r="1618" spans="1:41" x14ac:dyDescent="0.25">
      <c r="A1618" t="s">
        <v>5762</v>
      </c>
      <c r="B1618" t="s">
        <v>207</v>
      </c>
      <c r="C1618">
        <v>3040247</v>
      </c>
      <c r="D1618">
        <v>8852258647</v>
      </c>
      <c r="E1618" t="s">
        <v>5763</v>
      </c>
      <c r="F1618" t="s">
        <v>209</v>
      </c>
      <c r="G1618" t="s">
        <v>5764</v>
      </c>
      <c r="H1618" t="s">
        <v>225</v>
      </c>
      <c r="I1618" t="s">
        <v>212</v>
      </c>
      <c r="K1618" t="s">
        <v>213</v>
      </c>
      <c r="M1618">
        <v>269</v>
      </c>
      <c r="N1618" t="s">
        <v>3177</v>
      </c>
      <c r="O1618" t="s">
        <v>362</v>
      </c>
      <c r="P1618">
        <v>264</v>
      </c>
      <c r="Q1618" t="s">
        <v>820</v>
      </c>
      <c r="R1618" t="s">
        <v>362</v>
      </c>
      <c r="S1618" t="s">
        <v>2106</v>
      </c>
      <c r="T1618" t="s">
        <v>217</v>
      </c>
      <c r="U1618" t="s">
        <v>9754</v>
      </c>
      <c r="V1618">
        <v>3</v>
      </c>
      <c r="W1618">
        <v>4</v>
      </c>
      <c r="X1618" t="s">
        <v>218</v>
      </c>
      <c r="Z1618" t="s">
        <v>219</v>
      </c>
      <c r="AC1618">
        <v>0</v>
      </c>
      <c r="AE1618">
        <v>0</v>
      </c>
      <c r="AI1618" t="s">
        <v>220</v>
      </c>
      <c r="AJ1618" t="s">
        <v>221</v>
      </c>
      <c r="AK1618" s="15">
        <v>43201</v>
      </c>
      <c r="AL1618">
        <v>3297.16</v>
      </c>
      <c r="AM1618">
        <f t="shared" si="75"/>
        <v>28</v>
      </c>
      <c r="AN1618" t="str">
        <f t="shared" si="76"/>
        <v>24-28</v>
      </c>
      <c r="AO1618" t="str">
        <f t="shared" si="77"/>
        <v>2.000 a 3.999</v>
      </c>
    </row>
    <row r="1619" spans="1:41" x14ac:dyDescent="0.25">
      <c r="A1619" t="s">
        <v>5765</v>
      </c>
      <c r="B1619" t="s">
        <v>239</v>
      </c>
      <c r="C1619">
        <v>1873228</v>
      </c>
      <c r="D1619">
        <v>8672192621</v>
      </c>
      <c r="E1619" t="s">
        <v>5766</v>
      </c>
      <c r="F1619" t="s">
        <v>209</v>
      </c>
      <c r="G1619" t="s">
        <v>5767</v>
      </c>
      <c r="H1619" t="s">
        <v>211</v>
      </c>
      <c r="I1619" t="s">
        <v>212</v>
      </c>
      <c r="K1619" t="s">
        <v>213</v>
      </c>
      <c r="M1619">
        <v>495</v>
      </c>
      <c r="N1619" t="s">
        <v>257</v>
      </c>
      <c r="O1619" t="s">
        <v>244</v>
      </c>
      <c r="P1619">
        <v>211</v>
      </c>
      <c r="Q1619" t="s">
        <v>245</v>
      </c>
      <c r="R1619" t="s">
        <v>244</v>
      </c>
      <c r="T1619" t="s">
        <v>217</v>
      </c>
      <c r="U1619" t="s">
        <v>9755</v>
      </c>
      <c r="V1619">
        <v>4</v>
      </c>
      <c r="W1619">
        <v>8</v>
      </c>
      <c r="X1619" t="s">
        <v>218</v>
      </c>
      <c r="Z1619" t="s">
        <v>219</v>
      </c>
      <c r="AC1619">
        <v>0</v>
      </c>
      <c r="AE1619">
        <v>0</v>
      </c>
      <c r="AI1619" t="s">
        <v>220</v>
      </c>
      <c r="AJ1619" t="s">
        <v>221</v>
      </c>
      <c r="AK1619" s="15">
        <v>40714</v>
      </c>
      <c r="AL1619">
        <v>5022.3900000000003</v>
      </c>
      <c r="AM1619">
        <f t="shared" si="75"/>
        <v>38</v>
      </c>
      <c r="AN1619" t="str">
        <f t="shared" si="76"/>
        <v>34-38</v>
      </c>
      <c r="AO1619" t="str">
        <f t="shared" si="77"/>
        <v>4.000 a 5.999</v>
      </c>
    </row>
    <row r="1620" spans="1:41" x14ac:dyDescent="0.25">
      <c r="A1620" t="s">
        <v>5768</v>
      </c>
      <c r="B1620" t="s">
        <v>207</v>
      </c>
      <c r="C1620">
        <v>1918324</v>
      </c>
      <c r="D1620">
        <v>4222653659</v>
      </c>
      <c r="E1620" t="s">
        <v>5769</v>
      </c>
      <c r="F1620" t="s">
        <v>209</v>
      </c>
      <c r="G1620" t="s">
        <v>5770</v>
      </c>
      <c r="H1620" t="s">
        <v>225</v>
      </c>
      <c r="I1620" t="s">
        <v>212</v>
      </c>
      <c r="K1620" t="s">
        <v>213</v>
      </c>
      <c r="M1620">
        <v>1251</v>
      </c>
      <c r="N1620" t="s">
        <v>709</v>
      </c>
      <c r="O1620" t="s">
        <v>228</v>
      </c>
      <c r="P1620">
        <v>29</v>
      </c>
      <c r="Q1620" t="s">
        <v>229</v>
      </c>
      <c r="R1620" t="s">
        <v>215</v>
      </c>
      <c r="T1620" t="s">
        <v>230</v>
      </c>
      <c r="U1620" t="s">
        <v>9756</v>
      </c>
      <c r="V1620">
        <v>4</v>
      </c>
      <c r="W1620">
        <v>8</v>
      </c>
      <c r="X1620" t="s">
        <v>218</v>
      </c>
      <c r="Z1620" t="s">
        <v>219</v>
      </c>
      <c r="AC1620">
        <v>0</v>
      </c>
      <c r="AE1620">
        <v>0</v>
      </c>
      <c r="AI1620" t="s">
        <v>220</v>
      </c>
      <c r="AJ1620" t="s">
        <v>221</v>
      </c>
      <c r="AK1620" s="15">
        <v>40962</v>
      </c>
      <c r="AL1620">
        <v>9972.6</v>
      </c>
      <c r="AM1620">
        <f t="shared" si="75"/>
        <v>42</v>
      </c>
      <c r="AN1620" t="str">
        <f t="shared" si="76"/>
        <v>39-43</v>
      </c>
      <c r="AO1620" t="str">
        <f t="shared" si="77"/>
        <v>8.000 a 9.999</v>
      </c>
    </row>
    <row r="1621" spans="1:41" x14ac:dyDescent="0.25">
      <c r="A1621" t="s">
        <v>5771</v>
      </c>
      <c r="B1621" t="s">
        <v>207</v>
      </c>
      <c r="C1621">
        <v>2011021</v>
      </c>
      <c r="D1621">
        <v>4436120643</v>
      </c>
      <c r="E1621" t="s">
        <v>232</v>
      </c>
      <c r="F1621" t="s">
        <v>209</v>
      </c>
      <c r="G1621" t="s">
        <v>5772</v>
      </c>
      <c r="H1621" t="s">
        <v>225</v>
      </c>
      <c r="I1621" t="s">
        <v>212</v>
      </c>
      <c r="K1621" t="s">
        <v>213</v>
      </c>
      <c r="M1621">
        <v>97</v>
      </c>
      <c r="N1621" t="s">
        <v>723</v>
      </c>
      <c r="O1621" t="s">
        <v>228</v>
      </c>
      <c r="P1621">
        <v>92</v>
      </c>
      <c r="Q1621" t="s">
        <v>724</v>
      </c>
      <c r="R1621" t="s">
        <v>228</v>
      </c>
      <c r="T1621" t="s">
        <v>263</v>
      </c>
      <c r="U1621" t="s">
        <v>9755</v>
      </c>
      <c r="V1621">
        <v>4</v>
      </c>
      <c r="W1621">
        <v>7</v>
      </c>
      <c r="X1621" t="s">
        <v>218</v>
      </c>
      <c r="Z1621" t="s">
        <v>219</v>
      </c>
      <c r="AC1621">
        <v>0</v>
      </c>
      <c r="AE1621">
        <v>0</v>
      </c>
      <c r="AI1621" t="s">
        <v>220</v>
      </c>
      <c r="AJ1621" t="s">
        <v>221</v>
      </c>
      <c r="AK1621" s="15">
        <v>41360</v>
      </c>
      <c r="AL1621">
        <v>6732.89</v>
      </c>
      <c r="AM1621">
        <f t="shared" si="75"/>
        <v>43</v>
      </c>
      <c r="AN1621" t="str">
        <f t="shared" si="76"/>
        <v>39-43</v>
      </c>
      <c r="AO1621" t="str">
        <f t="shared" si="77"/>
        <v>6.000 a 7.999</v>
      </c>
    </row>
    <row r="1622" spans="1:41" x14ac:dyDescent="0.25">
      <c r="A1622" t="s">
        <v>5773</v>
      </c>
      <c r="B1622" t="s">
        <v>239</v>
      </c>
      <c r="C1622">
        <v>3157897</v>
      </c>
      <c r="D1622">
        <v>8790889665</v>
      </c>
      <c r="E1622" t="s">
        <v>902</v>
      </c>
      <c r="F1622" t="s">
        <v>233</v>
      </c>
      <c r="G1622" t="s">
        <v>5774</v>
      </c>
      <c r="H1622" t="s">
        <v>211</v>
      </c>
      <c r="I1622" t="s">
        <v>212</v>
      </c>
      <c r="K1622" t="s">
        <v>213</v>
      </c>
      <c r="M1622">
        <v>478</v>
      </c>
      <c r="N1622" t="s">
        <v>1195</v>
      </c>
      <c r="O1622" t="s">
        <v>244</v>
      </c>
      <c r="P1622">
        <v>211</v>
      </c>
      <c r="Q1622" t="s">
        <v>245</v>
      </c>
      <c r="R1622" t="s">
        <v>244</v>
      </c>
      <c r="T1622" t="s">
        <v>217</v>
      </c>
      <c r="U1622" t="s">
        <v>9755</v>
      </c>
      <c r="V1622">
        <v>2</v>
      </c>
      <c r="W1622">
        <v>2</v>
      </c>
      <c r="X1622" t="s">
        <v>218</v>
      </c>
      <c r="Z1622" t="s">
        <v>219</v>
      </c>
      <c r="AC1622">
        <v>0</v>
      </c>
      <c r="AE1622">
        <v>0</v>
      </c>
      <c r="AI1622" t="s">
        <v>220</v>
      </c>
      <c r="AJ1622" t="s">
        <v>221</v>
      </c>
      <c r="AK1622" s="15">
        <v>43815</v>
      </c>
      <c r="AL1622">
        <v>6959.32</v>
      </c>
      <c r="AM1622">
        <f t="shared" si="75"/>
        <v>32</v>
      </c>
      <c r="AN1622" t="str">
        <f t="shared" si="76"/>
        <v>29-33</v>
      </c>
      <c r="AO1622" t="str">
        <f t="shared" si="77"/>
        <v>6.000 a 7.999</v>
      </c>
    </row>
    <row r="1623" spans="1:41" x14ac:dyDescent="0.25">
      <c r="A1623" t="s">
        <v>5775</v>
      </c>
      <c r="B1623" t="s">
        <v>207</v>
      </c>
      <c r="C1623">
        <v>1051626</v>
      </c>
      <c r="D1623">
        <v>10203975600</v>
      </c>
      <c r="E1623" t="s">
        <v>5776</v>
      </c>
      <c r="F1623" t="s">
        <v>233</v>
      </c>
      <c r="G1623" t="s">
        <v>5777</v>
      </c>
      <c r="H1623" t="s">
        <v>225</v>
      </c>
      <c r="I1623" t="s">
        <v>212</v>
      </c>
      <c r="K1623" t="s">
        <v>213</v>
      </c>
      <c r="M1623">
        <v>723</v>
      </c>
      <c r="N1623" t="s">
        <v>1032</v>
      </c>
      <c r="O1623" t="s">
        <v>215</v>
      </c>
      <c r="P1623">
        <v>585</v>
      </c>
      <c r="Q1623" t="s">
        <v>1033</v>
      </c>
      <c r="R1623" t="s">
        <v>215</v>
      </c>
      <c r="T1623" t="s">
        <v>252</v>
      </c>
      <c r="U1623" t="s">
        <v>9754</v>
      </c>
      <c r="V1623">
        <v>4</v>
      </c>
      <c r="W1623">
        <v>6</v>
      </c>
      <c r="X1623" t="s">
        <v>218</v>
      </c>
      <c r="Z1623" t="s">
        <v>219</v>
      </c>
      <c r="AC1623">
        <v>26413</v>
      </c>
      <c r="AD1623" t="s">
        <v>686</v>
      </c>
      <c r="AE1623">
        <v>0</v>
      </c>
      <c r="AI1623" t="s">
        <v>220</v>
      </c>
      <c r="AJ1623" t="s">
        <v>347</v>
      </c>
      <c r="AK1623" s="15">
        <v>43830</v>
      </c>
      <c r="AL1623">
        <v>2476.4499999999998</v>
      </c>
      <c r="AM1623">
        <f t="shared" si="75"/>
        <v>27</v>
      </c>
      <c r="AN1623" t="str">
        <f t="shared" si="76"/>
        <v>24-28</v>
      </c>
      <c r="AO1623" t="str">
        <f t="shared" si="77"/>
        <v>2.000 a 3.999</v>
      </c>
    </row>
    <row r="1624" spans="1:41" x14ac:dyDescent="0.25">
      <c r="A1624" t="s">
        <v>5778</v>
      </c>
      <c r="B1624" t="s">
        <v>207</v>
      </c>
      <c r="C1624">
        <v>2708975</v>
      </c>
      <c r="D1624">
        <v>7708784662</v>
      </c>
      <c r="E1624" t="s">
        <v>5779</v>
      </c>
      <c r="F1624" t="s">
        <v>233</v>
      </c>
      <c r="G1624" t="s">
        <v>5780</v>
      </c>
      <c r="H1624" t="s">
        <v>225</v>
      </c>
      <c r="I1624" t="s">
        <v>212</v>
      </c>
      <c r="K1624" t="s">
        <v>213</v>
      </c>
      <c r="M1624">
        <v>89</v>
      </c>
      <c r="N1624" t="s">
        <v>679</v>
      </c>
      <c r="O1624" t="s">
        <v>215</v>
      </c>
      <c r="P1624">
        <v>89</v>
      </c>
      <c r="Q1624" t="s">
        <v>679</v>
      </c>
      <c r="R1624" t="s">
        <v>215</v>
      </c>
      <c r="T1624" t="s">
        <v>230</v>
      </c>
      <c r="U1624" t="s">
        <v>9755</v>
      </c>
      <c r="V1624">
        <v>4</v>
      </c>
      <c r="W1624">
        <v>9</v>
      </c>
      <c r="X1624" t="s">
        <v>218</v>
      </c>
      <c r="Z1624" t="s">
        <v>219</v>
      </c>
      <c r="AC1624">
        <v>0</v>
      </c>
      <c r="AE1624">
        <v>0</v>
      </c>
      <c r="AI1624" t="s">
        <v>220</v>
      </c>
      <c r="AJ1624" t="s">
        <v>221</v>
      </c>
      <c r="AK1624" s="15">
        <v>40141</v>
      </c>
      <c r="AL1624">
        <v>5665.55</v>
      </c>
      <c r="AM1624">
        <f t="shared" si="75"/>
        <v>36</v>
      </c>
      <c r="AN1624" t="str">
        <f t="shared" si="76"/>
        <v>34-38</v>
      </c>
      <c r="AO1624" t="str">
        <f t="shared" si="77"/>
        <v>4.000 a 5.999</v>
      </c>
    </row>
    <row r="1625" spans="1:41" x14ac:dyDescent="0.25">
      <c r="A1625" t="s">
        <v>5781</v>
      </c>
      <c r="B1625" t="s">
        <v>207</v>
      </c>
      <c r="C1625">
        <v>1063070</v>
      </c>
      <c r="D1625">
        <v>737375183</v>
      </c>
      <c r="E1625" t="s">
        <v>5782</v>
      </c>
      <c r="F1625" t="s">
        <v>233</v>
      </c>
      <c r="G1625" t="s">
        <v>5783</v>
      </c>
      <c r="H1625" t="s">
        <v>225</v>
      </c>
      <c r="I1625" t="s">
        <v>212</v>
      </c>
      <c r="K1625" t="s">
        <v>242</v>
      </c>
      <c r="M1625">
        <v>719</v>
      </c>
      <c r="N1625" t="s">
        <v>474</v>
      </c>
      <c r="O1625" t="s">
        <v>228</v>
      </c>
      <c r="P1625">
        <v>92</v>
      </c>
      <c r="Q1625" t="s">
        <v>724</v>
      </c>
      <c r="R1625" t="s">
        <v>228</v>
      </c>
      <c r="T1625" t="s">
        <v>230</v>
      </c>
      <c r="U1625" t="s">
        <v>9755</v>
      </c>
      <c r="V1625">
        <v>1</v>
      </c>
      <c r="W1625">
        <v>1</v>
      </c>
      <c r="X1625" t="s">
        <v>218</v>
      </c>
      <c r="Z1625" t="s">
        <v>219</v>
      </c>
      <c r="AC1625">
        <v>0</v>
      </c>
      <c r="AE1625">
        <v>0</v>
      </c>
      <c r="AI1625" t="s">
        <v>220</v>
      </c>
      <c r="AJ1625" t="s">
        <v>221</v>
      </c>
      <c r="AK1625" s="15">
        <v>44784</v>
      </c>
      <c r="AL1625">
        <v>3719.37</v>
      </c>
      <c r="AM1625">
        <f t="shared" si="75"/>
        <v>31</v>
      </c>
      <c r="AN1625" t="str">
        <f t="shared" si="76"/>
        <v>29-33</v>
      </c>
      <c r="AO1625" t="str">
        <f t="shared" si="77"/>
        <v>2.000 a 3.999</v>
      </c>
    </row>
    <row r="1626" spans="1:41" x14ac:dyDescent="0.25">
      <c r="A1626" t="s">
        <v>5784</v>
      </c>
      <c r="B1626" t="s">
        <v>207</v>
      </c>
      <c r="C1626">
        <v>1187929</v>
      </c>
      <c r="D1626">
        <v>30714641855</v>
      </c>
      <c r="E1626" t="s">
        <v>5785</v>
      </c>
      <c r="F1626" t="s">
        <v>233</v>
      </c>
      <c r="G1626" t="s">
        <v>5786</v>
      </c>
      <c r="H1626" t="s">
        <v>225</v>
      </c>
      <c r="I1626" t="s">
        <v>212</v>
      </c>
      <c r="K1626" t="s">
        <v>317</v>
      </c>
      <c r="M1626">
        <v>718</v>
      </c>
      <c r="N1626" t="s">
        <v>775</v>
      </c>
      <c r="O1626" t="s">
        <v>228</v>
      </c>
      <c r="P1626">
        <v>581</v>
      </c>
      <c r="Q1626" t="s">
        <v>455</v>
      </c>
      <c r="R1626" t="s">
        <v>228</v>
      </c>
      <c r="T1626" t="s">
        <v>252</v>
      </c>
      <c r="U1626" t="s">
        <v>9755</v>
      </c>
      <c r="V1626">
        <v>2</v>
      </c>
      <c r="W1626">
        <v>2</v>
      </c>
      <c r="X1626" t="s">
        <v>218</v>
      </c>
      <c r="Z1626" t="s">
        <v>219</v>
      </c>
      <c r="AC1626">
        <v>0</v>
      </c>
      <c r="AE1626">
        <v>0</v>
      </c>
      <c r="AI1626" t="s">
        <v>220</v>
      </c>
      <c r="AJ1626" t="s">
        <v>221</v>
      </c>
      <c r="AK1626" s="15">
        <v>44256</v>
      </c>
      <c r="AL1626">
        <v>3301.93</v>
      </c>
      <c r="AM1626">
        <f t="shared" si="75"/>
        <v>38</v>
      </c>
      <c r="AN1626" t="str">
        <f t="shared" si="76"/>
        <v>34-38</v>
      </c>
      <c r="AO1626" t="str">
        <f t="shared" si="77"/>
        <v>2.000 a 3.999</v>
      </c>
    </row>
    <row r="1627" spans="1:41" x14ac:dyDescent="0.25">
      <c r="A1627" t="s">
        <v>5787</v>
      </c>
      <c r="B1627" t="s">
        <v>207</v>
      </c>
      <c r="C1627">
        <v>3298182</v>
      </c>
      <c r="D1627">
        <v>9590365639</v>
      </c>
      <c r="E1627" t="s">
        <v>5788</v>
      </c>
      <c r="F1627" t="s">
        <v>233</v>
      </c>
      <c r="G1627" t="s">
        <v>5789</v>
      </c>
      <c r="H1627" t="s">
        <v>225</v>
      </c>
      <c r="I1627" t="s">
        <v>212</v>
      </c>
      <c r="K1627" t="s">
        <v>213</v>
      </c>
      <c r="M1627">
        <v>424</v>
      </c>
      <c r="N1627" t="s">
        <v>626</v>
      </c>
      <c r="O1627" t="s">
        <v>228</v>
      </c>
      <c r="P1627">
        <v>29</v>
      </c>
      <c r="Q1627" t="s">
        <v>229</v>
      </c>
      <c r="R1627" t="s">
        <v>215</v>
      </c>
      <c r="T1627" t="s">
        <v>252</v>
      </c>
      <c r="U1627" t="s">
        <v>9755</v>
      </c>
      <c r="V1627">
        <v>1</v>
      </c>
      <c r="W1627">
        <v>1</v>
      </c>
      <c r="X1627" t="s">
        <v>218</v>
      </c>
      <c r="Z1627" t="s">
        <v>219</v>
      </c>
      <c r="AC1627">
        <v>0</v>
      </c>
      <c r="AE1627">
        <v>0</v>
      </c>
      <c r="AI1627" t="s">
        <v>220</v>
      </c>
      <c r="AJ1627" t="s">
        <v>221</v>
      </c>
      <c r="AK1627" s="15">
        <v>44746</v>
      </c>
      <c r="AL1627">
        <v>3058.7</v>
      </c>
      <c r="AM1627">
        <f t="shared" si="75"/>
        <v>31</v>
      </c>
      <c r="AN1627" t="str">
        <f t="shared" si="76"/>
        <v>29-33</v>
      </c>
      <c r="AO1627" t="str">
        <f t="shared" si="77"/>
        <v>2.000 a 3.999</v>
      </c>
    </row>
    <row r="1628" spans="1:41" x14ac:dyDescent="0.25">
      <c r="A1628" t="s">
        <v>5790</v>
      </c>
      <c r="B1628" t="s">
        <v>207</v>
      </c>
      <c r="C1628">
        <v>3308378</v>
      </c>
      <c r="D1628">
        <v>11554199603</v>
      </c>
      <c r="E1628" t="s">
        <v>5791</v>
      </c>
      <c r="F1628" t="s">
        <v>233</v>
      </c>
      <c r="G1628" t="s">
        <v>5792</v>
      </c>
      <c r="H1628" t="s">
        <v>225</v>
      </c>
      <c r="I1628" t="s">
        <v>212</v>
      </c>
      <c r="K1628" t="s">
        <v>242</v>
      </c>
      <c r="M1628">
        <v>418</v>
      </c>
      <c r="N1628" t="s">
        <v>1952</v>
      </c>
      <c r="O1628" t="s">
        <v>362</v>
      </c>
      <c r="P1628">
        <v>314</v>
      </c>
      <c r="Q1628" t="s">
        <v>641</v>
      </c>
      <c r="R1628" t="s">
        <v>362</v>
      </c>
      <c r="T1628" t="s">
        <v>217</v>
      </c>
      <c r="U1628" t="s">
        <v>9755</v>
      </c>
      <c r="V1628">
        <v>1</v>
      </c>
      <c r="W1628">
        <v>1</v>
      </c>
      <c r="X1628" t="s">
        <v>218</v>
      </c>
      <c r="Z1628" t="s">
        <v>219</v>
      </c>
      <c r="AC1628">
        <v>0</v>
      </c>
      <c r="AE1628">
        <v>0</v>
      </c>
      <c r="AI1628" t="s">
        <v>220</v>
      </c>
      <c r="AJ1628" t="s">
        <v>221</v>
      </c>
      <c r="AK1628" s="15">
        <v>44812</v>
      </c>
      <c r="AL1628">
        <v>3181.04</v>
      </c>
      <c r="AM1628">
        <f t="shared" si="75"/>
        <v>28</v>
      </c>
      <c r="AN1628" t="str">
        <f t="shared" si="76"/>
        <v>24-28</v>
      </c>
      <c r="AO1628" t="str">
        <f t="shared" si="77"/>
        <v>2.000 a 3.999</v>
      </c>
    </row>
    <row r="1629" spans="1:41" x14ac:dyDescent="0.25">
      <c r="A1629" t="s">
        <v>5793</v>
      </c>
      <c r="B1629" t="s">
        <v>207</v>
      </c>
      <c r="C1629">
        <v>2188760</v>
      </c>
      <c r="D1629">
        <v>8430406611</v>
      </c>
      <c r="E1629" t="s">
        <v>5794</v>
      </c>
      <c r="F1629" t="s">
        <v>233</v>
      </c>
      <c r="G1629" t="s">
        <v>5795</v>
      </c>
      <c r="H1629" t="s">
        <v>335</v>
      </c>
      <c r="I1629" t="s">
        <v>212</v>
      </c>
      <c r="K1629" t="s">
        <v>213</v>
      </c>
      <c r="M1629">
        <v>298</v>
      </c>
      <c r="N1629" t="s">
        <v>554</v>
      </c>
      <c r="O1629" t="s">
        <v>362</v>
      </c>
      <c r="P1629">
        <v>298</v>
      </c>
      <c r="Q1629" t="s">
        <v>554</v>
      </c>
      <c r="R1629" t="s">
        <v>362</v>
      </c>
      <c r="T1629" t="s">
        <v>230</v>
      </c>
      <c r="U1629" t="s">
        <v>9755</v>
      </c>
      <c r="V1629">
        <v>4</v>
      </c>
      <c r="W1629">
        <v>6</v>
      </c>
      <c r="X1629" t="s">
        <v>218</v>
      </c>
      <c r="Z1629" t="s">
        <v>219</v>
      </c>
      <c r="AC1629">
        <v>0</v>
      </c>
      <c r="AE1629">
        <v>0</v>
      </c>
      <c r="AI1629" t="s">
        <v>220</v>
      </c>
      <c r="AJ1629" t="s">
        <v>221</v>
      </c>
      <c r="AK1629" s="15">
        <v>42034</v>
      </c>
      <c r="AL1629">
        <v>8951.64</v>
      </c>
      <c r="AM1629">
        <f t="shared" si="75"/>
        <v>32</v>
      </c>
      <c r="AN1629" t="str">
        <f t="shared" si="76"/>
        <v>29-33</v>
      </c>
      <c r="AO1629" t="str">
        <f t="shared" si="77"/>
        <v>8.000 a 9.999</v>
      </c>
    </row>
    <row r="1630" spans="1:41" x14ac:dyDescent="0.25">
      <c r="A1630" t="s">
        <v>5796</v>
      </c>
      <c r="B1630" t="s">
        <v>207</v>
      </c>
      <c r="C1630">
        <v>2328224</v>
      </c>
      <c r="D1630">
        <v>9407248631</v>
      </c>
      <c r="E1630" t="s">
        <v>5797</v>
      </c>
      <c r="F1630" t="s">
        <v>233</v>
      </c>
      <c r="G1630" t="s">
        <v>5798</v>
      </c>
      <c r="H1630" t="s">
        <v>211</v>
      </c>
      <c r="I1630" t="s">
        <v>212</v>
      </c>
      <c r="K1630" t="s">
        <v>213</v>
      </c>
      <c r="M1630">
        <v>332</v>
      </c>
      <c r="N1630" t="s">
        <v>346</v>
      </c>
      <c r="O1630" t="s">
        <v>345</v>
      </c>
      <c r="P1630">
        <v>332</v>
      </c>
      <c r="Q1630" t="s">
        <v>346</v>
      </c>
      <c r="R1630" t="s">
        <v>345</v>
      </c>
      <c r="T1630" t="s">
        <v>217</v>
      </c>
      <c r="U1630" t="s">
        <v>9755</v>
      </c>
      <c r="V1630">
        <v>4</v>
      </c>
      <c r="W1630">
        <v>5</v>
      </c>
      <c r="X1630" t="s">
        <v>218</v>
      </c>
      <c r="Z1630" t="s">
        <v>219</v>
      </c>
      <c r="AC1630">
        <v>0</v>
      </c>
      <c r="AE1630">
        <v>0</v>
      </c>
      <c r="AI1630" t="s">
        <v>220</v>
      </c>
      <c r="AJ1630" t="s">
        <v>221</v>
      </c>
      <c r="AK1630" s="15">
        <v>42565</v>
      </c>
      <c r="AL1630">
        <v>4157.95</v>
      </c>
      <c r="AM1630">
        <f t="shared" si="75"/>
        <v>32</v>
      </c>
      <c r="AN1630" t="str">
        <f t="shared" si="76"/>
        <v>29-33</v>
      </c>
      <c r="AO1630" t="str">
        <f t="shared" si="77"/>
        <v>4.000 a 5.999</v>
      </c>
    </row>
    <row r="1631" spans="1:41" x14ac:dyDescent="0.25">
      <c r="A1631" t="s">
        <v>5799</v>
      </c>
      <c r="B1631" t="s">
        <v>207</v>
      </c>
      <c r="C1631">
        <v>1698300</v>
      </c>
      <c r="D1631">
        <v>9417071645</v>
      </c>
      <c r="E1631" t="s">
        <v>5800</v>
      </c>
      <c r="F1631" t="s">
        <v>233</v>
      </c>
      <c r="G1631" t="s">
        <v>5801</v>
      </c>
      <c r="H1631" t="s">
        <v>225</v>
      </c>
      <c r="I1631" t="s">
        <v>212</v>
      </c>
      <c r="K1631" t="s">
        <v>213</v>
      </c>
      <c r="M1631">
        <v>649</v>
      </c>
      <c r="N1631" t="s">
        <v>356</v>
      </c>
      <c r="O1631" t="s">
        <v>215</v>
      </c>
      <c r="P1631">
        <v>131</v>
      </c>
      <c r="Q1631" t="s">
        <v>357</v>
      </c>
      <c r="R1631" t="s">
        <v>215</v>
      </c>
      <c r="T1631" t="s">
        <v>263</v>
      </c>
      <c r="U1631" t="s">
        <v>9755</v>
      </c>
      <c r="V1631">
        <v>4</v>
      </c>
      <c r="W1631">
        <v>6</v>
      </c>
      <c r="X1631" t="s">
        <v>218</v>
      </c>
      <c r="Z1631" t="s">
        <v>219</v>
      </c>
      <c r="AC1631">
        <v>0</v>
      </c>
      <c r="AE1631">
        <v>0</v>
      </c>
      <c r="AI1631" t="s">
        <v>220</v>
      </c>
      <c r="AJ1631" t="s">
        <v>221</v>
      </c>
      <c r="AK1631" s="15">
        <v>42144</v>
      </c>
      <c r="AL1631">
        <v>6871.08</v>
      </c>
      <c r="AM1631">
        <f t="shared" si="75"/>
        <v>33</v>
      </c>
      <c r="AN1631" t="str">
        <f t="shared" si="76"/>
        <v>29-33</v>
      </c>
      <c r="AO1631" t="str">
        <f t="shared" si="77"/>
        <v>6.000 a 7.999</v>
      </c>
    </row>
    <row r="1632" spans="1:41" x14ac:dyDescent="0.25">
      <c r="A1632" t="s">
        <v>5802</v>
      </c>
      <c r="B1632" t="s">
        <v>207</v>
      </c>
      <c r="C1632">
        <v>2190420</v>
      </c>
      <c r="D1632">
        <v>2200020104</v>
      </c>
      <c r="E1632" t="s">
        <v>5803</v>
      </c>
      <c r="F1632" t="s">
        <v>233</v>
      </c>
      <c r="G1632" t="s">
        <v>5804</v>
      </c>
      <c r="H1632" t="s">
        <v>225</v>
      </c>
      <c r="I1632" t="s">
        <v>212</v>
      </c>
      <c r="K1632" t="s">
        <v>242</v>
      </c>
      <c r="M1632">
        <v>908</v>
      </c>
      <c r="N1632" t="s">
        <v>3156</v>
      </c>
      <c r="O1632" t="s">
        <v>669</v>
      </c>
      <c r="P1632">
        <v>301</v>
      </c>
      <c r="Q1632" t="s">
        <v>297</v>
      </c>
      <c r="R1632" t="s">
        <v>298</v>
      </c>
      <c r="T1632" t="s">
        <v>263</v>
      </c>
      <c r="U1632" t="s">
        <v>9755</v>
      </c>
      <c r="V1632">
        <v>4</v>
      </c>
      <c r="W1632">
        <v>6</v>
      </c>
      <c r="X1632" t="s">
        <v>218</v>
      </c>
      <c r="Z1632" t="s">
        <v>219</v>
      </c>
      <c r="AC1632">
        <v>0</v>
      </c>
      <c r="AE1632">
        <v>0</v>
      </c>
      <c r="AI1632" t="s">
        <v>220</v>
      </c>
      <c r="AJ1632" t="s">
        <v>221</v>
      </c>
      <c r="AK1632" s="15">
        <v>42044</v>
      </c>
      <c r="AL1632">
        <v>5815.54</v>
      </c>
      <c r="AM1632">
        <f t="shared" si="75"/>
        <v>34</v>
      </c>
      <c r="AN1632" t="str">
        <f t="shared" si="76"/>
        <v>34-38</v>
      </c>
      <c r="AO1632" t="str">
        <f t="shared" si="77"/>
        <v>4.000 a 5.999</v>
      </c>
    </row>
    <row r="1633" spans="1:41" x14ac:dyDescent="0.25">
      <c r="A1633" t="s">
        <v>5805</v>
      </c>
      <c r="B1633" t="s">
        <v>207</v>
      </c>
      <c r="C1633">
        <v>2303903</v>
      </c>
      <c r="D1633">
        <v>7214764652</v>
      </c>
      <c r="E1633" t="s">
        <v>5806</v>
      </c>
      <c r="F1633" t="s">
        <v>233</v>
      </c>
      <c r="G1633" t="s">
        <v>5807</v>
      </c>
      <c r="H1633" t="s">
        <v>225</v>
      </c>
      <c r="I1633" t="s">
        <v>212</v>
      </c>
      <c r="K1633" t="s">
        <v>242</v>
      </c>
      <c r="M1633">
        <v>716</v>
      </c>
      <c r="N1633" t="s">
        <v>454</v>
      </c>
      <c r="O1633" t="s">
        <v>215</v>
      </c>
      <c r="P1633">
        <v>581</v>
      </c>
      <c r="Q1633" t="s">
        <v>455</v>
      </c>
      <c r="R1633" t="s">
        <v>228</v>
      </c>
      <c r="T1633" t="s">
        <v>217</v>
      </c>
      <c r="U1633" t="s">
        <v>9755</v>
      </c>
      <c r="V1633">
        <v>4</v>
      </c>
      <c r="W1633">
        <v>5</v>
      </c>
      <c r="X1633" t="s">
        <v>218</v>
      </c>
      <c r="Z1633" t="s">
        <v>219</v>
      </c>
      <c r="AC1633">
        <v>0</v>
      </c>
      <c r="AE1633">
        <v>0</v>
      </c>
      <c r="AI1633" t="s">
        <v>220</v>
      </c>
      <c r="AJ1633" t="s">
        <v>221</v>
      </c>
      <c r="AK1633" s="15">
        <v>42445</v>
      </c>
      <c r="AL1633">
        <v>4157.95</v>
      </c>
      <c r="AM1633">
        <f t="shared" si="75"/>
        <v>39</v>
      </c>
      <c r="AN1633" t="str">
        <f t="shared" si="76"/>
        <v>39-43</v>
      </c>
      <c r="AO1633" t="str">
        <f t="shared" si="77"/>
        <v>4.000 a 5.999</v>
      </c>
    </row>
    <row r="1634" spans="1:41" x14ac:dyDescent="0.25">
      <c r="A1634" t="s">
        <v>5808</v>
      </c>
      <c r="B1634" t="s">
        <v>239</v>
      </c>
      <c r="C1634">
        <v>1854229</v>
      </c>
      <c r="D1634">
        <v>4275647602</v>
      </c>
      <c r="E1634" t="s">
        <v>5809</v>
      </c>
      <c r="F1634" t="s">
        <v>209</v>
      </c>
      <c r="G1634" t="s">
        <v>5810</v>
      </c>
      <c r="H1634" t="s">
        <v>225</v>
      </c>
      <c r="I1634" t="s">
        <v>212</v>
      </c>
      <c r="K1634" t="s">
        <v>213</v>
      </c>
      <c r="M1634">
        <v>489</v>
      </c>
      <c r="N1634" t="s">
        <v>2235</v>
      </c>
      <c r="O1634" t="s">
        <v>244</v>
      </c>
      <c r="P1634">
        <v>211</v>
      </c>
      <c r="Q1634" t="s">
        <v>245</v>
      </c>
      <c r="R1634" t="s">
        <v>244</v>
      </c>
      <c r="T1634" t="s">
        <v>771</v>
      </c>
      <c r="U1634" t="s">
        <v>9754</v>
      </c>
      <c r="V1634">
        <v>4</v>
      </c>
      <c r="W1634">
        <v>8</v>
      </c>
      <c r="X1634" t="s">
        <v>218</v>
      </c>
      <c r="Z1634" t="s">
        <v>219</v>
      </c>
      <c r="AC1634">
        <v>0</v>
      </c>
      <c r="AE1634">
        <v>0</v>
      </c>
      <c r="AI1634" t="s">
        <v>220</v>
      </c>
      <c r="AJ1634" t="s">
        <v>221</v>
      </c>
      <c r="AK1634" s="15">
        <v>40617</v>
      </c>
      <c r="AL1634">
        <v>9403.93</v>
      </c>
      <c r="AM1634">
        <f t="shared" si="75"/>
        <v>45</v>
      </c>
      <c r="AN1634" t="str">
        <f t="shared" si="76"/>
        <v>44-48</v>
      </c>
      <c r="AO1634" t="str">
        <f t="shared" si="77"/>
        <v>8.000 a 9.999</v>
      </c>
    </row>
    <row r="1635" spans="1:41" x14ac:dyDescent="0.25">
      <c r="A1635" t="s">
        <v>5811</v>
      </c>
      <c r="B1635" t="s">
        <v>207</v>
      </c>
      <c r="C1635">
        <v>1617443</v>
      </c>
      <c r="D1635">
        <v>90223942634</v>
      </c>
      <c r="E1635" t="s">
        <v>5812</v>
      </c>
      <c r="F1635" t="s">
        <v>209</v>
      </c>
      <c r="G1635" t="s">
        <v>5813</v>
      </c>
      <c r="H1635" t="s">
        <v>225</v>
      </c>
      <c r="I1635" t="s">
        <v>212</v>
      </c>
      <c r="K1635" t="s">
        <v>213</v>
      </c>
      <c r="L1635" t="s">
        <v>1951</v>
      </c>
      <c r="M1635">
        <v>288</v>
      </c>
      <c r="N1635" t="s">
        <v>979</v>
      </c>
      <c r="O1635" t="s">
        <v>362</v>
      </c>
      <c r="P1635">
        <v>288</v>
      </c>
      <c r="Q1635" t="s">
        <v>979</v>
      </c>
      <c r="R1635" t="s">
        <v>362</v>
      </c>
      <c r="T1635" t="s">
        <v>217</v>
      </c>
      <c r="U1635" t="s">
        <v>9755</v>
      </c>
      <c r="V1635">
        <v>4</v>
      </c>
      <c r="W1635">
        <v>10</v>
      </c>
      <c r="X1635" t="s">
        <v>218</v>
      </c>
      <c r="Z1635" t="s">
        <v>219</v>
      </c>
      <c r="AC1635">
        <v>0</v>
      </c>
      <c r="AE1635">
        <v>0</v>
      </c>
      <c r="AI1635" t="s">
        <v>220</v>
      </c>
      <c r="AJ1635" t="s">
        <v>221</v>
      </c>
      <c r="AK1635" s="15">
        <v>39538</v>
      </c>
      <c r="AL1635">
        <v>5137.2700000000004</v>
      </c>
      <c r="AM1635">
        <f t="shared" si="75"/>
        <v>49</v>
      </c>
      <c r="AN1635" t="str">
        <f t="shared" si="76"/>
        <v>49-53</v>
      </c>
      <c r="AO1635" t="str">
        <f t="shared" si="77"/>
        <v>4.000 a 5.999</v>
      </c>
    </row>
    <row r="1636" spans="1:41" x14ac:dyDescent="0.25">
      <c r="A1636" t="s">
        <v>5814</v>
      </c>
      <c r="B1636" t="s">
        <v>239</v>
      </c>
      <c r="C1636">
        <v>1365760</v>
      </c>
      <c r="D1636">
        <v>5472514673</v>
      </c>
      <c r="E1636" t="s">
        <v>5815</v>
      </c>
      <c r="F1636" t="s">
        <v>209</v>
      </c>
      <c r="G1636" t="s">
        <v>5816</v>
      </c>
      <c r="H1636" t="s">
        <v>211</v>
      </c>
      <c r="I1636" t="s">
        <v>212</v>
      </c>
      <c r="K1636" t="s">
        <v>213</v>
      </c>
      <c r="L1636" t="s">
        <v>261</v>
      </c>
      <c r="M1636">
        <v>485</v>
      </c>
      <c r="N1636" t="s">
        <v>411</v>
      </c>
      <c r="O1636" t="s">
        <v>244</v>
      </c>
      <c r="P1636">
        <v>211</v>
      </c>
      <c r="Q1636" t="s">
        <v>245</v>
      </c>
      <c r="R1636" t="s">
        <v>244</v>
      </c>
      <c r="T1636" t="s">
        <v>230</v>
      </c>
      <c r="U1636" t="s">
        <v>9754</v>
      </c>
      <c r="V1636">
        <v>4</v>
      </c>
      <c r="W1636">
        <v>13</v>
      </c>
      <c r="X1636" t="s">
        <v>218</v>
      </c>
      <c r="Z1636" t="s">
        <v>219</v>
      </c>
      <c r="AC1636">
        <v>0</v>
      </c>
      <c r="AE1636">
        <v>0</v>
      </c>
      <c r="AI1636" t="s">
        <v>220</v>
      </c>
      <c r="AJ1636" t="s">
        <v>221</v>
      </c>
      <c r="AK1636" s="15">
        <v>37591</v>
      </c>
      <c r="AL1636">
        <v>5593.48</v>
      </c>
      <c r="AM1636">
        <f t="shared" si="75"/>
        <v>41</v>
      </c>
      <c r="AN1636" t="str">
        <f t="shared" si="76"/>
        <v>39-43</v>
      </c>
      <c r="AO1636" t="str">
        <f t="shared" si="77"/>
        <v>4.000 a 5.999</v>
      </c>
    </row>
    <row r="1637" spans="1:41" x14ac:dyDescent="0.25">
      <c r="A1637" t="s">
        <v>5817</v>
      </c>
      <c r="B1637" t="s">
        <v>239</v>
      </c>
      <c r="C1637">
        <v>1905457</v>
      </c>
      <c r="D1637">
        <v>9416070629</v>
      </c>
      <c r="E1637" t="s">
        <v>5818</v>
      </c>
      <c r="F1637" t="s">
        <v>209</v>
      </c>
      <c r="G1637" t="s">
        <v>5819</v>
      </c>
      <c r="H1637" t="s">
        <v>225</v>
      </c>
      <c r="I1637" t="s">
        <v>212</v>
      </c>
      <c r="K1637" t="s">
        <v>213</v>
      </c>
      <c r="M1637">
        <v>216</v>
      </c>
      <c r="N1637" t="s">
        <v>489</v>
      </c>
      <c r="O1637" t="s">
        <v>244</v>
      </c>
      <c r="P1637">
        <v>211</v>
      </c>
      <c r="Q1637" t="s">
        <v>245</v>
      </c>
      <c r="R1637" t="s">
        <v>244</v>
      </c>
      <c r="S1637" t="s">
        <v>394</v>
      </c>
      <c r="T1637" t="s">
        <v>217</v>
      </c>
      <c r="U1637" t="s">
        <v>9754</v>
      </c>
      <c r="V1637">
        <v>4</v>
      </c>
      <c r="W1637">
        <v>8</v>
      </c>
      <c r="X1637" t="s">
        <v>218</v>
      </c>
      <c r="Z1637" t="s">
        <v>219</v>
      </c>
      <c r="AC1637">
        <v>0</v>
      </c>
      <c r="AE1637">
        <v>0</v>
      </c>
      <c r="AI1637" t="s">
        <v>220</v>
      </c>
      <c r="AJ1637" t="s">
        <v>221</v>
      </c>
      <c r="AK1637" s="15">
        <v>40897</v>
      </c>
      <c r="AL1637">
        <v>8898.25</v>
      </c>
      <c r="AM1637">
        <f t="shared" si="75"/>
        <v>33</v>
      </c>
      <c r="AN1637" t="str">
        <f t="shared" si="76"/>
        <v>29-33</v>
      </c>
      <c r="AO1637" t="str">
        <f t="shared" si="77"/>
        <v>8.000 a 9.999</v>
      </c>
    </row>
    <row r="1638" spans="1:41" x14ac:dyDescent="0.25">
      <c r="A1638" t="s">
        <v>5820</v>
      </c>
      <c r="B1638" t="s">
        <v>207</v>
      </c>
      <c r="C1638">
        <v>1963830</v>
      </c>
      <c r="D1638">
        <v>1304567729</v>
      </c>
      <c r="E1638" t="s">
        <v>5821</v>
      </c>
      <c r="F1638" t="s">
        <v>209</v>
      </c>
      <c r="G1638" t="s">
        <v>5822</v>
      </c>
      <c r="H1638" t="s">
        <v>225</v>
      </c>
      <c r="I1638" t="s">
        <v>212</v>
      </c>
      <c r="K1638" t="s">
        <v>514</v>
      </c>
      <c r="M1638">
        <v>443</v>
      </c>
      <c r="N1638" t="s">
        <v>2068</v>
      </c>
      <c r="O1638" t="s">
        <v>215</v>
      </c>
      <c r="P1638">
        <v>443</v>
      </c>
      <c r="Q1638" t="s">
        <v>2068</v>
      </c>
      <c r="R1638" t="s">
        <v>215</v>
      </c>
      <c r="T1638" t="s">
        <v>217</v>
      </c>
      <c r="U1638" t="s">
        <v>9756</v>
      </c>
      <c r="V1638">
        <v>4</v>
      </c>
      <c r="W1638">
        <v>7</v>
      </c>
      <c r="X1638" t="s">
        <v>218</v>
      </c>
      <c r="Z1638" t="s">
        <v>219</v>
      </c>
      <c r="AC1638">
        <v>26254</v>
      </c>
      <c r="AD1638" t="s">
        <v>372</v>
      </c>
      <c r="AE1638">
        <v>0</v>
      </c>
      <c r="AI1638" t="s">
        <v>220</v>
      </c>
      <c r="AJ1638" t="s">
        <v>221</v>
      </c>
      <c r="AK1638" s="15">
        <v>41640</v>
      </c>
      <c r="AL1638">
        <v>7668.81</v>
      </c>
      <c r="AM1638">
        <f t="shared" si="75"/>
        <v>56</v>
      </c>
      <c r="AN1638" t="str">
        <f t="shared" si="76"/>
        <v>54-58</v>
      </c>
      <c r="AO1638" t="str">
        <f t="shared" si="77"/>
        <v>6.000 a 7.999</v>
      </c>
    </row>
    <row r="1639" spans="1:41" x14ac:dyDescent="0.25">
      <c r="A1639" t="s">
        <v>5823</v>
      </c>
      <c r="B1639" t="s">
        <v>239</v>
      </c>
      <c r="C1639">
        <v>1362656</v>
      </c>
      <c r="D1639">
        <v>96177578691</v>
      </c>
      <c r="E1639" t="s">
        <v>5824</v>
      </c>
      <c r="F1639" t="s">
        <v>209</v>
      </c>
      <c r="G1639" t="s">
        <v>5825</v>
      </c>
      <c r="H1639" t="s">
        <v>225</v>
      </c>
      <c r="I1639" t="s">
        <v>212</v>
      </c>
      <c r="K1639" t="s">
        <v>213</v>
      </c>
      <c r="L1639" t="s">
        <v>1934</v>
      </c>
      <c r="M1639">
        <v>771</v>
      </c>
      <c r="N1639" t="s">
        <v>303</v>
      </c>
      <c r="O1639" t="s">
        <v>283</v>
      </c>
      <c r="P1639">
        <v>746</v>
      </c>
      <c r="Q1639" t="s">
        <v>289</v>
      </c>
      <c r="R1639" t="s">
        <v>283</v>
      </c>
      <c r="T1639" t="s">
        <v>217</v>
      </c>
      <c r="U1639" t="s">
        <v>9755</v>
      </c>
      <c r="V1639">
        <v>4</v>
      </c>
      <c r="W1639">
        <v>13</v>
      </c>
      <c r="X1639" t="s">
        <v>218</v>
      </c>
      <c r="Z1639" t="s">
        <v>219</v>
      </c>
      <c r="AC1639">
        <v>0</v>
      </c>
      <c r="AE1639">
        <v>0</v>
      </c>
      <c r="AI1639" t="s">
        <v>220</v>
      </c>
      <c r="AJ1639" t="s">
        <v>221</v>
      </c>
      <c r="AK1639" s="15">
        <v>37536</v>
      </c>
      <c r="AL1639">
        <v>6081.19</v>
      </c>
      <c r="AM1639">
        <f t="shared" si="75"/>
        <v>47</v>
      </c>
      <c r="AN1639" t="str">
        <f t="shared" si="76"/>
        <v>44-48</v>
      </c>
      <c r="AO1639" t="str">
        <f t="shared" si="77"/>
        <v>6.000 a 7.999</v>
      </c>
    </row>
    <row r="1640" spans="1:41" x14ac:dyDescent="0.25">
      <c r="A1640" t="s">
        <v>5826</v>
      </c>
      <c r="B1640" t="s">
        <v>207</v>
      </c>
      <c r="C1640">
        <v>1364116</v>
      </c>
      <c r="D1640">
        <v>65231830682</v>
      </c>
      <c r="E1640" t="s">
        <v>5827</v>
      </c>
      <c r="F1640" t="s">
        <v>209</v>
      </c>
      <c r="G1640" t="s">
        <v>5828</v>
      </c>
      <c r="H1640" t="s">
        <v>225</v>
      </c>
      <c r="I1640" t="s">
        <v>212</v>
      </c>
      <c r="K1640" t="s">
        <v>317</v>
      </c>
      <c r="L1640" t="s">
        <v>2743</v>
      </c>
      <c r="M1640">
        <v>665</v>
      </c>
      <c r="N1640" t="s">
        <v>709</v>
      </c>
      <c r="O1640" t="s">
        <v>228</v>
      </c>
      <c r="P1640">
        <v>29</v>
      </c>
      <c r="Q1640" t="s">
        <v>229</v>
      </c>
      <c r="R1640" t="s">
        <v>215</v>
      </c>
      <c r="T1640" t="s">
        <v>263</v>
      </c>
      <c r="U1640" t="s">
        <v>9756</v>
      </c>
      <c r="V1640">
        <v>4</v>
      </c>
      <c r="W1640">
        <v>13</v>
      </c>
      <c r="X1640" t="s">
        <v>218</v>
      </c>
      <c r="Z1640" t="s">
        <v>219</v>
      </c>
      <c r="AC1640">
        <v>0</v>
      </c>
      <c r="AE1640">
        <v>0</v>
      </c>
      <c r="AI1640" t="s">
        <v>220</v>
      </c>
      <c r="AJ1640" t="s">
        <v>221</v>
      </c>
      <c r="AK1640" s="15">
        <v>37561</v>
      </c>
      <c r="AL1640">
        <v>27458.73</v>
      </c>
      <c r="AM1640">
        <f t="shared" si="75"/>
        <v>59</v>
      </c>
      <c r="AN1640" t="str">
        <f t="shared" si="76"/>
        <v>59-63</v>
      </c>
      <c r="AO1640" t="str">
        <f t="shared" si="77"/>
        <v>20.000 ou mais</v>
      </c>
    </row>
    <row r="1641" spans="1:41" x14ac:dyDescent="0.25">
      <c r="A1641" t="s">
        <v>5829</v>
      </c>
      <c r="B1641" t="s">
        <v>207</v>
      </c>
      <c r="C1641">
        <v>1787126</v>
      </c>
      <c r="D1641">
        <v>51125528672</v>
      </c>
      <c r="E1641" t="s">
        <v>5830</v>
      </c>
      <c r="F1641" t="s">
        <v>209</v>
      </c>
      <c r="G1641" t="s">
        <v>5831</v>
      </c>
      <c r="H1641" t="s">
        <v>225</v>
      </c>
      <c r="I1641" t="s">
        <v>212</v>
      </c>
      <c r="K1641" t="s">
        <v>213</v>
      </c>
      <c r="M1641">
        <v>264</v>
      </c>
      <c r="N1641" t="s">
        <v>820</v>
      </c>
      <c r="O1641" t="s">
        <v>362</v>
      </c>
      <c r="P1641">
        <v>264</v>
      </c>
      <c r="Q1641" t="s">
        <v>820</v>
      </c>
      <c r="R1641" t="s">
        <v>362</v>
      </c>
      <c r="T1641" t="s">
        <v>217</v>
      </c>
      <c r="U1641" t="s">
        <v>9756</v>
      </c>
      <c r="V1641">
        <v>4</v>
      </c>
      <c r="W1641">
        <v>9</v>
      </c>
      <c r="X1641" t="s">
        <v>218</v>
      </c>
      <c r="Z1641" t="s">
        <v>219</v>
      </c>
      <c r="AC1641">
        <v>0</v>
      </c>
      <c r="AE1641">
        <v>0</v>
      </c>
      <c r="AI1641" t="s">
        <v>220</v>
      </c>
      <c r="AJ1641" t="s">
        <v>221</v>
      </c>
      <c r="AK1641" s="15">
        <v>40329</v>
      </c>
      <c r="AL1641">
        <v>8439.7999999999993</v>
      </c>
      <c r="AM1641">
        <f t="shared" si="75"/>
        <v>61</v>
      </c>
      <c r="AN1641" t="str">
        <f t="shared" si="76"/>
        <v>59-63</v>
      </c>
      <c r="AO1641" t="str">
        <f t="shared" si="77"/>
        <v>8.000 a 9.999</v>
      </c>
    </row>
    <row r="1642" spans="1:41" x14ac:dyDescent="0.25">
      <c r="A1642" t="s">
        <v>5832</v>
      </c>
      <c r="B1642" t="s">
        <v>239</v>
      </c>
      <c r="C1642">
        <v>1106428</v>
      </c>
      <c r="D1642">
        <v>11258474689</v>
      </c>
      <c r="E1642" t="s">
        <v>5833</v>
      </c>
      <c r="F1642" t="s">
        <v>209</v>
      </c>
      <c r="G1642" t="s">
        <v>5774</v>
      </c>
      <c r="H1642" t="s">
        <v>225</v>
      </c>
      <c r="I1642" t="s">
        <v>212</v>
      </c>
      <c r="K1642" t="s">
        <v>213</v>
      </c>
      <c r="M1642">
        <v>754</v>
      </c>
      <c r="N1642" t="s">
        <v>2373</v>
      </c>
      <c r="O1642" t="s">
        <v>283</v>
      </c>
      <c r="P1642">
        <v>29</v>
      </c>
      <c r="Q1642" t="s">
        <v>229</v>
      </c>
      <c r="R1642" t="s">
        <v>215</v>
      </c>
      <c r="T1642" t="s">
        <v>230</v>
      </c>
      <c r="U1642" t="s">
        <v>9756</v>
      </c>
      <c r="V1642">
        <v>1</v>
      </c>
      <c r="W1642">
        <v>1</v>
      </c>
      <c r="X1642" t="s">
        <v>218</v>
      </c>
      <c r="Z1642" t="s">
        <v>219</v>
      </c>
      <c r="AC1642">
        <v>0</v>
      </c>
      <c r="AE1642">
        <v>0</v>
      </c>
      <c r="AI1642" t="s">
        <v>220</v>
      </c>
      <c r="AJ1642" t="s">
        <v>221</v>
      </c>
      <c r="AK1642" s="15">
        <v>44589</v>
      </c>
      <c r="AL1642">
        <v>8828.02</v>
      </c>
      <c r="AM1642">
        <f t="shared" si="75"/>
        <v>29</v>
      </c>
      <c r="AN1642" t="str">
        <f t="shared" si="76"/>
        <v>29-33</v>
      </c>
      <c r="AO1642" t="str">
        <f t="shared" si="77"/>
        <v>8.000 a 9.999</v>
      </c>
    </row>
    <row r="1643" spans="1:41" x14ac:dyDescent="0.25">
      <c r="A1643" t="s">
        <v>5834</v>
      </c>
      <c r="B1643" t="s">
        <v>207</v>
      </c>
      <c r="C1643">
        <v>1473878</v>
      </c>
      <c r="D1643">
        <v>617028621</v>
      </c>
      <c r="E1643" t="s">
        <v>5835</v>
      </c>
      <c r="F1643" t="s">
        <v>209</v>
      </c>
      <c r="G1643" t="s">
        <v>5836</v>
      </c>
      <c r="H1643" t="s">
        <v>225</v>
      </c>
      <c r="I1643" t="s">
        <v>212</v>
      </c>
      <c r="K1643" t="s">
        <v>213</v>
      </c>
      <c r="L1643" t="s">
        <v>261</v>
      </c>
      <c r="M1643">
        <v>719</v>
      </c>
      <c r="N1643" t="s">
        <v>474</v>
      </c>
      <c r="O1643" t="s">
        <v>228</v>
      </c>
      <c r="P1643">
        <v>581</v>
      </c>
      <c r="Q1643" t="s">
        <v>455</v>
      </c>
      <c r="R1643" t="s">
        <v>228</v>
      </c>
      <c r="T1643" t="s">
        <v>230</v>
      </c>
      <c r="U1643" t="s">
        <v>9756</v>
      </c>
      <c r="V1643">
        <v>4</v>
      </c>
      <c r="W1643">
        <v>12</v>
      </c>
      <c r="X1643" t="s">
        <v>218</v>
      </c>
      <c r="Z1643" t="s">
        <v>219</v>
      </c>
      <c r="AC1643">
        <v>0</v>
      </c>
      <c r="AE1643">
        <v>0</v>
      </c>
      <c r="AI1643" t="s">
        <v>220</v>
      </c>
      <c r="AJ1643" t="s">
        <v>221</v>
      </c>
      <c r="AK1643" s="15">
        <v>38257</v>
      </c>
      <c r="AL1643">
        <v>10856.91</v>
      </c>
      <c r="AM1643">
        <f t="shared" si="75"/>
        <v>50</v>
      </c>
      <c r="AN1643" t="str">
        <f t="shared" si="76"/>
        <v>49-53</v>
      </c>
      <c r="AO1643" t="str">
        <f t="shared" si="77"/>
        <v>10.000 a 11.999</v>
      </c>
    </row>
    <row r="1644" spans="1:41" x14ac:dyDescent="0.25">
      <c r="A1644" t="s">
        <v>5837</v>
      </c>
      <c r="B1644" t="s">
        <v>207</v>
      </c>
      <c r="C1644">
        <v>1965378</v>
      </c>
      <c r="D1644">
        <v>7829074666</v>
      </c>
      <c r="E1644" t="s">
        <v>5838</v>
      </c>
      <c r="F1644" t="s">
        <v>209</v>
      </c>
      <c r="G1644" t="s">
        <v>5839</v>
      </c>
      <c r="H1644" t="s">
        <v>225</v>
      </c>
      <c r="I1644" t="s">
        <v>212</v>
      </c>
      <c r="K1644" t="s">
        <v>213</v>
      </c>
      <c r="M1644">
        <v>569</v>
      </c>
      <c r="N1644" t="s">
        <v>1547</v>
      </c>
      <c r="O1644" t="s">
        <v>298</v>
      </c>
      <c r="P1644">
        <v>301</v>
      </c>
      <c r="Q1644" t="s">
        <v>297</v>
      </c>
      <c r="R1644" t="s">
        <v>298</v>
      </c>
      <c r="T1644" t="s">
        <v>263</v>
      </c>
      <c r="U1644" t="s">
        <v>9755</v>
      </c>
      <c r="V1644">
        <v>4</v>
      </c>
      <c r="W1644">
        <v>7</v>
      </c>
      <c r="X1644" t="s">
        <v>218</v>
      </c>
      <c r="Z1644" t="s">
        <v>219</v>
      </c>
      <c r="AC1644">
        <v>0</v>
      </c>
      <c r="AE1644">
        <v>0</v>
      </c>
      <c r="AI1644" t="s">
        <v>220</v>
      </c>
      <c r="AJ1644" t="s">
        <v>221</v>
      </c>
      <c r="AK1644" s="15">
        <v>41155</v>
      </c>
      <c r="AL1644">
        <v>6042.34</v>
      </c>
      <c r="AM1644">
        <f t="shared" si="75"/>
        <v>36</v>
      </c>
      <c r="AN1644" t="str">
        <f t="shared" si="76"/>
        <v>34-38</v>
      </c>
      <c r="AO1644" t="str">
        <f t="shared" si="77"/>
        <v>6.000 a 7.999</v>
      </c>
    </row>
    <row r="1645" spans="1:41" x14ac:dyDescent="0.25">
      <c r="A1645" t="s">
        <v>5840</v>
      </c>
      <c r="B1645" t="s">
        <v>207</v>
      </c>
      <c r="C1645">
        <v>3047181</v>
      </c>
      <c r="D1645">
        <v>4939500608</v>
      </c>
      <c r="E1645" t="s">
        <v>1186</v>
      </c>
      <c r="F1645" t="s">
        <v>209</v>
      </c>
      <c r="G1645" t="s">
        <v>5841</v>
      </c>
      <c r="H1645" t="s">
        <v>225</v>
      </c>
      <c r="I1645" t="s">
        <v>212</v>
      </c>
      <c r="K1645" t="s">
        <v>213</v>
      </c>
      <c r="M1645">
        <v>264</v>
      </c>
      <c r="N1645" t="s">
        <v>820</v>
      </c>
      <c r="O1645" t="s">
        <v>362</v>
      </c>
      <c r="P1645">
        <v>264</v>
      </c>
      <c r="Q1645" t="s">
        <v>820</v>
      </c>
      <c r="R1645" t="s">
        <v>362</v>
      </c>
      <c r="T1645" t="s">
        <v>230</v>
      </c>
      <c r="U1645" t="s">
        <v>9755</v>
      </c>
      <c r="V1645">
        <v>4</v>
      </c>
      <c r="W1645">
        <v>4</v>
      </c>
      <c r="X1645" t="s">
        <v>218</v>
      </c>
      <c r="Z1645" t="s">
        <v>219</v>
      </c>
      <c r="AC1645">
        <v>0</v>
      </c>
      <c r="AE1645">
        <v>0</v>
      </c>
      <c r="AI1645" t="s">
        <v>220</v>
      </c>
      <c r="AJ1645" t="s">
        <v>221</v>
      </c>
      <c r="AK1645" s="15">
        <v>43236</v>
      </c>
      <c r="AL1645">
        <v>4851.4399999999996</v>
      </c>
      <c r="AM1645">
        <f t="shared" si="75"/>
        <v>43</v>
      </c>
      <c r="AN1645" t="str">
        <f t="shared" si="76"/>
        <v>39-43</v>
      </c>
      <c r="AO1645" t="str">
        <f t="shared" si="77"/>
        <v>4.000 a 5.999</v>
      </c>
    </row>
    <row r="1646" spans="1:41" x14ac:dyDescent="0.25">
      <c r="A1646" t="s">
        <v>5842</v>
      </c>
      <c r="B1646" t="s">
        <v>239</v>
      </c>
      <c r="C1646">
        <v>1531989</v>
      </c>
      <c r="D1646">
        <v>1039101666</v>
      </c>
      <c r="E1646" t="s">
        <v>5843</v>
      </c>
      <c r="F1646" t="s">
        <v>209</v>
      </c>
      <c r="G1646" t="s">
        <v>5844</v>
      </c>
      <c r="H1646" t="s">
        <v>225</v>
      </c>
      <c r="I1646" t="s">
        <v>212</v>
      </c>
      <c r="K1646" t="s">
        <v>213</v>
      </c>
      <c r="L1646" t="s">
        <v>261</v>
      </c>
      <c r="M1646">
        <v>771</v>
      </c>
      <c r="N1646" t="s">
        <v>303</v>
      </c>
      <c r="O1646" t="s">
        <v>283</v>
      </c>
      <c r="P1646">
        <v>746</v>
      </c>
      <c r="Q1646" t="s">
        <v>289</v>
      </c>
      <c r="R1646" t="s">
        <v>283</v>
      </c>
      <c r="T1646" t="s">
        <v>252</v>
      </c>
      <c r="U1646" t="s">
        <v>9755</v>
      </c>
      <c r="V1646">
        <v>4</v>
      </c>
      <c r="W1646">
        <v>12</v>
      </c>
      <c r="X1646" t="s">
        <v>218</v>
      </c>
      <c r="Z1646" t="s">
        <v>219</v>
      </c>
      <c r="AC1646">
        <v>0</v>
      </c>
      <c r="AE1646">
        <v>0</v>
      </c>
      <c r="AI1646" t="s">
        <v>220</v>
      </c>
      <c r="AJ1646" t="s">
        <v>221</v>
      </c>
      <c r="AK1646" s="15">
        <v>38861</v>
      </c>
      <c r="AL1646">
        <v>5693.3</v>
      </c>
      <c r="AM1646">
        <f t="shared" si="75"/>
        <v>48</v>
      </c>
      <c r="AN1646" t="str">
        <f t="shared" si="76"/>
        <v>44-48</v>
      </c>
      <c r="AO1646" t="str">
        <f t="shared" si="77"/>
        <v>4.000 a 5.999</v>
      </c>
    </row>
    <row r="1647" spans="1:41" x14ac:dyDescent="0.25">
      <c r="A1647" t="s">
        <v>5845</v>
      </c>
      <c r="B1647" t="s">
        <v>239</v>
      </c>
      <c r="C1647">
        <v>1542062</v>
      </c>
      <c r="D1647">
        <v>5341575644</v>
      </c>
      <c r="E1647" t="s">
        <v>5846</v>
      </c>
      <c r="F1647" t="s">
        <v>209</v>
      </c>
      <c r="G1647" t="s">
        <v>5847</v>
      </c>
      <c r="H1647" t="s">
        <v>225</v>
      </c>
      <c r="I1647" t="s">
        <v>212</v>
      </c>
      <c r="K1647" t="s">
        <v>213</v>
      </c>
      <c r="L1647" t="s">
        <v>261</v>
      </c>
      <c r="M1647">
        <v>754</v>
      </c>
      <c r="N1647" t="s">
        <v>2373</v>
      </c>
      <c r="O1647" t="s">
        <v>283</v>
      </c>
      <c r="P1647">
        <v>743</v>
      </c>
      <c r="Q1647" t="s">
        <v>282</v>
      </c>
      <c r="R1647" t="s">
        <v>283</v>
      </c>
      <c r="T1647" t="s">
        <v>230</v>
      </c>
      <c r="U1647" t="s">
        <v>9756</v>
      </c>
      <c r="V1647">
        <v>4</v>
      </c>
      <c r="W1647">
        <v>11</v>
      </c>
      <c r="X1647" t="s">
        <v>218</v>
      </c>
      <c r="Z1647" t="s">
        <v>219</v>
      </c>
      <c r="AC1647">
        <v>0</v>
      </c>
      <c r="AE1647">
        <v>0</v>
      </c>
      <c r="AI1647" t="s">
        <v>220</v>
      </c>
      <c r="AJ1647" t="s">
        <v>221</v>
      </c>
      <c r="AK1647" s="15">
        <v>38895</v>
      </c>
      <c r="AL1647">
        <v>11136.85</v>
      </c>
      <c r="AM1647">
        <f t="shared" si="75"/>
        <v>42</v>
      </c>
      <c r="AN1647" t="str">
        <f t="shared" si="76"/>
        <v>39-43</v>
      </c>
      <c r="AO1647" t="str">
        <f t="shared" si="77"/>
        <v>10.000 a 11.999</v>
      </c>
    </row>
    <row r="1648" spans="1:41" x14ac:dyDescent="0.25">
      <c r="A1648" t="s">
        <v>5848</v>
      </c>
      <c r="B1648" t="s">
        <v>239</v>
      </c>
      <c r="C1648">
        <v>2303500</v>
      </c>
      <c r="D1648">
        <v>11236656644</v>
      </c>
      <c r="E1648" t="s">
        <v>5849</v>
      </c>
      <c r="F1648" t="s">
        <v>209</v>
      </c>
      <c r="G1648" t="s">
        <v>5850</v>
      </c>
      <c r="H1648" t="s">
        <v>225</v>
      </c>
      <c r="I1648" t="s">
        <v>212</v>
      </c>
      <c r="K1648" t="s">
        <v>213</v>
      </c>
      <c r="M1648">
        <v>479</v>
      </c>
      <c r="N1648" t="s">
        <v>389</v>
      </c>
      <c r="O1648" t="s">
        <v>244</v>
      </c>
      <c r="P1648">
        <v>211</v>
      </c>
      <c r="Q1648" t="s">
        <v>245</v>
      </c>
      <c r="R1648" t="s">
        <v>244</v>
      </c>
      <c r="T1648" t="s">
        <v>252</v>
      </c>
      <c r="U1648" t="s">
        <v>9754</v>
      </c>
      <c r="V1648">
        <v>3</v>
      </c>
      <c r="W1648">
        <v>5</v>
      </c>
      <c r="X1648" t="s">
        <v>218</v>
      </c>
      <c r="Z1648" t="s">
        <v>219</v>
      </c>
      <c r="AC1648">
        <v>0</v>
      </c>
      <c r="AE1648">
        <v>0</v>
      </c>
      <c r="AI1648" t="s">
        <v>220</v>
      </c>
      <c r="AJ1648" t="s">
        <v>221</v>
      </c>
      <c r="AK1648" s="15">
        <v>42466</v>
      </c>
      <c r="AL1648">
        <v>6774.53</v>
      </c>
      <c r="AM1648">
        <f t="shared" si="75"/>
        <v>29</v>
      </c>
      <c r="AN1648" t="str">
        <f t="shared" si="76"/>
        <v>29-33</v>
      </c>
      <c r="AO1648" t="str">
        <f t="shared" si="77"/>
        <v>6.000 a 7.999</v>
      </c>
    </row>
    <row r="1649" spans="1:41" x14ac:dyDescent="0.25">
      <c r="A1649" t="s">
        <v>5851</v>
      </c>
      <c r="B1649" t="s">
        <v>207</v>
      </c>
      <c r="C1649">
        <v>1916369</v>
      </c>
      <c r="D1649">
        <v>6826233690</v>
      </c>
      <c r="E1649" t="s">
        <v>5852</v>
      </c>
      <c r="F1649" t="s">
        <v>209</v>
      </c>
      <c r="G1649" t="s">
        <v>5853</v>
      </c>
      <c r="H1649" t="s">
        <v>225</v>
      </c>
      <c r="I1649" t="s">
        <v>212</v>
      </c>
      <c r="K1649" t="s">
        <v>213</v>
      </c>
      <c r="M1649">
        <v>46</v>
      </c>
      <c r="N1649" t="s">
        <v>271</v>
      </c>
      <c r="O1649" t="s">
        <v>228</v>
      </c>
      <c r="P1649">
        <v>29</v>
      </c>
      <c r="Q1649" t="s">
        <v>229</v>
      </c>
      <c r="R1649" t="s">
        <v>215</v>
      </c>
      <c r="T1649" t="s">
        <v>230</v>
      </c>
      <c r="U1649" t="s">
        <v>9756</v>
      </c>
      <c r="V1649">
        <v>4</v>
      </c>
      <c r="W1649">
        <v>8</v>
      </c>
      <c r="X1649" t="s">
        <v>218</v>
      </c>
      <c r="Z1649" t="s">
        <v>219</v>
      </c>
      <c r="AC1649">
        <v>0</v>
      </c>
      <c r="AE1649">
        <v>0</v>
      </c>
      <c r="AI1649" t="s">
        <v>220</v>
      </c>
      <c r="AJ1649" t="s">
        <v>304</v>
      </c>
      <c r="AK1649" s="15">
        <v>40949</v>
      </c>
      <c r="AL1649">
        <v>12601.15</v>
      </c>
      <c r="AM1649">
        <f t="shared" si="75"/>
        <v>38</v>
      </c>
      <c r="AN1649" t="str">
        <f t="shared" si="76"/>
        <v>34-38</v>
      </c>
      <c r="AO1649" t="str">
        <f t="shared" si="77"/>
        <v>12.000 a 13.999</v>
      </c>
    </row>
    <row r="1650" spans="1:41" x14ac:dyDescent="0.25">
      <c r="A1650" t="s">
        <v>5854</v>
      </c>
      <c r="B1650" t="s">
        <v>239</v>
      </c>
      <c r="C1650">
        <v>1123509</v>
      </c>
      <c r="D1650">
        <v>71352910691</v>
      </c>
      <c r="E1650" t="s">
        <v>5855</v>
      </c>
      <c r="F1650" t="s">
        <v>209</v>
      </c>
      <c r="G1650" t="s">
        <v>5856</v>
      </c>
      <c r="H1650" t="s">
        <v>287</v>
      </c>
      <c r="I1650" t="s">
        <v>212</v>
      </c>
      <c r="K1650" t="s">
        <v>213</v>
      </c>
      <c r="L1650" t="s">
        <v>1951</v>
      </c>
      <c r="M1650">
        <v>496</v>
      </c>
      <c r="N1650" t="s">
        <v>1122</v>
      </c>
      <c r="O1650" t="s">
        <v>244</v>
      </c>
      <c r="P1650">
        <v>211</v>
      </c>
      <c r="Q1650" t="s">
        <v>245</v>
      </c>
      <c r="R1650" t="s">
        <v>244</v>
      </c>
      <c r="T1650" t="s">
        <v>771</v>
      </c>
      <c r="U1650" t="s">
        <v>9754</v>
      </c>
      <c r="V1650">
        <v>4</v>
      </c>
      <c r="W1650">
        <v>16</v>
      </c>
      <c r="X1650" t="s">
        <v>218</v>
      </c>
      <c r="Z1650" t="s">
        <v>219</v>
      </c>
      <c r="AC1650">
        <v>0</v>
      </c>
      <c r="AE1650">
        <v>0</v>
      </c>
      <c r="AI1650" t="s">
        <v>220</v>
      </c>
      <c r="AJ1650" t="s">
        <v>221</v>
      </c>
      <c r="AK1650" s="15">
        <v>34715</v>
      </c>
      <c r="AL1650">
        <v>5189.41</v>
      </c>
      <c r="AM1650">
        <f t="shared" si="75"/>
        <v>56</v>
      </c>
      <c r="AN1650" t="str">
        <f t="shared" si="76"/>
        <v>54-58</v>
      </c>
      <c r="AO1650" t="str">
        <f t="shared" si="77"/>
        <v>4.000 a 5.999</v>
      </c>
    </row>
    <row r="1651" spans="1:41" x14ac:dyDescent="0.25">
      <c r="A1651" t="s">
        <v>5857</v>
      </c>
      <c r="B1651" t="s">
        <v>207</v>
      </c>
      <c r="C1651">
        <v>1672908</v>
      </c>
      <c r="D1651">
        <v>3726085661</v>
      </c>
      <c r="E1651" t="s">
        <v>5858</v>
      </c>
      <c r="F1651" t="s">
        <v>209</v>
      </c>
      <c r="G1651" t="s">
        <v>5859</v>
      </c>
      <c r="H1651" t="s">
        <v>225</v>
      </c>
      <c r="I1651" t="s">
        <v>212</v>
      </c>
      <c r="K1651" t="s">
        <v>213</v>
      </c>
      <c r="L1651" t="s">
        <v>261</v>
      </c>
      <c r="M1651">
        <v>845</v>
      </c>
      <c r="N1651" t="s">
        <v>5860</v>
      </c>
      <c r="O1651" t="s">
        <v>215</v>
      </c>
      <c r="P1651">
        <v>363</v>
      </c>
      <c r="Q1651" t="s">
        <v>730</v>
      </c>
      <c r="R1651" t="s">
        <v>215</v>
      </c>
      <c r="T1651" t="s">
        <v>217</v>
      </c>
      <c r="U1651" t="s">
        <v>9755</v>
      </c>
      <c r="V1651">
        <v>4</v>
      </c>
      <c r="W1651">
        <v>10</v>
      </c>
      <c r="X1651" t="s">
        <v>218</v>
      </c>
      <c r="Z1651" t="s">
        <v>219</v>
      </c>
      <c r="AC1651">
        <v>0</v>
      </c>
      <c r="AE1651">
        <v>0</v>
      </c>
      <c r="AI1651" t="s">
        <v>220</v>
      </c>
      <c r="AJ1651" t="s">
        <v>221</v>
      </c>
      <c r="AK1651" s="15">
        <v>39835</v>
      </c>
      <c r="AL1651">
        <v>5989.26</v>
      </c>
      <c r="AM1651">
        <f t="shared" si="75"/>
        <v>44</v>
      </c>
      <c r="AN1651" t="str">
        <f t="shared" si="76"/>
        <v>44-48</v>
      </c>
      <c r="AO1651" t="str">
        <f t="shared" si="77"/>
        <v>4.000 a 5.999</v>
      </c>
    </row>
    <row r="1652" spans="1:41" x14ac:dyDescent="0.25">
      <c r="A1652" t="s">
        <v>5861</v>
      </c>
      <c r="B1652" t="s">
        <v>207</v>
      </c>
      <c r="C1652">
        <v>1539015</v>
      </c>
      <c r="D1652">
        <v>3591419605</v>
      </c>
      <c r="E1652" t="s">
        <v>5295</v>
      </c>
      <c r="F1652" t="s">
        <v>209</v>
      </c>
      <c r="G1652" t="s">
        <v>5862</v>
      </c>
      <c r="H1652" t="s">
        <v>211</v>
      </c>
      <c r="I1652" t="s">
        <v>212</v>
      </c>
      <c r="K1652" t="s">
        <v>213</v>
      </c>
      <c r="M1652">
        <v>793</v>
      </c>
      <c r="N1652" t="s">
        <v>553</v>
      </c>
      <c r="O1652" t="s">
        <v>434</v>
      </c>
      <c r="P1652">
        <v>298</v>
      </c>
      <c r="Q1652" t="s">
        <v>554</v>
      </c>
      <c r="R1652" t="s">
        <v>362</v>
      </c>
      <c r="T1652" t="s">
        <v>263</v>
      </c>
      <c r="U1652" t="s">
        <v>9756</v>
      </c>
      <c r="V1652">
        <v>4</v>
      </c>
      <c r="W1652">
        <v>11</v>
      </c>
      <c r="X1652" t="s">
        <v>218</v>
      </c>
      <c r="Z1652" t="s">
        <v>219</v>
      </c>
      <c r="AC1652">
        <v>26251</v>
      </c>
      <c r="AD1652" t="s">
        <v>3043</v>
      </c>
      <c r="AE1652">
        <v>0</v>
      </c>
      <c r="AI1652" t="s">
        <v>220</v>
      </c>
      <c r="AJ1652" t="s">
        <v>221</v>
      </c>
      <c r="AK1652" s="15">
        <v>41716</v>
      </c>
      <c r="AL1652">
        <v>12030.55</v>
      </c>
      <c r="AM1652">
        <f t="shared" si="75"/>
        <v>43</v>
      </c>
      <c r="AN1652" t="str">
        <f t="shared" si="76"/>
        <v>39-43</v>
      </c>
      <c r="AO1652" t="str">
        <f t="shared" si="77"/>
        <v>12.000 a 13.999</v>
      </c>
    </row>
    <row r="1653" spans="1:41" x14ac:dyDescent="0.25">
      <c r="A1653" t="s">
        <v>5863</v>
      </c>
      <c r="B1653" t="s">
        <v>239</v>
      </c>
      <c r="C1653">
        <v>1434838</v>
      </c>
      <c r="D1653">
        <v>1273976630</v>
      </c>
      <c r="E1653" t="s">
        <v>5864</v>
      </c>
      <c r="F1653" t="s">
        <v>209</v>
      </c>
      <c r="G1653" t="s">
        <v>5865</v>
      </c>
      <c r="H1653" t="s">
        <v>225</v>
      </c>
      <c r="I1653" t="s">
        <v>212</v>
      </c>
      <c r="K1653" t="s">
        <v>645</v>
      </c>
      <c r="L1653" t="s">
        <v>3711</v>
      </c>
      <c r="M1653">
        <v>485</v>
      </c>
      <c r="N1653" t="s">
        <v>411</v>
      </c>
      <c r="O1653" t="s">
        <v>244</v>
      </c>
      <c r="P1653">
        <v>211</v>
      </c>
      <c r="Q1653" t="s">
        <v>245</v>
      </c>
      <c r="R1653" t="s">
        <v>244</v>
      </c>
      <c r="T1653" t="s">
        <v>252</v>
      </c>
      <c r="U1653" t="s">
        <v>9755</v>
      </c>
      <c r="V1653">
        <v>4</v>
      </c>
      <c r="W1653">
        <v>13</v>
      </c>
      <c r="X1653" t="s">
        <v>218</v>
      </c>
      <c r="Z1653" t="s">
        <v>219</v>
      </c>
      <c r="AC1653">
        <v>0</v>
      </c>
      <c r="AE1653">
        <v>0</v>
      </c>
      <c r="AI1653" t="s">
        <v>220</v>
      </c>
      <c r="AJ1653" t="s">
        <v>221</v>
      </c>
      <c r="AK1653" s="15">
        <v>37937</v>
      </c>
      <c r="AL1653">
        <v>7729.36</v>
      </c>
      <c r="AM1653">
        <f t="shared" si="75"/>
        <v>42</v>
      </c>
      <c r="AN1653" t="str">
        <f t="shared" si="76"/>
        <v>39-43</v>
      </c>
      <c r="AO1653" t="str">
        <f t="shared" si="77"/>
        <v>6.000 a 7.999</v>
      </c>
    </row>
    <row r="1654" spans="1:41" x14ac:dyDescent="0.25">
      <c r="A1654" t="s">
        <v>5866</v>
      </c>
      <c r="B1654" t="s">
        <v>207</v>
      </c>
      <c r="C1654">
        <v>2474712</v>
      </c>
      <c r="D1654">
        <v>105676667</v>
      </c>
      <c r="E1654" t="s">
        <v>5867</v>
      </c>
      <c r="F1654" t="s">
        <v>209</v>
      </c>
      <c r="G1654" t="s">
        <v>5868</v>
      </c>
      <c r="H1654" t="s">
        <v>225</v>
      </c>
      <c r="I1654" t="s">
        <v>212</v>
      </c>
      <c r="K1654" t="s">
        <v>213</v>
      </c>
      <c r="L1654" t="s">
        <v>261</v>
      </c>
      <c r="M1654">
        <v>335</v>
      </c>
      <c r="N1654" t="s">
        <v>784</v>
      </c>
      <c r="O1654" t="s">
        <v>215</v>
      </c>
      <c r="P1654">
        <v>335</v>
      </c>
      <c r="Q1654" t="s">
        <v>784</v>
      </c>
      <c r="R1654" t="s">
        <v>215</v>
      </c>
      <c r="T1654" t="s">
        <v>217</v>
      </c>
      <c r="U1654" t="s">
        <v>9756</v>
      </c>
      <c r="V1654">
        <v>4</v>
      </c>
      <c r="W1654">
        <v>8</v>
      </c>
      <c r="X1654" t="s">
        <v>218</v>
      </c>
      <c r="Z1654" t="s">
        <v>219</v>
      </c>
      <c r="AC1654">
        <v>0</v>
      </c>
      <c r="AE1654">
        <v>0</v>
      </c>
      <c r="AI1654" t="s">
        <v>220</v>
      </c>
      <c r="AJ1654" t="s">
        <v>221</v>
      </c>
      <c r="AK1654" s="15">
        <v>40780</v>
      </c>
      <c r="AL1654">
        <v>7967.9</v>
      </c>
      <c r="AM1654">
        <f t="shared" si="75"/>
        <v>45</v>
      </c>
      <c r="AN1654" t="str">
        <f t="shared" si="76"/>
        <v>44-48</v>
      </c>
      <c r="AO1654" t="str">
        <f t="shared" si="77"/>
        <v>6.000 a 7.999</v>
      </c>
    </row>
    <row r="1655" spans="1:41" x14ac:dyDescent="0.25">
      <c r="A1655" t="s">
        <v>5869</v>
      </c>
      <c r="B1655" t="s">
        <v>207</v>
      </c>
      <c r="C1655">
        <v>1708013</v>
      </c>
      <c r="D1655">
        <v>4769994648</v>
      </c>
      <c r="E1655" t="s">
        <v>4164</v>
      </c>
      <c r="F1655" t="s">
        <v>209</v>
      </c>
      <c r="G1655" t="s">
        <v>5870</v>
      </c>
      <c r="H1655" t="s">
        <v>225</v>
      </c>
      <c r="I1655" t="s">
        <v>212</v>
      </c>
      <c r="K1655" t="s">
        <v>213</v>
      </c>
      <c r="M1655">
        <v>298</v>
      </c>
      <c r="N1655" t="s">
        <v>554</v>
      </c>
      <c r="O1655" t="s">
        <v>362</v>
      </c>
      <c r="P1655">
        <v>298</v>
      </c>
      <c r="Q1655" t="s">
        <v>554</v>
      </c>
      <c r="R1655" t="s">
        <v>362</v>
      </c>
      <c r="T1655" t="s">
        <v>263</v>
      </c>
      <c r="U1655" t="s">
        <v>9756</v>
      </c>
      <c r="V1655">
        <v>4</v>
      </c>
      <c r="W1655">
        <v>9</v>
      </c>
      <c r="X1655" t="s">
        <v>218</v>
      </c>
      <c r="Z1655" t="s">
        <v>219</v>
      </c>
      <c r="AC1655">
        <v>0</v>
      </c>
      <c r="AE1655">
        <v>0</v>
      </c>
      <c r="AI1655" t="s">
        <v>220</v>
      </c>
      <c r="AJ1655" t="s">
        <v>221</v>
      </c>
      <c r="AK1655" s="15">
        <v>39993</v>
      </c>
      <c r="AL1655">
        <v>11781.17</v>
      </c>
      <c r="AM1655">
        <f t="shared" si="75"/>
        <v>44</v>
      </c>
      <c r="AN1655" t="str">
        <f t="shared" si="76"/>
        <v>44-48</v>
      </c>
      <c r="AO1655" t="str">
        <f t="shared" si="77"/>
        <v>10.000 a 11.999</v>
      </c>
    </row>
    <row r="1656" spans="1:41" x14ac:dyDescent="0.25">
      <c r="A1656" t="s">
        <v>5871</v>
      </c>
      <c r="B1656" t="s">
        <v>207</v>
      </c>
      <c r="C1656">
        <v>1918169</v>
      </c>
      <c r="D1656">
        <v>1376448688</v>
      </c>
      <c r="E1656" t="s">
        <v>5071</v>
      </c>
      <c r="F1656" t="s">
        <v>209</v>
      </c>
      <c r="G1656" t="s">
        <v>5872</v>
      </c>
      <c r="H1656" t="s">
        <v>211</v>
      </c>
      <c r="I1656" t="s">
        <v>212</v>
      </c>
      <c r="K1656" t="s">
        <v>213</v>
      </c>
      <c r="M1656">
        <v>46</v>
      </c>
      <c r="N1656" t="s">
        <v>271</v>
      </c>
      <c r="O1656" t="s">
        <v>228</v>
      </c>
      <c r="P1656">
        <v>29</v>
      </c>
      <c r="Q1656" t="s">
        <v>229</v>
      </c>
      <c r="R1656" t="s">
        <v>215</v>
      </c>
      <c r="T1656" t="s">
        <v>230</v>
      </c>
      <c r="U1656" t="s">
        <v>9756</v>
      </c>
      <c r="V1656">
        <v>3</v>
      </c>
      <c r="W1656">
        <v>8</v>
      </c>
      <c r="X1656" t="s">
        <v>218</v>
      </c>
      <c r="Z1656" t="s">
        <v>219</v>
      </c>
      <c r="AC1656">
        <v>0</v>
      </c>
      <c r="AE1656">
        <v>0</v>
      </c>
      <c r="AI1656" t="s">
        <v>220</v>
      </c>
      <c r="AJ1656" t="s">
        <v>221</v>
      </c>
      <c r="AK1656" s="15">
        <v>40962</v>
      </c>
      <c r="AL1656">
        <v>19113.04</v>
      </c>
      <c r="AM1656">
        <f t="shared" si="75"/>
        <v>44</v>
      </c>
      <c r="AN1656" t="str">
        <f t="shared" si="76"/>
        <v>44-48</v>
      </c>
      <c r="AO1656" t="str">
        <f t="shared" si="77"/>
        <v>18.000 a 19.999</v>
      </c>
    </row>
    <row r="1657" spans="1:41" x14ac:dyDescent="0.25">
      <c r="A1657" t="s">
        <v>5873</v>
      </c>
      <c r="B1657" t="s">
        <v>239</v>
      </c>
      <c r="C1657">
        <v>2189663</v>
      </c>
      <c r="D1657">
        <v>95157204604</v>
      </c>
      <c r="E1657" t="s">
        <v>5874</v>
      </c>
      <c r="F1657" t="s">
        <v>209</v>
      </c>
      <c r="G1657" t="s">
        <v>5875</v>
      </c>
      <c r="H1657" t="s">
        <v>225</v>
      </c>
      <c r="I1657" t="s">
        <v>212</v>
      </c>
      <c r="K1657" t="s">
        <v>213</v>
      </c>
      <c r="L1657" t="s">
        <v>261</v>
      </c>
      <c r="M1657">
        <v>771</v>
      </c>
      <c r="N1657" t="s">
        <v>303</v>
      </c>
      <c r="O1657" t="s">
        <v>283</v>
      </c>
      <c r="P1657">
        <v>746</v>
      </c>
      <c r="Q1657" t="s">
        <v>289</v>
      </c>
      <c r="R1657" t="s">
        <v>283</v>
      </c>
      <c r="T1657" t="s">
        <v>230</v>
      </c>
      <c r="U1657" t="s">
        <v>9756</v>
      </c>
      <c r="V1657">
        <v>4</v>
      </c>
      <c r="W1657">
        <v>13</v>
      </c>
      <c r="X1657" t="s">
        <v>218</v>
      </c>
      <c r="Z1657" t="s">
        <v>219</v>
      </c>
      <c r="AC1657">
        <v>0</v>
      </c>
      <c r="AE1657">
        <v>0</v>
      </c>
      <c r="AI1657" t="s">
        <v>220</v>
      </c>
      <c r="AJ1657" t="s">
        <v>221</v>
      </c>
      <c r="AK1657" s="15">
        <v>37588</v>
      </c>
      <c r="AL1657">
        <v>29138.34</v>
      </c>
      <c r="AM1657">
        <f t="shared" si="75"/>
        <v>52</v>
      </c>
      <c r="AN1657" t="str">
        <f t="shared" si="76"/>
        <v>49-53</v>
      </c>
      <c r="AO1657" t="str">
        <f t="shared" si="77"/>
        <v>20.000 ou mais</v>
      </c>
    </row>
    <row r="1658" spans="1:41" x14ac:dyDescent="0.25">
      <c r="A1658" t="s">
        <v>5876</v>
      </c>
      <c r="B1658" t="s">
        <v>207</v>
      </c>
      <c r="C1658">
        <v>1083764</v>
      </c>
      <c r="D1658">
        <v>9348636600</v>
      </c>
      <c r="E1658" t="s">
        <v>5877</v>
      </c>
      <c r="F1658" t="s">
        <v>209</v>
      </c>
      <c r="G1658" t="s">
        <v>5878</v>
      </c>
      <c r="H1658" t="s">
        <v>287</v>
      </c>
      <c r="I1658" t="s">
        <v>212</v>
      </c>
      <c r="K1658" t="s">
        <v>213</v>
      </c>
      <c r="M1658">
        <v>92</v>
      </c>
      <c r="N1658" t="s">
        <v>724</v>
      </c>
      <c r="O1658" t="s">
        <v>228</v>
      </c>
      <c r="P1658">
        <v>92</v>
      </c>
      <c r="Q1658" t="s">
        <v>724</v>
      </c>
      <c r="R1658" t="s">
        <v>228</v>
      </c>
      <c r="T1658" t="s">
        <v>217</v>
      </c>
      <c r="U1658" t="s">
        <v>9756</v>
      </c>
      <c r="V1658">
        <v>1</v>
      </c>
      <c r="W1658">
        <v>1</v>
      </c>
      <c r="X1658" t="s">
        <v>218</v>
      </c>
      <c r="Z1658" t="s">
        <v>219</v>
      </c>
      <c r="AC1658">
        <v>0</v>
      </c>
      <c r="AE1658">
        <v>0</v>
      </c>
      <c r="AI1658" t="s">
        <v>220</v>
      </c>
      <c r="AJ1658" t="s">
        <v>221</v>
      </c>
      <c r="AK1658" s="15">
        <v>44784</v>
      </c>
      <c r="AL1658">
        <v>5434.85</v>
      </c>
      <c r="AM1658">
        <f t="shared" si="75"/>
        <v>35</v>
      </c>
      <c r="AN1658" t="str">
        <f t="shared" si="76"/>
        <v>34-38</v>
      </c>
      <c r="AO1658" t="str">
        <f t="shared" si="77"/>
        <v>4.000 a 5.999</v>
      </c>
    </row>
    <row r="1659" spans="1:41" x14ac:dyDescent="0.25">
      <c r="A1659" t="s">
        <v>5879</v>
      </c>
      <c r="B1659" t="s">
        <v>239</v>
      </c>
      <c r="C1659">
        <v>2418343</v>
      </c>
      <c r="D1659">
        <v>6542228608</v>
      </c>
      <c r="E1659" t="s">
        <v>2716</v>
      </c>
      <c r="F1659" t="s">
        <v>209</v>
      </c>
      <c r="G1659" t="s">
        <v>5880</v>
      </c>
      <c r="H1659" t="s">
        <v>211</v>
      </c>
      <c r="I1659" t="s">
        <v>212</v>
      </c>
      <c r="K1659" t="s">
        <v>213</v>
      </c>
      <c r="M1659">
        <v>752</v>
      </c>
      <c r="N1659" t="s">
        <v>1306</v>
      </c>
      <c r="O1659" t="s">
        <v>283</v>
      </c>
      <c r="P1659">
        <v>743</v>
      </c>
      <c r="Q1659" t="s">
        <v>282</v>
      </c>
      <c r="R1659" t="s">
        <v>283</v>
      </c>
      <c r="T1659" t="s">
        <v>499</v>
      </c>
      <c r="U1659" t="s">
        <v>9754</v>
      </c>
      <c r="V1659">
        <v>4</v>
      </c>
      <c r="W1659">
        <v>4</v>
      </c>
      <c r="X1659" t="s">
        <v>218</v>
      </c>
      <c r="Z1659" t="s">
        <v>219</v>
      </c>
      <c r="AC1659">
        <v>0</v>
      </c>
      <c r="AE1659">
        <v>0</v>
      </c>
      <c r="AI1659" t="s">
        <v>220</v>
      </c>
      <c r="AJ1659" t="s">
        <v>221</v>
      </c>
      <c r="AK1659" s="15">
        <v>42989</v>
      </c>
      <c r="AL1659">
        <v>2814</v>
      </c>
      <c r="AM1659">
        <f t="shared" si="75"/>
        <v>38</v>
      </c>
      <c r="AN1659" t="str">
        <f t="shared" si="76"/>
        <v>34-38</v>
      </c>
      <c r="AO1659" t="str">
        <f t="shared" si="77"/>
        <v>2.000 a 3.999</v>
      </c>
    </row>
    <row r="1660" spans="1:41" x14ac:dyDescent="0.25">
      <c r="A1660" t="s">
        <v>5881</v>
      </c>
      <c r="B1660" t="s">
        <v>239</v>
      </c>
      <c r="C1660">
        <v>1362505</v>
      </c>
      <c r="D1660">
        <v>4621995685</v>
      </c>
      <c r="E1660" t="s">
        <v>5882</v>
      </c>
      <c r="F1660" t="s">
        <v>209</v>
      </c>
      <c r="G1660" t="s">
        <v>5883</v>
      </c>
      <c r="H1660" t="s">
        <v>225</v>
      </c>
      <c r="I1660" t="s">
        <v>212</v>
      </c>
      <c r="K1660" t="s">
        <v>213</v>
      </c>
      <c r="L1660" t="s">
        <v>261</v>
      </c>
      <c r="M1660">
        <v>498</v>
      </c>
      <c r="N1660" t="s">
        <v>423</v>
      </c>
      <c r="O1660" t="s">
        <v>244</v>
      </c>
      <c r="P1660">
        <v>211</v>
      </c>
      <c r="Q1660" t="s">
        <v>245</v>
      </c>
      <c r="R1660" t="s">
        <v>244</v>
      </c>
      <c r="T1660" t="s">
        <v>217</v>
      </c>
      <c r="U1660" t="s">
        <v>9755</v>
      </c>
      <c r="V1660">
        <v>4</v>
      </c>
      <c r="W1660">
        <v>13</v>
      </c>
      <c r="X1660" t="s">
        <v>218</v>
      </c>
      <c r="Z1660" t="s">
        <v>219</v>
      </c>
      <c r="AC1660">
        <v>0</v>
      </c>
      <c r="AE1660">
        <v>0</v>
      </c>
      <c r="AI1660" t="s">
        <v>220</v>
      </c>
      <c r="AJ1660" t="s">
        <v>221</v>
      </c>
      <c r="AK1660" s="15">
        <v>37524</v>
      </c>
      <c r="AL1660">
        <v>6081.19</v>
      </c>
      <c r="AM1660">
        <f t="shared" si="75"/>
        <v>44</v>
      </c>
      <c r="AN1660" t="str">
        <f t="shared" si="76"/>
        <v>44-48</v>
      </c>
      <c r="AO1660" t="str">
        <f t="shared" si="77"/>
        <v>6.000 a 7.999</v>
      </c>
    </row>
    <row r="1661" spans="1:41" x14ac:dyDescent="0.25">
      <c r="A1661" t="s">
        <v>5884</v>
      </c>
      <c r="B1661" t="s">
        <v>207</v>
      </c>
      <c r="C1661">
        <v>2886234</v>
      </c>
      <c r="D1661">
        <v>5013013640</v>
      </c>
      <c r="E1661" t="s">
        <v>5885</v>
      </c>
      <c r="F1661" t="s">
        <v>209</v>
      </c>
      <c r="G1661" t="s">
        <v>5886</v>
      </c>
      <c r="H1661" t="s">
        <v>225</v>
      </c>
      <c r="I1661" t="s">
        <v>212</v>
      </c>
      <c r="K1661" t="s">
        <v>213</v>
      </c>
      <c r="M1661">
        <v>55</v>
      </c>
      <c r="N1661" t="s">
        <v>3724</v>
      </c>
      <c r="O1661" t="s">
        <v>215</v>
      </c>
      <c r="P1661">
        <v>29</v>
      </c>
      <c r="Q1661" t="s">
        <v>229</v>
      </c>
      <c r="R1661" t="s">
        <v>215</v>
      </c>
      <c r="T1661" t="s">
        <v>217</v>
      </c>
      <c r="U1661" t="s">
        <v>9756</v>
      </c>
      <c r="V1661">
        <v>2</v>
      </c>
      <c r="W1661">
        <v>2</v>
      </c>
      <c r="X1661" t="s">
        <v>218</v>
      </c>
      <c r="Z1661" t="s">
        <v>219</v>
      </c>
      <c r="AC1661">
        <v>26254</v>
      </c>
      <c r="AD1661" t="s">
        <v>372</v>
      </c>
      <c r="AE1661">
        <v>0</v>
      </c>
      <c r="AI1661" t="s">
        <v>220</v>
      </c>
      <c r="AJ1661" t="s">
        <v>221</v>
      </c>
      <c r="AK1661" s="15">
        <v>44726</v>
      </c>
      <c r="AL1661">
        <v>5867.05</v>
      </c>
      <c r="AM1661">
        <f t="shared" si="75"/>
        <v>40</v>
      </c>
      <c r="AN1661" t="str">
        <f t="shared" si="76"/>
        <v>39-43</v>
      </c>
      <c r="AO1661" t="str">
        <f t="shared" si="77"/>
        <v>4.000 a 5.999</v>
      </c>
    </row>
    <row r="1662" spans="1:41" x14ac:dyDescent="0.25">
      <c r="A1662" t="s">
        <v>5887</v>
      </c>
      <c r="B1662" t="s">
        <v>239</v>
      </c>
      <c r="C1662">
        <v>1875131</v>
      </c>
      <c r="D1662">
        <v>78367743172</v>
      </c>
      <c r="E1662" t="s">
        <v>5888</v>
      </c>
      <c r="F1662" t="s">
        <v>209</v>
      </c>
      <c r="G1662" t="s">
        <v>5889</v>
      </c>
      <c r="H1662" t="s">
        <v>225</v>
      </c>
      <c r="I1662" t="s">
        <v>212</v>
      </c>
      <c r="K1662" t="s">
        <v>242</v>
      </c>
      <c r="M1662">
        <v>491</v>
      </c>
      <c r="N1662" t="s">
        <v>935</v>
      </c>
      <c r="O1662" t="s">
        <v>244</v>
      </c>
      <c r="P1662">
        <v>211</v>
      </c>
      <c r="Q1662" t="s">
        <v>245</v>
      </c>
      <c r="R1662" t="s">
        <v>244</v>
      </c>
      <c r="T1662" t="s">
        <v>217</v>
      </c>
      <c r="U1662" t="s">
        <v>9755</v>
      </c>
      <c r="V1662">
        <v>4</v>
      </c>
      <c r="W1662">
        <v>8</v>
      </c>
      <c r="X1662" t="s">
        <v>218</v>
      </c>
      <c r="Z1662" t="s">
        <v>219</v>
      </c>
      <c r="AB1662" t="s">
        <v>320</v>
      </c>
      <c r="AC1662">
        <v>0</v>
      </c>
      <c r="AE1662">
        <v>0</v>
      </c>
      <c r="AG1662" t="s">
        <v>1248</v>
      </c>
      <c r="AH1662" t="s">
        <v>2142</v>
      </c>
      <c r="AI1662" t="s">
        <v>220</v>
      </c>
      <c r="AJ1662" t="s">
        <v>221</v>
      </c>
      <c r="AK1662" s="15">
        <v>40726</v>
      </c>
      <c r="AL1662">
        <v>5022.3900000000003</v>
      </c>
      <c r="AM1662">
        <f t="shared" si="75"/>
        <v>49</v>
      </c>
      <c r="AN1662" t="str">
        <f t="shared" si="76"/>
        <v>49-53</v>
      </c>
      <c r="AO1662" t="str">
        <f t="shared" si="77"/>
        <v>4.000 a 5.999</v>
      </c>
    </row>
    <row r="1663" spans="1:41" x14ac:dyDescent="0.25">
      <c r="A1663" t="s">
        <v>5890</v>
      </c>
      <c r="B1663" t="s">
        <v>207</v>
      </c>
      <c r="C1663">
        <v>3001548</v>
      </c>
      <c r="D1663">
        <v>93190816620</v>
      </c>
      <c r="E1663" t="s">
        <v>5891</v>
      </c>
      <c r="F1663" t="s">
        <v>209</v>
      </c>
      <c r="G1663" t="s">
        <v>5892</v>
      </c>
      <c r="H1663" t="s">
        <v>225</v>
      </c>
      <c r="I1663" t="s">
        <v>212</v>
      </c>
      <c r="K1663" t="s">
        <v>213</v>
      </c>
      <c r="M1663">
        <v>65</v>
      </c>
      <c r="N1663" t="s">
        <v>267</v>
      </c>
      <c r="O1663" t="s">
        <v>228</v>
      </c>
      <c r="P1663">
        <v>59</v>
      </c>
      <c r="Q1663" t="s">
        <v>251</v>
      </c>
      <c r="R1663" t="s">
        <v>215</v>
      </c>
      <c r="T1663" t="s">
        <v>327</v>
      </c>
      <c r="U1663" t="s">
        <v>9754</v>
      </c>
      <c r="V1663">
        <v>4</v>
      </c>
      <c r="W1663">
        <v>4</v>
      </c>
      <c r="X1663" t="s">
        <v>218</v>
      </c>
      <c r="Z1663" t="s">
        <v>219</v>
      </c>
      <c r="AC1663">
        <v>0</v>
      </c>
      <c r="AE1663">
        <v>0</v>
      </c>
      <c r="AI1663" t="s">
        <v>220</v>
      </c>
      <c r="AJ1663" t="s">
        <v>221</v>
      </c>
      <c r="AK1663" s="15">
        <v>43090</v>
      </c>
      <c r="AL1663">
        <v>3058.7</v>
      </c>
      <c r="AM1663">
        <f t="shared" si="75"/>
        <v>50</v>
      </c>
      <c r="AN1663" t="str">
        <f t="shared" si="76"/>
        <v>49-53</v>
      </c>
      <c r="AO1663" t="str">
        <f t="shared" si="77"/>
        <v>2.000 a 3.999</v>
      </c>
    </row>
    <row r="1664" spans="1:41" x14ac:dyDescent="0.25">
      <c r="A1664" t="s">
        <v>5893</v>
      </c>
      <c r="B1664" t="s">
        <v>207</v>
      </c>
      <c r="C1664">
        <v>1035086</v>
      </c>
      <c r="D1664">
        <v>78382521649</v>
      </c>
      <c r="E1664" t="s">
        <v>5894</v>
      </c>
      <c r="F1664" t="s">
        <v>209</v>
      </c>
      <c r="G1664" t="s">
        <v>5895</v>
      </c>
      <c r="H1664" t="s">
        <v>335</v>
      </c>
      <c r="I1664" t="s">
        <v>212</v>
      </c>
      <c r="K1664" t="s">
        <v>213</v>
      </c>
      <c r="L1664" t="s">
        <v>261</v>
      </c>
      <c r="M1664">
        <v>177</v>
      </c>
      <c r="N1664" t="s">
        <v>5312</v>
      </c>
      <c r="O1664" t="s">
        <v>215</v>
      </c>
      <c r="P1664">
        <v>131</v>
      </c>
      <c r="Q1664" t="s">
        <v>357</v>
      </c>
      <c r="R1664" t="s">
        <v>215</v>
      </c>
      <c r="T1664" t="s">
        <v>230</v>
      </c>
      <c r="U1664" t="s">
        <v>9754</v>
      </c>
      <c r="V1664">
        <v>4</v>
      </c>
      <c r="W1664">
        <v>16</v>
      </c>
      <c r="X1664" t="s">
        <v>218</v>
      </c>
      <c r="Z1664" t="s">
        <v>219</v>
      </c>
      <c r="AC1664">
        <v>0</v>
      </c>
      <c r="AE1664">
        <v>0</v>
      </c>
      <c r="AI1664" t="s">
        <v>220</v>
      </c>
      <c r="AJ1664" t="s">
        <v>221</v>
      </c>
      <c r="AK1664" s="15">
        <v>33932</v>
      </c>
      <c r="AL1664">
        <v>7094.37</v>
      </c>
      <c r="AM1664">
        <f t="shared" si="75"/>
        <v>52</v>
      </c>
      <c r="AN1664" t="str">
        <f t="shared" si="76"/>
        <v>49-53</v>
      </c>
      <c r="AO1664" t="str">
        <f t="shared" si="77"/>
        <v>6.000 a 7.999</v>
      </c>
    </row>
    <row r="1665" spans="1:41" x14ac:dyDescent="0.25">
      <c r="A1665" t="s">
        <v>5896</v>
      </c>
      <c r="B1665" t="s">
        <v>207</v>
      </c>
      <c r="C1665">
        <v>1476279</v>
      </c>
      <c r="D1665">
        <v>44618620625</v>
      </c>
      <c r="E1665" t="s">
        <v>5897</v>
      </c>
      <c r="F1665" t="s">
        <v>209</v>
      </c>
      <c r="G1665" t="s">
        <v>5898</v>
      </c>
      <c r="H1665" t="s">
        <v>225</v>
      </c>
      <c r="I1665" t="s">
        <v>212</v>
      </c>
      <c r="K1665" t="s">
        <v>213</v>
      </c>
      <c r="L1665" t="s">
        <v>261</v>
      </c>
      <c r="M1665">
        <v>733</v>
      </c>
      <c r="N1665" t="s">
        <v>1177</v>
      </c>
      <c r="O1665" t="s">
        <v>215</v>
      </c>
      <c r="P1665">
        <v>585</v>
      </c>
      <c r="Q1665" t="s">
        <v>1033</v>
      </c>
      <c r="R1665" t="s">
        <v>215</v>
      </c>
      <c r="T1665" t="s">
        <v>217</v>
      </c>
      <c r="U1665" t="s">
        <v>9755</v>
      </c>
      <c r="V1665">
        <v>4</v>
      </c>
      <c r="W1665">
        <v>12</v>
      </c>
      <c r="X1665" t="s">
        <v>218</v>
      </c>
      <c r="Z1665" t="s">
        <v>219</v>
      </c>
      <c r="AC1665">
        <v>0</v>
      </c>
      <c r="AE1665">
        <v>0</v>
      </c>
      <c r="AI1665" t="s">
        <v>220</v>
      </c>
      <c r="AJ1665" t="s">
        <v>221</v>
      </c>
      <c r="AK1665" s="15">
        <v>38287</v>
      </c>
      <c r="AL1665">
        <v>5434.85</v>
      </c>
      <c r="AM1665">
        <f t="shared" si="75"/>
        <v>61</v>
      </c>
      <c r="AN1665" t="str">
        <f t="shared" si="76"/>
        <v>59-63</v>
      </c>
      <c r="AO1665" t="str">
        <f t="shared" si="77"/>
        <v>4.000 a 5.999</v>
      </c>
    </row>
    <row r="1666" spans="1:41" x14ac:dyDescent="0.25">
      <c r="A1666" t="s">
        <v>5899</v>
      </c>
      <c r="B1666" t="s">
        <v>239</v>
      </c>
      <c r="C1666">
        <v>1434251</v>
      </c>
      <c r="D1666">
        <v>91084784653</v>
      </c>
      <c r="E1666" t="s">
        <v>386</v>
      </c>
      <c r="F1666" t="s">
        <v>233</v>
      </c>
      <c r="G1666" t="s">
        <v>5900</v>
      </c>
      <c r="H1666" t="s">
        <v>211</v>
      </c>
      <c r="I1666" t="s">
        <v>212</v>
      </c>
      <c r="K1666" t="s">
        <v>213</v>
      </c>
      <c r="L1666" t="s">
        <v>261</v>
      </c>
      <c r="M1666">
        <v>491</v>
      </c>
      <c r="N1666" t="s">
        <v>935</v>
      </c>
      <c r="O1666" t="s">
        <v>244</v>
      </c>
      <c r="P1666">
        <v>211</v>
      </c>
      <c r="Q1666" t="s">
        <v>245</v>
      </c>
      <c r="R1666" t="s">
        <v>244</v>
      </c>
      <c r="T1666" t="s">
        <v>217</v>
      </c>
      <c r="U1666" t="s">
        <v>9754</v>
      </c>
      <c r="V1666">
        <v>4</v>
      </c>
      <c r="W1666">
        <v>13</v>
      </c>
      <c r="X1666" t="s">
        <v>218</v>
      </c>
      <c r="Z1666" t="s">
        <v>219</v>
      </c>
      <c r="AC1666">
        <v>0</v>
      </c>
      <c r="AE1666">
        <v>0</v>
      </c>
      <c r="AI1666" t="s">
        <v>220</v>
      </c>
      <c r="AJ1666" t="s">
        <v>221</v>
      </c>
      <c r="AK1666" s="15">
        <v>37932</v>
      </c>
      <c r="AL1666">
        <v>8204.32</v>
      </c>
      <c r="AM1666">
        <f t="shared" si="75"/>
        <v>46</v>
      </c>
      <c r="AN1666" t="str">
        <f t="shared" si="76"/>
        <v>44-48</v>
      </c>
      <c r="AO1666" t="str">
        <f t="shared" si="77"/>
        <v>8.000 a 9.999</v>
      </c>
    </row>
    <row r="1667" spans="1:41" x14ac:dyDescent="0.25">
      <c r="A1667" t="s">
        <v>5901</v>
      </c>
      <c r="B1667" t="s">
        <v>239</v>
      </c>
      <c r="C1667">
        <v>2313049</v>
      </c>
      <c r="D1667">
        <v>96514647634</v>
      </c>
      <c r="E1667" t="s">
        <v>3151</v>
      </c>
      <c r="F1667" t="s">
        <v>233</v>
      </c>
      <c r="G1667" t="s">
        <v>5902</v>
      </c>
      <c r="H1667" t="s">
        <v>225</v>
      </c>
      <c r="I1667" t="s">
        <v>212</v>
      </c>
      <c r="K1667" t="s">
        <v>213</v>
      </c>
      <c r="M1667">
        <v>771</v>
      </c>
      <c r="N1667" t="s">
        <v>303</v>
      </c>
      <c r="O1667" t="s">
        <v>283</v>
      </c>
      <c r="P1667">
        <v>746</v>
      </c>
      <c r="Q1667" t="s">
        <v>289</v>
      </c>
      <c r="R1667" t="s">
        <v>283</v>
      </c>
      <c r="T1667" t="s">
        <v>217</v>
      </c>
      <c r="U1667" t="s">
        <v>9756</v>
      </c>
      <c r="V1667">
        <v>1</v>
      </c>
      <c r="W1667">
        <v>3</v>
      </c>
      <c r="X1667" t="s">
        <v>218</v>
      </c>
      <c r="Z1667" t="s">
        <v>219</v>
      </c>
      <c r="AC1667">
        <v>0</v>
      </c>
      <c r="AE1667">
        <v>0</v>
      </c>
      <c r="AI1667" t="s">
        <v>220</v>
      </c>
      <c r="AJ1667" t="s">
        <v>221</v>
      </c>
      <c r="AK1667" s="15">
        <v>43747</v>
      </c>
      <c r="AL1667">
        <v>13756.47</v>
      </c>
      <c r="AM1667">
        <f t="shared" ref="AM1667:AM1730" si="78">(YEAR($AR$3))-YEAR(E1667)</f>
        <v>48</v>
      </c>
      <c r="AN1667" t="str">
        <f t="shared" ref="AN1667:AN1730" si="79">VLOOKUP(AM1667,$AT$3:$AU$14,2,1)</f>
        <v>44-48</v>
      </c>
      <c r="AO1667" t="str">
        <f t="shared" ref="AO1667:AO1730" si="80">VLOOKUP(AL1667,$AV$3:$AW$13,2,1)</f>
        <v>12.000 a 13.999</v>
      </c>
    </row>
    <row r="1668" spans="1:41" x14ac:dyDescent="0.25">
      <c r="A1668" t="s">
        <v>5903</v>
      </c>
      <c r="B1668" t="s">
        <v>207</v>
      </c>
      <c r="C1668">
        <v>1937839</v>
      </c>
      <c r="D1668">
        <v>98700979600</v>
      </c>
      <c r="E1668" t="s">
        <v>5904</v>
      </c>
      <c r="F1668" t="s">
        <v>233</v>
      </c>
      <c r="G1668" t="s">
        <v>5905</v>
      </c>
      <c r="H1668" t="s">
        <v>225</v>
      </c>
      <c r="I1668" t="s">
        <v>212</v>
      </c>
      <c r="K1668" t="s">
        <v>213</v>
      </c>
      <c r="M1668">
        <v>118</v>
      </c>
      <c r="N1668" t="s">
        <v>864</v>
      </c>
      <c r="O1668" t="s">
        <v>228</v>
      </c>
      <c r="P1668">
        <v>117</v>
      </c>
      <c r="Q1668" t="s">
        <v>865</v>
      </c>
      <c r="R1668" t="s">
        <v>228</v>
      </c>
      <c r="T1668" t="s">
        <v>217</v>
      </c>
      <c r="U1668" t="s">
        <v>9754</v>
      </c>
      <c r="V1668">
        <v>4</v>
      </c>
      <c r="W1668">
        <v>8</v>
      </c>
      <c r="X1668" t="s">
        <v>218</v>
      </c>
      <c r="Z1668" t="s">
        <v>219</v>
      </c>
      <c r="AB1668" t="s">
        <v>320</v>
      </c>
      <c r="AC1668">
        <v>0</v>
      </c>
      <c r="AE1668">
        <v>0</v>
      </c>
      <c r="AG1668" t="s">
        <v>2179</v>
      </c>
      <c r="AH1668" t="s">
        <v>2142</v>
      </c>
      <c r="AI1668" t="s">
        <v>220</v>
      </c>
      <c r="AJ1668" t="s">
        <v>221</v>
      </c>
      <c r="AK1668" s="15">
        <v>41018</v>
      </c>
      <c r="AL1668">
        <v>3707.09</v>
      </c>
      <c r="AM1668">
        <f t="shared" si="78"/>
        <v>49</v>
      </c>
      <c r="AN1668" t="str">
        <f t="shared" si="79"/>
        <v>49-53</v>
      </c>
      <c r="AO1668" t="str">
        <f t="shared" si="80"/>
        <v>2.000 a 3.999</v>
      </c>
    </row>
    <row r="1669" spans="1:41" x14ac:dyDescent="0.25">
      <c r="A1669" t="s">
        <v>5906</v>
      </c>
      <c r="B1669" t="s">
        <v>207</v>
      </c>
      <c r="C1669">
        <v>2874957</v>
      </c>
      <c r="D1669">
        <v>79629610663</v>
      </c>
      <c r="E1669" t="s">
        <v>5907</v>
      </c>
      <c r="F1669" t="s">
        <v>233</v>
      </c>
      <c r="G1669" t="s">
        <v>5908</v>
      </c>
      <c r="H1669" t="s">
        <v>225</v>
      </c>
      <c r="I1669" t="s">
        <v>212</v>
      </c>
      <c r="K1669" t="s">
        <v>213</v>
      </c>
      <c r="M1669">
        <v>781</v>
      </c>
      <c r="N1669" t="s">
        <v>3546</v>
      </c>
      <c r="O1669" t="s">
        <v>215</v>
      </c>
      <c r="P1669">
        <v>29</v>
      </c>
      <c r="Q1669" t="s">
        <v>229</v>
      </c>
      <c r="R1669" t="s">
        <v>215</v>
      </c>
      <c r="T1669" t="s">
        <v>230</v>
      </c>
      <c r="U1669" t="s">
        <v>9756</v>
      </c>
      <c r="V1669">
        <v>4</v>
      </c>
      <c r="W1669">
        <v>6</v>
      </c>
      <c r="X1669" t="s">
        <v>218</v>
      </c>
      <c r="Z1669" t="s">
        <v>219</v>
      </c>
      <c r="AC1669">
        <v>26450</v>
      </c>
      <c r="AD1669" t="s">
        <v>5909</v>
      </c>
      <c r="AE1669">
        <v>0</v>
      </c>
      <c r="AI1669" t="s">
        <v>220</v>
      </c>
      <c r="AJ1669" t="s">
        <v>221</v>
      </c>
      <c r="AK1669" s="15">
        <v>42468</v>
      </c>
      <c r="AL1669">
        <v>9893.27</v>
      </c>
      <c r="AM1669">
        <f t="shared" si="78"/>
        <v>51</v>
      </c>
      <c r="AN1669" t="str">
        <f t="shared" si="79"/>
        <v>49-53</v>
      </c>
      <c r="AO1669" t="str">
        <f t="shared" si="80"/>
        <v>8.000 a 9.999</v>
      </c>
    </row>
    <row r="1670" spans="1:41" x14ac:dyDescent="0.25">
      <c r="A1670" t="s">
        <v>5910</v>
      </c>
      <c r="B1670" t="s">
        <v>239</v>
      </c>
      <c r="C1670">
        <v>1435418</v>
      </c>
      <c r="D1670">
        <v>50775650668</v>
      </c>
      <c r="E1670" t="s">
        <v>1897</v>
      </c>
      <c r="F1670" t="s">
        <v>233</v>
      </c>
      <c r="G1670" t="s">
        <v>5911</v>
      </c>
      <c r="H1670" t="s">
        <v>225</v>
      </c>
      <c r="I1670" t="s">
        <v>212</v>
      </c>
      <c r="K1670" t="s">
        <v>317</v>
      </c>
      <c r="L1670" t="s">
        <v>5912</v>
      </c>
      <c r="M1670">
        <v>771</v>
      </c>
      <c r="N1670" t="s">
        <v>303</v>
      </c>
      <c r="O1670" t="s">
        <v>283</v>
      </c>
      <c r="P1670">
        <v>746</v>
      </c>
      <c r="Q1670" t="s">
        <v>289</v>
      </c>
      <c r="R1670" t="s">
        <v>283</v>
      </c>
      <c r="T1670" t="s">
        <v>217</v>
      </c>
      <c r="U1670" t="s">
        <v>9756</v>
      </c>
      <c r="V1670">
        <v>1</v>
      </c>
      <c r="W1670">
        <v>11</v>
      </c>
      <c r="X1670" t="s">
        <v>218</v>
      </c>
      <c r="Z1670" t="s">
        <v>219</v>
      </c>
      <c r="AC1670">
        <v>0</v>
      </c>
      <c r="AE1670">
        <v>0</v>
      </c>
      <c r="AI1670" t="s">
        <v>220</v>
      </c>
      <c r="AJ1670" t="s">
        <v>304</v>
      </c>
      <c r="AK1670" s="15">
        <v>37956</v>
      </c>
      <c r="AL1670">
        <v>8591.5300000000007</v>
      </c>
      <c r="AM1670">
        <f t="shared" si="78"/>
        <v>47</v>
      </c>
      <c r="AN1670" t="str">
        <f t="shared" si="79"/>
        <v>44-48</v>
      </c>
      <c r="AO1670" t="str">
        <f t="shared" si="80"/>
        <v>8.000 a 9.999</v>
      </c>
    </row>
    <row r="1671" spans="1:41" x14ac:dyDescent="0.25">
      <c r="A1671" t="s">
        <v>5913</v>
      </c>
      <c r="B1671" t="s">
        <v>239</v>
      </c>
      <c r="C1671">
        <v>1434575</v>
      </c>
      <c r="D1671">
        <v>67589987620</v>
      </c>
      <c r="E1671" t="s">
        <v>5894</v>
      </c>
      <c r="F1671" t="s">
        <v>233</v>
      </c>
      <c r="G1671" t="s">
        <v>5914</v>
      </c>
      <c r="H1671" t="s">
        <v>225</v>
      </c>
      <c r="I1671" t="s">
        <v>212</v>
      </c>
      <c r="K1671" t="s">
        <v>213</v>
      </c>
      <c r="L1671" t="s">
        <v>2731</v>
      </c>
      <c r="M1671">
        <v>478</v>
      </c>
      <c r="N1671" t="s">
        <v>1195</v>
      </c>
      <c r="O1671" t="s">
        <v>244</v>
      </c>
      <c r="P1671">
        <v>211</v>
      </c>
      <c r="Q1671" t="s">
        <v>245</v>
      </c>
      <c r="R1671" t="s">
        <v>244</v>
      </c>
      <c r="T1671" t="s">
        <v>217</v>
      </c>
      <c r="U1671" t="s">
        <v>9755</v>
      </c>
      <c r="V1671">
        <v>4</v>
      </c>
      <c r="W1671">
        <v>13</v>
      </c>
      <c r="X1671" t="s">
        <v>218</v>
      </c>
      <c r="Z1671" t="s">
        <v>219</v>
      </c>
      <c r="AC1671">
        <v>0</v>
      </c>
      <c r="AE1671">
        <v>0</v>
      </c>
      <c r="AI1671" t="s">
        <v>220</v>
      </c>
      <c r="AJ1671" t="s">
        <v>221</v>
      </c>
      <c r="AK1671" s="15">
        <v>37936</v>
      </c>
      <c r="AL1671">
        <v>13485.6</v>
      </c>
      <c r="AM1671">
        <f t="shared" si="78"/>
        <v>52</v>
      </c>
      <c r="AN1671" t="str">
        <f t="shared" si="79"/>
        <v>49-53</v>
      </c>
      <c r="AO1671" t="str">
        <f t="shared" si="80"/>
        <v>12.000 a 13.999</v>
      </c>
    </row>
    <row r="1672" spans="1:41" x14ac:dyDescent="0.25">
      <c r="A1672" t="s">
        <v>5915</v>
      </c>
      <c r="B1672" t="s">
        <v>207</v>
      </c>
      <c r="C1672">
        <v>1512432</v>
      </c>
      <c r="D1672">
        <v>57785686653</v>
      </c>
      <c r="E1672" t="s">
        <v>5916</v>
      </c>
      <c r="F1672" t="s">
        <v>233</v>
      </c>
      <c r="G1672" t="s">
        <v>5917</v>
      </c>
      <c r="H1672" t="s">
        <v>211</v>
      </c>
      <c r="I1672" t="s">
        <v>212</v>
      </c>
      <c r="K1672" t="s">
        <v>213</v>
      </c>
      <c r="L1672" t="s">
        <v>261</v>
      </c>
      <c r="M1672">
        <v>1146</v>
      </c>
      <c r="N1672" t="s">
        <v>5918</v>
      </c>
      <c r="O1672" t="s">
        <v>215</v>
      </c>
      <c r="P1672">
        <v>349</v>
      </c>
      <c r="Q1672" t="s">
        <v>277</v>
      </c>
      <c r="R1672" t="s">
        <v>215</v>
      </c>
      <c r="T1672" t="s">
        <v>217</v>
      </c>
      <c r="U1672" t="s">
        <v>9755</v>
      </c>
      <c r="V1672">
        <v>4</v>
      </c>
      <c r="W1672">
        <v>12</v>
      </c>
      <c r="X1672" t="s">
        <v>218</v>
      </c>
      <c r="Z1672" t="s">
        <v>219</v>
      </c>
      <c r="AC1672">
        <v>0</v>
      </c>
      <c r="AE1672">
        <v>0</v>
      </c>
      <c r="AI1672" t="s">
        <v>220</v>
      </c>
      <c r="AJ1672" t="s">
        <v>221</v>
      </c>
      <c r="AK1672" s="15">
        <v>38659</v>
      </c>
      <c r="AL1672">
        <v>5700.8</v>
      </c>
      <c r="AM1672">
        <f t="shared" si="78"/>
        <v>56</v>
      </c>
      <c r="AN1672" t="str">
        <f t="shared" si="79"/>
        <v>54-58</v>
      </c>
      <c r="AO1672" t="str">
        <f t="shared" si="80"/>
        <v>4.000 a 5.999</v>
      </c>
    </row>
    <row r="1673" spans="1:41" x14ac:dyDescent="0.25">
      <c r="A1673" t="s">
        <v>5919</v>
      </c>
      <c r="B1673" t="s">
        <v>239</v>
      </c>
      <c r="C1673">
        <v>1366497</v>
      </c>
      <c r="D1673">
        <v>3597104681</v>
      </c>
      <c r="E1673" t="s">
        <v>5920</v>
      </c>
      <c r="F1673" t="s">
        <v>233</v>
      </c>
      <c r="G1673" t="s">
        <v>5921</v>
      </c>
      <c r="H1673" t="s">
        <v>211</v>
      </c>
      <c r="I1673" t="s">
        <v>212</v>
      </c>
      <c r="K1673" t="s">
        <v>213</v>
      </c>
      <c r="L1673" t="s">
        <v>261</v>
      </c>
      <c r="M1673">
        <v>769</v>
      </c>
      <c r="N1673" t="s">
        <v>288</v>
      </c>
      <c r="O1673" t="s">
        <v>283</v>
      </c>
      <c r="P1673">
        <v>746</v>
      </c>
      <c r="Q1673" t="s">
        <v>289</v>
      </c>
      <c r="R1673" t="s">
        <v>283</v>
      </c>
      <c r="T1673" t="s">
        <v>252</v>
      </c>
      <c r="U1673" t="s">
        <v>9754</v>
      </c>
      <c r="V1673">
        <v>4</v>
      </c>
      <c r="W1673">
        <v>13</v>
      </c>
      <c r="X1673" t="s">
        <v>218</v>
      </c>
      <c r="Z1673" t="s">
        <v>219</v>
      </c>
      <c r="AC1673">
        <v>0</v>
      </c>
      <c r="AE1673">
        <v>0</v>
      </c>
      <c r="AI1673" t="s">
        <v>220</v>
      </c>
      <c r="AJ1673" t="s">
        <v>221</v>
      </c>
      <c r="AK1673" s="15">
        <v>37601</v>
      </c>
      <c r="AL1673">
        <v>4661.2299999999996</v>
      </c>
      <c r="AM1673">
        <f t="shared" si="78"/>
        <v>44</v>
      </c>
      <c r="AN1673" t="str">
        <f t="shared" si="79"/>
        <v>44-48</v>
      </c>
      <c r="AO1673" t="str">
        <f t="shared" si="80"/>
        <v>4.000 a 5.999</v>
      </c>
    </row>
    <row r="1674" spans="1:41" x14ac:dyDescent="0.25">
      <c r="A1674" t="s">
        <v>5922</v>
      </c>
      <c r="B1674" t="s">
        <v>207</v>
      </c>
      <c r="C1674">
        <v>2247590</v>
      </c>
      <c r="D1674">
        <v>88042669615</v>
      </c>
      <c r="E1674" t="s">
        <v>5923</v>
      </c>
      <c r="F1674" t="s">
        <v>209</v>
      </c>
      <c r="G1674" t="s">
        <v>5924</v>
      </c>
      <c r="H1674" t="s">
        <v>211</v>
      </c>
      <c r="I1674" t="s">
        <v>212</v>
      </c>
      <c r="K1674" t="s">
        <v>213</v>
      </c>
      <c r="M1674">
        <v>1176</v>
      </c>
      <c r="N1674" t="s">
        <v>4688</v>
      </c>
      <c r="O1674" t="s">
        <v>215</v>
      </c>
      <c r="P1674">
        <v>29</v>
      </c>
      <c r="Q1674" t="s">
        <v>229</v>
      </c>
      <c r="R1674" t="s">
        <v>215</v>
      </c>
      <c r="T1674" t="s">
        <v>230</v>
      </c>
      <c r="U1674" t="s">
        <v>9755</v>
      </c>
      <c r="V1674">
        <v>4</v>
      </c>
      <c r="W1674">
        <v>5</v>
      </c>
      <c r="X1674" t="s">
        <v>218</v>
      </c>
      <c r="Z1674" t="s">
        <v>219</v>
      </c>
      <c r="AC1674">
        <v>0</v>
      </c>
      <c r="AE1674">
        <v>0</v>
      </c>
      <c r="AI1674" t="s">
        <v>220</v>
      </c>
      <c r="AJ1674" t="s">
        <v>221</v>
      </c>
      <c r="AK1674" s="15">
        <v>42250</v>
      </c>
      <c r="AL1674">
        <v>4861.6099999999997</v>
      </c>
      <c r="AM1674">
        <f t="shared" si="78"/>
        <v>49</v>
      </c>
      <c r="AN1674" t="str">
        <f t="shared" si="79"/>
        <v>49-53</v>
      </c>
      <c r="AO1674" t="str">
        <f t="shared" si="80"/>
        <v>4.000 a 5.999</v>
      </c>
    </row>
    <row r="1675" spans="1:41" x14ac:dyDescent="0.25">
      <c r="A1675" t="s">
        <v>5925</v>
      </c>
      <c r="B1675" t="s">
        <v>207</v>
      </c>
      <c r="C1675">
        <v>2754008</v>
      </c>
      <c r="D1675">
        <v>5460606683</v>
      </c>
      <c r="E1675" t="s">
        <v>5926</v>
      </c>
      <c r="F1675" t="s">
        <v>209</v>
      </c>
      <c r="G1675" t="s">
        <v>5927</v>
      </c>
      <c r="H1675" t="s">
        <v>225</v>
      </c>
      <c r="I1675" t="s">
        <v>212</v>
      </c>
      <c r="K1675" t="s">
        <v>213</v>
      </c>
      <c r="M1675">
        <v>620</v>
      </c>
      <c r="N1675" t="s">
        <v>351</v>
      </c>
      <c r="O1675" t="s">
        <v>215</v>
      </c>
      <c r="P1675">
        <v>262</v>
      </c>
      <c r="Q1675" t="s">
        <v>352</v>
      </c>
      <c r="R1675" t="s">
        <v>215</v>
      </c>
      <c r="T1675" t="s">
        <v>263</v>
      </c>
      <c r="U1675" t="s">
        <v>9756</v>
      </c>
      <c r="V1675">
        <v>4</v>
      </c>
      <c r="W1675">
        <v>9</v>
      </c>
      <c r="X1675" t="s">
        <v>218</v>
      </c>
      <c r="Z1675" t="s">
        <v>219</v>
      </c>
      <c r="AC1675">
        <v>26254</v>
      </c>
      <c r="AD1675" t="s">
        <v>372</v>
      </c>
      <c r="AE1675">
        <v>0</v>
      </c>
      <c r="AI1675" t="s">
        <v>220</v>
      </c>
      <c r="AJ1675" t="s">
        <v>221</v>
      </c>
      <c r="AK1675" s="15">
        <v>42189</v>
      </c>
      <c r="AL1675">
        <v>12119.86</v>
      </c>
      <c r="AM1675">
        <f t="shared" si="78"/>
        <v>40</v>
      </c>
      <c r="AN1675" t="str">
        <f t="shared" si="79"/>
        <v>39-43</v>
      </c>
      <c r="AO1675" t="str">
        <f t="shared" si="80"/>
        <v>12.000 a 13.999</v>
      </c>
    </row>
    <row r="1676" spans="1:41" x14ac:dyDescent="0.25">
      <c r="A1676" t="s">
        <v>5928</v>
      </c>
      <c r="B1676" t="s">
        <v>239</v>
      </c>
      <c r="C1676">
        <v>3008970</v>
      </c>
      <c r="D1676">
        <v>81494190630</v>
      </c>
      <c r="E1676" t="s">
        <v>5929</v>
      </c>
      <c r="F1676" t="s">
        <v>209</v>
      </c>
      <c r="G1676" t="s">
        <v>5930</v>
      </c>
      <c r="H1676" t="s">
        <v>211</v>
      </c>
      <c r="I1676" t="s">
        <v>212</v>
      </c>
      <c r="K1676" t="s">
        <v>242</v>
      </c>
      <c r="M1676">
        <v>498</v>
      </c>
      <c r="N1676" t="s">
        <v>423</v>
      </c>
      <c r="O1676" t="s">
        <v>244</v>
      </c>
      <c r="P1676">
        <v>211</v>
      </c>
      <c r="Q1676" t="s">
        <v>245</v>
      </c>
      <c r="R1676" t="s">
        <v>244</v>
      </c>
      <c r="T1676" t="s">
        <v>217</v>
      </c>
      <c r="U1676" t="s">
        <v>9755</v>
      </c>
      <c r="V1676">
        <v>4</v>
      </c>
      <c r="W1676">
        <v>4</v>
      </c>
      <c r="X1676" t="s">
        <v>218</v>
      </c>
      <c r="Z1676" t="s">
        <v>219</v>
      </c>
      <c r="AC1676">
        <v>0</v>
      </c>
      <c r="AE1676">
        <v>0</v>
      </c>
      <c r="AI1676" t="s">
        <v>220</v>
      </c>
      <c r="AJ1676" t="s">
        <v>221</v>
      </c>
      <c r="AK1676" s="15">
        <v>43123</v>
      </c>
      <c r="AL1676">
        <v>6057.99</v>
      </c>
      <c r="AM1676">
        <f t="shared" si="78"/>
        <v>53</v>
      </c>
      <c r="AN1676" t="str">
        <f t="shared" si="79"/>
        <v>49-53</v>
      </c>
      <c r="AO1676" t="str">
        <f t="shared" si="80"/>
        <v>6.000 a 7.999</v>
      </c>
    </row>
    <row r="1677" spans="1:41" x14ac:dyDescent="0.25">
      <c r="A1677" t="s">
        <v>5931</v>
      </c>
      <c r="B1677" t="s">
        <v>239</v>
      </c>
      <c r="C1677">
        <v>1854478</v>
      </c>
      <c r="D1677">
        <v>69159114649</v>
      </c>
      <c r="E1677" t="s">
        <v>5932</v>
      </c>
      <c r="F1677" t="s">
        <v>209</v>
      </c>
      <c r="G1677" t="s">
        <v>5933</v>
      </c>
      <c r="H1677" t="s">
        <v>225</v>
      </c>
      <c r="I1677" t="s">
        <v>212</v>
      </c>
      <c r="K1677" t="s">
        <v>213</v>
      </c>
      <c r="M1677">
        <v>486</v>
      </c>
      <c r="N1677" t="s">
        <v>2061</v>
      </c>
      <c r="O1677" t="s">
        <v>244</v>
      </c>
      <c r="P1677">
        <v>211</v>
      </c>
      <c r="Q1677" t="s">
        <v>245</v>
      </c>
      <c r="R1677" t="s">
        <v>244</v>
      </c>
      <c r="T1677" t="s">
        <v>217</v>
      </c>
      <c r="U1677" t="s">
        <v>9754</v>
      </c>
      <c r="V1677">
        <v>4</v>
      </c>
      <c r="W1677">
        <v>8</v>
      </c>
      <c r="X1677" t="s">
        <v>218</v>
      </c>
      <c r="Z1677" t="s">
        <v>219</v>
      </c>
      <c r="AC1677">
        <v>0</v>
      </c>
      <c r="AE1677">
        <v>0</v>
      </c>
      <c r="AI1677" t="s">
        <v>220</v>
      </c>
      <c r="AJ1677" t="s">
        <v>221</v>
      </c>
      <c r="AK1677" s="15">
        <v>40617</v>
      </c>
      <c r="AL1677">
        <v>6614.85</v>
      </c>
      <c r="AM1677">
        <f t="shared" si="78"/>
        <v>60</v>
      </c>
      <c r="AN1677" t="str">
        <f t="shared" si="79"/>
        <v>59-63</v>
      </c>
      <c r="AO1677" t="str">
        <f t="shared" si="80"/>
        <v>6.000 a 7.999</v>
      </c>
    </row>
    <row r="1678" spans="1:41" x14ac:dyDescent="0.25">
      <c r="A1678" t="s">
        <v>5934</v>
      </c>
      <c r="B1678" t="s">
        <v>239</v>
      </c>
      <c r="C1678">
        <v>1123286</v>
      </c>
      <c r="D1678">
        <v>9476682841</v>
      </c>
      <c r="E1678" t="s">
        <v>5935</v>
      </c>
      <c r="F1678" t="s">
        <v>209</v>
      </c>
      <c r="G1678" t="s">
        <v>5936</v>
      </c>
      <c r="H1678" t="s">
        <v>225</v>
      </c>
      <c r="I1678" t="s">
        <v>212</v>
      </c>
      <c r="K1678" t="s">
        <v>317</v>
      </c>
      <c r="L1678" t="s">
        <v>655</v>
      </c>
      <c r="M1678">
        <v>768</v>
      </c>
      <c r="N1678" t="s">
        <v>5641</v>
      </c>
      <c r="O1678" t="s">
        <v>283</v>
      </c>
      <c r="P1678">
        <v>746</v>
      </c>
      <c r="Q1678" t="s">
        <v>289</v>
      </c>
      <c r="R1678" t="s">
        <v>283</v>
      </c>
      <c r="T1678" t="s">
        <v>230</v>
      </c>
      <c r="U1678" t="s">
        <v>9756</v>
      </c>
      <c r="V1678">
        <v>4</v>
      </c>
      <c r="W1678">
        <v>16</v>
      </c>
      <c r="X1678" t="s">
        <v>218</v>
      </c>
      <c r="Z1678" t="s">
        <v>219</v>
      </c>
      <c r="AC1678">
        <v>0</v>
      </c>
      <c r="AE1678">
        <v>0</v>
      </c>
      <c r="AI1678" t="s">
        <v>220</v>
      </c>
      <c r="AJ1678" t="s">
        <v>347</v>
      </c>
      <c r="AK1678" s="15">
        <v>34540</v>
      </c>
      <c r="AL1678">
        <v>37320.04</v>
      </c>
      <c r="AM1678">
        <f t="shared" si="78"/>
        <v>52</v>
      </c>
      <c r="AN1678" t="str">
        <f t="shared" si="79"/>
        <v>49-53</v>
      </c>
      <c r="AO1678" t="str">
        <f t="shared" si="80"/>
        <v>20.000 ou mais</v>
      </c>
    </row>
    <row r="1679" spans="1:41" x14ac:dyDescent="0.25">
      <c r="A1679" t="s">
        <v>5937</v>
      </c>
      <c r="B1679" t="s">
        <v>207</v>
      </c>
      <c r="C1679">
        <v>2319354</v>
      </c>
      <c r="D1679">
        <v>81489161600</v>
      </c>
      <c r="E1679" t="s">
        <v>5938</v>
      </c>
      <c r="F1679" t="s">
        <v>209</v>
      </c>
      <c r="G1679" t="s">
        <v>5939</v>
      </c>
      <c r="H1679" t="s">
        <v>335</v>
      </c>
      <c r="I1679" t="s">
        <v>212</v>
      </c>
      <c r="K1679" t="s">
        <v>213</v>
      </c>
      <c r="M1679">
        <v>97</v>
      </c>
      <c r="N1679" t="s">
        <v>723</v>
      </c>
      <c r="O1679" t="s">
        <v>228</v>
      </c>
      <c r="P1679">
        <v>92</v>
      </c>
      <c r="Q1679" t="s">
        <v>724</v>
      </c>
      <c r="R1679" t="s">
        <v>228</v>
      </c>
      <c r="T1679" t="s">
        <v>771</v>
      </c>
      <c r="U1679" t="s">
        <v>9754</v>
      </c>
      <c r="V1679">
        <v>3</v>
      </c>
      <c r="W1679">
        <v>5</v>
      </c>
      <c r="X1679" t="s">
        <v>218</v>
      </c>
      <c r="Z1679" t="s">
        <v>219</v>
      </c>
      <c r="AC1679">
        <v>0</v>
      </c>
      <c r="AE1679">
        <v>0</v>
      </c>
      <c r="AI1679" t="s">
        <v>220</v>
      </c>
      <c r="AJ1679" t="s">
        <v>221</v>
      </c>
      <c r="AK1679" s="15">
        <v>42536</v>
      </c>
      <c r="AL1679">
        <v>7269.55</v>
      </c>
      <c r="AM1679">
        <f t="shared" si="78"/>
        <v>49</v>
      </c>
      <c r="AN1679" t="str">
        <f t="shared" si="79"/>
        <v>49-53</v>
      </c>
      <c r="AO1679" t="str">
        <f t="shared" si="80"/>
        <v>6.000 a 7.999</v>
      </c>
    </row>
    <row r="1680" spans="1:41" x14ac:dyDescent="0.25">
      <c r="A1680" t="s">
        <v>5940</v>
      </c>
      <c r="B1680" t="s">
        <v>239</v>
      </c>
      <c r="C1680">
        <v>1362658</v>
      </c>
      <c r="D1680">
        <v>56066252615</v>
      </c>
      <c r="E1680" t="s">
        <v>5941</v>
      </c>
      <c r="F1680" t="s">
        <v>209</v>
      </c>
      <c r="G1680" t="s">
        <v>5942</v>
      </c>
      <c r="H1680" t="s">
        <v>225</v>
      </c>
      <c r="I1680" t="s">
        <v>212</v>
      </c>
      <c r="K1680" t="s">
        <v>213</v>
      </c>
      <c r="L1680" t="s">
        <v>1228</v>
      </c>
      <c r="M1680">
        <v>491</v>
      </c>
      <c r="N1680" t="s">
        <v>935</v>
      </c>
      <c r="O1680" t="s">
        <v>244</v>
      </c>
      <c r="P1680">
        <v>211</v>
      </c>
      <c r="Q1680" t="s">
        <v>245</v>
      </c>
      <c r="R1680" t="s">
        <v>244</v>
      </c>
      <c r="T1680" t="s">
        <v>217</v>
      </c>
      <c r="U1680" t="s">
        <v>9755</v>
      </c>
      <c r="V1680">
        <v>4</v>
      </c>
      <c r="W1680">
        <v>13</v>
      </c>
      <c r="X1680" t="s">
        <v>218</v>
      </c>
      <c r="Z1680" t="s">
        <v>219</v>
      </c>
      <c r="AC1680">
        <v>0</v>
      </c>
      <c r="AE1680">
        <v>0</v>
      </c>
      <c r="AI1680" t="s">
        <v>220</v>
      </c>
      <c r="AJ1680" t="s">
        <v>221</v>
      </c>
      <c r="AK1680" s="15">
        <v>37530</v>
      </c>
      <c r="AL1680">
        <v>9797.02</v>
      </c>
      <c r="AM1680">
        <f t="shared" si="78"/>
        <v>54</v>
      </c>
      <c r="AN1680" t="str">
        <f t="shared" si="79"/>
        <v>54-58</v>
      </c>
      <c r="AO1680" t="str">
        <f t="shared" si="80"/>
        <v>8.000 a 9.999</v>
      </c>
    </row>
    <row r="1681" spans="1:41" x14ac:dyDescent="0.25">
      <c r="A1681" t="s">
        <v>5943</v>
      </c>
      <c r="B1681" t="s">
        <v>207</v>
      </c>
      <c r="C1681">
        <v>1984275</v>
      </c>
      <c r="D1681">
        <v>21810355800</v>
      </c>
      <c r="E1681" t="s">
        <v>5944</v>
      </c>
      <c r="F1681" t="s">
        <v>233</v>
      </c>
      <c r="G1681" t="s">
        <v>5945</v>
      </c>
      <c r="H1681" t="s">
        <v>211</v>
      </c>
      <c r="I1681" t="s">
        <v>212</v>
      </c>
      <c r="K1681" t="s">
        <v>317</v>
      </c>
      <c r="M1681">
        <v>817</v>
      </c>
      <c r="N1681" t="s">
        <v>705</v>
      </c>
      <c r="O1681" t="s">
        <v>215</v>
      </c>
      <c r="P1681">
        <v>808</v>
      </c>
      <c r="Q1681" t="s">
        <v>583</v>
      </c>
      <c r="R1681" t="s">
        <v>215</v>
      </c>
      <c r="T1681" t="s">
        <v>230</v>
      </c>
      <c r="U1681" t="s">
        <v>9755</v>
      </c>
      <c r="V1681">
        <v>1</v>
      </c>
      <c r="W1681">
        <v>7</v>
      </c>
      <c r="X1681" t="s">
        <v>218</v>
      </c>
      <c r="Z1681" t="s">
        <v>219</v>
      </c>
      <c r="AC1681">
        <v>0</v>
      </c>
      <c r="AE1681">
        <v>0</v>
      </c>
      <c r="AI1681" t="s">
        <v>220</v>
      </c>
      <c r="AJ1681" t="s">
        <v>221</v>
      </c>
      <c r="AK1681" s="15">
        <v>41250</v>
      </c>
      <c r="AL1681">
        <v>4679.12</v>
      </c>
      <c r="AM1681">
        <f t="shared" si="78"/>
        <v>38</v>
      </c>
      <c r="AN1681" t="str">
        <f t="shared" si="79"/>
        <v>34-38</v>
      </c>
      <c r="AO1681" t="str">
        <f t="shared" si="80"/>
        <v>4.000 a 5.999</v>
      </c>
    </row>
    <row r="1682" spans="1:41" x14ac:dyDescent="0.25">
      <c r="A1682" t="s">
        <v>5946</v>
      </c>
      <c r="B1682" t="s">
        <v>239</v>
      </c>
      <c r="C1682">
        <v>1435450</v>
      </c>
      <c r="D1682">
        <v>75033100653</v>
      </c>
      <c r="E1682" t="s">
        <v>5947</v>
      </c>
      <c r="F1682" t="s">
        <v>209</v>
      </c>
      <c r="G1682" t="s">
        <v>5425</v>
      </c>
      <c r="H1682" t="s">
        <v>225</v>
      </c>
      <c r="I1682" t="s">
        <v>212</v>
      </c>
      <c r="K1682" t="s">
        <v>213</v>
      </c>
      <c r="L1682" t="s">
        <v>637</v>
      </c>
      <c r="M1682">
        <v>771</v>
      </c>
      <c r="N1682" t="s">
        <v>303</v>
      </c>
      <c r="O1682" t="s">
        <v>283</v>
      </c>
      <c r="P1682">
        <v>746</v>
      </c>
      <c r="Q1682" t="s">
        <v>289</v>
      </c>
      <c r="R1682" t="s">
        <v>283</v>
      </c>
      <c r="T1682" t="s">
        <v>252</v>
      </c>
      <c r="U1682" t="s">
        <v>9754</v>
      </c>
      <c r="V1682">
        <v>4</v>
      </c>
      <c r="W1682">
        <v>12</v>
      </c>
      <c r="X1682" t="s">
        <v>218</v>
      </c>
      <c r="Z1682" t="s">
        <v>219</v>
      </c>
      <c r="AC1682">
        <v>0</v>
      </c>
      <c r="AE1682">
        <v>0</v>
      </c>
      <c r="AI1682" t="s">
        <v>220</v>
      </c>
      <c r="AJ1682" t="s">
        <v>221</v>
      </c>
      <c r="AK1682" s="15">
        <v>37958</v>
      </c>
      <c r="AL1682">
        <v>4818.59</v>
      </c>
      <c r="AM1682">
        <f t="shared" si="78"/>
        <v>49</v>
      </c>
      <c r="AN1682" t="str">
        <f t="shared" si="79"/>
        <v>49-53</v>
      </c>
      <c r="AO1682" t="str">
        <f t="shared" si="80"/>
        <v>4.000 a 5.999</v>
      </c>
    </row>
    <row r="1683" spans="1:41" x14ac:dyDescent="0.25">
      <c r="A1683" t="s">
        <v>5948</v>
      </c>
      <c r="B1683" t="s">
        <v>207</v>
      </c>
      <c r="C1683">
        <v>2250932</v>
      </c>
      <c r="D1683">
        <v>2875930613</v>
      </c>
      <c r="E1683" t="s">
        <v>5949</v>
      </c>
      <c r="F1683" t="s">
        <v>209</v>
      </c>
      <c r="G1683" t="s">
        <v>5950</v>
      </c>
      <c r="H1683" t="s">
        <v>225</v>
      </c>
      <c r="I1683" t="s">
        <v>212</v>
      </c>
      <c r="K1683" t="s">
        <v>213</v>
      </c>
      <c r="M1683">
        <v>314</v>
      </c>
      <c r="N1683" t="s">
        <v>641</v>
      </c>
      <c r="O1683" t="s">
        <v>362</v>
      </c>
      <c r="P1683">
        <v>314</v>
      </c>
      <c r="Q1683" t="s">
        <v>641</v>
      </c>
      <c r="R1683" t="s">
        <v>362</v>
      </c>
      <c r="S1683" t="s">
        <v>563</v>
      </c>
      <c r="T1683" t="s">
        <v>252</v>
      </c>
      <c r="U1683" t="s">
        <v>9754</v>
      </c>
      <c r="V1683">
        <v>4</v>
      </c>
      <c r="W1683">
        <v>5</v>
      </c>
      <c r="X1683" t="s">
        <v>218</v>
      </c>
      <c r="Z1683" t="s">
        <v>219</v>
      </c>
      <c r="AC1683">
        <v>0</v>
      </c>
      <c r="AE1683">
        <v>0</v>
      </c>
      <c r="AI1683" t="s">
        <v>220</v>
      </c>
      <c r="AJ1683" t="s">
        <v>221</v>
      </c>
      <c r="AK1683" s="15">
        <v>42261</v>
      </c>
      <c r="AL1683">
        <v>3178</v>
      </c>
      <c r="AM1683">
        <f t="shared" si="78"/>
        <v>45</v>
      </c>
      <c r="AN1683" t="str">
        <f t="shared" si="79"/>
        <v>44-48</v>
      </c>
      <c r="AO1683" t="str">
        <f t="shared" si="80"/>
        <v>2.000 a 3.999</v>
      </c>
    </row>
    <row r="1684" spans="1:41" x14ac:dyDescent="0.25">
      <c r="A1684" t="s">
        <v>5951</v>
      </c>
      <c r="B1684" t="s">
        <v>239</v>
      </c>
      <c r="C1684">
        <v>1123529</v>
      </c>
      <c r="D1684">
        <v>54719640125</v>
      </c>
      <c r="E1684" t="s">
        <v>1254</v>
      </c>
      <c r="F1684" t="s">
        <v>209</v>
      </c>
      <c r="G1684" t="s">
        <v>5952</v>
      </c>
      <c r="H1684" t="s">
        <v>225</v>
      </c>
      <c r="I1684" t="s">
        <v>212</v>
      </c>
      <c r="K1684" t="s">
        <v>242</v>
      </c>
      <c r="L1684" t="s">
        <v>3061</v>
      </c>
      <c r="M1684">
        <v>469</v>
      </c>
      <c r="N1684" t="s">
        <v>2078</v>
      </c>
      <c r="O1684" t="s">
        <v>244</v>
      </c>
      <c r="P1684">
        <v>211</v>
      </c>
      <c r="Q1684" t="s">
        <v>245</v>
      </c>
      <c r="R1684" t="s">
        <v>244</v>
      </c>
      <c r="T1684" t="s">
        <v>252</v>
      </c>
      <c r="U1684" t="s">
        <v>9754</v>
      </c>
      <c r="V1684">
        <v>4</v>
      </c>
      <c r="W1684">
        <v>16</v>
      </c>
      <c r="X1684" t="s">
        <v>218</v>
      </c>
      <c r="Z1684" t="s">
        <v>219</v>
      </c>
      <c r="AC1684">
        <v>0</v>
      </c>
      <c r="AE1684">
        <v>0</v>
      </c>
      <c r="AI1684" t="s">
        <v>220</v>
      </c>
      <c r="AJ1684" t="s">
        <v>221</v>
      </c>
      <c r="AK1684" s="15">
        <v>34715</v>
      </c>
      <c r="AL1684">
        <v>6522.04</v>
      </c>
      <c r="AM1684">
        <f t="shared" si="78"/>
        <v>51</v>
      </c>
      <c r="AN1684" t="str">
        <f t="shared" si="79"/>
        <v>49-53</v>
      </c>
      <c r="AO1684" t="str">
        <f t="shared" si="80"/>
        <v>6.000 a 7.999</v>
      </c>
    </row>
    <row r="1685" spans="1:41" x14ac:dyDescent="0.25">
      <c r="A1685" t="s">
        <v>5953</v>
      </c>
      <c r="B1685" t="s">
        <v>239</v>
      </c>
      <c r="C1685">
        <v>1435399</v>
      </c>
      <c r="D1685">
        <v>86633350678</v>
      </c>
      <c r="E1685" t="s">
        <v>5954</v>
      </c>
      <c r="F1685" t="s">
        <v>209</v>
      </c>
      <c r="G1685" t="s">
        <v>5955</v>
      </c>
      <c r="H1685" t="s">
        <v>225</v>
      </c>
      <c r="I1685" t="s">
        <v>212</v>
      </c>
      <c r="K1685" t="s">
        <v>213</v>
      </c>
      <c r="L1685" t="s">
        <v>261</v>
      </c>
      <c r="M1685">
        <v>769</v>
      </c>
      <c r="N1685" t="s">
        <v>288</v>
      </c>
      <c r="O1685" t="s">
        <v>283</v>
      </c>
      <c r="P1685">
        <v>746</v>
      </c>
      <c r="Q1685" t="s">
        <v>289</v>
      </c>
      <c r="R1685" t="s">
        <v>283</v>
      </c>
      <c r="T1685" t="s">
        <v>217</v>
      </c>
      <c r="U1685" t="s">
        <v>9754</v>
      </c>
      <c r="V1685">
        <v>4</v>
      </c>
      <c r="W1685">
        <v>12</v>
      </c>
      <c r="X1685" t="s">
        <v>218</v>
      </c>
      <c r="Z1685" t="s">
        <v>219</v>
      </c>
      <c r="AC1685">
        <v>0</v>
      </c>
      <c r="AE1685">
        <v>0</v>
      </c>
      <c r="AI1685" t="s">
        <v>220</v>
      </c>
      <c r="AJ1685" t="s">
        <v>221</v>
      </c>
      <c r="AK1685" s="15">
        <v>37958</v>
      </c>
      <c r="AL1685">
        <v>4652.43</v>
      </c>
      <c r="AM1685">
        <f t="shared" si="78"/>
        <v>49</v>
      </c>
      <c r="AN1685" t="str">
        <f t="shared" si="79"/>
        <v>49-53</v>
      </c>
      <c r="AO1685" t="str">
        <f t="shared" si="80"/>
        <v>4.000 a 5.999</v>
      </c>
    </row>
    <row r="1686" spans="1:41" x14ac:dyDescent="0.25">
      <c r="A1686" t="s">
        <v>5956</v>
      </c>
      <c r="B1686" t="s">
        <v>207</v>
      </c>
      <c r="C1686">
        <v>2379416</v>
      </c>
      <c r="D1686">
        <v>7220048696</v>
      </c>
      <c r="E1686" t="s">
        <v>5957</v>
      </c>
      <c r="F1686" t="s">
        <v>209</v>
      </c>
      <c r="G1686" t="s">
        <v>5958</v>
      </c>
      <c r="H1686" t="s">
        <v>225</v>
      </c>
      <c r="I1686" t="s">
        <v>212</v>
      </c>
      <c r="K1686" t="s">
        <v>213</v>
      </c>
      <c r="M1686">
        <v>39</v>
      </c>
      <c r="N1686" t="s">
        <v>5173</v>
      </c>
      <c r="O1686" t="s">
        <v>215</v>
      </c>
      <c r="P1686">
        <v>29</v>
      </c>
      <c r="Q1686" t="s">
        <v>229</v>
      </c>
      <c r="R1686" t="s">
        <v>215</v>
      </c>
      <c r="T1686" t="s">
        <v>252</v>
      </c>
      <c r="U1686" t="s">
        <v>9755</v>
      </c>
      <c r="V1686">
        <v>4</v>
      </c>
      <c r="W1686">
        <v>4</v>
      </c>
      <c r="X1686" t="s">
        <v>218</v>
      </c>
      <c r="Z1686" t="s">
        <v>219</v>
      </c>
      <c r="AC1686">
        <v>0</v>
      </c>
      <c r="AE1686">
        <v>0</v>
      </c>
      <c r="AI1686" t="s">
        <v>220</v>
      </c>
      <c r="AJ1686" t="s">
        <v>221</v>
      </c>
      <c r="AK1686" s="15">
        <v>42808</v>
      </c>
      <c r="AL1686">
        <v>5036.9799999999996</v>
      </c>
      <c r="AM1686">
        <f t="shared" si="78"/>
        <v>36</v>
      </c>
      <c r="AN1686" t="str">
        <f t="shared" si="79"/>
        <v>34-38</v>
      </c>
      <c r="AO1686" t="str">
        <f t="shared" si="80"/>
        <v>4.000 a 5.999</v>
      </c>
    </row>
    <row r="1687" spans="1:41" x14ac:dyDescent="0.25">
      <c r="A1687" t="s">
        <v>5959</v>
      </c>
      <c r="B1687" t="s">
        <v>207</v>
      </c>
      <c r="C1687">
        <v>1511927</v>
      </c>
      <c r="D1687">
        <v>5001074673</v>
      </c>
      <c r="E1687" t="s">
        <v>2434</v>
      </c>
      <c r="F1687" t="s">
        <v>209</v>
      </c>
      <c r="G1687" t="s">
        <v>5960</v>
      </c>
      <c r="H1687" t="s">
        <v>211</v>
      </c>
      <c r="I1687" t="s">
        <v>212</v>
      </c>
      <c r="K1687" t="s">
        <v>213</v>
      </c>
      <c r="L1687" t="s">
        <v>1822</v>
      </c>
      <c r="M1687">
        <v>173</v>
      </c>
      <c r="N1687" t="s">
        <v>1044</v>
      </c>
      <c r="O1687" t="s">
        <v>215</v>
      </c>
      <c r="P1687">
        <v>131</v>
      </c>
      <c r="Q1687" t="s">
        <v>357</v>
      </c>
      <c r="R1687" t="s">
        <v>215</v>
      </c>
      <c r="T1687" t="s">
        <v>230</v>
      </c>
      <c r="U1687" t="s">
        <v>9755</v>
      </c>
      <c r="V1687">
        <v>4</v>
      </c>
      <c r="W1687">
        <v>12</v>
      </c>
      <c r="X1687" t="s">
        <v>218</v>
      </c>
      <c r="Z1687" t="s">
        <v>219</v>
      </c>
      <c r="AC1687">
        <v>0</v>
      </c>
      <c r="AE1687">
        <v>0</v>
      </c>
      <c r="AI1687" t="s">
        <v>220</v>
      </c>
      <c r="AJ1687" t="s">
        <v>221</v>
      </c>
      <c r="AK1687" s="15">
        <v>38659</v>
      </c>
      <c r="AL1687">
        <v>7512.96</v>
      </c>
      <c r="AM1687">
        <f t="shared" si="78"/>
        <v>39</v>
      </c>
      <c r="AN1687" t="str">
        <f t="shared" si="79"/>
        <v>39-43</v>
      </c>
      <c r="AO1687" t="str">
        <f t="shared" si="80"/>
        <v>6.000 a 7.999</v>
      </c>
    </row>
    <row r="1688" spans="1:41" x14ac:dyDescent="0.25">
      <c r="A1688" t="s">
        <v>5961</v>
      </c>
      <c r="B1688" t="s">
        <v>239</v>
      </c>
      <c r="C1688">
        <v>1123549</v>
      </c>
      <c r="D1688">
        <v>48105635615</v>
      </c>
      <c r="E1688" t="s">
        <v>5962</v>
      </c>
      <c r="F1688" t="s">
        <v>233</v>
      </c>
      <c r="G1688" t="s">
        <v>5963</v>
      </c>
      <c r="H1688" t="s">
        <v>225</v>
      </c>
      <c r="I1688" t="s">
        <v>212</v>
      </c>
      <c r="K1688" t="s">
        <v>213</v>
      </c>
      <c r="L1688" t="s">
        <v>401</v>
      </c>
      <c r="M1688">
        <v>771</v>
      </c>
      <c r="N1688" t="s">
        <v>303</v>
      </c>
      <c r="O1688" t="s">
        <v>283</v>
      </c>
      <c r="P1688">
        <v>746</v>
      </c>
      <c r="Q1688" t="s">
        <v>289</v>
      </c>
      <c r="R1688" t="s">
        <v>283</v>
      </c>
      <c r="T1688" t="s">
        <v>230</v>
      </c>
      <c r="U1688" t="s">
        <v>9756</v>
      </c>
      <c r="V1688">
        <v>1</v>
      </c>
      <c r="W1688">
        <v>16</v>
      </c>
      <c r="X1688" t="s">
        <v>218</v>
      </c>
      <c r="Z1688" t="s">
        <v>219</v>
      </c>
      <c r="AC1688">
        <v>0</v>
      </c>
      <c r="AE1688">
        <v>0</v>
      </c>
      <c r="AI1688" t="s">
        <v>220</v>
      </c>
      <c r="AJ1688" t="s">
        <v>221</v>
      </c>
      <c r="AK1688" s="15">
        <v>34707</v>
      </c>
      <c r="AL1688">
        <v>33687.839999999997</v>
      </c>
      <c r="AM1688">
        <f t="shared" si="78"/>
        <v>59</v>
      </c>
      <c r="AN1688" t="str">
        <f t="shared" si="79"/>
        <v>59-63</v>
      </c>
      <c r="AO1688" t="str">
        <f t="shared" si="80"/>
        <v>20.000 ou mais</v>
      </c>
    </row>
    <row r="1689" spans="1:41" x14ac:dyDescent="0.25">
      <c r="A1689" t="s">
        <v>5964</v>
      </c>
      <c r="B1689" t="s">
        <v>207</v>
      </c>
      <c r="C1689">
        <v>1974400</v>
      </c>
      <c r="D1689">
        <v>7839927696</v>
      </c>
      <c r="E1689" t="s">
        <v>4361</v>
      </c>
      <c r="F1689" t="s">
        <v>233</v>
      </c>
      <c r="G1689" t="s">
        <v>5965</v>
      </c>
      <c r="H1689" t="s">
        <v>211</v>
      </c>
      <c r="I1689" t="s">
        <v>212</v>
      </c>
      <c r="K1689" t="s">
        <v>213</v>
      </c>
      <c r="M1689">
        <v>335</v>
      </c>
      <c r="N1689" t="s">
        <v>784</v>
      </c>
      <c r="O1689" t="s">
        <v>215</v>
      </c>
      <c r="P1689">
        <v>335</v>
      </c>
      <c r="Q1689" t="s">
        <v>784</v>
      </c>
      <c r="R1689" t="s">
        <v>215</v>
      </c>
      <c r="T1689" t="s">
        <v>217</v>
      </c>
      <c r="U1689" t="s">
        <v>9755</v>
      </c>
      <c r="V1689">
        <v>4</v>
      </c>
      <c r="W1689">
        <v>7</v>
      </c>
      <c r="X1689" t="s">
        <v>218</v>
      </c>
      <c r="Z1689" t="s">
        <v>219</v>
      </c>
      <c r="AC1689">
        <v>0</v>
      </c>
      <c r="AE1689">
        <v>0</v>
      </c>
      <c r="AI1689" t="s">
        <v>220</v>
      </c>
      <c r="AJ1689" t="s">
        <v>221</v>
      </c>
      <c r="AK1689" s="15">
        <v>41205</v>
      </c>
      <c r="AL1689">
        <v>4649.74</v>
      </c>
      <c r="AM1689">
        <f t="shared" si="78"/>
        <v>34</v>
      </c>
      <c r="AN1689" t="str">
        <f t="shared" si="79"/>
        <v>34-38</v>
      </c>
      <c r="AO1689" t="str">
        <f t="shared" si="80"/>
        <v>4.000 a 5.999</v>
      </c>
    </row>
    <row r="1690" spans="1:41" x14ac:dyDescent="0.25">
      <c r="A1690" t="s">
        <v>5966</v>
      </c>
      <c r="B1690" t="s">
        <v>239</v>
      </c>
      <c r="C1690">
        <v>1367375</v>
      </c>
      <c r="D1690">
        <v>94788170604</v>
      </c>
      <c r="E1690" t="s">
        <v>5967</v>
      </c>
      <c r="F1690" t="s">
        <v>233</v>
      </c>
      <c r="G1690" t="s">
        <v>5968</v>
      </c>
      <c r="H1690" t="s">
        <v>211</v>
      </c>
      <c r="I1690" t="s">
        <v>212</v>
      </c>
      <c r="K1690" t="s">
        <v>213</v>
      </c>
      <c r="L1690" t="s">
        <v>618</v>
      </c>
      <c r="M1690">
        <v>769</v>
      </c>
      <c r="N1690" t="s">
        <v>288</v>
      </c>
      <c r="O1690" t="s">
        <v>283</v>
      </c>
      <c r="P1690">
        <v>746</v>
      </c>
      <c r="Q1690" t="s">
        <v>289</v>
      </c>
      <c r="R1690" t="s">
        <v>283</v>
      </c>
      <c r="T1690" t="s">
        <v>217</v>
      </c>
      <c r="U1690" t="s">
        <v>9755</v>
      </c>
      <c r="V1690">
        <v>4</v>
      </c>
      <c r="W1690">
        <v>13</v>
      </c>
      <c r="X1690" t="s">
        <v>218</v>
      </c>
      <c r="Z1690" t="s">
        <v>219</v>
      </c>
      <c r="AC1690">
        <v>0</v>
      </c>
      <c r="AE1690">
        <v>0</v>
      </c>
      <c r="AI1690" t="s">
        <v>220</v>
      </c>
      <c r="AJ1690" t="s">
        <v>291</v>
      </c>
      <c r="AK1690" s="15">
        <v>37621</v>
      </c>
      <c r="AL1690">
        <v>7335.85</v>
      </c>
      <c r="AM1690">
        <f t="shared" si="78"/>
        <v>48</v>
      </c>
      <c r="AN1690" t="str">
        <f t="shared" si="79"/>
        <v>44-48</v>
      </c>
      <c r="AO1690" t="str">
        <f t="shared" si="80"/>
        <v>6.000 a 7.999</v>
      </c>
    </row>
    <row r="1691" spans="1:41" x14ac:dyDescent="0.25">
      <c r="A1691" t="s">
        <v>5969</v>
      </c>
      <c r="B1691" t="s">
        <v>207</v>
      </c>
      <c r="C1691">
        <v>2426782</v>
      </c>
      <c r="D1691">
        <v>75393859600</v>
      </c>
      <c r="E1691" t="s">
        <v>5970</v>
      </c>
      <c r="F1691" t="s">
        <v>233</v>
      </c>
      <c r="G1691" t="s">
        <v>5971</v>
      </c>
      <c r="H1691" t="s">
        <v>225</v>
      </c>
      <c r="I1691" t="s">
        <v>212</v>
      </c>
      <c r="K1691" t="s">
        <v>213</v>
      </c>
      <c r="M1691">
        <v>643</v>
      </c>
      <c r="N1691" t="s">
        <v>853</v>
      </c>
      <c r="O1691" t="s">
        <v>228</v>
      </c>
      <c r="P1691">
        <v>131</v>
      </c>
      <c r="Q1691" t="s">
        <v>357</v>
      </c>
      <c r="R1691" t="s">
        <v>215</v>
      </c>
      <c r="T1691" t="s">
        <v>252</v>
      </c>
      <c r="U1691" t="s">
        <v>9755</v>
      </c>
      <c r="V1691">
        <v>3</v>
      </c>
      <c r="W1691">
        <v>4</v>
      </c>
      <c r="X1691" t="s">
        <v>218</v>
      </c>
      <c r="Z1691" t="s">
        <v>219</v>
      </c>
      <c r="AC1691">
        <v>0</v>
      </c>
      <c r="AE1691">
        <v>0</v>
      </c>
      <c r="AI1691" t="s">
        <v>220</v>
      </c>
      <c r="AJ1691" t="s">
        <v>221</v>
      </c>
      <c r="AK1691" s="15">
        <v>43026</v>
      </c>
      <c r="AL1691">
        <v>3703.52</v>
      </c>
      <c r="AM1691">
        <f t="shared" si="78"/>
        <v>57</v>
      </c>
      <c r="AN1691" t="str">
        <f t="shared" si="79"/>
        <v>54-58</v>
      </c>
      <c r="AO1691" t="str">
        <f t="shared" si="80"/>
        <v>2.000 a 3.999</v>
      </c>
    </row>
    <row r="1692" spans="1:41" x14ac:dyDescent="0.25">
      <c r="A1692" t="s">
        <v>5972</v>
      </c>
      <c r="B1692" t="s">
        <v>207</v>
      </c>
      <c r="C1692">
        <v>3000396</v>
      </c>
      <c r="D1692">
        <v>9879454677</v>
      </c>
      <c r="E1692" t="s">
        <v>5973</v>
      </c>
      <c r="F1692" t="s">
        <v>233</v>
      </c>
      <c r="G1692" t="s">
        <v>5974</v>
      </c>
      <c r="H1692" t="s">
        <v>225</v>
      </c>
      <c r="I1692" t="s">
        <v>212</v>
      </c>
      <c r="K1692" t="s">
        <v>581</v>
      </c>
      <c r="M1692">
        <v>60</v>
      </c>
      <c r="N1692" t="s">
        <v>481</v>
      </c>
      <c r="O1692" t="s">
        <v>215</v>
      </c>
      <c r="P1692">
        <v>117</v>
      </c>
      <c r="Q1692" t="s">
        <v>865</v>
      </c>
      <c r="R1692" t="s">
        <v>228</v>
      </c>
      <c r="S1692" t="s">
        <v>5975</v>
      </c>
      <c r="T1692" t="s">
        <v>290</v>
      </c>
      <c r="U1692" t="s">
        <v>9755</v>
      </c>
      <c r="V1692">
        <v>3</v>
      </c>
      <c r="W1692">
        <v>4</v>
      </c>
      <c r="X1692" t="s">
        <v>218</v>
      </c>
      <c r="Z1692" t="s">
        <v>219</v>
      </c>
      <c r="AC1692">
        <v>0</v>
      </c>
      <c r="AE1692">
        <v>0</v>
      </c>
      <c r="AI1692" t="s">
        <v>220</v>
      </c>
      <c r="AJ1692" t="s">
        <v>221</v>
      </c>
      <c r="AK1692" s="15">
        <v>43082</v>
      </c>
      <c r="AL1692">
        <v>2962.82</v>
      </c>
      <c r="AM1692">
        <f t="shared" si="78"/>
        <v>33</v>
      </c>
      <c r="AN1692" t="str">
        <f t="shared" si="79"/>
        <v>29-33</v>
      </c>
      <c r="AO1692" t="str">
        <f t="shared" si="80"/>
        <v>2.000 a 3.999</v>
      </c>
    </row>
    <row r="1693" spans="1:41" x14ac:dyDescent="0.25">
      <c r="A1693" t="s">
        <v>5976</v>
      </c>
      <c r="B1693" t="s">
        <v>207</v>
      </c>
      <c r="C1693">
        <v>1874467</v>
      </c>
      <c r="D1693">
        <v>3654947638</v>
      </c>
      <c r="E1693" t="s">
        <v>5977</v>
      </c>
      <c r="F1693" t="s">
        <v>233</v>
      </c>
      <c r="G1693" t="s">
        <v>5978</v>
      </c>
      <c r="H1693" t="s">
        <v>211</v>
      </c>
      <c r="I1693" t="s">
        <v>212</v>
      </c>
      <c r="K1693" t="s">
        <v>213</v>
      </c>
      <c r="M1693">
        <v>349</v>
      </c>
      <c r="N1693" t="s">
        <v>277</v>
      </c>
      <c r="O1693" t="s">
        <v>215</v>
      </c>
      <c r="P1693">
        <v>349</v>
      </c>
      <c r="Q1693" t="s">
        <v>277</v>
      </c>
      <c r="R1693" t="s">
        <v>215</v>
      </c>
      <c r="T1693" t="s">
        <v>217</v>
      </c>
      <c r="U1693" t="s">
        <v>9755</v>
      </c>
      <c r="V1693">
        <v>4</v>
      </c>
      <c r="W1693">
        <v>8</v>
      </c>
      <c r="X1693" t="s">
        <v>218</v>
      </c>
      <c r="Z1693" t="s">
        <v>219</v>
      </c>
      <c r="AC1693">
        <v>0</v>
      </c>
      <c r="AE1693">
        <v>0</v>
      </c>
      <c r="AI1693" t="s">
        <v>220</v>
      </c>
      <c r="AJ1693" t="s">
        <v>221</v>
      </c>
      <c r="AK1693" s="15">
        <v>40728</v>
      </c>
      <c r="AL1693">
        <v>4766.41</v>
      </c>
      <c r="AM1693">
        <f t="shared" si="78"/>
        <v>43</v>
      </c>
      <c r="AN1693" t="str">
        <f t="shared" si="79"/>
        <v>39-43</v>
      </c>
      <c r="AO1693" t="str">
        <f t="shared" si="80"/>
        <v>4.000 a 5.999</v>
      </c>
    </row>
    <row r="1694" spans="1:41" x14ac:dyDescent="0.25">
      <c r="A1694" t="s">
        <v>5979</v>
      </c>
      <c r="B1694" t="s">
        <v>207</v>
      </c>
      <c r="C1694">
        <v>1954076</v>
      </c>
      <c r="D1694">
        <v>7196855671</v>
      </c>
      <c r="E1694" t="s">
        <v>5980</v>
      </c>
      <c r="F1694" t="s">
        <v>233</v>
      </c>
      <c r="G1694" t="s">
        <v>5981</v>
      </c>
      <c r="H1694" t="s">
        <v>225</v>
      </c>
      <c r="I1694" t="s">
        <v>212</v>
      </c>
      <c r="K1694" t="s">
        <v>213</v>
      </c>
      <c r="M1694">
        <v>963</v>
      </c>
      <c r="N1694" t="s">
        <v>2267</v>
      </c>
      <c r="O1694" t="s">
        <v>215</v>
      </c>
      <c r="P1694">
        <v>59</v>
      </c>
      <c r="Q1694" t="s">
        <v>251</v>
      </c>
      <c r="R1694" t="s">
        <v>215</v>
      </c>
      <c r="T1694" t="s">
        <v>263</v>
      </c>
      <c r="U1694" t="s">
        <v>9755</v>
      </c>
      <c r="V1694">
        <v>4</v>
      </c>
      <c r="W1694">
        <v>7</v>
      </c>
      <c r="X1694" t="s">
        <v>218</v>
      </c>
      <c r="Z1694" t="s">
        <v>219</v>
      </c>
      <c r="AC1694">
        <v>0</v>
      </c>
      <c r="AE1694">
        <v>0</v>
      </c>
      <c r="AI1694" t="s">
        <v>220</v>
      </c>
      <c r="AJ1694" t="s">
        <v>221</v>
      </c>
      <c r="AK1694" s="15">
        <v>41246</v>
      </c>
      <c r="AL1694">
        <v>6042.34</v>
      </c>
      <c r="AM1694">
        <f t="shared" si="78"/>
        <v>35</v>
      </c>
      <c r="AN1694" t="str">
        <f t="shared" si="79"/>
        <v>34-38</v>
      </c>
      <c r="AO1694" t="str">
        <f t="shared" si="80"/>
        <v>6.000 a 7.999</v>
      </c>
    </row>
    <row r="1695" spans="1:41" x14ac:dyDescent="0.25">
      <c r="A1695" t="s">
        <v>5982</v>
      </c>
      <c r="B1695" t="s">
        <v>207</v>
      </c>
      <c r="C1695">
        <v>1840390</v>
      </c>
      <c r="D1695">
        <v>422643670</v>
      </c>
      <c r="E1695" t="s">
        <v>5983</v>
      </c>
      <c r="F1695" t="s">
        <v>233</v>
      </c>
      <c r="G1695" t="s">
        <v>5984</v>
      </c>
      <c r="H1695" t="s">
        <v>225</v>
      </c>
      <c r="I1695" t="s">
        <v>212</v>
      </c>
      <c r="K1695" t="s">
        <v>213</v>
      </c>
      <c r="M1695">
        <v>122</v>
      </c>
      <c r="N1695" t="s">
        <v>953</v>
      </c>
      <c r="O1695" t="s">
        <v>215</v>
      </c>
      <c r="P1695">
        <v>122</v>
      </c>
      <c r="Q1695" t="s">
        <v>953</v>
      </c>
      <c r="R1695" t="s">
        <v>215</v>
      </c>
      <c r="T1695" t="s">
        <v>217</v>
      </c>
      <c r="U1695" t="s">
        <v>9755</v>
      </c>
      <c r="V1695">
        <v>4</v>
      </c>
      <c r="W1695">
        <v>8</v>
      </c>
      <c r="X1695" t="s">
        <v>218</v>
      </c>
      <c r="Z1695" t="s">
        <v>219</v>
      </c>
      <c r="AC1695">
        <v>0</v>
      </c>
      <c r="AE1695">
        <v>0</v>
      </c>
      <c r="AI1695" t="s">
        <v>220</v>
      </c>
      <c r="AJ1695" t="s">
        <v>221</v>
      </c>
      <c r="AK1695" s="15">
        <v>40563</v>
      </c>
      <c r="AL1695">
        <v>4824.79</v>
      </c>
      <c r="AM1695">
        <f t="shared" si="78"/>
        <v>46</v>
      </c>
      <c r="AN1695" t="str">
        <f t="shared" si="79"/>
        <v>44-48</v>
      </c>
      <c r="AO1695" t="str">
        <f t="shared" si="80"/>
        <v>4.000 a 5.999</v>
      </c>
    </row>
    <row r="1696" spans="1:41" x14ac:dyDescent="0.25">
      <c r="A1696" t="s">
        <v>5985</v>
      </c>
      <c r="B1696" t="s">
        <v>207</v>
      </c>
      <c r="C1696">
        <v>6412810</v>
      </c>
      <c r="D1696">
        <v>51123223653</v>
      </c>
      <c r="E1696" t="s">
        <v>5986</v>
      </c>
      <c r="F1696" t="s">
        <v>233</v>
      </c>
      <c r="G1696" t="s">
        <v>5987</v>
      </c>
      <c r="H1696" t="s">
        <v>225</v>
      </c>
      <c r="I1696" t="s">
        <v>212</v>
      </c>
      <c r="K1696" t="s">
        <v>213</v>
      </c>
      <c r="L1696" t="s">
        <v>261</v>
      </c>
      <c r="M1696">
        <v>44</v>
      </c>
      <c r="N1696" t="s">
        <v>3005</v>
      </c>
      <c r="O1696" t="s">
        <v>215</v>
      </c>
      <c r="P1696">
        <v>29</v>
      </c>
      <c r="Q1696" t="s">
        <v>229</v>
      </c>
      <c r="R1696" t="s">
        <v>215</v>
      </c>
      <c r="T1696" t="s">
        <v>230</v>
      </c>
      <c r="U1696" t="s">
        <v>9756</v>
      </c>
      <c r="V1696">
        <v>4</v>
      </c>
      <c r="W1696">
        <v>11</v>
      </c>
      <c r="X1696" t="s">
        <v>218</v>
      </c>
      <c r="Z1696" t="s">
        <v>219</v>
      </c>
      <c r="AC1696">
        <v>0</v>
      </c>
      <c r="AE1696">
        <v>0</v>
      </c>
      <c r="AI1696" t="s">
        <v>220</v>
      </c>
      <c r="AJ1696" t="s">
        <v>221</v>
      </c>
      <c r="AK1696" s="15">
        <v>38777</v>
      </c>
      <c r="AL1696">
        <v>12261.55</v>
      </c>
      <c r="AM1696">
        <f t="shared" si="78"/>
        <v>58</v>
      </c>
      <c r="AN1696" t="str">
        <f t="shared" si="79"/>
        <v>54-58</v>
      </c>
      <c r="AO1696" t="str">
        <f t="shared" si="80"/>
        <v>12.000 a 13.999</v>
      </c>
    </row>
    <row r="1697" spans="1:41" x14ac:dyDescent="0.25">
      <c r="A1697" t="s">
        <v>5988</v>
      </c>
      <c r="B1697" t="s">
        <v>207</v>
      </c>
      <c r="C1697">
        <v>3051223</v>
      </c>
      <c r="D1697">
        <v>9185478652</v>
      </c>
      <c r="E1697" t="s">
        <v>5989</v>
      </c>
      <c r="F1697" t="s">
        <v>233</v>
      </c>
      <c r="G1697" t="s">
        <v>5990</v>
      </c>
      <c r="H1697" t="s">
        <v>225</v>
      </c>
      <c r="I1697" t="s">
        <v>212</v>
      </c>
      <c r="K1697" t="s">
        <v>317</v>
      </c>
      <c r="M1697">
        <v>410</v>
      </c>
      <c r="N1697" t="s">
        <v>1567</v>
      </c>
      <c r="O1697" t="s">
        <v>215</v>
      </c>
      <c r="P1697">
        <v>410</v>
      </c>
      <c r="Q1697" t="s">
        <v>1567</v>
      </c>
      <c r="R1697" t="s">
        <v>215</v>
      </c>
      <c r="T1697" t="s">
        <v>263</v>
      </c>
      <c r="U1697" t="s">
        <v>9755</v>
      </c>
      <c r="V1697">
        <v>3</v>
      </c>
      <c r="W1697">
        <v>3</v>
      </c>
      <c r="X1697" t="s">
        <v>218</v>
      </c>
      <c r="Z1697" t="s">
        <v>219</v>
      </c>
      <c r="AC1697">
        <v>0</v>
      </c>
      <c r="AE1697">
        <v>0</v>
      </c>
      <c r="AI1697" t="s">
        <v>220</v>
      </c>
      <c r="AJ1697" t="s">
        <v>221</v>
      </c>
      <c r="AK1697" s="15">
        <v>43271</v>
      </c>
      <c r="AL1697">
        <v>5275.47</v>
      </c>
      <c r="AM1697">
        <f t="shared" si="78"/>
        <v>30</v>
      </c>
      <c r="AN1697" t="str">
        <f t="shared" si="79"/>
        <v>29-33</v>
      </c>
      <c r="AO1697" t="str">
        <f t="shared" si="80"/>
        <v>4.000 a 5.999</v>
      </c>
    </row>
    <row r="1698" spans="1:41" x14ac:dyDescent="0.25">
      <c r="A1698" t="s">
        <v>5991</v>
      </c>
      <c r="B1698" t="s">
        <v>207</v>
      </c>
      <c r="C1698">
        <v>412309</v>
      </c>
      <c r="D1698">
        <v>48165646672</v>
      </c>
      <c r="E1698" t="s">
        <v>5992</v>
      </c>
      <c r="F1698" t="s">
        <v>233</v>
      </c>
      <c r="G1698" t="s">
        <v>5993</v>
      </c>
      <c r="H1698" t="s">
        <v>225</v>
      </c>
      <c r="I1698" t="s">
        <v>212</v>
      </c>
      <c r="K1698" t="s">
        <v>213</v>
      </c>
      <c r="L1698" t="s">
        <v>637</v>
      </c>
      <c r="M1698">
        <v>399</v>
      </c>
      <c r="N1698" t="s">
        <v>525</v>
      </c>
      <c r="O1698" t="s">
        <v>298</v>
      </c>
      <c r="P1698">
        <v>399</v>
      </c>
      <c r="Q1698" t="s">
        <v>525</v>
      </c>
      <c r="R1698" t="s">
        <v>298</v>
      </c>
      <c r="T1698" t="s">
        <v>230</v>
      </c>
      <c r="U1698" t="s">
        <v>9756</v>
      </c>
      <c r="V1698">
        <v>1</v>
      </c>
      <c r="W1698">
        <v>16</v>
      </c>
      <c r="X1698" t="s">
        <v>218</v>
      </c>
      <c r="Z1698" t="s">
        <v>219</v>
      </c>
      <c r="AC1698">
        <v>0</v>
      </c>
      <c r="AE1698">
        <v>0</v>
      </c>
      <c r="AI1698" t="s">
        <v>220</v>
      </c>
      <c r="AJ1698" t="s">
        <v>221</v>
      </c>
      <c r="AK1698" s="15">
        <v>30195</v>
      </c>
      <c r="AL1698">
        <v>14470.74</v>
      </c>
      <c r="AM1698">
        <f t="shared" si="78"/>
        <v>70</v>
      </c>
      <c r="AN1698" t="str">
        <f t="shared" si="79"/>
        <v>69 ou mais</v>
      </c>
      <c r="AO1698" t="str">
        <f t="shared" si="80"/>
        <v>14.000 a 15.999</v>
      </c>
    </row>
    <row r="1699" spans="1:41" x14ac:dyDescent="0.25">
      <c r="A1699" t="s">
        <v>5994</v>
      </c>
      <c r="B1699" t="s">
        <v>207</v>
      </c>
      <c r="C1699">
        <v>2248946</v>
      </c>
      <c r="D1699">
        <v>8604643699</v>
      </c>
      <c r="E1699" t="s">
        <v>5995</v>
      </c>
      <c r="F1699" t="s">
        <v>233</v>
      </c>
      <c r="G1699" t="s">
        <v>5996</v>
      </c>
      <c r="H1699" t="s">
        <v>225</v>
      </c>
      <c r="I1699" t="s">
        <v>212</v>
      </c>
      <c r="K1699" t="s">
        <v>213</v>
      </c>
      <c r="M1699">
        <v>607</v>
      </c>
      <c r="N1699" t="s">
        <v>3586</v>
      </c>
      <c r="O1699" t="s">
        <v>215</v>
      </c>
      <c r="P1699">
        <v>262</v>
      </c>
      <c r="Q1699" t="s">
        <v>352</v>
      </c>
      <c r="R1699" t="s">
        <v>215</v>
      </c>
      <c r="T1699" t="s">
        <v>217</v>
      </c>
      <c r="U1699" t="s">
        <v>9755</v>
      </c>
      <c r="V1699">
        <v>4</v>
      </c>
      <c r="W1699">
        <v>5</v>
      </c>
      <c r="X1699" t="s">
        <v>218</v>
      </c>
      <c r="Z1699" t="s">
        <v>219</v>
      </c>
      <c r="AC1699">
        <v>0</v>
      </c>
      <c r="AE1699">
        <v>0</v>
      </c>
      <c r="AI1699" t="s">
        <v>220</v>
      </c>
      <c r="AJ1699" t="s">
        <v>221</v>
      </c>
      <c r="AK1699" s="15">
        <v>42251</v>
      </c>
      <c r="AL1699">
        <v>4319.09</v>
      </c>
      <c r="AM1699">
        <f t="shared" si="78"/>
        <v>34</v>
      </c>
      <c r="AN1699" t="str">
        <f t="shared" si="79"/>
        <v>34-38</v>
      </c>
      <c r="AO1699" t="str">
        <f t="shared" si="80"/>
        <v>4.000 a 5.999</v>
      </c>
    </row>
    <row r="1700" spans="1:41" x14ac:dyDescent="0.25">
      <c r="A1700" t="s">
        <v>5997</v>
      </c>
      <c r="B1700" t="s">
        <v>239</v>
      </c>
      <c r="C1700">
        <v>1531996</v>
      </c>
      <c r="D1700">
        <v>48164330663</v>
      </c>
      <c r="E1700" t="s">
        <v>5998</v>
      </c>
      <c r="F1700" t="s">
        <v>233</v>
      </c>
      <c r="G1700" t="s">
        <v>5999</v>
      </c>
      <c r="H1700" t="s">
        <v>225</v>
      </c>
      <c r="I1700" t="s">
        <v>212</v>
      </c>
      <c r="K1700" t="s">
        <v>213</v>
      </c>
      <c r="L1700" t="s">
        <v>261</v>
      </c>
      <c r="M1700">
        <v>748</v>
      </c>
      <c r="N1700" t="s">
        <v>6000</v>
      </c>
      <c r="O1700" t="s">
        <v>283</v>
      </c>
      <c r="P1700">
        <v>743</v>
      </c>
      <c r="Q1700" t="s">
        <v>282</v>
      </c>
      <c r="R1700" t="s">
        <v>283</v>
      </c>
      <c r="T1700" t="s">
        <v>230</v>
      </c>
      <c r="U1700" t="s">
        <v>9755</v>
      </c>
      <c r="V1700">
        <v>3</v>
      </c>
      <c r="W1700">
        <v>12</v>
      </c>
      <c r="X1700" t="s">
        <v>218</v>
      </c>
      <c r="Z1700" t="s">
        <v>219</v>
      </c>
      <c r="AC1700">
        <v>0</v>
      </c>
      <c r="AE1700">
        <v>0</v>
      </c>
      <c r="AI1700" t="s">
        <v>220</v>
      </c>
      <c r="AJ1700" t="s">
        <v>221</v>
      </c>
      <c r="AK1700" s="15">
        <v>38861</v>
      </c>
      <c r="AL1700">
        <v>6575.53</v>
      </c>
      <c r="AM1700">
        <f t="shared" si="78"/>
        <v>65</v>
      </c>
      <c r="AN1700" t="str">
        <f t="shared" si="79"/>
        <v>64-68</v>
      </c>
      <c r="AO1700" t="str">
        <f t="shared" si="80"/>
        <v>6.000 a 7.999</v>
      </c>
    </row>
    <row r="1701" spans="1:41" x14ac:dyDescent="0.25">
      <c r="A1701" t="s">
        <v>6001</v>
      </c>
      <c r="B1701" t="s">
        <v>207</v>
      </c>
      <c r="C1701">
        <v>1434314</v>
      </c>
      <c r="D1701">
        <v>85613363749</v>
      </c>
      <c r="E1701" t="s">
        <v>6002</v>
      </c>
      <c r="F1701" t="s">
        <v>233</v>
      </c>
      <c r="G1701" t="s">
        <v>6003</v>
      </c>
      <c r="H1701" t="s">
        <v>211</v>
      </c>
      <c r="I1701" t="s">
        <v>212</v>
      </c>
      <c r="K1701" t="s">
        <v>514</v>
      </c>
      <c r="L1701" t="s">
        <v>6004</v>
      </c>
      <c r="M1701">
        <v>1217</v>
      </c>
      <c r="N1701" t="s">
        <v>914</v>
      </c>
      <c r="O1701" t="s">
        <v>228</v>
      </c>
      <c r="P1701">
        <v>29</v>
      </c>
      <c r="Q1701" t="s">
        <v>229</v>
      </c>
      <c r="R1701" t="s">
        <v>215</v>
      </c>
      <c r="T1701" t="s">
        <v>290</v>
      </c>
      <c r="U1701" t="s">
        <v>9754</v>
      </c>
      <c r="V1701">
        <v>1</v>
      </c>
      <c r="W1701">
        <v>9</v>
      </c>
      <c r="X1701" t="s">
        <v>218</v>
      </c>
      <c r="Z1701" t="s">
        <v>219</v>
      </c>
      <c r="AC1701">
        <v>0</v>
      </c>
      <c r="AE1701">
        <v>0</v>
      </c>
      <c r="AI1701" t="s">
        <v>220</v>
      </c>
      <c r="AJ1701" t="s">
        <v>221</v>
      </c>
      <c r="AK1701" s="15">
        <v>37935</v>
      </c>
      <c r="AL1701">
        <v>2641.55</v>
      </c>
      <c r="AM1701">
        <f t="shared" si="78"/>
        <v>57</v>
      </c>
      <c r="AN1701" t="str">
        <f t="shared" si="79"/>
        <v>54-58</v>
      </c>
      <c r="AO1701" t="str">
        <f t="shared" si="80"/>
        <v>2.000 a 3.999</v>
      </c>
    </row>
    <row r="1702" spans="1:41" x14ac:dyDescent="0.25">
      <c r="A1702" t="s">
        <v>6005</v>
      </c>
      <c r="B1702" t="s">
        <v>207</v>
      </c>
      <c r="C1702">
        <v>2071907</v>
      </c>
      <c r="D1702">
        <v>6072978673</v>
      </c>
      <c r="E1702" t="s">
        <v>6006</v>
      </c>
      <c r="F1702" t="s">
        <v>233</v>
      </c>
      <c r="G1702" t="s">
        <v>6007</v>
      </c>
      <c r="H1702" t="s">
        <v>211</v>
      </c>
      <c r="I1702" t="s">
        <v>212</v>
      </c>
      <c r="K1702" t="s">
        <v>213</v>
      </c>
      <c r="M1702">
        <v>715</v>
      </c>
      <c r="N1702" t="s">
        <v>846</v>
      </c>
      <c r="O1702" t="s">
        <v>228</v>
      </c>
      <c r="P1702">
        <v>581</v>
      </c>
      <c r="Q1702" t="s">
        <v>455</v>
      </c>
      <c r="R1702" t="s">
        <v>228</v>
      </c>
      <c r="T1702" t="s">
        <v>263</v>
      </c>
      <c r="U1702" t="s">
        <v>9756</v>
      </c>
      <c r="V1702">
        <v>4</v>
      </c>
      <c r="W1702">
        <v>7</v>
      </c>
      <c r="X1702" t="s">
        <v>218</v>
      </c>
      <c r="Z1702" t="s">
        <v>219</v>
      </c>
      <c r="AC1702">
        <v>0</v>
      </c>
      <c r="AE1702">
        <v>0</v>
      </c>
      <c r="AI1702" t="s">
        <v>220</v>
      </c>
      <c r="AJ1702" t="s">
        <v>221</v>
      </c>
      <c r="AK1702" s="15">
        <v>41603</v>
      </c>
      <c r="AL1702">
        <v>10400.89</v>
      </c>
      <c r="AM1702">
        <f t="shared" si="78"/>
        <v>39</v>
      </c>
      <c r="AN1702" t="str">
        <f t="shared" si="79"/>
        <v>39-43</v>
      </c>
      <c r="AO1702" t="str">
        <f t="shared" si="80"/>
        <v>10.000 a 11.999</v>
      </c>
    </row>
    <row r="1703" spans="1:41" x14ac:dyDescent="0.25">
      <c r="A1703" t="s">
        <v>6008</v>
      </c>
      <c r="B1703" t="s">
        <v>207</v>
      </c>
      <c r="C1703">
        <v>1672913</v>
      </c>
      <c r="D1703">
        <v>2863718800</v>
      </c>
      <c r="E1703" t="s">
        <v>6009</v>
      </c>
      <c r="F1703" t="s">
        <v>233</v>
      </c>
      <c r="G1703" t="s">
        <v>6010</v>
      </c>
      <c r="H1703" t="s">
        <v>225</v>
      </c>
      <c r="I1703" t="s">
        <v>212</v>
      </c>
      <c r="K1703" t="s">
        <v>317</v>
      </c>
      <c r="L1703" t="s">
        <v>6011</v>
      </c>
      <c r="M1703">
        <v>816</v>
      </c>
      <c r="N1703" t="s">
        <v>582</v>
      </c>
      <c r="O1703" t="s">
        <v>215</v>
      </c>
      <c r="P1703">
        <v>808</v>
      </c>
      <c r="Q1703" t="s">
        <v>583</v>
      </c>
      <c r="R1703" t="s">
        <v>215</v>
      </c>
      <c r="T1703" t="s">
        <v>230</v>
      </c>
      <c r="U1703" t="s">
        <v>9756</v>
      </c>
      <c r="V1703">
        <v>1</v>
      </c>
      <c r="W1703">
        <v>10</v>
      </c>
      <c r="X1703" t="s">
        <v>218</v>
      </c>
      <c r="Z1703" t="s">
        <v>219</v>
      </c>
      <c r="AC1703">
        <v>0</v>
      </c>
      <c r="AE1703">
        <v>0</v>
      </c>
      <c r="AI1703" t="s">
        <v>220</v>
      </c>
      <c r="AJ1703" t="s">
        <v>221</v>
      </c>
      <c r="AK1703" s="15">
        <v>39835</v>
      </c>
      <c r="AL1703">
        <v>8966.61</v>
      </c>
      <c r="AM1703">
        <f t="shared" si="78"/>
        <v>59</v>
      </c>
      <c r="AN1703" t="str">
        <f t="shared" si="79"/>
        <v>59-63</v>
      </c>
      <c r="AO1703" t="str">
        <f t="shared" si="80"/>
        <v>8.000 a 9.999</v>
      </c>
    </row>
    <row r="1704" spans="1:41" x14ac:dyDescent="0.25">
      <c r="A1704" t="s">
        <v>6012</v>
      </c>
      <c r="B1704" t="s">
        <v>239</v>
      </c>
      <c r="C1704">
        <v>1434223</v>
      </c>
      <c r="D1704">
        <v>76839940659</v>
      </c>
      <c r="E1704" t="s">
        <v>6013</v>
      </c>
      <c r="F1704" t="s">
        <v>233</v>
      </c>
      <c r="G1704" t="s">
        <v>6014</v>
      </c>
      <c r="H1704" t="s">
        <v>211</v>
      </c>
      <c r="I1704" t="s">
        <v>212</v>
      </c>
      <c r="K1704" t="s">
        <v>213</v>
      </c>
      <c r="L1704" t="s">
        <v>401</v>
      </c>
      <c r="M1704">
        <v>491</v>
      </c>
      <c r="N1704" t="s">
        <v>935</v>
      </c>
      <c r="O1704" t="s">
        <v>244</v>
      </c>
      <c r="P1704">
        <v>211</v>
      </c>
      <c r="Q1704" t="s">
        <v>245</v>
      </c>
      <c r="R1704" t="s">
        <v>244</v>
      </c>
      <c r="T1704" t="s">
        <v>771</v>
      </c>
      <c r="U1704" t="s">
        <v>9754</v>
      </c>
      <c r="V1704">
        <v>2</v>
      </c>
      <c r="W1704">
        <v>11</v>
      </c>
      <c r="X1704" t="s">
        <v>218</v>
      </c>
      <c r="Z1704" t="s">
        <v>219</v>
      </c>
      <c r="AC1704">
        <v>0</v>
      </c>
      <c r="AE1704">
        <v>0</v>
      </c>
      <c r="AI1704" t="s">
        <v>220</v>
      </c>
      <c r="AJ1704" t="s">
        <v>221</v>
      </c>
      <c r="AK1704" s="15">
        <v>37935</v>
      </c>
      <c r="AL1704">
        <v>6484.46</v>
      </c>
      <c r="AM1704">
        <f t="shared" si="78"/>
        <v>58</v>
      </c>
      <c r="AN1704" t="str">
        <f t="shared" si="79"/>
        <v>54-58</v>
      </c>
      <c r="AO1704" t="str">
        <f t="shared" si="80"/>
        <v>6.000 a 7.999</v>
      </c>
    </row>
    <row r="1705" spans="1:41" x14ac:dyDescent="0.25">
      <c r="A1705" t="s">
        <v>6015</v>
      </c>
      <c r="B1705" t="s">
        <v>239</v>
      </c>
      <c r="C1705">
        <v>1217209</v>
      </c>
      <c r="D1705">
        <v>68672888634</v>
      </c>
      <c r="E1705" t="s">
        <v>6016</v>
      </c>
      <c r="F1705" t="s">
        <v>233</v>
      </c>
      <c r="G1705" t="s">
        <v>6017</v>
      </c>
      <c r="H1705" t="s">
        <v>225</v>
      </c>
      <c r="I1705" t="s">
        <v>212</v>
      </c>
      <c r="K1705" t="s">
        <v>213</v>
      </c>
      <c r="L1705" t="s">
        <v>401</v>
      </c>
      <c r="M1705">
        <v>771</v>
      </c>
      <c r="N1705" t="s">
        <v>303</v>
      </c>
      <c r="O1705" t="s">
        <v>283</v>
      </c>
      <c r="P1705">
        <v>746</v>
      </c>
      <c r="Q1705" t="s">
        <v>289</v>
      </c>
      <c r="R1705" t="s">
        <v>283</v>
      </c>
      <c r="T1705" t="s">
        <v>263</v>
      </c>
      <c r="U1705" t="s">
        <v>9756</v>
      </c>
      <c r="V1705">
        <v>3</v>
      </c>
      <c r="W1705">
        <v>13</v>
      </c>
      <c r="X1705" t="s">
        <v>218</v>
      </c>
      <c r="Z1705" t="s">
        <v>219</v>
      </c>
      <c r="AC1705">
        <v>0</v>
      </c>
      <c r="AE1705">
        <v>0</v>
      </c>
      <c r="AI1705" t="s">
        <v>220</v>
      </c>
      <c r="AJ1705" t="s">
        <v>304</v>
      </c>
      <c r="AK1705" s="15">
        <v>37561</v>
      </c>
      <c r="AL1705">
        <v>13305.54</v>
      </c>
      <c r="AM1705">
        <f t="shared" si="78"/>
        <v>53</v>
      </c>
      <c r="AN1705" t="str">
        <f t="shared" si="79"/>
        <v>49-53</v>
      </c>
      <c r="AO1705" t="str">
        <f t="shared" si="80"/>
        <v>12.000 a 13.999</v>
      </c>
    </row>
    <row r="1706" spans="1:41" x14ac:dyDescent="0.25">
      <c r="A1706" t="s">
        <v>6018</v>
      </c>
      <c r="B1706" t="s">
        <v>239</v>
      </c>
      <c r="C1706">
        <v>2313011</v>
      </c>
      <c r="D1706">
        <v>87019078672</v>
      </c>
      <c r="E1706" t="s">
        <v>6019</v>
      </c>
      <c r="F1706" t="s">
        <v>233</v>
      </c>
      <c r="G1706" t="s">
        <v>6020</v>
      </c>
      <c r="H1706" t="s">
        <v>225</v>
      </c>
      <c r="I1706" t="s">
        <v>212</v>
      </c>
      <c r="K1706" t="s">
        <v>213</v>
      </c>
      <c r="L1706" t="s">
        <v>6021</v>
      </c>
      <c r="M1706">
        <v>771</v>
      </c>
      <c r="N1706" t="s">
        <v>303</v>
      </c>
      <c r="O1706" t="s">
        <v>283</v>
      </c>
      <c r="P1706">
        <v>746</v>
      </c>
      <c r="Q1706" t="s">
        <v>289</v>
      </c>
      <c r="R1706" t="s">
        <v>283</v>
      </c>
      <c r="T1706" t="s">
        <v>230</v>
      </c>
      <c r="U1706" t="s">
        <v>9756</v>
      </c>
      <c r="V1706">
        <v>4</v>
      </c>
      <c r="W1706">
        <v>12</v>
      </c>
      <c r="X1706" t="s">
        <v>218</v>
      </c>
      <c r="Z1706" t="s">
        <v>219</v>
      </c>
      <c r="AC1706">
        <v>0</v>
      </c>
      <c r="AE1706">
        <v>0</v>
      </c>
      <c r="AI1706" t="s">
        <v>220</v>
      </c>
      <c r="AJ1706" t="s">
        <v>221</v>
      </c>
      <c r="AK1706" s="15">
        <v>38147</v>
      </c>
      <c r="AL1706">
        <v>24106.37</v>
      </c>
      <c r="AM1706">
        <f t="shared" si="78"/>
        <v>47</v>
      </c>
      <c r="AN1706" t="str">
        <f t="shared" si="79"/>
        <v>44-48</v>
      </c>
      <c r="AO1706" t="str">
        <f t="shared" si="80"/>
        <v>20.000 ou mais</v>
      </c>
    </row>
    <row r="1707" spans="1:41" x14ac:dyDescent="0.25">
      <c r="A1707" t="s">
        <v>6022</v>
      </c>
      <c r="B1707" t="s">
        <v>207</v>
      </c>
      <c r="C1707">
        <v>1005793</v>
      </c>
      <c r="D1707">
        <v>8966616607</v>
      </c>
      <c r="E1707" t="s">
        <v>6023</v>
      </c>
      <c r="F1707" t="s">
        <v>233</v>
      </c>
      <c r="G1707" t="s">
        <v>6024</v>
      </c>
      <c r="H1707" t="s">
        <v>211</v>
      </c>
      <c r="I1707" t="s">
        <v>212</v>
      </c>
      <c r="K1707" t="s">
        <v>213</v>
      </c>
      <c r="M1707">
        <v>92</v>
      </c>
      <c r="N1707" t="s">
        <v>724</v>
      </c>
      <c r="O1707" t="s">
        <v>228</v>
      </c>
      <c r="P1707">
        <v>92</v>
      </c>
      <c r="Q1707" t="s">
        <v>724</v>
      </c>
      <c r="R1707" t="s">
        <v>228</v>
      </c>
      <c r="T1707" t="s">
        <v>263</v>
      </c>
      <c r="U1707" t="s">
        <v>9756</v>
      </c>
      <c r="V1707">
        <v>3</v>
      </c>
      <c r="W1707">
        <v>5</v>
      </c>
      <c r="X1707" t="s">
        <v>218</v>
      </c>
      <c r="Z1707" t="s">
        <v>219</v>
      </c>
      <c r="AC1707">
        <v>0</v>
      </c>
      <c r="AE1707">
        <v>0</v>
      </c>
      <c r="AI1707" t="s">
        <v>220</v>
      </c>
      <c r="AJ1707" t="s">
        <v>221</v>
      </c>
      <c r="AK1707" s="15">
        <v>42411</v>
      </c>
      <c r="AL1707">
        <v>18567.82</v>
      </c>
      <c r="AM1707">
        <f t="shared" si="78"/>
        <v>34</v>
      </c>
      <c r="AN1707" t="str">
        <f t="shared" si="79"/>
        <v>34-38</v>
      </c>
      <c r="AO1707" t="str">
        <f t="shared" si="80"/>
        <v>18.000 a 19.999</v>
      </c>
    </row>
    <row r="1708" spans="1:41" x14ac:dyDescent="0.25">
      <c r="A1708" t="s">
        <v>6025</v>
      </c>
      <c r="B1708" t="s">
        <v>239</v>
      </c>
      <c r="C1708">
        <v>412804</v>
      </c>
      <c r="D1708">
        <v>67826326672</v>
      </c>
      <c r="E1708" t="s">
        <v>6026</v>
      </c>
      <c r="F1708" t="s">
        <v>233</v>
      </c>
      <c r="G1708" t="s">
        <v>4655</v>
      </c>
      <c r="H1708" t="s">
        <v>225</v>
      </c>
      <c r="I1708" t="s">
        <v>212</v>
      </c>
      <c r="K1708" t="s">
        <v>242</v>
      </c>
      <c r="L1708" t="s">
        <v>4656</v>
      </c>
      <c r="M1708">
        <v>754</v>
      </c>
      <c r="N1708" t="s">
        <v>2373</v>
      </c>
      <c r="O1708" t="s">
        <v>283</v>
      </c>
      <c r="P1708">
        <v>743</v>
      </c>
      <c r="Q1708" t="s">
        <v>282</v>
      </c>
      <c r="R1708" t="s">
        <v>283</v>
      </c>
      <c r="T1708" t="s">
        <v>462</v>
      </c>
      <c r="U1708" t="s">
        <v>9753</v>
      </c>
      <c r="V1708">
        <v>4</v>
      </c>
      <c r="W1708">
        <v>16</v>
      </c>
      <c r="X1708" t="s">
        <v>218</v>
      </c>
      <c r="Z1708" t="s">
        <v>219</v>
      </c>
      <c r="AC1708">
        <v>0</v>
      </c>
      <c r="AE1708">
        <v>0</v>
      </c>
      <c r="AI1708" t="s">
        <v>220</v>
      </c>
      <c r="AJ1708" t="s">
        <v>221</v>
      </c>
      <c r="AK1708" s="15">
        <v>31828</v>
      </c>
      <c r="AL1708">
        <v>3910.48</v>
      </c>
      <c r="AM1708">
        <f t="shared" si="78"/>
        <v>55</v>
      </c>
      <c r="AN1708" t="str">
        <f t="shared" si="79"/>
        <v>54-58</v>
      </c>
      <c r="AO1708" t="str">
        <f t="shared" si="80"/>
        <v>2.000 a 3.999</v>
      </c>
    </row>
    <row r="1709" spans="1:41" x14ac:dyDescent="0.25">
      <c r="A1709" t="s">
        <v>6027</v>
      </c>
      <c r="B1709" t="s">
        <v>207</v>
      </c>
      <c r="C1709">
        <v>3038114</v>
      </c>
      <c r="D1709">
        <v>8519499678</v>
      </c>
      <c r="E1709" t="s">
        <v>6028</v>
      </c>
      <c r="F1709" t="s">
        <v>233</v>
      </c>
      <c r="G1709" t="s">
        <v>6029</v>
      </c>
      <c r="H1709" t="s">
        <v>225</v>
      </c>
      <c r="I1709" t="s">
        <v>212</v>
      </c>
      <c r="K1709" t="s">
        <v>213</v>
      </c>
      <c r="M1709">
        <v>349</v>
      </c>
      <c r="N1709" t="s">
        <v>277</v>
      </c>
      <c r="O1709" t="s">
        <v>215</v>
      </c>
      <c r="P1709">
        <v>349</v>
      </c>
      <c r="Q1709" t="s">
        <v>277</v>
      </c>
      <c r="R1709" t="s">
        <v>215</v>
      </c>
      <c r="T1709" t="s">
        <v>217</v>
      </c>
      <c r="U1709" t="s">
        <v>9755</v>
      </c>
      <c r="V1709">
        <v>4</v>
      </c>
      <c r="W1709">
        <v>4</v>
      </c>
      <c r="X1709" t="s">
        <v>218</v>
      </c>
      <c r="Z1709" t="s">
        <v>219</v>
      </c>
      <c r="AC1709">
        <v>0</v>
      </c>
      <c r="AE1709">
        <v>0</v>
      </c>
      <c r="AI1709" t="s">
        <v>220</v>
      </c>
      <c r="AJ1709" t="s">
        <v>221</v>
      </c>
      <c r="AK1709" s="15">
        <v>43200</v>
      </c>
      <c r="AL1709">
        <v>4001.88</v>
      </c>
      <c r="AM1709">
        <f t="shared" si="78"/>
        <v>30</v>
      </c>
      <c r="AN1709" t="str">
        <f t="shared" si="79"/>
        <v>29-33</v>
      </c>
      <c r="AO1709" t="str">
        <f t="shared" si="80"/>
        <v>4.000 a 5.999</v>
      </c>
    </row>
    <row r="1710" spans="1:41" x14ac:dyDescent="0.25">
      <c r="A1710" t="s">
        <v>6030</v>
      </c>
      <c r="B1710" t="s">
        <v>207</v>
      </c>
      <c r="C1710">
        <v>1874234</v>
      </c>
      <c r="D1710">
        <v>1438157681</v>
      </c>
      <c r="E1710" t="s">
        <v>6031</v>
      </c>
      <c r="F1710" t="s">
        <v>233</v>
      </c>
      <c r="G1710" t="s">
        <v>6032</v>
      </c>
      <c r="H1710" t="s">
        <v>287</v>
      </c>
      <c r="I1710" t="s">
        <v>212</v>
      </c>
      <c r="K1710" t="s">
        <v>213</v>
      </c>
      <c r="M1710">
        <v>246</v>
      </c>
      <c r="N1710" t="s">
        <v>469</v>
      </c>
      <c r="O1710" t="s">
        <v>215</v>
      </c>
      <c r="P1710">
        <v>246</v>
      </c>
      <c r="Q1710" t="s">
        <v>469</v>
      </c>
      <c r="R1710" t="s">
        <v>215</v>
      </c>
      <c r="T1710" t="s">
        <v>217</v>
      </c>
      <c r="U1710" t="s">
        <v>9755</v>
      </c>
      <c r="V1710">
        <v>4</v>
      </c>
      <c r="W1710">
        <v>8</v>
      </c>
      <c r="X1710" t="s">
        <v>218</v>
      </c>
      <c r="Z1710" t="s">
        <v>219</v>
      </c>
      <c r="AC1710">
        <v>0</v>
      </c>
      <c r="AE1710">
        <v>0</v>
      </c>
      <c r="AI1710" t="s">
        <v>220</v>
      </c>
      <c r="AJ1710" t="s">
        <v>221</v>
      </c>
      <c r="AK1710" s="15">
        <v>40725</v>
      </c>
      <c r="AL1710">
        <v>4663.6499999999996</v>
      </c>
      <c r="AM1710">
        <f t="shared" si="78"/>
        <v>36</v>
      </c>
      <c r="AN1710" t="str">
        <f t="shared" si="79"/>
        <v>34-38</v>
      </c>
      <c r="AO1710" t="str">
        <f t="shared" si="80"/>
        <v>4.000 a 5.999</v>
      </c>
    </row>
    <row r="1711" spans="1:41" x14ac:dyDescent="0.25">
      <c r="A1711" t="s">
        <v>6033</v>
      </c>
      <c r="B1711" t="s">
        <v>207</v>
      </c>
      <c r="C1711">
        <v>1981349</v>
      </c>
      <c r="D1711">
        <v>6849358642</v>
      </c>
      <c r="E1711" t="s">
        <v>6034</v>
      </c>
      <c r="F1711" t="s">
        <v>233</v>
      </c>
      <c r="G1711" t="s">
        <v>6035</v>
      </c>
      <c r="H1711" t="s">
        <v>225</v>
      </c>
      <c r="I1711" t="s">
        <v>212</v>
      </c>
      <c r="K1711" t="s">
        <v>213</v>
      </c>
      <c r="M1711">
        <v>952</v>
      </c>
      <c r="N1711" t="s">
        <v>312</v>
      </c>
      <c r="O1711" t="s">
        <v>215</v>
      </c>
      <c r="P1711">
        <v>944</v>
      </c>
      <c r="Q1711" t="s">
        <v>313</v>
      </c>
      <c r="R1711" t="s">
        <v>215</v>
      </c>
      <c r="T1711" t="s">
        <v>230</v>
      </c>
      <c r="U1711" t="s">
        <v>9756</v>
      </c>
      <c r="V1711">
        <v>4</v>
      </c>
      <c r="W1711">
        <v>7</v>
      </c>
      <c r="X1711" t="s">
        <v>218</v>
      </c>
      <c r="Z1711" t="s">
        <v>219</v>
      </c>
      <c r="AC1711">
        <v>0</v>
      </c>
      <c r="AE1711">
        <v>0</v>
      </c>
      <c r="AI1711" t="s">
        <v>220</v>
      </c>
      <c r="AJ1711" t="s">
        <v>221</v>
      </c>
      <c r="AK1711" s="15">
        <v>41241</v>
      </c>
      <c r="AL1711">
        <v>8966.61</v>
      </c>
      <c r="AM1711">
        <f t="shared" si="78"/>
        <v>38</v>
      </c>
      <c r="AN1711" t="str">
        <f t="shared" si="79"/>
        <v>34-38</v>
      </c>
      <c r="AO1711" t="str">
        <f t="shared" si="80"/>
        <v>8.000 a 9.999</v>
      </c>
    </row>
    <row r="1712" spans="1:41" x14ac:dyDescent="0.25">
      <c r="A1712" t="s">
        <v>6036</v>
      </c>
      <c r="B1712" t="s">
        <v>207</v>
      </c>
      <c r="C1712">
        <v>1749600</v>
      </c>
      <c r="D1712">
        <v>36655171687</v>
      </c>
      <c r="E1712" t="s">
        <v>6037</v>
      </c>
      <c r="F1712" t="s">
        <v>233</v>
      </c>
      <c r="G1712" t="s">
        <v>6038</v>
      </c>
      <c r="H1712" t="s">
        <v>225</v>
      </c>
      <c r="I1712" t="s">
        <v>212</v>
      </c>
      <c r="K1712" t="s">
        <v>213</v>
      </c>
      <c r="M1712">
        <v>65</v>
      </c>
      <c r="N1712" t="s">
        <v>267</v>
      </c>
      <c r="O1712" t="s">
        <v>228</v>
      </c>
      <c r="P1712">
        <v>59</v>
      </c>
      <c r="Q1712" t="s">
        <v>251</v>
      </c>
      <c r="R1712" t="s">
        <v>215</v>
      </c>
      <c r="T1712" t="s">
        <v>217</v>
      </c>
      <c r="U1712" t="s">
        <v>9755</v>
      </c>
      <c r="V1712">
        <v>4</v>
      </c>
      <c r="W1712">
        <v>9</v>
      </c>
      <c r="X1712" t="s">
        <v>218</v>
      </c>
      <c r="Z1712" t="s">
        <v>219</v>
      </c>
      <c r="AC1712">
        <v>26413</v>
      </c>
      <c r="AD1712" t="s">
        <v>686</v>
      </c>
      <c r="AE1712">
        <v>0</v>
      </c>
      <c r="AI1712" t="s">
        <v>220</v>
      </c>
      <c r="AJ1712" t="s">
        <v>221</v>
      </c>
      <c r="AK1712" s="15">
        <v>41023</v>
      </c>
      <c r="AL1712">
        <v>5116.37</v>
      </c>
      <c r="AM1712">
        <f t="shared" si="78"/>
        <v>62</v>
      </c>
      <c r="AN1712" t="str">
        <f t="shared" si="79"/>
        <v>59-63</v>
      </c>
      <c r="AO1712" t="str">
        <f t="shared" si="80"/>
        <v>4.000 a 5.999</v>
      </c>
    </row>
    <row r="1713" spans="1:41" x14ac:dyDescent="0.25">
      <c r="A1713" t="s">
        <v>6039</v>
      </c>
      <c r="B1713" t="s">
        <v>207</v>
      </c>
      <c r="C1713">
        <v>2037551</v>
      </c>
      <c r="D1713">
        <v>6219567676</v>
      </c>
      <c r="E1713" t="s">
        <v>6040</v>
      </c>
      <c r="F1713" t="s">
        <v>233</v>
      </c>
      <c r="G1713" t="s">
        <v>6041</v>
      </c>
      <c r="H1713" t="s">
        <v>335</v>
      </c>
      <c r="I1713" t="s">
        <v>212</v>
      </c>
      <c r="K1713" t="s">
        <v>213</v>
      </c>
      <c r="M1713">
        <v>1172</v>
      </c>
      <c r="N1713" t="s">
        <v>1458</v>
      </c>
      <c r="O1713" t="s">
        <v>669</v>
      </c>
      <c r="P1713">
        <v>262</v>
      </c>
      <c r="Q1713" t="s">
        <v>352</v>
      </c>
      <c r="R1713" t="s">
        <v>215</v>
      </c>
      <c r="T1713" t="s">
        <v>230</v>
      </c>
      <c r="U1713" t="s">
        <v>9755</v>
      </c>
      <c r="V1713">
        <v>4</v>
      </c>
      <c r="W1713">
        <v>7</v>
      </c>
      <c r="X1713" t="s">
        <v>218</v>
      </c>
      <c r="Z1713" t="s">
        <v>219</v>
      </c>
      <c r="AC1713">
        <v>0</v>
      </c>
      <c r="AE1713">
        <v>0</v>
      </c>
      <c r="AI1713" t="s">
        <v>220</v>
      </c>
      <c r="AJ1713" t="s">
        <v>221</v>
      </c>
      <c r="AK1713" s="15">
        <v>41438</v>
      </c>
      <c r="AL1713">
        <v>5248.21</v>
      </c>
      <c r="AM1713">
        <f t="shared" si="78"/>
        <v>39</v>
      </c>
      <c r="AN1713" t="str">
        <f t="shared" si="79"/>
        <v>39-43</v>
      </c>
      <c r="AO1713" t="str">
        <f t="shared" si="80"/>
        <v>4.000 a 5.999</v>
      </c>
    </row>
    <row r="1714" spans="1:41" x14ac:dyDescent="0.25">
      <c r="A1714" t="s">
        <v>6042</v>
      </c>
      <c r="B1714" t="s">
        <v>239</v>
      </c>
      <c r="C1714">
        <v>2312950</v>
      </c>
      <c r="D1714">
        <v>90753925672</v>
      </c>
      <c r="E1714" t="s">
        <v>6043</v>
      </c>
      <c r="F1714" t="s">
        <v>233</v>
      </c>
      <c r="G1714" t="s">
        <v>6044</v>
      </c>
      <c r="H1714" t="s">
        <v>225</v>
      </c>
      <c r="I1714" t="s">
        <v>212</v>
      </c>
      <c r="K1714" t="s">
        <v>213</v>
      </c>
      <c r="L1714" t="s">
        <v>261</v>
      </c>
      <c r="M1714">
        <v>771</v>
      </c>
      <c r="N1714" t="s">
        <v>303</v>
      </c>
      <c r="O1714" t="s">
        <v>283</v>
      </c>
      <c r="P1714">
        <v>746</v>
      </c>
      <c r="Q1714" t="s">
        <v>289</v>
      </c>
      <c r="R1714" t="s">
        <v>283</v>
      </c>
      <c r="T1714" t="s">
        <v>217</v>
      </c>
      <c r="U1714" t="s">
        <v>9756</v>
      </c>
      <c r="V1714">
        <v>1</v>
      </c>
      <c r="W1714">
        <v>11</v>
      </c>
      <c r="X1714" t="s">
        <v>218</v>
      </c>
      <c r="Z1714" t="s">
        <v>219</v>
      </c>
      <c r="AC1714">
        <v>0</v>
      </c>
      <c r="AE1714">
        <v>0</v>
      </c>
      <c r="AI1714" t="s">
        <v>220</v>
      </c>
      <c r="AJ1714" t="s">
        <v>304</v>
      </c>
      <c r="AK1714" s="15">
        <v>37557</v>
      </c>
      <c r="AL1714">
        <v>7967.9</v>
      </c>
      <c r="AM1714">
        <f t="shared" si="78"/>
        <v>51</v>
      </c>
      <c r="AN1714" t="str">
        <f t="shared" si="79"/>
        <v>49-53</v>
      </c>
      <c r="AO1714" t="str">
        <f t="shared" si="80"/>
        <v>6.000 a 7.999</v>
      </c>
    </row>
    <row r="1715" spans="1:41" x14ac:dyDescent="0.25">
      <c r="A1715" t="s">
        <v>6045</v>
      </c>
      <c r="B1715" t="s">
        <v>207</v>
      </c>
      <c r="C1715">
        <v>412246</v>
      </c>
      <c r="D1715">
        <v>35198710687</v>
      </c>
      <c r="E1715" t="s">
        <v>6046</v>
      </c>
      <c r="F1715" t="s">
        <v>233</v>
      </c>
      <c r="G1715" t="s">
        <v>6047</v>
      </c>
      <c r="H1715" t="s">
        <v>211</v>
      </c>
      <c r="I1715" t="s">
        <v>212</v>
      </c>
      <c r="K1715" t="s">
        <v>213</v>
      </c>
      <c r="L1715" t="s">
        <v>637</v>
      </c>
      <c r="M1715">
        <v>71</v>
      </c>
      <c r="N1715" t="s">
        <v>498</v>
      </c>
      <c r="O1715" t="s">
        <v>215</v>
      </c>
      <c r="P1715">
        <v>59</v>
      </c>
      <c r="Q1715" t="s">
        <v>251</v>
      </c>
      <c r="R1715" t="s">
        <v>215</v>
      </c>
      <c r="T1715" t="s">
        <v>499</v>
      </c>
      <c r="U1715" t="s">
        <v>9755</v>
      </c>
      <c r="V1715">
        <v>4</v>
      </c>
      <c r="W1715">
        <v>16</v>
      </c>
      <c r="X1715" t="s">
        <v>218</v>
      </c>
      <c r="Z1715" t="s">
        <v>219</v>
      </c>
      <c r="AC1715">
        <v>0</v>
      </c>
      <c r="AE1715">
        <v>0</v>
      </c>
      <c r="AI1715" t="s">
        <v>220</v>
      </c>
      <c r="AJ1715" t="s">
        <v>221</v>
      </c>
      <c r="AK1715" s="15">
        <v>30498</v>
      </c>
      <c r="AL1715">
        <v>7543.67</v>
      </c>
      <c r="AM1715">
        <f t="shared" si="78"/>
        <v>61</v>
      </c>
      <c r="AN1715" t="str">
        <f t="shared" si="79"/>
        <v>59-63</v>
      </c>
      <c r="AO1715" t="str">
        <f t="shared" si="80"/>
        <v>6.000 a 7.999</v>
      </c>
    </row>
    <row r="1716" spans="1:41" x14ac:dyDescent="0.25">
      <c r="A1716" t="s">
        <v>6048</v>
      </c>
      <c r="B1716" t="s">
        <v>207</v>
      </c>
      <c r="C1716">
        <v>411156</v>
      </c>
      <c r="D1716">
        <v>30281199604</v>
      </c>
      <c r="E1716" t="s">
        <v>4619</v>
      </c>
      <c r="F1716" t="s">
        <v>233</v>
      </c>
      <c r="G1716" t="s">
        <v>6049</v>
      </c>
      <c r="H1716" t="s">
        <v>225</v>
      </c>
      <c r="I1716" t="s">
        <v>212</v>
      </c>
      <c r="K1716" t="s">
        <v>213</v>
      </c>
      <c r="L1716" t="s">
        <v>261</v>
      </c>
      <c r="M1716">
        <v>284</v>
      </c>
      <c r="N1716" t="s">
        <v>900</v>
      </c>
      <c r="O1716" t="s">
        <v>215</v>
      </c>
      <c r="P1716">
        <v>262</v>
      </c>
      <c r="Q1716" t="s">
        <v>352</v>
      </c>
      <c r="R1716" t="s">
        <v>215</v>
      </c>
      <c r="T1716" t="s">
        <v>217</v>
      </c>
      <c r="U1716" t="s">
        <v>9755</v>
      </c>
      <c r="V1716">
        <v>4</v>
      </c>
      <c r="W1716">
        <v>16</v>
      </c>
      <c r="X1716" t="s">
        <v>218</v>
      </c>
      <c r="Z1716" t="s">
        <v>219</v>
      </c>
      <c r="AC1716">
        <v>0</v>
      </c>
      <c r="AE1716">
        <v>0</v>
      </c>
      <c r="AI1716" t="s">
        <v>220</v>
      </c>
      <c r="AJ1716" t="s">
        <v>221</v>
      </c>
      <c r="AK1716" s="15">
        <v>28354</v>
      </c>
      <c r="AL1716">
        <v>9290.15</v>
      </c>
      <c r="AM1716">
        <f t="shared" si="78"/>
        <v>64</v>
      </c>
      <c r="AN1716" t="str">
        <f t="shared" si="79"/>
        <v>64-68</v>
      </c>
      <c r="AO1716" t="str">
        <f t="shared" si="80"/>
        <v>8.000 a 9.999</v>
      </c>
    </row>
    <row r="1717" spans="1:41" x14ac:dyDescent="0.25">
      <c r="A1717" t="s">
        <v>6050</v>
      </c>
      <c r="B1717" t="s">
        <v>207</v>
      </c>
      <c r="C1717">
        <v>412716</v>
      </c>
      <c r="D1717">
        <v>39374718634</v>
      </c>
      <c r="E1717" t="s">
        <v>6051</v>
      </c>
      <c r="F1717" t="s">
        <v>233</v>
      </c>
      <c r="G1717" t="s">
        <v>6052</v>
      </c>
      <c r="H1717" t="s">
        <v>225</v>
      </c>
      <c r="I1717" t="s">
        <v>212</v>
      </c>
      <c r="K1717" t="s">
        <v>213</v>
      </c>
      <c r="L1717" t="s">
        <v>577</v>
      </c>
      <c r="M1717">
        <v>694</v>
      </c>
      <c r="N1717" t="s">
        <v>1394</v>
      </c>
      <c r="O1717" t="s">
        <v>228</v>
      </c>
      <c r="P1717">
        <v>59</v>
      </c>
      <c r="Q1717" t="s">
        <v>251</v>
      </c>
      <c r="R1717" t="s">
        <v>215</v>
      </c>
      <c r="T1717" t="s">
        <v>462</v>
      </c>
      <c r="U1717" t="s">
        <v>9754</v>
      </c>
      <c r="V1717">
        <v>4</v>
      </c>
      <c r="W1717">
        <v>16</v>
      </c>
      <c r="X1717" t="s">
        <v>218</v>
      </c>
      <c r="Z1717" t="s">
        <v>219</v>
      </c>
      <c r="AC1717">
        <v>0</v>
      </c>
      <c r="AE1717">
        <v>0</v>
      </c>
      <c r="AI1717" t="s">
        <v>220</v>
      </c>
      <c r="AJ1717" t="s">
        <v>221</v>
      </c>
      <c r="AK1717" s="15">
        <v>31778</v>
      </c>
      <c r="AL1717">
        <v>5581.77</v>
      </c>
      <c r="AM1717">
        <f t="shared" si="78"/>
        <v>58</v>
      </c>
      <c r="AN1717" t="str">
        <f t="shared" si="79"/>
        <v>54-58</v>
      </c>
      <c r="AO1717" t="str">
        <f t="shared" si="80"/>
        <v>4.000 a 5.999</v>
      </c>
    </row>
    <row r="1718" spans="1:41" x14ac:dyDescent="0.25">
      <c r="A1718" t="s">
        <v>6053</v>
      </c>
      <c r="B1718" t="s">
        <v>207</v>
      </c>
      <c r="C1718">
        <v>1123466</v>
      </c>
      <c r="D1718">
        <v>80751016691</v>
      </c>
      <c r="E1718" t="s">
        <v>6054</v>
      </c>
      <c r="F1718" t="s">
        <v>233</v>
      </c>
      <c r="G1718" t="s">
        <v>6055</v>
      </c>
      <c r="H1718" t="s">
        <v>225</v>
      </c>
      <c r="I1718" t="s">
        <v>212</v>
      </c>
      <c r="K1718" t="s">
        <v>213</v>
      </c>
      <c r="L1718" t="s">
        <v>2372</v>
      </c>
      <c r="M1718">
        <v>122</v>
      </c>
      <c r="N1718" t="s">
        <v>953</v>
      </c>
      <c r="O1718" t="s">
        <v>215</v>
      </c>
      <c r="P1718">
        <v>122</v>
      </c>
      <c r="Q1718" t="s">
        <v>953</v>
      </c>
      <c r="R1718" t="s">
        <v>215</v>
      </c>
      <c r="T1718" t="s">
        <v>230</v>
      </c>
      <c r="U1718" t="s">
        <v>9755</v>
      </c>
      <c r="V1718">
        <v>4</v>
      </c>
      <c r="W1718">
        <v>16</v>
      </c>
      <c r="X1718" t="s">
        <v>218</v>
      </c>
      <c r="Z1718" t="s">
        <v>219</v>
      </c>
      <c r="AC1718">
        <v>0</v>
      </c>
      <c r="AE1718">
        <v>0</v>
      </c>
      <c r="AI1718" t="s">
        <v>220</v>
      </c>
      <c r="AJ1718" t="s">
        <v>221</v>
      </c>
      <c r="AK1718" s="15">
        <v>34708</v>
      </c>
      <c r="AL1718">
        <v>8087.52</v>
      </c>
      <c r="AM1718">
        <f t="shared" si="78"/>
        <v>49</v>
      </c>
      <c r="AN1718" t="str">
        <f t="shared" si="79"/>
        <v>49-53</v>
      </c>
      <c r="AO1718" t="str">
        <f t="shared" si="80"/>
        <v>8.000 a 9.999</v>
      </c>
    </row>
    <row r="1719" spans="1:41" x14ac:dyDescent="0.25">
      <c r="A1719" t="s">
        <v>6056</v>
      </c>
      <c r="B1719" t="s">
        <v>239</v>
      </c>
      <c r="C1719">
        <v>2345189</v>
      </c>
      <c r="D1719">
        <v>28805852600</v>
      </c>
      <c r="E1719" t="s">
        <v>6057</v>
      </c>
      <c r="F1719" t="s">
        <v>233</v>
      </c>
      <c r="G1719" t="s">
        <v>1642</v>
      </c>
      <c r="H1719" t="s">
        <v>211</v>
      </c>
      <c r="I1719" t="s">
        <v>212</v>
      </c>
      <c r="K1719" t="s">
        <v>213</v>
      </c>
      <c r="L1719" t="s">
        <v>261</v>
      </c>
      <c r="M1719">
        <v>746</v>
      </c>
      <c r="N1719" t="s">
        <v>289</v>
      </c>
      <c r="O1719" t="s">
        <v>283</v>
      </c>
      <c r="P1719">
        <v>746</v>
      </c>
      <c r="Q1719" t="s">
        <v>289</v>
      </c>
      <c r="R1719" t="s">
        <v>283</v>
      </c>
      <c r="T1719" t="s">
        <v>230</v>
      </c>
      <c r="U1719" t="s">
        <v>9756</v>
      </c>
      <c r="V1719">
        <v>3</v>
      </c>
      <c r="W1719">
        <v>13</v>
      </c>
      <c r="X1719" t="s">
        <v>218</v>
      </c>
      <c r="Z1719" t="s">
        <v>219</v>
      </c>
      <c r="AC1719">
        <v>0</v>
      </c>
      <c r="AE1719">
        <v>0</v>
      </c>
      <c r="AI1719" t="s">
        <v>220</v>
      </c>
      <c r="AJ1719" t="s">
        <v>221</v>
      </c>
      <c r="AK1719" s="15">
        <v>37553</v>
      </c>
      <c r="AL1719">
        <v>21734.26</v>
      </c>
      <c r="AM1719">
        <f t="shared" si="78"/>
        <v>69</v>
      </c>
      <c r="AN1719" t="str">
        <f t="shared" si="79"/>
        <v>69 ou mais</v>
      </c>
      <c r="AO1719" t="str">
        <f t="shared" si="80"/>
        <v>20.000 ou mais</v>
      </c>
    </row>
    <row r="1720" spans="1:41" x14ac:dyDescent="0.25">
      <c r="A1720" t="s">
        <v>6058</v>
      </c>
      <c r="B1720" t="s">
        <v>207</v>
      </c>
      <c r="C1720">
        <v>413562</v>
      </c>
      <c r="D1720">
        <v>51143429672</v>
      </c>
      <c r="E1720" t="s">
        <v>6059</v>
      </c>
      <c r="F1720" t="s">
        <v>233</v>
      </c>
      <c r="G1720" t="s">
        <v>6060</v>
      </c>
      <c r="H1720" t="s">
        <v>211</v>
      </c>
      <c r="I1720" t="s">
        <v>212</v>
      </c>
      <c r="K1720" t="s">
        <v>213</v>
      </c>
      <c r="L1720" t="s">
        <v>261</v>
      </c>
      <c r="M1720">
        <v>814</v>
      </c>
      <c r="N1720" t="s">
        <v>1556</v>
      </c>
      <c r="O1720" t="s">
        <v>215</v>
      </c>
      <c r="P1720">
        <v>808</v>
      </c>
      <c r="Q1720" t="s">
        <v>583</v>
      </c>
      <c r="R1720" t="s">
        <v>215</v>
      </c>
      <c r="T1720" t="s">
        <v>217</v>
      </c>
      <c r="U1720" t="s">
        <v>9754</v>
      </c>
      <c r="V1720">
        <v>4</v>
      </c>
      <c r="W1720">
        <v>16</v>
      </c>
      <c r="X1720" t="s">
        <v>218</v>
      </c>
      <c r="Z1720" t="s">
        <v>219</v>
      </c>
      <c r="AC1720">
        <v>0</v>
      </c>
      <c r="AE1720">
        <v>0</v>
      </c>
      <c r="AI1720" t="s">
        <v>220</v>
      </c>
      <c r="AJ1720" t="s">
        <v>221</v>
      </c>
      <c r="AK1720" s="15">
        <v>33429</v>
      </c>
      <c r="AL1720">
        <v>5305.59</v>
      </c>
      <c r="AM1720">
        <f t="shared" si="78"/>
        <v>54</v>
      </c>
      <c r="AN1720" t="str">
        <f t="shared" si="79"/>
        <v>54-58</v>
      </c>
      <c r="AO1720" t="str">
        <f t="shared" si="80"/>
        <v>4.000 a 5.999</v>
      </c>
    </row>
    <row r="1721" spans="1:41" x14ac:dyDescent="0.25">
      <c r="A1721" t="s">
        <v>6061</v>
      </c>
      <c r="B1721" t="s">
        <v>207</v>
      </c>
      <c r="C1721">
        <v>2094750</v>
      </c>
      <c r="D1721">
        <v>9409089646</v>
      </c>
      <c r="E1721" t="s">
        <v>6062</v>
      </c>
      <c r="F1721" t="s">
        <v>209</v>
      </c>
      <c r="G1721" t="s">
        <v>6063</v>
      </c>
      <c r="H1721" t="s">
        <v>287</v>
      </c>
      <c r="I1721" t="s">
        <v>212</v>
      </c>
      <c r="K1721" t="s">
        <v>213</v>
      </c>
      <c r="M1721">
        <v>363</v>
      </c>
      <c r="N1721" t="s">
        <v>730</v>
      </c>
      <c r="O1721" t="s">
        <v>215</v>
      </c>
      <c r="P1721">
        <v>363</v>
      </c>
      <c r="Q1721" t="s">
        <v>730</v>
      </c>
      <c r="R1721" t="s">
        <v>215</v>
      </c>
      <c r="T1721" t="s">
        <v>230</v>
      </c>
      <c r="U1721" t="s">
        <v>9755</v>
      </c>
      <c r="V1721">
        <v>4</v>
      </c>
      <c r="W1721">
        <v>6</v>
      </c>
      <c r="X1721" t="s">
        <v>218</v>
      </c>
      <c r="Z1721" t="s">
        <v>219</v>
      </c>
      <c r="AC1721">
        <v>0</v>
      </c>
      <c r="AE1721">
        <v>0</v>
      </c>
      <c r="AI1721" t="s">
        <v>220</v>
      </c>
      <c r="AJ1721" t="s">
        <v>221</v>
      </c>
      <c r="AK1721" s="15">
        <v>41691</v>
      </c>
      <c r="AL1721">
        <v>5051.21</v>
      </c>
      <c r="AM1721">
        <f t="shared" si="78"/>
        <v>32</v>
      </c>
      <c r="AN1721" t="str">
        <f t="shared" si="79"/>
        <v>29-33</v>
      </c>
      <c r="AO1721" t="str">
        <f t="shared" si="80"/>
        <v>4.000 a 5.999</v>
      </c>
    </row>
    <row r="1722" spans="1:41" x14ac:dyDescent="0.25">
      <c r="A1722" t="s">
        <v>6064</v>
      </c>
      <c r="B1722" t="s">
        <v>207</v>
      </c>
      <c r="C1722">
        <v>2615940</v>
      </c>
      <c r="D1722">
        <v>6773445620</v>
      </c>
      <c r="E1722" t="s">
        <v>6065</v>
      </c>
      <c r="F1722" t="s">
        <v>209</v>
      </c>
      <c r="G1722" t="s">
        <v>5974</v>
      </c>
      <c r="H1722" t="s">
        <v>225</v>
      </c>
      <c r="I1722" t="s">
        <v>212</v>
      </c>
      <c r="K1722" t="s">
        <v>581</v>
      </c>
      <c r="L1722" t="s">
        <v>6066</v>
      </c>
      <c r="M1722">
        <v>294</v>
      </c>
      <c r="N1722" t="s">
        <v>646</v>
      </c>
      <c r="O1722" t="s">
        <v>362</v>
      </c>
      <c r="P1722">
        <v>294</v>
      </c>
      <c r="Q1722" t="s">
        <v>646</v>
      </c>
      <c r="R1722" t="s">
        <v>362</v>
      </c>
      <c r="T1722" t="s">
        <v>230</v>
      </c>
      <c r="U1722" t="s">
        <v>9755</v>
      </c>
      <c r="V1722">
        <v>4</v>
      </c>
      <c r="W1722">
        <v>10</v>
      </c>
      <c r="X1722" t="s">
        <v>218</v>
      </c>
      <c r="Z1722" t="s">
        <v>219</v>
      </c>
      <c r="AB1722" t="s">
        <v>5757</v>
      </c>
      <c r="AC1722">
        <v>0</v>
      </c>
      <c r="AE1722">
        <v>0</v>
      </c>
      <c r="AG1722" t="s">
        <v>6067</v>
      </c>
      <c r="AH1722" t="s">
        <v>6068</v>
      </c>
      <c r="AI1722" t="s">
        <v>220</v>
      </c>
      <c r="AJ1722" t="s">
        <v>347</v>
      </c>
      <c r="AK1722" s="15">
        <v>39835</v>
      </c>
      <c r="AL1722">
        <v>4414.87</v>
      </c>
      <c r="AM1722">
        <f t="shared" si="78"/>
        <v>38</v>
      </c>
      <c r="AN1722" t="str">
        <f t="shared" si="79"/>
        <v>34-38</v>
      </c>
      <c r="AO1722" t="str">
        <f t="shared" si="80"/>
        <v>4.000 a 5.999</v>
      </c>
    </row>
    <row r="1723" spans="1:41" x14ac:dyDescent="0.25">
      <c r="A1723" t="s">
        <v>6069</v>
      </c>
      <c r="B1723" t="s">
        <v>207</v>
      </c>
      <c r="C1723">
        <v>2827402</v>
      </c>
      <c r="D1723">
        <v>6296738617</v>
      </c>
      <c r="E1723" t="s">
        <v>6070</v>
      </c>
      <c r="F1723" t="s">
        <v>209</v>
      </c>
      <c r="G1723" t="s">
        <v>6071</v>
      </c>
      <c r="H1723" t="s">
        <v>287</v>
      </c>
      <c r="I1723" t="s">
        <v>212</v>
      </c>
      <c r="K1723" t="s">
        <v>242</v>
      </c>
      <c r="M1723">
        <v>584</v>
      </c>
      <c r="N1723" t="s">
        <v>216</v>
      </c>
      <c r="O1723" t="s">
        <v>215</v>
      </c>
      <c r="P1723">
        <v>4</v>
      </c>
      <c r="Q1723" t="s">
        <v>262</v>
      </c>
      <c r="R1723" t="s">
        <v>215</v>
      </c>
      <c r="T1723" t="s">
        <v>230</v>
      </c>
      <c r="U1723" t="s">
        <v>9755</v>
      </c>
      <c r="V1723">
        <v>4</v>
      </c>
      <c r="W1723">
        <v>5</v>
      </c>
      <c r="X1723" t="s">
        <v>218</v>
      </c>
      <c r="Z1723" t="s">
        <v>219</v>
      </c>
      <c r="AC1723">
        <v>0</v>
      </c>
      <c r="AE1723">
        <v>0</v>
      </c>
      <c r="AI1723" t="s">
        <v>220</v>
      </c>
      <c r="AJ1723" t="s">
        <v>221</v>
      </c>
      <c r="AK1723" s="15">
        <v>42604</v>
      </c>
      <c r="AL1723">
        <v>5132.4399999999996</v>
      </c>
      <c r="AM1723">
        <f t="shared" si="78"/>
        <v>35</v>
      </c>
      <c r="AN1723" t="str">
        <f t="shared" si="79"/>
        <v>34-38</v>
      </c>
      <c r="AO1723" t="str">
        <f t="shared" si="80"/>
        <v>4.000 a 5.999</v>
      </c>
    </row>
    <row r="1724" spans="1:41" x14ac:dyDescent="0.25">
      <c r="A1724" t="s">
        <v>6072</v>
      </c>
      <c r="B1724" t="s">
        <v>207</v>
      </c>
      <c r="C1724">
        <v>1837321</v>
      </c>
      <c r="D1724">
        <v>5211216636</v>
      </c>
      <c r="E1724" t="s">
        <v>6073</v>
      </c>
      <c r="F1724" t="s">
        <v>209</v>
      </c>
      <c r="G1724" t="s">
        <v>6074</v>
      </c>
      <c r="H1724" t="s">
        <v>211</v>
      </c>
      <c r="I1724" t="s">
        <v>212</v>
      </c>
      <c r="K1724" t="s">
        <v>213</v>
      </c>
      <c r="M1724">
        <v>126</v>
      </c>
      <c r="N1724" t="s">
        <v>6075</v>
      </c>
      <c r="O1724" t="s">
        <v>362</v>
      </c>
      <c r="P1724">
        <v>262</v>
      </c>
      <c r="Q1724" t="s">
        <v>352</v>
      </c>
      <c r="R1724" t="s">
        <v>215</v>
      </c>
      <c r="T1724" t="s">
        <v>217</v>
      </c>
      <c r="U1724" t="s">
        <v>9755</v>
      </c>
      <c r="V1724">
        <v>4</v>
      </c>
      <c r="W1724">
        <v>8</v>
      </c>
      <c r="X1724" t="s">
        <v>218</v>
      </c>
      <c r="Z1724" t="s">
        <v>219</v>
      </c>
      <c r="AC1724">
        <v>0</v>
      </c>
      <c r="AE1724">
        <v>0</v>
      </c>
      <c r="AI1724" t="s">
        <v>220</v>
      </c>
      <c r="AJ1724" t="s">
        <v>221</v>
      </c>
      <c r="AK1724" s="15">
        <v>40563</v>
      </c>
      <c r="AL1724">
        <v>5639.16</v>
      </c>
      <c r="AM1724">
        <f t="shared" si="78"/>
        <v>41</v>
      </c>
      <c r="AN1724" t="str">
        <f t="shared" si="79"/>
        <v>39-43</v>
      </c>
      <c r="AO1724" t="str">
        <f t="shared" si="80"/>
        <v>4.000 a 5.999</v>
      </c>
    </row>
    <row r="1725" spans="1:41" x14ac:dyDescent="0.25">
      <c r="A1725" t="s">
        <v>6076</v>
      </c>
      <c r="B1725" t="s">
        <v>207</v>
      </c>
      <c r="C1725">
        <v>1514795</v>
      </c>
      <c r="D1725">
        <v>300542658</v>
      </c>
      <c r="E1725" t="s">
        <v>6077</v>
      </c>
      <c r="F1725" t="s">
        <v>233</v>
      </c>
      <c r="G1725" t="s">
        <v>4969</v>
      </c>
      <c r="H1725" t="s">
        <v>225</v>
      </c>
      <c r="I1725" t="s">
        <v>212</v>
      </c>
      <c r="K1725" t="s">
        <v>213</v>
      </c>
      <c r="L1725" t="s">
        <v>261</v>
      </c>
      <c r="M1725">
        <v>715</v>
      </c>
      <c r="N1725" t="s">
        <v>846</v>
      </c>
      <c r="O1725" t="s">
        <v>228</v>
      </c>
      <c r="P1725">
        <v>581</v>
      </c>
      <c r="Q1725" t="s">
        <v>455</v>
      </c>
      <c r="R1725" t="s">
        <v>228</v>
      </c>
      <c r="T1725" t="s">
        <v>217</v>
      </c>
      <c r="U1725" t="s">
        <v>9756</v>
      </c>
      <c r="V1725">
        <v>4</v>
      </c>
      <c r="W1725">
        <v>11</v>
      </c>
      <c r="X1725" t="s">
        <v>218</v>
      </c>
      <c r="Z1725" t="s">
        <v>219</v>
      </c>
      <c r="AC1725">
        <v>0</v>
      </c>
      <c r="AE1725">
        <v>0</v>
      </c>
      <c r="AI1725" t="s">
        <v>220</v>
      </c>
      <c r="AJ1725" t="s">
        <v>221</v>
      </c>
      <c r="AK1725" s="15">
        <v>38692</v>
      </c>
      <c r="AL1725">
        <v>8936.98</v>
      </c>
      <c r="AM1725">
        <f t="shared" si="78"/>
        <v>44</v>
      </c>
      <c r="AN1725" t="str">
        <f t="shared" si="79"/>
        <v>44-48</v>
      </c>
      <c r="AO1725" t="str">
        <f t="shared" si="80"/>
        <v>8.000 a 9.999</v>
      </c>
    </row>
    <row r="1726" spans="1:41" x14ac:dyDescent="0.25">
      <c r="A1726" t="s">
        <v>6078</v>
      </c>
      <c r="B1726" t="s">
        <v>239</v>
      </c>
      <c r="C1726">
        <v>1434778</v>
      </c>
      <c r="D1726">
        <v>3572867665</v>
      </c>
      <c r="E1726" t="s">
        <v>6079</v>
      </c>
      <c r="F1726" t="s">
        <v>209</v>
      </c>
      <c r="G1726" t="s">
        <v>5164</v>
      </c>
      <c r="H1726" t="s">
        <v>225</v>
      </c>
      <c r="I1726" t="s">
        <v>212</v>
      </c>
      <c r="K1726" t="s">
        <v>213</v>
      </c>
      <c r="L1726" t="s">
        <v>637</v>
      </c>
      <c r="M1726">
        <v>212</v>
      </c>
      <c r="N1726" t="s">
        <v>1668</v>
      </c>
      <c r="O1726" t="s">
        <v>244</v>
      </c>
      <c r="P1726">
        <v>211</v>
      </c>
      <c r="Q1726" t="s">
        <v>245</v>
      </c>
      <c r="R1726" t="s">
        <v>244</v>
      </c>
      <c r="T1726" t="s">
        <v>217</v>
      </c>
      <c r="U1726" t="s">
        <v>9755</v>
      </c>
      <c r="V1726">
        <v>4</v>
      </c>
      <c r="W1726">
        <v>13</v>
      </c>
      <c r="X1726" t="s">
        <v>218</v>
      </c>
      <c r="Z1726" t="s">
        <v>219</v>
      </c>
      <c r="AC1726">
        <v>0</v>
      </c>
      <c r="AE1726">
        <v>0</v>
      </c>
      <c r="AI1726" t="s">
        <v>220</v>
      </c>
      <c r="AJ1726" t="s">
        <v>221</v>
      </c>
      <c r="AK1726" s="15">
        <v>37938</v>
      </c>
      <c r="AL1726">
        <v>6218.14</v>
      </c>
      <c r="AM1726">
        <f t="shared" si="78"/>
        <v>44</v>
      </c>
      <c r="AN1726" t="str">
        <f t="shared" si="79"/>
        <v>44-48</v>
      </c>
      <c r="AO1726" t="str">
        <f t="shared" si="80"/>
        <v>6.000 a 7.999</v>
      </c>
    </row>
    <row r="1727" spans="1:41" x14ac:dyDescent="0.25">
      <c r="A1727" t="s">
        <v>6080</v>
      </c>
      <c r="B1727" t="s">
        <v>239</v>
      </c>
      <c r="C1727">
        <v>3057361</v>
      </c>
      <c r="D1727">
        <v>9176603660</v>
      </c>
      <c r="E1727" t="s">
        <v>6081</v>
      </c>
      <c r="F1727" t="s">
        <v>209</v>
      </c>
      <c r="G1727" t="s">
        <v>6082</v>
      </c>
      <c r="H1727" t="s">
        <v>225</v>
      </c>
      <c r="I1727" t="s">
        <v>212</v>
      </c>
      <c r="K1727" t="s">
        <v>213</v>
      </c>
      <c r="M1727">
        <v>770</v>
      </c>
      <c r="N1727" t="s">
        <v>2275</v>
      </c>
      <c r="O1727" t="s">
        <v>283</v>
      </c>
      <c r="P1727">
        <v>746</v>
      </c>
      <c r="Q1727" t="s">
        <v>289</v>
      </c>
      <c r="R1727" t="s">
        <v>283</v>
      </c>
      <c r="S1727" t="s">
        <v>394</v>
      </c>
      <c r="T1727" t="s">
        <v>230</v>
      </c>
      <c r="U1727" t="s">
        <v>9756</v>
      </c>
      <c r="V1727">
        <v>3</v>
      </c>
      <c r="W1727">
        <v>3</v>
      </c>
      <c r="X1727" t="s">
        <v>218</v>
      </c>
      <c r="Z1727" t="s">
        <v>219</v>
      </c>
      <c r="AC1727">
        <v>0</v>
      </c>
      <c r="AE1727">
        <v>0</v>
      </c>
      <c r="AI1727" t="s">
        <v>220</v>
      </c>
      <c r="AJ1727" t="s">
        <v>221</v>
      </c>
      <c r="AK1727" s="15">
        <v>43300</v>
      </c>
      <c r="AL1727">
        <v>12543.84</v>
      </c>
      <c r="AM1727">
        <f t="shared" si="78"/>
        <v>33</v>
      </c>
      <c r="AN1727" t="str">
        <f t="shared" si="79"/>
        <v>29-33</v>
      </c>
      <c r="AO1727" t="str">
        <f t="shared" si="80"/>
        <v>12.000 a 13.999</v>
      </c>
    </row>
    <row r="1728" spans="1:41" x14ac:dyDescent="0.25">
      <c r="A1728" t="s">
        <v>6083</v>
      </c>
      <c r="B1728" t="s">
        <v>207</v>
      </c>
      <c r="C1728">
        <v>2102934</v>
      </c>
      <c r="D1728">
        <v>128123664</v>
      </c>
      <c r="E1728" t="s">
        <v>2211</v>
      </c>
      <c r="F1728" t="s">
        <v>209</v>
      </c>
      <c r="G1728" t="s">
        <v>6084</v>
      </c>
      <c r="H1728" t="s">
        <v>225</v>
      </c>
      <c r="I1728" t="s">
        <v>212</v>
      </c>
      <c r="K1728" t="s">
        <v>213</v>
      </c>
      <c r="M1728">
        <v>874</v>
      </c>
      <c r="N1728" t="s">
        <v>1359</v>
      </c>
      <c r="O1728" t="s">
        <v>215</v>
      </c>
      <c r="P1728">
        <v>262</v>
      </c>
      <c r="Q1728" t="s">
        <v>352</v>
      </c>
      <c r="R1728" t="s">
        <v>215</v>
      </c>
      <c r="T1728" t="s">
        <v>230</v>
      </c>
      <c r="U1728" t="s">
        <v>9755</v>
      </c>
      <c r="V1728">
        <v>3</v>
      </c>
      <c r="W1728">
        <v>6</v>
      </c>
      <c r="X1728" t="s">
        <v>218</v>
      </c>
      <c r="Z1728" t="s">
        <v>219</v>
      </c>
      <c r="AC1728">
        <v>0</v>
      </c>
      <c r="AE1728">
        <v>0</v>
      </c>
      <c r="AI1728" t="s">
        <v>220</v>
      </c>
      <c r="AJ1728" t="s">
        <v>221</v>
      </c>
      <c r="AK1728" s="15">
        <v>41716</v>
      </c>
      <c r="AL1728">
        <v>4861.6099999999997</v>
      </c>
      <c r="AM1728">
        <f t="shared" si="78"/>
        <v>46</v>
      </c>
      <c r="AN1728" t="str">
        <f t="shared" si="79"/>
        <v>44-48</v>
      </c>
      <c r="AO1728" t="str">
        <f t="shared" si="80"/>
        <v>4.000 a 5.999</v>
      </c>
    </row>
    <row r="1729" spans="1:41" x14ac:dyDescent="0.25">
      <c r="A1729" t="s">
        <v>6085</v>
      </c>
      <c r="B1729" t="s">
        <v>239</v>
      </c>
      <c r="C1729">
        <v>1435400</v>
      </c>
      <c r="D1729">
        <v>40907368204</v>
      </c>
      <c r="E1729" t="s">
        <v>6086</v>
      </c>
      <c r="F1729" t="s">
        <v>209</v>
      </c>
      <c r="G1729" t="s">
        <v>6087</v>
      </c>
      <c r="H1729" t="s">
        <v>225</v>
      </c>
      <c r="I1729" t="s">
        <v>212</v>
      </c>
      <c r="K1729" t="s">
        <v>1284</v>
      </c>
      <c r="L1729" t="s">
        <v>6088</v>
      </c>
      <c r="M1729">
        <v>496</v>
      </c>
      <c r="N1729" t="s">
        <v>1122</v>
      </c>
      <c r="O1729" t="s">
        <v>244</v>
      </c>
      <c r="P1729">
        <v>743</v>
      </c>
      <c r="Q1729" t="s">
        <v>282</v>
      </c>
      <c r="R1729" t="s">
        <v>283</v>
      </c>
      <c r="T1729" t="s">
        <v>217</v>
      </c>
      <c r="U1729" t="s">
        <v>9756</v>
      </c>
      <c r="V1729">
        <v>4</v>
      </c>
      <c r="W1729">
        <v>12</v>
      </c>
      <c r="X1729" t="s">
        <v>218</v>
      </c>
      <c r="Z1729" t="s">
        <v>219</v>
      </c>
      <c r="AC1729">
        <v>0</v>
      </c>
      <c r="AE1729">
        <v>0</v>
      </c>
      <c r="AI1729" t="s">
        <v>220</v>
      </c>
      <c r="AJ1729" t="s">
        <v>221</v>
      </c>
      <c r="AK1729" s="15">
        <v>37958</v>
      </c>
      <c r="AL1729">
        <v>17126.240000000002</v>
      </c>
      <c r="AM1729">
        <f t="shared" si="78"/>
        <v>50</v>
      </c>
      <c r="AN1729" t="str">
        <f t="shared" si="79"/>
        <v>49-53</v>
      </c>
      <c r="AO1729" t="str">
        <f t="shared" si="80"/>
        <v>16.000 a 17.999</v>
      </c>
    </row>
    <row r="1730" spans="1:41" x14ac:dyDescent="0.25">
      <c r="A1730" t="s">
        <v>6089</v>
      </c>
      <c r="B1730" t="s">
        <v>207</v>
      </c>
      <c r="C1730">
        <v>1365917</v>
      </c>
      <c r="D1730">
        <v>76616550630</v>
      </c>
      <c r="E1730" t="s">
        <v>6090</v>
      </c>
      <c r="F1730" t="s">
        <v>209</v>
      </c>
      <c r="G1730" t="s">
        <v>6091</v>
      </c>
      <c r="H1730" t="s">
        <v>211</v>
      </c>
      <c r="I1730" t="s">
        <v>212</v>
      </c>
      <c r="K1730" t="s">
        <v>213</v>
      </c>
      <c r="L1730" t="s">
        <v>577</v>
      </c>
      <c r="M1730">
        <v>332</v>
      </c>
      <c r="N1730" t="s">
        <v>346</v>
      </c>
      <c r="O1730" t="s">
        <v>345</v>
      </c>
      <c r="P1730">
        <v>332</v>
      </c>
      <c r="Q1730" t="s">
        <v>346</v>
      </c>
      <c r="R1730" t="s">
        <v>345</v>
      </c>
      <c r="T1730" t="s">
        <v>230</v>
      </c>
      <c r="U1730" t="s">
        <v>9755</v>
      </c>
      <c r="V1730">
        <v>4</v>
      </c>
      <c r="W1730">
        <v>13</v>
      </c>
      <c r="X1730" t="s">
        <v>218</v>
      </c>
      <c r="Z1730" t="s">
        <v>219</v>
      </c>
      <c r="AC1730">
        <v>0</v>
      </c>
      <c r="AE1730">
        <v>0</v>
      </c>
      <c r="AI1730" t="s">
        <v>220</v>
      </c>
      <c r="AJ1730" t="s">
        <v>221</v>
      </c>
      <c r="AK1730" s="15">
        <v>37599</v>
      </c>
      <c r="AL1730">
        <v>6602.43</v>
      </c>
      <c r="AM1730">
        <f t="shared" si="78"/>
        <v>51</v>
      </c>
      <c r="AN1730" t="str">
        <f t="shared" si="79"/>
        <v>49-53</v>
      </c>
      <c r="AO1730" t="str">
        <f t="shared" si="80"/>
        <v>6.000 a 7.999</v>
      </c>
    </row>
    <row r="1731" spans="1:41" x14ac:dyDescent="0.25">
      <c r="A1731" t="s">
        <v>6092</v>
      </c>
      <c r="B1731" t="s">
        <v>207</v>
      </c>
      <c r="C1731">
        <v>1929331</v>
      </c>
      <c r="D1731">
        <v>9833429629</v>
      </c>
      <c r="E1731" t="s">
        <v>6093</v>
      </c>
      <c r="F1731" t="s">
        <v>209</v>
      </c>
      <c r="G1731" t="s">
        <v>6094</v>
      </c>
      <c r="H1731" t="s">
        <v>225</v>
      </c>
      <c r="I1731" t="s">
        <v>212</v>
      </c>
      <c r="K1731" t="s">
        <v>213</v>
      </c>
      <c r="M1731">
        <v>443</v>
      </c>
      <c r="N1731" t="s">
        <v>2068</v>
      </c>
      <c r="O1731" t="s">
        <v>215</v>
      </c>
      <c r="P1731">
        <v>443</v>
      </c>
      <c r="Q1731" t="s">
        <v>2068</v>
      </c>
      <c r="R1731" t="s">
        <v>215</v>
      </c>
      <c r="T1731" t="s">
        <v>217</v>
      </c>
      <c r="U1731" t="s">
        <v>9755</v>
      </c>
      <c r="V1731">
        <v>4</v>
      </c>
      <c r="W1731">
        <v>8</v>
      </c>
      <c r="X1731" t="s">
        <v>218</v>
      </c>
      <c r="Z1731" t="s">
        <v>219</v>
      </c>
      <c r="AC1731">
        <v>0</v>
      </c>
      <c r="AE1731">
        <v>0</v>
      </c>
      <c r="AI1731" t="s">
        <v>220</v>
      </c>
      <c r="AJ1731" t="s">
        <v>221</v>
      </c>
      <c r="AK1731" s="15">
        <v>40991</v>
      </c>
      <c r="AL1731">
        <v>4824.79</v>
      </c>
      <c r="AM1731">
        <f t="shared" ref="AM1731:AM1794" si="81">(YEAR($AR$3))-YEAR(E1731)</f>
        <v>31</v>
      </c>
      <c r="AN1731" t="str">
        <f t="shared" ref="AN1731:AN1794" si="82">VLOOKUP(AM1731,$AT$3:$AU$14,2,1)</f>
        <v>29-33</v>
      </c>
      <c r="AO1731" t="str">
        <f t="shared" ref="AO1731:AO1794" si="83">VLOOKUP(AL1731,$AV$3:$AW$13,2,1)</f>
        <v>4.000 a 5.999</v>
      </c>
    </row>
    <row r="1732" spans="1:41" x14ac:dyDescent="0.25">
      <c r="A1732" t="s">
        <v>6095</v>
      </c>
      <c r="B1732" t="s">
        <v>239</v>
      </c>
      <c r="C1732">
        <v>2189633</v>
      </c>
      <c r="D1732">
        <v>43411428104</v>
      </c>
      <c r="E1732" t="s">
        <v>6096</v>
      </c>
      <c r="F1732" t="s">
        <v>209</v>
      </c>
      <c r="G1732" t="s">
        <v>6097</v>
      </c>
      <c r="H1732" t="s">
        <v>225</v>
      </c>
      <c r="I1732" t="s">
        <v>212</v>
      </c>
      <c r="K1732" t="s">
        <v>242</v>
      </c>
      <c r="L1732" t="s">
        <v>453</v>
      </c>
      <c r="M1732">
        <v>771</v>
      </c>
      <c r="N1732" t="s">
        <v>303</v>
      </c>
      <c r="O1732" t="s">
        <v>283</v>
      </c>
      <c r="P1732">
        <v>746</v>
      </c>
      <c r="Q1732" t="s">
        <v>289</v>
      </c>
      <c r="R1732" t="s">
        <v>283</v>
      </c>
      <c r="T1732" t="s">
        <v>263</v>
      </c>
      <c r="U1732" t="s">
        <v>9756</v>
      </c>
      <c r="V1732">
        <v>4</v>
      </c>
      <c r="W1732">
        <v>13</v>
      </c>
      <c r="X1732" t="s">
        <v>218</v>
      </c>
      <c r="Z1732" t="s">
        <v>219</v>
      </c>
      <c r="AC1732">
        <v>0</v>
      </c>
      <c r="AE1732">
        <v>0</v>
      </c>
      <c r="AI1732" t="s">
        <v>220</v>
      </c>
      <c r="AJ1732" t="s">
        <v>221</v>
      </c>
      <c r="AK1732" s="15">
        <v>37589</v>
      </c>
      <c r="AL1732">
        <v>31113.07</v>
      </c>
      <c r="AM1732">
        <f t="shared" si="81"/>
        <v>52</v>
      </c>
      <c r="AN1732" t="str">
        <f t="shared" si="82"/>
        <v>49-53</v>
      </c>
      <c r="AO1732" t="str">
        <f t="shared" si="83"/>
        <v>20.000 ou mais</v>
      </c>
    </row>
    <row r="1733" spans="1:41" x14ac:dyDescent="0.25">
      <c r="A1733" t="s">
        <v>6098</v>
      </c>
      <c r="B1733" t="s">
        <v>207</v>
      </c>
      <c r="C1733">
        <v>2327120</v>
      </c>
      <c r="D1733">
        <v>7034793697</v>
      </c>
      <c r="E1733" t="s">
        <v>2375</v>
      </c>
      <c r="F1733" t="s">
        <v>209</v>
      </c>
      <c r="G1733" t="s">
        <v>6099</v>
      </c>
      <c r="H1733" t="s">
        <v>225</v>
      </c>
      <c r="I1733" t="s">
        <v>212</v>
      </c>
      <c r="K1733" t="s">
        <v>213</v>
      </c>
      <c r="M1733">
        <v>41</v>
      </c>
      <c r="N1733" t="s">
        <v>2422</v>
      </c>
      <c r="O1733" t="s">
        <v>215</v>
      </c>
      <c r="P1733">
        <v>29</v>
      </c>
      <c r="Q1733" t="s">
        <v>229</v>
      </c>
      <c r="R1733" t="s">
        <v>215</v>
      </c>
      <c r="T1733" t="s">
        <v>217</v>
      </c>
      <c r="U1733" t="s">
        <v>9755</v>
      </c>
      <c r="V1733">
        <v>4</v>
      </c>
      <c r="W1733">
        <v>5</v>
      </c>
      <c r="X1733" t="s">
        <v>218</v>
      </c>
      <c r="Z1733" t="s">
        <v>219</v>
      </c>
      <c r="AC1733">
        <v>0</v>
      </c>
      <c r="AE1733">
        <v>0</v>
      </c>
      <c r="AI1733" t="s">
        <v>220</v>
      </c>
      <c r="AJ1733" t="s">
        <v>221</v>
      </c>
      <c r="AK1733" s="15">
        <v>42564</v>
      </c>
      <c r="AL1733">
        <v>4319.09</v>
      </c>
      <c r="AM1733">
        <f t="shared" si="81"/>
        <v>36</v>
      </c>
      <c r="AN1733" t="str">
        <f t="shared" si="82"/>
        <v>34-38</v>
      </c>
      <c r="AO1733" t="str">
        <f t="shared" si="83"/>
        <v>4.000 a 5.999</v>
      </c>
    </row>
    <row r="1734" spans="1:41" x14ac:dyDescent="0.25">
      <c r="A1734" t="s">
        <v>6100</v>
      </c>
      <c r="B1734" t="s">
        <v>207</v>
      </c>
      <c r="C1734">
        <v>1752534</v>
      </c>
      <c r="D1734">
        <v>1173241671</v>
      </c>
      <c r="E1734" t="s">
        <v>6101</v>
      </c>
      <c r="F1734" t="s">
        <v>233</v>
      </c>
      <c r="G1734" t="s">
        <v>6102</v>
      </c>
      <c r="H1734" t="s">
        <v>287</v>
      </c>
      <c r="I1734" t="s">
        <v>212</v>
      </c>
      <c r="K1734" t="s">
        <v>213</v>
      </c>
      <c r="M1734">
        <v>298</v>
      </c>
      <c r="N1734" t="s">
        <v>554</v>
      </c>
      <c r="O1734" t="s">
        <v>362</v>
      </c>
      <c r="P1734">
        <v>298</v>
      </c>
      <c r="Q1734" t="s">
        <v>554</v>
      </c>
      <c r="R1734" t="s">
        <v>362</v>
      </c>
      <c r="T1734" t="s">
        <v>230</v>
      </c>
      <c r="U1734" t="s">
        <v>9755</v>
      </c>
      <c r="V1734">
        <v>4</v>
      </c>
      <c r="W1734">
        <v>9</v>
      </c>
      <c r="X1734" t="s">
        <v>218</v>
      </c>
      <c r="Z1734" t="s">
        <v>219</v>
      </c>
      <c r="AC1734">
        <v>0</v>
      </c>
      <c r="AE1734">
        <v>0</v>
      </c>
      <c r="AI1734" t="s">
        <v>220</v>
      </c>
      <c r="AJ1734" t="s">
        <v>221</v>
      </c>
      <c r="AK1734" s="15">
        <v>40204</v>
      </c>
      <c r="AL1734">
        <v>5826.69</v>
      </c>
      <c r="AM1734">
        <f t="shared" si="81"/>
        <v>46</v>
      </c>
      <c r="AN1734" t="str">
        <f t="shared" si="82"/>
        <v>44-48</v>
      </c>
      <c r="AO1734" t="str">
        <f t="shared" si="83"/>
        <v>4.000 a 5.999</v>
      </c>
    </row>
    <row r="1735" spans="1:41" x14ac:dyDescent="0.25">
      <c r="A1735" t="s">
        <v>6103</v>
      </c>
      <c r="B1735" t="s">
        <v>207</v>
      </c>
      <c r="C1735">
        <v>1123525</v>
      </c>
      <c r="D1735">
        <v>53992350649</v>
      </c>
      <c r="E1735" t="s">
        <v>6104</v>
      </c>
      <c r="F1735" t="s">
        <v>209</v>
      </c>
      <c r="G1735" t="s">
        <v>6105</v>
      </c>
      <c r="H1735" t="s">
        <v>335</v>
      </c>
      <c r="I1735" t="s">
        <v>212</v>
      </c>
      <c r="K1735" t="s">
        <v>317</v>
      </c>
      <c r="L1735" t="s">
        <v>6106</v>
      </c>
      <c r="M1735">
        <v>314</v>
      </c>
      <c r="N1735" t="s">
        <v>641</v>
      </c>
      <c r="O1735" t="s">
        <v>362</v>
      </c>
      <c r="P1735">
        <v>314</v>
      </c>
      <c r="Q1735" t="s">
        <v>641</v>
      </c>
      <c r="R1735" t="s">
        <v>362</v>
      </c>
      <c r="T1735" t="s">
        <v>449</v>
      </c>
      <c r="U1735" t="s">
        <v>9752</v>
      </c>
      <c r="V1735">
        <v>4</v>
      </c>
      <c r="W1735">
        <v>16</v>
      </c>
      <c r="X1735" t="s">
        <v>218</v>
      </c>
      <c r="Z1735" t="s">
        <v>219</v>
      </c>
      <c r="AC1735">
        <v>0</v>
      </c>
      <c r="AE1735">
        <v>0</v>
      </c>
      <c r="AI1735" t="s">
        <v>220</v>
      </c>
      <c r="AJ1735" t="s">
        <v>221</v>
      </c>
      <c r="AK1735" s="15">
        <v>34690</v>
      </c>
      <c r="AL1735">
        <v>2985.87</v>
      </c>
      <c r="AM1735">
        <f t="shared" si="81"/>
        <v>69</v>
      </c>
      <c r="AN1735" t="str">
        <f t="shared" si="82"/>
        <v>69 ou mais</v>
      </c>
      <c r="AO1735" t="str">
        <f t="shared" si="83"/>
        <v>2.000 a 3.999</v>
      </c>
    </row>
    <row r="1736" spans="1:41" x14ac:dyDescent="0.25">
      <c r="A1736" t="s">
        <v>6107</v>
      </c>
      <c r="B1736" t="s">
        <v>207</v>
      </c>
      <c r="C1736">
        <v>3135490</v>
      </c>
      <c r="D1736">
        <v>11264779666</v>
      </c>
      <c r="E1736" t="s">
        <v>6108</v>
      </c>
      <c r="F1736" t="s">
        <v>233</v>
      </c>
      <c r="G1736" t="s">
        <v>6109</v>
      </c>
      <c r="H1736" t="s">
        <v>225</v>
      </c>
      <c r="I1736" t="s">
        <v>212</v>
      </c>
      <c r="K1736" t="s">
        <v>213</v>
      </c>
      <c r="M1736">
        <v>167</v>
      </c>
      <c r="N1736" t="s">
        <v>3956</v>
      </c>
      <c r="O1736" t="s">
        <v>215</v>
      </c>
      <c r="P1736">
        <v>131</v>
      </c>
      <c r="Q1736" t="s">
        <v>357</v>
      </c>
      <c r="R1736" t="s">
        <v>215</v>
      </c>
      <c r="T1736" t="s">
        <v>252</v>
      </c>
      <c r="U1736" t="s">
        <v>9755</v>
      </c>
      <c r="V1736">
        <v>3</v>
      </c>
      <c r="W1736">
        <v>3</v>
      </c>
      <c r="X1736" t="s">
        <v>218</v>
      </c>
      <c r="Z1736" t="s">
        <v>219</v>
      </c>
      <c r="AC1736">
        <v>0</v>
      </c>
      <c r="AE1736">
        <v>0</v>
      </c>
      <c r="AI1736" t="s">
        <v>220</v>
      </c>
      <c r="AJ1736" t="s">
        <v>221</v>
      </c>
      <c r="AK1736" s="15">
        <v>43649</v>
      </c>
      <c r="AL1736">
        <v>4540.0200000000004</v>
      </c>
      <c r="AM1736">
        <f t="shared" si="81"/>
        <v>28</v>
      </c>
      <c r="AN1736" t="str">
        <f t="shared" si="82"/>
        <v>24-28</v>
      </c>
      <c r="AO1736" t="str">
        <f t="shared" si="83"/>
        <v>4.000 a 5.999</v>
      </c>
    </row>
    <row r="1737" spans="1:41" x14ac:dyDescent="0.25">
      <c r="A1737" t="s">
        <v>6110</v>
      </c>
      <c r="B1737" t="s">
        <v>207</v>
      </c>
      <c r="C1737">
        <v>2618342</v>
      </c>
      <c r="D1737">
        <v>4672493695</v>
      </c>
      <c r="E1737" t="s">
        <v>6111</v>
      </c>
      <c r="F1737" t="s">
        <v>233</v>
      </c>
      <c r="G1737" t="s">
        <v>6112</v>
      </c>
      <c r="H1737" t="s">
        <v>225</v>
      </c>
      <c r="I1737" t="s">
        <v>212</v>
      </c>
      <c r="K1737" t="s">
        <v>295</v>
      </c>
      <c r="L1737" t="s">
        <v>6113</v>
      </c>
      <c r="M1737">
        <v>683</v>
      </c>
      <c r="N1737" t="s">
        <v>1496</v>
      </c>
      <c r="O1737" t="s">
        <v>215</v>
      </c>
      <c r="P1737">
        <v>59</v>
      </c>
      <c r="Q1737" t="s">
        <v>251</v>
      </c>
      <c r="R1737" t="s">
        <v>215</v>
      </c>
      <c r="T1737" t="s">
        <v>230</v>
      </c>
      <c r="U1737" t="s">
        <v>9756</v>
      </c>
      <c r="V1737">
        <v>4</v>
      </c>
      <c r="W1737">
        <v>4</v>
      </c>
      <c r="X1737" t="s">
        <v>218</v>
      </c>
      <c r="Z1737" t="s">
        <v>219</v>
      </c>
      <c r="AC1737">
        <v>26254</v>
      </c>
      <c r="AD1737" t="s">
        <v>372</v>
      </c>
      <c r="AE1737">
        <v>0</v>
      </c>
      <c r="AI1737" t="s">
        <v>220</v>
      </c>
      <c r="AJ1737" t="s">
        <v>221</v>
      </c>
      <c r="AK1737" s="15">
        <v>43546</v>
      </c>
      <c r="AL1737">
        <v>7994.33</v>
      </c>
      <c r="AM1737">
        <f t="shared" si="81"/>
        <v>41</v>
      </c>
      <c r="AN1737" t="str">
        <f t="shared" si="82"/>
        <v>39-43</v>
      </c>
      <c r="AO1737" t="str">
        <f t="shared" si="83"/>
        <v>6.000 a 7.999</v>
      </c>
    </row>
    <row r="1738" spans="1:41" x14ac:dyDescent="0.25">
      <c r="A1738" t="s">
        <v>6114</v>
      </c>
      <c r="B1738" t="s">
        <v>207</v>
      </c>
      <c r="C1738">
        <v>1474041</v>
      </c>
      <c r="D1738">
        <v>990964639</v>
      </c>
      <c r="E1738" t="s">
        <v>6115</v>
      </c>
      <c r="F1738" t="s">
        <v>209</v>
      </c>
      <c r="G1738" t="s">
        <v>6116</v>
      </c>
      <c r="H1738" t="s">
        <v>225</v>
      </c>
      <c r="I1738" t="s">
        <v>212</v>
      </c>
      <c r="K1738" t="s">
        <v>213</v>
      </c>
      <c r="L1738" t="s">
        <v>6117</v>
      </c>
      <c r="M1738">
        <v>585</v>
      </c>
      <c r="N1738" t="s">
        <v>1033</v>
      </c>
      <c r="O1738" t="s">
        <v>215</v>
      </c>
      <c r="P1738">
        <v>585</v>
      </c>
      <c r="Q1738" t="s">
        <v>1033</v>
      </c>
      <c r="R1738" t="s">
        <v>215</v>
      </c>
      <c r="T1738" t="s">
        <v>263</v>
      </c>
      <c r="U1738" t="s">
        <v>9756</v>
      </c>
      <c r="V1738">
        <v>4</v>
      </c>
      <c r="W1738">
        <v>12</v>
      </c>
      <c r="X1738" t="s">
        <v>218</v>
      </c>
      <c r="Z1738" t="s">
        <v>219</v>
      </c>
      <c r="AC1738">
        <v>0</v>
      </c>
      <c r="AE1738">
        <v>0</v>
      </c>
      <c r="AI1738" t="s">
        <v>220</v>
      </c>
      <c r="AJ1738" t="s">
        <v>221</v>
      </c>
      <c r="AK1738" s="15">
        <v>38247</v>
      </c>
      <c r="AL1738">
        <v>17981.48</v>
      </c>
      <c r="AM1738">
        <f t="shared" si="81"/>
        <v>46</v>
      </c>
      <c r="AN1738" t="str">
        <f t="shared" si="82"/>
        <v>44-48</v>
      </c>
      <c r="AO1738" t="str">
        <f t="shared" si="83"/>
        <v>16.000 a 17.999</v>
      </c>
    </row>
    <row r="1739" spans="1:41" x14ac:dyDescent="0.25">
      <c r="A1739" t="s">
        <v>6118</v>
      </c>
      <c r="B1739" t="s">
        <v>207</v>
      </c>
      <c r="C1739">
        <v>3241759</v>
      </c>
      <c r="D1739">
        <v>8374379464</v>
      </c>
      <c r="E1739" t="s">
        <v>6119</v>
      </c>
      <c r="F1739" t="s">
        <v>209</v>
      </c>
      <c r="G1739" t="s">
        <v>6120</v>
      </c>
      <c r="H1739" t="s">
        <v>225</v>
      </c>
      <c r="I1739" t="s">
        <v>212</v>
      </c>
      <c r="K1739" t="s">
        <v>873</v>
      </c>
      <c r="M1739">
        <v>92</v>
      </c>
      <c r="N1739" t="s">
        <v>724</v>
      </c>
      <c r="O1739" t="s">
        <v>228</v>
      </c>
      <c r="P1739">
        <v>92</v>
      </c>
      <c r="Q1739" t="s">
        <v>724</v>
      </c>
      <c r="R1739" t="s">
        <v>228</v>
      </c>
      <c r="T1739" t="s">
        <v>217</v>
      </c>
      <c r="U1739" t="s">
        <v>9756</v>
      </c>
      <c r="V1739">
        <v>1</v>
      </c>
      <c r="W1739">
        <v>1</v>
      </c>
      <c r="X1739" t="s">
        <v>218</v>
      </c>
      <c r="Z1739" t="s">
        <v>219</v>
      </c>
      <c r="AC1739">
        <v>0</v>
      </c>
      <c r="AE1739">
        <v>0</v>
      </c>
      <c r="AI1739" t="s">
        <v>220</v>
      </c>
      <c r="AJ1739" t="s">
        <v>221</v>
      </c>
      <c r="AK1739" s="15">
        <v>44371</v>
      </c>
      <c r="AL1739">
        <v>6880.59</v>
      </c>
      <c r="AM1739">
        <f t="shared" si="81"/>
        <v>31</v>
      </c>
      <c r="AN1739" t="str">
        <f t="shared" si="82"/>
        <v>29-33</v>
      </c>
      <c r="AO1739" t="str">
        <f t="shared" si="83"/>
        <v>6.000 a 7.999</v>
      </c>
    </row>
    <row r="1740" spans="1:41" x14ac:dyDescent="0.25">
      <c r="A1740" t="s">
        <v>6121</v>
      </c>
      <c r="B1740" t="s">
        <v>207</v>
      </c>
      <c r="C1740">
        <v>2132677</v>
      </c>
      <c r="D1740">
        <v>8209700693</v>
      </c>
      <c r="E1740" t="s">
        <v>6122</v>
      </c>
      <c r="F1740" t="s">
        <v>209</v>
      </c>
      <c r="G1740" t="s">
        <v>6123</v>
      </c>
      <c r="H1740" t="s">
        <v>225</v>
      </c>
      <c r="I1740" t="s">
        <v>212</v>
      </c>
      <c r="K1740" t="s">
        <v>213</v>
      </c>
      <c r="M1740">
        <v>31</v>
      </c>
      <c r="N1740" t="s">
        <v>698</v>
      </c>
      <c r="O1740" t="s">
        <v>215</v>
      </c>
      <c r="P1740">
        <v>29</v>
      </c>
      <c r="Q1740" t="s">
        <v>229</v>
      </c>
      <c r="R1740" t="s">
        <v>215</v>
      </c>
      <c r="T1740" t="s">
        <v>230</v>
      </c>
      <c r="U1740" t="s">
        <v>9755</v>
      </c>
      <c r="V1740">
        <v>4</v>
      </c>
      <c r="W1740">
        <v>6</v>
      </c>
      <c r="X1740" t="s">
        <v>218</v>
      </c>
      <c r="Z1740" t="s">
        <v>219</v>
      </c>
      <c r="AC1740">
        <v>0</v>
      </c>
      <c r="AE1740">
        <v>0</v>
      </c>
      <c r="AI1740" t="s">
        <v>220</v>
      </c>
      <c r="AJ1740" t="s">
        <v>221</v>
      </c>
      <c r="AK1740" s="15">
        <v>41820</v>
      </c>
      <c r="AL1740">
        <v>5212.3500000000004</v>
      </c>
      <c r="AM1740">
        <f t="shared" si="81"/>
        <v>36</v>
      </c>
      <c r="AN1740" t="str">
        <f t="shared" si="82"/>
        <v>34-38</v>
      </c>
      <c r="AO1740" t="str">
        <f t="shared" si="83"/>
        <v>4.000 a 5.999</v>
      </c>
    </row>
    <row r="1741" spans="1:41" x14ac:dyDescent="0.25">
      <c r="A1741" t="s">
        <v>6124</v>
      </c>
      <c r="B1741" t="s">
        <v>207</v>
      </c>
      <c r="C1741">
        <v>1127425</v>
      </c>
      <c r="D1741">
        <v>36655678668</v>
      </c>
      <c r="E1741" t="s">
        <v>6125</v>
      </c>
      <c r="F1741" t="s">
        <v>209</v>
      </c>
      <c r="G1741" t="s">
        <v>6126</v>
      </c>
      <c r="H1741" t="s">
        <v>225</v>
      </c>
      <c r="I1741" t="s">
        <v>212</v>
      </c>
      <c r="K1741" t="s">
        <v>213</v>
      </c>
      <c r="L1741" t="s">
        <v>3884</v>
      </c>
      <c r="M1741">
        <v>173</v>
      </c>
      <c r="N1741" t="s">
        <v>1044</v>
      </c>
      <c r="O1741" t="s">
        <v>215</v>
      </c>
      <c r="P1741">
        <v>117</v>
      </c>
      <c r="Q1741" t="s">
        <v>865</v>
      </c>
      <c r="R1741" t="s">
        <v>228</v>
      </c>
      <c r="T1741" t="s">
        <v>217</v>
      </c>
      <c r="U1741" t="s">
        <v>9753</v>
      </c>
      <c r="V1741">
        <v>4</v>
      </c>
      <c r="W1741">
        <v>16</v>
      </c>
      <c r="X1741" t="s">
        <v>218</v>
      </c>
      <c r="Z1741" t="s">
        <v>219</v>
      </c>
      <c r="AC1741">
        <v>26235</v>
      </c>
      <c r="AD1741" t="s">
        <v>1568</v>
      </c>
      <c r="AE1741">
        <v>0</v>
      </c>
      <c r="AI1741" t="s">
        <v>220</v>
      </c>
      <c r="AJ1741" t="s">
        <v>221</v>
      </c>
      <c r="AK1741" s="15">
        <v>35283</v>
      </c>
      <c r="AL1741">
        <v>5466.49</v>
      </c>
      <c r="AM1741">
        <f t="shared" si="81"/>
        <v>62</v>
      </c>
      <c r="AN1741" t="str">
        <f t="shared" si="82"/>
        <v>59-63</v>
      </c>
      <c r="AO1741" t="str">
        <f t="shared" si="83"/>
        <v>4.000 a 5.999</v>
      </c>
    </row>
    <row r="1742" spans="1:41" x14ac:dyDescent="0.25">
      <c r="A1742" t="s">
        <v>6127</v>
      </c>
      <c r="B1742" t="s">
        <v>207</v>
      </c>
      <c r="C1742">
        <v>1828611</v>
      </c>
      <c r="D1742">
        <v>50461141604</v>
      </c>
      <c r="E1742" t="s">
        <v>6128</v>
      </c>
      <c r="F1742" t="s">
        <v>209</v>
      </c>
      <c r="G1742" t="s">
        <v>6129</v>
      </c>
      <c r="H1742" t="s">
        <v>225</v>
      </c>
      <c r="I1742" t="s">
        <v>212</v>
      </c>
      <c r="K1742" t="s">
        <v>213</v>
      </c>
      <c r="M1742">
        <v>823</v>
      </c>
      <c r="N1742" t="s">
        <v>4007</v>
      </c>
      <c r="O1742" t="s">
        <v>215</v>
      </c>
      <c r="P1742">
        <v>349</v>
      </c>
      <c r="Q1742" t="s">
        <v>277</v>
      </c>
      <c r="R1742" t="s">
        <v>215</v>
      </c>
      <c r="T1742" t="s">
        <v>217</v>
      </c>
      <c r="U1742" t="s">
        <v>9756</v>
      </c>
      <c r="V1742">
        <v>4</v>
      </c>
      <c r="W1742">
        <v>8</v>
      </c>
      <c r="X1742" t="s">
        <v>218</v>
      </c>
      <c r="Z1742" t="s">
        <v>219</v>
      </c>
      <c r="AC1742">
        <v>0</v>
      </c>
      <c r="AE1742">
        <v>0</v>
      </c>
      <c r="AI1742" t="s">
        <v>220</v>
      </c>
      <c r="AJ1742" t="s">
        <v>221</v>
      </c>
      <c r="AK1742" s="15">
        <v>40512</v>
      </c>
      <c r="AL1742">
        <v>8070.66</v>
      </c>
      <c r="AM1742">
        <f t="shared" si="81"/>
        <v>60</v>
      </c>
      <c r="AN1742" t="str">
        <f t="shared" si="82"/>
        <v>59-63</v>
      </c>
      <c r="AO1742" t="str">
        <f t="shared" si="83"/>
        <v>8.000 a 9.999</v>
      </c>
    </row>
    <row r="1743" spans="1:41" x14ac:dyDescent="0.25">
      <c r="A1743" t="s">
        <v>6130</v>
      </c>
      <c r="B1743" t="s">
        <v>207</v>
      </c>
      <c r="C1743">
        <v>1901382</v>
      </c>
      <c r="D1743">
        <v>7987125628</v>
      </c>
      <c r="E1743" t="s">
        <v>2623</v>
      </c>
      <c r="F1743" t="s">
        <v>209</v>
      </c>
      <c r="G1743" t="s">
        <v>6131</v>
      </c>
      <c r="H1743" t="s">
        <v>225</v>
      </c>
      <c r="I1743" t="s">
        <v>212</v>
      </c>
      <c r="K1743" t="s">
        <v>213</v>
      </c>
      <c r="M1743">
        <v>92</v>
      </c>
      <c r="N1743" t="s">
        <v>724</v>
      </c>
      <c r="O1743" t="s">
        <v>228</v>
      </c>
      <c r="P1743">
        <v>92</v>
      </c>
      <c r="Q1743" t="s">
        <v>724</v>
      </c>
      <c r="R1743" t="s">
        <v>228</v>
      </c>
      <c r="T1743" t="s">
        <v>230</v>
      </c>
      <c r="U1743" t="s">
        <v>9756</v>
      </c>
      <c r="V1743">
        <v>4</v>
      </c>
      <c r="W1743">
        <v>8</v>
      </c>
      <c r="X1743" t="s">
        <v>218</v>
      </c>
      <c r="Z1743" t="s">
        <v>219</v>
      </c>
      <c r="AC1743">
        <v>0</v>
      </c>
      <c r="AE1743">
        <v>0</v>
      </c>
      <c r="AI1743" t="s">
        <v>220</v>
      </c>
      <c r="AJ1743" t="s">
        <v>221</v>
      </c>
      <c r="AK1743" s="15">
        <v>40878</v>
      </c>
      <c r="AL1743">
        <v>10200.06</v>
      </c>
      <c r="AM1743">
        <f t="shared" si="81"/>
        <v>37</v>
      </c>
      <c r="AN1743" t="str">
        <f t="shared" si="82"/>
        <v>34-38</v>
      </c>
      <c r="AO1743" t="str">
        <f t="shared" si="83"/>
        <v>10.000 a 11.999</v>
      </c>
    </row>
    <row r="1744" spans="1:41" x14ac:dyDescent="0.25">
      <c r="A1744" t="s">
        <v>6132</v>
      </c>
      <c r="B1744" t="s">
        <v>207</v>
      </c>
      <c r="C1744">
        <v>2221041</v>
      </c>
      <c r="D1744">
        <v>4498041607</v>
      </c>
      <c r="E1744" t="s">
        <v>6133</v>
      </c>
      <c r="F1744" t="s">
        <v>233</v>
      </c>
      <c r="G1744" t="s">
        <v>6134</v>
      </c>
      <c r="H1744" t="s">
        <v>225</v>
      </c>
      <c r="I1744" t="s">
        <v>212</v>
      </c>
      <c r="K1744" t="s">
        <v>213</v>
      </c>
      <c r="M1744">
        <v>873</v>
      </c>
      <c r="N1744" t="s">
        <v>5208</v>
      </c>
      <c r="O1744" t="s">
        <v>362</v>
      </c>
      <c r="P1744">
        <v>873</v>
      </c>
      <c r="Q1744" t="s">
        <v>5208</v>
      </c>
      <c r="R1744" t="s">
        <v>362</v>
      </c>
      <c r="T1744" t="s">
        <v>252</v>
      </c>
      <c r="U1744" t="s">
        <v>9755</v>
      </c>
      <c r="V1744">
        <v>4</v>
      </c>
      <c r="W1744">
        <v>6</v>
      </c>
      <c r="X1744" t="s">
        <v>218</v>
      </c>
      <c r="Z1744" t="s">
        <v>219</v>
      </c>
      <c r="AC1744">
        <v>0</v>
      </c>
      <c r="AE1744">
        <v>0</v>
      </c>
      <c r="AI1744" t="s">
        <v>220</v>
      </c>
      <c r="AJ1744" t="s">
        <v>221</v>
      </c>
      <c r="AK1744" s="15">
        <v>42116</v>
      </c>
      <c r="AL1744">
        <v>4315.1000000000004</v>
      </c>
      <c r="AM1744">
        <f t="shared" si="81"/>
        <v>41</v>
      </c>
      <c r="AN1744" t="str">
        <f t="shared" si="82"/>
        <v>39-43</v>
      </c>
      <c r="AO1744" t="str">
        <f t="shared" si="83"/>
        <v>4.000 a 5.999</v>
      </c>
    </row>
    <row r="1745" spans="1:41" x14ac:dyDescent="0.25">
      <c r="A1745" t="s">
        <v>6135</v>
      </c>
      <c r="B1745" t="s">
        <v>207</v>
      </c>
      <c r="C1745">
        <v>411003</v>
      </c>
      <c r="D1745">
        <v>35208260620</v>
      </c>
      <c r="E1745" t="s">
        <v>6136</v>
      </c>
      <c r="F1745" t="s">
        <v>233</v>
      </c>
      <c r="G1745" t="s">
        <v>6137</v>
      </c>
      <c r="H1745" t="s">
        <v>225</v>
      </c>
      <c r="I1745" t="s">
        <v>212</v>
      </c>
      <c r="K1745" t="s">
        <v>242</v>
      </c>
      <c r="L1745" t="s">
        <v>6138</v>
      </c>
      <c r="M1745">
        <v>71</v>
      </c>
      <c r="N1745" t="s">
        <v>498</v>
      </c>
      <c r="O1745" t="s">
        <v>215</v>
      </c>
      <c r="P1745">
        <v>59</v>
      </c>
      <c r="Q1745" t="s">
        <v>251</v>
      </c>
      <c r="R1745" t="s">
        <v>215</v>
      </c>
      <c r="T1745" t="s">
        <v>449</v>
      </c>
      <c r="U1745" t="s">
        <v>9755</v>
      </c>
      <c r="V1745">
        <v>4</v>
      </c>
      <c r="W1745">
        <v>16</v>
      </c>
      <c r="X1745" t="s">
        <v>218</v>
      </c>
      <c r="Z1745" t="s">
        <v>219</v>
      </c>
      <c r="AC1745">
        <v>0</v>
      </c>
      <c r="AE1745">
        <v>0</v>
      </c>
      <c r="AI1745" t="s">
        <v>220</v>
      </c>
      <c r="AJ1745" t="s">
        <v>221</v>
      </c>
      <c r="AK1745" s="15">
        <v>29099</v>
      </c>
      <c r="AL1745">
        <v>7344.15</v>
      </c>
      <c r="AM1745">
        <f t="shared" si="81"/>
        <v>64</v>
      </c>
      <c r="AN1745" t="str">
        <f t="shared" si="82"/>
        <v>64-68</v>
      </c>
      <c r="AO1745" t="str">
        <f t="shared" si="83"/>
        <v>6.000 a 7.999</v>
      </c>
    </row>
    <row r="1746" spans="1:41" x14ac:dyDescent="0.25">
      <c r="A1746" t="s">
        <v>6139</v>
      </c>
      <c r="B1746" t="s">
        <v>207</v>
      </c>
      <c r="C1746">
        <v>1910959</v>
      </c>
      <c r="D1746">
        <v>6187230647</v>
      </c>
      <c r="E1746" t="s">
        <v>6140</v>
      </c>
      <c r="F1746" t="s">
        <v>209</v>
      </c>
      <c r="G1746" t="s">
        <v>6141</v>
      </c>
      <c r="H1746" t="s">
        <v>225</v>
      </c>
      <c r="I1746" t="s">
        <v>212</v>
      </c>
      <c r="K1746" t="s">
        <v>317</v>
      </c>
      <c r="M1746">
        <v>631</v>
      </c>
      <c r="N1746" t="s">
        <v>4134</v>
      </c>
      <c r="O1746" t="s">
        <v>215</v>
      </c>
      <c r="P1746">
        <v>122</v>
      </c>
      <c r="Q1746" t="s">
        <v>953</v>
      </c>
      <c r="R1746" t="s">
        <v>215</v>
      </c>
      <c r="T1746" t="s">
        <v>230</v>
      </c>
      <c r="U1746" t="s">
        <v>9755</v>
      </c>
      <c r="V1746">
        <v>4</v>
      </c>
      <c r="W1746">
        <v>8</v>
      </c>
      <c r="X1746" t="s">
        <v>218</v>
      </c>
      <c r="Z1746" t="s">
        <v>219</v>
      </c>
      <c r="AC1746">
        <v>26263</v>
      </c>
      <c r="AD1746" t="s">
        <v>3367</v>
      </c>
      <c r="AE1746">
        <v>0</v>
      </c>
      <c r="AI1746" t="s">
        <v>220</v>
      </c>
      <c r="AJ1746" t="s">
        <v>221</v>
      </c>
      <c r="AK1746" s="15">
        <v>41682</v>
      </c>
      <c r="AL1746">
        <v>5452.89</v>
      </c>
      <c r="AM1746">
        <f t="shared" si="81"/>
        <v>39</v>
      </c>
      <c r="AN1746" t="str">
        <f t="shared" si="82"/>
        <v>39-43</v>
      </c>
      <c r="AO1746" t="str">
        <f t="shared" si="83"/>
        <v>4.000 a 5.999</v>
      </c>
    </row>
    <row r="1747" spans="1:41" x14ac:dyDescent="0.25">
      <c r="A1747" t="s">
        <v>6142</v>
      </c>
      <c r="B1747" t="s">
        <v>207</v>
      </c>
      <c r="C1747">
        <v>3208070</v>
      </c>
      <c r="D1747">
        <v>11405133627</v>
      </c>
      <c r="E1747" t="s">
        <v>6143</v>
      </c>
      <c r="F1747" t="s">
        <v>209</v>
      </c>
      <c r="G1747" t="s">
        <v>6144</v>
      </c>
      <c r="H1747" t="s">
        <v>211</v>
      </c>
      <c r="I1747" t="s">
        <v>212</v>
      </c>
      <c r="K1747" t="s">
        <v>213</v>
      </c>
      <c r="M1747">
        <v>97</v>
      </c>
      <c r="N1747" t="s">
        <v>723</v>
      </c>
      <c r="O1747" t="s">
        <v>228</v>
      </c>
      <c r="P1747">
        <v>92</v>
      </c>
      <c r="Q1747" t="s">
        <v>724</v>
      </c>
      <c r="R1747" t="s">
        <v>228</v>
      </c>
      <c r="T1747" t="s">
        <v>217</v>
      </c>
      <c r="U1747" t="s">
        <v>9755</v>
      </c>
      <c r="V1747">
        <v>2</v>
      </c>
      <c r="W1747">
        <v>2</v>
      </c>
      <c r="X1747" t="s">
        <v>218</v>
      </c>
      <c r="Z1747" t="s">
        <v>219</v>
      </c>
      <c r="AC1747">
        <v>0</v>
      </c>
      <c r="AE1747">
        <v>0</v>
      </c>
      <c r="AI1747" t="s">
        <v>220</v>
      </c>
      <c r="AJ1747" t="s">
        <v>221</v>
      </c>
      <c r="AK1747" s="15">
        <v>44110</v>
      </c>
      <c r="AL1747">
        <v>3698.16</v>
      </c>
      <c r="AM1747">
        <f t="shared" si="81"/>
        <v>27</v>
      </c>
      <c r="AN1747" t="str">
        <f t="shared" si="82"/>
        <v>24-28</v>
      </c>
      <c r="AO1747" t="str">
        <f t="shared" si="83"/>
        <v>2.000 a 3.999</v>
      </c>
    </row>
    <row r="1748" spans="1:41" x14ac:dyDescent="0.25">
      <c r="A1748" t="s">
        <v>6145</v>
      </c>
      <c r="B1748" t="s">
        <v>239</v>
      </c>
      <c r="C1748">
        <v>1144372</v>
      </c>
      <c r="D1748">
        <v>75363623668</v>
      </c>
      <c r="E1748" t="s">
        <v>6146</v>
      </c>
      <c r="F1748" t="s">
        <v>209</v>
      </c>
      <c r="G1748" t="s">
        <v>6147</v>
      </c>
      <c r="H1748" t="s">
        <v>225</v>
      </c>
      <c r="I1748" t="s">
        <v>212</v>
      </c>
      <c r="K1748" t="s">
        <v>213</v>
      </c>
      <c r="M1748">
        <v>490</v>
      </c>
      <c r="N1748" t="s">
        <v>770</v>
      </c>
      <c r="O1748" t="s">
        <v>244</v>
      </c>
      <c r="P1748">
        <v>211</v>
      </c>
      <c r="Q1748" t="s">
        <v>245</v>
      </c>
      <c r="R1748" t="s">
        <v>244</v>
      </c>
      <c r="T1748" t="s">
        <v>217</v>
      </c>
      <c r="U1748" t="s">
        <v>9755</v>
      </c>
      <c r="V1748">
        <v>4</v>
      </c>
      <c r="W1748">
        <v>4</v>
      </c>
      <c r="X1748" t="s">
        <v>218</v>
      </c>
      <c r="Z1748" t="s">
        <v>219</v>
      </c>
      <c r="AC1748">
        <v>0</v>
      </c>
      <c r="AE1748">
        <v>0</v>
      </c>
      <c r="AI1748" t="s">
        <v>220</v>
      </c>
      <c r="AJ1748" t="s">
        <v>221</v>
      </c>
      <c r="AK1748" s="15">
        <v>41855</v>
      </c>
      <c r="AL1748">
        <v>5558.43</v>
      </c>
      <c r="AM1748">
        <f t="shared" si="81"/>
        <v>60</v>
      </c>
      <c r="AN1748" t="str">
        <f t="shared" si="82"/>
        <v>59-63</v>
      </c>
      <c r="AO1748" t="str">
        <f t="shared" si="83"/>
        <v>4.000 a 5.999</v>
      </c>
    </row>
    <row r="1749" spans="1:41" x14ac:dyDescent="0.25">
      <c r="A1749" t="s">
        <v>6148</v>
      </c>
      <c r="B1749" t="s">
        <v>239</v>
      </c>
      <c r="C1749">
        <v>1435101</v>
      </c>
      <c r="D1749">
        <v>58018972672</v>
      </c>
      <c r="E1749" t="s">
        <v>6149</v>
      </c>
      <c r="F1749" t="s">
        <v>209</v>
      </c>
      <c r="G1749" t="s">
        <v>6150</v>
      </c>
      <c r="H1749" t="s">
        <v>225</v>
      </c>
      <c r="I1749" t="s">
        <v>212</v>
      </c>
      <c r="K1749" t="s">
        <v>213</v>
      </c>
      <c r="L1749" t="s">
        <v>637</v>
      </c>
      <c r="M1749">
        <v>212</v>
      </c>
      <c r="N1749" t="s">
        <v>1668</v>
      </c>
      <c r="O1749" t="s">
        <v>244</v>
      </c>
      <c r="P1749">
        <v>211</v>
      </c>
      <c r="Q1749" t="s">
        <v>245</v>
      </c>
      <c r="R1749" t="s">
        <v>244</v>
      </c>
      <c r="T1749" t="s">
        <v>217</v>
      </c>
      <c r="U1749" t="s">
        <v>9755</v>
      </c>
      <c r="V1749">
        <v>4</v>
      </c>
      <c r="W1749">
        <v>13</v>
      </c>
      <c r="X1749" t="s">
        <v>218</v>
      </c>
      <c r="Z1749" t="s">
        <v>219</v>
      </c>
      <c r="AC1749">
        <v>0</v>
      </c>
      <c r="AE1749">
        <v>0</v>
      </c>
      <c r="AI1749" t="s">
        <v>220</v>
      </c>
      <c r="AJ1749" t="s">
        <v>221</v>
      </c>
      <c r="AK1749" s="15">
        <v>37951</v>
      </c>
      <c r="AL1749">
        <v>6111.62</v>
      </c>
      <c r="AM1749">
        <f t="shared" si="81"/>
        <v>49</v>
      </c>
      <c r="AN1749" t="str">
        <f t="shared" si="82"/>
        <v>49-53</v>
      </c>
      <c r="AO1749" t="str">
        <f t="shared" si="83"/>
        <v>6.000 a 7.999</v>
      </c>
    </row>
    <row r="1750" spans="1:41" x14ac:dyDescent="0.25">
      <c r="A1750" t="s">
        <v>6151</v>
      </c>
      <c r="B1750" t="s">
        <v>207</v>
      </c>
      <c r="C1750">
        <v>1186610</v>
      </c>
      <c r="D1750">
        <v>4604765642</v>
      </c>
      <c r="E1750" t="s">
        <v>5566</v>
      </c>
      <c r="F1750" t="s">
        <v>209</v>
      </c>
      <c r="G1750" t="s">
        <v>6152</v>
      </c>
      <c r="H1750" t="s">
        <v>225</v>
      </c>
      <c r="I1750" t="s">
        <v>212</v>
      </c>
      <c r="K1750" t="s">
        <v>213</v>
      </c>
      <c r="M1750">
        <v>97</v>
      </c>
      <c r="N1750" t="s">
        <v>723</v>
      </c>
      <c r="O1750" t="s">
        <v>228</v>
      </c>
      <c r="P1750">
        <v>92</v>
      </c>
      <c r="Q1750" t="s">
        <v>724</v>
      </c>
      <c r="R1750" t="s">
        <v>228</v>
      </c>
      <c r="T1750" t="s">
        <v>217</v>
      </c>
      <c r="U1750" t="s">
        <v>9756</v>
      </c>
      <c r="V1750">
        <v>1</v>
      </c>
      <c r="W1750">
        <v>1</v>
      </c>
      <c r="X1750" t="s">
        <v>218</v>
      </c>
      <c r="Z1750" t="s">
        <v>219</v>
      </c>
      <c r="AC1750">
        <v>0</v>
      </c>
      <c r="AE1750">
        <v>0</v>
      </c>
      <c r="AI1750" t="s">
        <v>220</v>
      </c>
      <c r="AJ1750" t="s">
        <v>221</v>
      </c>
      <c r="AK1750" s="15">
        <v>44796</v>
      </c>
      <c r="AL1750">
        <v>10252.74</v>
      </c>
      <c r="AM1750">
        <f t="shared" si="81"/>
        <v>40</v>
      </c>
      <c r="AN1750" t="str">
        <f t="shared" si="82"/>
        <v>39-43</v>
      </c>
      <c r="AO1750" t="str">
        <f t="shared" si="83"/>
        <v>10.000 a 11.999</v>
      </c>
    </row>
    <row r="1751" spans="1:41" x14ac:dyDescent="0.25">
      <c r="A1751" t="s">
        <v>6153</v>
      </c>
      <c r="B1751" t="s">
        <v>207</v>
      </c>
      <c r="C1751">
        <v>1672685</v>
      </c>
      <c r="D1751">
        <v>3403749690</v>
      </c>
      <c r="E1751" t="s">
        <v>6154</v>
      </c>
      <c r="F1751" t="s">
        <v>209</v>
      </c>
      <c r="G1751" t="s">
        <v>6155</v>
      </c>
      <c r="H1751" t="s">
        <v>211</v>
      </c>
      <c r="I1751" t="s">
        <v>212</v>
      </c>
      <c r="K1751" t="s">
        <v>213</v>
      </c>
      <c r="L1751" t="s">
        <v>637</v>
      </c>
      <c r="M1751">
        <v>733</v>
      </c>
      <c r="N1751" t="s">
        <v>1177</v>
      </c>
      <c r="O1751" t="s">
        <v>215</v>
      </c>
      <c r="P1751">
        <v>585</v>
      </c>
      <c r="Q1751" t="s">
        <v>1033</v>
      </c>
      <c r="R1751" t="s">
        <v>215</v>
      </c>
      <c r="T1751" t="s">
        <v>217</v>
      </c>
      <c r="U1751" t="s">
        <v>9755</v>
      </c>
      <c r="V1751">
        <v>4</v>
      </c>
      <c r="W1751">
        <v>10</v>
      </c>
      <c r="X1751" t="s">
        <v>218</v>
      </c>
      <c r="Z1751" t="s">
        <v>219</v>
      </c>
      <c r="AC1751">
        <v>0</v>
      </c>
      <c r="AE1751">
        <v>0</v>
      </c>
      <c r="AI1751" t="s">
        <v>220</v>
      </c>
      <c r="AJ1751" t="s">
        <v>221</v>
      </c>
      <c r="AK1751" s="15">
        <v>39835</v>
      </c>
      <c r="AL1751">
        <v>5034.51</v>
      </c>
      <c r="AM1751">
        <f t="shared" si="81"/>
        <v>51</v>
      </c>
      <c r="AN1751" t="str">
        <f t="shared" si="82"/>
        <v>49-53</v>
      </c>
      <c r="AO1751" t="str">
        <f t="shared" si="83"/>
        <v>4.000 a 5.999</v>
      </c>
    </row>
    <row r="1752" spans="1:41" x14ac:dyDescent="0.25">
      <c r="A1752" t="s">
        <v>6156</v>
      </c>
      <c r="B1752" t="s">
        <v>239</v>
      </c>
      <c r="C1752">
        <v>2563118</v>
      </c>
      <c r="D1752">
        <v>5461584632</v>
      </c>
      <c r="E1752" t="s">
        <v>3199</v>
      </c>
      <c r="F1752" t="s">
        <v>233</v>
      </c>
      <c r="G1752" t="s">
        <v>6157</v>
      </c>
      <c r="H1752" t="s">
        <v>211</v>
      </c>
      <c r="I1752" t="s">
        <v>212</v>
      </c>
      <c r="K1752" t="s">
        <v>213</v>
      </c>
      <c r="M1752">
        <v>771</v>
      </c>
      <c r="N1752" t="s">
        <v>303</v>
      </c>
      <c r="O1752" t="s">
        <v>283</v>
      </c>
      <c r="P1752">
        <v>746</v>
      </c>
      <c r="Q1752" t="s">
        <v>289</v>
      </c>
      <c r="R1752" t="s">
        <v>283</v>
      </c>
      <c r="T1752" t="s">
        <v>230</v>
      </c>
      <c r="U1752" t="s">
        <v>9756</v>
      </c>
      <c r="V1752">
        <v>2</v>
      </c>
      <c r="W1752">
        <v>5</v>
      </c>
      <c r="X1752" t="s">
        <v>218</v>
      </c>
      <c r="Z1752" t="s">
        <v>219</v>
      </c>
      <c r="AC1752">
        <v>0</v>
      </c>
      <c r="AE1752">
        <v>0</v>
      </c>
      <c r="AI1752" t="s">
        <v>220</v>
      </c>
      <c r="AJ1752" t="s">
        <v>304</v>
      </c>
      <c r="AK1752" s="15">
        <v>42537</v>
      </c>
      <c r="AL1752">
        <v>8473.73</v>
      </c>
      <c r="AM1752">
        <f t="shared" si="81"/>
        <v>40</v>
      </c>
      <c r="AN1752" t="str">
        <f t="shared" si="82"/>
        <v>39-43</v>
      </c>
      <c r="AO1752" t="str">
        <f t="shared" si="83"/>
        <v>8.000 a 9.999</v>
      </c>
    </row>
    <row r="1753" spans="1:41" x14ac:dyDescent="0.25">
      <c r="A1753" t="s">
        <v>6158</v>
      </c>
      <c r="B1753" t="s">
        <v>207</v>
      </c>
      <c r="C1753">
        <v>2345484</v>
      </c>
      <c r="D1753">
        <v>9032719661</v>
      </c>
      <c r="E1753" t="s">
        <v>6159</v>
      </c>
      <c r="F1753" t="s">
        <v>209</v>
      </c>
      <c r="G1753" t="s">
        <v>6160</v>
      </c>
      <c r="H1753" t="s">
        <v>225</v>
      </c>
      <c r="I1753" t="s">
        <v>212</v>
      </c>
      <c r="K1753" t="s">
        <v>213</v>
      </c>
      <c r="M1753">
        <v>65</v>
      </c>
      <c r="N1753" t="s">
        <v>267</v>
      </c>
      <c r="O1753" t="s">
        <v>228</v>
      </c>
      <c r="P1753">
        <v>59</v>
      </c>
      <c r="Q1753" t="s">
        <v>251</v>
      </c>
      <c r="R1753" t="s">
        <v>215</v>
      </c>
      <c r="T1753" t="s">
        <v>230</v>
      </c>
      <c r="U1753" t="s">
        <v>9755</v>
      </c>
      <c r="V1753">
        <v>4</v>
      </c>
      <c r="W1753">
        <v>5</v>
      </c>
      <c r="X1753" t="s">
        <v>218</v>
      </c>
      <c r="Z1753" t="s">
        <v>219</v>
      </c>
      <c r="AC1753">
        <v>0</v>
      </c>
      <c r="AE1753">
        <v>0</v>
      </c>
      <c r="AI1753" t="s">
        <v>220</v>
      </c>
      <c r="AJ1753" t="s">
        <v>347</v>
      </c>
      <c r="AK1753" s="15">
        <v>42690</v>
      </c>
      <c r="AL1753">
        <v>3570</v>
      </c>
      <c r="AM1753">
        <f t="shared" si="81"/>
        <v>32</v>
      </c>
      <c r="AN1753" t="str">
        <f t="shared" si="82"/>
        <v>29-33</v>
      </c>
      <c r="AO1753" t="str">
        <f t="shared" si="83"/>
        <v>2.000 a 3.999</v>
      </c>
    </row>
    <row r="1754" spans="1:41" x14ac:dyDescent="0.25">
      <c r="A1754" t="s">
        <v>6161</v>
      </c>
      <c r="B1754" t="s">
        <v>207</v>
      </c>
      <c r="C1754">
        <v>1380335</v>
      </c>
      <c r="D1754">
        <v>8742021677</v>
      </c>
      <c r="E1754" t="s">
        <v>6162</v>
      </c>
      <c r="F1754" t="s">
        <v>209</v>
      </c>
      <c r="G1754" t="s">
        <v>6163</v>
      </c>
      <c r="H1754" t="s">
        <v>225</v>
      </c>
      <c r="I1754" t="s">
        <v>212</v>
      </c>
      <c r="K1754" t="s">
        <v>242</v>
      </c>
      <c r="M1754">
        <v>32</v>
      </c>
      <c r="N1754" t="s">
        <v>3205</v>
      </c>
      <c r="O1754" t="s">
        <v>215</v>
      </c>
      <c r="P1754">
        <v>29</v>
      </c>
      <c r="Q1754" t="s">
        <v>229</v>
      </c>
      <c r="R1754" t="s">
        <v>215</v>
      </c>
      <c r="T1754" t="s">
        <v>217</v>
      </c>
      <c r="U1754" t="s">
        <v>9755</v>
      </c>
      <c r="V1754">
        <v>4</v>
      </c>
      <c r="W1754">
        <v>4</v>
      </c>
      <c r="X1754" t="s">
        <v>218</v>
      </c>
      <c r="Z1754" t="s">
        <v>219</v>
      </c>
      <c r="AC1754">
        <v>26254</v>
      </c>
      <c r="AD1754" t="s">
        <v>372</v>
      </c>
      <c r="AE1754">
        <v>0</v>
      </c>
      <c r="AI1754" t="s">
        <v>220</v>
      </c>
      <c r="AJ1754" t="s">
        <v>221</v>
      </c>
      <c r="AK1754" s="15">
        <v>43892</v>
      </c>
      <c r="AL1754">
        <v>4001.88</v>
      </c>
      <c r="AM1754">
        <f t="shared" si="81"/>
        <v>33</v>
      </c>
      <c r="AN1754" t="str">
        <f t="shared" si="82"/>
        <v>29-33</v>
      </c>
      <c r="AO1754" t="str">
        <f t="shared" si="83"/>
        <v>4.000 a 5.999</v>
      </c>
    </row>
    <row r="1755" spans="1:41" x14ac:dyDescent="0.25">
      <c r="A1755" t="s">
        <v>6164</v>
      </c>
      <c r="B1755" t="s">
        <v>239</v>
      </c>
      <c r="C1755">
        <v>1231614</v>
      </c>
      <c r="D1755">
        <v>7077224627</v>
      </c>
      <c r="E1755" t="s">
        <v>6165</v>
      </c>
      <c r="F1755" t="s">
        <v>209</v>
      </c>
      <c r="G1755" t="s">
        <v>6166</v>
      </c>
      <c r="H1755" t="s">
        <v>211</v>
      </c>
      <c r="I1755" t="s">
        <v>212</v>
      </c>
      <c r="K1755" t="s">
        <v>213</v>
      </c>
      <c r="M1755">
        <v>490</v>
      </c>
      <c r="N1755" t="s">
        <v>770</v>
      </c>
      <c r="O1755" t="s">
        <v>244</v>
      </c>
      <c r="P1755">
        <v>29</v>
      </c>
      <c r="Q1755" t="s">
        <v>229</v>
      </c>
      <c r="R1755" t="s">
        <v>215</v>
      </c>
      <c r="T1755" t="s">
        <v>327</v>
      </c>
      <c r="U1755" t="s">
        <v>9755</v>
      </c>
      <c r="V1755">
        <v>1</v>
      </c>
      <c r="W1755">
        <v>1</v>
      </c>
      <c r="X1755" t="s">
        <v>218</v>
      </c>
      <c r="Z1755" t="s">
        <v>219</v>
      </c>
      <c r="AC1755">
        <v>0</v>
      </c>
      <c r="AE1755">
        <v>0</v>
      </c>
      <c r="AI1755" t="s">
        <v>220</v>
      </c>
      <c r="AJ1755" t="s">
        <v>221</v>
      </c>
      <c r="AK1755" s="15">
        <v>44897</v>
      </c>
      <c r="AL1755">
        <v>2365.39</v>
      </c>
      <c r="AM1755">
        <f t="shared" si="81"/>
        <v>36</v>
      </c>
      <c r="AN1755" t="str">
        <f t="shared" si="82"/>
        <v>34-38</v>
      </c>
      <c r="AO1755" t="str">
        <f t="shared" si="83"/>
        <v>2.000 a 3.999</v>
      </c>
    </row>
    <row r="1756" spans="1:41" x14ac:dyDescent="0.25">
      <c r="A1756" t="s">
        <v>6167</v>
      </c>
      <c r="B1756" t="s">
        <v>207</v>
      </c>
      <c r="C1756">
        <v>1825069</v>
      </c>
      <c r="D1756">
        <v>1246589621</v>
      </c>
      <c r="E1756" t="s">
        <v>1334</v>
      </c>
      <c r="F1756" t="s">
        <v>209</v>
      </c>
      <c r="G1756" t="s">
        <v>6168</v>
      </c>
      <c r="H1756" t="s">
        <v>225</v>
      </c>
      <c r="I1756" t="s">
        <v>212</v>
      </c>
      <c r="K1756" t="s">
        <v>213</v>
      </c>
      <c r="M1756">
        <v>577</v>
      </c>
      <c r="N1756" t="s">
        <v>6169</v>
      </c>
      <c r="O1756" t="s">
        <v>237</v>
      </c>
      <c r="P1756">
        <v>1158</v>
      </c>
      <c r="Q1756" t="s">
        <v>6170</v>
      </c>
      <c r="R1756" t="s">
        <v>237</v>
      </c>
      <c r="T1756" t="s">
        <v>230</v>
      </c>
      <c r="U1756" t="s">
        <v>9755</v>
      </c>
      <c r="V1756">
        <v>4</v>
      </c>
      <c r="W1756">
        <v>9</v>
      </c>
      <c r="X1756" t="s">
        <v>218</v>
      </c>
      <c r="Z1756" t="s">
        <v>219</v>
      </c>
      <c r="AB1756" t="s">
        <v>5257</v>
      </c>
      <c r="AC1756">
        <v>0</v>
      </c>
      <c r="AE1756">
        <v>0</v>
      </c>
      <c r="AG1756" t="s">
        <v>6171</v>
      </c>
      <c r="AH1756" t="s">
        <v>3629</v>
      </c>
      <c r="AI1756" t="s">
        <v>220</v>
      </c>
      <c r="AJ1756" t="s">
        <v>221</v>
      </c>
      <c r="AK1756" s="15">
        <v>40487</v>
      </c>
      <c r="AL1756">
        <v>5725.82</v>
      </c>
      <c r="AM1756">
        <f t="shared" si="81"/>
        <v>37</v>
      </c>
      <c r="AN1756" t="str">
        <f t="shared" si="82"/>
        <v>34-38</v>
      </c>
      <c r="AO1756" t="str">
        <f t="shared" si="83"/>
        <v>4.000 a 5.999</v>
      </c>
    </row>
    <row r="1757" spans="1:41" x14ac:dyDescent="0.25">
      <c r="A1757" t="s">
        <v>6172</v>
      </c>
      <c r="B1757" t="s">
        <v>239</v>
      </c>
      <c r="C1757">
        <v>1364950</v>
      </c>
      <c r="D1757">
        <v>99928760691</v>
      </c>
      <c r="E1757" t="s">
        <v>6173</v>
      </c>
      <c r="F1757" t="s">
        <v>233</v>
      </c>
      <c r="G1757" t="s">
        <v>6174</v>
      </c>
      <c r="H1757" t="s">
        <v>225</v>
      </c>
      <c r="I1757" t="s">
        <v>212</v>
      </c>
      <c r="K1757" t="s">
        <v>213</v>
      </c>
      <c r="L1757" t="s">
        <v>3711</v>
      </c>
      <c r="M1757">
        <v>769</v>
      </c>
      <c r="N1757" t="s">
        <v>288</v>
      </c>
      <c r="O1757" t="s">
        <v>283</v>
      </c>
      <c r="P1757">
        <v>746</v>
      </c>
      <c r="Q1757" t="s">
        <v>289</v>
      </c>
      <c r="R1757" t="s">
        <v>283</v>
      </c>
      <c r="T1757" t="s">
        <v>252</v>
      </c>
      <c r="U1757" t="s">
        <v>9755</v>
      </c>
      <c r="V1757">
        <v>3</v>
      </c>
      <c r="W1757">
        <v>13</v>
      </c>
      <c r="X1757" t="s">
        <v>218</v>
      </c>
      <c r="Z1757" t="s">
        <v>219</v>
      </c>
      <c r="AC1757">
        <v>0</v>
      </c>
      <c r="AE1757">
        <v>0</v>
      </c>
      <c r="AI1757" t="s">
        <v>220</v>
      </c>
      <c r="AJ1757" t="s">
        <v>291</v>
      </c>
      <c r="AK1757" s="15">
        <v>37579</v>
      </c>
      <c r="AL1757">
        <v>6750.01</v>
      </c>
      <c r="AM1757">
        <f t="shared" si="81"/>
        <v>47</v>
      </c>
      <c r="AN1757" t="str">
        <f t="shared" si="82"/>
        <v>44-48</v>
      </c>
      <c r="AO1757" t="str">
        <f t="shared" si="83"/>
        <v>6.000 a 7.999</v>
      </c>
    </row>
    <row r="1758" spans="1:41" x14ac:dyDescent="0.25">
      <c r="A1758" t="s">
        <v>6175</v>
      </c>
      <c r="B1758" t="s">
        <v>207</v>
      </c>
      <c r="C1758">
        <v>2018444</v>
      </c>
      <c r="D1758">
        <v>6632717624</v>
      </c>
      <c r="E1758" t="s">
        <v>6176</v>
      </c>
      <c r="F1758" t="s">
        <v>233</v>
      </c>
      <c r="G1758" t="s">
        <v>6177</v>
      </c>
      <c r="H1758" t="s">
        <v>211</v>
      </c>
      <c r="I1758" t="s">
        <v>212</v>
      </c>
      <c r="K1758" t="s">
        <v>645</v>
      </c>
      <c r="M1758">
        <v>723</v>
      </c>
      <c r="N1758" t="s">
        <v>1032</v>
      </c>
      <c r="O1758" t="s">
        <v>215</v>
      </c>
      <c r="P1758">
        <v>585</v>
      </c>
      <c r="Q1758" t="s">
        <v>1033</v>
      </c>
      <c r="R1758" t="s">
        <v>215</v>
      </c>
      <c r="T1758" t="s">
        <v>230</v>
      </c>
      <c r="U1758" t="s">
        <v>9756</v>
      </c>
      <c r="V1758">
        <v>4</v>
      </c>
      <c r="W1758">
        <v>7</v>
      </c>
      <c r="X1758" t="s">
        <v>218</v>
      </c>
      <c r="Z1758" t="s">
        <v>219</v>
      </c>
      <c r="AB1758" t="s">
        <v>1519</v>
      </c>
      <c r="AC1758">
        <v>0</v>
      </c>
      <c r="AE1758">
        <v>0</v>
      </c>
      <c r="AG1758" t="s">
        <v>6178</v>
      </c>
      <c r="AH1758" t="s">
        <v>6179</v>
      </c>
      <c r="AI1758" t="s">
        <v>220</v>
      </c>
      <c r="AJ1758" t="s">
        <v>221</v>
      </c>
      <c r="AK1758" s="15">
        <v>41381</v>
      </c>
      <c r="AL1758">
        <v>8966.61</v>
      </c>
      <c r="AM1758">
        <f t="shared" si="81"/>
        <v>37</v>
      </c>
      <c r="AN1758" t="str">
        <f t="shared" si="82"/>
        <v>34-38</v>
      </c>
      <c r="AO1758" t="str">
        <f t="shared" si="83"/>
        <v>8.000 a 9.999</v>
      </c>
    </row>
    <row r="1759" spans="1:41" x14ac:dyDescent="0.25">
      <c r="A1759" t="s">
        <v>6180</v>
      </c>
      <c r="B1759" t="s">
        <v>207</v>
      </c>
      <c r="C1759">
        <v>2133740</v>
      </c>
      <c r="D1759">
        <v>8836563619</v>
      </c>
      <c r="E1759" t="s">
        <v>6181</v>
      </c>
      <c r="F1759" t="s">
        <v>233</v>
      </c>
      <c r="G1759" t="s">
        <v>6182</v>
      </c>
      <c r="H1759" t="s">
        <v>225</v>
      </c>
      <c r="I1759" t="s">
        <v>212</v>
      </c>
      <c r="K1759" t="s">
        <v>213</v>
      </c>
      <c r="M1759">
        <v>301</v>
      </c>
      <c r="N1759" t="s">
        <v>297</v>
      </c>
      <c r="O1759" t="s">
        <v>298</v>
      </c>
      <c r="P1759">
        <v>301</v>
      </c>
      <c r="Q1759" t="s">
        <v>297</v>
      </c>
      <c r="R1759" t="s">
        <v>298</v>
      </c>
      <c r="T1759" t="s">
        <v>230</v>
      </c>
      <c r="U1759" t="s">
        <v>9755</v>
      </c>
      <c r="V1759">
        <v>4</v>
      </c>
      <c r="W1759">
        <v>6</v>
      </c>
      <c r="X1759" t="s">
        <v>218</v>
      </c>
      <c r="Z1759" t="s">
        <v>219</v>
      </c>
      <c r="AC1759">
        <v>0</v>
      </c>
      <c r="AE1759">
        <v>0</v>
      </c>
      <c r="AI1759" t="s">
        <v>220</v>
      </c>
      <c r="AJ1759" t="s">
        <v>221</v>
      </c>
      <c r="AK1759" s="15">
        <v>41821</v>
      </c>
      <c r="AL1759">
        <v>5051.21</v>
      </c>
      <c r="AM1759">
        <f t="shared" si="81"/>
        <v>35</v>
      </c>
      <c r="AN1759" t="str">
        <f t="shared" si="82"/>
        <v>34-38</v>
      </c>
      <c r="AO1759" t="str">
        <f t="shared" si="83"/>
        <v>4.000 a 5.999</v>
      </c>
    </row>
    <row r="1760" spans="1:41" x14ac:dyDescent="0.25">
      <c r="A1760" t="s">
        <v>6183</v>
      </c>
      <c r="B1760" t="s">
        <v>207</v>
      </c>
      <c r="C1760">
        <v>1937882</v>
      </c>
      <c r="D1760">
        <v>12697531858</v>
      </c>
      <c r="E1760" t="s">
        <v>6184</v>
      </c>
      <c r="F1760" t="s">
        <v>233</v>
      </c>
      <c r="G1760" t="s">
        <v>6185</v>
      </c>
      <c r="H1760" t="s">
        <v>225</v>
      </c>
      <c r="I1760" t="s">
        <v>212</v>
      </c>
      <c r="K1760" t="s">
        <v>317</v>
      </c>
      <c r="M1760">
        <v>118</v>
      </c>
      <c r="N1760" t="s">
        <v>864</v>
      </c>
      <c r="O1760" t="s">
        <v>228</v>
      </c>
      <c r="P1760">
        <v>117</v>
      </c>
      <c r="Q1760" t="s">
        <v>865</v>
      </c>
      <c r="R1760" t="s">
        <v>228</v>
      </c>
      <c r="T1760" t="s">
        <v>771</v>
      </c>
      <c r="U1760" t="s">
        <v>9754</v>
      </c>
      <c r="V1760">
        <v>4</v>
      </c>
      <c r="W1760">
        <v>8</v>
      </c>
      <c r="X1760" t="s">
        <v>218</v>
      </c>
      <c r="Z1760" t="s">
        <v>219</v>
      </c>
      <c r="AB1760" t="s">
        <v>320</v>
      </c>
      <c r="AC1760">
        <v>0</v>
      </c>
      <c r="AE1760">
        <v>0</v>
      </c>
      <c r="AG1760" t="s">
        <v>6186</v>
      </c>
      <c r="AH1760" t="s">
        <v>2849</v>
      </c>
      <c r="AI1760" t="s">
        <v>220</v>
      </c>
      <c r="AJ1760" t="s">
        <v>221</v>
      </c>
      <c r="AK1760" s="15">
        <v>41018</v>
      </c>
      <c r="AL1760">
        <v>3631.39</v>
      </c>
      <c r="AM1760">
        <f t="shared" si="81"/>
        <v>54</v>
      </c>
      <c r="AN1760" t="str">
        <f t="shared" si="82"/>
        <v>54-58</v>
      </c>
      <c r="AO1760" t="str">
        <f t="shared" si="83"/>
        <v>2.000 a 3.999</v>
      </c>
    </row>
    <row r="1761" spans="1:41" x14ac:dyDescent="0.25">
      <c r="A1761" t="s">
        <v>6187</v>
      </c>
      <c r="B1761" t="s">
        <v>207</v>
      </c>
      <c r="C1761">
        <v>2373463</v>
      </c>
      <c r="D1761">
        <v>4748197609</v>
      </c>
      <c r="E1761" t="s">
        <v>6188</v>
      </c>
      <c r="F1761" t="s">
        <v>233</v>
      </c>
      <c r="G1761" t="s">
        <v>6189</v>
      </c>
      <c r="H1761" t="s">
        <v>225</v>
      </c>
      <c r="I1761" t="s">
        <v>212</v>
      </c>
      <c r="K1761" t="s">
        <v>213</v>
      </c>
      <c r="M1761">
        <v>340</v>
      </c>
      <c r="N1761" t="s">
        <v>670</v>
      </c>
      <c r="O1761" t="s">
        <v>215</v>
      </c>
      <c r="P1761">
        <v>340</v>
      </c>
      <c r="Q1761" t="s">
        <v>670</v>
      </c>
      <c r="R1761" t="s">
        <v>215</v>
      </c>
      <c r="T1761" t="s">
        <v>230</v>
      </c>
      <c r="U1761" t="s">
        <v>9755</v>
      </c>
      <c r="V1761">
        <v>4</v>
      </c>
      <c r="W1761">
        <v>4</v>
      </c>
      <c r="X1761" t="s">
        <v>218</v>
      </c>
      <c r="Z1761" t="s">
        <v>219</v>
      </c>
      <c r="AC1761">
        <v>0</v>
      </c>
      <c r="AE1761">
        <v>0</v>
      </c>
      <c r="AI1761" t="s">
        <v>220</v>
      </c>
      <c r="AJ1761" t="s">
        <v>221</v>
      </c>
      <c r="AK1761" s="15">
        <v>42802</v>
      </c>
      <c r="AL1761">
        <v>4679.12</v>
      </c>
      <c r="AM1761">
        <f t="shared" si="81"/>
        <v>42</v>
      </c>
      <c r="AN1761" t="str">
        <f t="shared" si="82"/>
        <v>39-43</v>
      </c>
      <c r="AO1761" t="str">
        <f t="shared" si="83"/>
        <v>4.000 a 5.999</v>
      </c>
    </row>
    <row r="1762" spans="1:41" x14ac:dyDescent="0.25">
      <c r="A1762" t="s">
        <v>6190</v>
      </c>
      <c r="B1762" t="s">
        <v>239</v>
      </c>
      <c r="C1762">
        <v>1163333</v>
      </c>
      <c r="D1762">
        <v>39427269634</v>
      </c>
      <c r="E1762" t="s">
        <v>6191</v>
      </c>
      <c r="F1762" t="s">
        <v>233</v>
      </c>
      <c r="G1762" t="s">
        <v>6192</v>
      </c>
      <c r="H1762" t="s">
        <v>225</v>
      </c>
      <c r="I1762" t="s">
        <v>212</v>
      </c>
      <c r="K1762" t="s">
        <v>213</v>
      </c>
      <c r="L1762" t="s">
        <v>637</v>
      </c>
      <c r="M1762">
        <v>771</v>
      </c>
      <c r="N1762" t="s">
        <v>303</v>
      </c>
      <c r="O1762" t="s">
        <v>283</v>
      </c>
      <c r="P1762">
        <v>746</v>
      </c>
      <c r="Q1762" t="s">
        <v>289</v>
      </c>
      <c r="R1762" t="s">
        <v>283</v>
      </c>
      <c r="T1762" t="s">
        <v>230</v>
      </c>
      <c r="U1762" t="s">
        <v>9756</v>
      </c>
      <c r="V1762">
        <v>4</v>
      </c>
      <c r="W1762">
        <v>16</v>
      </c>
      <c r="X1762" t="s">
        <v>218</v>
      </c>
      <c r="Z1762" t="s">
        <v>219</v>
      </c>
      <c r="AC1762">
        <v>0</v>
      </c>
      <c r="AE1762">
        <v>0</v>
      </c>
      <c r="AI1762" t="s">
        <v>220</v>
      </c>
      <c r="AJ1762" t="s">
        <v>221</v>
      </c>
      <c r="AK1762" s="15">
        <v>34731</v>
      </c>
      <c r="AL1762">
        <v>29016.67</v>
      </c>
      <c r="AM1762">
        <f t="shared" si="81"/>
        <v>61</v>
      </c>
      <c r="AN1762" t="str">
        <f t="shared" si="82"/>
        <v>59-63</v>
      </c>
      <c r="AO1762" t="str">
        <f t="shared" si="83"/>
        <v>20.000 ou mais</v>
      </c>
    </row>
    <row r="1763" spans="1:41" x14ac:dyDescent="0.25">
      <c r="A1763" t="s">
        <v>6193</v>
      </c>
      <c r="B1763" t="s">
        <v>239</v>
      </c>
      <c r="C1763">
        <v>1441009</v>
      </c>
      <c r="D1763">
        <v>4809326624</v>
      </c>
      <c r="E1763" t="s">
        <v>5579</v>
      </c>
      <c r="F1763" t="s">
        <v>233</v>
      </c>
      <c r="G1763" t="s">
        <v>6194</v>
      </c>
      <c r="H1763" t="s">
        <v>225</v>
      </c>
      <c r="I1763" t="s">
        <v>212</v>
      </c>
      <c r="K1763" t="s">
        <v>213</v>
      </c>
      <c r="M1763">
        <v>771</v>
      </c>
      <c r="N1763" t="s">
        <v>303</v>
      </c>
      <c r="O1763" t="s">
        <v>283</v>
      </c>
      <c r="P1763">
        <v>746</v>
      </c>
      <c r="Q1763" t="s">
        <v>289</v>
      </c>
      <c r="R1763" t="s">
        <v>283</v>
      </c>
      <c r="T1763" t="s">
        <v>217</v>
      </c>
      <c r="U1763" t="s">
        <v>9756</v>
      </c>
      <c r="V1763">
        <v>1</v>
      </c>
      <c r="W1763">
        <v>8</v>
      </c>
      <c r="X1763" t="s">
        <v>218</v>
      </c>
      <c r="Z1763" t="s">
        <v>219</v>
      </c>
      <c r="AC1763">
        <v>0</v>
      </c>
      <c r="AE1763">
        <v>0</v>
      </c>
      <c r="AI1763" t="s">
        <v>220</v>
      </c>
      <c r="AJ1763" t="s">
        <v>304</v>
      </c>
      <c r="AK1763" s="15">
        <v>40793</v>
      </c>
      <c r="AL1763">
        <v>8743.06</v>
      </c>
      <c r="AM1763">
        <f t="shared" si="81"/>
        <v>43</v>
      </c>
      <c r="AN1763" t="str">
        <f t="shared" si="82"/>
        <v>39-43</v>
      </c>
      <c r="AO1763" t="str">
        <f t="shared" si="83"/>
        <v>8.000 a 9.999</v>
      </c>
    </row>
    <row r="1764" spans="1:41" x14ac:dyDescent="0.25">
      <c r="A1764" t="s">
        <v>6195</v>
      </c>
      <c r="B1764" t="s">
        <v>239</v>
      </c>
      <c r="C1764">
        <v>1532560</v>
      </c>
      <c r="D1764">
        <v>3037426667</v>
      </c>
      <c r="E1764" t="s">
        <v>6196</v>
      </c>
      <c r="F1764" t="s">
        <v>233</v>
      </c>
      <c r="G1764" t="s">
        <v>6197</v>
      </c>
      <c r="H1764" t="s">
        <v>225</v>
      </c>
      <c r="I1764" t="s">
        <v>212</v>
      </c>
      <c r="K1764" t="s">
        <v>213</v>
      </c>
      <c r="L1764" t="s">
        <v>534</v>
      </c>
      <c r="M1764">
        <v>216</v>
      </c>
      <c r="N1764" t="s">
        <v>489</v>
      </c>
      <c r="O1764" t="s">
        <v>244</v>
      </c>
      <c r="P1764">
        <v>211</v>
      </c>
      <c r="Q1764" t="s">
        <v>245</v>
      </c>
      <c r="R1764" t="s">
        <v>244</v>
      </c>
      <c r="T1764" t="s">
        <v>217</v>
      </c>
      <c r="U1764" t="s">
        <v>9754</v>
      </c>
      <c r="V1764">
        <v>4</v>
      </c>
      <c r="W1764">
        <v>12</v>
      </c>
      <c r="X1764" t="s">
        <v>218</v>
      </c>
      <c r="Z1764" t="s">
        <v>219</v>
      </c>
      <c r="AC1764">
        <v>0</v>
      </c>
      <c r="AE1764">
        <v>0</v>
      </c>
      <c r="AI1764" t="s">
        <v>220</v>
      </c>
      <c r="AJ1764" t="s">
        <v>221</v>
      </c>
      <c r="AK1764" s="15">
        <v>38861</v>
      </c>
      <c r="AL1764">
        <v>10798.45</v>
      </c>
      <c r="AM1764">
        <f t="shared" si="81"/>
        <v>44</v>
      </c>
      <c r="AN1764" t="str">
        <f t="shared" si="82"/>
        <v>44-48</v>
      </c>
      <c r="AO1764" t="str">
        <f t="shared" si="83"/>
        <v>10.000 a 11.999</v>
      </c>
    </row>
    <row r="1765" spans="1:41" x14ac:dyDescent="0.25">
      <c r="A1765" t="s">
        <v>6198</v>
      </c>
      <c r="B1765" t="s">
        <v>239</v>
      </c>
      <c r="C1765">
        <v>2605190</v>
      </c>
      <c r="D1765">
        <v>5473302602</v>
      </c>
      <c r="E1765" t="s">
        <v>6199</v>
      </c>
      <c r="F1765" t="s">
        <v>233</v>
      </c>
      <c r="G1765" t="s">
        <v>6200</v>
      </c>
      <c r="H1765" t="s">
        <v>225</v>
      </c>
      <c r="I1765" t="s">
        <v>212</v>
      </c>
      <c r="K1765" t="s">
        <v>213</v>
      </c>
      <c r="M1765">
        <v>771</v>
      </c>
      <c r="N1765" t="s">
        <v>303</v>
      </c>
      <c r="O1765" t="s">
        <v>283</v>
      </c>
      <c r="P1765">
        <v>746</v>
      </c>
      <c r="Q1765" t="s">
        <v>289</v>
      </c>
      <c r="R1765" t="s">
        <v>283</v>
      </c>
      <c r="T1765" t="s">
        <v>263</v>
      </c>
      <c r="U1765" t="s">
        <v>9756</v>
      </c>
      <c r="V1765">
        <v>4</v>
      </c>
      <c r="W1765">
        <v>7</v>
      </c>
      <c r="X1765" t="s">
        <v>218</v>
      </c>
      <c r="Z1765" t="s">
        <v>219</v>
      </c>
      <c r="AC1765">
        <v>0</v>
      </c>
      <c r="AE1765">
        <v>0</v>
      </c>
      <c r="AI1765" t="s">
        <v>220</v>
      </c>
      <c r="AJ1765" t="s">
        <v>221</v>
      </c>
      <c r="AK1765" s="15">
        <v>41155</v>
      </c>
      <c r="AL1765">
        <v>26401.56</v>
      </c>
      <c r="AM1765">
        <f t="shared" si="81"/>
        <v>40</v>
      </c>
      <c r="AN1765" t="str">
        <f t="shared" si="82"/>
        <v>39-43</v>
      </c>
      <c r="AO1765" t="str">
        <f t="shared" si="83"/>
        <v>20.000 ou mais</v>
      </c>
    </row>
    <row r="1766" spans="1:41" x14ac:dyDescent="0.25">
      <c r="A1766" t="s">
        <v>6201</v>
      </c>
      <c r="B1766" t="s">
        <v>207</v>
      </c>
      <c r="C1766">
        <v>1879538</v>
      </c>
      <c r="D1766">
        <v>6048637640</v>
      </c>
      <c r="E1766" t="s">
        <v>6202</v>
      </c>
      <c r="F1766" t="s">
        <v>233</v>
      </c>
      <c r="G1766" t="s">
        <v>6203</v>
      </c>
      <c r="H1766" t="s">
        <v>225</v>
      </c>
      <c r="I1766" t="s">
        <v>212</v>
      </c>
      <c r="K1766" t="s">
        <v>242</v>
      </c>
      <c r="M1766">
        <v>314</v>
      </c>
      <c r="N1766" t="s">
        <v>641</v>
      </c>
      <c r="O1766" t="s">
        <v>362</v>
      </c>
      <c r="P1766">
        <v>314</v>
      </c>
      <c r="Q1766" t="s">
        <v>641</v>
      </c>
      <c r="R1766" t="s">
        <v>362</v>
      </c>
      <c r="T1766" t="s">
        <v>217</v>
      </c>
      <c r="U1766" t="s">
        <v>9755</v>
      </c>
      <c r="V1766">
        <v>4</v>
      </c>
      <c r="W1766">
        <v>8</v>
      </c>
      <c r="X1766" t="s">
        <v>218</v>
      </c>
      <c r="Z1766" t="s">
        <v>219</v>
      </c>
      <c r="AC1766">
        <v>0</v>
      </c>
      <c r="AE1766">
        <v>0</v>
      </c>
      <c r="AI1766" t="s">
        <v>220</v>
      </c>
      <c r="AJ1766" t="s">
        <v>221</v>
      </c>
      <c r="AK1766" s="15">
        <v>40739</v>
      </c>
      <c r="AL1766">
        <v>5022.3900000000003</v>
      </c>
      <c r="AM1766">
        <f t="shared" si="81"/>
        <v>37</v>
      </c>
      <c r="AN1766" t="str">
        <f t="shared" si="82"/>
        <v>34-38</v>
      </c>
      <c r="AO1766" t="str">
        <f t="shared" si="83"/>
        <v>4.000 a 5.999</v>
      </c>
    </row>
    <row r="1767" spans="1:41" x14ac:dyDescent="0.25">
      <c r="A1767" t="s">
        <v>6204</v>
      </c>
      <c r="B1767" t="s">
        <v>207</v>
      </c>
      <c r="C1767">
        <v>3210396</v>
      </c>
      <c r="D1767">
        <v>5405579602</v>
      </c>
      <c r="E1767" t="s">
        <v>6205</v>
      </c>
      <c r="F1767" t="s">
        <v>233</v>
      </c>
      <c r="G1767" t="s">
        <v>6206</v>
      </c>
      <c r="H1767" t="s">
        <v>211</v>
      </c>
      <c r="I1767" t="s">
        <v>212</v>
      </c>
      <c r="K1767" t="s">
        <v>213</v>
      </c>
      <c r="M1767">
        <v>92</v>
      </c>
      <c r="N1767" t="s">
        <v>724</v>
      </c>
      <c r="O1767" t="s">
        <v>228</v>
      </c>
      <c r="P1767">
        <v>92</v>
      </c>
      <c r="Q1767" t="s">
        <v>724</v>
      </c>
      <c r="R1767" t="s">
        <v>228</v>
      </c>
      <c r="T1767" t="s">
        <v>230</v>
      </c>
      <c r="U1767" t="s">
        <v>9756</v>
      </c>
      <c r="V1767">
        <v>2</v>
      </c>
      <c r="W1767">
        <v>2</v>
      </c>
      <c r="X1767" t="s">
        <v>218</v>
      </c>
      <c r="Z1767" t="s">
        <v>219</v>
      </c>
      <c r="AC1767">
        <v>0</v>
      </c>
      <c r="AE1767">
        <v>0</v>
      </c>
      <c r="AI1767" t="s">
        <v>220</v>
      </c>
      <c r="AJ1767" t="s">
        <v>221</v>
      </c>
      <c r="AK1767" s="15">
        <v>44124</v>
      </c>
      <c r="AL1767">
        <v>13477.33</v>
      </c>
      <c r="AM1767">
        <f t="shared" si="81"/>
        <v>41</v>
      </c>
      <c r="AN1767" t="str">
        <f t="shared" si="82"/>
        <v>39-43</v>
      </c>
      <c r="AO1767" t="str">
        <f t="shared" si="83"/>
        <v>12.000 a 13.999</v>
      </c>
    </row>
    <row r="1768" spans="1:41" x14ac:dyDescent="0.25">
      <c r="A1768" t="s">
        <v>6207</v>
      </c>
      <c r="B1768" t="s">
        <v>207</v>
      </c>
      <c r="C1768">
        <v>3016385</v>
      </c>
      <c r="D1768">
        <v>2967321176</v>
      </c>
      <c r="E1768" t="s">
        <v>6208</v>
      </c>
      <c r="F1768" t="s">
        <v>233</v>
      </c>
      <c r="G1768" t="s">
        <v>6209</v>
      </c>
      <c r="H1768" t="s">
        <v>225</v>
      </c>
      <c r="I1768" t="s">
        <v>212</v>
      </c>
      <c r="K1768" t="s">
        <v>242</v>
      </c>
      <c r="M1768">
        <v>118</v>
      </c>
      <c r="N1768" t="s">
        <v>864</v>
      </c>
      <c r="O1768" t="s">
        <v>228</v>
      </c>
      <c r="P1768">
        <v>117</v>
      </c>
      <c r="Q1768" t="s">
        <v>865</v>
      </c>
      <c r="R1768" t="s">
        <v>228</v>
      </c>
      <c r="T1768" t="s">
        <v>252</v>
      </c>
      <c r="U1768" t="s">
        <v>9754</v>
      </c>
      <c r="V1768">
        <v>2</v>
      </c>
      <c r="W1768">
        <v>4</v>
      </c>
      <c r="X1768" t="s">
        <v>218</v>
      </c>
      <c r="Z1768" t="s">
        <v>219</v>
      </c>
      <c r="AC1768">
        <v>0</v>
      </c>
      <c r="AE1768">
        <v>0</v>
      </c>
      <c r="AI1768" t="s">
        <v>220</v>
      </c>
      <c r="AJ1768" t="s">
        <v>221</v>
      </c>
      <c r="AK1768" s="15">
        <v>43157</v>
      </c>
      <c r="AL1768">
        <v>2994.52</v>
      </c>
      <c r="AM1768">
        <f t="shared" si="81"/>
        <v>30</v>
      </c>
      <c r="AN1768" t="str">
        <f t="shared" si="82"/>
        <v>29-33</v>
      </c>
      <c r="AO1768" t="str">
        <f t="shared" si="83"/>
        <v>2.000 a 3.999</v>
      </c>
    </row>
    <row r="1769" spans="1:41" x14ac:dyDescent="0.25">
      <c r="A1769" t="s">
        <v>6210</v>
      </c>
      <c r="B1769" t="s">
        <v>207</v>
      </c>
      <c r="C1769">
        <v>1617755</v>
      </c>
      <c r="D1769">
        <v>71329447620</v>
      </c>
      <c r="E1769" t="s">
        <v>6211</v>
      </c>
      <c r="F1769" t="s">
        <v>233</v>
      </c>
      <c r="G1769" t="s">
        <v>6212</v>
      </c>
      <c r="H1769" t="s">
        <v>211</v>
      </c>
      <c r="I1769" t="s">
        <v>212</v>
      </c>
      <c r="K1769" t="s">
        <v>213</v>
      </c>
      <c r="L1769" t="s">
        <v>261</v>
      </c>
      <c r="M1769">
        <v>271</v>
      </c>
      <c r="N1769" t="s">
        <v>1118</v>
      </c>
      <c r="O1769" t="s">
        <v>345</v>
      </c>
      <c r="P1769">
        <v>271</v>
      </c>
      <c r="Q1769" t="s">
        <v>1118</v>
      </c>
      <c r="R1769" t="s">
        <v>345</v>
      </c>
      <c r="T1769" t="s">
        <v>252</v>
      </c>
      <c r="U1769" t="s">
        <v>9755</v>
      </c>
      <c r="V1769">
        <v>4</v>
      </c>
      <c r="W1769">
        <v>10</v>
      </c>
      <c r="X1769" t="s">
        <v>218</v>
      </c>
      <c r="Z1769" t="s">
        <v>219</v>
      </c>
      <c r="AC1769">
        <v>0</v>
      </c>
      <c r="AE1769">
        <v>0</v>
      </c>
      <c r="AI1769" t="s">
        <v>220</v>
      </c>
      <c r="AJ1769" t="s">
        <v>221</v>
      </c>
      <c r="AK1769" s="15">
        <v>39538</v>
      </c>
      <c r="AL1769">
        <v>5002.01</v>
      </c>
      <c r="AM1769">
        <f t="shared" si="81"/>
        <v>53</v>
      </c>
      <c r="AN1769" t="str">
        <f t="shared" si="82"/>
        <v>49-53</v>
      </c>
      <c r="AO1769" t="str">
        <f t="shared" si="83"/>
        <v>4.000 a 5.999</v>
      </c>
    </row>
    <row r="1770" spans="1:41" x14ac:dyDescent="0.25">
      <c r="A1770" t="s">
        <v>6213</v>
      </c>
      <c r="B1770" t="s">
        <v>239</v>
      </c>
      <c r="C1770">
        <v>1434875</v>
      </c>
      <c r="D1770">
        <v>4339425680</v>
      </c>
      <c r="E1770" t="s">
        <v>6214</v>
      </c>
      <c r="F1770" t="s">
        <v>233</v>
      </c>
      <c r="G1770" t="s">
        <v>6215</v>
      </c>
      <c r="H1770" t="s">
        <v>211</v>
      </c>
      <c r="I1770" t="s">
        <v>212</v>
      </c>
      <c r="K1770" t="s">
        <v>213</v>
      </c>
      <c r="L1770" t="s">
        <v>1228</v>
      </c>
      <c r="M1770">
        <v>216</v>
      </c>
      <c r="N1770" t="s">
        <v>489</v>
      </c>
      <c r="O1770" t="s">
        <v>244</v>
      </c>
      <c r="P1770">
        <v>211</v>
      </c>
      <c r="Q1770" t="s">
        <v>245</v>
      </c>
      <c r="R1770" t="s">
        <v>244</v>
      </c>
      <c r="T1770" t="s">
        <v>217</v>
      </c>
      <c r="U1770" t="s">
        <v>9755</v>
      </c>
      <c r="V1770">
        <v>4</v>
      </c>
      <c r="W1770">
        <v>12</v>
      </c>
      <c r="X1770" t="s">
        <v>218</v>
      </c>
      <c r="Z1770" t="s">
        <v>219</v>
      </c>
      <c r="AC1770">
        <v>0</v>
      </c>
      <c r="AE1770">
        <v>0</v>
      </c>
      <c r="AI1770" t="s">
        <v>220</v>
      </c>
      <c r="AJ1770" t="s">
        <v>221</v>
      </c>
      <c r="AK1770" s="15">
        <v>37938</v>
      </c>
      <c r="AL1770">
        <v>7851.15</v>
      </c>
      <c r="AM1770">
        <f t="shared" si="81"/>
        <v>42</v>
      </c>
      <c r="AN1770" t="str">
        <f t="shared" si="82"/>
        <v>39-43</v>
      </c>
      <c r="AO1770" t="str">
        <f t="shared" si="83"/>
        <v>6.000 a 7.999</v>
      </c>
    </row>
    <row r="1771" spans="1:41" x14ac:dyDescent="0.25">
      <c r="A1771" t="s">
        <v>6216</v>
      </c>
      <c r="B1771" t="s">
        <v>207</v>
      </c>
      <c r="C1771">
        <v>1617949</v>
      </c>
      <c r="D1771">
        <v>5369327602</v>
      </c>
      <c r="E1771" t="s">
        <v>3125</v>
      </c>
      <c r="F1771" t="s">
        <v>233</v>
      </c>
      <c r="G1771" t="s">
        <v>6217</v>
      </c>
      <c r="H1771" t="s">
        <v>211</v>
      </c>
      <c r="I1771" t="s">
        <v>212</v>
      </c>
      <c r="K1771" t="s">
        <v>213</v>
      </c>
      <c r="L1771" t="s">
        <v>235</v>
      </c>
      <c r="M1771">
        <v>128</v>
      </c>
      <c r="N1771" t="s">
        <v>6218</v>
      </c>
      <c r="O1771" t="s">
        <v>215</v>
      </c>
      <c r="P1771">
        <v>122</v>
      </c>
      <c r="Q1771" t="s">
        <v>953</v>
      </c>
      <c r="R1771" t="s">
        <v>215</v>
      </c>
      <c r="T1771" t="s">
        <v>217</v>
      </c>
      <c r="U1771" t="s">
        <v>9755</v>
      </c>
      <c r="V1771">
        <v>4</v>
      </c>
      <c r="W1771">
        <v>10</v>
      </c>
      <c r="X1771" t="s">
        <v>218</v>
      </c>
      <c r="Z1771" t="s">
        <v>219</v>
      </c>
      <c r="AC1771">
        <v>0</v>
      </c>
      <c r="AE1771">
        <v>0</v>
      </c>
      <c r="AI1771" t="s">
        <v>220</v>
      </c>
      <c r="AJ1771" t="s">
        <v>221</v>
      </c>
      <c r="AK1771" s="15">
        <v>39538</v>
      </c>
      <c r="AL1771">
        <v>6862.01</v>
      </c>
      <c r="AM1771">
        <f t="shared" si="81"/>
        <v>39</v>
      </c>
      <c r="AN1771" t="str">
        <f t="shared" si="82"/>
        <v>39-43</v>
      </c>
      <c r="AO1771" t="str">
        <f t="shared" si="83"/>
        <v>6.000 a 7.999</v>
      </c>
    </row>
    <row r="1772" spans="1:41" x14ac:dyDescent="0.25">
      <c r="A1772" t="s">
        <v>6219</v>
      </c>
      <c r="B1772" t="s">
        <v>207</v>
      </c>
      <c r="C1772">
        <v>1753574</v>
      </c>
      <c r="D1772">
        <v>1310504601</v>
      </c>
      <c r="E1772" t="s">
        <v>4525</v>
      </c>
      <c r="F1772" t="s">
        <v>233</v>
      </c>
      <c r="G1772" t="s">
        <v>6220</v>
      </c>
      <c r="H1772" t="s">
        <v>225</v>
      </c>
      <c r="I1772" t="s">
        <v>212</v>
      </c>
      <c r="K1772" t="s">
        <v>213</v>
      </c>
      <c r="M1772">
        <v>561</v>
      </c>
      <c r="N1772" t="s">
        <v>2496</v>
      </c>
      <c r="O1772" t="s">
        <v>215</v>
      </c>
      <c r="P1772">
        <v>363</v>
      </c>
      <c r="Q1772" t="s">
        <v>730</v>
      </c>
      <c r="R1772" t="s">
        <v>215</v>
      </c>
      <c r="T1772" t="s">
        <v>230</v>
      </c>
      <c r="U1772" t="s">
        <v>9755</v>
      </c>
      <c r="V1772">
        <v>4</v>
      </c>
      <c r="W1772">
        <v>9</v>
      </c>
      <c r="X1772" t="s">
        <v>218</v>
      </c>
      <c r="Z1772" t="s">
        <v>219</v>
      </c>
      <c r="AC1772">
        <v>0</v>
      </c>
      <c r="AE1772">
        <v>0</v>
      </c>
      <c r="AI1772" t="s">
        <v>220</v>
      </c>
      <c r="AJ1772" t="s">
        <v>221</v>
      </c>
      <c r="AK1772" s="15">
        <v>40204</v>
      </c>
      <c r="AL1772">
        <v>5665.55</v>
      </c>
      <c r="AM1772">
        <f t="shared" si="81"/>
        <v>46</v>
      </c>
      <c r="AN1772" t="str">
        <f t="shared" si="82"/>
        <v>44-48</v>
      </c>
      <c r="AO1772" t="str">
        <f t="shared" si="83"/>
        <v>4.000 a 5.999</v>
      </c>
    </row>
    <row r="1773" spans="1:41" x14ac:dyDescent="0.25">
      <c r="A1773" t="s">
        <v>6221</v>
      </c>
      <c r="B1773" t="s">
        <v>207</v>
      </c>
      <c r="C1773">
        <v>1643062</v>
      </c>
      <c r="D1773">
        <v>8014393619</v>
      </c>
      <c r="E1773" t="s">
        <v>6222</v>
      </c>
      <c r="F1773" t="s">
        <v>233</v>
      </c>
      <c r="G1773" t="s">
        <v>6223</v>
      </c>
      <c r="H1773" t="s">
        <v>211</v>
      </c>
      <c r="I1773" t="s">
        <v>212</v>
      </c>
      <c r="K1773" t="s">
        <v>213</v>
      </c>
      <c r="L1773" t="s">
        <v>261</v>
      </c>
      <c r="M1773">
        <v>718</v>
      </c>
      <c r="N1773" t="s">
        <v>775</v>
      </c>
      <c r="O1773" t="s">
        <v>228</v>
      </c>
      <c r="P1773">
        <v>581</v>
      </c>
      <c r="Q1773" t="s">
        <v>455</v>
      </c>
      <c r="R1773" t="s">
        <v>228</v>
      </c>
      <c r="T1773" t="s">
        <v>217</v>
      </c>
      <c r="U1773" t="s">
        <v>9756</v>
      </c>
      <c r="V1773">
        <v>4</v>
      </c>
      <c r="W1773">
        <v>9</v>
      </c>
      <c r="X1773" t="s">
        <v>218</v>
      </c>
      <c r="Z1773" t="s">
        <v>219</v>
      </c>
      <c r="AC1773">
        <v>0</v>
      </c>
      <c r="AE1773">
        <v>0</v>
      </c>
      <c r="AI1773" t="s">
        <v>220</v>
      </c>
      <c r="AJ1773" t="s">
        <v>221</v>
      </c>
      <c r="AK1773" s="15">
        <v>39652</v>
      </c>
      <c r="AL1773">
        <v>8278.66</v>
      </c>
      <c r="AM1773">
        <f t="shared" si="81"/>
        <v>37</v>
      </c>
      <c r="AN1773" t="str">
        <f t="shared" si="82"/>
        <v>34-38</v>
      </c>
      <c r="AO1773" t="str">
        <f t="shared" si="83"/>
        <v>8.000 a 9.999</v>
      </c>
    </row>
    <row r="1774" spans="1:41" x14ac:dyDescent="0.25">
      <c r="A1774" t="s">
        <v>6224</v>
      </c>
      <c r="B1774" t="s">
        <v>207</v>
      </c>
      <c r="C1774">
        <v>1375550</v>
      </c>
      <c r="D1774">
        <v>5623024688</v>
      </c>
      <c r="E1774" t="s">
        <v>6225</v>
      </c>
      <c r="F1774" t="s">
        <v>233</v>
      </c>
      <c r="G1774" t="s">
        <v>6226</v>
      </c>
      <c r="H1774" t="s">
        <v>225</v>
      </c>
      <c r="I1774" t="s">
        <v>212</v>
      </c>
      <c r="K1774" t="s">
        <v>213</v>
      </c>
      <c r="M1774">
        <v>1253</v>
      </c>
      <c r="N1774" t="s">
        <v>6227</v>
      </c>
      <c r="O1774" t="s">
        <v>362</v>
      </c>
      <c r="P1774">
        <v>305</v>
      </c>
      <c r="Q1774" t="s">
        <v>407</v>
      </c>
      <c r="R1774" t="s">
        <v>362</v>
      </c>
      <c r="T1774" t="s">
        <v>217</v>
      </c>
      <c r="U1774" t="s">
        <v>9755</v>
      </c>
      <c r="V1774">
        <v>1</v>
      </c>
      <c r="W1774">
        <v>1</v>
      </c>
      <c r="X1774" t="s">
        <v>218</v>
      </c>
      <c r="Z1774" t="s">
        <v>219</v>
      </c>
      <c r="AC1774">
        <v>0</v>
      </c>
      <c r="AE1774">
        <v>0</v>
      </c>
      <c r="AI1774" t="s">
        <v>220</v>
      </c>
      <c r="AJ1774" t="s">
        <v>221</v>
      </c>
      <c r="AK1774" s="15">
        <v>44748</v>
      </c>
      <c r="AL1774">
        <v>3181.04</v>
      </c>
      <c r="AM1774">
        <f t="shared" si="81"/>
        <v>38</v>
      </c>
      <c r="AN1774" t="str">
        <f t="shared" si="82"/>
        <v>34-38</v>
      </c>
      <c r="AO1774" t="str">
        <f t="shared" si="83"/>
        <v>2.000 a 3.999</v>
      </c>
    </row>
    <row r="1775" spans="1:41" x14ac:dyDescent="0.25">
      <c r="A1775" t="s">
        <v>6228</v>
      </c>
      <c r="B1775" t="s">
        <v>207</v>
      </c>
      <c r="C1775">
        <v>413519</v>
      </c>
      <c r="D1775">
        <v>28303040634</v>
      </c>
      <c r="E1775" t="s">
        <v>6229</v>
      </c>
      <c r="F1775" t="s">
        <v>233</v>
      </c>
      <c r="G1775" t="s">
        <v>6230</v>
      </c>
      <c r="H1775" t="s">
        <v>225</v>
      </c>
      <c r="I1775" t="s">
        <v>212</v>
      </c>
      <c r="K1775" t="s">
        <v>213</v>
      </c>
      <c r="L1775" t="s">
        <v>6231</v>
      </c>
      <c r="M1775">
        <v>118</v>
      </c>
      <c r="N1775" t="s">
        <v>864</v>
      </c>
      <c r="O1775" t="s">
        <v>228</v>
      </c>
      <c r="P1775">
        <v>117</v>
      </c>
      <c r="Q1775" t="s">
        <v>865</v>
      </c>
      <c r="R1775" t="s">
        <v>228</v>
      </c>
      <c r="T1775" t="s">
        <v>290</v>
      </c>
      <c r="U1775" t="s">
        <v>9755</v>
      </c>
      <c r="V1775">
        <v>4</v>
      </c>
      <c r="W1775">
        <v>16</v>
      </c>
      <c r="X1775" t="s">
        <v>218</v>
      </c>
      <c r="Z1775" t="s">
        <v>219</v>
      </c>
      <c r="AC1775">
        <v>0</v>
      </c>
      <c r="AE1775">
        <v>0</v>
      </c>
      <c r="AI1775" t="s">
        <v>220</v>
      </c>
      <c r="AJ1775" t="s">
        <v>221</v>
      </c>
      <c r="AK1775" s="15">
        <v>33239</v>
      </c>
      <c r="AL1775">
        <v>6090</v>
      </c>
      <c r="AM1775">
        <f t="shared" si="81"/>
        <v>63</v>
      </c>
      <c r="AN1775" t="str">
        <f t="shared" si="82"/>
        <v>59-63</v>
      </c>
      <c r="AO1775" t="str">
        <f t="shared" si="83"/>
        <v>6.000 a 7.999</v>
      </c>
    </row>
    <row r="1776" spans="1:41" x14ac:dyDescent="0.25">
      <c r="A1776" t="s">
        <v>6232</v>
      </c>
      <c r="B1776" t="s">
        <v>207</v>
      </c>
      <c r="C1776">
        <v>1937829</v>
      </c>
      <c r="D1776">
        <v>71155651634</v>
      </c>
      <c r="E1776" t="s">
        <v>6233</v>
      </c>
      <c r="F1776" t="s">
        <v>233</v>
      </c>
      <c r="G1776" t="s">
        <v>6234</v>
      </c>
      <c r="H1776" t="s">
        <v>211</v>
      </c>
      <c r="I1776" t="s">
        <v>212</v>
      </c>
      <c r="K1776" t="s">
        <v>213</v>
      </c>
      <c r="M1776">
        <v>97</v>
      </c>
      <c r="N1776" t="s">
        <v>723</v>
      </c>
      <c r="O1776" t="s">
        <v>228</v>
      </c>
      <c r="P1776">
        <v>92</v>
      </c>
      <c r="Q1776" t="s">
        <v>724</v>
      </c>
      <c r="R1776" t="s">
        <v>228</v>
      </c>
      <c r="T1776" t="s">
        <v>217</v>
      </c>
      <c r="U1776" t="s">
        <v>9755</v>
      </c>
      <c r="V1776">
        <v>4</v>
      </c>
      <c r="W1776">
        <v>8</v>
      </c>
      <c r="X1776" t="s">
        <v>218</v>
      </c>
      <c r="Z1776" t="s">
        <v>219</v>
      </c>
      <c r="AC1776">
        <v>0</v>
      </c>
      <c r="AE1776">
        <v>0</v>
      </c>
      <c r="AI1776" t="s">
        <v>220</v>
      </c>
      <c r="AJ1776" t="s">
        <v>221</v>
      </c>
      <c r="AK1776" s="15">
        <v>41017</v>
      </c>
      <c r="AL1776">
        <v>5381.13</v>
      </c>
      <c r="AM1776">
        <f t="shared" si="81"/>
        <v>51</v>
      </c>
      <c r="AN1776" t="str">
        <f t="shared" si="82"/>
        <v>49-53</v>
      </c>
      <c r="AO1776" t="str">
        <f t="shared" si="83"/>
        <v>4.000 a 5.999</v>
      </c>
    </row>
    <row r="1777" spans="1:41" x14ac:dyDescent="0.25">
      <c r="A1777" t="s">
        <v>6235</v>
      </c>
      <c r="B1777" t="s">
        <v>239</v>
      </c>
      <c r="C1777">
        <v>2178989</v>
      </c>
      <c r="D1777">
        <v>56079680653</v>
      </c>
      <c r="E1777" t="s">
        <v>6236</v>
      </c>
      <c r="F1777" t="s">
        <v>233</v>
      </c>
      <c r="G1777" t="s">
        <v>6237</v>
      </c>
      <c r="H1777" t="s">
        <v>225</v>
      </c>
      <c r="I1777" t="s">
        <v>212</v>
      </c>
      <c r="K1777" t="s">
        <v>317</v>
      </c>
      <c r="L1777" t="s">
        <v>655</v>
      </c>
      <c r="M1777">
        <v>771</v>
      </c>
      <c r="N1777" t="s">
        <v>303</v>
      </c>
      <c r="O1777" t="s">
        <v>283</v>
      </c>
      <c r="P1777">
        <v>746</v>
      </c>
      <c r="Q1777" t="s">
        <v>289</v>
      </c>
      <c r="R1777" t="s">
        <v>283</v>
      </c>
      <c r="T1777" t="s">
        <v>230</v>
      </c>
      <c r="U1777" t="s">
        <v>9756</v>
      </c>
      <c r="V1777">
        <v>4</v>
      </c>
      <c r="W1777">
        <v>11</v>
      </c>
      <c r="X1777" t="s">
        <v>218</v>
      </c>
      <c r="Z1777" t="s">
        <v>219</v>
      </c>
      <c r="AC1777">
        <v>0</v>
      </c>
      <c r="AE1777">
        <v>0</v>
      </c>
      <c r="AI1777" t="s">
        <v>220</v>
      </c>
      <c r="AJ1777" t="s">
        <v>221</v>
      </c>
      <c r="AK1777" s="15">
        <v>38777</v>
      </c>
      <c r="AL1777">
        <v>23281.42</v>
      </c>
      <c r="AM1777">
        <f t="shared" si="81"/>
        <v>56</v>
      </c>
      <c r="AN1777" t="str">
        <f t="shared" si="82"/>
        <v>54-58</v>
      </c>
      <c r="AO1777" t="str">
        <f t="shared" si="83"/>
        <v>20.000 ou mais</v>
      </c>
    </row>
    <row r="1778" spans="1:41" x14ac:dyDescent="0.25">
      <c r="A1778" t="s">
        <v>6238</v>
      </c>
      <c r="B1778" t="s">
        <v>239</v>
      </c>
      <c r="C1778">
        <v>1362660</v>
      </c>
      <c r="D1778">
        <v>3458929681</v>
      </c>
      <c r="E1778" t="s">
        <v>1800</v>
      </c>
      <c r="F1778" t="s">
        <v>233</v>
      </c>
      <c r="G1778" t="s">
        <v>6239</v>
      </c>
      <c r="H1778" t="s">
        <v>211</v>
      </c>
      <c r="I1778" t="s">
        <v>212</v>
      </c>
      <c r="K1778" t="s">
        <v>213</v>
      </c>
      <c r="L1778" t="s">
        <v>1228</v>
      </c>
      <c r="M1778">
        <v>473</v>
      </c>
      <c r="N1778" t="s">
        <v>1369</v>
      </c>
      <c r="O1778" t="s">
        <v>244</v>
      </c>
      <c r="P1778">
        <v>211</v>
      </c>
      <c r="Q1778" t="s">
        <v>245</v>
      </c>
      <c r="R1778" t="s">
        <v>244</v>
      </c>
      <c r="T1778" t="s">
        <v>217</v>
      </c>
      <c r="U1778" t="s">
        <v>9755</v>
      </c>
      <c r="V1778">
        <v>4</v>
      </c>
      <c r="W1778">
        <v>13</v>
      </c>
      <c r="X1778" t="s">
        <v>218</v>
      </c>
      <c r="Z1778" t="s">
        <v>219</v>
      </c>
      <c r="AC1778">
        <v>0</v>
      </c>
      <c r="AE1778">
        <v>0</v>
      </c>
      <c r="AI1778" t="s">
        <v>220</v>
      </c>
      <c r="AJ1778" t="s">
        <v>221</v>
      </c>
      <c r="AK1778" s="15">
        <v>37530</v>
      </c>
      <c r="AL1778">
        <v>6515.56</v>
      </c>
      <c r="AM1778">
        <f t="shared" si="81"/>
        <v>44</v>
      </c>
      <c r="AN1778" t="str">
        <f t="shared" si="82"/>
        <v>44-48</v>
      </c>
      <c r="AO1778" t="str">
        <f t="shared" si="83"/>
        <v>6.000 a 7.999</v>
      </c>
    </row>
    <row r="1779" spans="1:41" x14ac:dyDescent="0.25">
      <c r="A1779" t="s">
        <v>6240</v>
      </c>
      <c r="B1779" t="s">
        <v>207</v>
      </c>
      <c r="C1779">
        <v>1123278</v>
      </c>
      <c r="D1779">
        <v>53422864687</v>
      </c>
      <c r="E1779" t="s">
        <v>2881</v>
      </c>
      <c r="F1779" t="s">
        <v>233</v>
      </c>
      <c r="G1779" t="s">
        <v>6241</v>
      </c>
      <c r="H1779" t="s">
        <v>225</v>
      </c>
      <c r="I1779" t="s">
        <v>212</v>
      </c>
      <c r="K1779" t="s">
        <v>645</v>
      </c>
      <c r="L1779" t="s">
        <v>3711</v>
      </c>
      <c r="M1779">
        <v>332</v>
      </c>
      <c r="N1779" t="s">
        <v>346</v>
      </c>
      <c r="O1779" t="s">
        <v>345</v>
      </c>
      <c r="P1779">
        <v>332</v>
      </c>
      <c r="Q1779" t="s">
        <v>346</v>
      </c>
      <c r="R1779" t="s">
        <v>345</v>
      </c>
      <c r="T1779" t="s">
        <v>217</v>
      </c>
      <c r="U1779" t="s">
        <v>9755</v>
      </c>
      <c r="V1779">
        <v>4</v>
      </c>
      <c r="W1779">
        <v>16</v>
      </c>
      <c r="X1779" t="s">
        <v>218</v>
      </c>
      <c r="Z1779" t="s">
        <v>219</v>
      </c>
      <c r="AC1779">
        <v>0</v>
      </c>
      <c r="AE1779">
        <v>0</v>
      </c>
      <c r="AI1779" t="s">
        <v>220</v>
      </c>
      <c r="AJ1779" t="s">
        <v>221</v>
      </c>
      <c r="AK1779" s="15">
        <v>34470</v>
      </c>
      <c r="AL1779">
        <v>6528.48</v>
      </c>
      <c r="AM1779">
        <f t="shared" si="81"/>
        <v>57</v>
      </c>
      <c r="AN1779" t="str">
        <f t="shared" si="82"/>
        <v>54-58</v>
      </c>
      <c r="AO1779" t="str">
        <f t="shared" si="83"/>
        <v>6.000 a 7.999</v>
      </c>
    </row>
    <row r="1780" spans="1:41" x14ac:dyDescent="0.25">
      <c r="A1780" t="s">
        <v>6242</v>
      </c>
      <c r="B1780" t="s">
        <v>207</v>
      </c>
      <c r="C1780">
        <v>1280471</v>
      </c>
      <c r="D1780">
        <v>94735093672</v>
      </c>
      <c r="E1780" t="s">
        <v>6243</v>
      </c>
      <c r="F1780" t="s">
        <v>209</v>
      </c>
      <c r="G1780" t="s">
        <v>6244</v>
      </c>
      <c r="H1780" t="s">
        <v>335</v>
      </c>
      <c r="I1780" t="s">
        <v>212</v>
      </c>
      <c r="K1780" t="s">
        <v>213</v>
      </c>
      <c r="L1780" t="s">
        <v>3884</v>
      </c>
      <c r="M1780">
        <v>294</v>
      </c>
      <c r="N1780" t="s">
        <v>646</v>
      </c>
      <c r="O1780" t="s">
        <v>362</v>
      </c>
      <c r="P1780">
        <v>294</v>
      </c>
      <c r="Q1780" t="s">
        <v>646</v>
      </c>
      <c r="R1780" t="s">
        <v>362</v>
      </c>
      <c r="T1780" t="s">
        <v>217</v>
      </c>
      <c r="U1780" t="s">
        <v>9755</v>
      </c>
      <c r="V1780">
        <v>3</v>
      </c>
      <c r="W1780">
        <v>15</v>
      </c>
      <c r="X1780" t="s">
        <v>218</v>
      </c>
      <c r="Z1780" t="s">
        <v>219</v>
      </c>
      <c r="AC1780">
        <v>0</v>
      </c>
      <c r="AE1780">
        <v>0</v>
      </c>
      <c r="AI1780" t="s">
        <v>220</v>
      </c>
      <c r="AJ1780" t="s">
        <v>221</v>
      </c>
      <c r="AK1780" s="15">
        <v>35914</v>
      </c>
      <c r="AL1780">
        <v>6318.36</v>
      </c>
      <c r="AM1780">
        <f t="shared" si="81"/>
        <v>57</v>
      </c>
      <c r="AN1780" t="str">
        <f t="shared" si="82"/>
        <v>54-58</v>
      </c>
      <c r="AO1780" t="str">
        <f t="shared" si="83"/>
        <v>6.000 a 7.999</v>
      </c>
    </row>
    <row r="1781" spans="1:41" x14ac:dyDescent="0.25">
      <c r="A1781" t="s">
        <v>6245</v>
      </c>
      <c r="B1781" t="s">
        <v>239</v>
      </c>
      <c r="C1781">
        <v>1434893</v>
      </c>
      <c r="D1781">
        <v>3700833695</v>
      </c>
      <c r="E1781" t="s">
        <v>6246</v>
      </c>
      <c r="F1781" t="s">
        <v>209</v>
      </c>
      <c r="G1781" t="s">
        <v>6247</v>
      </c>
      <c r="H1781" t="s">
        <v>335</v>
      </c>
      <c r="I1781" t="s">
        <v>212</v>
      </c>
      <c r="K1781" t="s">
        <v>213</v>
      </c>
      <c r="L1781" t="s">
        <v>261</v>
      </c>
      <c r="M1781">
        <v>491</v>
      </c>
      <c r="N1781" t="s">
        <v>935</v>
      </c>
      <c r="O1781" t="s">
        <v>244</v>
      </c>
      <c r="P1781">
        <v>211</v>
      </c>
      <c r="Q1781" t="s">
        <v>245</v>
      </c>
      <c r="R1781" t="s">
        <v>244</v>
      </c>
      <c r="T1781" t="s">
        <v>217</v>
      </c>
      <c r="U1781" t="s">
        <v>9755</v>
      </c>
      <c r="V1781">
        <v>4</v>
      </c>
      <c r="W1781">
        <v>13</v>
      </c>
      <c r="X1781" t="s">
        <v>218</v>
      </c>
      <c r="Z1781" t="s">
        <v>219</v>
      </c>
      <c r="AC1781">
        <v>0</v>
      </c>
      <c r="AE1781">
        <v>0</v>
      </c>
      <c r="AI1781" t="s">
        <v>220</v>
      </c>
      <c r="AJ1781" t="s">
        <v>221</v>
      </c>
      <c r="AK1781" s="15">
        <v>37942</v>
      </c>
      <c r="AL1781">
        <v>9221.41</v>
      </c>
      <c r="AM1781">
        <f t="shared" si="81"/>
        <v>48</v>
      </c>
      <c r="AN1781" t="str">
        <f t="shared" si="82"/>
        <v>44-48</v>
      </c>
      <c r="AO1781" t="str">
        <f t="shared" si="83"/>
        <v>8.000 a 9.999</v>
      </c>
    </row>
    <row r="1782" spans="1:41" x14ac:dyDescent="0.25">
      <c r="A1782" t="s">
        <v>6248</v>
      </c>
      <c r="B1782" t="s">
        <v>239</v>
      </c>
      <c r="C1782">
        <v>1123625</v>
      </c>
      <c r="D1782">
        <v>77129458615</v>
      </c>
      <c r="E1782" t="s">
        <v>6249</v>
      </c>
      <c r="F1782" t="s">
        <v>209</v>
      </c>
      <c r="G1782" t="s">
        <v>6250</v>
      </c>
      <c r="H1782" t="s">
        <v>211</v>
      </c>
      <c r="I1782" t="s">
        <v>212</v>
      </c>
      <c r="K1782" t="s">
        <v>213</v>
      </c>
      <c r="L1782" t="s">
        <v>6251</v>
      </c>
      <c r="M1782">
        <v>499</v>
      </c>
      <c r="N1782" t="s">
        <v>817</v>
      </c>
      <c r="O1782" t="s">
        <v>244</v>
      </c>
      <c r="P1782">
        <v>211</v>
      </c>
      <c r="Q1782" t="s">
        <v>245</v>
      </c>
      <c r="R1782" t="s">
        <v>244</v>
      </c>
      <c r="T1782" t="s">
        <v>252</v>
      </c>
      <c r="U1782" t="s">
        <v>9754</v>
      </c>
      <c r="V1782">
        <v>2</v>
      </c>
      <c r="W1782">
        <v>16</v>
      </c>
      <c r="X1782" t="s">
        <v>218</v>
      </c>
      <c r="Z1782" t="s">
        <v>219</v>
      </c>
      <c r="AC1782">
        <v>0</v>
      </c>
      <c r="AE1782">
        <v>0</v>
      </c>
      <c r="AI1782" t="s">
        <v>220</v>
      </c>
      <c r="AJ1782" t="s">
        <v>221</v>
      </c>
      <c r="AK1782" s="15">
        <v>34731</v>
      </c>
      <c r="AL1782">
        <v>5165.88</v>
      </c>
      <c r="AM1782">
        <f t="shared" si="81"/>
        <v>54</v>
      </c>
      <c r="AN1782" t="str">
        <f t="shared" si="82"/>
        <v>54-58</v>
      </c>
      <c r="AO1782" t="str">
        <f t="shared" si="83"/>
        <v>4.000 a 5.999</v>
      </c>
    </row>
    <row r="1783" spans="1:41" x14ac:dyDescent="0.25">
      <c r="A1783" t="s">
        <v>6252</v>
      </c>
      <c r="B1783" t="s">
        <v>207</v>
      </c>
      <c r="C1783">
        <v>1434334</v>
      </c>
      <c r="D1783">
        <v>43424503134</v>
      </c>
      <c r="E1783" t="s">
        <v>6253</v>
      </c>
      <c r="F1783" t="s">
        <v>209</v>
      </c>
      <c r="G1783" t="s">
        <v>6254</v>
      </c>
      <c r="H1783" t="s">
        <v>225</v>
      </c>
      <c r="I1783" t="s">
        <v>212</v>
      </c>
      <c r="K1783" t="s">
        <v>242</v>
      </c>
      <c r="L1783" t="s">
        <v>2667</v>
      </c>
      <c r="M1783">
        <v>555</v>
      </c>
      <c r="N1783" t="s">
        <v>597</v>
      </c>
      <c r="O1783" t="s">
        <v>598</v>
      </c>
      <c r="P1783">
        <v>4</v>
      </c>
      <c r="Q1783" t="s">
        <v>262</v>
      </c>
      <c r="R1783" t="s">
        <v>215</v>
      </c>
      <c r="T1783" t="s">
        <v>217</v>
      </c>
      <c r="U1783" t="s">
        <v>9754</v>
      </c>
      <c r="V1783">
        <v>4</v>
      </c>
      <c r="W1783">
        <v>13</v>
      </c>
      <c r="X1783" t="s">
        <v>218</v>
      </c>
      <c r="Z1783" t="s">
        <v>219</v>
      </c>
      <c r="AC1783">
        <v>0</v>
      </c>
      <c r="AE1783">
        <v>0</v>
      </c>
      <c r="AI1783" t="s">
        <v>220</v>
      </c>
      <c r="AJ1783" t="s">
        <v>221</v>
      </c>
      <c r="AK1783" s="15">
        <v>37936</v>
      </c>
      <c r="AL1783">
        <v>5023.57</v>
      </c>
      <c r="AM1783">
        <f t="shared" si="81"/>
        <v>59</v>
      </c>
      <c r="AN1783" t="str">
        <f t="shared" si="82"/>
        <v>59-63</v>
      </c>
      <c r="AO1783" t="str">
        <f t="shared" si="83"/>
        <v>4.000 a 5.999</v>
      </c>
    </row>
    <row r="1784" spans="1:41" x14ac:dyDescent="0.25">
      <c r="A1784" t="s">
        <v>6255</v>
      </c>
      <c r="B1784" t="s">
        <v>239</v>
      </c>
      <c r="C1784">
        <v>1854544</v>
      </c>
      <c r="D1784">
        <v>4972475692</v>
      </c>
      <c r="E1784" t="s">
        <v>997</v>
      </c>
      <c r="F1784" t="s">
        <v>209</v>
      </c>
      <c r="G1784" t="s">
        <v>6256</v>
      </c>
      <c r="H1784" t="s">
        <v>225</v>
      </c>
      <c r="I1784" t="s">
        <v>212</v>
      </c>
      <c r="K1784" t="s">
        <v>317</v>
      </c>
      <c r="M1784">
        <v>481</v>
      </c>
      <c r="N1784" t="s">
        <v>542</v>
      </c>
      <c r="O1784" t="s">
        <v>244</v>
      </c>
      <c r="P1784">
        <v>211</v>
      </c>
      <c r="Q1784" t="s">
        <v>245</v>
      </c>
      <c r="R1784" t="s">
        <v>244</v>
      </c>
      <c r="T1784" t="s">
        <v>217</v>
      </c>
      <c r="U1784" t="s">
        <v>9754</v>
      </c>
      <c r="V1784">
        <v>4</v>
      </c>
      <c r="W1784">
        <v>8</v>
      </c>
      <c r="X1784" t="s">
        <v>218</v>
      </c>
      <c r="Z1784" t="s">
        <v>219</v>
      </c>
      <c r="AC1784">
        <v>0</v>
      </c>
      <c r="AE1784">
        <v>0</v>
      </c>
      <c r="AI1784" t="s">
        <v>220</v>
      </c>
      <c r="AJ1784" t="s">
        <v>221</v>
      </c>
      <c r="AK1784" s="15">
        <v>40617</v>
      </c>
      <c r="AL1784">
        <v>5273.52</v>
      </c>
      <c r="AM1784">
        <f t="shared" si="81"/>
        <v>42</v>
      </c>
      <c r="AN1784" t="str">
        <f t="shared" si="82"/>
        <v>39-43</v>
      </c>
      <c r="AO1784" t="str">
        <f t="shared" si="83"/>
        <v>4.000 a 5.999</v>
      </c>
    </row>
    <row r="1785" spans="1:41" x14ac:dyDescent="0.25">
      <c r="A1785" t="s">
        <v>6257</v>
      </c>
      <c r="B1785" t="s">
        <v>207</v>
      </c>
      <c r="C1785">
        <v>1558716</v>
      </c>
      <c r="D1785">
        <v>50500600600</v>
      </c>
      <c r="E1785" t="s">
        <v>6258</v>
      </c>
      <c r="F1785" t="s">
        <v>209</v>
      </c>
      <c r="G1785" t="s">
        <v>6259</v>
      </c>
      <c r="H1785" t="s">
        <v>225</v>
      </c>
      <c r="I1785" t="s">
        <v>212</v>
      </c>
      <c r="K1785" t="s">
        <v>213</v>
      </c>
      <c r="L1785" t="s">
        <v>1324</v>
      </c>
      <c r="M1785">
        <v>620</v>
      </c>
      <c r="N1785" t="s">
        <v>351</v>
      </c>
      <c r="O1785" t="s">
        <v>215</v>
      </c>
      <c r="P1785">
        <v>262</v>
      </c>
      <c r="Q1785" t="s">
        <v>352</v>
      </c>
      <c r="R1785" t="s">
        <v>215</v>
      </c>
      <c r="T1785" t="s">
        <v>263</v>
      </c>
      <c r="U1785" t="s">
        <v>9756</v>
      </c>
      <c r="V1785">
        <v>4</v>
      </c>
      <c r="W1785">
        <v>11</v>
      </c>
      <c r="X1785" t="s">
        <v>218</v>
      </c>
      <c r="Z1785" t="s">
        <v>219</v>
      </c>
      <c r="AC1785">
        <v>0</v>
      </c>
      <c r="AE1785">
        <v>0</v>
      </c>
      <c r="AI1785" t="s">
        <v>220</v>
      </c>
      <c r="AJ1785" t="s">
        <v>221</v>
      </c>
      <c r="AK1785" s="15">
        <v>39090</v>
      </c>
      <c r="AL1785">
        <v>13575.71</v>
      </c>
      <c r="AM1785">
        <f t="shared" si="81"/>
        <v>57</v>
      </c>
      <c r="AN1785" t="str">
        <f t="shared" si="82"/>
        <v>54-58</v>
      </c>
      <c r="AO1785" t="str">
        <f t="shared" si="83"/>
        <v>12.000 a 13.999</v>
      </c>
    </row>
    <row r="1786" spans="1:41" x14ac:dyDescent="0.25">
      <c r="A1786" t="s">
        <v>6260</v>
      </c>
      <c r="B1786" t="s">
        <v>239</v>
      </c>
      <c r="C1786">
        <v>1123633</v>
      </c>
      <c r="D1786">
        <v>50196243653</v>
      </c>
      <c r="E1786" t="s">
        <v>6261</v>
      </c>
      <c r="F1786" t="s">
        <v>209</v>
      </c>
      <c r="G1786" t="s">
        <v>6262</v>
      </c>
      <c r="H1786" t="s">
        <v>225</v>
      </c>
      <c r="I1786" t="s">
        <v>212</v>
      </c>
      <c r="K1786" t="s">
        <v>213</v>
      </c>
      <c r="L1786" t="s">
        <v>618</v>
      </c>
      <c r="M1786">
        <v>770</v>
      </c>
      <c r="N1786" t="s">
        <v>2275</v>
      </c>
      <c r="O1786" t="s">
        <v>283</v>
      </c>
      <c r="P1786">
        <v>746</v>
      </c>
      <c r="Q1786" t="s">
        <v>289</v>
      </c>
      <c r="R1786" t="s">
        <v>283</v>
      </c>
      <c r="T1786" t="s">
        <v>230</v>
      </c>
      <c r="U1786" t="s">
        <v>9756</v>
      </c>
      <c r="V1786">
        <v>4</v>
      </c>
      <c r="W1786">
        <v>16</v>
      </c>
      <c r="X1786" t="s">
        <v>218</v>
      </c>
      <c r="Z1786" t="s">
        <v>219</v>
      </c>
      <c r="AC1786">
        <v>0</v>
      </c>
      <c r="AE1786">
        <v>0</v>
      </c>
      <c r="AI1786" t="s">
        <v>220</v>
      </c>
      <c r="AJ1786" t="s">
        <v>221</v>
      </c>
      <c r="AK1786" s="15">
        <v>34731</v>
      </c>
      <c r="AL1786">
        <v>15637.77</v>
      </c>
      <c r="AM1786">
        <f t="shared" si="81"/>
        <v>71</v>
      </c>
      <c r="AN1786" t="str">
        <f t="shared" si="82"/>
        <v>69 ou mais</v>
      </c>
      <c r="AO1786" t="str">
        <f t="shared" si="83"/>
        <v>14.000 a 15.999</v>
      </c>
    </row>
    <row r="1787" spans="1:41" x14ac:dyDescent="0.25">
      <c r="A1787" t="s">
        <v>6263</v>
      </c>
      <c r="B1787" t="s">
        <v>239</v>
      </c>
      <c r="C1787">
        <v>1123456</v>
      </c>
      <c r="D1787">
        <v>81512910600</v>
      </c>
      <c r="E1787" t="s">
        <v>6264</v>
      </c>
      <c r="F1787" t="s">
        <v>209</v>
      </c>
      <c r="G1787" t="s">
        <v>6265</v>
      </c>
      <c r="H1787" t="s">
        <v>211</v>
      </c>
      <c r="I1787" t="s">
        <v>212</v>
      </c>
      <c r="K1787" t="s">
        <v>242</v>
      </c>
      <c r="L1787" t="s">
        <v>5167</v>
      </c>
      <c r="M1787">
        <v>771</v>
      </c>
      <c r="N1787" t="s">
        <v>303</v>
      </c>
      <c r="O1787" t="s">
        <v>283</v>
      </c>
      <c r="P1787">
        <v>746</v>
      </c>
      <c r="Q1787" t="s">
        <v>289</v>
      </c>
      <c r="R1787" t="s">
        <v>283</v>
      </c>
      <c r="T1787" t="s">
        <v>263</v>
      </c>
      <c r="U1787" t="s">
        <v>9755</v>
      </c>
      <c r="V1787">
        <v>4</v>
      </c>
      <c r="W1787">
        <v>16</v>
      </c>
      <c r="X1787" t="s">
        <v>218</v>
      </c>
      <c r="Z1787" t="s">
        <v>219</v>
      </c>
      <c r="AC1787">
        <v>0</v>
      </c>
      <c r="AE1787">
        <v>0</v>
      </c>
      <c r="AI1787" t="s">
        <v>220</v>
      </c>
      <c r="AJ1787" t="s">
        <v>221</v>
      </c>
      <c r="AK1787" s="15">
        <v>34708</v>
      </c>
      <c r="AL1787">
        <v>9208.08</v>
      </c>
      <c r="AM1787">
        <f t="shared" si="81"/>
        <v>51</v>
      </c>
      <c r="AN1787" t="str">
        <f t="shared" si="82"/>
        <v>49-53</v>
      </c>
      <c r="AO1787" t="str">
        <f t="shared" si="83"/>
        <v>8.000 a 9.999</v>
      </c>
    </row>
    <row r="1788" spans="1:41" x14ac:dyDescent="0.25">
      <c r="A1788" t="s">
        <v>6266</v>
      </c>
      <c r="B1788" t="s">
        <v>207</v>
      </c>
      <c r="C1788">
        <v>412500</v>
      </c>
      <c r="D1788">
        <v>23958561691</v>
      </c>
      <c r="E1788" t="s">
        <v>6267</v>
      </c>
      <c r="F1788" t="s">
        <v>209</v>
      </c>
      <c r="G1788" t="s">
        <v>6268</v>
      </c>
      <c r="H1788" t="s">
        <v>225</v>
      </c>
      <c r="I1788" t="s">
        <v>212</v>
      </c>
      <c r="K1788" t="s">
        <v>213</v>
      </c>
      <c r="L1788" t="s">
        <v>261</v>
      </c>
      <c r="M1788">
        <v>264</v>
      </c>
      <c r="N1788" t="s">
        <v>820</v>
      </c>
      <c r="O1788" t="s">
        <v>362</v>
      </c>
      <c r="P1788">
        <v>264</v>
      </c>
      <c r="Q1788" t="s">
        <v>820</v>
      </c>
      <c r="R1788" t="s">
        <v>362</v>
      </c>
      <c r="T1788" t="s">
        <v>252</v>
      </c>
      <c r="U1788" t="s">
        <v>9755</v>
      </c>
      <c r="V1788">
        <v>4</v>
      </c>
      <c r="W1788">
        <v>16</v>
      </c>
      <c r="X1788" t="s">
        <v>218</v>
      </c>
      <c r="Z1788" t="s">
        <v>219</v>
      </c>
      <c r="AB1788" t="s">
        <v>320</v>
      </c>
      <c r="AC1788">
        <v>0</v>
      </c>
      <c r="AE1788">
        <v>0</v>
      </c>
      <c r="AG1788" t="s">
        <v>4568</v>
      </c>
      <c r="AH1788" t="s">
        <v>4569</v>
      </c>
      <c r="AI1788" t="s">
        <v>220</v>
      </c>
      <c r="AJ1788" t="s">
        <v>221</v>
      </c>
      <c r="AK1788" s="15">
        <v>31210</v>
      </c>
      <c r="AL1788">
        <v>7715.29</v>
      </c>
      <c r="AM1788">
        <f t="shared" si="81"/>
        <v>65</v>
      </c>
      <c r="AN1788" t="str">
        <f t="shared" si="82"/>
        <v>64-68</v>
      </c>
      <c r="AO1788" t="str">
        <f t="shared" si="83"/>
        <v>6.000 a 7.999</v>
      </c>
    </row>
    <row r="1789" spans="1:41" x14ac:dyDescent="0.25">
      <c r="A1789" t="s">
        <v>6269</v>
      </c>
      <c r="B1789" t="s">
        <v>239</v>
      </c>
      <c r="C1789">
        <v>1879019</v>
      </c>
      <c r="D1789">
        <v>1267348607</v>
      </c>
      <c r="E1789" t="s">
        <v>6270</v>
      </c>
      <c r="F1789" t="s">
        <v>209</v>
      </c>
      <c r="G1789" t="s">
        <v>6271</v>
      </c>
      <c r="H1789" t="s">
        <v>211</v>
      </c>
      <c r="I1789" t="s">
        <v>212</v>
      </c>
      <c r="K1789" t="s">
        <v>213</v>
      </c>
      <c r="M1789">
        <v>471</v>
      </c>
      <c r="N1789" t="s">
        <v>1130</v>
      </c>
      <c r="O1789" t="s">
        <v>244</v>
      </c>
      <c r="P1789">
        <v>211</v>
      </c>
      <c r="Q1789" t="s">
        <v>245</v>
      </c>
      <c r="R1789" t="s">
        <v>244</v>
      </c>
      <c r="T1789" t="s">
        <v>230</v>
      </c>
      <c r="U1789" t="s">
        <v>9755</v>
      </c>
      <c r="V1789">
        <v>4</v>
      </c>
      <c r="W1789">
        <v>8</v>
      </c>
      <c r="X1789" t="s">
        <v>218</v>
      </c>
      <c r="Z1789" t="s">
        <v>219</v>
      </c>
      <c r="AC1789">
        <v>0</v>
      </c>
      <c r="AE1789">
        <v>0</v>
      </c>
      <c r="AI1789" t="s">
        <v>220</v>
      </c>
      <c r="AJ1789" t="s">
        <v>221</v>
      </c>
      <c r="AK1789" s="15">
        <v>40743</v>
      </c>
      <c r="AL1789">
        <v>6221.73</v>
      </c>
      <c r="AM1789">
        <f t="shared" si="81"/>
        <v>41</v>
      </c>
      <c r="AN1789" t="str">
        <f t="shared" si="82"/>
        <v>39-43</v>
      </c>
      <c r="AO1789" t="str">
        <f t="shared" si="83"/>
        <v>6.000 a 7.999</v>
      </c>
    </row>
    <row r="1790" spans="1:41" x14ac:dyDescent="0.25">
      <c r="A1790" t="s">
        <v>6272</v>
      </c>
      <c r="B1790" t="s">
        <v>239</v>
      </c>
      <c r="C1790">
        <v>1002979</v>
      </c>
      <c r="D1790">
        <v>6356096659</v>
      </c>
      <c r="E1790" t="s">
        <v>6273</v>
      </c>
      <c r="F1790" t="s">
        <v>209</v>
      </c>
      <c r="G1790" t="s">
        <v>6274</v>
      </c>
      <c r="H1790" t="s">
        <v>225</v>
      </c>
      <c r="I1790" t="s">
        <v>212</v>
      </c>
      <c r="K1790" t="s">
        <v>213</v>
      </c>
      <c r="M1790">
        <v>771</v>
      </c>
      <c r="N1790" t="s">
        <v>303</v>
      </c>
      <c r="O1790" t="s">
        <v>283</v>
      </c>
      <c r="P1790">
        <v>746</v>
      </c>
      <c r="Q1790" t="s">
        <v>289</v>
      </c>
      <c r="R1790" t="s">
        <v>283</v>
      </c>
      <c r="T1790" t="s">
        <v>217</v>
      </c>
      <c r="U1790" t="s">
        <v>9756</v>
      </c>
      <c r="V1790">
        <v>4</v>
      </c>
      <c r="W1790">
        <v>5</v>
      </c>
      <c r="X1790" t="s">
        <v>218</v>
      </c>
      <c r="Z1790" t="s">
        <v>219</v>
      </c>
      <c r="AC1790">
        <v>0</v>
      </c>
      <c r="AE1790">
        <v>0</v>
      </c>
      <c r="AI1790" t="s">
        <v>220</v>
      </c>
      <c r="AJ1790" t="s">
        <v>221</v>
      </c>
      <c r="AK1790" s="15">
        <v>42657</v>
      </c>
      <c r="AL1790">
        <v>7103.91</v>
      </c>
      <c r="AM1790">
        <f t="shared" si="81"/>
        <v>39</v>
      </c>
      <c r="AN1790" t="str">
        <f t="shared" si="82"/>
        <v>39-43</v>
      </c>
      <c r="AO1790" t="str">
        <f t="shared" si="83"/>
        <v>6.000 a 7.999</v>
      </c>
    </row>
    <row r="1791" spans="1:41" x14ac:dyDescent="0.25">
      <c r="A1791" t="s">
        <v>6275</v>
      </c>
      <c r="B1791" t="s">
        <v>239</v>
      </c>
      <c r="C1791">
        <v>1189219</v>
      </c>
      <c r="D1791">
        <v>95138714600</v>
      </c>
      <c r="E1791" t="s">
        <v>5266</v>
      </c>
      <c r="F1791" t="s">
        <v>209</v>
      </c>
      <c r="G1791" t="s">
        <v>6276</v>
      </c>
      <c r="H1791" t="s">
        <v>211</v>
      </c>
      <c r="I1791" t="s">
        <v>212</v>
      </c>
      <c r="K1791" t="s">
        <v>3218</v>
      </c>
      <c r="L1791" t="s">
        <v>6277</v>
      </c>
      <c r="M1791">
        <v>491</v>
      </c>
      <c r="N1791" t="s">
        <v>935</v>
      </c>
      <c r="O1791" t="s">
        <v>244</v>
      </c>
      <c r="P1791">
        <v>211</v>
      </c>
      <c r="Q1791" t="s">
        <v>245</v>
      </c>
      <c r="R1791" t="s">
        <v>244</v>
      </c>
      <c r="T1791" t="s">
        <v>217</v>
      </c>
      <c r="U1791" t="s">
        <v>9754</v>
      </c>
      <c r="V1791">
        <v>4</v>
      </c>
      <c r="W1791">
        <v>16</v>
      </c>
      <c r="X1791" t="s">
        <v>218</v>
      </c>
      <c r="Z1791" t="s">
        <v>219</v>
      </c>
      <c r="AC1791">
        <v>0</v>
      </c>
      <c r="AE1791">
        <v>0</v>
      </c>
      <c r="AI1791" t="s">
        <v>220</v>
      </c>
      <c r="AJ1791" t="s">
        <v>221</v>
      </c>
      <c r="AK1791" s="15">
        <v>35096</v>
      </c>
      <c r="AL1791">
        <v>5925.23</v>
      </c>
      <c r="AM1791">
        <f t="shared" si="81"/>
        <v>48</v>
      </c>
      <c r="AN1791" t="str">
        <f t="shared" si="82"/>
        <v>44-48</v>
      </c>
      <c r="AO1791" t="str">
        <f t="shared" si="83"/>
        <v>4.000 a 5.999</v>
      </c>
    </row>
    <row r="1792" spans="1:41" x14ac:dyDescent="0.25">
      <c r="A1792" t="s">
        <v>6278</v>
      </c>
      <c r="B1792" t="s">
        <v>207</v>
      </c>
      <c r="C1792">
        <v>1924451</v>
      </c>
      <c r="D1792">
        <v>76608298668</v>
      </c>
      <c r="E1792" t="s">
        <v>6279</v>
      </c>
      <c r="F1792" t="s">
        <v>209</v>
      </c>
      <c r="G1792" t="s">
        <v>6280</v>
      </c>
      <c r="H1792" t="s">
        <v>225</v>
      </c>
      <c r="I1792" t="s">
        <v>212</v>
      </c>
      <c r="K1792" t="s">
        <v>213</v>
      </c>
      <c r="M1792">
        <v>623</v>
      </c>
      <c r="N1792" t="s">
        <v>2015</v>
      </c>
      <c r="O1792" t="s">
        <v>215</v>
      </c>
      <c r="P1792">
        <v>262</v>
      </c>
      <c r="Q1792" t="s">
        <v>352</v>
      </c>
      <c r="R1792" t="s">
        <v>215</v>
      </c>
      <c r="T1792" t="s">
        <v>263</v>
      </c>
      <c r="U1792" t="s">
        <v>9756</v>
      </c>
      <c r="V1792">
        <v>4</v>
      </c>
      <c r="W1792">
        <v>8</v>
      </c>
      <c r="X1792" t="s">
        <v>218</v>
      </c>
      <c r="Z1792" t="s">
        <v>219</v>
      </c>
      <c r="AC1792">
        <v>0</v>
      </c>
      <c r="AE1792">
        <v>0</v>
      </c>
      <c r="AI1792" t="s">
        <v>220</v>
      </c>
      <c r="AJ1792" t="s">
        <v>221</v>
      </c>
      <c r="AK1792" s="15">
        <v>40980</v>
      </c>
      <c r="AL1792">
        <v>12082.03</v>
      </c>
      <c r="AM1792">
        <f t="shared" si="81"/>
        <v>57</v>
      </c>
      <c r="AN1792" t="str">
        <f t="shared" si="82"/>
        <v>54-58</v>
      </c>
      <c r="AO1792" t="str">
        <f t="shared" si="83"/>
        <v>12.000 a 13.999</v>
      </c>
    </row>
    <row r="1793" spans="1:41" x14ac:dyDescent="0.25">
      <c r="A1793" t="s">
        <v>6281</v>
      </c>
      <c r="B1793" t="s">
        <v>239</v>
      </c>
      <c r="C1793">
        <v>1434254</v>
      </c>
      <c r="D1793">
        <v>45929840644</v>
      </c>
      <c r="E1793" t="s">
        <v>6282</v>
      </c>
      <c r="F1793" t="s">
        <v>209</v>
      </c>
      <c r="G1793" t="s">
        <v>6283</v>
      </c>
      <c r="H1793" t="s">
        <v>225</v>
      </c>
      <c r="I1793" t="s">
        <v>212</v>
      </c>
      <c r="K1793" t="s">
        <v>213</v>
      </c>
      <c r="L1793" t="s">
        <v>6284</v>
      </c>
      <c r="M1793">
        <v>498</v>
      </c>
      <c r="N1793" t="s">
        <v>423</v>
      </c>
      <c r="O1793" t="s">
        <v>244</v>
      </c>
      <c r="P1793">
        <v>211</v>
      </c>
      <c r="Q1793" t="s">
        <v>245</v>
      </c>
      <c r="R1793" t="s">
        <v>244</v>
      </c>
      <c r="T1793" t="s">
        <v>217</v>
      </c>
      <c r="U1793" t="s">
        <v>9754</v>
      </c>
      <c r="V1793">
        <v>4</v>
      </c>
      <c r="W1793">
        <v>13</v>
      </c>
      <c r="X1793" t="s">
        <v>218</v>
      </c>
      <c r="Z1793" t="s">
        <v>219</v>
      </c>
      <c r="AC1793">
        <v>0</v>
      </c>
      <c r="AE1793">
        <v>0</v>
      </c>
      <c r="AI1793" t="s">
        <v>220</v>
      </c>
      <c r="AJ1793" t="s">
        <v>221</v>
      </c>
      <c r="AK1793" s="15">
        <v>37931</v>
      </c>
      <c r="AL1793">
        <v>8188.21</v>
      </c>
      <c r="AM1793">
        <f t="shared" si="81"/>
        <v>60</v>
      </c>
      <c r="AN1793" t="str">
        <f t="shared" si="82"/>
        <v>59-63</v>
      </c>
      <c r="AO1793" t="str">
        <f t="shared" si="83"/>
        <v>8.000 a 9.999</v>
      </c>
    </row>
    <row r="1794" spans="1:41" x14ac:dyDescent="0.25">
      <c r="A1794" t="s">
        <v>6285</v>
      </c>
      <c r="B1794" t="s">
        <v>239</v>
      </c>
      <c r="C1794">
        <v>1434259</v>
      </c>
      <c r="D1794">
        <v>53957369649</v>
      </c>
      <c r="E1794" t="s">
        <v>929</v>
      </c>
      <c r="F1794" t="s">
        <v>209</v>
      </c>
      <c r="G1794" t="s">
        <v>6286</v>
      </c>
      <c r="H1794" t="s">
        <v>335</v>
      </c>
      <c r="I1794" t="s">
        <v>212</v>
      </c>
      <c r="K1794" t="s">
        <v>213</v>
      </c>
      <c r="L1794" t="s">
        <v>261</v>
      </c>
      <c r="M1794">
        <v>549</v>
      </c>
      <c r="N1794" t="s">
        <v>791</v>
      </c>
      <c r="O1794" t="s">
        <v>244</v>
      </c>
      <c r="P1794">
        <v>211</v>
      </c>
      <c r="Q1794" t="s">
        <v>245</v>
      </c>
      <c r="R1794" t="s">
        <v>244</v>
      </c>
      <c r="T1794" t="s">
        <v>217</v>
      </c>
      <c r="U1794" t="s">
        <v>9754</v>
      </c>
      <c r="V1794">
        <v>4</v>
      </c>
      <c r="W1794">
        <v>13</v>
      </c>
      <c r="X1794" t="s">
        <v>218</v>
      </c>
      <c r="Z1794" t="s">
        <v>219</v>
      </c>
      <c r="AC1794">
        <v>0</v>
      </c>
      <c r="AE1794">
        <v>0</v>
      </c>
      <c r="AI1794" t="s">
        <v>220</v>
      </c>
      <c r="AJ1794" t="s">
        <v>221</v>
      </c>
      <c r="AK1794" s="15">
        <v>37935</v>
      </c>
      <c r="AL1794">
        <v>10357.02</v>
      </c>
      <c r="AM1794">
        <f t="shared" si="81"/>
        <v>57</v>
      </c>
      <c r="AN1794" t="str">
        <f t="shared" si="82"/>
        <v>54-58</v>
      </c>
      <c r="AO1794" t="str">
        <f t="shared" si="83"/>
        <v>10.000 a 11.999</v>
      </c>
    </row>
    <row r="1795" spans="1:41" x14ac:dyDescent="0.25">
      <c r="A1795" t="s">
        <v>6287</v>
      </c>
      <c r="B1795" t="s">
        <v>239</v>
      </c>
      <c r="C1795">
        <v>3678656</v>
      </c>
      <c r="D1795">
        <v>6510512661</v>
      </c>
      <c r="E1795" t="s">
        <v>3463</v>
      </c>
      <c r="F1795" t="s">
        <v>209</v>
      </c>
      <c r="G1795" t="s">
        <v>6288</v>
      </c>
      <c r="H1795" t="s">
        <v>225</v>
      </c>
      <c r="I1795" t="s">
        <v>212</v>
      </c>
      <c r="K1795" t="s">
        <v>213</v>
      </c>
      <c r="M1795">
        <v>771</v>
      </c>
      <c r="N1795" t="s">
        <v>303</v>
      </c>
      <c r="O1795" t="s">
        <v>283</v>
      </c>
      <c r="P1795">
        <v>746</v>
      </c>
      <c r="Q1795" t="s">
        <v>289</v>
      </c>
      <c r="R1795" t="s">
        <v>283</v>
      </c>
      <c r="T1795" t="s">
        <v>217</v>
      </c>
      <c r="U1795" t="s">
        <v>9756</v>
      </c>
      <c r="V1795">
        <v>1</v>
      </c>
      <c r="W1795">
        <v>4</v>
      </c>
      <c r="X1795" t="s">
        <v>218</v>
      </c>
      <c r="Z1795" t="s">
        <v>219</v>
      </c>
      <c r="AC1795">
        <v>0</v>
      </c>
      <c r="AE1795">
        <v>0</v>
      </c>
      <c r="AI1795" t="s">
        <v>220</v>
      </c>
      <c r="AJ1795" t="s">
        <v>304</v>
      </c>
      <c r="AK1795" s="15">
        <v>42796</v>
      </c>
      <c r="AL1795">
        <v>6575.28</v>
      </c>
      <c r="AM1795">
        <f t="shared" ref="AM1795:AM1858" si="84">(YEAR($AR$3))-YEAR(E1795)</f>
        <v>38</v>
      </c>
      <c r="AN1795" t="str">
        <f t="shared" ref="AN1795:AN1858" si="85">VLOOKUP(AM1795,$AT$3:$AU$14,2,1)</f>
        <v>34-38</v>
      </c>
      <c r="AO1795" t="str">
        <f t="shared" ref="AO1795:AO1858" si="86">VLOOKUP(AL1795,$AV$3:$AW$13,2,1)</f>
        <v>6.000 a 7.999</v>
      </c>
    </row>
    <row r="1796" spans="1:41" x14ac:dyDescent="0.25">
      <c r="A1796" t="s">
        <v>6289</v>
      </c>
      <c r="B1796" t="s">
        <v>207</v>
      </c>
      <c r="C1796">
        <v>1753754</v>
      </c>
      <c r="D1796">
        <v>8318112857</v>
      </c>
      <c r="E1796" t="s">
        <v>6290</v>
      </c>
      <c r="F1796" t="s">
        <v>209</v>
      </c>
      <c r="G1796" t="s">
        <v>6291</v>
      </c>
      <c r="H1796" t="s">
        <v>225</v>
      </c>
      <c r="I1796" t="s">
        <v>212</v>
      </c>
      <c r="K1796" t="s">
        <v>317</v>
      </c>
      <c r="M1796">
        <v>301</v>
      </c>
      <c r="N1796" t="s">
        <v>297</v>
      </c>
      <c r="O1796" t="s">
        <v>298</v>
      </c>
      <c r="P1796">
        <v>301</v>
      </c>
      <c r="Q1796" t="s">
        <v>297</v>
      </c>
      <c r="R1796" t="s">
        <v>298</v>
      </c>
      <c r="T1796" t="s">
        <v>230</v>
      </c>
      <c r="U1796" t="s">
        <v>9755</v>
      </c>
      <c r="V1796">
        <v>4</v>
      </c>
      <c r="W1796">
        <v>9</v>
      </c>
      <c r="X1796" t="s">
        <v>218</v>
      </c>
      <c r="Z1796" t="s">
        <v>219</v>
      </c>
      <c r="AC1796">
        <v>0</v>
      </c>
      <c r="AE1796">
        <v>0</v>
      </c>
      <c r="AI1796" t="s">
        <v>220</v>
      </c>
      <c r="AJ1796" t="s">
        <v>221</v>
      </c>
      <c r="AK1796" s="15">
        <v>40204</v>
      </c>
      <c r="AL1796">
        <v>6038.28</v>
      </c>
      <c r="AM1796">
        <f t="shared" si="84"/>
        <v>54</v>
      </c>
      <c r="AN1796" t="str">
        <f t="shared" si="85"/>
        <v>54-58</v>
      </c>
      <c r="AO1796" t="str">
        <f t="shared" si="86"/>
        <v>6.000 a 7.999</v>
      </c>
    </row>
    <row r="1797" spans="1:41" x14ac:dyDescent="0.25">
      <c r="A1797" t="s">
        <v>6292</v>
      </c>
      <c r="B1797" t="s">
        <v>239</v>
      </c>
      <c r="C1797">
        <v>2760359</v>
      </c>
      <c r="D1797">
        <v>91079128620</v>
      </c>
      <c r="E1797" t="s">
        <v>6293</v>
      </c>
      <c r="F1797" t="s">
        <v>209</v>
      </c>
      <c r="G1797" t="s">
        <v>6294</v>
      </c>
      <c r="H1797" t="s">
        <v>225</v>
      </c>
      <c r="I1797" t="s">
        <v>212</v>
      </c>
      <c r="K1797" t="s">
        <v>295</v>
      </c>
      <c r="M1797">
        <v>769</v>
      </c>
      <c r="N1797" t="s">
        <v>288</v>
      </c>
      <c r="O1797" t="s">
        <v>283</v>
      </c>
      <c r="P1797">
        <v>746</v>
      </c>
      <c r="Q1797" t="s">
        <v>289</v>
      </c>
      <c r="R1797" t="s">
        <v>283</v>
      </c>
      <c r="T1797" t="s">
        <v>230</v>
      </c>
      <c r="U1797" t="s">
        <v>9755</v>
      </c>
      <c r="V1797">
        <v>4</v>
      </c>
      <c r="W1797">
        <v>6</v>
      </c>
      <c r="X1797" t="s">
        <v>218</v>
      </c>
      <c r="Z1797" t="s">
        <v>219</v>
      </c>
      <c r="AC1797">
        <v>0</v>
      </c>
      <c r="AE1797">
        <v>0</v>
      </c>
      <c r="AI1797" t="s">
        <v>220</v>
      </c>
      <c r="AJ1797" t="s">
        <v>221</v>
      </c>
      <c r="AK1797" s="15">
        <v>41792</v>
      </c>
      <c r="AL1797">
        <v>9379.64</v>
      </c>
      <c r="AM1797">
        <f t="shared" si="84"/>
        <v>50</v>
      </c>
      <c r="AN1797" t="str">
        <f t="shared" si="85"/>
        <v>49-53</v>
      </c>
      <c r="AO1797" t="str">
        <f t="shared" si="86"/>
        <v>8.000 a 9.999</v>
      </c>
    </row>
    <row r="1798" spans="1:41" x14ac:dyDescent="0.25">
      <c r="A1798" t="s">
        <v>6295</v>
      </c>
      <c r="B1798" t="s">
        <v>239</v>
      </c>
      <c r="C1798">
        <v>1929119</v>
      </c>
      <c r="D1798">
        <v>1540477673</v>
      </c>
      <c r="E1798" t="s">
        <v>6296</v>
      </c>
      <c r="F1798" t="s">
        <v>233</v>
      </c>
      <c r="G1798" t="s">
        <v>6297</v>
      </c>
      <c r="H1798" t="s">
        <v>211</v>
      </c>
      <c r="I1798" t="s">
        <v>212</v>
      </c>
      <c r="K1798" t="s">
        <v>213</v>
      </c>
      <c r="M1798">
        <v>771</v>
      </c>
      <c r="N1798" t="s">
        <v>303</v>
      </c>
      <c r="O1798" t="s">
        <v>283</v>
      </c>
      <c r="P1798">
        <v>746</v>
      </c>
      <c r="Q1798" t="s">
        <v>289</v>
      </c>
      <c r="R1798" t="s">
        <v>283</v>
      </c>
      <c r="T1798" t="s">
        <v>230</v>
      </c>
      <c r="U1798" t="s">
        <v>9756</v>
      </c>
      <c r="V1798">
        <v>1</v>
      </c>
      <c r="W1798">
        <v>6</v>
      </c>
      <c r="X1798" t="s">
        <v>218</v>
      </c>
      <c r="Z1798" t="s">
        <v>219</v>
      </c>
      <c r="AC1798">
        <v>0</v>
      </c>
      <c r="AE1798">
        <v>0</v>
      </c>
      <c r="AI1798" t="s">
        <v>220</v>
      </c>
      <c r="AJ1798" t="s">
        <v>221</v>
      </c>
      <c r="AK1798" s="15">
        <v>41710</v>
      </c>
      <c r="AL1798">
        <v>8706.65</v>
      </c>
      <c r="AM1798">
        <f t="shared" si="84"/>
        <v>39</v>
      </c>
      <c r="AN1798" t="str">
        <f t="shared" si="85"/>
        <v>39-43</v>
      </c>
      <c r="AO1798" t="str">
        <f t="shared" si="86"/>
        <v>8.000 a 9.999</v>
      </c>
    </row>
    <row r="1799" spans="1:41" x14ac:dyDescent="0.25">
      <c r="A1799" t="s">
        <v>6298</v>
      </c>
      <c r="B1799" t="s">
        <v>207</v>
      </c>
      <c r="C1799">
        <v>412349</v>
      </c>
      <c r="D1799">
        <v>46327762620</v>
      </c>
      <c r="E1799" t="s">
        <v>6299</v>
      </c>
      <c r="F1799" t="s">
        <v>233</v>
      </c>
      <c r="G1799" t="s">
        <v>6300</v>
      </c>
      <c r="H1799" t="s">
        <v>225</v>
      </c>
      <c r="I1799" t="s">
        <v>212</v>
      </c>
      <c r="K1799" t="s">
        <v>317</v>
      </c>
      <c r="L1799" t="s">
        <v>6301</v>
      </c>
      <c r="M1799">
        <v>332</v>
      </c>
      <c r="N1799" t="s">
        <v>346</v>
      </c>
      <c r="O1799" t="s">
        <v>345</v>
      </c>
      <c r="P1799">
        <v>332</v>
      </c>
      <c r="Q1799" t="s">
        <v>346</v>
      </c>
      <c r="R1799" t="s">
        <v>345</v>
      </c>
      <c r="T1799" t="s">
        <v>217</v>
      </c>
      <c r="U1799" t="s">
        <v>9755</v>
      </c>
      <c r="V1799">
        <v>4</v>
      </c>
      <c r="W1799">
        <v>16</v>
      </c>
      <c r="X1799" t="s">
        <v>218</v>
      </c>
      <c r="Z1799" t="s">
        <v>219</v>
      </c>
      <c r="AC1799">
        <v>0</v>
      </c>
      <c r="AE1799">
        <v>0</v>
      </c>
      <c r="AI1799" t="s">
        <v>220</v>
      </c>
      <c r="AJ1799" t="s">
        <v>221</v>
      </c>
      <c r="AK1799" s="15">
        <v>30864</v>
      </c>
      <c r="AL1799">
        <v>7278.64</v>
      </c>
      <c r="AM1799">
        <f t="shared" si="84"/>
        <v>61</v>
      </c>
      <c r="AN1799" t="str">
        <f t="shared" si="85"/>
        <v>59-63</v>
      </c>
      <c r="AO1799" t="str">
        <f t="shared" si="86"/>
        <v>6.000 a 7.999</v>
      </c>
    </row>
    <row r="1800" spans="1:41" x14ac:dyDescent="0.25">
      <c r="A1800" t="s">
        <v>6302</v>
      </c>
      <c r="B1800" t="s">
        <v>239</v>
      </c>
      <c r="C1800">
        <v>1123315</v>
      </c>
      <c r="D1800">
        <v>67894992615</v>
      </c>
      <c r="E1800" t="s">
        <v>6303</v>
      </c>
      <c r="F1800" t="s">
        <v>233</v>
      </c>
      <c r="G1800" t="s">
        <v>6304</v>
      </c>
      <c r="H1800" t="s">
        <v>225</v>
      </c>
      <c r="I1800" t="s">
        <v>212</v>
      </c>
      <c r="K1800" t="s">
        <v>213</v>
      </c>
      <c r="L1800" t="s">
        <v>6305</v>
      </c>
      <c r="M1800">
        <v>769</v>
      </c>
      <c r="N1800" t="s">
        <v>288</v>
      </c>
      <c r="O1800" t="s">
        <v>283</v>
      </c>
      <c r="P1800">
        <v>746</v>
      </c>
      <c r="Q1800" t="s">
        <v>289</v>
      </c>
      <c r="R1800" t="s">
        <v>283</v>
      </c>
      <c r="T1800" t="s">
        <v>217</v>
      </c>
      <c r="U1800" t="s">
        <v>9755</v>
      </c>
      <c r="V1800">
        <v>4</v>
      </c>
      <c r="W1800">
        <v>16</v>
      </c>
      <c r="X1800" t="s">
        <v>218</v>
      </c>
      <c r="Z1800" t="s">
        <v>219</v>
      </c>
      <c r="AC1800">
        <v>0</v>
      </c>
      <c r="AE1800">
        <v>0</v>
      </c>
      <c r="AI1800" t="s">
        <v>220</v>
      </c>
      <c r="AJ1800" t="s">
        <v>221</v>
      </c>
      <c r="AK1800" s="15">
        <v>34635</v>
      </c>
      <c r="AL1800">
        <v>11569.76</v>
      </c>
      <c r="AM1800">
        <f t="shared" si="84"/>
        <v>54</v>
      </c>
      <c r="AN1800" t="str">
        <f t="shared" si="85"/>
        <v>54-58</v>
      </c>
      <c r="AO1800" t="str">
        <f t="shared" si="86"/>
        <v>10.000 a 11.999</v>
      </c>
    </row>
    <row r="1801" spans="1:41" x14ac:dyDescent="0.25">
      <c r="A1801" t="s">
        <v>6306</v>
      </c>
      <c r="B1801" t="s">
        <v>239</v>
      </c>
      <c r="C1801">
        <v>412619</v>
      </c>
      <c r="D1801">
        <v>53946863604</v>
      </c>
      <c r="E1801" t="s">
        <v>6307</v>
      </c>
      <c r="F1801" t="s">
        <v>233</v>
      </c>
      <c r="G1801" t="s">
        <v>6308</v>
      </c>
      <c r="H1801" t="s">
        <v>211</v>
      </c>
      <c r="I1801" t="s">
        <v>212</v>
      </c>
      <c r="K1801" t="s">
        <v>213</v>
      </c>
      <c r="L1801" t="s">
        <v>261</v>
      </c>
      <c r="M1801">
        <v>754</v>
      </c>
      <c r="N1801" t="s">
        <v>2373</v>
      </c>
      <c r="O1801" t="s">
        <v>283</v>
      </c>
      <c r="P1801">
        <v>743</v>
      </c>
      <c r="Q1801" t="s">
        <v>282</v>
      </c>
      <c r="R1801" t="s">
        <v>283</v>
      </c>
      <c r="T1801" t="s">
        <v>462</v>
      </c>
      <c r="U1801" t="s">
        <v>9754</v>
      </c>
      <c r="V1801">
        <v>1</v>
      </c>
      <c r="W1801">
        <v>16</v>
      </c>
      <c r="X1801" t="s">
        <v>218</v>
      </c>
      <c r="Z1801" t="s">
        <v>219</v>
      </c>
      <c r="AC1801">
        <v>0</v>
      </c>
      <c r="AE1801">
        <v>0</v>
      </c>
      <c r="AI1801" t="s">
        <v>220</v>
      </c>
      <c r="AJ1801" t="s">
        <v>221</v>
      </c>
      <c r="AK1801" s="15">
        <v>31382</v>
      </c>
      <c r="AL1801">
        <v>3901.63</v>
      </c>
      <c r="AM1801">
        <f t="shared" si="84"/>
        <v>71</v>
      </c>
      <c r="AN1801" t="str">
        <f t="shared" si="85"/>
        <v>69 ou mais</v>
      </c>
      <c r="AO1801" t="str">
        <f t="shared" si="86"/>
        <v>2.000 a 3.999</v>
      </c>
    </row>
    <row r="1802" spans="1:41" x14ac:dyDescent="0.25">
      <c r="A1802" t="s">
        <v>6309</v>
      </c>
      <c r="B1802" t="s">
        <v>239</v>
      </c>
      <c r="C1802">
        <v>412694</v>
      </c>
      <c r="D1802">
        <v>25538454649</v>
      </c>
      <c r="E1802" t="s">
        <v>6310</v>
      </c>
      <c r="F1802" t="s">
        <v>233</v>
      </c>
      <c r="G1802" t="s">
        <v>6311</v>
      </c>
      <c r="H1802" t="s">
        <v>225</v>
      </c>
      <c r="I1802" t="s">
        <v>212</v>
      </c>
      <c r="K1802" t="s">
        <v>213</v>
      </c>
      <c r="L1802" t="s">
        <v>261</v>
      </c>
      <c r="M1802">
        <v>771</v>
      </c>
      <c r="N1802" t="s">
        <v>303</v>
      </c>
      <c r="O1802" t="s">
        <v>283</v>
      </c>
      <c r="P1802">
        <v>746</v>
      </c>
      <c r="Q1802" t="s">
        <v>289</v>
      </c>
      <c r="R1802" t="s">
        <v>283</v>
      </c>
      <c r="T1802" t="s">
        <v>217</v>
      </c>
      <c r="U1802" t="s">
        <v>9756</v>
      </c>
      <c r="V1802">
        <v>1</v>
      </c>
      <c r="W1802">
        <v>16</v>
      </c>
      <c r="X1802" t="s">
        <v>218</v>
      </c>
      <c r="Z1802" t="s">
        <v>219</v>
      </c>
      <c r="AC1802">
        <v>0</v>
      </c>
      <c r="AE1802">
        <v>0</v>
      </c>
      <c r="AI1802" t="s">
        <v>220</v>
      </c>
      <c r="AJ1802" t="s">
        <v>304</v>
      </c>
      <c r="AK1802" s="15">
        <v>31656</v>
      </c>
      <c r="AL1802">
        <v>13166.3</v>
      </c>
      <c r="AM1802">
        <f t="shared" si="84"/>
        <v>64</v>
      </c>
      <c r="AN1802" t="str">
        <f t="shared" si="85"/>
        <v>64-68</v>
      </c>
      <c r="AO1802" t="str">
        <f t="shared" si="86"/>
        <v>12.000 a 13.999</v>
      </c>
    </row>
    <row r="1803" spans="1:41" x14ac:dyDescent="0.25">
      <c r="A1803" t="s">
        <v>6312</v>
      </c>
      <c r="B1803" t="s">
        <v>207</v>
      </c>
      <c r="C1803">
        <v>3057367</v>
      </c>
      <c r="D1803">
        <v>84744774687</v>
      </c>
      <c r="E1803" t="s">
        <v>6313</v>
      </c>
      <c r="F1803" t="s">
        <v>233</v>
      </c>
      <c r="G1803" t="s">
        <v>6314</v>
      </c>
      <c r="H1803" t="s">
        <v>225</v>
      </c>
      <c r="I1803" t="s">
        <v>212</v>
      </c>
      <c r="K1803" t="s">
        <v>213</v>
      </c>
      <c r="M1803">
        <v>89</v>
      </c>
      <c r="N1803" t="s">
        <v>679</v>
      </c>
      <c r="O1803" t="s">
        <v>215</v>
      </c>
      <c r="P1803">
        <v>89</v>
      </c>
      <c r="Q1803" t="s">
        <v>679</v>
      </c>
      <c r="R1803" t="s">
        <v>215</v>
      </c>
      <c r="T1803" t="s">
        <v>290</v>
      </c>
      <c r="U1803" t="s">
        <v>9754</v>
      </c>
      <c r="V1803">
        <v>2</v>
      </c>
      <c r="W1803">
        <v>3</v>
      </c>
      <c r="X1803" t="s">
        <v>218</v>
      </c>
      <c r="Z1803" t="s">
        <v>219</v>
      </c>
      <c r="AC1803">
        <v>0</v>
      </c>
      <c r="AE1803">
        <v>0</v>
      </c>
      <c r="AI1803" t="s">
        <v>220</v>
      </c>
      <c r="AJ1803" t="s">
        <v>221</v>
      </c>
      <c r="AK1803" s="15">
        <v>43298</v>
      </c>
      <c r="AL1803">
        <v>2181.63</v>
      </c>
      <c r="AM1803">
        <f t="shared" si="84"/>
        <v>50</v>
      </c>
      <c r="AN1803" t="str">
        <f t="shared" si="85"/>
        <v>49-53</v>
      </c>
      <c r="AO1803" t="str">
        <f t="shared" si="86"/>
        <v>2.000 a 3.999</v>
      </c>
    </row>
    <row r="1804" spans="1:41" x14ac:dyDescent="0.25">
      <c r="A1804" t="s">
        <v>6315</v>
      </c>
      <c r="B1804" t="s">
        <v>207</v>
      </c>
      <c r="C1804">
        <v>413378</v>
      </c>
      <c r="D1804">
        <v>4893267817</v>
      </c>
      <c r="E1804" t="s">
        <v>6316</v>
      </c>
      <c r="F1804" t="s">
        <v>233</v>
      </c>
      <c r="G1804" t="s">
        <v>6317</v>
      </c>
      <c r="H1804" t="s">
        <v>225</v>
      </c>
      <c r="I1804" t="s">
        <v>212</v>
      </c>
      <c r="K1804" t="s">
        <v>317</v>
      </c>
      <c r="L1804" t="s">
        <v>6318</v>
      </c>
      <c r="M1804">
        <v>684</v>
      </c>
      <c r="N1804" t="s">
        <v>944</v>
      </c>
      <c r="O1804" t="s">
        <v>215</v>
      </c>
      <c r="P1804">
        <v>80</v>
      </c>
      <c r="Q1804" t="s">
        <v>461</v>
      </c>
      <c r="R1804" t="s">
        <v>215</v>
      </c>
      <c r="T1804" t="s">
        <v>327</v>
      </c>
      <c r="U1804" t="s">
        <v>9756</v>
      </c>
      <c r="V1804">
        <v>3</v>
      </c>
      <c r="W1804">
        <v>16</v>
      </c>
      <c r="X1804" t="s">
        <v>218</v>
      </c>
      <c r="Z1804" t="s">
        <v>219</v>
      </c>
      <c r="AC1804">
        <v>0</v>
      </c>
      <c r="AE1804">
        <v>0</v>
      </c>
      <c r="AI1804" t="s">
        <v>220</v>
      </c>
      <c r="AJ1804" t="s">
        <v>221</v>
      </c>
      <c r="AK1804" s="15">
        <v>32797</v>
      </c>
      <c r="AL1804">
        <v>9303.9500000000007</v>
      </c>
      <c r="AM1804">
        <f t="shared" si="84"/>
        <v>59</v>
      </c>
      <c r="AN1804" t="str">
        <f t="shared" si="85"/>
        <v>59-63</v>
      </c>
      <c r="AO1804" t="str">
        <f t="shared" si="86"/>
        <v>8.000 a 9.999</v>
      </c>
    </row>
    <row r="1805" spans="1:41" x14ac:dyDescent="0.25">
      <c r="A1805" t="s">
        <v>6319</v>
      </c>
      <c r="B1805" t="s">
        <v>207</v>
      </c>
      <c r="C1805">
        <v>412912</v>
      </c>
      <c r="D1805">
        <v>54547911800</v>
      </c>
      <c r="E1805" t="s">
        <v>6320</v>
      </c>
      <c r="F1805" t="s">
        <v>233</v>
      </c>
      <c r="G1805" t="s">
        <v>6321</v>
      </c>
      <c r="H1805" t="s">
        <v>225</v>
      </c>
      <c r="I1805" t="s">
        <v>212</v>
      </c>
      <c r="K1805" t="s">
        <v>317</v>
      </c>
      <c r="L1805" t="s">
        <v>6322</v>
      </c>
      <c r="M1805">
        <v>90</v>
      </c>
      <c r="N1805" t="s">
        <v>678</v>
      </c>
      <c r="O1805" t="s">
        <v>215</v>
      </c>
      <c r="P1805">
        <v>89</v>
      </c>
      <c r="Q1805" t="s">
        <v>679</v>
      </c>
      <c r="R1805" t="s">
        <v>215</v>
      </c>
      <c r="T1805" t="s">
        <v>327</v>
      </c>
      <c r="U1805" t="s">
        <v>9756</v>
      </c>
      <c r="V1805">
        <v>1</v>
      </c>
      <c r="W1805">
        <v>16</v>
      </c>
      <c r="X1805" t="s">
        <v>218</v>
      </c>
      <c r="Z1805" t="s">
        <v>219</v>
      </c>
      <c r="AC1805">
        <v>0</v>
      </c>
      <c r="AE1805">
        <v>0</v>
      </c>
      <c r="AI1805" t="s">
        <v>220</v>
      </c>
      <c r="AJ1805" t="s">
        <v>2343</v>
      </c>
      <c r="AK1805" s="15">
        <v>31975</v>
      </c>
      <c r="AL1805">
        <v>8443.16</v>
      </c>
      <c r="AM1805">
        <f t="shared" si="84"/>
        <v>72</v>
      </c>
      <c r="AN1805" t="str">
        <f t="shared" si="85"/>
        <v>69 ou mais</v>
      </c>
      <c r="AO1805" t="str">
        <f t="shared" si="86"/>
        <v>8.000 a 9.999</v>
      </c>
    </row>
    <row r="1806" spans="1:41" x14ac:dyDescent="0.25">
      <c r="A1806" t="s">
        <v>6323</v>
      </c>
      <c r="B1806" t="s">
        <v>207</v>
      </c>
      <c r="C1806">
        <v>1035113</v>
      </c>
      <c r="D1806">
        <v>62701169615</v>
      </c>
      <c r="E1806" t="s">
        <v>6324</v>
      </c>
      <c r="F1806" t="s">
        <v>233</v>
      </c>
      <c r="G1806" t="s">
        <v>5100</v>
      </c>
      <c r="H1806" t="s">
        <v>211</v>
      </c>
      <c r="I1806" t="s">
        <v>212</v>
      </c>
      <c r="K1806" t="s">
        <v>213</v>
      </c>
      <c r="L1806" t="s">
        <v>637</v>
      </c>
      <c r="M1806">
        <v>71</v>
      </c>
      <c r="N1806" t="s">
        <v>498</v>
      </c>
      <c r="O1806" t="s">
        <v>215</v>
      </c>
      <c r="P1806">
        <v>59</v>
      </c>
      <c r="Q1806" t="s">
        <v>251</v>
      </c>
      <c r="R1806" t="s">
        <v>215</v>
      </c>
      <c r="T1806" t="s">
        <v>217</v>
      </c>
      <c r="U1806" t="s">
        <v>9755</v>
      </c>
      <c r="V1806">
        <v>4</v>
      </c>
      <c r="W1806">
        <v>16</v>
      </c>
      <c r="X1806" t="s">
        <v>218</v>
      </c>
      <c r="Z1806" t="s">
        <v>219</v>
      </c>
      <c r="AC1806">
        <v>0</v>
      </c>
      <c r="AE1806">
        <v>0</v>
      </c>
      <c r="AI1806" t="s">
        <v>220</v>
      </c>
      <c r="AJ1806" t="s">
        <v>221</v>
      </c>
      <c r="AK1806" s="15">
        <v>34045</v>
      </c>
      <c r="AL1806">
        <v>7064.4</v>
      </c>
      <c r="AM1806">
        <f t="shared" si="84"/>
        <v>56</v>
      </c>
      <c r="AN1806" t="str">
        <f t="shared" si="85"/>
        <v>54-58</v>
      </c>
      <c r="AO1806" t="str">
        <f t="shared" si="86"/>
        <v>6.000 a 7.999</v>
      </c>
    </row>
    <row r="1807" spans="1:41" x14ac:dyDescent="0.25">
      <c r="A1807" t="s">
        <v>6325</v>
      </c>
      <c r="B1807" t="s">
        <v>207</v>
      </c>
      <c r="C1807">
        <v>1123213</v>
      </c>
      <c r="D1807">
        <v>61971448672</v>
      </c>
      <c r="E1807" t="s">
        <v>5114</v>
      </c>
      <c r="F1807" t="s">
        <v>233</v>
      </c>
      <c r="G1807" t="s">
        <v>6326</v>
      </c>
      <c r="H1807" t="s">
        <v>225</v>
      </c>
      <c r="I1807" t="s">
        <v>212</v>
      </c>
      <c r="K1807" t="s">
        <v>213</v>
      </c>
      <c r="L1807" t="s">
        <v>618</v>
      </c>
      <c r="M1807">
        <v>71</v>
      </c>
      <c r="N1807" t="s">
        <v>498</v>
      </c>
      <c r="O1807" t="s">
        <v>215</v>
      </c>
      <c r="P1807">
        <v>59</v>
      </c>
      <c r="Q1807" t="s">
        <v>251</v>
      </c>
      <c r="R1807" t="s">
        <v>215</v>
      </c>
      <c r="T1807" t="s">
        <v>217</v>
      </c>
      <c r="U1807" t="s">
        <v>9755</v>
      </c>
      <c r="V1807">
        <v>4</v>
      </c>
      <c r="W1807">
        <v>16</v>
      </c>
      <c r="X1807" t="s">
        <v>218</v>
      </c>
      <c r="Z1807" t="s">
        <v>219</v>
      </c>
      <c r="AC1807">
        <v>0</v>
      </c>
      <c r="AE1807">
        <v>0</v>
      </c>
      <c r="AI1807" t="s">
        <v>220</v>
      </c>
      <c r="AJ1807" t="s">
        <v>221</v>
      </c>
      <c r="AK1807" s="15">
        <v>34348</v>
      </c>
      <c r="AL1807">
        <v>7064.4</v>
      </c>
      <c r="AM1807">
        <f t="shared" si="84"/>
        <v>52</v>
      </c>
      <c r="AN1807" t="str">
        <f t="shared" si="85"/>
        <v>49-53</v>
      </c>
      <c r="AO1807" t="str">
        <f t="shared" si="86"/>
        <v>6.000 a 7.999</v>
      </c>
    </row>
    <row r="1808" spans="1:41" x14ac:dyDescent="0.25">
      <c r="A1808" t="s">
        <v>6327</v>
      </c>
      <c r="B1808" t="s">
        <v>207</v>
      </c>
      <c r="C1808">
        <v>2476268</v>
      </c>
      <c r="D1808">
        <v>97181838768</v>
      </c>
      <c r="E1808" t="s">
        <v>6328</v>
      </c>
      <c r="F1808" t="s">
        <v>233</v>
      </c>
      <c r="G1808" t="s">
        <v>6329</v>
      </c>
      <c r="H1808" t="s">
        <v>211</v>
      </c>
      <c r="I1808" t="s">
        <v>212</v>
      </c>
      <c r="K1808" t="s">
        <v>514</v>
      </c>
      <c r="L1808" t="s">
        <v>1269</v>
      </c>
      <c r="M1808">
        <v>89</v>
      </c>
      <c r="N1808" t="s">
        <v>679</v>
      </c>
      <c r="O1808" t="s">
        <v>215</v>
      </c>
      <c r="P1808">
        <v>89</v>
      </c>
      <c r="Q1808" t="s">
        <v>679</v>
      </c>
      <c r="R1808" t="s">
        <v>215</v>
      </c>
      <c r="T1808" t="s">
        <v>217</v>
      </c>
      <c r="U1808" t="s">
        <v>9756</v>
      </c>
      <c r="V1808">
        <v>4</v>
      </c>
      <c r="W1808">
        <v>10</v>
      </c>
      <c r="X1808" t="s">
        <v>218</v>
      </c>
      <c r="Z1808" t="s">
        <v>219</v>
      </c>
      <c r="AC1808">
        <v>0</v>
      </c>
      <c r="AE1808">
        <v>0</v>
      </c>
      <c r="AI1808" t="s">
        <v>220</v>
      </c>
      <c r="AJ1808" t="s">
        <v>2343</v>
      </c>
      <c r="AK1808" s="15">
        <v>38287</v>
      </c>
      <c r="AL1808">
        <v>8601.52</v>
      </c>
      <c r="AM1808">
        <f t="shared" si="84"/>
        <v>52</v>
      </c>
      <c r="AN1808" t="str">
        <f t="shared" si="85"/>
        <v>49-53</v>
      </c>
      <c r="AO1808" t="str">
        <f t="shared" si="86"/>
        <v>8.000 a 9.999</v>
      </c>
    </row>
    <row r="1809" spans="1:41" x14ac:dyDescent="0.25">
      <c r="A1809" t="s">
        <v>6330</v>
      </c>
      <c r="B1809" t="s">
        <v>207</v>
      </c>
      <c r="C1809">
        <v>6412657</v>
      </c>
      <c r="D1809">
        <v>53948947600</v>
      </c>
      <c r="E1809" t="s">
        <v>6331</v>
      </c>
      <c r="F1809" t="s">
        <v>233</v>
      </c>
      <c r="G1809" t="s">
        <v>6332</v>
      </c>
      <c r="H1809" t="s">
        <v>225</v>
      </c>
      <c r="I1809" t="s">
        <v>212</v>
      </c>
      <c r="K1809" t="s">
        <v>213</v>
      </c>
      <c r="M1809">
        <v>360</v>
      </c>
      <c r="N1809" t="s">
        <v>3872</v>
      </c>
      <c r="O1809" t="s">
        <v>215</v>
      </c>
      <c r="P1809">
        <v>360</v>
      </c>
      <c r="Q1809" t="s">
        <v>3872</v>
      </c>
      <c r="R1809" t="s">
        <v>215</v>
      </c>
      <c r="T1809" t="s">
        <v>252</v>
      </c>
      <c r="U1809" t="s">
        <v>9755</v>
      </c>
      <c r="V1809">
        <v>4</v>
      </c>
      <c r="W1809">
        <v>9</v>
      </c>
      <c r="X1809" t="s">
        <v>218</v>
      </c>
      <c r="Z1809" t="s">
        <v>219</v>
      </c>
      <c r="AC1809">
        <v>0</v>
      </c>
      <c r="AE1809">
        <v>0</v>
      </c>
      <c r="AI1809" t="s">
        <v>220</v>
      </c>
      <c r="AJ1809" t="s">
        <v>221</v>
      </c>
      <c r="AK1809" s="15">
        <v>40204</v>
      </c>
      <c r="AL1809">
        <v>4659.17</v>
      </c>
      <c r="AM1809">
        <f t="shared" si="84"/>
        <v>57</v>
      </c>
      <c r="AN1809" t="str">
        <f t="shared" si="85"/>
        <v>54-58</v>
      </c>
      <c r="AO1809" t="str">
        <f t="shared" si="86"/>
        <v>4.000 a 5.999</v>
      </c>
    </row>
    <row r="1810" spans="1:41" x14ac:dyDescent="0.25">
      <c r="A1810" t="s">
        <v>6333</v>
      </c>
      <c r="B1810" t="s">
        <v>207</v>
      </c>
      <c r="C1810">
        <v>1474471</v>
      </c>
      <c r="D1810">
        <v>99913003687</v>
      </c>
      <c r="E1810" t="s">
        <v>6334</v>
      </c>
      <c r="F1810" t="s">
        <v>233</v>
      </c>
      <c r="G1810" t="s">
        <v>6335</v>
      </c>
      <c r="H1810" t="s">
        <v>225</v>
      </c>
      <c r="I1810" t="s">
        <v>212</v>
      </c>
      <c r="K1810" t="s">
        <v>1284</v>
      </c>
      <c r="L1810" t="s">
        <v>6088</v>
      </c>
      <c r="M1810">
        <v>375</v>
      </c>
      <c r="N1810" t="s">
        <v>6336</v>
      </c>
      <c r="O1810" t="s">
        <v>215</v>
      </c>
      <c r="P1810">
        <v>372</v>
      </c>
      <c r="Q1810" t="s">
        <v>326</v>
      </c>
      <c r="R1810" t="s">
        <v>215</v>
      </c>
      <c r="T1810" t="s">
        <v>217</v>
      </c>
      <c r="U1810" t="s">
        <v>9755</v>
      </c>
      <c r="V1810">
        <v>4</v>
      </c>
      <c r="W1810">
        <v>12</v>
      </c>
      <c r="X1810" t="s">
        <v>218</v>
      </c>
      <c r="Z1810" t="s">
        <v>219</v>
      </c>
      <c r="AC1810">
        <v>0</v>
      </c>
      <c r="AE1810">
        <v>0</v>
      </c>
      <c r="AI1810" t="s">
        <v>220</v>
      </c>
      <c r="AJ1810" t="s">
        <v>221</v>
      </c>
      <c r="AK1810" s="15">
        <v>38265</v>
      </c>
      <c r="AL1810">
        <v>5537.61</v>
      </c>
      <c r="AM1810">
        <f t="shared" si="84"/>
        <v>45</v>
      </c>
      <c r="AN1810" t="str">
        <f t="shared" si="85"/>
        <v>44-48</v>
      </c>
      <c r="AO1810" t="str">
        <f t="shared" si="86"/>
        <v>4.000 a 5.999</v>
      </c>
    </row>
    <row r="1811" spans="1:41" x14ac:dyDescent="0.25">
      <c r="A1811" t="s">
        <v>6337</v>
      </c>
      <c r="B1811" t="s">
        <v>207</v>
      </c>
      <c r="C1811">
        <v>3273014</v>
      </c>
      <c r="D1811">
        <v>8598675601</v>
      </c>
      <c r="E1811" t="s">
        <v>6338</v>
      </c>
      <c r="F1811" t="s">
        <v>233</v>
      </c>
      <c r="G1811" t="s">
        <v>6339</v>
      </c>
      <c r="H1811" t="s">
        <v>211</v>
      </c>
      <c r="I1811" t="s">
        <v>212</v>
      </c>
      <c r="K1811" t="s">
        <v>213</v>
      </c>
      <c r="M1811">
        <v>883</v>
      </c>
      <c r="N1811" t="s">
        <v>766</v>
      </c>
      <c r="O1811" t="s">
        <v>228</v>
      </c>
      <c r="P1811">
        <v>131</v>
      </c>
      <c r="Q1811" t="s">
        <v>357</v>
      </c>
      <c r="R1811" t="s">
        <v>215</v>
      </c>
      <c r="T1811" t="s">
        <v>252</v>
      </c>
      <c r="U1811" t="s">
        <v>9755</v>
      </c>
      <c r="V1811">
        <v>1</v>
      </c>
      <c r="W1811">
        <v>1</v>
      </c>
      <c r="X1811" t="s">
        <v>218</v>
      </c>
      <c r="Z1811" t="s">
        <v>219</v>
      </c>
      <c r="AC1811">
        <v>0</v>
      </c>
      <c r="AE1811">
        <v>0</v>
      </c>
      <c r="AI1811" t="s">
        <v>220</v>
      </c>
      <c r="AJ1811" t="s">
        <v>221</v>
      </c>
      <c r="AK1811" s="15">
        <v>44599</v>
      </c>
      <c r="AL1811">
        <v>3058.7</v>
      </c>
      <c r="AM1811">
        <f t="shared" si="84"/>
        <v>34</v>
      </c>
      <c r="AN1811" t="str">
        <f t="shared" si="85"/>
        <v>34-38</v>
      </c>
      <c r="AO1811" t="str">
        <f t="shared" si="86"/>
        <v>2.000 a 3.999</v>
      </c>
    </row>
    <row r="1812" spans="1:41" x14ac:dyDescent="0.25">
      <c r="A1812" t="s">
        <v>6340</v>
      </c>
      <c r="B1812" t="s">
        <v>207</v>
      </c>
      <c r="C1812">
        <v>3307084</v>
      </c>
      <c r="D1812">
        <v>6792220655</v>
      </c>
      <c r="E1812" t="s">
        <v>6341</v>
      </c>
      <c r="F1812" t="s">
        <v>233</v>
      </c>
      <c r="G1812" t="s">
        <v>6342</v>
      </c>
      <c r="H1812" t="s">
        <v>225</v>
      </c>
      <c r="I1812" t="s">
        <v>212</v>
      </c>
      <c r="K1812" t="s">
        <v>514</v>
      </c>
      <c r="M1812">
        <v>795</v>
      </c>
      <c r="N1812" t="s">
        <v>6343</v>
      </c>
      <c r="O1812" t="s">
        <v>237</v>
      </c>
      <c r="P1812">
        <v>1158</v>
      </c>
      <c r="Q1812" t="s">
        <v>6170</v>
      </c>
      <c r="R1812" t="s">
        <v>237</v>
      </c>
      <c r="T1812" t="s">
        <v>217</v>
      </c>
      <c r="U1812" t="s">
        <v>9755</v>
      </c>
      <c r="V1812">
        <v>1</v>
      </c>
      <c r="W1812">
        <v>1</v>
      </c>
      <c r="X1812" t="s">
        <v>218</v>
      </c>
      <c r="Z1812" t="s">
        <v>219</v>
      </c>
      <c r="AC1812">
        <v>0</v>
      </c>
      <c r="AE1812">
        <v>0</v>
      </c>
      <c r="AI1812" t="s">
        <v>220</v>
      </c>
      <c r="AJ1812" t="s">
        <v>221</v>
      </c>
      <c r="AK1812" s="15">
        <v>44802</v>
      </c>
      <c r="AL1812">
        <v>3181.04</v>
      </c>
      <c r="AM1812">
        <f t="shared" si="84"/>
        <v>40</v>
      </c>
      <c r="AN1812" t="str">
        <f t="shared" si="85"/>
        <v>39-43</v>
      </c>
      <c r="AO1812" t="str">
        <f t="shared" si="86"/>
        <v>2.000 a 3.999</v>
      </c>
    </row>
    <row r="1813" spans="1:41" x14ac:dyDescent="0.25">
      <c r="A1813" t="s">
        <v>6344</v>
      </c>
      <c r="B1813" t="s">
        <v>239</v>
      </c>
      <c r="C1813">
        <v>1434332</v>
      </c>
      <c r="D1813">
        <v>59238607672</v>
      </c>
      <c r="E1813" t="s">
        <v>6345</v>
      </c>
      <c r="F1813" t="s">
        <v>233</v>
      </c>
      <c r="G1813" t="s">
        <v>6346</v>
      </c>
      <c r="H1813" t="s">
        <v>335</v>
      </c>
      <c r="I1813" t="s">
        <v>212</v>
      </c>
      <c r="K1813" t="s">
        <v>213</v>
      </c>
      <c r="L1813" t="s">
        <v>1822</v>
      </c>
      <c r="M1813">
        <v>489</v>
      </c>
      <c r="N1813" t="s">
        <v>2235</v>
      </c>
      <c r="O1813" t="s">
        <v>244</v>
      </c>
      <c r="P1813">
        <v>211</v>
      </c>
      <c r="Q1813" t="s">
        <v>245</v>
      </c>
      <c r="R1813" t="s">
        <v>244</v>
      </c>
      <c r="T1813" t="s">
        <v>771</v>
      </c>
      <c r="U1813" t="s">
        <v>9754</v>
      </c>
      <c r="V1813">
        <v>4</v>
      </c>
      <c r="W1813">
        <v>12</v>
      </c>
      <c r="X1813" t="s">
        <v>218</v>
      </c>
      <c r="Z1813" t="s">
        <v>219</v>
      </c>
      <c r="AC1813">
        <v>0</v>
      </c>
      <c r="AE1813">
        <v>0</v>
      </c>
      <c r="AI1813" t="s">
        <v>220</v>
      </c>
      <c r="AJ1813" t="s">
        <v>221</v>
      </c>
      <c r="AK1813" s="15">
        <v>37935</v>
      </c>
      <c r="AL1813">
        <v>8598.3799999999992</v>
      </c>
      <c r="AM1813">
        <f t="shared" si="84"/>
        <v>57</v>
      </c>
      <c r="AN1813" t="str">
        <f t="shared" si="85"/>
        <v>54-58</v>
      </c>
      <c r="AO1813" t="str">
        <f t="shared" si="86"/>
        <v>8.000 a 9.999</v>
      </c>
    </row>
    <row r="1814" spans="1:41" x14ac:dyDescent="0.25">
      <c r="A1814" t="s">
        <v>6347</v>
      </c>
      <c r="B1814" t="s">
        <v>239</v>
      </c>
      <c r="C1814">
        <v>1844228</v>
      </c>
      <c r="D1814">
        <v>4001836688</v>
      </c>
      <c r="E1814" t="s">
        <v>6348</v>
      </c>
      <c r="F1814" t="s">
        <v>233</v>
      </c>
      <c r="G1814" t="s">
        <v>6349</v>
      </c>
      <c r="H1814" t="s">
        <v>287</v>
      </c>
      <c r="I1814" t="s">
        <v>212</v>
      </c>
      <c r="K1814" t="s">
        <v>213</v>
      </c>
      <c r="M1814">
        <v>750</v>
      </c>
      <c r="N1814" t="s">
        <v>1639</v>
      </c>
      <c r="O1814" t="s">
        <v>283</v>
      </c>
      <c r="P1814">
        <v>743</v>
      </c>
      <c r="Q1814" t="s">
        <v>282</v>
      </c>
      <c r="R1814" t="s">
        <v>283</v>
      </c>
      <c r="T1814" t="s">
        <v>217</v>
      </c>
      <c r="U1814" t="s">
        <v>9755</v>
      </c>
      <c r="V1814">
        <v>3</v>
      </c>
      <c r="W1814">
        <v>8</v>
      </c>
      <c r="X1814" t="s">
        <v>218</v>
      </c>
      <c r="Z1814" t="s">
        <v>219</v>
      </c>
      <c r="AC1814">
        <v>0</v>
      </c>
      <c r="AE1814">
        <v>0</v>
      </c>
      <c r="AI1814" t="s">
        <v>220</v>
      </c>
      <c r="AJ1814" t="s">
        <v>221</v>
      </c>
      <c r="AK1814" s="15">
        <v>40577</v>
      </c>
      <c r="AL1814">
        <v>4488.6000000000004</v>
      </c>
      <c r="AM1814">
        <f t="shared" si="84"/>
        <v>44</v>
      </c>
      <c r="AN1814" t="str">
        <f t="shared" si="85"/>
        <v>44-48</v>
      </c>
      <c r="AO1814" t="str">
        <f t="shared" si="86"/>
        <v>4.000 a 5.999</v>
      </c>
    </row>
    <row r="1815" spans="1:41" x14ac:dyDescent="0.25">
      <c r="A1815" t="s">
        <v>6350</v>
      </c>
      <c r="B1815" t="s">
        <v>207</v>
      </c>
      <c r="C1815">
        <v>413443</v>
      </c>
      <c r="D1815">
        <v>67237690663</v>
      </c>
      <c r="E1815" t="s">
        <v>6351</v>
      </c>
      <c r="F1815" t="s">
        <v>233</v>
      </c>
      <c r="G1815" t="s">
        <v>6352</v>
      </c>
      <c r="H1815" t="s">
        <v>335</v>
      </c>
      <c r="I1815" t="s">
        <v>212</v>
      </c>
      <c r="K1815" t="s">
        <v>213</v>
      </c>
      <c r="L1815" t="s">
        <v>261</v>
      </c>
      <c r="M1815">
        <v>1244</v>
      </c>
      <c r="N1815" t="s">
        <v>493</v>
      </c>
      <c r="O1815" t="s">
        <v>215</v>
      </c>
      <c r="P1815">
        <v>344</v>
      </c>
      <c r="Q1815" t="s">
        <v>494</v>
      </c>
      <c r="R1815" t="s">
        <v>215</v>
      </c>
      <c r="T1815" t="s">
        <v>217</v>
      </c>
      <c r="U1815" t="s">
        <v>9753</v>
      </c>
      <c r="V1815">
        <v>4</v>
      </c>
      <c r="W1815">
        <v>16</v>
      </c>
      <c r="X1815" t="s">
        <v>218</v>
      </c>
      <c r="Z1815" t="s">
        <v>219</v>
      </c>
      <c r="AC1815">
        <v>0</v>
      </c>
      <c r="AE1815">
        <v>0</v>
      </c>
      <c r="AI1815" t="s">
        <v>220</v>
      </c>
      <c r="AJ1815" t="s">
        <v>221</v>
      </c>
      <c r="AK1815" s="15">
        <v>32871</v>
      </c>
      <c r="AL1815">
        <v>4509</v>
      </c>
      <c r="AM1815">
        <f t="shared" si="84"/>
        <v>54</v>
      </c>
      <c r="AN1815" t="str">
        <f t="shared" si="85"/>
        <v>54-58</v>
      </c>
      <c r="AO1815" t="str">
        <f t="shared" si="86"/>
        <v>4.000 a 5.999</v>
      </c>
    </row>
    <row r="1816" spans="1:41" x14ac:dyDescent="0.25">
      <c r="A1816" t="s">
        <v>6353</v>
      </c>
      <c r="B1816" t="s">
        <v>239</v>
      </c>
      <c r="C1816">
        <v>2102903</v>
      </c>
      <c r="D1816">
        <v>3011579601</v>
      </c>
      <c r="E1816" t="s">
        <v>6354</v>
      </c>
      <c r="F1816" t="s">
        <v>233</v>
      </c>
      <c r="G1816" t="s">
        <v>6355</v>
      </c>
      <c r="H1816" t="s">
        <v>225</v>
      </c>
      <c r="I1816" t="s">
        <v>212</v>
      </c>
      <c r="K1816" t="s">
        <v>317</v>
      </c>
      <c r="M1816">
        <v>179</v>
      </c>
      <c r="N1816" t="s">
        <v>380</v>
      </c>
      <c r="O1816" t="s">
        <v>283</v>
      </c>
      <c r="P1816">
        <v>179</v>
      </c>
      <c r="Q1816" t="s">
        <v>380</v>
      </c>
      <c r="R1816" t="s">
        <v>283</v>
      </c>
      <c r="T1816" t="s">
        <v>217</v>
      </c>
      <c r="U1816" t="s">
        <v>9756</v>
      </c>
      <c r="V1816">
        <v>3</v>
      </c>
      <c r="W1816">
        <v>6</v>
      </c>
      <c r="X1816" t="s">
        <v>381</v>
      </c>
      <c r="Z1816" t="s">
        <v>219</v>
      </c>
      <c r="AB1816" t="s">
        <v>382</v>
      </c>
      <c r="AC1816">
        <v>0</v>
      </c>
      <c r="AE1816">
        <v>26443</v>
      </c>
      <c r="AF1816" t="s">
        <v>383</v>
      </c>
      <c r="AG1816" t="s">
        <v>6356</v>
      </c>
      <c r="AH1816" t="s">
        <v>219</v>
      </c>
      <c r="AI1816" t="s">
        <v>220</v>
      </c>
      <c r="AJ1816" t="s">
        <v>221</v>
      </c>
      <c r="AK1816" s="15">
        <v>41710</v>
      </c>
      <c r="AL1816">
        <v>7103.91</v>
      </c>
      <c r="AM1816">
        <f t="shared" si="84"/>
        <v>46</v>
      </c>
      <c r="AN1816" t="str">
        <f t="shared" si="85"/>
        <v>44-48</v>
      </c>
      <c r="AO1816" t="str">
        <f t="shared" si="86"/>
        <v>6.000 a 7.999</v>
      </c>
    </row>
    <row r="1817" spans="1:41" x14ac:dyDescent="0.25">
      <c r="A1817" t="s">
        <v>6357</v>
      </c>
      <c r="B1817" t="s">
        <v>239</v>
      </c>
      <c r="C1817">
        <v>1435484</v>
      </c>
      <c r="D1817">
        <v>334225752</v>
      </c>
      <c r="E1817" t="s">
        <v>6358</v>
      </c>
      <c r="F1817" t="s">
        <v>233</v>
      </c>
      <c r="G1817" t="s">
        <v>6359</v>
      </c>
      <c r="H1817" t="s">
        <v>211</v>
      </c>
      <c r="I1817" t="s">
        <v>212</v>
      </c>
      <c r="K1817" t="s">
        <v>514</v>
      </c>
      <c r="L1817" t="s">
        <v>1269</v>
      </c>
      <c r="M1817">
        <v>479</v>
      </c>
      <c r="N1817" t="s">
        <v>389</v>
      </c>
      <c r="O1817" t="s">
        <v>244</v>
      </c>
      <c r="P1817">
        <v>211</v>
      </c>
      <c r="Q1817" t="s">
        <v>245</v>
      </c>
      <c r="R1817" t="s">
        <v>244</v>
      </c>
      <c r="T1817" t="s">
        <v>217</v>
      </c>
      <c r="U1817" t="s">
        <v>9754</v>
      </c>
      <c r="V1817">
        <v>4</v>
      </c>
      <c r="W1817">
        <v>13</v>
      </c>
      <c r="X1817" t="s">
        <v>218</v>
      </c>
      <c r="Z1817" t="s">
        <v>219</v>
      </c>
      <c r="AC1817">
        <v>0</v>
      </c>
      <c r="AE1817">
        <v>0</v>
      </c>
      <c r="AI1817" t="s">
        <v>220</v>
      </c>
      <c r="AJ1817" t="s">
        <v>221</v>
      </c>
      <c r="AK1817" s="15">
        <v>37959</v>
      </c>
      <c r="AL1817">
        <v>11937.22</v>
      </c>
      <c r="AM1817">
        <f t="shared" si="84"/>
        <v>55</v>
      </c>
      <c r="AN1817" t="str">
        <f t="shared" si="85"/>
        <v>54-58</v>
      </c>
      <c r="AO1817" t="str">
        <f t="shared" si="86"/>
        <v>10.000 a 11.999</v>
      </c>
    </row>
    <row r="1818" spans="1:41" x14ac:dyDescent="0.25">
      <c r="A1818" t="s">
        <v>6360</v>
      </c>
      <c r="B1818" t="s">
        <v>239</v>
      </c>
      <c r="C1818">
        <v>413026</v>
      </c>
      <c r="D1818">
        <v>49157264600</v>
      </c>
      <c r="E1818" t="s">
        <v>6361</v>
      </c>
      <c r="F1818" t="s">
        <v>233</v>
      </c>
      <c r="G1818" t="s">
        <v>3166</v>
      </c>
      <c r="H1818" t="s">
        <v>335</v>
      </c>
      <c r="I1818" t="s">
        <v>212</v>
      </c>
      <c r="K1818" t="s">
        <v>213</v>
      </c>
      <c r="L1818" t="s">
        <v>261</v>
      </c>
      <c r="M1818">
        <v>771</v>
      </c>
      <c r="N1818" t="s">
        <v>303</v>
      </c>
      <c r="O1818" t="s">
        <v>283</v>
      </c>
      <c r="P1818">
        <v>746</v>
      </c>
      <c r="Q1818" t="s">
        <v>289</v>
      </c>
      <c r="R1818" t="s">
        <v>283</v>
      </c>
      <c r="T1818" t="s">
        <v>499</v>
      </c>
      <c r="U1818" t="s">
        <v>9754</v>
      </c>
      <c r="V1818">
        <v>4</v>
      </c>
      <c r="W1818">
        <v>16</v>
      </c>
      <c r="X1818" t="s">
        <v>218</v>
      </c>
      <c r="Z1818" t="s">
        <v>219</v>
      </c>
      <c r="AC1818">
        <v>0</v>
      </c>
      <c r="AE1818">
        <v>0</v>
      </c>
      <c r="AI1818" t="s">
        <v>220</v>
      </c>
      <c r="AJ1818" t="s">
        <v>221</v>
      </c>
      <c r="AK1818" s="15">
        <v>32100</v>
      </c>
      <c r="AL1818">
        <v>5786.17</v>
      </c>
      <c r="AM1818">
        <f t="shared" si="84"/>
        <v>59</v>
      </c>
      <c r="AN1818" t="str">
        <f t="shared" si="85"/>
        <v>59-63</v>
      </c>
      <c r="AO1818" t="str">
        <f t="shared" si="86"/>
        <v>4.000 a 5.999</v>
      </c>
    </row>
    <row r="1819" spans="1:41" x14ac:dyDescent="0.25">
      <c r="A1819" t="s">
        <v>6362</v>
      </c>
      <c r="B1819" t="s">
        <v>207</v>
      </c>
      <c r="C1819">
        <v>412776</v>
      </c>
      <c r="D1819">
        <v>48070955600</v>
      </c>
      <c r="E1819" t="s">
        <v>6363</v>
      </c>
      <c r="F1819" t="s">
        <v>233</v>
      </c>
      <c r="G1819" t="s">
        <v>6364</v>
      </c>
      <c r="H1819" t="s">
        <v>211</v>
      </c>
      <c r="I1819" t="s">
        <v>212</v>
      </c>
      <c r="K1819" t="s">
        <v>213</v>
      </c>
      <c r="L1819" t="s">
        <v>261</v>
      </c>
      <c r="M1819">
        <v>577</v>
      </c>
      <c r="N1819" t="s">
        <v>6169</v>
      </c>
      <c r="O1819" t="s">
        <v>237</v>
      </c>
      <c r="P1819">
        <v>1158</v>
      </c>
      <c r="Q1819" t="s">
        <v>6170</v>
      </c>
      <c r="R1819" t="s">
        <v>237</v>
      </c>
      <c r="T1819" t="s">
        <v>217</v>
      </c>
      <c r="U1819" t="s">
        <v>9754</v>
      </c>
      <c r="V1819">
        <v>4</v>
      </c>
      <c r="W1819">
        <v>16</v>
      </c>
      <c r="X1819" t="s">
        <v>218</v>
      </c>
      <c r="Z1819" t="s">
        <v>219</v>
      </c>
      <c r="AC1819">
        <v>0</v>
      </c>
      <c r="AE1819">
        <v>0</v>
      </c>
      <c r="AI1819" t="s">
        <v>220</v>
      </c>
      <c r="AJ1819" t="s">
        <v>221</v>
      </c>
      <c r="AK1819" s="15">
        <v>31821</v>
      </c>
      <c r="AL1819">
        <v>5523.61</v>
      </c>
      <c r="AM1819">
        <f t="shared" si="84"/>
        <v>59</v>
      </c>
      <c r="AN1819" t="str">
        <f t="shared" si="85"/>
        <v>59-63</v>
      </c>
      <c r="AO1819" t="str">
        <f t="shared" si="86"/>
        <v>4.000 a 5.999</v>
      </c>
    </row>
    <row r="1820" spans="1:41" x14ac:dyDescent="0.25">
      <c r="A1820" t="s">
        <v>6365</v>
      </c>
      <c r="B1820" t="s">
        <v>207</v>
      </c>
      <c r="C1820">
        <v>412113</v>
      </c>
      <c r="D1820">
        <v>32125631687</v>
      </c>
      <c r="E1820" t="s">
        <v>6366</v>
      </c>
      <c r="F1820" t="s">
        <v>233</v>
      </c>
      <c r="G1820" t="s">
        <v>6367</v>
      </c>
      <c r="H1820" t="s">
        <v>225</v>
      </c>
      <c r="I1820" t="s">
        <v>212</v>
      </c>
      <c r="K1820" t="s">
        <v>213</v>
      </c>
      <c r="L1820" t="s">
        <v>1951</v>
      </c>
      <c r="M1820">
        <v>869</v>
      </c>
      <c r="N1820" t="s">
        <v>1140</v>
      </c>
      <c r="O1820" t="s">
        <v>215</v>
      </c>
      <c r="P1820">
        <v>80</v>
      </c>
      <c r="Q1820" t="s">
        <v>461</v>
      </c>
      <c r="R1820" t="s">
        <v>215</v>
      </c>
      <c r="T1820" t="s">
        <v>462</v>
      </c>
      <c r="U1820" t="s">
        <v>9753</v>
      </c>
      <c r="V1820">
        <v>4</v>
      </c>
      <c r="W1820">
        <v>16</v>
      </c>
      <c r="X1820" t="s">
        <v>218</v>
      </c>
      <c r="Z1820" t="s">
        <v>219</v>
      </c>
      <c r="AC1820">
        <v>0</v>
      </c>
      <c r="AE1820">
        <v>0</v>
      </c>
      <c r="AI1820" t="s">
        <v>220</v>
      </c>
      <c r="AJ1820" t="s">
        <v>221</v>
      </c>
      <c r="AK1820" s="15">
        <v>29683</v>
      </c>
      <c r="AL1820">
        <v>4178.24</v>
      </c>
      <c r="AM1820">
        <f t="shared" si="84"/>
        <v>66</v>
      </c>
      <c r="AN1820" t="str">
        <f t="shared" si="85"/>
        <v>64-68</v>
      </c>
      <c r="AO1820" t="str">
        <f t="shared" si="86"/>
        <v>4.000 a 5.999</v>
      </c>
    </row>
    <row r="1821" spans="1:41" x14ac:dyDescent="0.25">
      <c r="A1821" t="s">
        <v>6368</v>
      </c>
      <c r="B1821" t="s">
        <v>207</v>
      </c>
      <c r="C1821">
        <v>2221981</v>
      </c>
      <c r="D1821">
        <v>10477108628</v>
      </c>
      <c r="E1821" t="s">
        <v>6369</v>
      </c>
      <c r="F1821" t="s">
        <v>233</v>
      </c>
      <c r="G1821" t="s">
        <v>6370</v>
      </c>
      <c r="H1821" t="s">
        <v>211</v>
      </c>
      <c r="I1821" t="s">
        <v>212</v>
      </c>
      <c r="K1821" t="s">
        <v>213</v>
      </c>
      <c r="M1821">
        <v>723</v>
      </c>
      <c r="N1821" t="s">
        <v>1032</v>
      </c>
      <c r="O1821" t="s">
        <v>215</v>
      </c>
      <c r="P1821">
        <v>585</v>
      </c>
      <c r="Q1821" t="s">
        <v>1033</v>
      </c>
      <c r="R1821" t="s">
        <v>215</v>
      </c>
      <c r="T1821" t="s">
        <v>217</v>
      </c>
      <c r="U1821" t="s">
        <v>9755</v>
      </c>
      <c r="V1821">
        <v>4</v>
      </c>
      <c r="W1821">
        <v>6</v>
      </c>
      <c r="X1821" t="s">
        <v>218</v>
      </c>
      <c r="Z1821" t="s">
        <v>219</v>
      </c>
      <c r="AC1821">
        <v>0</v>
      </c>
      <c r="AE1821">
        <v>0</v>
      </c>
      <c r="AI1821" t="s">
        <v>220</v>
      </c>
      <c r="AJ1821" t="s">
        <v>347</v>
      </c>
      <c r="AK1821" s="15">
        <v>42117</v>
      </c>
      <c r="AL1821">
        <v>3240.08</v>
      </c>
      <c r="AM1821">
        <f t="shared" si="84"/>
        <v>30</v>
      </c>
      <c r="AN1821" t="str">
        <f t="shared" si="85"/>
        <v>29-33</v>
      </c>
      <c r="AO1821" t="str">
        <f t="shared" si="86"/>
        <v>2.000 a 3.999</v>
      </c>
    </row>
    <row r="1822" spans="1:41" x14ac:dyDescent="0.25">
      <c r="A1822" t="s">
        <v>6371</v>
      </c>
      <c r="B1822" t="s">
        <v>239</v>
      </c>
      <c r="C1822">
        <v>1311033</v>
      </c>
      <c r="D1822">
        <v>86316621604</v>
      </c>
      <c r="E1822" t="s">
        <v>4261</v>
      </c>
      <c r="F1822" t="s">
        <v>233</v>
      </c>
      <c r="G1822" t="s">
        <v>6372</v>
      </c>
      <c r="H1822" t="s">
        <v>225</v>
      </c>
      <c r="I1822" t="s">
        <v>212</v>
      </c>
      <c r="K1822" t="s">
        <v>213</v>
      </c>
      <c r="L1822" t="s">
        <v>618</v>
      </c>
      <c r="M1822">
        <v>746</v>
      </c>
      <c r="N1822" t="s">
        <v>289</v>
      </c>
      <c r="O1822" t="s">
        <v>283</v>
      </c>
      <c r="P1822">
        <v>746</v>
      </c>
      <c r="Q1822" t="s">
        <v>289</v>
      </c>
      <c r="R1822" t="s">
        <v>283</v>
      </c>
      <c r="T1822" t="s">
        <v>263</v>
      </c>
      <c r="U1822" t="s">
        <v>9756</v>
      </c>
      <c r="V1822">
        <v>3</v>
      </c>
      <c r="W1822">
        <v>12</v>
      </c>
      <c r="X1822" t="s">
        <v>381</v>
      </c>
      <c r="Z1822" t="s">
        <v>219</v>
      </c>
      <c r="AB1822" t="s">
        <v>382</v>
      </c>
      <c r="AC1822">
        <v>0</v>
      </c>
      <c r="AE1822">
        <v>26443</v>
      </c>
      <c r="AF1822" t="s">
        <v>383</v>
      </c>
      <c r="AG1822" t="s">
        <v>4187</v>
      </c>
      <c r="AH1822" t="s">
        <v>219</v>
      </c>
      <c r="AI1822" t="s">
        <v>220</v>
      </c>
      <c r="AJ1822" t="s">
        <v>221</v>
      </c>
      <c r="AK1822" s="15">
        <v>38596</v>
      </c>
      <c r="AL1822">
        <v>24061.1</v>
      </c>
      <c r="AM1822">
        <f t="shared" si="84"/>
        <v>48</v>
      </c>
      <c r="AN1822" t="str">
        <f t="shared" si="85"/>
        <v>44-48</v>
      </c>
      <c r="AO1822" t="str">
        <f t="shared" si="86"/>
        <v>20.000 ou mais</v>
      </c>
    </row>
    <row r="1823" spans="1:41" x14ac:dyDescent="0.25">
      <c r="A1823" t="s">
        <v>6373</v>
      </c>
      <c r="B1823" t="s">
        <v>239</v>
      </c>
      <c r="C1823">
        <v>1838973</v>
      </c>
      <c r="D1823">
        <v>9896146624</v>
      </c>
      <c r="E1823" t="s">
        <v>6374</v>
      </c>
      <c r="F1823" t="s">
        <v>233</v>
      </c>
      <c r="G1823" t="s">
        <v>6375</v>
      </c>
      <c r="H1823" t="s">
        <v>211</v>
      </c>
      <c r="I1823" t="s">
        <v>212</v>
      </c>
      <c r="K1823" t="s">
        <v>213</v>
      </c>
      <c r="M1823">
        <v>481</v>
      </c>
      <c r="N1823" t="s">
        <v>542</v>
      </c>
      <c r="O1823" t="s">
        <v>244</v>
      </c>
      <c r="P1823">
        <v>211</v>
      </c>
      <c r="Q1823" t="s">
        <v>245</v>
      </c>
      <c r="R1823" t="s">
        <v>244</v>
      </c>
      <c r="T1823" t="s">
        <v>217</v>
      </c>
      <c r="U1823" t="s">
        <v>9755</v>
      </c>
      <c r="V1823">
        <v>4</v>
      </c>
      <c r="W1823">
        <v>8</v>
      </c>
      <c r="X1823" t="s">
        <v>218</v>
      </c>
      <c r="Z1823" t="s">
        <v>219</v>
      </c>
      <c r="AC1823">
        <v>0</v>
      </c>
      <c r="AE1823">
        <v>0</v>
      </c>
      <c r="AI1823" t="s">
        <v>220</v>
      </c>
      <c r="AJ1823" t="s">
        <v>221</v>
      </c>
      <c r="AK1823" s="15">
        <v>40563</v>
      </c>
      <c r="AL1823">
        <v>3730.92</v>
      </c>
      <c r="AM1823">
        <f t="shared" si="84"/>
        <v>32</v>
      </c>
      <c r="AN1823" t="str">
        <f t="shared" si="85"/>
        <v>29-33</v>
      </c>
      <c r="AO1823" t="str">
        <f t="shared" si="86"/>
        <v>2.000 a 3.999</v>
      </c>
    </row>
    <row r="1824" spans="1:41" x14ac:dyDescent="0.25">
      <c r="A1824" t="s">
        <v>6376</v>
      </c>
      <c r="B1824" t="s">
        <v>239</v>
      </c>
      <c r="C1824">
        <v>1879686</v>
      </c>
      <c r="D1824">
        <v>312570112</v>
      </c>
      <c r="E1824" t="s">
        <v>6377</v>
      </c>
      <c r="F1824" t="s">
        <v>233</v>
      </c>
      <c r="G1824" t="s">
        <v>6378</v>
      </c>
      <c r="H1824" t="s">
        <v>287</v>
      </c>
      <c r="I1824" t="s">
        <v>212</v>
      </c>
      <c r="K1824" t="s">
        <v>242</v>
      </c>
      <c r="M1824">
        <v>491</v>
      </c>
      <c r="N1824" t="s">
        <v>935</v>
      </c>
      <c r="O1824" t="s">
        <v>244</v>
      </c>
      <c r="P1824">
        <v>211</v>
      </c>
      <c r="Q1824" t="s">
        <v>245</v>
      </c>
      <c r="R1824" t="s">
        <v>244</v>
      </c>
      <c r="T1824" t="s">
        <v>217</v>
      </c>
      <c r="U1824" t="s">
        <v>9755</v>
      </c>
      <c r="V1824">
        <v>4</v>
      </c>
      <c r="W1824">
        <v>8</v>
      </c>
      <c r="X1824" t="s">
        <v>218</v>
      </c>
      <c r="Z1824" t="s">
        <v>219</v>
      </c>
      <c r="AC1824">
        <v>0</v>
      </c>
      <c r="AE1824">
        <v>0</v>
      </c>
      <c r="AI1824" t="s">
        <v>220</v>
      </c>
      <c r="AJ1824" t="s">
        <v>221</v>
      </c>
      <c r="AK1824" s="15">
        <v>40751</v>
      </c>
      <c r="AL1824">
        <v>5381.13</v>
      </c>
      <c r="AM1824">
        <f t="shared" si="84"/>
        <v>38</v>
      </c>
      <c r="AN1824" t="str">
        <f t="shared" si="85"/>
        <v>34-38</v>
      </c>
      <c r="AO1824" t="str">
        <f t="shared" si="86"/>
        <v>4.000 a 5.999</v>
      </c>
    </row>
    <row r="1825" spans="1:41" x14ac:dyDescent="0.25">
      <c r="A1825" t="s">
        <v>6379</v>
      </c>
      <c r="B1825" t="s">
        <v>207</v>
      </c>
      <c r="C1825">
        <v>1877575</v>
      </c>
      <c r="D1825">
        <v>27351947600</v>
      </c>
      <c r="E1825" t="s">
        <v>6380</v>
      </c>
      <c r="F1825" t="s">
        <v>233</v>
      </c>
      <c r="G1825" t="s">
        <v>6381</v>
      </c>
      <c r="H1825" t="s">
        <v>225</v>
      </c>
      <c r="I1825" t="s">
        <v>212</v>
      </c>
      <c r="K1825" t="s">
        <v>213</v>
      </c>
      <c r="M1825">
        <v>886</v>
      </c>
      <c r="N1825" t="s">
        <v>2450</v>
      </c>
      <c r="O1825" t="s">
        <v>215</v>
      </c>
      <c r="P1825">
        <v>585</v>
      </c>
      <c r="Q1825" t="s">
        <v>1033</v>
      </c>
      <c r="R1825" t="s">
        <v>215</v>
      </c>
      <c r="T1825" t="s">
        <v>252</v>
      </c>
      <c r="U1825" t="s">
        <v>9755</v>
      </c>
      <c r="V1825">
        <v>4</v>
      </c>
      <c r="W1825">
        <v>8</v>
      </c>
      <c r="X1825" t="s">
        <v>218</v>
      </c>
      <c r="Z1825" t="s">
        <v>219</v>
      </c>
      <c r="AC1825">
        <v>0</v>
      </c>
      <c r="AE1825">
        <v>0</v>
      </c>
      <c r="AI1825" t="s">
        <v>220</v>
      </c>
      <c r="AJ1825" t="s">
        <v>221</v>
      </c>
      <c r="AK1825" s="15">
        <v>40739</v>
      </c>
      <c r="AL1825">
        <v>4125.54</v>
      </c>
      <c r="AM1825">
        <f t="shared" si="84"/>
        <v>73</v>
      </c>
      <c r="AN1825" t="str">
        <f t="shared" si="85"/>
        <v>69 ou mais</v>
      </c>
      <c r="AO1825" t="str">
        <f t="shared" si="86"/>
        <v>4.000 a 5.999</v>
      </c>
    </row>
    <row r="1826" spans="1:41" x14ac:dyDescent="0.25">
      <c r="A1826" t="s">
        <v>6382</v>
      </c>
      <c r="B1826" t="s">
        <v>207</v>
      </c>
      <c r="C1826">
        <v>3303853</v>
      </c>
      <c r="D1826">
        <v>3824656361</v>
      </c>
      <c r="E1826" t="s">
        <v>6383</v>
      </c>
      <c r="F1826" t="s">
        <v>233</v>
      </c>
      <c r="G1826" t="s">
        <v>6384</v>
      </c>
      <c r="H1826" t="s">
        <v>335</v>
      </c>
      <c r="I1826" t="s">
        <v>212</v>
      </c>
      <c r="K1826" t="s">
        <v>1373</v>
      </c>
      <c r="M1826">
        <v>716</v>
      </c>
      <c r="N1826" t="s">
        <v>454</v>
      </c>
      <c r="O1826" t="s">
        <v>215</v>
      </c>
      <c r="P1826">
        <v>581</v>
      </c>
      <c r="Q1826" t="s">
        <v>455</v>
      </c>
      <c r="R1826" t="s">
        <v>228</v>
      </c>
      <c r="T1826" t="s">
        <v>290</v>
      </c>
      <c r="U1826" t="s">
        <v>9755</v>
      </c>
      <c r="V1826">
        <v>1</v>
      </c>
      <c r="W1826">
        <v>1</v>
      </c>
      <c r="X1826" t="s">
        <v>218</v>
      </c>
      <c r="Z1826" t="s">
        <v>219</v>
      </c>
      <c r="AC1826">
        <v>0</v>
      </c>
      <c r="AE1826">
        <v>0</v>
      </c>
      <c r="AI1826" t="s">
        <v>220</v>
      </c>
      <c r="AJ1826" t="s">
        <v>221</v>
      </c>
      <c r="AK1826" s="15">
        <v>44782</v>
      </c>
      <c r="AL1826">
        <v>2446.96</v>
      </c>
      <c r="AM1826">
        <f t="shared" si="84"/>
        <v>31</v>
      </c>
      <c r="AN1826" t="str">
        <f t="shared" si="85"/>
        <v>29-33</v>
      </c>
      <c r="AO1826" t="str">
        <f t="shared" si="86"/>
        <v>2.000 a 3.999</v>
      </c>
    </row>
    <row r="1827" spans="1:41" x14ac:dyDescent="0.25">
      <c r="A1827" t="s">
        <v>6385</v>
      </c>
      <c r="B1827" t="s">
        <v>239</v>
      </c>
      <c r="C1827">
        <v>413357</v>
      </c>
      <c r="D1827">
        <v>62848666668</v>
      </c>
      <c r="E1827" t="s">
        <v>3101</v>
      </c>
      <c r="F1827" t="s">
        <v>233</v>
      </c>
      <c r="G1827" t="s">
        <v>6386</v>
      </c>
      <c r="H1827" t="s">
        <v>225</v>
      </c>
      <c r="I1827" t="s">
        <v>212</v>
      </c>
      <c r="K1827" t="s">
        <v>213</v>
      </c>
      <c r="L1827" t="s">
        <v>261</v>
      </c>
      <c r="M1827">
        <v>743</v>
      </c>
      <c r="N1827" t="s">
        <v>282</v>
      </c>
      <c r="O1827" t="s">
        <v>283</v>
      </c>
      <c r="P1827">
        <v>743</v>
      </c>
      <c r="Q1827" t="s">
        <v>282</v>
      </c>
      <c r="R1827" t="s">
        <v>283</v>
      </c>
      <c r="T1827" t="s">
        <v>263</v>
      </c>
      <c r="U1827" t="s">
        <v>9756</v>
      </c>
      <c r="V1827">
        <v>4</v>
      </c>
      <c r="W1827">
        <v>16</v>
      </c>
      <c r="X1827" t="s">
        <v>381</v>
      </c>
      <c r="Z1827" t="s">
        <v>219</v>
      </c>
      <c r="AB1827" t="s">
        <v>382</v>
      </c>
      <c r="AC1827">
        <v>0</v>
      </c>
      <c r="AE1827">
        <v>26443</v>
      </c>
      <c r="AF1827" t="s">
        <v>383</v>
      </c>
      <c r="AG1827" t="s">
        <v>6387</v>
      </c>
      <c r="AH1827" t="s">
        <v>219</v>
      </c>
      <c r="AI1827" t="s">
        <v>220</v>
      </c>
      <c r="AJ1827" t="s">
        <v>221</v>
      </c>
      <c r="AK1827" s="15">
        <v>32786</v>
      </c>
      <c r="AL1827">
        <v>16155.94</v>
      </c>
      <c r="AM1827">
        <f t="shared" si="84"/>
        <v>56</v>
      </c>
      <c r="AN1827" t="str">
        <f t="shared" si="85"/>
        <v>54-58</v>
      </c>
      <c r="AO1827" t="str">
        <f t="shared" si="86"/>
        <v>16.000 a 17.999</v>
      </c>
    </row>
    <row r="1828" spans="1:41" x14ac:dyDescent="0.25">
      <c r="A1828" t="s">
        <v>6388</v>
      </c>
      <c r="B1828" t="s">
        <v>207</v>
      </c>
      <c r="C1828">
        <v>1618355</v>
      </c>
      <c r="D1828">
        <v>53417720672</v>
      </c>
      <c r="E1828" t="s">
        <v>6389</v>
      </c>
      <c r="F1828" t="s">
        <v>233</v>
      </c>
      <c r="G1828" t="s">
        <v>6390</v>
      </c>
      <c r="H1828" t="s">
        <v>225</v>
      </c>
      <c r="I1828" t="s">
        <v>212</v>
      </c>
      <c r="K1828" t="s">
        <v>213</v>
      </c>
      <c r="L1828" t="s">
        <v>261</v>
      </c>
      <c r="M1828">
        <v>723</v>
      </c>
      <c r="N1828" t="s">
        <v>1032</v>
      </c>
      <c r="O1828" t="s">
        <v>215</v>
      </c>
      <c r="P1828">
        <v>585</v>
      </c>
      <c r="Q1828" t="s">
        <v>1033</v>
      </c>
      <c r="R1828" t="s">
        <v>215</v>
      </c>
      <c r="T1828" t="s">
        <v>252</v>
      </c>
      <c r="U1828" t="s">
        <v>9755</v>
      </c>
      <c r="V1828">
        <v>4</v>
      </c>
      <c r="W1828">
        <v>10</v>
      </c>
      <c r="X1828" t="s">
        <v>218</v>
      </c>
      <c r="Z1828" t="s">
        <v>219</v>
      </c>
      <c r="AC1828">
        <v>0</v>
      </c>
      <c r="AE1828">
        <v>0</v>
      </c>
      <c r="AI1828" t="s">
        <v>220</v>
      </c>
      <c r="AJ1828" t="s">
        <v>221</v>
      </c>
      <c r="AK1828" s="15">
        <v>39538</v>
      </c>
      <c r="AL1828">
        <v>5305.34</v>
      </c>
      <c r="AM1828">
        <f t="shared" si="84"/>
        <v>58</v>
      </c>
      <c r="AN1828" t="str">
        <f t="shared" si="85"/>
        <v>54-58</v>
      </c>
      <c r="AO1828" t="str">
        <f t="shared" si="86"/>
        <v>4.000 a 5.999</v>
      </c>
    </row>
    <row r="1829" spans="1:41" x14ac:dyDescent="0.25">
      <c r="A1829" t="s">
        <v>6391</v>
      </c>
      <c r="B1829" t="s">
        <v>207</v>
      </c>
      <c r="C1829">
        <v>2170763</v>
      </c>
      <c r="D1829">
        <v>5511760919</v>
      </c>
      <c r="E1829" t="s">
        <v>2834</v>
      </c>
      <c r="F1829" t="s">
        <v>233</v>
      </c>
      <c r="G1829" t="s">
        <v>6392</v>
      </c>
      <c r="H1829" t="s">
        <v>225</v>
      </c>
      <c r="I1829" t="s">
        <v>212</v>
      </c>
      <c r="K1829" t="s">
        <v>295</v>
      </c>
      <c r="M1829">
        <v>963</v>
      </c>
      <c r="N1829" t="s">
        <v>2267</v>
      </c>
      <c r="O1829" t="s">
        <v>215</v>
      </c>
      <c r="P1829">
        <v>131</v>
      </c>
      <c r="Q1829" t="s">
        <v>357</v>
      </c>
      <c r="R1829" t="s">
        <v>215</v>
      </c>
      <c r="T1829" t="s">
        <v>263</v>
      </c>
      <c r="U1829" t="s">
        <v>9756</v>
      </c>
      <c r="V1829">
        <v>4</v>
      </c>
      <c r="W1829">
        <v>6</v>
      </c>
      <c r="X1829" t="s">
        <v>218</v>
      </c>
      <c r="Z1829" t="s">
        <v>219</v>
      </c>
      <c r="AC1829">
        <v>0</v>
      </c>
      <c r="AE1829">
        <v>0</v>
      </c>
      <c r="AI1829" t="s">
        <v>220</v>
      </c>
      <c r="AJ1829" t="s">
        <v>221</v>
      </c>
      <c r="AK1829" s="15">
        <v>41929</v>
      </c>
      <c r="AL1829">
        <v>9935.9</v>
      </c>
      <c r="AM1829">
        <f t="shared" si="84"/>
        <v>35</v>
      </c>
      <c r="AN1829" t="str">
        <f t="shared" si="85"/>
        <v>34-38</v>
      </c>
      <c r="AO1829" t="str">
        <f t="shared" si="86"/>
        <v>8.000 a 9.999</v>
      </c>
    </row>
    <row r="1830" spans="1:41" x14ac:dyDescent="0.25">
      <c r="A1830" t="s">
        <v>6393</v>
      </c>
      <c r="B1830" t="s">
        <v>207</v>
      </c>
      <c r="C1830">
        <v>1631276</v>
      </c>
      <c r="D1830">
        <v>89985630106</v>
      </c>
      <c r="E1830" t="s">
        <v>6394</v>
      </c>
      <c r="F1830" t="s">
        <v>233</v>
      </c>
      <c r="G1830" t="s">
        <v>6395</v>
      </c>
      <c r="H1830" t="s">
        <v>225</v>
      </c>
      <c r="I1830" t="s">
        <v>212</v>
      </c>
      <c r="K1830" t="s">
        <v>213</v>
      </c>
      <c r="M1830">
        <v>807</v>
      </c>
      <c r="N1830" t="s">
        <v>1230</v>
      </c>
      <c r="O1830" t="s">
        <v>215</v>
      </c>
      <c r="P1830">
        <v>807</v>
      </c>
      <c r="Q1830" t="s">
        <v>1230</v>
      </c>
      <c r="R1830" t="s">
        <v>215</v>
      </c>
      <c r="T1830" t="s">
        <v>217</v>
      </c>
      <c r="U1830" t="s">
        <v>9755</v>
      </c>
      <c r="V1830">
        <v>4</v>
      </c>
      <c r="W1830">
        <v>9</v>
      </c>
      <c r="X1830" t="s">
        <v>218</v>
      </c>
      <c r="Z1830" t="s">
        <v>219</v>
      </c>
      <c r="AC1830">
        <v>0</v>
      </c>
      <c r="AE1830">
        <v>0</v>
      </c>
      <c r="AI1830" t="s">
        <v>220</v>
      </c>
      <c r="AJ1830" t="s">
        <v>221</v>
      </c>
      <c r="AK1830" s="15">
        <v>40141</v>
      </c>
      <c r="AL1830">
        <v>5006.68</v>
      </c>
      <c r="AM1830">
        <f t="shared" si="84"/>
        <v>41</v>
      </c>
      <c r="AN1830" t="str">
        <f t="shared" si="85"/>
        <v>39-43</v>
      </c>
      <c r="AO1830" t="str">
        <f t="shared" si="86"/>
        <v>4.000 a 5.999</v>
      </c>
    </row>
    <row r="1831" spans="1:41" x14ac:dyDescent="0.25">
      <c r="A1831" t="s">
        <v>6396</v>
      </c>
      <c r="B1831" t="s">
        <v>239</v>
      </c>
      <c r="C1831">
        <v>409783</v>
      </c>
      <c r="D1831">
        <v>23974087672</v>
      </c>
      <c r="E1831" t="s">
        <v>6397</v>
      </c>
      <c r="F1831" t="s">
        <v>233</v>
      </c>
      <c r="G1831" t="s">
        <v>6398</v>
      </c>
      <c r="H1831" t="s">
        <v>211</v>
      </c>
      <c r="I1831" t="s">
        <v>212</v>
      </c>
      <c r="K1831" t="s">
        <v>213</v>
      </c>
      <c r="L1831" t="s">
        <v>6399</v>
      </c>
      <c r="M1831">
        <v>771</v>
      </c>
      <c r="N1831" t="s">
        <v>303</v>
      </c>
      <c r="O1831" t="s">
        <v>283</v>
      </c>
      <c r="P1831">
        <v>746</v>
      </c>
      <c r="Q1831" t="s">
        <v>289</v>
      </c>
      <c r="R1831" t="s">
        <v>283</v>
      </c>
      <c r="T1831" t="s">
        <v>217</v>
      </c>
      <c r="U1831" t="s">
        <v>9755</v>
      </c>
      <c r="V1831">
        <v>4</v>
      </c>
      <c r="W1831">
        <v>16</v>
      </c>
      <c r="X1831" t="s">
        <v>218</v>
      </c>
      <c r="Z1831" t="s">
        <v>219</v>
      </c>
      <c r="AC1831">
        <v>0</v>
      </c>
      <c r="AE1831">
        <v>0</v>
      </c>
      <c r="AI1831" t="s">
        <v>220</v>
      </c>
      <c r="AJ1831" t="s">
        <v>221</v>
      </c>
      <c r="AK1831" s="15">
        <v>27791</v>
      </c>
      <c r="AL1831">
        <v>8692.39</v>
      </c>
      <c r="AM1831">
        <f t="shared" si="84"/>
        <v>65</v>
      </c>
      <c r="AN1831" t="str">
        <f t="shared" si="85"/>
        <v>64-68</v>
      </c>
      <c r="AO1831" t="str">
        <f t="shared" si="86"/>
        <v>8.000 a 9.999</v>
      </c>
    </row>
    <row r="1832" spans="1:41" x14ac:dyDescent="0.25">
      <c r="A1832" t="s">
        <v>6400</v>
      </c>
      <c r="B1832" t="s">
        <v>239</v>
      </c>
      <c r="C1832">
        <v>1035414</v>
      </c>
      <c r="D1832">
        <v>8639767602</v>
      </c>
      <c r="E1832" t="s">
        <v>6401</v>
      </c>
      <c r="F1832" t="s">
        <v>233</v>
      </c>
      <c r="G1832" t="s">
        <v>6402</v>
      </c>
      <c r="H1832" t="s">
        <v>225</v>
      </c>
      <c r="I1832" t="s">
        <v>212</v>
      </c>
      <c r="K1832" t="s">
        <v>213</v>
      </c>
      <c r="M1832">
        <v>495</v>
      </c>
      <c r="N1832" t="s">
        <v>257</v>
      </c>
      <c r="O1832" t="s">
        <v>244</v>
      </c>
      <c r="P1832">
        <v>211</v>
      </c>
      <c r="Q1832" t="s">
        <v>245</v>
      </c>
      <c r="R1832" t="s">
        <v>244</v>
      </c>
      <c r="T1832" t="s">
        <v>327</v>
      </c>
      <c r="U1832" t="s">
        <v>9755</v>
      </c>
      <c r="V1832">
        <v>1</v>
      </c>
      <c r="W1832">
        <v>1</v>
      </c>
      <c r="X1832" t="s">
        <v>218</v>
      </c>
      <c r="Z1832" t="s">
        <v>219</v>
      </c>
      <c r="AC1832">
        <v>0</v>
      </c>
      <c r="AE1832">
        <v>0</v>
      </c>
      <c r="AI1832" t="s">
        <v>220</v>
      </c>
      <c r="AJ1832" t="s">
        <v>221</v>
      </c>
      <c r="AK1832" s="15">
        <v>44823</v>
      </c>
      <c r="AL1832">
        <v>3181.04</v>
      </c>
      <c r="AM1832">
        <f t="shared" si="84"/>
        <v>34</v>
      </c>
      <c r="AN1832" t="str">
        <f t="shared" si="85"/>
        <v>34-38</v>
      </c>
      <c r="AO1832" t="str">
        <f t="shared" si="86"/>
        <v>2.000 a 3.999</v>
      </c>
    </row>
    <row r="1833" spans="1:41" x14ac:dyDescent="0.25">
      <c r="A1833" t="s">
        <v>6403</v>
      </c>
      <c r="B1833" t="s">
        <v>207</v>
      </c>
      <c r="C1833">
        <v>1320962</v>
      </c>
      <c r="D1833">
        <v>4889862579</v>
      </c>
      <c r="E1833" t="s">
        <v>3535</v>
      </c>
      <c r="F1833" t="s">
        <v>233</v>
      </c>
      <c r="G1833" t="s">
        <v>6404</v>
      </c>
      <c r="H1833" t="s">
        <v>211</v>
      </c>
      <c r="I1833" t="s">
        <v>212</v>
      </c>
      <c r="K1833" t="s">
        <v>213</v>
      </c>
      <c r="M1833">
        <v>395</v>
      </c>
      <c r="N1833" t="s">
        <v>448</v>
      </c>
      <c r="O1833" t="s">
        <v>215</v>
      </c>
      <c r="P1833">
        <v>395</v>
      </c>
      <c r="Q1833" t="s">
        <v>448</v>
      </c>
      <c r="R1833" t="s">
        <v>215</v>
      </c>
      <c r="T1833" t="s">
        <v>252</v>
      </c>
      <c r="U1833" t="s">
        <v>9755</v>
      </c>
      <c r="V1833">
        <v>3</v>
      </c>
      <c r="W1833">
        <v>3</v>
      </c>
      <c r="X1833" t="s">
        <v>218</v>
      </c>
      <c r="Z1833" t="s">
        <v>219</v>
      </c>
      <c r="AC1833">
        <v>0</v>
      </c>
      <c r="AE1833">
        <v>0</v>
      </c>
      <c r="AI1833" t="s">
        <v>220</v>
      </c>
      <c r="AJ1833" t="s">
        <v>221</v>
      </c>
      <c r="AK1833" s="15">
        <v>43629</v>
      </c>
      <c r="AL1833">
        <v>3564.51</v>
      </c>
      <c r="AM1833">
        <f t="shared" si="84"/>
        <v>30</v>
      </c>
      <c r="AN1833" t="str">
        <f t="shared" si="85"/>
        <v>29-33</v>
      </c>
      <c r="AO1833" t="str">
        <f t="shared" si="86"/>
        <v>2.000 a 3.999</v>
      </c>
    </row>
    <row r="1834" spans="1:41" x14ac:dyDescent="0.25">
      <c r="A1834" t="s">
        <v>6405</v>
      </c>
      <c r="B1834" t="s">
        <v>239</v>
      </c>
      <c r="C1834">
        <v>1454592</v>
      </c>
      <c r="D1834">
        <v>2749859697</v>
      </c>
      <c r="E1834" t="s">
        <v>6406</v>
      </c>
      <c r="F1834" t="s">
        <v>233</v>
      </c>
      <c r="G1834" t="s">
        <v>6407</v>
      </c>
      <c r="H1834" t="s">
        <v>225</v>
      </c>
      <c r="I1834" t="s">
        <v>212</v>
      </c>
      <c r="K1834" t="s">
        <v>213</v>
      </c>
      <c r="L1834" t="s">
        <v>367</v>
      </c>
      <c r="M1834">
        <v>749</v>
      </c>
      <c r="N1834" t="s">
        <v>1089</v>
      </c>
      <c r="O1834" t="s">
        <v>283</v>
      </c>
      <c r="P1834">
        <v>743</v>
      </c>
      <c r="Q1834" t="s">
        <v>282</v>
      </c>
      <c r="R1834" t="s">
        <v>283</v>
      </c>
      <c r="T1834" t="s">
        <v>217</v>
      </c>
      <c r="U1834" t="s">
        <v>9755</v>
      </c>
      <c r="V1834">
        <v>4</v>
      </c>
      <c r="W1834">
        <v>12</v>
      </c>
      <c r="X1834" t="s">
        <v>218</v>
      </c>
      <c r="Z1834" t="s">
        <v>219</v>
      </c>
      <c r="AC1834">
        <v>0</v>
      </c>
      <c r="AE1834">
        <v>0</v>
      </c>
      <c r="AI1834" t="s">
        <v>220</v>
      </c>
      <c r="AJ1834" t="s">
        <v>221</v>
      </c>
      <c r="AK1834" s="15">
        <v>38139</v>
      </c>
      <c r="AL1834">
        <v>5670.36</v>
      </c>
      <c r="AM1834">
        <f t="shared" si="84"/>
        <v>46</v>
      </c>
      <c r="AN1834" t="str">
        <f t="shared" si="85"/>
        <v>44-48</v>
      </c>
      <c r="AO1834" t="str">
        <f t="shared" si="86"/>
        <v>4.000 a 5.999</v>
      </c>
    </row>
    <row r="1835" spans="1:41" x14ac:dyDescent="0.25">
      <c r="A1835" t="s">
        <v>6408</v>
      </c>
      <c r="B1835" t="s">
        <v>207</v>
      </c>
      <c r="C1835">
        <v>2102763</v>
      </c>
      <c r="D1835">
        <v>3427675696</v>
      </c>
      <c r="E1835" t="s">
        <v>6409</v>
      </c>
      <c r="F1835" t="s">
        <v>233</v>
      </c>
      <c r="G1835" t="s">
        <v>6410</v>
      </c>
      <c r="H1835" t="s">
        <v>225</v>
      </c>
      <c r="I1835" t="s">
        <v>212</v>
      </c>
      <c r="K1835" t="s">
        <v>317</v>
      </c>
      <c r="M1835">
        <v>621</v>
      </c>
      <c r="N1835" t="s">
        <v>376</v>
      </c>
      <c r="O1835" t="s">
        <v>215</v>
      </c>
      <c r="P1835">
        <v>262</v>
      </c>
      <c r="Q1835" t="s">
        <v>352</v>
      </c>
      <c r="R1835" t="s">
        <v>215</v>
      </c>
      <c r="T1835" t="s">
        <v>252</v>
      </c>
      <c r="U1835" t="s">
        <v>9755</v>
      </c>
      <c r="V1835">
        <v>3</v>
      </c>
      <c r="W1835">
        <v>6</v>
      </c>
      <c r="X1835" t="s">
        <v>218</v>
      </c>
      <c r="Z1835" t="s">
        <v>219</v>
      </c>
      <c r="AC1835">
        <v>0</v>
      </c>
      <c r="AE1835">
        <v>0</v>
      </c>
      <c r="AI1835" t="s">
        <v>220</v>
      </c>
      <c r="AJ1835" t="s">
        <v>221</v>
      </c>
      <c r="AK1835" s="15">
        <v>41710</v>
      </c>
      <c r="AL1835">
        <v>3998.03</v>
      </c>
      <c r="AM1835">
        <f t="shared" si="84"/>
        <v>47</v>
      </c>
      <c r="AN1835" t="str">
        <f t="shared" si="85"/>
        <v>44-48</v>
      </c>
      <c r="AO1835" t="str">
        <f t="shared" si="86"/>
        <v>2.000 a 3.999</v>
      </c>
    </row>
    <row r="1836" spans="1:41" x14ac:dyDescent="0.25">
      <c r="A1836" t="s">
        <v>6411</v>
      </c>
      <c r="B1836" t="s">
        <v>207</v>
      </c>
      <c r="C1836">
        <v>2265252</v>
      </c>
      <c r="D1836">
        <v>5236027667</v>
      </c>
      <c r="E1836" t="s">
        <v>6412</v>
      </c>
      <c r="F1836" t="s">
        <v>233</v>
      </c>
      <c r="G1836" t="s">
        <v>6413</v>
      </c>
      <c r="H1836" t="s">
        <v>225</v>
      </c>
      <c r="I1836" t="s">
        <v>212</v>
      </c>
      <c r="K1836" t="s">
        <v>213</v>
      </c>
      <c r="M1836">
        <v>298</v>
      </c>
      <c r="N1836" t="s">
        <v>554</v>
      </c>
      <c r="O1836" t="s">
        <v>362</v>
      </c>
      <c r="P1836">
        <v>298</v>
      </c>
      <c r="Q1836" t="s">
        <v>554</v>
      </c>
      <c r="R1836" t="s">
        <v>362</v>
      </c>
      <c r="T1836" t="s">
        <v>263</v>
      </c>
      <c r="U1836" t="s">
        <v>9755</v>
      </c>
      <c r="V1836">
        <v>4</v>
      </c>
      <c r="W1836">
        <v>5</v>
      </c>
      <c r="X1836" t="s">
        <v>218</v>
      </c>
      <c r="Z1836" t="s">
        <v>219</v>
      </c>
      <c r="AC1836">
        <v>0</v>
      </c>
      <c r="AE1836">
        <v>0</v>
      </c>
      <c r="AI1836" t="s">
        <v>220</v>
      </c>
      <c r="AJ1836" t="s">
        <v>221</v>
      </c>
      <c r="AK1836" s="15">
        <v>42324</v>
      </c>
      <c r="AL1836">
        <v>5597.25</v>
      </c>
      <c r="AM1836">
        <f t="shared" si="84"/>
        <v>40</v>
      </c>
      <c r="AN1836" t="str">
        <f t="shared" si="85"/>
        <v>39-43</v>
      </c>
      <c r="AO1836" t="str">
        <f t="shared" si="86"/>
        <v>4.000 a 5.999</v>
      </c>
    </row>
    <row r="1837" spans="1:41" x14ac:dyDescent="0.25">
      <c r="A1837" t="s">
        <v>6414</v>
      </c>
      <c r="B1837" t="s">
        <v>207</v>
      </c>
      <c r="C1837">
        <v>2382120</v>
      </c>
      <c r="D1837">
        <v>8521686676</v>
      </c>
      <c r="E1837" t="s">
        <v>6415</v>
      </c>
      <c r="F1837" t="s">
        <v>233</v>
      </c>
      <c r="G1837" t="s">
        <v>6416</v>
      </c>
      <c r="H1837" t="s">
        <v>225</v>
      </c>
      <c r="I1837" t="s">
        <v>212</v>
      </c>
      <c r="K1837" t="s">
        <v>213</v>
      </c>
      <c r="M1837">
        <v>287</v>
      </c>
      <c r="N1837" t="s">
        <v>6417</v>
      </c>
      <c r="O1837" t="s">
        <v>215</v>
      </c>
      <c r="P1837">
        <v>626</v>
      </c>
      <c r="Q1837" t="s">
        <v>3074</v>
      </c>
      <c r="R1837" t="s">
        <v>215</v>
      </c>
      <c r="T1837" t="s">
        <v>217</v>
      </c>
      <c r="U1837" t="s">
        <v>9755</v>
      </c>
      <c r="V1837">
        <v>4</v>
      </c>
      <c r="W1837">
        <v>4</v>
      </c>
      <c r="X1837" t="s">
        <v>218</v>
      </c>
      <c r="Z1837" t="s">
        <v>219</v>
      </c>
      <c r="AC1837">
        <v>0</v>
      </c>
      <c r="AE1837">
        <v>0</v>
      </c>
      <c r="AI1837" t="s">
        <v>220</v>
      </c>
      <c r="AJ1837" t="s">
        <v>221</v>
      </c>
      <c r="AK1837" s="15">
        <v>42830</v>
      </c>
      <c r="AL1837">
        <v>4658.16</v>
      </c>
      <c r="AM1837">
        <f t="shared" si="84"/>
        <v>33</v>
      </c>
      <c r="AN1837" t="str">
        <f t="shared" si="85"/>
        <v>29-33</v>
      </c>
      <c r="AO1837" t="str">
        <f t="shared" si="86"/>
        <v>4.000 a 5.999</v>
      </c>
    </row>
    <row r="1838" spans="1:41" x14ac:dyDescent="0.25">
      <c r="A1838" t="s">
        <v>6418</v>
      </c>
      <c r="B1838" t="s">
        <v>207</v>
      </c>
      <c r="C1838">
        <v>2333549</v>
      </c>
      <c r="D1838">
        <v>5597339680</v>
      </c>
      <c r="E1838" t="s">
        <v>6419</v>
      </c>
      <c r="F1838" t="s">
        <v>233</v>
      </c>
      <c r="G1838" t="s">
        <v>6420</v>
      </c>
      <c r="H1838" t="s">
        <v>211</v>
      </c>
      <c r="I1838" t="s">
        <v>212</v>
      </c>
      <c r="K1838" t="s">
        <v>5139</v>
      </c>
      <c r="M1838">
        <v>44</v>
      </c>
      <c r="N1838" t="s">
        <v>3005</v>
      </c>
      <c r="O1838" t="s">
        <v>215</v>
      </c>
      <c r="P1838">
        <v>29</v>
      </c>
      <c r="Q1838" t="s">
        <v>229</v>
      </c>
      <c r="R1838" t="s">
        <v>215</v>
      </c>
      <c r="T1838" t="s">
        <v>217</v>
      </c>
      <c r="U1838" t="s">
        <v>9755</v>
      </c>
      <c r="V1838">
        <v>4</v>
      </c>
      <c r="W1838">
        <v>5</v>
      </c>
      <c r="X1838" t="s">
        <v>218</v>
      </c>
      <c r="Z1838" t="s">
        <v>219</v>
      </c>
      <c r="AC1838">
        <v>0</v>
      </c>
      <c r="AE1838">
        <v>0</v>
      </c>
      <c r="AI1838" t="s">
        <v>220</v>
      </c>
      <c r="AJ1838" t="s">
        <v>221</v>
      </c>
      <c r="AK1838" s="15">
        <v>42584</v>
      </c>
      <c r="AL1838">
        <v>4157.95</v>
      </c>
      <c r="AM1838">
        <f t="shared" si="84"/>
        <v>42</v>
      </c>
      <c r="AN1838" t="str">
        <f t="shared" si="85"/>
        <v>39-43</v>
      </c>
      <c r="AO1838" t="str">
        <f t="shared" si="86"/>
        <v>4.000 a 5.999</v>
      </c>
    </row>
    <row r="1839" spans="1:41" x14ac:dyDescent="0.25">
      <c r="A1839" t="s">
        <v>6421</v>
      </c>
      <c r="B1839" t="s">
        <v>207</v>
      </c>
      <c r="C1839">
        <v>2422538</v>
      </c>
      <c r="D1839">
        <v>9342180990</v>
      </c>
      <c r="E1839" t="s">
        <v>6422</v>
      </c>
      <c r="F1839" t="s">
        <v>233</v>
      </c>
      <c r="G1839" t="s">
        <v>6423</v>
      </c>
      <c r="H1839" t="s">
        <v>225</v>
      </c>
      <c r="I1839" t="s">
        <v>212</v>
      </c>
      <c r="K1839" t="s">
        <v>873</v>
      </c>
      <c r="M1839">
        <v>111</v>
      </c>
      <c r="N1839" t="s">
        <v>567</v>
      </c>
      <c r="O1839" t="s">
        <v>228</v>
      </c>
      <c r="P1839">
        <v>109</v>
      </c>
      <c r="Q1839" t="s">
        <v>568</v>
      </c>
      <c r="R1839" t="s">
        <v>228</v>
      </c>
      <c r="T1839" t="s">
        <v>217</v>
      </c>
      <c r="U1839" t="s">
        <v>9754</v>
      </c>
      <c r="V1839">
        <v>4</v>
      </c>
      <c r="W1839">
        <v>4</v>
      </c>
      <c r="X1839" t="s">
        <v>218</v>
      </c>
      <c r="Z1839" t="s">
        <v>219</v>
      </c>
      <c r="AC1839">
        <v>0</v>
      </c>
      <c r="AE1839">
        <v>0</v>
      </c>
      <c r="AI1839" t="s">
        <v>220</v>
      </c>
      <c r="AJ1839" t="s">
        <v>221</v>
      </c>
      <c r="AK1839" s="15">
        <v>42986</v>
      </c>
      <c r="AL1839">
        <v>3342.18</v>
      </c>
      <c r="AM1839">
        <f t="shared" si="84"/>
        <v>28</v>
      </c>
      <c r="AN1839" t="str">
        <f t="shared" si="85"/>
        <v>24-28</v>
      </c>
      <c r="AO1839" t="str">
        <f t="shared" si="86"/>
        <v>2.000 a 3.999</v>
      </c>
    </row>
    <row r="1840" spans="1:41" x14ac:dyDescent="0.25">
      <c r="A1840" t="s">
        <v>6424</v>
      </c>
      <c r="B1840" t="s">
        <v>239</v>
      </c>
      <c r="C1840">
        <v>3274956</v>
      </c>
      <c r="D1840">
        <v>3209027650</v>
      </c>
      <c r="E1840" t="s">
        <v>6425</v>
      </c>
      <c r="F1840" t="s">
        <v>233</v>
      </c>
      <c r="G1840" t="s">
        <v>6426</v>
      </c>
      <c r="H1840" t="s">
        <v>211</v>
      </c>
      <c r="I1840" t="s">
        <v>212</v>
      </c>
      <c r="K1840" t="s">
        <v>317</v>
      </c>
      <c r="L1840" t="s">
        <v>655</v>
      </c>
      <c r="M1840">
        <v>771</v>
      </c>
      <c r="N1840" t="s">
        <v>303</v>
      </c>
      <c r="O1840" t="s">
        <v>283</v>
      </c>
      <c r="P1840">
        <v>746</v>
      </c>
      <c r="Q1840" t="s">
        <v>289</v>
      </c>
      <c r="R1840" t="s">
        <v>283</v>
      </c>
      <c r="T1840" t="s">
        <v>217</v>
      </c>
      <c r="U1840" t="s">
        <v>9756</v>
      </c>
      <c r="V1840">
        <v>1</v>
      </c>
      <c r="W1840">
        <v>12</v>
      </c>
      <c r="X1840" t="s">
        <v>218</v>
      </c>
      <c r="Z1840" t="s">
        <v>219</v>
      </c>
      <c r="AC1840">
        <v>0</v>
      </c>
      <c r="AE1840">
        <v>0</v>
      </c>
      <c r="AI1840" t="s">
        <v>220</v>
      </c>
      <c r="AJ1840" t="s">
        <v>304</v>
      </c>
      <c r="AK1840" s="15">
        <v>38139</v>
      </c>
      <c r="AL1840">
        <v>13585.76</v>
      </c>
      <c r="AM1840">
        <f t="shared" si="84"/>
        <v>50</v>
      </c>
      <c r="AN1840" t="str">
        <f t="shared" si="85"/>
        <v>49-53</v>
      </c>
      <c r="AO1840" t="str">
        <f t="shared" si="86"/>
        <v>12.000 a 13.999</v>
      </c>
    </row>
    <row r="1841" spans="1:41" x14ac:dyDescent="0.25">
      <c r="A1841" t="s">
        <v>6427</v>
      </c>
      <c r="B1841" t="s">
        <v>207</v>
      </c>
      <c r="C1841">
        <v>1672720</v>
      </c>
      <c r="D1841">
        <v>84743280630</v>
      </c>
      <c r="E1841" t="s">
        <v>6428</v>
      </c>
      <c r="F1841" t="s">
        <v>233</v>
      </c>
      <c r="G1841" t="s">
        <v>6429</v>
      </c>
      <c r="H1841" t="s">
        <v>225</v>
      </c>
      <c r="I1841" t="s">
        <v>212</v>
      </c>
      <c r="K1841" t="s">
        <v>213</v>
      </c>
      <c r="L1841" t="s">
        <v>261</v>
      </c>
      <c r="M1841">
        <v>603</v>
      </c>
      <c r="N1841" t="s">
        <v>939</v>
      </c>
      <c r="O1841" t="s">
        <v>215</v>
      </c>
      <c r="P1841">
        <v>247</v>
      </c>
      <c r="Q1841" t="s">
        <v>940</v>
      </c>
      <c r="R1841" t="s">
        <v>215</v>
      </c>
      <c r="T1841" t="s">
        <v>217</v>
      </c>
      <c r="U1841" t="s">
        <v>9755</v>
      </c>
      <c r="V1841">
        <v>4</v>
      </c>
      <c r="W1841">
        <v>10</v>
      </c>
      <c r="X1841" t="s">
        <v>218</v>
      </c>
      <c r="Z1841" t="s">
        <v>219</v>
      </c>
      <c r="AC1841">
        <v>0</v>
      </c>
      <c r="AE1841">
        <v>0</v>
      </c>
      <c r="AI1841" t="s">
        <v>220</v>
      </c>
      <c r="AJ1841" t="s">
        <v>221</v>
      </c>
      <c r="AK1841" s="15">
        <v>39835</v>
      </c>
      <c r="AL1841">
        <v>5034.51</v>
      </c>
      <c r="AM1841">
        <f t="shared" si="84"/>
        <v>50</v>
      </c>
      <c r="AN1841" t="str">
        <f t="shared" si="85"/>
        <v>49-53</v>
      </c>
      <c r="AO1841" t="str">
        <f t="shared" si="86"/>
        <v>4.000 a 5.999</v>
      </c>
    </row>
    <row r="1842" spans="1:41" x14ac:dyDescent="0.25">
      <c r="A1842" t="s">
        <v>6430</v>
      </c>
      <c r="B1842" t="s">
        <v>239</v>
      </c>
      <c r="C1842">
        <v>1123649</v>
      </c>
      <c r="D1842">
        <v>56834977600</v>
      </c>
      <c r="E1842" t="s">
        <v>6431</v>
      </c>
      <c r="F1842" t="s">
        <v>233</v>
      </c>
      <c r="G1842" t="s">
        <v>6432</v>
      </c>
      <c r="H1842" t="s">
        <v>225</v>
      </c>
      <c r="I1842" t="s">
        <v>212</v>
      </c>
      <c r="K1842" t="s">
        <v>213</v>
      </c>
      <c r="L1842" t="s">
        <v>637</v>
      </c>
      <c r="M1842">
        <v>771</v>
      </c>
      <c r="N1842" t="s">
        <v>303</v>
      </c>
      <c r="O1842" t="s">
        <v>283</v>
      </c>
      <c r="P1842">
        <v>746</v>
      </c>
      <c r="Q1842" t="s">
        <v>289</v>
      </c>
      <c r="R1842" t="s">
        <v>283</v>
      </c>
      <c r="T1842" t="s">
        <v>263</v>
      </c>
      <c r="U1842" t="s">
        <v>9756</v>
      </c>
      <c r="V1842">
        <v>3</v>
      </c>
      <c r="W1842">
        <v>16</v>
      </c>
      <c r="X1842" t="s">
        <v>218</v>
      </c>
      <c r="Z1842" t="s">
        <v>219</v>
      </c>
      <c r="AC1842">
        <v>0</v>
      </c>
      <c r="AE1842">
        <v>0</v>
      </c>
      <c r="AI1842" t="s">
        <v>220</v>
      </c>
      <c r="AJ1842" t="s">
        <v>304</v>
      </c>
      <c r="AK1842" s="15">
        <v>34733</v>
      </c>
      <c r="AL1842">
        <v>16169.25</v>
      </c>
      <c r="AM1842">
        <f t="shared" si="84"/>
        <v>56</v>
      </c>
      <c r="AN1842" t="str">
        <f t="shared" si="85"/>
        <v>54-58</v>
      </c>
      <c r="AO1842" t="str">
        <f t="shared" si="86"/>
        <v>16.000 a 17.999</v>
      </c>
    </row>
    <row r="1843" spans="1:41" x14ac:dyDescent="0.25">
      <c r="A1843" t="s">
        <v>6433</v>
      </c>
      <c r="B1843" t="s">
        <v>207</v>
      </c>
      <c r="C1843">
        <v>2334303</v>
      </c>
      <c r="D1843">
        <v>3637068605</v>
      </c>
      <c r="E1843" t="s">
        <v>2304</v>
      </c>
      <c r="F1843" t="s">
        <v>233</v>
      </c>
      <c r="G1843" t="s">
        <v>6434</v>
      </c>
      <c r="H1843" t="s">
        <v>225</v>
      </c>
      <c r="I1843" t="s">
        <v>212</v>
      </c>
      <c r="K1843" t="s">
        <v>213</v>
      </c>
      <c r="M1843">
        <v>1244</v>
      </c>
      <c r="N1843" t="s">
        <v>493</v>
      </c>
      <c r="O1843" t="s">
        <v>215</v>
      </c>
      <c r="P1843">
        <v>344</v>
      </c>
      <c r="Q1843" t="s">
        <v>494</v>
      </c>
      <c r="R1843" t="s">
        <v>215</v>
      </c>
      <c r="T1843" t="s">
        <v>217</v>
      </c>
      <c r="U1843" t="s">
        <v>9755</v>
      </c>
      <c r="V1843">
        <v>3</v>
      </c>
      <c r="W1843">
        <v>5</v>
      </c>
      <c r="X1843" t="s">
        <v>218</v>
      </c>
      <c r="Z1843" t="s">
        <v>219</v>
      </c>
      <c r="AC1843">
        <v>0</v>
      </c>
      <c r="AE1843">
        <v>0</v>
      </c>
      <c r="AI1843" t="s">
        <v>220</v>
      </c>
      <c r="AJ1843" t="s">
        <v>221</v>
      </c>
      <c r="AK1843" s="15">
        <v>42598</v>
      </c>
      <c r="AL1843">
        <v>4001.88</v>
      </c>
      <c r="AM1843">
        <f t="shared" si="84"/>
        <v>44</v>
      </c>
      <c r="AN1843" t="str">
        <f t="shared" si="85"/>
        <v>44-48</v>
      </c>
      <c r="AO1843" t="str">
        <f t="shared" si="86"/>
        <v>4.000 a 5.999</v>
      </c>
    </row>
    <row r="1844" spans="1:41" x14ac:dyDescent="0.25">
      <c r="A1844" t="s">
        <v>6435</v>
      </c>
      <c r="B1844" t="s">
        <v>239</v>
      </c>
      <c r="C1844">
        <v>1361649</v>
      </c>
      <c r="D1844">
        <v>57908346634</v>
      </c>
      <c r="E1844" t="s">
        <v>6436</v>
      </c>
      <c r="F1844" t="s">
        <v>209</v>
      </c>
      <c r="G1844" t="s">
        <v>6437</v>
      </c>
      <c r="H1844" t="s">
        <v>225</v>
      </c>
      <c r="I1844" t="s">
        <v>212</v>
      </c>
      <c r="K1844" t="s">
        <v>213</v>
      </c>
      <c r="L1844" t="s">
        <v>367</v>
      </c>
      <c r="M1844">
        <v>492</v>
      </c>
      <c r="N1844" t="s">
        <v>747</v>
      </c>
      <c r="O1844" t="s">
        <v>244</v>
      </c>
      <c r="P1844">
        <v>211</v>
      </c>
      <c r="Q1844" t="s">
        <v>245</v>
      </c>
      <c r="R1844" t="s">
        <v>244</v>
      </c>
      <c r="T1844" t="s">
        <v>217</v>
      </c>
      <c r="U1844" t="s">
        <v>9754</v>
      </c>
      <c r="V1844">
        <v>4</v>
      </c>
      <c r="W1844">
        <v>13</v>
      </c>
      <c r="X1844" t="s">
        <v>218</v>
      </c>
      <c r="Z1844" t="s">
        <v>219</v>
      </c>
      <c r="AC1844">
        <v>0</v>
      </c>
      <c r="AE1844">
        <v>0</v>
      </c>
      <c r="AI1844" t="s">
        <v>220</v>
      </c>
      <c r="AJ1844" t="s">
        <v>221</v>
      </c>
      <c r="AK1844" s="15">
        <v>37510</v>
      </c>
      <c r="AL1844">
        <v>6548.04</v>
      </c>
      <c r="AM1844">
        <f t="shared" si="84"/>
        <v>60</v>
      </c>
      <c r="AN1844" t="str">
        <f t="shared" si="85"/>
        <v>59-63</v>
      </c>
      <c r="AO1844" t="str">
        <f t="shared" si="86"/>
        <v>6.000 a 7.999</v>
      </c>
    </row>
    <row r="1845" spans="1:41" x14ac:dyDescent="0.25">
      <c r="A1845" t="s">
        <v>6438</v>
      </c>
      <c r="B1845" t="s">
        <v>239</v>
      </c>
      <c r="C1845">
        <v>1434561</v>
      </c>
      <c r="D1845">
        <v>2607580609</v>
      </c>
      <c r="E1845" t="s">
        <v>6439</v>
      </c>
      <c r="F1845" t="s">
        <v>209</v>
      </c>
      <c r="G1845" t="s">
        <v>6440</v>
      </c>
      <c r="H1845" t="s">
        <v>335</v>
      </c>
      <c r="I1845" t="s">
        <v>212</v>
      </c>
      <c r="K1845" t="s">
        <v>213</v>
      </c>
      <c r="L1845" t="s">
        <v>1228</v>
      </c>
      <c r="M1845">
        <v>481</v>
      </c>
      <c r="N1845" t="s">
        <v>542</v>
      </c>
      <c r="O1845" t="s">
        <v>244</v>
      </c>
      <c r="P1845">
        <v>211</v>
      </c>
      <c r="Q1845" t="s">
        <v>245</v>
      </c>
      <c r="R1845" t="s">
        <v>244</v>
      </c>
      <c r="T1845" t="s">
        <v>252</v>
      </c>
      <c r="U1845" t="s">
        <v>9755</v>
      </c>
      <c r="V1845">
        <v>4</v>
      </c>
      <c r="W1845">
        <v>13</v>
      </c>
      <c r="X1845" t="s">
        <v>218</v>
      </c>
      <c r="Z1845" t="s">
        <v>219</v>
      </c>
      <c r="AC1845">
        <v>0</v>
      </c>
      <c r="AE1845">
        <v>0</v>
      </c>
      <c r="AI1845" t="s">
        <v>220</v>
      </c>
      <c r="AJ1845" t="s">
        <v>221</v>
      </c>
      <c r="AK1845" s="15">
        <v>37937</v>
      </c>
      <c r="AL1845">
        <v>8051.73</v>
      </c>
      <c r="AM1845">
        <f t="shared" si="84"/>
        <v>45</v>
      </c>
      <c r="AN1845" t="str">
        <f t="shared" si="85"/>
        <v>44-48</v>
      </c>
      <c r="AO1845" t="str">
        <f t="shared" si="86"/>
        <v>8.000 a 9.999</v>
      </c>
    </row>
    <row r="1846" spans="1:41" x14ac:dyDescent="0.25">
      <c r="A1846" t="s">
        <v>6441</v>
      </c>
      <c r="B1846" t="s">
        <v>239</v>
      </c>
      <c r="C1846">
        <v>1123378</v>
      </c>
      <c r="D1846">
        <v>36601764604</v>
      </c>
      <c r="E1846" t="s">
        <v>6442</v>
      </c>
      <c r="F1846" t="s">
        <v>209</v>
      </c>
      <c r="G1846" t="s">
        <v>6443</v>
      </c>
      <c r="H1846" t="s">
        <v>225</v>
      </c>
      <c r="I1846" t="s">
        <v>212</v>
      </c>
      <c r="K1846" t="s">
        <v>213</v>
      </c>
      <c r="L1846" t="s">
        <v>1657</v>
      </c>
      <c r="M1846">
        <v>482</v>
      </c>
      <c r="N1846" t="s">
        <v>336</v>
      </c>
      <c r="O1846" t="s">
        <v>244</v>
      </c>
      <c r="P1846">
        <v>211</v>
      </c>
      <c r="Q1846" t="s">
        <v>245</v>
      </c>
      <c r="R1846" t="s">
        <v>244</v>
      </c>
      <c r="T1846" t="s">
        <v>217</v>
      </c>
      <c r="U1846" t="s">
        <v>9755</v>
      </c>
      <c r="V1846">
        <v>4</v>
      </c>
      <c r="W1846">
        <v>16</v>
      </c>
      <c r="X1846" t="s">
        <v>218</v>
      </c>
      <c r="Z1846" t="s">
        <v>219</v>
      </c>
      <c r="AC1846">
        <v>0</v>
      </c>
      <c r="AE1846">
        <v>0</v>
      </c>
      <c r="AI1846" t="s">
        <v>220</v>
      </c>
      <c r="AJ1846" t="s">
        <v>221</v>
      </c>
      <c r="AK1846" s="15">
        <v>34683</v>
      </c>
      <c r="AL1846">
        <v>10024.51</v>
      </c>
      <c r="AM1846">
        <f t="shared" si="84"/>
        <v>64</v>
      </c>
      <c r="AN1846" t="str">
        <f t="shared" si="85"/>
        <v>64-68</v>
      </c>
      <c r="AO1846" t="str">
        <f t="shared" si="86"/>
        <v>10.000 a 11.999</v>
      </c>
    </row>
    <row r="1847" spans="1:41" x14ac:dyDescent="0.25">
      <c r="A1847" t="s">
        <v>6444</v>
      </c>
      <c r="B1847" t="s">
        <v>239</v>
      </c>
      <c r="C1847">
        <v>1123567</v>
      </c>
      <c r="D1847">
        <v>93203780615</v>
      </c>
      <c r="E1847" t="s">
        <v>6445</v>
      </c>
      <c r="F1847" t="s">
        <v>209</v>
      </c>
      <c r="G1847" t="s">
        <v>6446</v>
      </c>
      <c r="H1847" t="s">
        <v>225</v>
      </c>
      <c r="I1847" t="s">
        <v>212</v>
      </c>
      <c r="K1847" t="s">
        <v>213</v>
      </c>
      <c r="L1847" t="s">
        <v>1324</v>
      </c>
      <c r="M1847">
        <v>483</v>
      </c>
      <c r="N1847" t="s">
        <v>562</v>
      </c>
      <c r="O1847" t="s">
        <v>244</v>
      </c>
      <c r="P1847">
        <v>211</v>
      </c>
      <c r="Q1847" t="s">
        <v>245</v>
      </c>
      <c r="R1847" t="s">
        <v>244</v>
      </c>
      <c r="T1847" t="s">
        <v>252</v>
      </c>
      <c r="U1847" t="s">
        <v>9755</v>
      </c>
      <c r="V1847">
        <v>4</v>
      </c>
      <c r="W1847">
        <v>16</v>
      </c>
      <c r="X1847" t="s">
        <v>218</v>
      </c>
      <c r="Z1847" t="s">
        <v>219</v>
      </c>
      <c r="AC1847">
        <v>0</v>
      </c>
      <c r="AE1847">
        <v>0</v>
      </c>
      <c r="AI1847" t="s">
        <v>220</v>
      </c>
      <c r="AJ1847" t="s">
        <v>221</v>
      </c>
      <c r="AK1847" s="15">
        <v>34715</v>
      </c>
      <c r="AL1847">
        <v>6772.08</v>
      </c>
      <c r="AM1847">
        <f t="shared" si="84"/>
        <v>49</v>
      </c>
      <c r="AN1847" t="str">
        <f t="shared" si="85"/>
        <v>49-53</v>
      </c>
      <c r="AO1847" t="str">
        <f t="shared" si="86"/>
        <v>6.000 a 7.999</v>
      </c>
    </row>
    <row r="1848" spans="1:41" x14ac:dyDescent="0.25">
      <c r="A1848" t="s">
        <v>6447</v>
      </c>
      <c r="B1848" t="s">
        <v>239</v>
      </c>
      <c r="C1848">
        <v>1454692</v>
      </c>
      <c r="D1848">
        <v>55701795691</v>
      </c>
      <c r="E1848" t="s">
        <v>6448</v>
      </c>
      <c r="F1848" t="s">
        <v>209</v>
      </c>
      <c r="G1848" t="s">
        <v>6449</v>
      </c>
      <c r="H1848" t="s">
        <v>225</v>
      </c>
      <c r="I1848" t="s">
        <v>212</v>
      </c>
      <c r="K1848" t="s">
        <v>213</v>
      </c>
      <c r="L1848" t="s">
        <v>447</v>
      </c>
      <c r="M1848">
        <v>749</v>
      </c>
      <c r="N1848" t="s">
        <v>1089</v>
      </c>
      <c r="O1848" t="s">
        <v>283</v>
      </c>
      <c r="P1848">
        <v>743</v>
      </c>
      <c r="Q1848" t="s">
        <v>282</v>
      </c>
      <c r="R1848" t="s">
        <v>283</v>
      </c>
      <c r="T1848" t="s">
        <v>217</v>
      </c>
      <c r="U1848" t="s">
        <v>9755</v>
      </c>
      <c r="V1848">
        <v>4</v>
      </c>
      <c r="W1848">
        <v>13</v>
      </c>
      <c r="X1848" t="s">
        <v>218</v>
      </c>
      <c r="Z1848" t="s">
        <v>219</v>
      </c>
      <c r="AC1848">
        <v>0</v>
      </c>
      <c r="AE1848">
        <v>0</v>
      </c>
      <c r="AI1848" t="s">
        <v>220</v>
      </c>
      <c r="AJ1848" t="s">
        <v>221</v>
      </c>
      <c r="AK1848" s="15">
        <v>38134</v>
      </c>
      <c r="AL1848">
        <v>10159.219999999999</v>
      </c>
      <c r="AM1848">
        <f t="shared" si="84"/>
        <v>57</v>
      </c>
      <c r="AN1848" t="str">
        <f t="shared" si="85"/>
        <v>54-58</v>
      </c>
      <c r="AO1848" t="str">
        <f t="shared" si="86"/>
        <v>10.000 a 11.999</v>
      </c>
    </row>
    <row r="1849" spans="1:41" x14ac:dyDescent="0.25">
      <c r="A1849" t="s">
        <v>6450</v>
      </c>
      <c r="B1849" t="s">
        <v>207</v>
      </c>
      <c r="C1849">
        <v>1905676</v>
      </c>
      <c r="D1849">
        <v>88346684649</v>
      </c>
      <c r="E1849" t="s">
        <v>6451</v>
      </c>
      <c r="F1849" t="s">
        <v>209</v>
      </c>
      <c r="G1849" t="s">
        <v>6452</v>
      </c>
      <c r="H1849" t="s">
        <v>225</v>
      </c>
      <c r="I1849" t="s">
        <v>212</v>
      </c>
      <c r="K1849" t="s">
        <v>242</v>
      </c>
      <c r="M1849">
        <v>1172</v>
      </c>
      <c r="N1849" t="s">
        <v>1458</v>
      </c>
      <c r="O1849" t="s">
        <v>669</v>
      </c>
      <c r="P1849">
        <v>262</v>
      </c>
      <c r="Q1849" t="s">
        <v>352</v>
      </c>
      <c r="R1849" t="s">
        <v>215</v>
      </c>
      <c r="T1849" t="s">
        <v>217</v>
      </c>
      <c r="U1849" t="s">
        <v>9755</v>
      </c>
      <c r="V1849">
        <v>4</v>
      </c>
      <c r="W1849">
        <v>8</v>
      </c>
      <c r="X1849" t="s">
        <v>218</v>
      </c>
      <c r="Z1849" t="s">
        <v>219</v>
      </c>
      <c r="AC1849">
        <v>0</v>
      </c>
      <c r="AE1849">
        <v>0</v>
      </c>
      <c r="AI1849" t="s">
        <v>220</v>
      </c>
      <c r="AJ1849" t="s">
        <v>221</v>
      </c>
      <c r="AK1849" s="15">
        <v>40910</v>
      </c>
      <c r="AL1849">
        <v>4663.6499999999996</v>
      </c>
      <c r="AM1849">
        <f t="shared" si="84"/>
        <v>51</v>
      </c>
      <c r="AN1849" t="str">
        <f t="shared" si="85"/>
        <v>49-53</v>
      </c>
      <c r="AO1849" t="str">
        <f t="shared" si="86"/>
        <v>4.000 a 5.999</v>
      </c>
    </row>
    <row r="1850" spans="1:41" x14ac:dyDescent="0.25">
      <c r="A1850" t="s">
        <v>6453</v>
      </c>
      <c r="B1850" t="s">
        <v>239</v>
      </c>
      <c r="C1850">
        <v>1534564</v>
      </c>
      <c r="D1850">
        <v>57684642634</v>
      </c>
      <c r="E1850" t="s">
        <v>6454</v>
      </c>
      <c r="F1850" t="s">
        <v>209</v>
      </c>
      <c r="G1850" t="s">
        <v>6455</v>
      </c>
      <c r="H1850" t="s">
        <v>225</v>
      </c>
      <c r="I1850" t="s">
        <v>212</v>
      </c>
      <c r="K1850" t="s">
        <v>213</v>
      </c>
      <c r="L1850" t="s">
        <v>618</v>
      </c>
      <c r="M1850">
        <v>470</v>
      </c>
      <c r="N1850" t="s">
        <v>2585</v>
      </c>
      <c r="O1850" t="s">
        <v>244</v>
      </c>
      <c r="P1850">
        <v>211</v>
      </c>
      <c r="Q1850" t="s">
        <v>245</v>
      </c>
      <c r="R1850" t="s">
        <v>244</v>
      </c>
      <c r="T1850" t="s">
        <v>771</v>
      </c>
      <c r="U1850" t="s">
        <v>9754</v>
      </c>
      <c r="V1850">
        <v>4</v>
      </c>
      <c r="W1850">
        <v>11</v>
      </c>
      <c r="X1850" t="s">
        <v>218</v>
      </c>
      <c r="Z1850" t="s">
        <v>219</v>
      </c>
      <c r="AC1850">
        <v>0</v>
      </c>
      <c r="AE1850">
        <v>0</v>
      </c>
      <c r="AI1850" t="s">
        <v>220</v>
      </c>
      <c r="AJ1850" t="s">
        <v>221</v>
      </c>
      <c r="AK1850" s="15">
        <v>38880</v>
      </c>
      <c r="AL1850">
        <v>4477.79</v>
      </c>
      <c r="AM1850">
        <f t="shared" si="84"/>
        <v>57</v>
      </c>
      <c r="AN1850" t="str">
        <f t="shared" si="85"/>
        <v>54-58</v>
      </c>
      <c r="AO1850" t="str">
        <f t="shared" si="86"/>
        <v>4.000 a 5.999</v>
      </c>
    </row>
    <row r="1851" spans="1:41" x14ac:dyDescent="0.25">
      <c r="A1851" t="s">
        <v>6456</v>
      </c>
      <c r="B1851" t="s">
        <v>239</v>
      </c>
      <c r="C1851">
        <v>1440390</v>
      </c>
      <c r="D1851">
        <v>5027537654</v>
      </c>
      <c r="E1851" t="s">
        <v>6457</v>
      </c>
      <c r="F1851" t="s">
        <v>209</v>
      </c>
      <c r="G1851" t="s">
        <v>6458</v>
      </c>
      <c r="H1851" t="s">
        <v>335</v>
      </c>
      <c r="I1851" t="s">
        <v>212</v>
      </c>
      <c r="K1851" t="s">
        <v>213</v>
      </c>
      <c r="L1851" t="s">
        <v>261</v>
      </c>
      <c r="M1851">
        <v>499</v>
      </c>
      <c r="N1851" t="s">
        <v>817</v>
      </c>
      <c r="O1851" t="s">
        <v>244</v>
      </c>
      <c r="P1851">
        <v>211</v>
      </c>
      <c r="Q1851" t="s">
        <v>245</v>
      </c>
      <c r="R1851" t="s">
        <v>244</v>
      </c>
      <c r="T1851" t="s">
        <v>290</v>
      </c>
      <c r="U1851" t="s">
        <v>9755</v>
      </c>
      <c r="V1851">
        <v>3</v>
      </c>
      <c r="W1851">
        <v>12</v>
      </c>
      <c r="X1851" t="s">
        <v>218</v>
      </c>
      <c r="Z1851" t="s">
        <v>219</v>
      </c>
      <c r="AC1851">
        <v>0</v>
      </c>
      <c r="AE1851">
        <v>0</v>
      </c>
      <c r="AI1851" t="s">
        <v>220</v>
      </c>
      <c r="AJ1851" t="s">
        <v>221</v>
      </c>
      <c r="AK1851" s="15">
        <v>38015</v>
      </c>
      <c r="AL1851">
        <v>9272.5499999999993</v>
      </c>
      <c r="AM1851">
        <f t="shared" si="84"/>
        <v>46</v>
      </c>
      <c r="AN1851" t="str">
        <f t="shared" si="85"/>
        <v>44-48</v>
      </c>
      <c r="AO1851" t="str">
        <f t="shared" si="86"/>
        <v>8.000 a 9.999</v>
      </c>
    </row>
    <row r="1852" spans="1:41" x14ac:dyDescent="0.25">
      <c r="A1852" t="s">
        <v>6459</v>
      </c>
      <c r="B1852" t="s">
        <v>207</v>
      </c>
      <c r="C1852">
        <v>3208280</v>
      </c>
      <c r="D1852">
        <v>4902363674</v>
      </c>
      <c r="E1852" t="s">
        <v>6460</v>
      </c>
      <c r="F1852" t="s">
        <v>209</v>
      </c>
      <c r="G1852" t="s">
        <v>6461</v>
      </c>
      <c r="H1852" t="s">
        <v>225</v>
      </c>
      <c r="I1852" t="s">
        <v>212</v>
      </c>
      <c r="K1852" t="s">
        <v>213</v>
      </c>
      <c r="M1852">
        <v>954</v>
      </c>
      <c r="N1852" t="s">
        <v>6462</v>
      </c>
      <c r="O1852" t="s">
        <v>215</v>
      </c>
      <c r="P1852">
        <v>944</v>
      </c>
      <c r="Q1852" t="s">
        <v>313</v>
      </c>
      <c r="R1852" t="s">
        <v>215</v>
      </c>
      <c r="T1852" t="s">
        <v>217</v>
      </c>
      <c r="U1852" t="s">
        <v>9756</v>
      </c>
      <c r="V1852">
        <v>2</v>
      </c>
      <c r="W1852">
        <v>2</v>
      </c>
      <c r="X1852" t="s">
        <v>218</v>
      </c>
      <c r="Z1852" t="s">
        <v>219</v>
      </c>
      <c r="AC1852">
        <v>0</v>
      </c>
      <c r="AE1852">
        <v>0</v>
      </c>
      <c r="AI1852" t="s">
        <v>220</v>
      </c>
      <c r="AJ1852" t="s">
        <v>221</v>
      </c>
      <c r="AK1852" s="15">
        <v>44105</v>
      </c>
      <c r="AL1852">
        <v>5867.05</v>
      </c>
      <c r="AM1852">
        <f t="shared" si="84"/>
        <v>41</v>
      </c>
      <c r="AN1852" t="str">
        <f t="shared" si="85"/>
        <v>39-43</v>
      </c>
      <c r="AO1852" t="str">
        <f t="shared" si="86"/>
        <v>4.000 a 5.999</v>
      </c>
    </row>
    <row r="1853" spans="1:41" x14ac:dyDescent="0.25">
      <c r="A1853" t="s">
        <v>6463</v>
      </c>
      <c r="B1853" t="s">
        <v>239</v>
      </c>
      <c r="C1853">
        <v>1123360</v>
      </c>
      <c r="D1853">
        <v>57405123600</v>
      </c>
      <c r="E1853" t="s">
        <v>6464</v>
      </c>
      <c r="F1853" t="s">
        <v>209</v>
      </c>
      <c r="G1853" t="s">
        <v>6465</v>
      </c>
      <c r="H1853" t="s">
        <v>225</v>
      </c>
      <c r="I1853" t="s">
        <v>212</v>
      </c>
      <c r="K1853" t="s">
        <v>213</v>
      </c>
      <c r="L1853" t="s">
        <v>261</v>
      </c>
      <c r="M1853">
        <v>479</v>
      </c>
      <c r="N1853" t="s">
        <v>389</v>
      </c>
      <c r="O1853" t="s">
        <v>244</v>
      </c>
      <c r="P1853">
        <v>211</v>
      </c>
      <c r="Q1853" t="s">
        <v>245</v>
      </c>
      <c r="R1853" t="s">
        <v>244</v>
      </c>
      <c r="T1853" t="s">
        <v>217</v>
      </c>
      <c r="U1853" t="s">
        <v>9755</v>
      </c>
      <c r="V1853">
        <v>4</v>
      </c>
      <c r="W1853">
        <v>16</v>
      </c>
      <c r="X1853" t="s">
        <v>218</v>
      </c>
      <c r="Z1853" t="s">
        <v>219</v>
      </c>
      <c r="AC1853">
        <v>0</v>
      </c>
      <c r="AE1853">
        <v>0</v>
      </c>
      <c r="AI1853" t="s">
        <v>220</v>
      </c>
      <c r="AJ1853" t="s">
        <v>221</v>
      </c>
      <c r="AK1853" s="15">
        <v>34683</v>
      </c>
      <c r="AL1853">
        <v>9537.1299999999992</v>
      </c>
      <c r="AM1853">
        <f t="shared" si="84"/>
        <v>56</v>
      </c>
      <c r="AN1853" t="str">
        <f t="shared" si="85"/>
        <v>54-58</v>
      </c>
      <c r="AO1853" t="str">
        <f t="shared" si="86"/>
        <v>8.000 a 9.999</v>
      </c>
    </row>
    <row r="1854" spans="1:41" x14ac:dyDescent="0.25">
      <c r="A1854" t="s">
        <v>6466</v>
      </c>
      <c r="B1854" t="s">
        <v>239</v>
      </c>
      <c r="C1854">
        <v>1519630</v>
      </c>
      <c r="D1854">
        <v>57852723691</v>
      </c>
      <c r="E1854" t="s">
        <v>6467</v>
      </c>
      <c r="F1854" t="s">
        <v>209</v>
      </c>
      <c r="G1854" t="s">
        <v>6468</v>
      </c>
      <c r="H1854" t="s">
        <v>225</v>
      </c>
      <c r="I1854" t="s">
        <v>212</v>
      </c>
      <c r="K1854" t="s">
        <v>213</v>
      </c>
      <c r="L1854" t="s">
        <v>541</v>
      </c>
      <c r="M1854">
        <v>749</v>
      </c>
      <c r="N1854" t="s">
        <v>1089</v>
      </c>
      <c r="O1854" t="s">
        <v>283</v>
      </c>
      <c r="P1854">
        <v>743</v>
      </c>
      <c r="Q1854" t="s">
        <v>282</v>
      </c>
      <c r="R1854" t="s">
        <v>283</v>
      </c>
      <c r="T1854" t="s">
        <v>263</v>
      </c>
      <c r="U1854" t="s">
        <v>9756</v>
      </c>
      <c r="V1854">
        <v>4</v>
      </c>
      <c r="W1854">
        <v>11</v>
      </c>
      <c r="X1854" t="s">
        <v>218</v>
      </c>
      <c r="Z1854" t="s">
        <v>219</v>
      </c>
      <c r="AC1854">
        <v>0</v>
      </c>
      <c r="AE1854">
        <v>0</v>
      </c>
      <c r="AI1854" t="s">
        <v>220</v>
      </c>
      <c r="AJ1854" t="s">
        <v>221</v>
      </c>
      <c r="AK1854" s="15">
        <v>38742</v>
      </c>
      <c r="AL1854">
        <v>20826.16</v>
      </c>
      <c r="AM1854">
        <f t="shared" si="84"/>
        <v>57</v>
      </c>
      <c r="AN1854" t="str">
        <f t="shared" si="85"/>
        <v>54-58</v>
      </c>
      <c r="AO1854" t="str">
        <f t="shared" si="86"/>
        <v>20.000 ou mais</v>
      </c>
    </row>
    <row r="1855" spans="1:41" x14ac:dyDescent="0.25">
      <c r="A1855" t="s">
        <v>6469</v>
      </c>
      <c r="B1855" t="s">
        <v>207</v>
      </c>
      <c r="C1855">
        <v>2833907</v>
      </c>
      <c r="D1855">
        <v>1039115616</v>
      </c>
      <c r="E1855" t="s">
        <v>6470</v>
      </c>
      <c r="F1855" t="s">
        <v>209</v>
      </c>
      <c r="G1855" t="s">
        <v>6471</v>
      </c>
      <c r="H1855" t="s">
        <v>225</v>
      </c>
      <c r="I1855" t="s">
        <v>212</v>
      </c>
      <c r="K1855" t="s">
        <v>213</v>
      </c>
      <c r="M1855">
        <v>46</v>
      </c>
      <c r="N1855" t="s">
        <v>271</v>
      </c>
      <c r="O1855" t="s">
        <v>228</v>
      </c>
      <c r="P1855">
        <v>29</v>
      </c>
      <c r="Q1855" t="s">
        <v>229</v>
      </c>
      <c r="R1855" t="s">
        <v>215</v>
      </c>
      <c r="T1855" t="s">
        <v>230</v>
      </c>
      <c r="U1855" t="s">
        <v>9756</v>
      </c>
      <c r="V1855">
        <v>4</v>
      </c>
      <c r="W1855">
        <v>4</v>
      </c>
      <c r="X1855" t="s">
        <v>218</v>
      </c>
      <c r="Z1855" t="s">
        <v>219</v>
      </c>
      <c r="AC1855">
        <v>0</v>
      </c>
      <c r="AE1855">
        <v>0</v>
      </c>
      <c r="AI1855" t="s">
        <v>220</v>
      </c>
      <c r="AJ1855" t="s">
        <v>304</v>
      </c>
      <c r="AK1855" s="15">
        <v>40547</v>
      </c>
      <c r="AL1855">
        <v>8520.27</v>
      </c>
      <c r="AM1855">
        <f t="shared" si="84"/>
        <v>46</v>
      </c>
      <c r="AN1855" t="str">
        <f t="shared" si="85"/>
        <v>44-48</v>
      </c>
      <c r="AO1855" t="str">
        <f t="shared" si="86"/>
        <v>8.000 a 9.999</v>
      </c>
    </row>
    <row r="1856" spans="1:41" x14ac:dyDescent="0.25">
      <c r="A1856" t="s">
        <v>1642</v>
      </c>
      <c r="B1856" t="s">
        <v>207</v>
      </c>
      <c r="C1856">
        <v>413491</v>
      </c>
      <c r="D1856">
        <v>62985710600</v>
      </c>
      <c r="E1856" t="s">
        <v>6472</v>
      </c>
      <c r="F1856" t="s">
        <v>209</v>
      </c>
      <c r="G1856" t="s">
        <v>6473</v>
      </c>
      <c r="H1856" t="s">
        <v>225</v>
      </c>
      <c r="I1856" t="s">
        <v>212</v>
      </c>
      <c r="K1856" t="s">
        <v>242</v>
      </c>
      <c r="L1856" t="s">
        <v>5167</v>
      </c>
      <c r="M1856">
        <v>407</v>
      </c>
      <c r="N1856" t="s">
        <v>795</v>
      </c>
      <c r="O1856" t="s">
        <v>215</v>
      </c>
      <c r="P1856">
        <v>407</v>
      </c>
      <c r="Q1856" t="s">
        <v>795</v>
      </c>
      <c r="R1856" t="s">
        <v>215</v>
      </c>
      <c r="T1856" t="s">
        <v>462</v>
      </c>
      <c r="U1856" t="s">
        <v>9752</v>
      </c>
      <c r="V1856">
        <v>4</v>
      </c>
      <c r="W1856">
        <v>16</v>
      </c>
      <c r="X1856" t="s">
        <v>218</v>
      </c>
      <c r="Z1856" t="s">
        <v>219</v>
      </c>
      <c r="AC1856">
        <v>0</v>
      </c>
      <c r="AE1856">
        <v>0</v>
      </c>
      <c r="AI1856" t="s">
        <v>220</v>
      </c>
      <c r="AJ1856" t="s">
        <v>221</v>
      </c>
      <c r="AK1856" s="15">
        <v>33196</v>
      </c>
      <c r="AL1856">
        <v>2852.87</v>
      </c>
      <c r="AM1856">
        <f t="shared" si="84"/>
        <v>66</v>
      </c>
      <c r="AN1856" t="str">
        <f t="shared" si="85"/>
        <v>64-68</v>
      </c>
      <c r="AO1856" t="str">
        <f t="shared" si="86"/>
        <v>2.000 a 3.999</v>
      </c>
    </row>
    <row r="1857" spans="1:41" x14ac:dyDescent="0.25">
      <c r="A1857" t="s">
        <v>6474</v>
      </c>
      <c r="B1857" t="s">
        <v>239</v>
      </c>
      <c r="C1857">
        <v>1434403</v>
      </c>
      <c r="D1857">
        <v>2801375675</v>
      </c>
      <c r="E1857" t="s">
        <v>6475</v>
      </c>
      <c r="F1857" t="s">
        <v>209</v>
      </c>
      <c r="G1857" t="s">
        <v>6476</v>
      </c>
      <c r="H1857" t="s">
        <v>225</v>
      </c>
      <c r="I1857" t="s">
        <v>212</v>
      </c>
      <c r="K1857" t="s">
        <v>213</v>
      </c>
      <c r="L1857" t="s">
        <v>226</v>
      </c>
      <c r="M1857">
        <v>473</v>
      </c>
      <c r="N1857" t="s">
        <v>1369</v>
      </c>
      <c r="O1857" t="s">
        <v>244</v>
      </c>
      <c r="P1857">
        <v>211</v>
      </c>
      <c r="Q1857" t="s">
        <v>245</v>
      </c>
      <c r="R1857" t="s">
        <v>244</v>
      </c>
      <c r="T1857" t="s">
        <v>252</v>
      </c>
      <c r="U1857" t="s">
        <v>9754</v>
      </c>
      <c r="V1857">
        <v>4</v>
      </c>
      <c r="W1857">
        <v>13</v>
      </c>
      <c r="X1857" t="s">
        <v>218</v>
      </c>
      <c r="Z1857" t="s">
        <v>219</v>
      </c>
      <c r="AC1857">
        <v>0</v>
      </c>
      <c r="AE1857">
        <v>0</v>
      </c>
      <c r="AI1857" t="s">
        <v>220</v>
      </c>
      <c r="AJ1857" t="s">
        <v>221</v>
      </c>
      <c r="AK1857" s="15">
        <v>37931</v>
      </c>
      <c r="AL1857">
        <v>8711.42</v>
      </c>
      <c r="AM1857">
        <f t="shared" si="84"/>
        <v>52</v>
      </c>
      <c r="AN1857" t="str">
        <f t="shared" si="85"/>
        <v>49-53</v>
      </c>
      <c r="AO1857" t="str">
        <f t="shared" si="86"/>
        <v>8.000 a 9.999</v>
      </c>
    </row>
    <row r="1858" spans="1:41" x14ac:dyDescent="0.25">
      <c r="A1858" t="s">
        <v>6477</v>
      </c>
      <c r="B1858" t="s">
        <v>239</v>
      </c>
      <c r="C1858">
        <v>1914573</v>
      </c>
      <c r="D1858">
        <v>69158690697</v>
      </c>
      <c r="E1858" t="s">
        <v>6478</v>
      </c>
      <c r="F1858" t="s">
        <v>209</v>
      </c>
      <c r="G1858" t="s">
        <v>6479</v>
      </c>
      <c r="H1858" t="s">
        <v>225</v>
      </c>
      <c r="I1858" t="s">
        <v>212</v>
      </c>
      <c r="K1858" t="s">
        <v>213</v>
      </c>
      <c r="M1858">
        <v>765</v>
      </c>
      <c r="N1858" t="s">
        <v>1059</v>
      </c>
      <c r="O1858" t="s">
        <v>283</v>
      </c>
      <c r="P1858">
        <v>746</v>
      </c>
      <c r="Q1858" t="s">
        <v>289</v>
      </c>
      <c r="R1858" t="s">
        <v>283</v>
      </c>
      <c r="T1858" t="s">
        <v>230</v>
      </c>
      <c r="U1858" t="s">
        <v>9756</v>
      </c>
      <c r="V1858">
        <v>3</v>
      </c>
      <c r="W1858">
        <v>8</v>
      </c>
      <c r="X1858" t="s">
        <v>218</v>
      </c>
      <c r="Z1858" t="s">
        <v>219</v>
      </c>
      <c r="AC1858">
        <v>0</v>
      </c>
      <c r="AE1858">
        <v>0</v>
      </c>
      <c r="AI1858" t="s">
        <v>220</v>
      </c>
      <c r="AJ1858" t="s">
        <v>221</v>
      </c>
      <c r="AK1858" s="15">
        <v>40942</v>
      </c>
      <c r="AL1858">
        <v>10131.73</v>
      </c>
      <c r="AM1858">
        <f t="shared" si="84"/>
        <v>62</v>
      </c>
      <c r="AN1858" t="str">
        <f t="shared" si="85"/>
        <v>59-63</v>
      </c>
      <c r="AO1858" t="str">
        <f t="shared" si="86"/>
        <v>10.000 a 11.999</v>
      </c>
    </row>
    <row r="1859" spans="1:41" x14ac:dyDescent="0.25">
      <c r="A1859" t="s">
        <v>6480</v>
      </c>
      <c r="B1859" t="s">
        <v>239</v>
      </c>
      <c r="C1859">
        <v>1434868</v>
      </c>
      <c r="D1859">
        <v>27368742691</v>
      </c>
      <c r="E1859" t="s">
        <v>437</v>
      </c>
      <c r="F1859" t="s">
        <v>209</v>
      </c>
      <c r="G1859" t="s">
        <v>6481</v>
      </c>
      <c r="H1859" t="s">
        <v>211</v>
      </c>
      <c r="I1859" t="s">
        <v>212</v>
      </c>
      <c r="K1859" t="s">
        <v>242</v>
      </c>
      <c r="L1859" t="s">
        <v>6482</v>
      </c>
      <c r="M1859">
        <v>478</v>
      </c>
      <c r="N1859" t="s">
        <v>1195</v>
      </c>
      <c r="O1859" t="s">
        <v>244</v>
      </c>
      <c r="P1859">
        <v>211</v>
      </c>
      <c r="Q1859" t="s">
        <v>245</v>
      </c>
      <c r="R1859" t="s">
        <v>244</v>
      </c>
      <c r="T1859" t="s">
        <v>290</v>
      </c>
      <c r="U1859" t="s">
        <v>9755</v>
      </c>
      <c r="V1859">
        <v>1</v>
      </c>
      <c r="W1859">
        <v>13</v>
      </c>
      <c r="X1859" t="s">
        <v>218</v>
      </c>
      <c r="Z1859" t="s">
        <v>219</v>
      </c>
      <c r="AB1859" t="s">
        <v>320</v>
      </c>
      <c r="AC1859">
        <v>0</v>
      </c>
      <c r="AE1859">
        <v>0</v>
      </c>
      <c r="AG1859" t="s">
        <v>6483</v>
      </c>
      <c r="AH1859" t="s">
        <v>6484</v>
      </c>
      <c r="AI1859" t="s">
        <v>220</v>
      </c>
      <c r="AJ1859" t="s">
        <v>221</v>
      </c>
      <c r="AK1859" s="15">
        <v>37943</v>
      </c>
      <c r="AL1859">
        <v>4323.92</v>
      </c>
      <c r="AM1859">
        <f t="shared" ref="AM1859:AM1922" si="87">(YEAR($AR$3))-YEAR(E1859)</f>
        <v>63</v>
      </c>
      <c r="AN1859" t="str">
        <f t="shared" ref="AN1859:AN1922" si="88">VLOOKUP(AM1859,$AT$3:$AU$14,2,1)</f>
        <v>59-63</v>
      </c>
      <c r="AO1859" t="str">
        <f t="shared" ref="AO1859:AO1922" si="89">VLOOKUP(AL1859,$AV$3:$AW$13,2,1)</f>
        <v>4.000 a 5.999</v>
      </c>
    </row>
    <row r="1860" spans="1:41" x14ac:dyDescent="0.25">
      <c r="A1860" t="s">
        <v>6485</v>
      </c>
      <c r="B1860" t="s">
        <v>239</v>
      </c>
      <c r="C1860">
        <v>2273696</v>
      </c>
      <c r="D1860">
        <v>3682813616</v>
      </c>
      <c r="E1860" t="s">
        <v>6486</v>
      </c>
      <c r="F1860" t="s">
        <v>209</v>
      </c>
      <c r="G1860" t="s">
        <v>6487</v>
      </c>
      <c r="H1860" t="s">
        <v>225</v>
      </c>
      <c r="I1860" t="s">
        <v>212</v>
      </c>
      <c r="K1860" t="s">
        <v>213</v>
      </c>
      <c r="M1860">
        <v>479</v>
      </c>
      <c r="N1860" t="s">
        <v>389</v>
      </c>
      <c r="O1860" t="s">
        <v>244</v>
      </c>
      <c r="P1860">
        <v>211</v>
      </c>
      <c r="Q1860" t="s">
        <v>245</v>
      </c>
      <c r="R1860" t="s">
        <v>244</v>
      </c>
      <c r="T1860" t="s">
        <v>217</v>
      </c>
      <c r="U1860" t="s">
        <v>9755</v>
      </c>
      <c r="V1860">
        <v>4</v>
      </c>
      <c r="W1860">
        <v>5</v>
      </c>
      <c r="X1860" t="s">
        <v>218</v>
      </c>
      <c r="Z1860" t="s">
        <v>219</v>
      </c>
      <c r="AC1860">
        <v>0</v>
      </c>
      <c r="AE1860">
        <v>0</v>
      </c>
      <c r="AI1860" t="s">
        <v>220</v>
      </c>
      <c r="AJ1860" t="s">
        <v>221</v>
      </c>
      <c r="AK1860" s="15">
        <v>42380</v>
      </c>
      <c r="AL1860">
        <v>8742.81</v>
      </c>
      <c r="AM1860">
        <f t="shared" si="87"/>
        <v>52</v>
      </c>
      <c r="AN1860" t="str">
        <f t="shared" si="88"/>
        <v>49-53</v>
      </c>
      <c r="AO1860" t="str">
        <f t="shared" si="89"/>
        <v>8.000 a 9.999</v>
      </c>
    </row>
    <row r="1861" spans="1:41" x14ac:dyDescent="0.25">
      <c r="A1861" t="s">
        <v>1495</v>
      </c>
      <c r="B1861" t="s">
        <v>207</v>
      </c>
      <c r="C1861">
        <v>1827379</v>
      </c>
      <c r="D1861">
        <v>3379458880</v>
      </c>
      <c r="E1861" t="s">
        <v>6488</v>
      </c>
      <c r="F1861" t="s">
        <v>209</v>
      </c>
      <c r="G1861" t="s">
        <v>1077</v>
      </c>
      <c r="H1861" t="s">
        <v>225</v>
      </c>
      <c r="I1861" t="s">
        <v>212</v>
      </c>
      <c r="K1861" t="s">
        <v>213</v>
      </c>
      <c r="M1861">
        <v>816</v>
      </c>
      <c r="N1861" t="s">
        <v>582</v>
      </c>
      <c r="O1861" t="s">
        <v>215</v>
      </c>
      <c r="P1861">
        <v>808</v>
      </c>
      <c r="Q1861" t="s">
        <v>583</v>
      </c>
      <c r="R1861" t="s">
        <v>215</v>
      </c>
      <c r="T1861" t="s">
        <v>252</v>
      </c>
      <c r="U1861" t="s">
        <v>9755</v>
      </c>
      <c r="V1861">
        <v>4</v>
      </c>
      <c r="W1861">
        <v>9</v>
      </c>
      <c r="X1861" t="s">
        <v>218</v>
      </c>
      <c r="Z1861" t="s">
        <v>219</v>
      </c>
      <c r="AC1861">
        <v>0</v>
      </c>
      <c r="AE1861">
        <v>0</v>
      </c>
      <c r="AI1861" t="s">
        <v>220</v>
      </c>
      <c r="AJ1861" t="s">
        <v>221</v>
      </c>
      <c r="AK1861" s="15">
        <v>40512</v>
      </c>
      <c r="AL1861">
        <v>4664.99</v>
      </c>
      <c r="AM1861">
        <f t="shared" si="87"/>
        <v>63</v>
      </c>
      <c r="AN1861" t="str">
        <f t="shared" si="88"/>
        <v>59-63</v>
      </c>
      <c r="AO1861" t="str">
        <f t="shared" si="89"/>
        <v>4.000 a 5.999</v>
      </c>
    </row>
    <row r="1862" spans="1:41" x14ac:dyDescent="0.25">
      <c r="A1862" t="s">
        <v>6489</v>
      </c>
      <c r="B1862" t="s">
        <v>239</v>
      </c>
      <c r="C1862">
        <v>2123520</v>
      </c>
      <c r="D1862">
        <v>62992740691</v>
      </c>
      <c r="E1862" t="s">
        <v>6490</v>
      </c>
      <c r="F1862" t="s">
        <v>209</v>
      </c>
      <c r="G1862" t="s">
        <v>6491</v>
      </c>
      <c r="H1862" t="s">
        <v>225</v>
      </c>
      <c r="I1862" t="s">
        <v>212</v>
      </c>
      <c r="K1862" t="s">
        <v>213</v>
      </c>
      <c r="L1862" t="s">
        <v>1477</v>
      </c>
      <c r="M1862">
        <v>769</v>
      </c>
      <c r="N1862" t="s">
        <v>288</v>
      </c>
      <c r="O1862" t="s">
        <v>283</v>
      </c>
      <c r="P1862">
        <v>746</v>
      </c>
      <c r="Q1862" t="s">
        <v>289</v>
      </c>
      <c r="R1862" t="s">
        <v>283</v>
      </c>
      <c r="T1862" t="s">
        <v>217</v>
      </c>
      <c r="U1862" t="s">
        <v>9755</v>
      </c>
      <c r="V1862">
        <v>4</v>
      </c>
      <c r="W1862">
        <v>16</v>
      </c>
      <c r="X1862" t="s">
        <v>218</v>
      </c>
      <c r="Z1862" t="s">
        <v>219</v>
      </c>
      <c r="AC1862">
        <v>0</v>
      </c>
      <c r="AE1862">
        <v>0</v>
      </c>
      <c r="AI1862" t="s">
        <v>220</v>
      </c>
      <c r="AJ1862" t="s">
        <v>291</v>
      </c>
      <c r="AK1862" s="15">
        <v>37958</v>
      </c>
      <c r="AL1862">
        <v>7990.08</v>
      </c>
      <c r="AM1862">
        <f t="shared" si="87"/>
        <v>53</v>
      </c>
      <c r="AN1862" t="str">
        <f t="shared" si="88"/>
        <v>49-53</v>
      </c>
      <c r="AO1862" t="str">
        <f t="shared" si="89"/>
        <v>6.000 a 7.999</v>
      </c>
    </row>
    <row r="1863" spans="1:41" x14ac:dyDescent="0.25">
      <c r="A1863" t="s">
        <v>6492</v>
      </c>
      <c r="B1863" t="s">
        <v>239</v>
      </c>
      <c r="C1863">
        <v>1123546</v>
      </c>
      <c r="D1863">
        <v>64662624649</v>
      </c>
      <c r="E1863" t="s">
        <v>6493</v>
      </c>
      <c r="F1863" t="s">
        <v>209</v>
      </c>
      <c r="G1863" t="s">
        <v>6494</v>
      </c>
      <c r="H1863" t="s">
        <v>225</v>
      </c>
      <c r="I1863" t="s">
        <v>212</v>
      </c>
      <c r="K1863" t="s">
        <v>213</v>
      </c>
      <c r="L1863" t="s">
        <v>534</v>
      </c>
      <c r="M1863">
        <v>490</v>
      </c>
      <c r="N1863" t="s">
        <v>770</v>
      </c>
      <c r="O1863" t="s">
        <v>244</v>
      </c>
      <c r="P1863">
        <v>211</v>
      </c>
      <c r="Q1863" t="s">
        <v>245</v>
      </c>
      <c r="R1863" t="s">
        <v>244</v>
      </c>
      <c r="T1863" t="s">
        <v>771</v>
      </c>
      <c r="U1863" t="s">
        <v>9754</v>
      </c>
      <c r="V1863">
        <v>4</v>
      </c>
      <c r="W1863">
        <v>16</v>
      </c>
      <c r="X1863" t="s">
        <v>218</v>
      </c>
      <c r="Z1863" t="s">
        <v>219</v>
      </c>
      <c r="AC1863">
        <v>0</v>
      </c>
      <c r="AE1863">
        <v>0</v>
      </c>
      <c r="AI1863" t="s">
        <v>220</v>
      </c>
      <c r="AJ1863" t="s">
        <v>221</v>
      </c>
      <c r="AK1863" s="15">
        <v>34713</v>
      </c>
      <c r="AL1863">
        <v>9284.9500000000007</v>
      </c>
      <c r="AM1863">
        <f t="shared" si="87"/>
        <v>55</v>
      </c>
      <c r="AN1863" t="str">
        <f t="shared" si="88"/>
        <v>54-58</v>
      </c>
      <c r="AO1863" t="str">
        <f t="shared" si="89"/>
        <v>8.000 a 9.999</v>
      </c>
    </row>
    <row r="1864" spans="1:41" x14ac:dyDescent="0.25">
      <c r="A1864" t="s">
        <v>6495</v>
      </c>
      <c r="B1864" t="s">
        <v>239</v>
      </c>
      <c r="C1864">
        <v>1434329</v>
      </c>
      <c r="D1864">
        <v>39334376600</v>
      </c>
      <c r="E1864" t="s">
        <v>6496</v>
      </c>
      <c r="F1864" t="s">
        <v>209</v>
      </c>
      <c r="G1864" t="s">
        <v>6497</v>
      </c>
      <c r="H1864" t="s">
        <v>287</v>
      </c>
      <c r="I1864" t="s">
        <v>212</v>
      </c>
      <c r="K1864" t="s">
        <v>213</v>
      </c>
      <c r="L1864" t="s">
        <v>261</v>
      </c>
      <c r="M1864">
        <v>486</v>
      </c>
      <c r="N1864" t="s">
        <v>2061</v>
      </c>
      <c r="O1864" t="s">
        <v>244</v>
      </c>
      <c r="P1864">
        <v>211</v>
      </c>
      <c r="Q1864" t="s">
        <v>245</v>
      </c>
      <c r="R1864" t="s">
        <v>244</v>
      </c>
      <c r="T1864" t="s">
        <v>217</v>
      </c>
      <c r="U1864" t="s">
        <v>9754</v>
      </c>
      <c r="V1864">
        <v>4</v>
      </c>
      <c r="W1864">
        <v>13</v>
      </c>
      <c r="X1864" t="s">
        <v>218</v>
      </c>
      <c r="Z1864" t="s">
        <v>219</v>
      </c>
      <c r="AC1864">
        <v>0</v>
      </c>
      <c r="AE1864">
        <v>0</v>
      </c>
      <c r="AI1864" t="s">
        <v>220</v>
      </c>
      <c r="AJ1864" t="s">
        <v>221</v>
      </c>
      <c r="AK1864" s="15">
        <v>37931</v>
      </c>
      <c r="AL1864">
        <v>6836.95</v>
      </c>
      <c r="AM1864">
        <f t="shared" si="87"/>
        <v>61</v>
      </c>
      <c r="AN1864" t="str">
        <f t="shared" si="88"/>
        <v>59-63</v>
      </c>
      <c r="AO1864" t="str">
        <f t="shared" si="89"/>
        <v>6.000 a 7.999</v>
      </c>
    </row>
    <row r="1865" spans="1:41" x14ac:dyDescent="0.25">
      <c r="A1865" t="s">
        <v>6498</v>
      </c>
      <c r="B1865" t="s">
        <v>239</v>
      </c>
      <c r="C1865">
        <v>412226</v>
      </c>
      <c r="D1865">
        <v>36047074634</v>
      </c>
      <c r="E1865" t="s">
        <v>6499</v>
      </c>
      <c r="F1865" t="s">
        <v>209</v>
      </c>
      <c r="G1865" t="s">
        <v>6500</v>
      </c>
      <c r="H1865" t="s">
        <v>225</v>
      </c>
      <c r="I1865" t="s">
        <v>212</v>
      </c>
      <c r="K1865" t="s">
        <v>213</v>
      </c>
      <c r="L1865" t="s">
        <v>934</v>
      </c>
      <c r="M1865">
        <v>771</v>
      </c>
      <c r="N1865" t="s">
        <v>303</v>
      </c>
      <c r="O1865" t="s">
        <v>283</v>
      </c>
      <c r="P1865">
        <v>746</v>
      </c>
      <c r="Q1865" t="s">
        <v>289</v>
      </c>
      <c r="R1865" t="s">
        <v>283</v>
      </c>
      <c r="T1865" t="s">
        <v>217</v>
      </c>
      <c r="U1865" t="s">
        <v>9756</v>
      </c>
      <c r="V1865">
        <v>1</v>
      </c>
      <c r="W1865">
        <v>16</v>
      </c>
      <c r="X1865" t="s">
        <v>218</v>
      </c>
      <c r="Z1865" t="s">
        <v>219</v>
      </c>
      <c r="AC1865">
        <v>0</v>
      </c>
      <c r="AE1865">
        <v>0</v>
      </c>
      <c r="AI1865" t="s">
        <v>220</v>
      </c>
      <c r="AJ1865" t="s">
        <v>221</v>
      </c>
      <c r="AK1865" s="15">
        <v>30438</v>
      </c>
      <c r="AL1865">
        <v>26133.42</v>
      </c>
      <c r="AM1865">
        <f t="shared" si="87"/>
        <v>68</v>
      </c>
      <c r="AN1865" t="str">
        <f t="shared" si="88"/>
        <v>64-68</v>
      </c>
      <c r="AO1865" t="str">
        <f t="shared" si="89"/>
        <v>20.000 ou mais</v>
      </c>
    </row>
    <row r="1866" spans="1:41" x14ac:dyDescent="0.25">
      <c r="A1866" t="s">
        <v>6501</v>
      </c>
      <c r="B1866" t="s">
        <v>239</v>
      </c>
      <c r="C1866">
        <v>2445133</v>
      </c>
      <c r="D1866">
        <v>3757527658</v>
      </c>
      <c r="E1866" t="s">
        <v>6502</v>
      </c>
      <c r="F1866" t="s">
        <v>209</v>
      </c>
      <c r="G1866" t="s">
        <v>6503</v>
      </c>
      <c r="H1866" t="s">
        <v>225</v>
      </c>
      <c r="I1866" t="s">
        <v>212</v>
      </c>
      <c r="K1866" t="s">
        <v>242</v>
      </c>
      <c r="L1866" t="s">
        <v>256</v>
      </c>
      <c r="M1866">
        <v>746</v>
      </c>
      <c r="N1866" t="s">
        <v>289</v>
      </c>
      <c r="O1866" t="s">
        <v>283</v>
      </c>
      <c r="P1866">
        <v>746</v>
      </c>
      <c r="Q1866" t="s">
        <v>289</v>
      </c>
      <c r="R1866" t="s">
        <v>283</v>
      </c>
      <c r="T1866" t="s">
        <v>327</v>
      </c>
      <c r="U1866" t="s">
        <v>9756</v>
      </c>
      <c r="V1866">
        <v>1</v>
      </c>
      <c r="W1866">
        <v>11</v>
      </c>
      <c r="X1866" t="s">
        <v>218</v>
      </c>
      <c r="Z1866" t="s">
        <v>219</v>
      </c>
      <c r="AB1866" t="s">
        <v>2129</v>
      </c>
      <c r="AC1866">
        <v>0</v>
      </c>
      <c r="AE1866">
        <v>0</v>
      </c>
      <c r="AG1866" t="s">
        <v>6504</v>
      </c>
      <c r="AH1866" t="s">
        <v>6505</v>
      </c>
      <c r="AI1866" t="s">
        <v>220</v>
      </c>
      <c r="AJ1866" t="s">
        <v>221</v>
      </c>
      <c r="AK1866" s="15">
        <v>38761</v>
      </c>
      <c r="AL1866">
        <v>0</v>
      </c>
      <c r="AM1866">
        <f t="shared" si="87"/>
        <v>44</v>
      </c>
      <c r="AN1866" t="str">
        <f t="shared" si="88"/>
        <v>44-48</v>
      </c>
      <c r="AO1866" t="str">
        <f t="shared" si="89"/>
        <v>até 1.999</v>
      </c>
    </row>
    <row r="1867" spans="1:41" x14ac:dyDescent="0.25">
      <c r="A1867" t="s">
        <v>988</v>
      </c>
      <c r="B1867" t="s">
        <v>207</v>
      </c>
      <c r="C1867">
        <v>413665</v>
      </c>
      <c r="D1867">
        <v>48497177649</v>
      </c>
      <c r="E1867" t="s">
        <v>6506</v>
      </c>
      <c r="F1867" t="s">
        <v>209</v>
      </c>
      <c r="G1867" t="s">
        <v>6507</v>
      </c>
      <c r="H1867" t="s">
        <v>225</v>
      </c>
      <c r="I1867" t="s">
        <v>212</v>
      </c>
      <c r="K1867" t="s">
        <v>213</v>
      </c>
      <c r="L1867" t="s">
        <v>637</v>
      </c>
      <c r="M1867">
        <v>861</v>
      </c>
      <c r="N1867" t="s">
        <v>5612</v>
      </c>
      <c r="O1867" t="s">
        <v>215</v>
      </c>
      <c r="P1867">
        <v>294</v>
      </c>
      <c r="Q1867" t="s">
        <v>646</v>
      </c>
      <c r="R1867" t="s">
        <v>362</v>
      </c>
      <c r="T1867" t="s">
        <v>499</v>
      </c>
      <c r="U1867" t="s">
        <v>9752</v>
      </c>
      <c r="V1867">
        <v>4</v>
      </c>
      <c r="W1867">
        <v>16</v>
      </c>
      <c r="X1867" t="s">
        <v>218</v>
      </c>
      <c r="Z1867" t="s">
        <v>219</v>
      </c>
      <c r="AC1867">
        <v>0</v>
      </c>
      <c r="AE1867">
        <v>0</v>
      </c>
      <c r="AI1867" t="s">
        <v>220</v>
      </c>
      <c r="AJ1867" t="s">
        <v>221</v>
      </c>
      <c r="AK1867" s="15">
        <v>33644</v>
      </c>
      <c r="AL1867">
        <v>3518.39</v>
      </c>
      <c r="AM1867">
        <f t="shared" si="87"/>
        <v>66</v>
      </c>
      <c r="AN1867" t="str">
        <f t="shared" si="88"/>
        <v>64-68</v>
      </c>
      <c r="AO1867" t="str">
        <f t="shared" si="89"/>
        <v>2.000 a 3.999</v>
      </c>
    </row>
    <row r="1868" spans="1:41" x14ac:dyDescent="0.25">
      <c r="A1868" t="s">
        <v>6508</v>
      </c>
      <c r="B1868" t="s">
        <v>239</v>
      </c>
      <c r="C1868">
        <v>1362111</v>
      </c>
      <c r="D1868">
        <v>81495374653</v>
      </c>
      <c r="E1868" t="s">
        <v>6509</v>
      </c>
      <c r="F1868" t="s">
        <v>209</v>
      </c>
      <c r="G1868" t="s">
        <v>6510</v>
      </c>
      <c r="H1868" t="s">
        <v>225</v>
      </c>
      <c r="I1868" t="s">
        <v>212</v>
      </c>
      <c r="K1868" t="s">
        <v>213</v>
      </c>
      <c r="L1868" t="s">
        <v>6511</v>
      </c>
      <c r="M1868">
        <v>482</v>
      </c>
      <c r="N1868" t="s">
        <v>336</v>
      </c>
      <c r="O1868" t="s">
        <v>244</v>
      </c>
      <c r="P1868">
        <v>211</v>
      </c>
      <c r="Q1868" t="s">
        <v>245</v>
      </c>
      <c r="R1868" t="s">
        <v>244</v>
      </c>
      <c r="T1868" t="s">
        <v>217</v>
      </c>
      <c r="U1868" t="s">
        <v>9754</v>
      </c>
      <c r="V1868">
        <v>4</v>
      </c>
      <c r="W1868">
        <v>13</v>
      </c>
      <c r="X1868" t="s">
        <v>218</v>
      </c>
      <c r="Z1868" t="s">
        <v>219</v>
      </c>
      <c r="AC1868">
        <v>0</v>
      </c>
      <c r="AE1868">
        <v>0</v>
      </c>
      <c r="AI1868" t="s">
        <v>220</v>
      </c>
      <c r="AJ1868" t="s">
        <v>221</v>
      </c>
      <c r="AK1868" s="15">
        <v>37513</v>
      </c>
      <c r="AL1868">
        <v>7111.87</v>
      </c>
      <c r="AM1868">
        <f t="shared" si="87"/>
        <v>54</v>
      </c>
      <c r="AN1868" t="str">
        <f t="shared" si="88"/>
        <v>54-58</v>
      </c>
      <c r="AO1868" t="str">
        <f t="shared" si="89"/>
        <v>6.000 a 7.999</v>
      </c>
    </row>
    <row r="1869" spans="1:41" x14ac:dyDescent="0.25">
      <c r="A1869" t="s">
        <v>6512</v>
      </c>
      <c r="B1869" t="s">
        <v>239</v>
      </c>
      <c r="C1869">
        <v>1629781</v>
      </c>
      <c r="D1869">
        <v>6264969850</v>
      </c>
      <c r="E1869" t="s">
        <v>6513</v>
      </c>
      <c r="F1869" t="s">
        <v>209</v>
      </c>
      <c r="G1869" t="s">
        <v>6514</v>
      </c>
      <c r="H1869" t="s">
        <v>225</v>
      </c>
      <c r="I1869" t="s">
        <v>212</v>
      </c>
      <c r="K1869" t="s">
        <v>317</v>
      </c>
      <c r="M1869">
        <v>211</v>
      </c>
      <c r="N1869" t="s">
        <v>245</v>
      </c>
      <c r="O1869" t="s">
        <v>244</v>
      </c>
      <c r="P1869">
        <v>211</v>
      </c>
      <c r="Q1869" t="s">
        <v>245</v>
      </c>
      <c r="R1869" t="s">
        <v>244</v>
      </c>
      <c r="T1869" t="s">
        <v>217</v>
      </c>
      <c r="U1869" t="s">
        <v>9756</v>
      </c>
      <c r="V1869">
        <v>4</v>
      </c>
      <c r="W1869">
        <v>10</v>
      </c>
      <c r="X1869" t="s">
        <v>218</v>
      </c>
      <c r="Z1869" t="s">
        <v>219</v>
      </c>
      <c r="AC1869">
        <v>26254</v>
      </c>
      <c r="AD1869" t="s">
        <v>372</v>
      </c>
      <c r="AE1869">
        <v>0</v>
      </c>
      <c r="AI1869" t="s">
        <v>220</v>
      </c>
      <c r="AJ1869" t="s">
        <v>221</v>
      </c>
      <c r="AK1869" s="15">
        <v>40603</v>
      </c>
      <c r="AL1869">
        <v>10085.290000000001</v>
      </c>
      <c r="AM1869">
        <f t="shared" si="87"/>
        <v>56</v>
      </c>
      <c r="AN1869" t="str">
        <f t="shared" si="88"/>
        <v>54-58</v>
      </c>
      <c r="AO1869" t="str">
        <f t="shared" si="89"/>
        <v>10.000 a 11.999</v>
      </c>
    </row>
    <row r="1870" spans="1:41" x14ac:dyDescent="0.25">
      <c r="A1870" t="s">
        <v>6515</v>
      </c>
      <c r="B1870" t="s">
        <v>207</v>
      </c>
      <c r="C1870">
        <v>1123312</v>
      </c>
      <c r="D1870">
        <v>67799680644</v>
      </c>
      <c r="E1870" t="s">
        <v>6516</v>
      </c>
      <c r="F1870" t="s">
        <v>209</v>
      </c>
      <c r="G1870" t="s">
        <v>6517</v>
      </c>
      <c r="H1870" t="s">
        <v>225</v>
      </c>
      <c r="I1870" t="s">
        <v>212</v>
      </c>
      <c r="K1870" t="s">
        <v>242</v>
      </c>
      <c r="L1870" t="s">
        <v>6518</v>
      </c>
      <c r="M1870">
        <v>301</v>
      </c>
      <c r="N1870" t="s">
        <v>297</v>
      </c>
      <c r="O1870" t="s">
        <v>298</v>
      </c>
      <c r="P1870">
        <v>301</v>
      </c>
      <c r="Q1870" t="s">
        <v>297</v>
      </c>
      <c r="R1870" t="s">
        <v>298</v>
      </c>
      <c r="T1870" t="s">
        <v>217</v>
      </c>
      <c r="U1870" t="s">
        <v>9755</v>
      </c>
      <c r="V1870">
        <v>4</v>
      </c>
      <c r="W1870">
        <v>16</v>
      </c>
      <c r="X1870" t="s">
        <v>218</v>
      </c>
      <c r="Z1870" t="s">
        <v>219</v>
      </c>
      <c r="AC1870">
        <v>0</v>
      </c>
      <c r="AE1870">
        <v>0</v>
      </c>
      <c r="AI1870" t="s">
        <v>220</v>
      </c>
      <c r="AJ1870" t="s">
        <v>221</v>
      </c>
      <c r="AK1870" s="15">
        <v>34624</v>
      </c>
      <c r="AL1870">
        <v>6528.48</v>
      </c>
      <c r="AM1870">
        <f t="shared" si="87"/>
        <v>54</v>
      </c>
      <c r="AN1870" t="str">
        <f t="shared" si="88"/>
        <v>54-58</v>
      </c>
      <c r="AO1870" t="str">
        <f t="shared" si="89"/>
        <v>6.000 a 7.999</v>
      </c>
    </row>
    <row r="1871" spans="1:41" x14ac:dyDescent="0.25">
      <c r="A1871" t="s">
        <v>6519</v>
      </c>
      <c r="B1871" t="s">
        <v>239</v>
      </c>
      <c r="C1871">
        <v>2236275</v>
      </c>
      <c r="D1871">
        <v>79436129653</v>
      </c>
      <c r="E1871" t="s">
        <v>6520</v>
      </c>
      <c r="F1871" t="s">
        <v>209</v>
      </c>
      <c r="G1871" t="s">
        <v>6521</v>
      </c>
      <c r="H1871" t="s">
        <v>225</v>
      </c>
      <c r="I1871" t="s">
        <v>212</v>
      </c>
      <c r="K1871" t="s">
        <v>213</v>
      </c>
      <c r="M1871">
        <v>212</v>
      </c>
      <c r="N1871" t="s">
        <v>1668</v>
      </c>
      <c r="O1871" t="s">
        <v>244</v>
      </c>
      <c r="P1871">
        <v>211</v>
      </c>
      <c r="Q1871" t="s">
        <v>245</v>
      </c>
      <c r="R1871" t="s">
        <v>244</v>
      </c>
      <c r="S1871" t="s">
        <v>2042</v>
      </c>
      <c r="T1871" t="s">
        <v>217</v>
      </c>
      <c r="U1871" t="s">
        <v>9755</v>
      </c>
      <c r="V1871">
        <v>4</v>
      </c>
      <c r="W1871">
        <v>5</v>
      </c>
      <c r="X1871" t="s">
        <v>218</v>
      </c>
      <c r="Z1871" t="s">
        <v>219</v>
      </c>
      <c r="AC1871">
        <v>0</v>
      </c>
      <c r="AE1871">
        <v>0</v>
      </c>
      <c r="AI1871" t="s">
        <v>220</v>
      </c>
      <c r="AJ1871" t="s">
        <v>221</v>
      </c>
      <c r="AK1871" s="15">
        <v>42186</v>
      </c>
      <c r="AL1871">
        <v>4477.79</v>
      </c>
      <c r="AM1871">
        <f t="shared" si="87"/>
        <v>51</v>
      </c>
      <c r="AN1871" t="str">
        <f t="shared" si="88"/>
        <v>49-53</v>
      </c>
      <c r="AO1871" t="str">
        <f t="shared" si="89"/>
        <v>4.000 a 5.999</v>
      </c>
    </row>
    <row r="1872" spans="1:41" x14ac:dyDescent="0.25">
      <c r="A1872" t="s">
        <v>6522</v>
      </c>
      <c r="B1872" t="s">
        <v>239</v>
      </c>
      <c r="C1872">
        <v>2362662</v>
      </c>
      <c r="D1872">
        <v>4987812673</v>
      </c>
      <c r="E1872" t="s">
        <v>6523</v>
      </c>
      <c r="F1872" t="s">
        <v>209</v>
      </c>
      <c r="G1872" t="s">
        <v>6524</v>
      </c>
      <c r="H1872" t="s">
        <v>225</v>
      </c>
      <c r="I1872" t="s">
        <v>212</v>
      </c>
      <c r="K1872" t="s">
        <v>213</v>
      </c>
      <c r="L1872" t="s">
        <v>261</v>
      </c>
      <c r="M1872">
        <v>491</v>
      </c>
      <c r="N1872" t="s">
        <v>935</v>
      </c>
      <c r="O1872" t="s">
        <v>244</v>
      </c>
      <c r="P1872">
        <v>211</v>
      </c>
      <c r="Q1872" t="s">
        <v>245</v>
      </c>
      <c r="R1872" t="s">
        <v>244</v>
      </c>
      <c r="T1872" t="s">
        <v>217</v>
      </c>
      <c r="U1872" t="s">
        <v>9756</v>
      </c>
      <c r="V1872">
        <v>4</v>
      </c>
      <c r="W1872">
        <v>13</v>
      </c>
      <c r="X1872" t="s">
        <v>218</v>
      </c>
      <c r="Z1872" t="s">
        <v>219</v>
      </c>
      <c r="AC1872">
        <v>0</v>
      </c>
      <c r="AE1872">
        <v>0</v>
      </c>
      <c r="AI1872" t="s">
        <v>220</v>
      </c>
      <c r="AJ1872" t="s">
        <v>221</v>
      </c>
      <c r="AK1872" s="15">
        <v>38134</v>
      </c>
      <c r="AL1872">
        <v>10389.780000000001</v>
      </c>
      <c r="AM1872">
        <f t="shared" si="87"/>
        <v>40</v>
      </c>
      <c r="AN1872" t="str">
        <f t="shared" si="88"/>
        <v>39-43</v>
      </c>
      <c r="AO1872" t="str">
        <f t="shared" si="89"/>
        <v>10.000 a 11.999</v>
      </c>
    </row>
    <row r="1873" spans="1:41" x14ac:dyDescent="0.25">
      <c r="A1873" t="s">
        <v>6525</v>
      </c>
      <c r="B1873" t="s">
        <v>207</v>
      </c>
      <c r="C1873">
        <v>1035099</v>
      </c>
      <c r="D1873">
        <v>35123419691</v>
      </c>
      <c r="E1873" t="s">
        <v>6526</v>
      </c>
      <c r="F1873" t="s">
        <v>209</v>
      </c>
      <c r="G1873" t="s">
        <v>6527</v>
      </c>
      <c r="H1873" t="s">
        <v>335</v>
      </c>
      <c r="I1873" t="s">
        <v>212</v>
      </c>
      <c r="K1873" t="s">
        <v>213</v>
      </c>
      <c r="L1873" t="s">
        <v>6528</v>
      </c>
      <c r="M1873">
        <v>861</v>
      </c>
      <c r="N1873" t="s">
        <v>5612</v>
      </c>
      <c r="O1873" t="s">
        <v>215</v>
      </c>
      <c r="P1873">
        <v>294</v>
      </c>
      <c r="Q1873" t="s">
        <v>646</v>
      </c>
      <c r="R1873" t="s">
        <v>362</v>
      </c>
      <c r="T1873" t="s">
        <v>499</v>
      </c>
      <c r="U1873" t="s">
        <v>9754</v>
      </c>
      <c r="V1873">
        <v>4</v>
      </c>
      <c r="W1873">
        <v>16</v>
      </c>
      <c r="X1873" t="s">
        <v>218</v>
      </c>
      <c r="Z1873" t="s">
        <v>219</v>
      </c>
      <c r="AC1873">
        <v>0</v>
      </c>
      <c r="AE1873">
        <v>0</v>
      </c>
      <c r="AI1873" t="s">
        <v>220</v>
      </c>
      <c r="AJ1873" t="s">
        <v>221</v>
      </c>
      <c r="AK1873" s="15">
        <v>34045</v>
      </c>
      <c r="AL1873">
        <v>5295.15</v>
      </c>
      <c r="AM1873">
        <f t="shared" si="87"/>
        <v>66</v>
      </c>
      <c r="AN1873" t="str">
        <f t="shared" si="88"/>
        <v>64-68</v>
      </c>
      <c r="AO1873" t="str">
        <f t="shared" si="89"/>
        <v>4.000 a 5.999</v>
      </c>
    </row>
    <row r="1874" spans="1:41" x14ac:dyDescent="0.25">
      <c r="A1874" t="s">
        <v>6529</v>
      </c>
      <c r="B1874" t="s">
        <v>239</v>
      </c>
      <c r="C1874">
        <v>410022</v>
      </c>
      <c r="D1874">
        <v>32054025615</v>
      </c>
      <c r="E1874" t="s">
        <v>6530</v>
      </c>
      <c r="F1874" t="s">
        <v>209</v>
      </c>
      <c r="G1874" t="s">
        <v>6531</v>
      </c>
      <c r="H1874" t="s">
        <v>211</v>
      </c>
      <c r="I1874" t="s">
        <v>212</v>
      </c>
      <c r="K1874" t="s">
        <v>213</v>
      </c>
      <c r="L1874" t="s">
        <v>5062</v>
      </c>
      <c r="M1874">
        <v>488</v>
      </c>
      <c r="N1874" t="s">
        <v>393</v>
      </c>
      <c r="O1874" t="s">
        <v>244</v>
      </c>
      <c r="P1874">
        <v>211</v>
      </c>
      <c r="Q1874" t="s">
        <v>245</v>
      </c>
      <c r="R1874" t="s">
        <v>244</v>
      </c>
      <c r="T1874" t="s">
        <v>217</v>
      </c>
      <c r="U1874" t="s">
        <v>9754</v>
      </c>
      <c r="V1874">
        <v>3</v>
      </c>
      <c r="W1874">
        <v>16</v>
      </c>
      <c r="X1874" t="s">
        <v>218</v>
      </c>
      <c r="Z1874" t="s">
        <v>219</v>
      </c>
      <c r="AC1874">
        <v>0</v>
      </c>
      <c r="AE1874">
        <v>0</v>
      </c>
      <c r="AI1874" t="s">
        <v>220</v>
      </c>
      <c r="AJ1874" t="s">
        <v>221</v>
      </c>
      <c r="AK1874" s="15">
        <v>28956</v>
      </c>
      <c r="AL1874">
        <v>12580.86</v>
      </c>
      <c r="AM1874">
        <f t="shared" si="87"/>
        <v>65</v>
      </c>
      <c r="AN1874" t="str">
        <f t="shared" si="88"/>
        <v>64-68</v>
      </c>
      <c r="AO1874" t="str">
        <f t="shared" si="89"/>
        <v>12.000 a 13.999</v>
      </c>
    </row>
    <row r="1875" spans="1:41" x14ac:dyDescent="0.25">
      <c r="A1875" t="s">
        <v>6532</v>
      </c>
      <c r="B1875" t="s">
        <v>239</v>
      </c>
      <c r="C1875">
        <v>2103285</v>
      </c>
      <c r="D1875">
        <v>5951570689</v>
      </c>
      <c r="E1875" t="s">
        <v>6533</v>
      </c>
      <c r="F1875" t="s">
        <v>209</v>
      </c>
      <c r="G1875" t="s">
        <v>6534</v>
      </c>
      <c r="H1875" t="s">
        <v>211</v>
      </c>
      <c r="I1875" t="s">
        <v>212</v>
      </c>
      <c r="K1875" t="s">
        <v>213</v>
      </c>
      <c r="M1875">
        <v>496</v>
      </c>
      <c r="N1875" t="s">
        <v>1122</v>
      </c>
      <c r="O1875" t="s">
        <v>244</v>
      </c>
      <c r="P1875">
        <v>211</v>
      </c>
      <c r="Q1875" t="s">
        <v>245</v>
      </c>
      <c r="R1875" t="s">
        <v>244</v>
      </c>
      <c r="T1875" t="s">
        <v>290</v>
      </c>
      <c r="U1875" t="s">
        <v>9755</v>
      </c>
      <c r="V1875">
        <v>1</v>
      </c>
      <c r="W1875">
        <v>6</v>
      </c>
      <c r="X1875" t="s">
        <v>218</v>
      </c>
      <c r="Z1875" t="s">
        <v>219</v>
      </c>
      <c r="AC1875">
        <v>0</v>
      </c>
      <c r="AE1875">
        <v>0</v>
      </c>
      <c r="AI1875" t="s">
        <v>220</v>
      </c>
      <c r="AJ1875" t="s">
        <v>221</v>
      </c>
      <c r="AK1875" s="15">
        <v>41722</v>
      </c>
      <c r="AL1875">
        <v>3259.1</v>
      </c>
      <c r="AM1875">
        <f t="shared" si="87"/>
        <v>44</v>
      </c>
      <c r="AN1875" t="str">
        <f t="shared" si="88"/>
        <v>44-48</v>
      </c>
      <c r="AO1875" t="str">
        <f t="shared" si="89"/>
        <v>2.000 a 3.999</v>
      </c>
    </row>
    <row r="1876" spans="1:41" x14ac:dyDescent="0.25">
      <c r="A1876" t="s">
        <v>6535</v>
      </c>
      <c r="B1876" t="s">
        <v>207</v>
      </c>
      <c r="C1876">
        <v>3059717</v>
      </c>
      <c r="D1876">
        <v>9565255639</v>
      </c>
      <c r="E1876" t="s">
        <v>6536</v>
      </c>
      <c r="F1876" t="s">
        <v>209</v>
      </c>
      <c r="G1876" t="s">
        <v>6537</v>
      </c>
      <c r="H1876" t="s">
        <v>211</v>
      </c>
      <c r="I1876" t="s">
        <v>212</v>
      </c>
      <c r="K1876" t="s">
        <v>213</v>
      </c>
      <c r="M1876">
        <v>665</v>
      </c>
      <c r="N1876" t="s">
        <v>709</v>
      </c>
      <c r="O1876" t="s">
        <v>228</v>
      </c>
      <c r="P1876">
        <v>29</v>
      </c>
      <c r="Q1876" t="s">
        <v>229</v>
      </c>
      <c r="R1876" t="s">
        <v>215</v>
      </c>
      <c r="T1876" t="s">
        <v>230</v>
      </c>
      <c r="U1876" t="s">
        <v>9756</v>
      </c>
      <c r="V1876">
        <v>3</v>
      </c>
      <c r="W1876">
        <v>3</v>
      </c>
      <c r="X1876" t="s">
        <v>218</v>
      </c>
      <c r="Z1876" t="s">
        <v>219</v>
      </c>
      <c r="AC1876">
        <v>0</v>
      </c>
      <c r="AE1876">
        <v>0</v>
      </c>
      <c r="AI1876" t="s">
        <v>220</v>
      </c>
      <c r="AJ1876" t="s">
        <v>221</v>
      </c>
      <c r="AK1876" s="15">
        <v>43314</v>
      </c>
      <c r="AL1876">
        <v>7405.44</v>
      </c>
      <c r="AM1876">
        <f t="shared" si="87"/>
        <v>34</v>
      </c>
      <c r="AN1876" t="str">
        <f t="shared" si="88"/>
        <v>34-38</v>
      </c>
      <c r="AO1876" t="str">
        <f t="shared" si="89"/>
        <v>6.000 a 7.999</v>
      </c>
    </row>
    <row r="1877" spans="1:41" x14ac:dyDescent="0.25">
      <c r="A1877" t="s">
        <v>6538</v>
      </c>
      <c r="B1877" t="s">
        <v>207</v>
      </c>
      <c r="C1877">
        <v>2377504</v>
      </c>
      <c r="D1877">
        <v>8383155697</v>
      </c>
      <c r="E1877" t="s">
        <v>4613</v>
      </c>
      <c r="F1877" t="s">
        <v>209</v>
      </c>
      <c r="G1877" t="s">
        <v>6539</v>
      </c>
      <c r="H1877" t="s">
        <v>225</v>
      </c>
      <c r="I1877" t="s">
        <v>212</v>
      </c>
      <c r="K1877" t="s">
        <v>213</v>
      </c>
      <c r="M1877">
        <v>134</v>
      </c>
      <c r="N1877" t="s">
        <v>442</v>
      </c>
      <c r="O1877" t="s">
        <v>228</v>
      </c>
      <c r="P1877">
        <v>131</v>
      </c>
      <c r="Q1877" t="s">
        <v>357</v>
      </c>
      <c r="R1877" t="s">
        <v>215</v>
      </c>
      <c r="T1877" t="s">
        <v>217</v>
      </c>
      <c r="U1877" t="s">
        <v>9755</v>
      </c>
      <c r="V1877">
        <v>4</v>
      </c>
      <c r="W1877">
        <v>4</v>
      </c>
      <c r="X1877" t="s">
        <v>218</v>
      </c>
      <c r="Z1877" t="s">
        <v>219</v>
      </c>
      <c r="AC1877">
        <v>0</v>
      </c>
      <c r="AE1877">
        <v>0</v>
      </c>
      <c r="AI1877" t="s">
        <v>220</v>
      </c>
      <c r="AJ1877" t="s">
        <v>221</v>
      </c>
      <c r="AK1877" s="15">
        <v>42809</v>
      </c>
      <c r="AL1877">
        <v>4001.88</v>
      </c>
      <c r="AM1877">
        <f t="shared" si="87"/>
        <v>35</v>
      </c>
      <c r="AN1877" t="str">
        <f t="shared" si="88"/>
        <v>34-38</v>
      </c>
      <c r="AO1877" t="str">
        <f t="shared" si="89"/>
        <v>4.000 a 5.999</v>
      </c>
    </row>
    <row r="1878" spans="1:41" x14ac:dyDescent="0.25">
      <c r="A1878" t="s">
        <v>6540</v>
      </c>
      <c r="B1878" t="s">
        <v>207</v>
      </c>
      <c r="C1878">
        <v>3219892</v>
      </c>
      <c r="D1878">
        <v>2741593680</v>
      </c>
      <c r="E1878" t="s">
        <v>6541</v>
      </c>
      <c r="F1878" t="s">
        <v>209</v>
      </c>
      <c r="G1878" t="s">
        <v>6542</v>
      </c>
      <c r="H1878" t="s">
        <v>225</v>
      </c>
      <c r="I1878" t="s">
        <v>212</v>
      </c>
      <c r="K1878" t="s">
        <v>213</v>
      </c>
      <c r="M1878">
        <v>663</v>
      </c>
      <c r="N1878" t="s">
        <v>227</v>
      </c>
      <c r="O1878" t="s">
        <v>228</v>
      </c>
      <c r="P1878">
        <v>29</v>
      </c>
      <c r="Q1878" t="s">
        <v>229</v>
      </c>
      <c r="R1878" t="s">
        <v>215</v>
      </c>
      <c r="T1878" t="s">
        <v>217</v>
      </c>
      <c r="U1878" t="s">
        <v>9755</v>
      </c>
      <c r="V1878">
        <v>2</v>
      </c>
      <c r="W1878">
        <v>2</v>
      </c>
      <c r="X1878" t="s">
        <v>218</v>
      </c>
      <c r="Z1878" t="s">
        <v>219</v>
      </c>
      <c r="AC1878">
        <v>0</v>
      </c>
      <c r="AE1878">
        <v>0</v>
      </c>
      <c r="AI1878" t="s">
        <v>220</v>
      </c>
      <c r="AJ1878" t="s">
        <v>221</v>
      </c>
      <c r="AK1878" s="15">
        <v>44209</v>
      </c>
      <c r="AL1878">
        <v>3434.01</v>
      </c>
      <c r="AM1878">
        <f t="shared" si="87"/>
        <v>46</v>
      </c>
      <c r="AN1878" t="str">
        <f t="shared" si="88"/>
        <v>44-48</v>
      </c>
      <c r="AO1878" t="str">
        <f t="shared" si="89"/>
        <v>2.000 a 3.999</v>
      </c>
    </row>
    <row r="1879" spans="1:41" x14ac:dyDescent="0.25">
      <c r="A1879" t="s">
        <v>6543</v>
      </c>
      <c r="B1879" t="s">
        <v>207</v>
      </c>
      <c r="C1879">
        <v>1672756</v>
      </c>
      <c r="D1879">
        <v>91125111615</v>
      </c>
      <c r="E1879" t="s">
        <v>3076</v>
      </c>
      <c r="F1879" t="s">
        <v>209</v>
      </c>
      <c r="G1879" t="s">
        <v>6544</v>
      </c>
      <c r="H1879" t="s">
        <v>225</v>
      </c>
      <c r="I1879" t="s">
        <v>212</v>
      </c>
      <c r="K1879" t="s">
        <v>213</v>
      </c>
      <c r="L1879" t="s">
        <v>637</v>
      </c>
      <c r="M1879">
        <v>130</v>
      </c>
      <c r="N1879" t="s">
        <v>1051</v>
      </c>
      <c r="O1879" t="s">
        <v>215</v>
      </c>
      <c r="P1879">
        <v>262</v>
      </c>
      <c r="Q1879" t="s">
        <v>352</v>
      </c>
      <c r="R1879" t="s">
        <v>215</v>
      </c>
      <c r="T1879" t="s">
        <v>230</v>
      </c>
      <c r="U1879" t="s">
        <v>9755</v>
      </c>
      <c r="V1879">
        <v>4</v>
      </c>
      <c r="W1879">
        <v>10</v>
      </c>
      <c r="X1879" t="s">
        <v>218</v>
      </c>
      <c r="Z1879" t="s">
        <v>219</v>
      </c>
      <c r="AC1879">
        <v>0</v>
      </c>
      <c r="AE1879">
        <v>0</v>
      </c>
      <c r="AI1879" t="s">
        <v>220</v>
      </c>
      <c r="AJ1879" t="s">
        <v>221</v>
      </c>
      <c r="AK1879" s="15">
        <v>39835</v>
      </c>
      <c r="AL1879">
        <v>5886.5</v>
      </c>
      <c r="AM1879">
        <f t="shared" si="87"/>
        <v>50</v>
      </c>
      <c r="AN1879" t="str">
        <f t="shared" si="88"/>
        <v>49-53</v>
      </c>
      <c r="AO1879" t="str">
        <f t="shared" si="89"/>
        <v>4.000 a 5.999</v>
      </c>
    </row>
    <row r="1880" spans="1:41" x14ac:dyDescent="0.25">
      <c r="A1880" t="s">
        <v>6545</v>
      </c>
      <c r="B1880" t="s">
        <v>207</v>
      </c>
      <c r="C1880">
        <v>3000376</v>
      </c>
      <c r="D1880">
        <v>9199819686</v>
      </c>
      <c r="E1880" t="s">
        <v>6546</v>
      </c>
      <c r="F1880" t="s">
        <v>209</v>
      </c>
      <c r="G1880" t="s">
        <v>6547</v>
      </c>
      <c r="H1880" t="s">
        <v>211</v>
      </c>
      <c r="I1880" t="s">
        <v>212</v>
      </c>
      <c r="K1880" t="s">
        <v>213</v>
      </c>
      <c r="M1880">
        <v>723</v>
      </c>
      <c r="N1880" t="s">
        <v>1032</v>
      </c>
      <c r="O1880" t="s">
        <v>215</v>
      </c>
      <c r="P1880">
        <v>585</v>
      </c>
      <c r="Q1880" t="s">
        <v>1033</v>
      </c>
      <c r="R1880" t="s">
        <v>215</v>
      </c>
      <c r="T1880" t="s">
        <v>327</v>
      </c>
      <c r="U1880" t="s">
        <v>9754</v>
      </c>
      <c r="V1880">
        <v>4</v>
      </c>
      <c r="W1880">
        <v>4</v>
      </c>
      <c r="X1880" t="s">
        <v>218</v>
      </c>
      <c r="Z1880" t="s">
        <v>219</v>
      </c>
      <c r="AC1880">
        <v>0</v>
      </c>
      <c r="AE1880">
        <v>0</v>
      </c>
      <c r="AI1880" t="s">
        <v>220</v>
      </c>
      <c r="AJ1880" t="s">
        <v>221</v>
      </c>
      <c r="AK1880" s="15">
        <v>43087</v>
      </c>
      <c r="AL1880">
        <v>3058.7</v>
      </c>
      <c r="AM1880">
        <f t="shared" si="87"/>
        <v>29</v>
      </c>
      <c r="AN1880" t="str">
        <f t="shared" si="88"/>
        <v>29-33</v>
      </c>
      <c r="AO1880" t="str">
        <f t="shared" si="89"/>
        <v>2.000 a 3.999</v>
      </c>
    </row>
    <row r="1881" spans="1:41" x14ac:dyDescent="0.25">
      <c r="A1881" t="s">
        <v>6548</v>
      </c>
      <c r="B1881" t="s">
        <v>207</v>
      </c>
      <c r="C1881">
        <v>1536965</v>
      </c>
      <c r="D1881">
        <v>48315494600</v>
      </c>
      <c r="E1881" t="s">
        <v>6549</v>
      </c>
      <c r="F1881" t="s">
        <v>209</v>
      </c>
      <c r="G1881" t="s">
        <v>6550</v>
      </c>
      <c r="H1881" t="s">
        <v>529</v>
      </c>
      <c r="I1881" t="s">
        <v>212</v>
      </c>
      <c r="K1881" t="s">
        <v>213</v>
      </c>
      <c r="L1881" t="s">
        <v>1815</v>
      </c>
      <c r="M1881">
        <v>363</v>
      </c>
      <c r="N1881" t="s">
        <v>730</v>
      </c>
      <c r="O1881" t="s">
        <v>215</v>
      </c>
      <c r="P1881">
        <v>363</v>
      </c>
      <c r="Q1881" t="s">
        <v>730</v>
      </c>
      <c r="R1881" t="s">
        <v>215</v>
      </c>
      <c r="T1881" t="s">
        <v>217</v>
      </c>
      <c r="U1881" t="s">
        <v>9755</v>
      </c>
      <c r="V1881">
        <v>4</v>
      </c>
      <c r="W1881">
        <v>11</v>
      </c>
      <c r="X1881" t="s">
        <v>218</v>
      </c>
      <c r="Z1881" t="s">
        <v>219</v>
      </c>
      <c r="AC1881">
        <v>0</v>
      </c>
      <c r="AE1881">
        <v>0</v>
      </c>
      <c r="AI1881" t="s">
        <v>220</v>
      </c>
      <c r="AJ1881" t="s">
        <v>221</v>
      </c>
      <c r="AK1881" s="15">
        <v>38898</v>
      </c>
      <c r="AL1881">
        <v>5368.29</v>
      </c>
      <c r="AM1881">
        <f t="shared" si="87"/>
        <v>59</v>
      </c>
      <c r="AN1881" t="str">
        <f t="shared" si="88"/>
        <v>59-63</v>
      </c>
      <c r="AO1881" t="str">
        <f t="shared" si="89"/>
        <v>4.000 a 5.999</v>
      </c>
    </row>
    <row r="1882" spans="1:41" x14ac:dyDescent="0.25">
      <c r="A1882" t="s">
        <v>6551</v>
      </c>
      <c r="B1882" t="s">
        <v>207</v>
      </c>
      <c r="C1882">
        <v>1123358</v>
      </c>
      <c r="D1882">
        <v>72603542672</v>
      </c>
      <c r="E1882" t="s">
        <v>6552</v>
      </c>
      <c r="F1882" t="s">
        <v>209</v>
      </c>
      <c r="G1882" t="s">
        <v>6553</v>
      </c>
      <c r="H1882" t="s">
        <v>211</v>
      </c>
      <c r="I1882" t="s">
        <v>212</v>
      </c>
      <c r="K1882" t="s">
        <v>213</v>
      </c>
      <c r="L1882" t="s">
        <v>2731</v>
      </c>
      <c r="M1882">
        <v>298</v>
      </c>
      <c r="N1882" t="s">
        <v>554</v>
      </c>
      <c r="O1882" t="s">
        <v>362</v>
      </c>
      <c r="P1882">
        <v>298</v>
      </c>
      <c r="Q1882" t="s">
        <v>554</v>
      </c>
      <c r="R1882" t="s">
        <v>362</v>
      </c>
      <c r="T1882" t="s">
        <v>217</v>
      </c>
      <c r="U1882" t="s">
        <v>9755</v>
      </c>
      <c r="V1882">
        <v>4</v>
      </c>
      <c r="W1882">
        <v>16</v>
      </c>
      <c r="X1882" t="s">
        <v>218</v>
      </c>
      <c r="Z1882" t="s">
        <v>219</v>
      </c>
      <c r="AC1882">
        <v>0</v>
      </c>
      <c r="AE1882">
        <v>0</v>
      </c>
      <c r="AI1882" t="s">
        <v>220</v>
      </c>
      <c r="AJ1882" t="s">
        <v>221</v>
      </c>
      <c r="AK1882" s="15">
        <v>34683</v>
      </c>
      <c r="AL1882">
        <v>6528.48</v>
      </c>
      <c r="AM1882">
        <f t="shared" si="87"/>
        <v>55</v>
      </c>
      <c r="AN1882" t="str">
        <f t="shared" si="88"/>
        <v>54-58</v>
      </c>
      <c r="AO1882" t="str">
        <f t="shared" si="89"/>
        <v>6.000 a 7.999</v>
      </c>
    </row>
    <row r="1883" spans="1:41" x14ac:dyDescent="0.25">
      <c r="A1883" t="s">
        <v>6554</v>
      </c>
      <c r="B1883" t="s">
        <v>207</v>
      </c>
      <c r="C1883">
        <v>1642114</v>
      </c>
      <c r="D1883">
        <v>456633600</v>
      </c>
      <c r="E1883" t="s">
        <v>6555</v>
      </c>
      <c r="F1883" t="s">
        <v>209</v>
      </c>
      <c r="G1883" t="s">
        <v>6556</v>
      </c>
      <c r="H1883" t="s">
        <v>225</v>
      </c>
      <c r="I1883" t="s">
        <v>212</v>
      </c>
      <c r="K1883" t="s">
        <v>213</v>
      </c>
      <c r="L1883" t="s">
        <v>6557</v>
      </c>
      <c r="M1883">
        <v>955</v>
      </c>
      <c r="N1883" t="s">
        <v>1093</v>
      </c>
      <c r="O1883" t="s">
        <v>237</v>
      </c>
      <c r="P1883">
        <v>944</v>
      </c>
      <c r="Q1883" t="s">
        <v>313</v>
      </c>
      <c r="R1883" t="s">
        <v>215</v>
      </c>
      <c r="T1883" t="s">
        <v>230</v>
      </c>
      <c r="U1883" t="s">
        <v>9756</v>
      </c>
      <c r="V1883">
        <v>4</v>
      </c>
      <c r="W1883">
        <v>10</v>
      </c>
      <c r="X1883" t="s">
        <v>218</v>
      </c>
      <c r="Z1883" t="s">
        <v>219</v>
      </c>
      <c r="AC1883">
        <v>0</v>
      </c>
      <c r="AE1883">
        <v>0</v>
      </c>
      <c r="AI1883" t="s">
        <v>220</v>
      </c>
      <c r="AJ1883" t="s">
        <v>221</v>
      </c>
      <c r="AK1883" s="15">
        <v>39652</v>
      </c>
      <c r="AL1883">
        <v>10057.17</v>
      </c>
      <c r="AM1883">
        <f t="shared" si="87"/>
        <v>51</v>
      </c>
      <c r="AN1883" t="str">
        <f t="shared" si="88"/>
        <v>49-53</v>
      </c>
      <c r="AO1883" t="str">
        <f t="shared" si="89"/>
        <v>10.000 a 11.999</v>
      </c>
    </row>
    <row r="1884" spans="1:41" x14ac:dyDescent="0.25">
      <c r="A1884" t="s">
        <v>6558</v>
      </c>
      <c r="B1884" t="s">
        <v>239</v>
      </c>
      <c r="C1884">
        <v>1123454</v>
      </c>
      <c r="D1884">
        <v>30428491200</v>
      </c>
      <c r="E1884" t="s">
        <v>6559</v>
      </c>
      <c r="F1884" t="s">
        <v>209</v>
      </c>
      <c r="G1884" t="s">
        <v>6560</v>
      </c>
      <c r="H1884" t="s">
        <v>225</v>
      </c>
      <c r="I1884" t="s">
        <v>212</v>
      </c>
      <c r="K1884" t="s">
        <v>242</v>
      </c>
      <c r="L1884" t="s">
        <v>256</v>
      </c>
      <c r="M1884">
        <v>484</v>
      </c>
      <c r="N1884" t="s">
        <v>2230</v>
      </c>
      <c r="O1884" t="s">
        <v>244</v>
      </c>
      <c r="P1884">
        <v>211</v>
      </c>
      <c r="Q1884" t="s">
        <v>245</v>
      </c>
      <c r="R1884" t="s">
        <v>244</v>
      </c>
      <c r="T1884" t="s">
        <v>217</v>
      </c>
      <c r="U1884" t="s">
        <v>9756</v>
      </c>
      <c r="V1884">
        <v>4</v>
      </c>
      <c r="W1884">
        <v>16</v>
      </c>
      <c r="X1884" t="s">
        <v>218</v>
      </c>
      <c r="Z1884" t="s">
        <v>219</v>
      </c>
      <c r="AC1884">
        <v>0</v>
      </c>
      <c r="AE1884">
        <v>0</v>
      </c>
      <c r="AI1884" t="s">
        <v>220</v>
      </c>
      <c r="AJ1884" t="s">
        <v>221</v>
      </c>
      <c r="AK1884" s="15">
        <v>34708</v>
      </c>
      <c r="AL1884">
        <v>16390.82</v>
      </c>
      <c r="AM1884">
        <f t="shared" si="87"/>
        <v>54</v>
      </c>
      <c r="AN1884" t="str">
        <f t="shared" si="88"/>
        <v>54-58</v>
      </c>
      <c r="AO1884" t="str">
        <f t="shared" si="89"/>
        <v>16.000 a 17.999</v>
      </c>
    </row>
    <row r="1885" spans="1:41" x14ac:dyDescent="0.25">
      <c r="A1885" t="s">
        <v>6561</v>
      </c>
      <c r="B1885" t="s">
        <v>239</v>
      </c>
      <c r="C1885">
        <v>1454695</v>
      </c>
      <c r="D1885">
        <v>99923904687</v>
      </c>
      <c r="E1885" t="s">
        <v>6562</v>
      </c>
      <c r="F1885" t="s">
        <v>209</v>
      </c>
      <c r="G1885" t="s">
        <v>6563</v>
      </c>
      <c r="H1885" t="s">
        <v>225</v>
      </c>
      <c r="I1885" t="s">
        <v>212</v>
      </c>
      <c r="K1885" t="s">
        <v>213</v>
      </c>
      <c r="L1885" t="s">
        <v>6564</v>
      </c>
      <c r="M1885">
        <v>771</v>
      </c>
      <c r="N1885" t="s">
        <v>303</v>
      </c>
      <c r="O1885" t="s">
        <v>283</v>
      </c>
      <c r="P1885">
        <v>746</v>
      </c>
      <c r="Q1885" t="s">
        <v>289</v>
      </c>
      <c r="R1885" t="s">
        <v>283</v>
      </c>
      <c r="T1885" t="s">
        <v>263</v>
      </c>
      <c r="U1885" t="s">
        <v>9756</v>
      </c>
      <c r="V1885">
        <v>4</v>
      </c>
      <c r="W1885">
        <v>13</v>
      </c>
      <c r="X1885" t="s">
        <v>218</v>
      </c>
      <c r="Z1885" t="s">
        <v>219</v>
      </c>
      <c r="AC1885">
        <v>0</v>
      </c>
      <c r="AE1885">
        <v>0</v>
      </c>
      <c r="AI1885" t="s">
        <v>220</v>
      </c>
      <c r="AJ1885" t="s">
        <v>221</v>
      </c>
      <c r="AK1885" s="15">
        <v>38135</v>
      </c>
      <c r="AL1885">
        <v>27561.79</v>
      </c>
      <c r="AM1885">
        <f t="shared" si="87"/>
        <v>57</v>
      </c>
      <c r="AN1885" t="str">
        <f t="shared" si="88"/>
        <v>54-58</v>
      </c>
      <c r="AO1885" t="str">
        <f t="shared" si="89"/>
        <v>20.000 ou mais</v>
      </c>
    </row>
    <row r="1886" spans="1:41" x14ac:dyDescent="0.25">
      <c r="A1886" t="s">
        <v>6565</v>
      </c>
      <c r="B1886" t="s">
        <v>207</v>
      </c>
      <c r="C1886">
        <v>1617271</v>
      </c>
      <c r="D1886">
        <v>29573335204</v>
      </c>
      <c r="E1886" t="s">
        <v>6566</v>
      </c>
      <c r="F1886" t="s">
        <v>209</v>
      </c>
      <c r="G1886" t="s">
        <v>4415</v>
      </c>
      <c r="H1886" t="s">
        <v>211</v>
      </c>
      <c r="I1886" t="s">
        <v>212</v>
      </c>
      <c r="K1886" t="s">
        <v>213</v>
      </c>
      <c r="L1886" t="s">
        <v>261</v>
      </c>
      <c r="M1886">
        <v>723</v>
      </c>
      <c r="N1886" t="s">
        <v>1032</v>
      </c>
      <c r="O1886" t="s">
        <v>215</v>
      </c>
      <c r="P1886">
        <v>585</v>
      </c>
      <c r="Q1886" t="s">
        <v>1033</v>
      </c>
      <c r="R1886" t="s">
        <v>215</v>
      </c>
      <c r="T1886" t="s">
        <v>230</v>
      </c>
      <c r="U1886" t="s">
        <v>9756</v>
      </c>
      <c r="V1886">
        <v>4</v>
      </c>
      <c r="W1886">
        <v>10</v>
      </c>
      <c r="X1886" t="s">
        <v>218</v>
      </c>
      <c r="Z1886" t="s">
        <v>219</v>
      </c>
      <c r="AC1886">
        <v>0</v>
      </c>
      <c r="AE1886">
        <v>0</v>
      </c>
      <c r="AI1886" t="s">
        <v>220</v>
      </c>
      <c r="AJ1886" t="s">
        <v>221</v>
      </c>
      <c r="AK1886" s="15">
        <v>39538</v>
      </c>
      <c r="AL1886">
        <v>10328</v>
      </c>
      <c r="AM1886">
        <f t="shared" si="87"/>
        <v>56</v>
      </c>
      <c r="AN1886" t="str">
        <f t="shared" si="88"/>
        <v>54-58</v>
      </c>
      <c r="AO1886" t="str">
        <f t="shared" si="89"/>
        <v>10.000 a 11.999</v>
      </c>
    </row>
    <row r="1887" spans="1:41" x14ac:dyDescent="0.25">
      <c r="A1887" t="s">
        <v>6567</v>
      </c>
      <c r="B1887" t="s">
        <v>239</v>
      </c>
      <c r="C1887">
        <v>1364275</v>
      </c>
      <c r="D1887">
        <v>93176988672</v>
      </c>
      <c r="E1887" t="s">
        <v>6568</v>
      </c>
      <c r="F1887" t="s">
        <v>209</v>
      </c>
      <c r="G1887" t="s">
        <v>6569</v>
      </c>
      <c r="H1887" t="s">
        <v>225</v>
      </c>
      <c r="I1887" t="s">
        <v>212</v>
      </c>
      <c r="K1887" t="s">
        <v>213</v>
      </c>
      <c r="L1887" t="s">
        <v>1401</v>
      </c>
      <c r="M1887">
        <v>216</v>
      </c>
      <c r="N1887" t="s">
        <v>489</v>
      </c>
      <c r="O1887" t="s">
        <v>244</v>
      </c>
      <c r="P1887">
        <v>211</v>
      </c>
      <c r="Q1887" t="s">
        <v>245</v>
      </c>
      <c r="R1887" t="s">
        <v>244</v>
      </c>
      <c r="T1887" t="s">
        <v>217</v>
      </c>
      <c r="U1887" t="s">
        <v>9754</v>
      </c>
      <c r="V1887">
        <v>4</v>
      </c>
      <c r="W1887">
        <v>13</v>
      </c>
      <c r="X1887" t="s">
        <v>218</v>
      </c>
      <c r="Z1887" t="s">
        <v>219</v>
      </c>
      <c r="AC1887">
        <v>0</v>
      </c>
      <c r="AE1887">
        <v>0</v>
      </c>
      <c r="AI1887" t="s">
        <v>220</v>
      </c>
      <c r="AJ1887" t="s">
        <v>221</v>
      </c>
      <c r="AK1887" s="15">
        <v>37562</v>
      </c>
      <c r="AL1887">
        <v>7029.92</v>
      </c>
      <c r="AM1887">
        <f t="shared" si="87"/>
        <v>48</v>
      </c>
      <c r="AN1887" t="str">
        <f t="shared" si="88"/>
        <v>44-48</v>
      </c>
      <c r="AO1887" t="str">
        <f t="shared" si="89"/>
        <v>6.000 a 7.999</v>
      </c>
    </row>
    <row r="1888" spans="1:41" x14ac:dyDescent="0.25">
      <c r="A1888" t="s">
        <v>6570</v>
      </c>
      <c r="B1888" t="s">
        <v>207</v>
      </c>
      <c r="C1888">
        <v>2103509</v>
      </c>
      <c r="D1888">
        <v>12114952134</v>
      </c>
      <c r="E1888" t="s">
        <v>6571</v>
      </c>
      <c r="F1888" t="s">
        <v>209</v>
      </c>
      <c r="G1888" t="s">
        <v>6572</v>
      </c>
      <c r="H1888" t="s">
        <v>225</v>
      </c>
      <c r="I1888" t="s">
        <v>212</v>
      </c>
      <c r="K1888" t="s">
        <v>1736</v>
      </c>
      <c r="L1888" t="s">
        <v>6573</v>
      </c>
      <c r="M1888">
        <v>127</v>
      </c>
      <c r="N1888" t="s">
        <v>952</v>
      </c>
      <c r="O1888" t="s">
        <v>215</v>
      </c>
      <c r="P1888">
        <v>122</v>
      </c>
      <c r="Q1888" t="s">
        <v>953</v>
      </c>
      <c r="R1888" t="s">
        <v>215</v>
      </c>
      <c r="T1888" t="s">
        <v>217</v>
      </c>
      <c r="U1888" t="s">
        <v>9754</v>
      </c>
      <c r="V1888">
        <v>4</v>
      </c>
      <c r="W1888">
        <v>16</v>
      </c>
      <c r="X1888" t="s">
        <v>218</v>
      </c>
      <c r="Z1888" t="s">
        <v>219</v>
      </c>
      <c r="AC1888">
        <v>26327</v>
      </c>
      <c r="AD1888" t="s">
        <v>6574</v>
      </c>
      <c r="AE1888">
        <v>0</v>
      </c>
      <c r="AI1888" t="s">
        <v>220</v>
      </c>
      <c r="AJ1888" t="s">
        <v>221</v>
      </c>
      <c r="AK1888" s="15">
        <v>39479</v>
      </c>
      <c r="AL1888">
        <v>6071.56</v>
      </c>
      <c r="AM1888">
        <f t="shared" si="87"/>
        <v>66</v>
      </c>
      <c r="AN1888" t="str">
        <f t="shared" si="88"/>
        <v>64-68</v>
      </c>
      <c r="AO1888" t="str">
        <f t="shared" si="89"/>
        <v>6.000 a 7.999</v>
      </c>
    </row>
    <row r="1889" spans="1:41" x14ac:dyDescent="0.25">
      <c r="A1889" t="s">
        <v>6575</v>
      </c>
      <c r="B1889" t="s">
        <v>207</v>
      </c>
      <c r="C1889">
        <v>2234552</v>
      </c>
      <c r="D1889">
        <v>294013644</v>
      </c>
      <c r="E1889" t="s">
        <v>6576</v>
      </c>
      <c r="F1889" t="s">
        <v>209</v>
      </c>
      <c r="G1889" t="s">
        <v>6577</v>
      </c>
      <c r="H1889" t="s">
        <v>225</v>
      </c>
      <c r="I1889" t="s">
        <v>212</v>
      </c>
      <c r="K1889" t="s">
        <v>213</v>
      </c>
      <c r="M1889">
        <v>130</v>
      </c>
      <c r="N1889" t="s">
        <v>1051</v>
      </c>
      <c r="O1889" t="s">
        <v>215</v>
      </c>
      <c r="P1889">
        <v>262</v>
      </c>
      <c r="Q1889" t="s">
        <v>352</v>
      </c>
      <c r="R1889" t="s">
        <v>215</v>
      </c>
      <c r="T1889" t="s">
        <v>252</v>
      </c>
      <c r="U1889" t="s">
        <v>9754</v>
      </c>
      <c r="V1889">
        <v>4</v>
      </c>
      <c r="W1889">
        <v>5</v>
      </c>
      <c r="X1889" t="s">
        <v>218</v>
      </c>
      <c r="Z1889" t="s">
        <v>219</v>
      </c>
      <c r="AC1889">
        <v>0</v>
      </c>
      <c r="AE1889">
        <v>0</v>
      </c>
      <c r="AI1889" t="s">
        <v>220</v>
      </c>
      <c r="AJ1889" t="s">
        <v>221</v>
      </c>
      <c r="AK1889" s="15">
        <v>42177</v>
      </c>
      <c r="AL1889">
        <v>3178</v>
      </c>
      <c r="AM1889">
        <f t="shared" si="87"/>
        <v>57</v>
      </c>
      <c r="AN1889" t="str">
        <f t="shared" si="88"/>
        <v>54-58</v>
      </c>
      <c r="AO1889" t="str">
        <f t="shared" si="89"/>
        <v>2.000 a 3.999</v>
      </c>
    </row>
    <row r="1890" spans="1:41" x14ac:dyDescent="0.25">
      <c r="A1890" t="s">
        <v>6578</v>
      </c>
      <c r="B1890" t="s">
        <v>239</v>
      </c>
      <c r="C1890">
        <v>410694</v>
      </c>
      <c r="D1890">
        <v>26678306600</v>
      </c>
      <c r="E1890" t="s">
        <v>6579</v>
      </c>
      <c r="F1890" t="s">
        <v>209</v>
      </c>
      <c r="G1890" t="s">
        <v>6580</v>
      </c>
      <c r="H1890" t="s">
        <v>335</v>
      </c>
      <c r="I1890" t="s">
        <v>212</v>
      </c>
      <c r="K1890" t="s">
        <v>213</v>
      </c>
      <c r="L1890" t="s">
        <v>261</v>
      </c>
      <c r="M1890">
        <v>771</v>
      </c>
      <c r="N1890" t="s">
        <v>303</v>
      </c>
      <c r="O1890" t="s">
        <v>283</v>
      </c>
      <c r="P1890">
        <v>746</v>
      </c>
      <c r="Q1890" t="s">
        <v>289</v>
      </c>
      <c r="R1890" t="s">
        <v>283</v>
      </c>
      <c r="T1890" t="s">
        <v>290</v>
      </c>
      <c r="U1890" t="s">
        <v>9752</v>
      </c>
      <c r="V1890">
        <v>4</v>
      </c>
      <c r="W1890">
        <v>16</v>
      </c>
      <c r="X1890" t="s">
        <v>218</v>
      </c>
      <c r="Z1890" t="s">
        <v>219</v>
      </c>
      <c r="AC1890">
        <v>0</v>
      </c>
      <c r="AE1890">
        <v>0</v>
      </c>
      <c r="AI1890" t="s">
        <v>220</v>
      </c>
      <c r="AJ1890" t="s">
        <v>221</v>
      </c>
      <c r="AK1890" s="15">
        <v>28065</v>
      </c>
      <c r="AL1890">
        <v>3518.41</v>
      </c>
      <c r="AM1890">
        <f t="shared" si="87"/>
        <v>73</v>
      </c>
      <c r="AN1890" t="str">
        <f t="shared" si="88"/>
        <v>69 ou mais</v>
      </c>
      <c r="AO1890" t="str">
        <f t="shared" si="89"/>
        <v>2.000 a 3.999</v>
      </c>
    </row>
    <row r="1891" spans="1:41" x14ac:dyDescent="0.25">
      <c r="A1891" t="s">
        <v>6581</v>
      </c>
      <c r="B1891" t="s">
        <v>239</v>
      </c>
      <c r="C1891">
        <v>1123641</v>
      </c>
      <c r="D1891">
        <v>62986953620</v>
      </c>
      <c r="E1891" t="s">
        <v>6582</v>
      </c>
      <c r="F1891" t="s">
        <v>209</v>
      </c>
      <c r="G1891" t="s">
        <v>6583</v>
      </c>
      <c r="H1891" t="s">
        <v>335</v>
      </c>
      <c r="I1891" t="s">
        <v>212</v>
      </c>
      <c r="K1891" t="s">
        <v>213</v>
      </c>
      <c r="L1891" t="s">
        <v>261</v>
      </c>
      <c r="M1891">
        <v>771</v>
      </c>
      <c r="N1891" t="s">
        <v>303</v>
      </c>
      <c r="O1891" t="s">
        <v>283</v>
      </c>
      <c r="P1891">
        <v>746</v>
      </c>
      <c r="Q1891" t="s">
        <v>289</v>
      </c>
      <c r="R1891" t="s">
        <v>283</v>
      </c>
      <c r="T1891" t="s">
        <v>217</v>
      </c>
      <c r="U1891" t="s">
        <v>9755</v>
      </c>
      <c r="V1891">
        <v>4</v>
      </c>
      <c r="W1891">
        <v>16</v>
      </c>
      <c r="X1891" t="s">
        <v>218</v>
      </c>
      <c r="Z1891" t="s">
        <v>219</v>
      </c>
      <c r="AC1891">
        <v>0</v>
      </c>
      <c r="AE1891">
        <v>0</v>
      </c>
      <c r="AI1891" t="s">
        <v>220</v>
      </c>
      <c r="AJ1891" t="s">
        <v>221</v>
      </c>
      <c r="AK1891" s="15">
        <v>34731</v>
      </c>
      <c r="AL1891">
        <v>16767.759999999998</v>
      </c>
      <c r="AM1891">
        <f t="shared" si="87"/>
        <v>56</v>
      </c>
      <c r="AN1891" t="str">
        <f t="shared" si="88"/>
        <v>54-58</v>
      </c>
      <c r="AO1891" t="str">
        <f t="shared" si="89"/>
        <v>16.000 a 17.999</v>
      </c>
    </row>
    <row r="1892" spans="1:41" x14ac:dyDescent="0.25">
      <c r="A1892" t="s">
        <v>6584</v>
      </c>
      <c r="B1892" t="s">
        <v>239</v>
      </c>
      <c r="C1892">
        <v>1862618</v>
      </c>
      <c r="D1892">
        <v>11419207865</v>
      </c>
      <c r="E1892" t="s">
        <v>6585</v>
      </c>
      <c r="F1892" t="s">
        <v>209</v>
      </c>
      <c r="G1892" t="s">
        <v>6586</v>
      </c>
      <c r="H1892" t="s">
        <v>225</v>
      </c>
      <c r="I1892" t="s">
        <v>212</v>
      </c>
      <c r="K1892" t="s">
        <v>213</v>
      </c>
      <c r="M1892">
        <v>216</v>
      </c>
      <c r="N1892" t="s">
        <v>489</v>
      </c>
      <c r="O1892" t="s">
        <v>244</v>
      </c>
      <c r="P1892">
        <v>211</v>
      </c>
      <c r="Q1892" t="s">
        <v>245</v>
      </c>
      <c r="R1892" t="s">
        <v>244</v>
      </c>
      <c r="T1892" t="s">
        <v>252</v>
      </c>
      <c r="U1892" t="s">
        <v>9754</v>
      </c>
      <c r="V1892">
        <v>4</v>
      </c>
      <c r="W1892">
        <v>8</v>
      </c>
      <c r="X1892" t="s">
        <v>218</v>
      </c>
      <c r="Z1892" t="s">
        <v>219</v>
      </c>
      <c r="AC1892">
        <v>0</v>
      </c>
      <c r="AE1892">
        <v>0</v>
      </c>
      <c r="AI1892" t="s">
        <v>220</v>
      </c>
      <c r="AJ1892" t="s">
        <v>221</v>
      </c>
      <c r="AK1892" s="15">
        <v>40653</v>
      </c>
      <c r="AL1892">
        <v>6597.07</v>
      </c>
      <c r="AM1892">
        <f t="shared" si="87"/>
        <v>69</v>
      </c>
      <c r="AN1892" t="str">
        <f t="shared" si="88"/>
        <v>69 ou mais</v>
      </c>
      <c r="AO1892" t="str">
        <f t="shared" si="89"/>
        <v>6.000 a 7.999</v>
      </c>
    </row>
    <row r="1893" spans="1:41" x14ac:dyDescent="0.25">
      <c r="A1893" t="s">
        <v>6587</v>
      </c>
      <c r="B1893" t="s">
        <v>207</v>
      </c>
      <c r="C1893">
        <v>410225</v>
      </c>
      <c r="D1893">
        <v>43970303672</v>
      </c>
      <c r="E1893" t="s">
        <v>1435</v>
      </c>
      <c r="F1893" t="s">
        <v>209</v>
      </c>
      <c r="G1893" t="s">
        <v>6588</v>
      </c>
      <c r="H1893" t="s">
        <v>335</v>
      </c>
      <c r="I1893" t="s">
        <v>212</v>
      </c>
      <c r="K1893" t="s">
        <v>213</v>
      </c>
      <c r="L1893" t="s">
        <v>261</v>
      </c>
      <c r="M1893">
        <v>97</v>
      </c>
      <c r="N1893" t="s">
        <v>723</v>
      </c>
      <c r="O1893" t="s">
        <v>228</v>
      </c>
      <c r="P1893">
        <v>92</v>
      </c>
      <c r="Q1893" t="s">
        <v>724</v>
      </c>
      <c r="R1893" t="s">
        <v>228</v>
      </c>
      <c r="T1893" t="s">
        <v>771</v>
      </c>
      <c r="U1893" t="s">
        <v>9754</v>
      </c>
      <c r="V1893">
        <v>4</v>
      </c>
      <c r="W1893">
        <v>16</v>
      </c>
      <c r="X1893" t="s">
        <v>218</v>
      </c>
      <c r="Z1893" t="s">
        <v>219</v>
      </c>
      <c r="AC1893">
        <v>0</v>
      </c>
      <c r="AE1893">
        <v>0</v>
      </c>
      <c r="AI1893" t="s">
        <v>220</v>
      </c>
      <c r="AJ1893" t="s">
        <v>221</v>
      </c>
      <c r="AK1893" s="15">
        <v>29342</v>
      </c>
      <c r="AL1893">
        <v>10319.94</v>
      </c>
      <c r="AM1893">
        <f t="shared" si="87"/>
        <v>62</v>
      </c>
      <c r="AN1893" t="str">
        <f t="shared" si="88"/>
        <v>59-63</v>
      </c>
      <c r="AO1893" t="str">
        <f t="shared" si="89"/>
        <v>10.000 a 11.999</v>
      </c>
    </row>
    <row r="1894" spans="1:41" x14ac:dyDescent="0.25">
      <c r="A1894" t="s">
        <v>6589</v>
      </c>
      <c r="B1894" t="s">
        <v>239</v>
      </c>
      <c r="C1894">
        <v>410074</v>
      </c>
      <c r="D1894">
        <v>28825225687</v>
      </c>
      <c r="E1894" t="s">
        <v>6590</v>
      </c>
      <c r="F1894" t="s">
        <v>209</v>
      </c>
      <c r="G1894" t="s">
        <v>6591</v>
      </c>
      <c r="H1894" t="s">
        <v>211</v>
      </c>
      <c r="I1894" t="s">
        <v>212</v>
      </c>
      <c r="K1894" t="s">
        <v>213</v>
      </c>
      <c r="L1894" t="s">
        <v>261</v>
      </c>
      <c r="M1894">
        <v>490</v>
      </c>
      <c r="N1894" t="s">
        <v>770</v>
      </c>
      <c r="O1894" t="s">
        <v>244</v>
      </c>
      <c r="P1894">
        <v>211</v>
      </c>
      <c r="Q1894" t="s">
        <v>245</v>
      </c>
      <c r="R1894" t="s">
        <v>244</v>
      </c>
      <c r="T1894" t="s">
        <v>252</v>
      </c>
      <c r="U1894" t="s">
        <v>9755</v>
      </c>
      <c r="V1894">
        <v>4</v>
      </c>
      <c r="W1894">
        <v>16</v>
      </c>
      <c r="X1894" t="s">
        <v>218</v>
      </c>
      <c r="Z1894" t="s">
        <v>219</v>
      </c>
      <c r="AC1894">
        <v>0</v>
      </c>
      <c r="AE1894">
        <v>0</v>
      </c>
      <c r="AI1894" t="s">
        <v>220</v>
      </c>
      <c r="AJ1894" t="s">
        <v>221</v>
      </c>
      <c r="AK1894" s="15">
        <v>27851</v>
      </c>
      <c r="AL1894">
        <v>11776.9</v>
      </c>
      <c r="AM1894">
        <f t="shared" si="87"/>
        <v>64</v>
      </c>
      <c r="AN1894" t="str">
        <f t="shared" si="88"/>
        <v>64-68</v>
      </c>
      <c r="AO1894" t="str">
        <f t="shared" si="89"/>
        <v>10.000 a 11.999</v>
      </c>
    </row>
    <row r="1895" spans="1:41" x14ac:dyDescent="0.25">
      <c r="A1895" t="s">
        <v>6592</v>
      </c>
      <c r="B1895" t="s">
        <v>207</v>
      </c>
      <c r="C1895">
        <v>411157</v>
      </c>
      <c r="D1895">
        <v>24057622691</v>
      </c>
      <c r="E1895" t="s">
        <v>6593</v>
      </c>
      <c r="F1895" t="s">
        <v>209</v>
      </c>
      <c r="G1895" t="s">
        <v>6594</v>
      </c>
      <c r="H1895" t="s">
        <v>225</v>
      </c>
      <c r="I1895" t="s">
        <v>212</v>
      </c>
      <c r="K1895" t="s">
        <v>213</v>
      </c>
      <c r="L1895" t="s">
        <v>261</v>
      </c>
      <c r="M1895">
        <v>284</v>
      </c>
      <c r="N1895" t="s">
        <v>900</v>
      </c>
      <c r="O1895" t="s">
        <v>215</v>
      </c>
      <c r="P1895">
        <v>262</v>
      </c>
      <c r="Q1895" t="s">
        <v>352</v>
      </c>
      <c r="R1895" t="s">
        <v>215</v>
      </c>
      <c r="T1895" t="s">
        <v>217</v>
      </c>
      <c r="U1895" t="s">
        <v>9755</v>
      </c>
      <c r="V1895">
        <v>4</v>
      </c>
      <c r="W1895">
        <v>16</v>
      </c>
      <c r="X1895" t="s">
        <v>218</v>
      </c>
      <c r="Z1895" t="s">
        <v>219</v>
      </c>
      <c r="AC1895">
        <v>0</v>
      </c>
      <c r="AE1895">
        <v>0</v>
      </c>
      <c r="AI1895" t="s">
        <v>220</v>
      </c>
      <c r="AJ1895" t="s">
        <v>221</v>
      </c>
      <c r="AK1895" s="15">
        <v>28247</v>
      </c>
      <c r="AL1895">
        <v>8224.17</v>
      </c>
      <c r="AM1895">
        <f t="shared" si="87"/>
        <v>74</v>
      </c>
      <c r="AN1895" t="str">
        <f t="shared" si="88"/>
        <v>69 ou mais</v>
      </c>
      <c r="AO1895" t="str">
        <f t="shared" si="89"/>
        <v>8.000 a 9.999</v>
      </c>
    </row>
    <row r="1896" spans="1:41" x14ac:dyDescent="0.25">
      <c r="A1896" t="s">
        <v>6595</v>
      </c>
      <c r="B1896" t="s">
        <v>207</v>
      </c>
      <c r="C1896">
        <v>412829</v>
      </c>
      <c r="D1896">
        <v>71362568600</v>
      </c>
      <c r="E1896" t="s">
        <v>6596</v>
      </c>
      <c r="F1896" t="s">
        <v>209</v>
      </c>
      <c r="G1896" t="s">
        <v>6597</v>
      </c>
      <c r="H1896" t="s">
        <v>335</v>
      </c>
      <c r="I1896" t="s">
        <v>212</v>
      </c>
      <c r="K1896" t="s">
        <v>213</v>
      </c>
      <c r="L1896" t="s">
        <v>618</v>
      </c>
      <c r="M1896">
        <v>271</v>
      </c>
      <c r="N1896" t="s">
        <v>1118</v>
      </c>
      <c r="O1896" t="s">
        <v>345</v>
      </c>
      <c r="P1896">
        <v>271</v>
      </c>
      <c r="Q1896" t="s">
        <v>1118</v>
      </c>
      <c r="R1896" t="s">
        <v>345</v>
      </c>
      <c r="T1896" t="s">
        <v>252</v>
      </c>
      <c r="U1896" t="s">
        <v>9752</v>
      </c>
      <c r="V1896">
        <v>4</v>
      </c>
      <c r="W1896">
        <v>16</v>
      </c>
      <c r="X1896" t="s">
        <v>218</v>
      </c>
      <c r="Z1896" t="s">
        <v>219</v>
      </c>
      <c r="AC1896">
        <v>0</v>
      </c>
      <c r="AE1896">
        <v>0</v>
      </c>
      <c r="AI1896" t="s">
        <v>220</v>
      </c>
      <c r="AJ1896" t="s">
        <v>221</v>
      </c>
      <c r="AK1896" s="15">
        <v>31854</v>
      </c>
      <c r="AL1896">
        <v>3932.59</v>
      </c>
      <c r="AM1896">
        <f t="shared" si="87"/>
        <v>62</v>
      </c>
      <c r="AN1896" t="str">
        <f t="shared" si="88"/>
        <v>59-63</v>
      </c>
      <c r="AO1896" t="str">
        <f t="shared" si="89"/>
        <v>2.000 a 3.999</v>
      </c>
    </row>
    <row r="1897" spans="1:41" x14ac:dyDescent="0.25">
      <c r="A1897" t="s">
        <v>6598</v>
      </c>
      <c r="B1897" t="s">
        <v>239</v>
      </c>
      <c r="C1897">
        <v>2678184</v>
      </c>
      <c r="D1897">
        <v>7476509692</v>
      </c>
      <c r="E1897" t="s">
        <v>6599</v>
      </c>
      <c r="F1897" t="s">
        <v>209</v>
      </c>
      <c r="G1897" t="s">
        <v>6600</v>
      </c>
      <c r="H1897" t="s">
        <v>225</v>
      </c>
      <c r="I1897" t="s">
        <v>212</v>
      </c>
      <c r="K1897" t="s">
        <v>213</v>
      </c>
      <c r="M1897">
        <v>771</v>
      </c>
      <c r="N1897" t="s">
        <v>303</v>
      </c>
      <c r="O1897" t="s">
        <v>283</v>
      </c>
      <c r="P1897">
        <v>746</v>
      </c>
      <c r="Q1897" t="s">
        <v>289</v>
      </c>
      <c r="R1897" t="s">
        <v>283</v>
      </c>
      <c r="T1897" t="s">
        <v>217</v>
      </c>
      <c r="U1897" t="s">
        <v>9756</v>
      </c>
      <c r="V1897">
        <v>4</v>
      </c>
      <c r="W1897">
        <v>6</v>
      </c>
      <c r="X1897" t="s">
        <v>218</v>
      </c>
      <c r="Z1897" t="s">
        <v>219</v>
      </c>
      <c r="AC1897">
        <v>0</v>
      </c>
      <c r="AE1897">
        <v>0</v>
      </c>
      <c r="AI1897" t="s">
        <v>220</v>
      </c>
      <c r="AJ1897" t="s">
        <v>304</v>
      </c>
      <c r="AK1897" s="15">
        <v>42139</v>
      </c>
      <c r="AL1897">
        <v>8107.81</v>
      </c>
      <c r="AM1897">
        <f t="shared" si="87"/>
        <v>37</v>
      </c>
      <c r="AN1897" t="str">
        <f t="shared" si="88"/>
        <v>34-38</v>
      </c>
      <c r="AO1897" t="str">
        <f t="shared" si="89"/>
        <v>8.000 a 9.999</v>
      </c>
    </row>
    <row r="1898" spans="1:41" x14ac:dyDescent="0.25">
      <c r="A1898" t="s">
        <v>6601</v>
      </c>
      <c r="B1898" t="s">
        <v>207</v>
      </c>
      <c r="C1898">
        <v>1465686</v>
      </c>
      <c r="D1898">
        <v>43514448604</v>
      </c>
      <c r="E1898" t="s">
        <v>2358</v>
      </c>
      <c r="F1898" t="s">
        <v>209</v>
      </c>
      <c r="G1898" t="s">
        <v>6602</v>
      </c>
      <c r="H1898" t="s">
        <v>225</v>
      </c>
      <c r="I1898" t="s">
        <v>212</v>
      </c>
      <c r="K1898" t="s">
        <v>213</v>
      </c>
      <c r="L1898" t="s">
        <v>1437</v>
      </c>
      <c r="M1898">
        <v>670</v>
      </c>
      <c r="N1898" t="s">
        <v>1864</v>
      </c>
      <c r="O1898" t="s">
        <v>228</v>
      </c>
      <c r="P1898">
        <v>29</v>
      </c>
      <c r="Q1898" t="s">
        <v>229</v>
      </c>
      <c r="R1898" t="s">
        <v>215</v>
      </c>
      <c r="T1898" t="s">
        <v>230</v>
      </c>
      <c r="U1898" t="s">
        <v>9756</v>
      </c>
      <c r="V1898">
        <v>4</v>
      </c>
      <c r="W1898">
        <v>12</v>
      </c>
      <c r="X1898" t="s">
        <v>218</v>
      </c>
      <c r="Z1898" t="s">
        <v>219</v>
      </c>
      <c r="AC1898">
        <v>0</v>
      </c>
      <c r="AE1898">
        <v>0</v>
      </c>
      <c r="AI1898" t="s">
        <v>220</v>
      </c>
      <c r="AJ1898" t="s">
        <v>221</v>
      </c>
      <c r="AK1898" s="15">
        <v>38217</v>
      </c>
      <c r="AL1898">
        <v>12314.09</v>
      </c>
      <c r="AM1898">
        <f t="shared" si="87"/>
        <v>61</v>
      </c>
      <c r="AN1898" t="str">
        <f t="shared" si="88"/>
        <v>59-63</v>
      </c>
      <c r="AO1898" t="str">
        <f t="shared" si="89"/>
        <v>12.000 a 13.999</v>
      </c>
    </row>
    <row r="1899" spans="1:41" x14ac:dyDescent="0.25">
      <c r="A1899" t="s">
        <v>6603</v>
      </c>
      <c r="B1899" t="s">
        <v>239</v>
      </c>
      <c r="C1899">
        <v>1123551</v>
      </c>
      <c r="D1899">
        <v>59551984668</v>
      </c>
      <c r="E1899" t="s">
        <v>6604</v>
      </c>
      <c r="F1899" t="s">
        <v>209</v>
      </c>
      <c r="G1899" t="s">
        <v>6605</v>
      </c>
      <c r="H1899" t="s">
        <v>225</v>
      </c>
      <c r="I1899" t="s">
        <v>212</v>
      </c>
      <c r="K1899" t="s">
        <v>213</v>
      </c>
      <c r="L1899" t="s">
        <v>261</v>
      </c>
      <c r="M1899">
        <v>771</v>
      </c>
      <c r="N1899" t="s">
        <v>303</v>
      </c>
      <c r="O1899" t="s">
        <v>283</v>
      </c>
      <c r="P1899">
        <v>746</v>
      </c>
      <c r="Q1899" t="s">
        <v>289</v>
      </c>
      <c r="R1899" t="s">
        <v>283</v>
      </c>
      <c r="T1899" t="s">
        <v>217</v>
      </c>
      <c r="U1899" t="s">
        <v>9756</v>
      </c>
      <c r="V1899">
        <v>4</v>
      </c>
      <c r="W1899">
        <v>16</v>
      </c>
      <c r="X1899" t="s">
        <v>218</v>
      </c>
      <c r="Z1899" t="s">
        <v>219</v>
      </c>
      <c r="AC1899">
        <v>0</v>
      </c>
      <c r="AE1899">
        <v>0</v>
      </c>
      <c r="AI1899" t="s">
        <v>220</v>
      </c>
      <c r="AJ1899" t="s">
        <v>304</v>
      </c>
      <c r="AK1899" s="15">
        <v>34715</v>
      </c>
      <c r="AL1899">
        <v>12145.05</v>
      </c>
      <c r="AM1899">
        <f t="shared" si="87"/>
        <v>57</v>
      </c>
      <c r="AN1899" t="str">
        <f t="shared" si="88"/>
        <v>54-58</v>
      </c>
      <c r="AO1899" t="str">
        <f t="shared" si="89"/>
        <v>12.000 a 13.999</v>
      </c>
    </row>
    <row r="1900" spans="1:41" x14ac:dyDescent="0.25">
      <c r="A1900" t="s">
        <v>6606</v>
      </c>
      <c r="B1900" t="s">
        <v>239</v>
      </c>
      <c r="C1900">
        <v>1123479</v>
      </c>
      <c r="D1900">
        <v>59278471615</v>
      </c>
      <c r="E1900" t="s">
        <v>4600</v>
      </c>
      <c r="F1900" t="s">
        <v>209</v>
      </c>
      <c r="G1900" t="s">
        <v>6607</v>
      </c>
      <c r="H1900" t="s">
        <v>211</v>
      </c>
      <c r="I1900" t="s">
        <v>212</v>
      </c>
      <c r="K1900" t="s">
        <v>213</v>
      </c>
      <c r="L1900" t="s">
        <v>261</v>
      </c>
      <c r="M1900">
        <v>771</v>
      </c>
      <c r="N1900" t="s">
        <v>303</v>
      </c>
      <c r="O1900" t="s">
        <v>283</v>
      </c>
      <c r="P1900">
        <v>746</v>
      </c>
      <c r="Q1900" t="s">
        <v>289</v>
      </c>
      <c r="R1900" t="s">
        <v>283</v>
      </c>
      <c r="T1900" t="s">
        <v>217</v>
      </c>
      <c r="U1900" t="s">
        <v>9755</v>
      </c>
      <c r="V1900">
        <v>4</v>
      </c>
      <c r="W1900">
        <v>16</v>
      </c>
      <c r="X1900" t="s">
        <v>218</v>
      </c>
      <c r="Z1900" t="s">
        <v>219</v>
      </c>
      <c r="AC1900">
        <v>0</v>
      </c>
      <c r="AE1900">
        <v>0</v>
      </c>
      <c r="AI1900" t="s">
        <v>220</v>
      </c>
      <c r="AJ1900" t="s">
        <v>221</v>
      </c>
      <c r="AK1900" s="15">
        <v>34709</v>
      </c>
      <c r="AL1900">
        <v>10761.84</v>
      </c>
      <c r="AM1900">
        <f t="shared" si="87"/>
        <v>55</v>
      </c>
      <c r="AN1900" t="str">
        <f t="shared" si="88"/>
        <v>54-58</v>
      </c>
      <c r="AO1900" t="str">
        <f t="shared" si="89"/>
        <v>10.000 a 11.999</v>
      </c>
    </row>
    <row r="1901" spans="1:41" x14ac:dyDescent="0.25">
      <c r="A1901" t="s">
        <v>6608</v>
      </c>
      <c r="B1901" t="s">
        <v>239</v>
      </c>
      <c r="C1901">
        <v>410200</v>
      </c>
      <c r="D1901">
        <v>57412570625</v>
      </c>
      <c r="E1901" t="s">
        <v>6609</v>
      </c>
      <c r="F1901" t="s">
        <v>209</v>
      </c>
      <c r="G1901" t="s">
        <v>6610</v>
      </c>
      <c r="H1901" t="s">
        <v>225</v>
      </c>
      <c r="I1901" t="s">
        <v>212</v>
      </c>
      <c r="K1901" t="s">
        <v>213</v>
      </c>
      <c r="L1901" t="s">
        <v>261</v>
      </c>
      <c r="M1901">
        <v>470</v>
      </c>
      <c r="N1901" t="s">
        <v>2585</v>
      </c>
      <c r="O1901" t="s">
        <v>244</v>
      </c>
      <c r="P1901">
        <v>211</v>
      </c>
      <c r="Q1901" t="s">
        <v>245</v>
      </c>
      <c r="R1901" t="s">
        <v>244</v>
      </c>
      <c r="T1901" t="s">
        <v>290</v>
      </c>
      <c r="U1901" t="s">
        <v>9755</v>
      </c>
      <c r="V1901">
        <v>4</v>
      </c>
      <c r="W1901">
        <v>16</v>
      </c>
      <c r="X1901" t="s">
        <v>218</v>
      </c>
      <c r="Z1901" t="s">
        <v>219</v>
      </c>
      <c r="AC1901">
        <v>0</v>
      </c>
      <c r="AE1901">
        <v>0</v>
      </c>
      <c r="AI1901" t="s">
        <v>220</v>
      </c>
      <c r="AJ1901" t="s">
        <v>221</v>
      </c>
      <c r="AK1901" s="15">
        <v>27668</v>
      </c>
      <c r="AL1901">
        <v>7154.89</v>
      </c>
      <c r="AM1901">
        <f t="shared" si="87"/>
        <v>66</v>
      </c>
      <c r="AN1901" t="str">
        <f t="shared" si="88"/>
        <v>64-68</v>
      </c>
      <c r="AO1901" t="str">
        <f t="shared" si="89"/>
        <v>6.000 a 7.999</v>
      </c>
    </row>
    <row r="1902" spans="1:41" x14ac:dyDescent="0.25">
      <c r="A1902" t="s">
        <v>6611</v>
      </c>
      <c r="B1902" t="s">
        <v>207</v>
      </c>
      <c r="C1902">
        <v>2116051</v>
      </c>
      <c r="D1902">
        <v>52317277334</v>
      </c>
      <c r="E1902" t="s">
        <v>6612</v>
      </c>
      <c r="F1902" t="s">
        <v>209</v>
      </c>
      <c r="G1902" t="s">
        <v>6613</v>
      </c>
      <c r="H1902" t="s">
        <v>287</v>
      </c>
      <c r="I1902" t="s">
        <v>212</v>
      </c>
      <c r="K1902" t="s">
        <v>415</v>
      </c>
      <c r="M1902">
        <v>609</v>
      </c>
      <c r="N1902" t="s">
        <v>1292</v>
      </c>
      <c r="O1902" t="s">
        <v>215</v>
      </c>
      <c r="P1902">
        <v>262</v>
      </c>
      <c r="Q1902" t="s">
        <v>352</v>
      </c>
      <c r="R1902" t="s">
        <v>215</v>
      </c>
      <c r="T1902" t="s">
        <v>217</v>
      </c>
      <c r="U1902" t="s">
        <v>9754</v>
      </c>
      <c r="V1902">
        <v>4</v>
      </c>
      <c r="W1902">
        <v>6</v>
      </c>
      <c r="X1902" t="s">
        <v>218</v>
      </c>
      <c r="Z1902" t="s">
        <v>219</v>
      </c>
      <c r="AC1902">
        <v>0</v>
      </c>
      <c r="AE1902">
        <v>0</v>
      </c>
      <c r="AI1902" t="s">
        <v>220</v>
      </c>
      <c r="AJ1902" t="s">
        <v>221</v>
      </c>
      <c r="AK1902" s="15">
        <v>41764</v>
      </c>
      <c r="AL1902">
        <v>3495.68</v>
      </c>
      <c r="AM1902">
        <f t="shared" si="87"/>
        <v>49</v>
      </c>
      <c r="AN1902" t="str">
        <f t="shared" si="88"/>
        <v>49-53</v>
      </c>
      <c r="AO1902" t="str">
        <f t="shared" si="89"/>
        <v>2.000 a 3.999</v>
      </c>
    </row>
    <row r="1903" spans="1:41" x14ac:dyDescent="0.25">
      <c r="A1903" t="s">
        <v>6614</v>
      </c>
      <c r="B1903" t="s">
        <v>239</v>
      </c>
      <c r="C1903">
        <v>409718</v>
      </c>
      <c r="D1903">
        <v>26272369620</v>
      </c>
      <c r="E1903" t="s">
        <v>6615</v>
      </c>
      <c r="F1903" t="s">
        <v>209</v>
      </c>
      <c r="G1903" t="s">
        <v>6616</v>
      </c>
      <c r="H1903" t="s">
        <v>225</v>
      </c>
      <c r="I1903" t="s">
        <v>212</v>
      </c>
      <c r="K1903" t="s">
        <v>1284</v>
      </c>
      <c r="L1903" t="s">
        <v>6617</v>
      </c>
      <c r="M1903">
        <v>765</v>
      </c>
      <c r="N1903" t="s">
        <v>1059</v>
      </c>
      <c r="O1903" t="s">
        <v>283</v>
      </c>
      <c r="P1903">
        <v>746</v>
      </c>
      <c r="Q1903" t="s">
        <v>289</v>
      </c>
      <c r="R1903" t="s">
        <v>283</v>
      </c>
      <c r="T1903" t="s">
        <v>217</v>
      </c>
      <c r="U1903" t="s">
        <v>9756</v>
      </c>
      <c r="V1903">
        <v>4</v>
      </c>
      <c r="W1903">
        <v>16</v>
      </c>
      <c r="X1903" t="s">
        <v>218</v>
      </c>
      <c r="Z1903" t="s">
        <v>219</v>
      </c>
      <c r="AC1903">
        <v>0</v>
      </c>
      <c r="AE1903">
        <v>0</v>
      </c>
      <c r="AI1903" t="s">
        <v>220</v>
      </c>
      <c r="AJ1903" t="s">
        <v>221</v>
      </c>
      <c r="AK1903" s="15">
        <v>28858</v>
      </c>
      <c r="AL1903">
        <v>19655.490000000002</v>
      </c>
      <c r="AM1903">
        <f t="shared" si="87"/>
        <v>67</v>
      </c>
      <c r="AN1903" t="str">
        <f t="shared" si="88"/>
        <v>64-68</v>
      </c>
      <c r="AO1903" t="str">
        <f t="shared" si="89"/>
        <v>18.000 a 19.999</v>
      </c>
    </row>
    <row r="1904" spans="1:41" x14ac:dyDescent="0.25">
      <c r="A1904" t="s">
        <v>6618</v>
      </c>
      <c r="B1904" t="s">
        <v>239</v>
      </c>
      <c r="C1904">
        <v>1123572</v>
      </c>
      <c r="D1904">
        <v>57807450649</v>
      </c>
      <c r="E1904" t="s">
        <v>6619</v>
      </c>
      <c r="F1904" t="s">
        <v>209</v>
      </c>
      <c r="G1904" t="s">
        <v>6620</v>
      </c>
      <c r="H1904" t="s">
        <v>211</v>
      </c>
      <c r="I1904" t="s">
        <v>212</v>
      </c>
      <c r="K1904" t="s">
        <v>213</v>
      </c>
      <c r="L1904" t="s">
        <v>235</v>
      </c>
      <c r="M1904">
        <v>482</v>
      </c>
      <c r="N1904" t="s">
        <v>336</v>
      </c>
      <c r="O1904" t="s">
        <v>244</v>
      </c>
      <c r="P1904">
        <v>211</v>
      </c>
      <c r="Q1904" t="s">
        <v>245</v>
      </c>
      <c r="R1904" t="s">
        <v>244</v>
      </c>
      <c r="T1904" t="s">
        <v>252</v>
      </c>
      <c r="U1904" t="s">
        <v>9755</v>
      </c>
      <c r="V1904">
        <v>3</v>
      </c>
      <c r="W1904">
        <v>16</v>
      </c>
      <c r="X1904" t="s">
        <v>218</v>
      </c>
      <c r="Z1904" t="s">
        <v>219</v>
      </c>
      <c r="AC1904">
        <v>0</v>
      </c>
      <c r="AE1904">
        <v>0</v>
      </c>
      <c r="AI1904" t="s">
        <v>220</v>
      </c>
      <c r="AJ1904" t="s">
        <v>221</v>
      </c>
      <c r="AK1904" s="15">
        <v>34715</v>
      </c>
      <c r="AL1904">
        <v>11255.78</v>
      </c>
      <c r="AM1904">
        <f t="shared" si="87"/>
        <v>69</v>
      </c>
      <c r="AN1904" t="str">
        <f t="shared" si="88"/>
        <v>69 ou mais</v>
      </c>
      <c r="AO1904" t="str">
        <f t="shared" si="89"/>
        <v>10.000 a 11.999</v>
      </c>
    </row>
    <row r="1905" spans="1:41" x14ac:dyDescent="0.25">
      <c r="A1905" t="s">
        <v>6621</v>
      </c>
      <c r="B1905" t="s">
        <v>239</v>
      </c>
      <c r="C1905">
        <v>2415843</v>
      </c>
      <c r="D1905">
        <v>22361480204</v>
      </c>
      <c r="E1905" t="s">
        <v>6622</v>
      </c>
      <c r="F1905" t="s">
        <v>209</v>
      </c>
      <c r="G1905" t="s">
        <v>6623</v>
      </c>
      <c r="H1905" t="s">
        <v>335</v>
      </c>
      <c r="I1905" t="s">
        <v>212</v>
      </c>
      <c r="K1905" t="s">
        <v>242</v>
      </c>
      <c r="M1905">
        <v>498</v>
      </c>
      <c r="N1905" t="s">
        <v>423</v>
      </c>
      <c r="O1905" t="s">
        <v>244</v>
      </c>
      <c r="P1905">
        <v>211</v>
      </c>
      <c r="Q1905" t="s">
        <v>245</v>
      </c>
      <c r="R1905" t="s">
        <v>244</v>
      </c>
      <c r="T1905" t="s">
        <v>217</v>
      </c>
      <c r="U1905" t="s">
        <v>9755</v>
      </c>
      <c r="V1905">
        <v>4</v>
      </c>
      <c r="W1905">
        <v>4</v>
      </c>
      <c r="X1905" t="s">
        <v>218</v>
      </c>
      <c r="Z1905" t="s">
        <v>219</v>
      </c>
      <c r="AC1905">
        <v>0</v>
      </c>
      <c r="AE1905">
        <v>0</v>
      </c>
      <c r="AI1905" t="s">
        <v>220</v>
      </c>
      <c r="AJ1905" t="s">
        <v>221</v>
      </c>
      <c r="AK1905" s="15">
        <v>42966</v>
      </c>
      <c r="AL1905">
        <v>11566.03</v>
      </c>
      <c r="AM1905">
        <f t="shared" si="87"/>
        <v>56</v>
      </c>
      <c r="AN1905" t="str">
        <f t="shared" si="88"/>
        <v>54-58</v>
      </c>
      <c r="AO1905" t="str">
        <f t="shared" si="89"/>
        <v>10.000 a 11.999</v>
      </c>
    </row>
    <row r="1906" spans="1:41" x14ac:dyDescent="0.25">
      <c r="A1906" t="s">
        <v>6624</v>
      </c>
      <c r="B1906" t="s">
        <v>239</v>
      </c>
      <c r="C1906">
        <v>3219922</v>
      </c>
      <c r="D1906">
        <v>57620954104</v>
      </c>
      <c r="E1906" t="s">
        <v>6625</v>
      </c>
      <c r="F1906" t="s">
        <v>209</v>
      </c>
      <c r="G1906" t="s">
        <v>6626</v>
      </c>
      <c r="H1906" t="s">
        <v>211</v>
      </c>
      <c r="I1906" t="s">
        <v>212</v>
      </c>
      <c r="K1906" t="s">
        <v>213</v>
      </c>
      <c r="M1906">
        <v>750</v>
      </c>
      <c r="N1906" t="s">
        <v>1639</v>
      </c>
      <c r="O1906" t="s">
        <v>283</v>
      </c>
      <c r="P1906">
        <v>743</v>
      </c>
      <c r="Q1906" t="s">
        <v>282</v>
      </c>
      <c r="R1906" t="s">
        <v>283</v>
      </c>
      <c r="T1906" t="s">
        <v>217</v>
      </c>
      <c r="U1906" t="s">
        <v>9755</v>
      </c>
      <c r="V1906">
        <v>2</v>
      </c>
      <c r="W1906">
        <v>2</v>
      </c>
      <c r="X1906" t="s">
        <v>218</v>
      </c>
      <c r="Z1906" t="s">
        <v>219</v>
      </c>
      <c r="AC1906">
        <v>0</v>
      </c>
      <c r="AE1906">
        <v>0</v>
      </c>
      <c r="AI1906" t="s">
        <v>220</v>
      </c>
      <c r="AJ1906" t="s">
        <v>221</v>
      </c>
      <c r="AK1906" s="15">
        <v>44209</v>
      </c>
      <c r="AL1906">
        <v>3434.01</v>
      </c>
      <c r="AM1906">
        <f t="shared" si="87"/>
        <v>52</v>
      </c>
      <c r="AN1906" t="str">
        <f t="shared" si="88"/>
        <v>49-53</v>
      </c>
      <c r="AO1906" t="str">
        <f t="shared" si="89"/>
        <v>2.000 a 3.999</v>
      </c>
    </row>
    <row r="1907" spans="1:41" x14ac:dyDescent="0.25">
      <c r="A1907" t="s">
        <v>6627</v>
      </c>
      <c r="B1907" t="s">
        <v>207</v>
      </c>
      <c r="C1907">
        <v>1441506</v>
      </c>
      <c r="D1907">
        <v>83619917604</v>
      </c>
      <c r="E1907" t="s">
        <v>6628</v>
      </c>
      <c r="F1907" t="s">
        <v>209</v>
      </c>
      <c r="G1907" t="s">
        <v>6629</v>
      </c>
      <c r="H1907" t="s">
        <v>225</v>
      </c>
      <c r="I1907" t="s">
        <v>212</v>
      </c>
      <c r="K1907" t="s">
        <v>213</v>
      </c>
      <c r="L1907" t="s">
        <v>261</v>
      </c>
      <c r="M1907">
        <v>733</v>
      </c>
      <c r="N1907" t="s">
        <v>1177</v>
      </c>
      <c r="O1907" t="s">
        <v>215</v>
      </c>
      <c r="P1907">
        <v>585</v>
      </c>
      <c r="Q1907" t="s">
        <v>1033</v>
      </c>
      <c r="R1907" t="s">
        <v>215</v>
      </c>
      <c r="T1907" t="s">
        <v>217</v>
      </c>
      <c r="U1907" t="s">
        <v>9755</v>
      </c>
      <c r="V1907">
        <v>4</v>
      </c>
      <c r="W1907">
        <v>11</v>
      </c>
      <c r="X1907" t="s">
        <v>218</v>
      </c>
      <c r="Z1907" t="s">
        <v>219</v>
      </c>
      <c r="AC1907">
        <v>0</v>
      </c>
      <c r="AE1907">
        <v>0</v>
      </c>
      <c r="AI1907" t="s">
        <v>220</v>
      </c>
      <c r="AJ1907" t="s">
        <v>221</v>
      </c>
      <c r="AK1907" s="15">
        <v>38811</v>
      </c>
      <c r="AL1907">
        <v>5230.8599999999997</v>
      </c>
      <c r="AM1907">
        <f t="shared" si="87"/>
        <v>52</v>
      </c>
      <c r="AN1907" t="str">
        <f t="shared" si="88"/>
        <v>49-53</v>
      </c>
      <c r="AO1907" t="str">
        <f t="shared" si="89"/>
        <v>4.000 a 5.999</v>
      </c>
    </row>
    <row r="1908" spans="1:41" x14ac:dyDescent="0.25">
      <c r="A1908" t="s">
        <v>6630</v>
      </c>
      <c r="B1908" t="s">
        <v>239</v>
      </c>
      <c r="C1908">
        <v>1123528</v>
      </c>
      <c r="D1908">
        <v>53417283604</v>
      </c>
      <c r="E1908" t="s">
        <v>6631</v>
      </c>
      <c r="F1908" t="s">
        <v>209</v>
      </c>
      <c r="G1908" t="s">
        <v>6632</v>
      </c>
      <c r="H1908" t="s">
        <v>225</v>
      </c>
      <c r="I1908" t="s">
        <v>212</v>
      </c>
      <c r="K1908" t="s">
        <v>242</v>
      </c>
      <c r="L1908" t="s">
        <v>2667</v>
      </c>
      <c r="M1908">
        <v>216</v>
      </c>
      <c r="N1908" t="s">
        <v>489</v>
      </c>
      <c r="O1908" t="s">
        <v>244</v>
      </c>
      <c r="P1908">
        <v>211</v>
      </c>
      <c r="Q1908" t="s">
        <v>245</v>
      </c>
      <c r="R1908" t="s">
        <v>244</v>
      </c>
      <c r="T1908" t="s">
        <v>771</v>
      </c>
      <c r="U1908" t="s">
        <v>9754</v>
      </c>
      <c r="V1908">
        <v>4</v>
      </c>
      <c r="W1908">
        <v>16</v>
      </c>
      <c r="X1908" t="s">
        <v>218</v>
      </c>
      <c r="Z1908" t="s">
        <v>219</v>
      </c>
      <c r="AC1908">
        <v>0</v>
      </c>
      <c r="AE1908">
        <v>0</v>
      </c>
      <c r="AI1908" t="s">
        <v>220</v>
      </c>
      <c r="AJ1908" t="s">
        <v>221</v>
      </c>
      <c r="AK1908" s="15">
        <v>34713</v>
      </c>
      <c r="AL1908">
        <v>5189.41</v>
      </c>
      <c r="AM1908">
        <f t="shared" si="87"/>
        <v>66</v>
      </c>
      <c r="AN1908" t="str">
        <f t="shared" si="88"/>
        <v>64-68</v>
      </c>
      <c r="AO1908" t="str">
        <f t="shared" si="89"/>
        <v>4.000 a 5.999</v>
      </c>
    </row>
    <row r="1909" spans="1:41" x14ac:dyDescent="0.25">
      <c r="A1909" t="s">
        <v>6633</v>
      </c>
      <c r="B1909" t="s">
        <v>239</v>
      </c>
      <c r="C1909">
        <v>1035120</v>
      </c>
      <c r="D1909">
        <v>43156843687</v>
      </c>
      <c r="E1909" t="s">
        <v>6634</v>
      </c>
      <c r="F1909" t="s">
        <v>209</v>
      </c>
      <c r="G1909" t="s">
        <v>6635</v>
      </c>
      <c r="H1909" t="s">
        <v>225</v>
      </c>
      <c r="I1909" t="s">
        <v>212</v>
      </c>
      <c r="K1909" t="s">
        <v>213</v>
      </c>
      <c r="L1909" t="s">
        <v>3160</v>
      </c>
      <c r="M1909">
        <v>490</v>
      </c>
      <c r="N1909" t="s">
        <v>770</v>
      </c>
      <c r="O1909" t="s">
        <v>244</v>
      </c>
      <c r="P1909">
        <v>211</v>
      </c>
      <c r="Q1909" t="s">
        <v>245</v>
      </c>
      <c r="R1909" t="s">
        <v>244</v>
      </c>
      <c r="T1909" t="s">
        <v>290</v>
      </c>
      <c r="U1909" t="s">
        <v>9755</v>
      </c>
      <c r="V1909">
        <v>4</v>
      </c>
      <c r="W1909">
        <v>16</v>
      </c>
      <c r="X1909" t="s">
        <v>218</v>
      </c>
      <c r="Z1909" t="s">
        <v>219</v>
      </c>
      <c r="AC1909">
        <v>0</v>
      </c>
      <c r="AE1909">
        <v>0</v>
      </c>
      <c r="AI1909" t="s">
        <v>220</v>
      </c>
      <c r="AJ1909" t="s">
        <v>221</v>
      </c>
      <c r="AK1909" s="15">
        <v>34045</v>
      </c>
      <c r="AL1909">
        <v>7832.6</v>
      </c>
      <c r="AM1909">
        <f t="shared" si="87"/>
        <v>70</v>
      </c>
      <c r="AN1909" t="str">
        <f t="shared" si="88"/>
        <v>69 ou mais</v>
      </c>
      <c r="AO1909" t="str">
        <f t="shared" si="89"/>
        <v>6.000 a 7.999</v>
      </c>
    </row>
    <row r="1910" spans="1:41" x14ac:dyDescent="0.25">
      <c r="A1910" t="s">
        <v>6636</v>
      </c>
      <c r="B1910" t="s">
        <v>239</v>
      </c>
      <c r="C1910">
        <v>409965</v>
      </c>
      <c r="D1910">
        <v>36053481653</v>
      </c>
      <c r="E1910" t="s">
        <v>1553</v>
      </c>
      <c r="F1910" t="s">
        <v>209</v>
      </c>
      <c r="G1910" t="s">
        <v>6637</v>
      </c>
      <c r="H1910" t="s">
        <v>211</v>
      </c>
      <c r="I1910" t="s">
        <v>212</v>
      </c>
      <c r="K1910" t="s">
        <v>242</v>
      </c>
      <c r="L1910" t="s">
        <v>6638</v>
      </c>
      <c r="M1910">
        <v>473</v>
      </c>
      <c r="N1910" t="s">
        <v>1369</v>
      </c>
      <c r="O1910" t="s">
        <v>244</v>
      </c>
      <c r="P1910">
        <v>211</v>
      </c>
      <c r="Q1910" t="s">
        <v>245</v>
      </c>
      <c r="R1910" t="s">
        <v>244</v>
      </c>
      <c r="T1910" t="s">
        <v>217</v>
      </c>
      <c r="U1910" t="s">
        <v>9755</v>
      </c>
      <c r="V1910">
        <v>4</v>
      </c>
      <c r="W1910">
        <v>16</v>
      </c>
      <c r="X1910" t="s">
        <v>218</v>
      </c>
      <c r="Z1910" t="s">
        <v>219</v>
      </c>
      <c r="AC1910">
        <v>0</v>
      </c>
      <c r="AE1910">
        <v>0</v>
      </c>
      <c r="AI1910" t="s">
        <v>220</v>
      </c>
      <c r="AJ1910" t="s">
        <v>221</v>
      </c>
      <c r="AK1910" s="15">
        <v>28976</v>
      </c>
      <c r="AL1910">
        <v>15296.1</v>
      </c>
      <c r="AM1910">
        <f t="shared" si="87"/>
        <v>63</v>
      </c>
      <c r="AN1910" t="str">
        <f t="shared" si="88"/>
        <v>59-63</v>
      </c>
      <c r="AO1910" t="str">
        <f t="shared" si="89"/>
        <v>14.000 a 15.999</v>
      </c>
    </row>
    <row r="1911" spans="1:41" x14ac:dyDescent="0.25">
      <c r="A1911" t="s">
        <v>6639</v>
      </c>
      <c r="B1911" t="s">
        <v>207</v>
      </c>
      <c r="C1911">
        <v>412760</v>
      </c>
      <c r="D1911">
        <v>69132097620</v>
      </c>
      <c r="E1911" t="s">
        <v>6640</v>
      </c>
      <c r="F1911" t="s">
        <v>209</v>
      </c>
      <c r="G1911" t="s">
        <v>6641</v>
      </c>
      <c r="H1911" t="s">
        <v>225</v>
      </c>
      <c r="I1911" t="s">
        <v>212</v>
      </c>
      <c r="K1911" t="s">
        <v>213</v>
      </c>
      <c r="L1911" t="s">
        <v>6642</v>
      </c>
      <c r="M1911">
        <v>159</v>
      </c>
      <c r="N1911" t="s">
        <v>3033</v>
      </c>
      <c r="O1911" t="s">
        <v>215</v>
      </c>
      <c r="P1911">
        <v>131</v>
      </c>
      <c r="Q1911" t="s">
        <v>357</v>
      </c>
      <c r="R1911" t="s">
        <v>215</v>
      </c>
      <c r="T1911" t="s">
        <v>499</v>
      </c>
      <c r="U1911" t="s">
        <v>9754</v>
      </c>
      <c r="V1911">
        <v>4</v>
      </c>
      <c r="W1911">
        <v>16</v>
      </c>
      <c r="X1911" t="s">
        <v>218</v>
      </c>
      <c r="Z1911" t="s">
        <v>219</v>
      </c>
      <c r="AC1911">
        <v>0</v>
      </c>
      <c r="AE1911">
        <v>0</v>
      </c>
      <c r="AI1911" t="s">
        <v>220</v>
      </c>
      <c r="AJ1911" t="s">
        <v>221</v>
      </c>
      <c r="AK1911" s="15">
        <v>31809</v>
      </c>
      <c r="AL1911">
        <v>5731.9</v>
      </c>
      <c r="AM1911">
        <f t="shared" si="87"/>
        <v>56</v>
      </c>
      <c r="AN1911" t="str">
        <f t="shared" si="88"/>
        <v>54-58</v>
      </c>
      <c r="AO1911" t="str">
        <f t="shared" si="89"/>
        <v>4.000 a 5.999</v>
      </c>
    </row>
    <row r="1912" spans="1:41" x14ac:dyDescent="0.25">
      <c r="A1912" t="s">
        <v>6643</v>
      </c>
      <c r="B1912" t="s">
        <v>239</v>
      </c>
      <c r="C1912">
        <v>1434635</v>
      </c>
      <c r="D1912">
        <v>3098616679</v>
      </c>
      <c r="E1912" t="s">
        <v>6644</v>
      </c>
      <c r="F1912" t="s">
        <v>209</v>
      </c>
      <c r="G1912" t="s">
        <v>6645</v>
      </c>
      <c r="H1912" t="s">
        <v>335</v>
      </c>
      <c r="I1912" t="s">
        <v>212</v>
      </c>
      <c r="K1912" t="s">
        <v>213</v>
      </c>
      <c r="L1912" t="s">
        <v>261</v>
      </c>
      <c r="M1912">
        <v>479</v>
      </c>
      <c r="N1912" t="s">
        <v>389</v>
      </c>
      <c r="O1912" t="s">
        <v>244</v>
      </c>
      <c r="P1912">
        <v>211</v>
      </c>
      <c r="Q1912" t="s">
        <v>245</v>
      </c>
      <c r="R1912" t="s">
        <v>244</v>
      </c>
      <c r="T1912" t="s">
        <v>217</v>
      </c>
      <c r="U1912" t="s">
        <v>9755</v>
      </c>
      <c r="V1912">
        <v>3</v>
      </c>
      <c r="W1912">
        <v>13</v>
      </c>
      <c r="X1912" t="s">
        <v>218</v>
      </c>
      <c r="Z1912" t="s">
        <v>219</v>
      </c>
      <c r="AC1912">
        <v>0</v>
      </c>
      <c r="AE1912">
        <v>0</v>
      </c>
      <c r="AI1912" t="s">
        <v>220</v>
      </c>
      <c r="AJ1912" t="s">
        <v>221</v>
      </c>
      <c r="AK1912" s="15">
        <v>37937</v>
      </c>
      <c r="AL1912">
        <v>11622.76</v>
      </c>
      <c r="AM1912">
        <f t="shared" si="87"/>
        <v>45</v>
      </c>
      <c r="AN1912" t="str">
        <f t="shared" si="88"/>
        <v>44-48</v>
      </c>
      <c r="AO1912" t="str">
        <f t="shared" si="89"/>
        <v>10.000 a 11.999</v>
      </c>
    </row>
    <row r="1913" spans="1:41" x14ac:dyDescent="0.25">
      <c r="A1913" t="s">
        <v>6646</v>
      </c>
      <c r="B1913" t="s">
        <v>239</v>
      </c>
      <c r="C1913">
        <v>1123605</v>
      </c>
      <c r="D1913">
        <v>59554185634</v>
      </c>
      <c r="E1913" t="s">
        <v>6647</v>
      </c>
      <c r="F1913" t="s">
        <v>209</v>
      </c>
      <c r="G1913" t="s">
        <v>6648</v>
      </c>
      <c r="H1913" t="s">
        <v>225</v>
      </c>
      <c r="I1913" t="s">
        <v>212</v>
      </c>
      <c r="K1913" t="s">
        <v>213</v>
      </c>
      <c r="L1913" t="s">
        <v>261</v>
      </c>
      <c r="M1913">
        <v>493</v>
      </c>
      <c r="N1913" t="s">
        <v>3348</v>
      </c>
      <c r="O1913" t="s">
        <v>244</v>
      </c>
      <c r="P1913">
        <v>211</v>
      </c>
      <c r="Q1913" t="s">
        <v>245</v>
      </c>
      <c r="R1913" t="s">
        <v>244</v>
      </c>
      <c r="T1913" t="s">
        <v>217</v>
      </c>
      <c r="U1913" t="s">
        <v>9754</v>
      </c>
      <c r="V1913">
        <v>4</v>
      </c>
      <c r="W1913">
        <v>16</v>
      </c>
      <c r="X1913" t="s">
        <v>218</v>
      </c>
      <c r="Z1913" t="s">
        <v>219</v>
      </c>
      <c r="AC1913">
        <v>0</v>
      </c>
      <c r="AE1913">
        <v>0</v>
      </c>
      <c r="AI1913" t="s">
        <v>220</v>
      </c>
      <c r="AJ1913" t="s">
        <v>221</v>
      </c>
      <c r="AK1913" s="15">
        <v>34731</v>
      </c>
      <c r="AL1913">
        <v>11849.42</v>
      </c>
      <c r="AM1913">
        <f t="shared" si="87"/>
        <v>55</v>
      </c>
      <c r="AN1913" t="str">
        <f t="shared" si="88"/>
        <v>54-58</v>
      </c>
      <c r="AO1913" t="str">
        <f t="shared" si="89"/>
        <v>10.000 a 11.999</v>
      </c>
    </row>
    <row r="1914" spans="1:41" x14ac:dyDescent="0.25">
      <c r="A1914" t="s">
        <v>6649</v>
      </c>
      <c r="B1914" t="s">
        <v>239</v>
      </c>
      <c r="C1914">
        <v>1850219</v>
      </c>
      <c r="D1914">
        <v>75383233687</v>
      </c>
      <c r="E1914" t="s">
        <v>6650</v>
      </c>
      <c r="F1914" t="s">
        <v>209</v>
      </c>
      <c r="G1914" t="s">
        <v>6651</v>
      </c>
      <c r="H1914" t="s">
        <v>225</v>
      </c>
      <c r="I1914" t="s">
        <v>212</v>
      </c>
      <c r="K1914" t="s">
        <v>213</v>
      </c>
      <c r="M1914">
        <v>478</v>
      </c>
      <c r="N1914" t="s">
        <v>1195</v>
      </c>
      <c r="O1914" t="s">
        <v>244</v>
      </c>
      <c r="P1914">
        <v>211</v>
      </c>
      <c r="Q1914" t="s">
        <v>245</v>
      </c>
      <c r="R1914" t="s">
        <v>244</v>
      </c>
      <c r="T1914" t="s">
        <v>771</v>
      </c>
      <c r="U1914" t="s">
        <v>9754</v>
      </c>
      <c r="V1914">
        <v>3</v>
      </c>
      <c r="W1914">
        <v>8</v>
      </c>
      <c r="X1914" t="s">
        <v>218</v>
      </c>
      <c r="Z1914" t="s">
        <v>219</v>
      </c>
      <c r="AC1914">
        <v>0</v>
      </c>
      <c r="AE1914">
        <v>0</v>
      </c>
      <c r="AI1914" t="s">
        <v>220</v>
      </c>
      <c r="AJ1914" t="s">
        <v>221</v>
      </c>
      <c r="AK1914" s="15">
        <v>40606</v>
      </c>
      <c r="AL1914">
        <v>3567.93</v>
      </c>
      <c r="AM1914">
        <f t="shared" si="87"/>
        <v>51</v>
      </c>
      <c r="AN1914" t="str">
        <f t="shared" si="88"/>
        <v>49-53</v>
      </c>
      <c r="AO1914" t="str">
        <f t="shared" si="89"/>
        <v>2.000 a 3.999</v>
      </c>
    </row>
    <row r="1915" spans="1:41" x14ac:dyDescent="0.25">
      <c r="A1915" t="s">
        <v>6652</v>
      </c>
      <c r="B1915" t="s">
        <v>207</v>
      </c>
      <c r="C1915">
        <v>411145</v>
      </c>
      <c r="D1915">
        <v>32136641620</v>
      </c>
      <c r="E1915" t="s">
        <v>6653</v>
      </c>
      <c r="F1915" t="s">
        <v>209</v>
      </c>
      <c r="G1915" t="s">
        <v>6654</v>
      </c>
      <c r="H1915" t="s">
        <v>225</v>
      </c>
      <c r="I1915" t="s">
        <v>212</v>
      </c>
      <c r="K1915" t="s">
        <v>213</v>
      </c>
      <c r="L1915" t="s">
        <v>6655</v>
      </c>
      <c r="M1915">
        <v>608</v>
      </c>
      <c r="N1915" t="s">
        <v>6656</v>
      </c>
      <c r="O1915" t="s">
        <v>215</v>
      </c>
      <c r="P1915">
        <v>262</v>
      </c>
      <c r="Q1915" t="s">
        <v>352</v>
      </c>
      <c r="R1915" t="s">
        <v>215</v>
      </c>
      <c r="T1915" t="s">
        <v>217</v>
      </c>
      <c r="U1915" t="s">
        <v>9755</v>
      </c>
      <c r="V1915">
        <v>4</v>
      </c>
      <c r="W1915">
        <v>16</v>
      </c>
      <c r="X1915" t="s">
        <v>218</v>
      </c>
      <c r="Z1915" t="s">
        <v>219</v>
      </c>
      <c r="AC1915">
        <v>0</v>
      </c>
      <c r="AE1915">
        <v>0</v>
      </c>
      <c r="AI1915" t="s">
        <v>220</v>
      </c>
      <c r="AJ1915" t="s">
        <v>221</v>
      </c>
      <c r="AK1915" s="15">
        <v>28359</v>
      </c>
      <c r="AL1915">
        <v>9239.8799999999992</v>
      </c>
      <c r="AM1915">
        <f t="shared" si="87"/>
        <v>67</v>
      </c>
      <c r="AN1915" t="str">
        <f t="shared" si="88"/>
        <v>64-68</v>
      </c>
      <c r="AO1915" t="str">
        <f t="shared" si="89"/>
        <v>8.000 a 9.999</v>
      </c>
    </row>
    <row r="1916" spans="1:41" x14ac:dyDescent="0.25">
      <c r="A1916" t="s">
        <v>6657</v>
      </c>
      <c r="B1916" t="s">
        <v>239</v>
      </c>
      <c r="C1916">
        <v>1440375</v>
      </c>
      <c r="D1916">
        <v>30204976120</v>
      </c>
      <c r="E1916" t="s">
        <v>6658</v>
      </c>
      <c r="F1916" t="s">
        <v>209</v>
      </c>
      <c r="G1916" t="s">
        <v>6659</v>
      </c>
      <c r="H1916" t="s">
        <v>225</v>
      </c>
      <c r="I1916" t="s">
        <v>212</v>
      </c>
      <c r="K1916" t="s">
        <v>213</v>
      </c>
      <c r="L1916" t="s">
        <v>6660</v>
      </c>
      <c r="M1916">
        <v>549</v>
      </c>
      <c r="N1916" t="s">
        <v>791</v>
      </c>
      <c r="O1916" t="s">
        <v>244</v>
      </c>
      <c r="P1916">
        <v>211</v>
      </c>
      <c r="Q1916" t="s">
        <v>245</v>
      </c>
      <c r="R1916" t="s">
        <v>244</v>
      </c>
      <c r="T1916" t="s">
        <v>290</v>
      </c>
      <c r="U1916" t="s">
        <v>9754</v>
      </c>
      <c r="V1916">
        <v>2</v>
      </c>
      <c r="W1916">
        <v>12</v>
      </c>
      <c r="X1916" t="s">
        <v>218</v>
      </c>
      <c r="Z1916" t="s">
        <v>219</v>
      </c>
      <c r="AC1916">
        <v>0</v>
      </c>
      <c r="AE1916">
        <v>0</v>
      </c>
      <c r="AI1916" t="s">
        <v>220</v>
      </c>
      <c r="AJ1916" t="s">
        <v>221</v>
      </c>
      <c r="AK1916" s="15">
        <v>38012</v>
      </c>
      <c r="AL1916">
        <v>7788.25</v>
      </c>
      <c r="AM1916">
        <f t="shared" si="87"/>
        <v>64</v>
      </c>
      <c r="AN1916" t="str">
        <f t="shared" si="88"/>
        <v>64-68</v>
      </c>
      <c r="AO1916" t="str">
        <f t="shared" si="89"/>
        <v>6.000 a 7.999</v>
      </c>
    </row>
    <row r="1917" spans="1:41" x14ac:dyDescent="0.25">
      <c r="A1917" t="s">
        <v>6661</v>
      </c>
      <c r="B1917" t="s">
        <v>239</v>
      </c>
      <c r="C1917">
        <v>1123635</v>
      </c>
      <c r="D1917">
        <v>82799504604</v>
      </c>
      <c r="E1917" t="s">
        <v>6662</v>
      </c>
      <c r="F1917" t="s">
        <v>209</v>
      </c>
      <c r="G1917" t="s">
        <v>6663</v>
      </c>
      <c r="H1917" t="s">
        <v>225</v>
      </c>
      <c r="I1917" t="s">
        <v>212</v>
      </c>
      <c r="K1917" t="s">
        <v>213</v>
      </c>
      <c r="L1917" t="s">
        <v>1815</v>
      </c>
      <c r="M1917">
        <v>769</v>
      </c>
      <c r="N1917" t="s">
        <v>288</v>
      </c>
      <c r="O1917" t="s">
        <v>283</v>
      </c>
      <c r="P1917">
        <v>746</v>
      </c>
      <c r="Q1917" t="s">
        <v>289</v>
      </c>
      <c r="R1917" t="s">
        <v>283</v>
      </c>
      <c r="T1917" t="s">
        <v>499</v>
      </c>
      <c r="U1917" t="s">
        <v>9754</v>
      </c>
      <c r="V1917">
        <v>4</v>
      </c>
      <c r="W1917">
        <v>16</v>
      </c>
      <c r="X1917" t="s">
        <v>218</v>
      </c>
      <c r="Z1917" t="s">
        <v>219</v>
      </c>
      <c r="AC1917">
        <v>0</v>
      </c>
      <c r="AE1917">
        <v>0</v>
      </c>
      <c r="AI1917" t="s">
        <v>220</v>
      </c>
      <c r="AJ1917" t="s">
        <v>221</v>
      </c>
      <c r="AK1917" s="15">
        <v>34731</v>
      </c>
      <c r="AL1917">
        <v>5477.13</v>
      </c>
      <c r="AM1917">
        <f t="shared" si="87"/>
        <v>60</v>
      </c>
      <c r="AN1917" t="str">
        <f t="shared" si="88"/>
        <v>59-63</v>
      </c>
      <c r="AO1917" t="str">
        <f t="shared" si="89"/>
        <v>4.000 a 5.999</v>
      </c>
    </row>
    <row r="1918" spans="1:41" x14ac:dyDescent="0.25">
      <c r="A1918" t="s">
        <v>6664</v>
      </c>
      <c r="B1918" t="s">
        <v>239</v>
      </c>
      <c r="C1918">
        <v>1434255</v>
      </c>
      <c r="D1918">
        <v>56416644649</v>
      </c>
      <c r="E1918" t="s">
        <v>6665</v>
      </c>
      <c r="F1918" t="s">
        <v>209</v>
      </c>
      <c r="G1918" t="s">
        <v>6666</v>
      </c>
      <c r="H1918" t="s">
        <v>225</v>
      </c>
      <c r="I1918" t="s">
        <v>212</v>
      </c>
      <c r="K1918" t="s">
        <v>213</v>
      </c>
      <c r="L1918" t="s">
        <v>388</v>
      </c>
      <c r="M1918">
        <v>483</v>
      </c>
      <c r="N1918" t="s">
        <v>562</v>
      </c>
      <c r="O1918" t="s">
        <v>244</v>
      </c>
      <c r="P1918">
        <v>211</v>
      </c>
      <c r="Q1918" t="s">
        <v>245</v>
      </c>
      <c r="R1918" t="s">
        <v>244</v>
      </c>
      <c r="T1918" t="s">
        <v>252</v>
      </c>
      <c r="U1918" t="s">
        <v>9754</v>
      </c>
      <c r="V1918">
        <v>4</v>
      </c>
      <c r="W1918">
        <v>12</v>
      </c>
      <c r="X1918" t="s">
        <v>218</v>
      </c>
      <c r="Z1918" t="s">
        <v>219</v>
      </c>
      <c r="AC1918">
        <v>0</v>
      </c>
      <c r="AE1918">
        <v>0</v>
      </c>
      <c r="AI1918" t="s">
        <v>220</v>
      </c>
      <c r="AJ1918" t="s">
        <v>221</v>
      </c>
      <c r="AK1918" s="15">
        <v>37935</v>
      </c>
      <c r="AL1918">
        <v>7333.35</v>
      </c>
      <c r="AM1918">
        <f t="shared" si="87"/>
        <v>57</v>
      </c>
      <c r="AN1918" t="str">
        <f t="shared" si="88"/>
        <v>54-58</v>
      </c>
      <c r="AO1918" t="str">
        <f t="shared" si="89"/>
        <v>6.000 a 7.999</v>
      </c>
    </row>
    <row r="1919" spans="1:41" x14ac:dyDescent="0.25">
      <c r="A1919" t="s">
        <v>6667</v>
      </c>
      <c r="B1919" t="s">
        <v>239</v>
      </c>
      <c r="C1919">
        <v>1123621</v>
      </c>
      <c r="D1919">
        <v>36590339600</v>
      </c>
      <c r="E1919" t="s">
        <v>6668</v>
      </c>
      <c r="F1919" t="s">
        <v>209</v>
      </c>
      <c r="G1919" t="s">
        <v>6669</v>
      </c>
      <c r="H1919" t="s">
        <v>211</v>
      </c>
      <c r="I1919" t="s">
        <v>212</v>
      </c>
      <c r="K1919" t="s">
        <v>213</v>
      </c>
      <c r="L1919" t="s">
        <v>6670</v>
      </c>
      <c r="M1919">
        <v>488</v>
      </c>
      <c r="N1919" t="s">
        <v>393</v>
      </c>
      <c r="O1919" t="s">
        <v>244</v>
      </c>
      <c r="P1919">
        <v>211</v>
      </c>
      <c r="Q1919" t="s">
        <v>245</v>
      </c>
      <c r="R1919" t="s">
        <v>244</v>
      </c>
      <c r="T1919" t="s">
        <v>252</v>
      </c>
      <c r="U1919" t="s">
        <v>9754</v>
      </c>
      <c r="V1919">
        <v>4</v>
      </c>
      <c r="W1919">
        <v>16</v>
      </c>
      <c r="X1919" t="s">
        <v>218</v>
      </c>
      <c r="Z1919" t="s">
        <v>219</v>
      </c>
      <c r="AC1919">
        <v>0</v>
      </c>
      <c r="AE1919">
        <v>0</v>
      </c>
      <c r="AI1919" t="s">
        <v>220</v>
      </c>
      <c r="AJ1919" t="s">
        <v>221</v>
      </c>
      <c r="AK1919" s="15">
        <v>34723</v>
      </c>
      <c r="AL1919">
        <v>5918.62</v>
      </c>
      <c r="AM1919">
        <f t="shared" si="87"/>
        <v>62</v>
      </c>
      <c r="AN1919" t="str">
        <f t="shared" si="88"/>
        <v>59-63</v>
      </c>
      <c r="AO1919" t="str">
        <f t="shared" si="89"/>
        <v>4.000 a 5.999</v>
      </c>
    </row>
    <row r="1920" spans="1:41" x14ac:dyDescent="0.25">
      <c r="A1920" t="s">
        <v>6671</v>
      </c>
      <c r="B1920" t="s">
        <v>207</v>
      </c>
      <c r="C1920">
        <v>2273667</v>
      </c>
      <c r="D1920">
        <v>2500037673</v>
      </c>
      <c r="E1920" t="s">
        <v>6672</v>
      </c>
      <c r="F1920" t="s">
        <v>209</v>
      </c>
      <c r="G1920" t="s">
        <v>6673</v>
      </c>
      <c r="H1920" t="s">
        <v>225</v>
      </c>
      <c r="I1920" t="s">
        <v>212</v>
      </c>
      <c r="K1920" t="s">
        <v>213</v>
      </c>
      <c r="M1920">
        <v>36</v>
      </c>
      <c r="N1920" t="s">
        <v>1918</v>
      </c>
      <c r="O1920" t="s">
        <v>215</v>
      </c>
      <c r="P1920">
        <v>29</v>
      </c>
      <c r="Q1920" t="s">
        <v>229</v>
      </c>
      <c r="R1920" t="s">
        <v>215</v>
      </c>
      <c r="T1920" t="s">
        <v>217</v>
      </c>
      <c r="U1920" t="s">
        <v>9755</v>
      </c>
      <c r="V1920">
        <v>4</v>
      </c>
      <c r="W1920">
        <v>5</v>
      </c>
      <c r="X1920" t="s">
        <v>218</v>
      </c>
      <c r="Z1920" t="s">
        <v>219</v>
      </c>
      <c r="AC1920">
        <v>0</v>
      </c>
      <c r="AE1920">
        <v>0</v>
      </c>
      <c r="AI1920" t="s">
        <v>220</v>
      </c>
      <c r="AJ1920" t="s">
        <v>221</v>
      </c>
      <c r="AK1920" s="15">
        <v>42377</v>
      </c>
      <c r="AL1920">
        <v>4157.95</v>
      </c>
      <c r="AM1920">
        <f t="shared" si="87"/>
        <v>47</v>
      </c>
      <c r="AN1920" t="str">
        <f t="shared" si="88"/>
        <v>44-48</v>
      </c>
      <c r="AO1920" t="str">
        <f t="shared" si="89"/>
        <v>4.000 a 5.999</v>
      </c>
    </row>
    <row r="1921" spans="1:41" x14ac:dyDescent="0.25">
      <c r="A1921" t="s">
        <v>6674</v>
      </c>
      <c r="B1921" t="s">
        <v>207</v>
      </c>
      <c r="C1921">
        <v>413489</v>
      </c>
      <c r="D1921">
        <v>59585544687</v>
      </c>
      <c r="E1921" t="s">
        <v>6675</v>
      </c>
      <c r="F1921" t="s">
        <v>209</v>
      </c>
      <c r="G1921" t="s">
        <v>6676</v>
      </c>
      <c r="H1921" t="s">
        <v>211</v>
      </c>
      <c r="I1921" t="s">
        <v>212</v>
      </c>
      <c r="K1921" t="s">
        <v>213</v>
      </c>
      <c r="L1921" t="s">
        <v>1228</v>
      </c>
      <c r="M1921">
        <v>60</v>
      </c>
      <c r="N1921" t="s">
        <v>481</v>
      </c>
      <c r="O1921" t="s">
        <v>215</v>
      </c>
      <c r="P1921">
        <v>59</v>
      </c>
      <c r="Q1921" t="s">
        <v>251</v>
      </c>
      <c r="R1921" t="s">
        <v>215</v>
      </c>
      <c r="T1921" t="s">
        <v>1975</v>
      </c>
      <c r="U1921" t="s">
        <v>9752</v>
      </c>
      <c r="V1921">
        <v>4</v>
      </c>
      <c r="W1921">
        <v>16</v>
      </c>
      <c r="X1921" t="s">
        <v>218</v>
      </c>
      <c r="Z1921" t="s">
        <v>219</v>
      </c>
      <c r="AC1921">
        <v>0</v>
      </c>
      <c r="AE1921">
        <v>0</v>
      </c>
      <c r="AI1921" t="s">
        <v>220</v>
      </c>
      <c r="AJ1921" t="s">
        <v>221</v>
      </c>
      <c r="AK1921" s="15">
        <v>33196</v>
      </c>
      <c r="AL1921">
        <v>3285.18</v>
      </c>
      <c r="AM1921">
        <f t="shared" si="87"/>
        <v>61</v>
      </c>
      <c r="AN1921" t="str">
        <f t="shared" si="88"/>
        <v>59-63</v>
      </c>
      <c r="AO1921" t="str">
        <f t="shared" si="89"/>
        <v>2.000 a 3.999</v>
      </c>
    </row>
    <row r="1922" spans="1:41" x14ac:dyDescent="0.25">
      <c r="A1922" t="s">
        <v>6677</v>
      </c>
      <c r="B1922" t="s">
        <v>239</v>
      </c>
      <c r="C1922">
        <v>1435488</v>
      </c>
      <c r="D1922">
        <v>55932444649</v>
      </c>
      <c r="E1922" t="s">
        <v>6678</v>
      </c>
      <c r="F1922" t="s">
        <v>209</v>
      </c>
      <c r="G1922" t="s">
        <v>1385</v>
      </c>
      <c r="H1922" t="s">
        <v>225</v>
      </c>
      <c r="I1922" t="s">
        <v>212</v>
      </c>
      <c r="K1922" t="s">
        <v>213</v>
      </c>
      <c r="L1922" t="s">
        <v>1899</v>
      </c>
      <c r="M1922">
        <v>490</v>
      </c>
      <c r="N1922" t="s">
        <v>770</v>
      </c>
      <c r="O1922" t="s">
        <v>244</v>
      </c>
      <c r="P1922">
        <v>211</v>
      </c>
      <c r="Q1922" t="s">
        <v>245</v>
      </c>
      <c r="R1922" t="s">
        <v>244</v>
      </c>
      <c r="T1922" t="s">
        <v>217</v>
      </c>
      <c r="U1922" t="s">
        <v>9754</v>
      </c>
      <c r="V1922">
        <v>4</v>
      </c>
      <c r="W1922">
        <v>12</v>
      </c>
      <c r="X1922" t="s">
        <v>218</v>
      </c>
      <c r="Z1922" t="s">
        <v>219</v>
      </c>
      <c r="AC1922">
        <v>0</v>
      </c>
      <c r="AE1922">
        <v>0</v>
      </c>
      <c r="AI1922" t="s">
        <v>220</v>
      </c>
      <c r="AJ1922" t="s">
        <v>221</v>
      </c>
      <c r="AK1922" s="15">
        <v>37958</v>
      </c>
      <c r="AL1922">
        <v>10267.19</v>
      </c>
      <c r="AM1922">
        <f t="shared" si="87"/>
        <v>59</v>
      </c>
      <c r="AN1922" t="str">
        <f t="shared" si="88"/>
        <v>59-63</v>
      </c>
      <c r="AO1922" t="str">
        <f t="shared" si="89"/>
        <v>10.000 a 11.999</v>
      </c>
    </row>
    <row r="1923" spans="1:41" x14ac:dyDescent="0.25">
      <c r="A1923" t="s">
        <v>6679</v>
      </c>
      <c r="B1923" t="s">
        <v>239</v>
      </c>
      <c r="C1923">
        <v>1123521</v>
      </c>
      <c r="D1923">
        <v>81508441634</v>
      </c>
      <c r="E1923" t="s">
        <v>6680</v>
      </c>
      <c r="F1923" t="s">
        <v>209</v>
      </c>
      <c r="G1923" t="s">
        <v>6681</v>
      </c>
      <c r="H1923" t="s">
        <v>225</v>
      </c>
      <c r="I1923" t="s">
        <v>212</v>
      </c>
      <c r="K1923" t="s">
        <v>242</v>
      </c>
      <c r="L1923" t="s">
        <v>5167</v>
      </c>
      <c r="M1923">
        <v>769</v>
      </c>
      <c r="N1923" t="s">
        <v>288</v>
      </c>
      <c r="O1923" t="s">
        <v>283</v>
      </c>
      <c r="P1923">
        <v>746</v>
      </c>
      <c r="Q1923" t="s">
        <v>289</v>
      </c>
      <c r="R1923" t="s">
        <v>283</v>
      </c>
      <c r="T1923" t="s">
        <v>217</v>
      </c>
      <c r="U1923" t="s">
        <v>9754</v>
      </c>
      <c r="V1923">
        <v>4</v>
      </c>
      <c r="W1923">
        <v>16</v>
      </c>
      <c r="X1923" t="s">
        <v>218</v>
      </c>
      <c r="Z1923" t="s">
        <v>219</v>
      </c>
      <c r="AC1923">
        <v>0</v>
      </c>
      <c r="AE1923">
        <v>0</v>
      </c>
      <c r="AI1923" t="s">
        <v>220</v>
      </c>
      <c r="AJ1923" t="s">
        <v>221</v>
      </c>
      <c r="AK1923" s="15">
        <v>34714</v>
      </c>
      <c r="AL1923">
        <v>5189.41</v>
      </c>
      <c r="AM1923">
        <f t="shared" ref="AM1923:AM1986" si="90">(YEAR($AR$3))-YEAR(E1923)</f>
        <v>58</v>
      </c>
      <c r="AN1923" t="str">
        <f t="shared" ref="AN1923:AN1986" si="91">VLOOKUP(AM1923,$AT$3:$AU$14,2,1)</f>
        <v>54-58</v>
      </c>
      <c r="AO1923" t="str">
        <f t="shared" ref="AO1923:AO1986" si="92">VLOOKUP(AL1923,$AV$3:$AW$13,2,1)</f>
        <v>4.000 a 5.999</v>
      </c>
    </row>
    <row r="1924" spans="1:41" x14ac:dyDescent="0.25">
      <c r="A1924" t="s">
        <v>6682</v>
      </c>
      <c r="B1924" t="s">
        <v>239</v>
      </c>
      <c r="C1924">
        <v>410109</v>
      </c>
      <c r="D1924">
        <v>43517242691</v>
      </c>
      <c r="E1924" t="s">
        <v>6683</v>
      </c>
      <c r="F1924" t="s">
        <v>209</v>
      </c>
      <c r="G1924" t="s">
        <v>6684</v>
      </c>
      <c r="H1924" t="s">
        <v>211</v>
      </c>
      <c r="I1924" t="s">
        <v>212</v>
      </c>
      <c r="K1924" t="s">
        <v>1988</v>
      </c>
      <c r="L1924" t="s">
        <v>6685</v>
      </c>
      <c r="M1924">
        <v>489</v>
      </c>
      <c r="N1924" t="s">
        <v>2235</v>
      </c>
      <c r="O1924" t="s">
        <v>244</v>
      </c>
      <c r="P1924">
        <v>211</v>
      </c>
      <c r="Q1924" t="s">
        <v>245</v>
      </c>
      <c r="R1924" t="s">
        <v>244</v>
      </c>
      <c r="T1924" t="s">
        <v>290</v>
      </c>
      <c r="U1924" t="s">
        <v>9754</v>
      </c>
      <c r="V1924">
        <v>4</v>
      </c>
      <c r="W1924">
        <v>16</v>
      </c>
      <c r="X1924" t="s">
        <v>218</v>
      </c>
      <c r="Z1924" t="s">
        <v>219</v>
      </c>
      <c r="AC1924">
        <v>0</v>
      </c>
      <c r="AE1924">
        <v>0</v>
      </c>
      <c r="AI1924" t="s">
        <v>220</v>
      </c>
      <c r="AJ1924" t="s">
        <v>221</v>
      </c>
      <c r="AK1924" s="15">
        <v>27791</v>
      </c>
      <c r="AL1924">
        <v>11218.77</v>
      </c>
      <c r="AM1924">
        <f t="shared" si="90"/>
        <v>68</v>
      </c>
      <c r="AN1924" t="str">
        <f t="shared" si="91"/>
        <v>64-68</v>
      </c>
      <c r="AO1924" t="str">
        <f t="shared" si="92"/>
        <v>10.000 a 11.999</v>
      </c>
    </row>
    <row r="1925" spans="1:41" x14ac:dyDescent="0.25">
      <c r="A1925" t="s">
        <v>6686</v>
      </c>
      <c r="B1925" t="s">
        <v>239</v>
      </c>
      <c r="C1925">
        <v>1434389</v>
      </c>
      <c r="D1925">
        <v>46113681653</v>
      </c>
      <c r="E1925" t="s">
        <v>6687</v>
      </c>
      <c r="F1925" t="s">
        <v>209</v>
      </c>
      <c r="G1925" t="s">
        <v>6688</v>
      </c>
      <c r="H1925" t="s">
        <v>287</v>
      </c>
      <c r="I1925" t="s">
        <v>212</v>
      </c>
      <c r="K1925" t="s">
        <v>213</v>
      </c>
      <c r="L1925" t="s">
        <v>235</v>
      </c>
      <c r="M1925">
        <v>490</v>
      </c>
      <c r="N1925" t="s">
        <v>770</v>
      </c>
      <c r="O1925" t="s">
        <v>244</v>
      </c>
      <c r="P1925">
        <v>211</v>
      </c>
      <c r="Q1925" t="s">
        <v>245</v>
      </c>
      <c r="R1925" t="s">
        <v>244</v>
      </c>
      <c r="T1925" t="s">
        <v>217</v>
      </c>
      <c r="U1925" t="s">
        <v>9754</v>
      </c>
      <c r="V1925">
        <v>4</v>
      </c>
      <c r="W1925">
        <v>13</v>
      </c>
      <c r="X1925" t="s">
        <v>218</v>
      </c>
      <c r="Z1925" t="s">
        <v>219</v>
      </c>
      <c r="AC1925">
        <v>0</v>
      </c>
      <c r="AE1925">
        <v>0</v>
      </c>
      <c r="AI1925" t="s">
        <v>220</v>
      </c>
      <c r="AJ1925" t="s">
        <v>221</v>
      </c>
      <c r="AK1925" s="15">
        <v>37931</v>
      </c>
      <c r="AL1925">
        <v>8118.1</v>
      </c>
      <c r="AM1925">
        <f t="shared" si="90"/>
        <v>64</v>
      </c>
      <c r="AN1925" t="str">
        <f t="shared" si="91"/>
        <v>64-68</v>
      </c>
      <c r="AO1925" t="str">
        <f t="shared" si="92"/>
        <v>8.000 a 9.999</v>
      </c>
    </row>
    <row r="1926" spans="1:41" x14ac:dyDescent="0.25">
      <c r="A1926" t="s">
        <v>6689</v>
      </c>
      <c r="B1926" t="s">
        <v>239</v>
      </c>
      <c r="C1926">
        <v>1519501</v>
      </c>
      <c r="D1926">
        <v>55185479604</v>
      </c>
      <c r="E1926" t="s">
        <v>6690</v>
      </c>
      <c r="F1926" t="s">
        <v>209</v>
      </c>
      <c r="G1926" t="s">
        <v>6691</v>
      </c>
      <c r="H1926" t="s">
        <v>225</v>
      </c>
      <c r="I1926" t="s">
        <v>212</v>
      </c>
      <c r="K1926" t="s">
        <v>295</v>
      </c>
      <c r="L1926" t="s">
        <v>6692</v>
      </c>
      <c r="M1926">
        <v>749</v>
      </c>
      <c r="N1926" t="s">
        <v>1089</v>
      </c>
      <c r="O1926" t="s">
        <v>283</v>
      </c>
      <c r="P1926">
        <v>743</v>
      </c>
      <c r="Q1926" t="s">
        <v>282</v>
      </c>
      <c r="R1926" t="s">
        <v>283</v>
      </c>
      <c r="T1926" t="s">
        <v>230</v>
      </c>
      <c r="U1926" t="s">
        <v>9756</v>
      </c>
      <c r="V1926">
        <v>4</v>
      </c>
      <c r="W1926">
        <v>11</v>
      </c>
      <c r="X1926" t="s">
        <v>218</v>
      </c>
      <c r="Z1926" t="s">
        <v>219</v>
      </c>
      <c r="AC1926">
        <v>0</v>
      </c>
      <c r="AE1926">
        <v>0</v>
      </c>
      <c r="AI1926" t="s">
        <v>220</v>
      </c>
      <c r="AJ1926" t="s">
        <v>221</v>
      </c>
      <c r="AK1926" s="15">
        <v>38754</v>
      </c>
      <c r="AL1926">
        <v>17058.36</v>
      </c>
      <c r="AM1926">
        <f t="shared" si="90"/>
        <v>57</v>
      </c>
      <c r="AN1926" t="str">
        <f t="shared" si="91"/>
        <v>54-58</v>
      </c>
      <c r="AO1926" t="str">
        <f t="shared" si="92"/>
        <v>16.000 a 17.999</v>
      </c>
    </row>
    <row r="1927" spans="1:41" x14ac:dyDescent="0.25">
      <c r="A1927" t="s">
        <v>6693</v>
      </c>
      <c r="B1927" t="s">
        <v>239</v>
      </c>
      <c r="C1927">
        <v>6413584</v>
      </c>
      <c r="D1927">
        <v>56858132600</v>
      </c>
      <c r="E1927" t="s">
        <v>6694</v>
      </c>
      <c r="F1927" t="s">
        <v>209</v>
      </c>
      <c r="G1927" t="s">
        <v>6695</v>
      </c>
      <c r="H1927" t="s">
        <v>225</v>
      </c>
      <c r="I1927" t="s">
        <v>212</v>
      </c>
      <c r="K1927" t="s">
        <v>213</v>
      </c>
      <c r="L1927" t="s">
        <v>6696</v>
      </c>
      <c r="M1927">
        <v>492</v>
      </c>
      <c r="N1927" t="s">
        <v>747</v>
      </c>
      <c r="O1927" t="s">
        <v>244</v>
      </c>
      <c r="P1927">
        <v>211</v>
      </c>
      <c r="Q1927" t="s">
        <v>245</v>
      </c>
      <c r="R1927" t="s">
        <v>244</v>
      </c>
      <c r="T1927" t="s">
        <v>217</v>
      </c>
      <c r="U1927" t="s">
        <v>9756</v>
      </c>
      <c r="V1927">
        <v>4</v>
      </c>
      <c r="W1927">
        <v>16</v>
      </c>
      <c r="X1927" t="s">
        <v>218</v>
      </c>
      <c r="Z1927" t="s">
        <v>219</v>
      </c>
      <c r="AC1927">
        <v>0</v>
      </c>
      <c r="AE1927">
        <v>0</v>
      </c>
      <c r="AI1927" t="s">
        <v>220</v>
      </c>
      <c r="AJ1927" t="s">
        <v>221</v>
      </c>
      <c r="AK1927" s="15">
        <v>33536</v>
      </c>
      <c r="AL1927">
        <v>21561.38</v>
      </c>
      <c r="AM1927">
        <f t="shared" si="90"/>
        <v>55</v>
      </c>
      <c r="AN1927" t="str">
        <f t="shared" si="91"/>
        <v>54-58</v>
      </c>
      <c r="AO1927" t="str">
        <f t="shared" si="92"/>
        <v>20.000 ou mais</v>
      </c>
    </row>
    <row r="1928" spans="1:41" x14ac:dyDescent="0.25">
      <c r="A1928" t="s">
        <v>6697</v>
      </c>
      <c r="B1928" t="s">
        <v>239</v>
      </c>
      <c r="C1928">
        <v>1154610</v>
      </c>
      <c r="D1928">
        <v>58909397691</v>
      </c>
      <c r="E1928" t="s">
        <v>6698</v>
      </c>
      <c r="F1928" t="s">
        <v>209</v>
      </c>
      <c r="G1928" t="s">
        <v>6699</v>
      </c>
      <c r="H1928" t="s">
        <v>335</v>
      </c>
      <c r="I1928" t="s">
        <v>212</v>
      </c>
      <c r="K1928" t="s">
        <v>213</v>
      </c>
      <c r="L1928" t="s">
        <v>261</v>
      </c>
      <c r="M1928">
        <v>491</v>
      </c>
      <c r="N1928" t="s">
        <v>935</v>
      </c>
      <c r="O1928" t="s">
        <v>244</v>
      </c>
      <c r="P1928">
        <v>211</v>
      </c>
      <c r="Q1928" t="s">
        <v>245</v>
      </c>
      <c r="R1928" t="s">
        <v>244</v>
      </c>
      <c r="T1928" t="s">
        <v>771</v>
      </c>
      <c r="U1928" t="s">
        <v>9754</v>
      </c>
      <c r="V1928">
        <v>4</v>
      </c>
      <c r="W1928">
        <v>16</v>
      </c>
      <c r="X1928" t="s">
        <v>218</v>
      </c>
      <c r="Z1928" t="s">
        <v>219</v>
      </c>
      <c r="AC1928">
        <v>0</v>
      </c>
      <c r="AE1928">
        <v>0</v>
      </c>
      <c r="AI1928" t="s">
        <v>220</v>
      </c>
      <c r="AJ1928" t="s">
        <v>221</v>
      </c>
      <c r="AK1928" s="15">
        <v>34715</v>
      </c>
      <c r="AL1928">
        <v>6085.15</v>
      </c>
      <c r="AM1928">
        <f t="shared" si="90"/>
        <v>56</v>
      </c>
      <c r="AN1928" t="str">
        <f t="shared" si="91"/>
        <v>54-58</v>
      </c>
      <c r="AO1928" t="str">
        <f t="shared" si="92"/>
        <v>6.000 a 7.999</v>
      </c>
    </row>
    <row r="1929" spans="1:41" x14ac:dyDescent="0.25">
      <c r="A1929" t="s">
        <v>6700</v>
      </c>
      <c r="B1929" t="s">
        <v>239</v>
      </c>
      <c r="C1929">
        <v>1123336</v>
      </c>
      <c r="D1929">
        <v>47268700687</v>
      </c>
      <c r="E1929" t="s">
        <v>6701</v>
      </c>
      <c r="F1929" t="s">
        <v>209</v>
      </c>
      <c r="G1929" t="s">
        <v>6702</v>
      </c>
      <c r="H1929" t="s">
        <v>225</v>
      </c>
      <c r="I1929" t="s">
        <v>212</v>
      </c>
      <c r="K1929" t="s">
        <v>213</v>
      </c>
      <c r="L1929" t="s">
        <v>1165</v>
      </c>
      <c r="M1929">
        <v>490</v>
      </c>
      <c r="N1929" t="s">
        <v>770</v>
      </c>
      <c r="O1929" t="s">
        <v>244</v>
      </c>
      <c r="P1929">
        <v>211</v>
      </c>
      <c r="Q1929" t="s">
        <v>245</v>
      </c>
      <c r="R1929" t="s">
        <v>244</v>
      </c>
      <c r="T1929" t="s">
        <v>252</v>
      </c>
      <c r="U1929" t="s">
        <v>9755</v>
      </c>
      <c r="V1929">
        <v>4</v>
      </c>
      <c r="W1929">
        <v>16</v>
      </c>
      <c r="X1929" t="s">
        <v>218</v>
      </c>
      <c r="Z1929" t="s">
        <v>219</v>
      </c>
      <c r="AC1929">
        <v>0</v>
      </c>
      <c r="AE1929">
        <v>0</v>
      </c>
      <c r="AI1929" t="s">
        <v>220</v>
      </c>
      <c r="AJ1929" t="s">
        <v>221</v>
      </c>
      <c r="AK1929" s="15">
        <v>34683</v>
      </c>
      <c r="AL1929">
        <v>7975.33</v>
      </c>
      <c r="AM1929">
        <f t="shared" si="90"/>
        <v>60</v>
      </c>
      <c r="AN1929" t="str">
        <f t="shared" si="91"/>
        <v>59-63</v>
      </c>
      <c r="AO1929" t="str">
        <f t="shared" si="92"/>
        <v>6.000 a 7.999</v>
      </c>
    </row>
    <row r="1930" spans="1:41" x14ac:dyDescent="0.25">
      <c r="A1930" t="s">
        <v>6703</v>
      </c>
      <c r="B1930" t="s">
        <v>207</v>
      </c>
      <c r="C1930">
        <v>3032574</v>
      </c>
      <c r="D1930">
        <v>6988106600</v>
      </c>
      <c r="E1930" t="s">
        <v>6704</v>
      </c>
      <c r="F1930" t="s">
        <v>209</v>
      </c>
      <c r="G1930" t="s">
        <v>6539</v>
      </c>
      <c r="H1930" t="s">
        <v>225</v>
      </c>
      <c r="I1930" t="s">
        <v>212</v>
      </c>
      <c r="K1930" t="s">
        <v>213</v>
      </c>
      <c r="M1930">
        <v>46</v>
      </c>
      <c r="N1930" t="s">
        <v>271</v>
      </c>
      <c r="O1930" t="s">
        <v>228</v>
      </c>
      <c r="P1930">
        <v>29</v>
      </c>
      <c r="Q1930" t="s">
        <v>229</v>
      </c>
      <c r="R1930" t="s">
        <v>215</v>
      </c>
      <c r="T1930" t="s">
        <v>217</v>
      </c>
      <c r="U1930" t="s">
        <v>9755</v>
      </c>
      <c r="V1930">
        <v>4</v>
      </c>
      <c r="W1930">
        <v>4</v>
      </c>
      <c r="X1930" t="s">
        <v>218</v>
      </c>
      <c r="Z1930" t="s">
        <v>219</v>
      </c>
      <c r="AC1930">
        <v>0</v>
      </c>
      <c r="AE1930">
        <v>0</v>
      </c>
      <c r="AI1930" t="s">
        <v>220</v>
      </c>
      <c r="AJ1930" t="s">
        <v>221</v>
      </c>
      <c r="AK1930" s="15">
        <v>43171</v>
      </c>
      <c r="AL1930">
        <v>4001.88</v>
      </c>
      <c r="AM1930">
        <f t="shared" si="90"/>
        <v>38</v>
      </c>
      <c r="AN1930" t="str">
        <f t="shared" si="91"/>
        <v>34-38</v>
      </c>
      <c r="AO1930" t="str">
        <f t="shared" si="92"/>
        <v>4.000 a 5.999</v>
      </c>
    </row>
    <row r="1931" spans="1:41" x14ac:dyDescent="0.25">
      <c r="A1931" t="s">
        <v>6705</v>
      </c>
      <c r="B1931" t="s">
        <v>239</v>
      </c>
      <c r="C1931">
        <v>1123232</v>
      </c>
      <c r="D1931">
        <v>86631098653</v>
      </c>
      <c r="E1931" t="s">
        <v>6706</v>
      </c>
      <c r="F1931" t="s">
        <v>209</v>
      </c>
      <c r="G1931" t="s">
        <v>6707</v>
      </c>
      <c r="H1931" t="s">
        <v>225</v>
      </c>
      <c r="I1931" t="s">
        <v>212</v>
      </c>
      <c r="K1931" t="s">
        <v>213</v>
      </c>
      <c r="L1931" t="s">
        <v>261</v>
      </c>
      <c r="M1931">
        <v>478</v>
      </c>
      <c r="N1931" t="s">
        <v>1195</v>
      </c>
      <c r="O1931" t="s">
        <v>244</v>
      </c>
      <c r="P1931">
        <v>211</v>
      </c>
      <c r="Q1931" t="s">
        <v>245</v>
      </c>
      <c r="R1931" t="s">
        <v>244</v>
      </c>
      <c r="T1931" t="s">
        <v>217</v>
      </c>
      <c r="U1931" t="s">
        <v>9754</v>
      </c>
      <c r="V1931">
        <v>4</v>
      </c>
      <c r="W1931">
        <v>16</v>
      </c>
      <c r="X1931" t="s">
        <v>218</v>
      </c>
      <c r="Z1931" t="s">
        <v>219</v>
      </c>
      <c r="AC1931">
        <v>0</v>
      </c>
      <c r="AE1931">
        <v>0</v>
      </c>
      <c r="AI1931" t="s">
        <v>220</v>
      </c>
      <c r="AJ1931" t="s">
        <v>221</v>
      </c>
      <c r="AK1931" s="15">
        <v>34351</v>
      </c>
      <c r="AL1931">
        <v>13312.56</v>
      </c>
      <c r="AM1931">
        <f t="shared" si="90"/>
        <v>68</v>
      </c>
      <c r="AN1931" t="str">
        <f t="shared" si="91"/>
        <v>64-68</v>
      </c>
      <c r="AO1931" t="str">
        <f t="shared" si="92"/>
        <v>12.000 a 13.999</v>
      </c>
    </row>
    <row r="1932" spans="1:41" x14ac:dyDescent="0.25">
      <c r="A1932" t="s">
        <v>6708</v>
      </c>
      <c r="B1932" t="s">
        <v>207</v>
      </c>
      <c r="C1932">
        <v>1905196</v>
      </c>
      <c r="D1932">
        <v>4002861651</v>
      </c>
      <c r="E1932" t="s">
        <v>6709</v>
      </c>
      <c r="F1932" t="s">
        <v>209</v>
      </c>
      <c r="G1932" t="s">
        <v>6710</v>
      </c>
      <c r="H1932" t="s">
        <v>225</v>
      </c>
      <c r="I1932" t="s">
        <v>212</v>
      </c>
      <c r="K1932" t="s">
        <v>213</v>
      </c>
      <c r="M1932">
        <v>795</v>
      </c>
      <c r="N1932" t="s">
        <v>6343</v>
      </c>
      <c r="O1932" t="s">
        <v>237</v>
      </c>
      <c r="P1932">
        <v>1158</v>
      </c>
      <c r="Q1932" t="s">
        <v>6170</v>
      </c>
      <c r="R1932" t="s">
        <v>237</v>
      </c>
      <c r="T1932" t="s">
        <v>230</v>
      </c>
      <c r="U1932" t="s">
        <v>9755</v>
      </c>
      <c r="V1932">
        <v>4</v>
      </c>
      <c r="W1932">
        <v>8</v>
      </c>
      <c r="X1932" t="s">
        <v>218</v>
      </c>
      <c r="Z1932" t="s">
        <v>219</v>
      </c>
      <c r="AC1932">
        <v>0</v>
      </c>
      <c r="AE1932">
        <v>0</v>
      </c>
      <c r="AI1932" t="s">
        <v>220</v>
      </c>
      <c r="AJ1932" t="s">
        <v>221</v>
      </c>
      <c r="AK1932" s="15">
        <v>40897</v>
      </c>
      <c r="AL1932">
        <v>5555.65</v>
      </c>
      <c r="AM1932">
        <f t="shared" si="90"/>
        <v>54</v>
      </c>
      <c r="AN1932" t="str">
        <f t="shared" si="91"/>
        <v>54-58</v>
      </c>
      <c r="AO1932" t="str">
        <f t="shared" si="92"/>
        <v>4.000 a 5.999</v>
      </c>
    </row>
    <row r="1933" spans="1:41" x14ac:dyDescent="0.25">
      <c r="A1933" t="s">
        <v>6711</v>
      </c>
      <c r="B1933" t="s">
        <v>239</v>
      </c>
      <c r="C1933">
        <v>413388</v>
      </c>
      <c r="D1933">
        <v>59278927600</v>
      </c>
      <c r="E1933" t="s">
        <v>6712</v>
      </c>
      <c r="F1933" t="s">
        <v>209</v>
      </c>
      <c r="G1933" t="s">
        <v>6713</v>
      </c>
      <c r="H1933" t="s">
        <v>335</v>
      </c>
      <c r="I1933" t="s">
        <v>212</v>
      </c>
      <c r="K1933" t="s">
        <v>213</v>
      </c>
      <c r="L1933" t="s">
        <v>2648</v>
      </c>
      <c r="M1933">
        <v>499</v>
      </c>
      <c r="N1933" t="s">
        <v>817</v>
      </c>
      <c r="O1933" t="s">
        <v>244</v>
      </c>
      <c r="P1933">
        <v>211</v>
      </c>
      <c r="Q1933" t="s">
        <v>245</v>
      </c>
      <c r="R1933" t="s">
        <v>244</v>
      </c>
      <c r="T1933" t="s">
        <v>217</v>
      </c>
      <c r="U1933" t="s">
        <v>9754</v>
      </c>
      <c r="V1933">
        <v>4</v>
      </c>
      <c r="W1933">
        <v>16</v>
      </c>
      <c r="X1933" t="s">
        <v>218</v>
      </c>
      <c r="Z1933" t="s">
        <v>219</v>
      </c>
      <c r="AC1933">
        <v>0</v>
      </c>
      <c r="AE1933">
        <v>0</v>
      </c>
      <c r="AI1933" t="s">
        <v>220</v>
      </c>
      <c r="AJ1933" t="s">
        <v>221</v>
      </c>
      <c r="AK1933" s="15">
        <v>32820</v>
      </c>
      <c r="AL1933">
        <v>14408.59</v>
      </c>
      <c r="AM1933">
        <f t="shared" si="90"/>
        <v>58</v>
      </c>
      <c r="AN1933" t="str">
        <f t="shared" si="91"/>
        <v>54-58</v>
      </c>
      <c r="AO1933" t="str">
        <f t="shared" si="92"/>
        <v>14.000 a 15.999</v>
      </c>
    </row>
    <row r="1934" spans="1:41" x14ac:dyDescent="0.25">
      <c r="A1934" t="s">
        <v>6714</v>
      </c>
      <c r="B1934" t="s">
        <v>207</v>
      </c>
      <c r="C1934">
        <v>2486428</v>
      </c>
      <c r="D1934">
        <v>76620450644</v>
      </c>
      <c r="E1934" t="s">
        <v>6715</v>
      </c>
      <c r="F1934" t="s">
        <v>209</v>
      </c>
      <c r="G1934" t="s">
        <v>6716</v>
      </c>
      <c r="H1934" t="s">
        <v>225</v>
      </c>
      <c r="I1934" t="s">
        <v>212</v>
      </c>
      <c r="K1934" t="s">
        <v>213</v>
      </c>
      <c r="L1934" t="s">
        <v>637</v>
      </c>
      <c r="M1934">
        <v>355</v>
      </c>
      <c r="N1934" t="s">
        <v>5756</v>
      </c>
      <c r="O1934" t="s">
        <v>215</v>
      </c>
      <c r="P1934">
        <v>349</v>
      </c>
      <c r="Q1934" t="s">
        <v>277</v>
      </c>
      <c r="R1934" t="s">
        <v>215</v>
      </c>
      <c r="T1934" t="s">
        <v>263</v>
      </c>
      <c r="U1934" t="s">
        <v>9755</v>
      </c>
      <c r="V1934">
        <v>4</v>
      </c>
      <c r="W1934">
        <v>7</v>
      </c>
      <c r="X1934" t="s">
        <v>218</v>
      </c>
      <c r="Z1934" t="s">
        <v>219</v>
      </c>
      <c r="AC1934">
        <v>0</v>
      </c>
      <c r="AE1934">
        <v>0</v>
      </c>
      <c r="AI1934" t="s">
        <v>220</v>
      </c>
      <c r="AJ1934" t="s">
        <v>221</v>
      </c>
      <c r="AK1934" s="15">
        <v>41292</v>
      </c>
      <c r="AL1934">
        <v>6145.1</v>
      </c>
      <c r="AM1934">
        <f t="shared" si="90"/>
        <v>54</v>
      </c>
      <c r="AN1934" t="str">
        <f t="shared" si="91"/>
        <v>54-58</v>
      </c>
      <c r="AO1934" t="str">
        <f t="shared" si="92"/>
        <v>6.000 a 7.999</v>
      </c>
    </row>
    <row r="1935" spans="1:41" x14ac:dyDescent="0.25">
      <c r="A1935" t="s">
        <v>6717</v>
      </c>
      <c r="B1935" t="s">
        <v>239</v>
      </c>
      <c r="C1935">
        <v>1520203</v>
      </c>
      <c r="D1935">
        <v>15280481807</v>
      </c>
      <c r="E1935" t="s">
        <v>6718</v>
      </c>
      <c r="F1935" t="s">
        <v>209</v>
      </c>
      <c r="G1935" t="s">
        <v>6719</v>
      </c>
      <c r="H1935" t="s">
        <v>225</v>
      </c>
      <c r="I1935" t="s">
        <v>212</v>
      </c>
      <c r="K1935" t="s">
        <v>317</v>
      </c>
      <c r="L1935" t="s">
        <v>6720</v>
      </c>
      <c r="M1935">
        <v>771</v>
      </c>
      <c r="N1935" t="s">
        <v>303</v>
      </c>
      <c r="O1935" t="s">
        <v>283</v>
      </c>
      <c r="P1935">
        <v>746</v>
      </c>
      <c r="Q1935" t="s">
        <v>289</v>
      </c>
      <c r="R1935" t="s">
        <v>283</v>
      </c>
      <c r="T1935" t="s">
        <v>217</v>
      </c>
      <c r="U1935" t="s">
        <v>9756</v>
      </c>
      <c r="V1935">
        <v>4</v>
      </c>
      <c r="W1935">
        <v>11</v>
      </c>
      <c r="X1935" t="s">
        <v>218</v>
      </c>
      <c r="Z1935" t="s">
        <v>219</v>
      </c>
      <c r="AC1935">
        <v>0</v>
      </c>
      <c r="AE1935">
        <v>0</v>
      </c>
      <c r="AI1935" t="s">
        <v>220</v>
      </c>
      <c r="AJ1935" t="s">
        <v>221</v>
      </c>
      <c r="AK1935" s="15">
        <v>38742</v>
      </c>
      <c r="AL1935">
        <v>9624.44</v>
      </c>
      <c r="AM1935">
        <f t="shared" si="90"/>
        <v>50</v>
      </c>
      <c r="AN1935" t="str">
        <f t="shared" si="91"/>
        <v>49-53</v>
      </c>
      <c r="AO1935" t="str">
        <f t="shared" si="92"/>
        <v>8.000 a 9.999</v>
      </c>
    </row>
    <row r="1936" spans="1:41" x14ac:dyDescent="0.25">
      <c r="A1936" t="s">
        <v>6721</v>
      </c>
      <c r="B1936" t="s">
        <v>207</v>
      </c>
      <c r="C1936">
        <v>2258190</v>
      </c>
      <c r="D1936">
        <v>7534742633</v>
      </c>
      <c r="E1936" t="s">
        <v>5699</v>
      </c>
      <c r="F1936" t="s">
        <v>209</v>
      </c>
      <c r="G1936" t="s">
        <v>6722</v>
      </c>
      <c r="H1936" t="s">
        <v>225</v>
      </c>
      <c r="I1936" t="s">
        <v>212</v>
      </c>
      <c r="K1936" t="s">
        <v>213</v>
      </c>
      <c r="M1936">
        <v>626</v>
      </c>
      <c r="N1936" t="s">
        <v>3074</v>
      </c>
      <c r="O1936" t="s">
        <v>215</v>
      </c>
      <c r="P1936">
        <v>262</v>
      </c>
      <c r="Q1936" t="s">
        <v>352</v>
      </c>
      <c r="R1936" t="s">
        <v>215</v>
      </c>
      <c r="T1936" t="s">
        <v>252</v>
      </c>
      <c r="U1936" t="s">
        <v>9755</v>
      </c>
      <c r="V1936">
        <v>4</v>
      </c>
      <c r="W1936">
        <v>5</v>
      </c>
      <c r="X1936" t="s">
        <v>218</v>
      </c>
      <c r="Z1936" t="s">
        <v>219</v>
      </c>
      <c r="AC1936">
        <v>0</v>
      </c>
      <c r="AE1936">
        <v>0</v>
      </c>
      <c r="AI1936" t="s">
        <v>220</v>
      </c>
      <c r="AJ1936" t="s">
        <v>221</v>
      </c>
      <c r="AK1936" s="15">
        <v>42286</v>
      </c>
      <c r="AL1936">
        <v>4654.3100000000004</v>
      </c>
      <c r="AM1936">
        <f t="shared" si="90"/>
        <v>34</v>
      </c>
      <c r="AN1936" t="str">
        <f t="shared" si="91"/>
        <v>34-38</v>
      </c>
      <c r="AO1936" t="str">
        <f t="shared" si="92"/>
        <v>4.000 a 5.999</v>
      </c>
    </row>
    <row r="1937" spans="1:41" x14ac:dyDescent="0.25">
      <c r="A1937" t="s">
        <v>6723</v>
      </c>
      <c r="B1937" t="s">
        <v>239</v>
      </c>
      <c r="C1937">
        <v>2258683</v>
      </c>
      <c r="D1937">
        <v>8597337699</v>
      </c>
      <c r="E1937" t="s">
        <v>6724</v>
      </c>
      <c r="F1937" t="s">
        <v>209</v>
      </c>
      <c r="G1937" t="s">
        <v>6725</v>
      </c>
      <c r="H1937" t="s">
        <v>225</v>
      </c>
      <c r="I1937" t="s">
        <v>212</v>
      </c>
      <c r="K1937" t="s">
        <v>213</v>
      </c>
      <c r="M1937">
        <v>492</v>
      </c>
      <c r="N1937" t="s">
        <v>747</v>
      </c>
      <c r="O1937" t="s">
        <v>244</v>
      </c>
      <c r="P1937">
        <v>211</v>
      </c>
      <c r="Q1937" t="s">
        <v>245</v>
      </c>
      <c r="R1937" t="s">
        <v>244</v>
      </c>
      <c r="T1937" t="s">
        <v>217</v>
      </c>
      <c r="U1937" t="s">
        <v>9755</v>
      </c>
      <c r="V1937">
        <v>4</v>
      </c>
      <c r="W1937">
        <v>5</v>
      </c>
      <c r="X1937" t="s">
        <v>218</v>
      </c>
      <c r="Z1937" t="s">
        <v>219</v>
      </c>
      <c r="AC1937">
        <v>0</v>
      </c>
      <c r="AE1937">
        <v>0</v>
      </c>
      <c r="AI1937" t="s">
        <v>220</v>
      </c>
      <c r="AJ1937" t="s">
        <v>221</v>
      </c>
      <c r="AK1937" s="15">
        <v>42301</v>
      </c>
      <c r="AL1937">
        <v>4797.63</v>
      </c>
      <c r="AM1937">
        <f t="shared" si="90"/>
        <v>33</v>
      </c>
      <c r="AN1937" t="str">
        <f t="shared" si="91"/>
        <v>29-33</v>
      </c>
      <c r="AO1937" t="str">
        <f t="shared" si="92"/>
        <v>4.000 a 5.999</v>
      </c>
    </row>
    <row r="1938" spans="1:41" x14ac:dyDescent="0.25">
      <c r="A1938" t="s">
        <v>6726</v>
      </c>
      <c r="B1938" t="s">
        <v>207</v>
      </c>
      <c r="C1938">
        <v>3013564</v>
      </c>
      <c r="D1938">
        <v>9661644667</v>
      </c>
      <c r="E1938" t="s">
        <v>6727</v>
      </c>
      <c r="F1938" t="s">
        <v>209</v>
      </c>
      <c r="G1938" t="s">
        <v>6728</v>
      </c>
      <c r="H1938" t="s">
        <v>225</v>
      </c>
      <c r="I1938" t="s">
        <v>212</v>
      </c>
      <c r="K1938" t="s">
        <v>213</v>
      </c>
      <c r="M1938">
        <v>871</v>
      </c>
      <c r="N1938" t="s">
        <v>2067</v>
      </c>
      <c r="O1938" t="s">
        <v>215</v>
      </c>
      <c r="P1938">
        <v>443</v>
      </c>
      <c r="Q1938" t="s">
        <v>2068</v>
      </c>
      <c r="R1938" t="s">
        <v>215</v>
      </c>
      <c r="T1938" t="s">
        <v>217</v>
      </c>
      <c r="U1938" t="s">
        <v>9756</v>
      </c>
      <c r="V1938">
        <v>4</v>
      </c>
      <c r="W1938">
        <v>4</v>
      </c>
      <c r="X1938" t="s">
        <v>218</v>
      </c>
      <c r="Z1938" t="s">
        <v>219</v>
      </c>
      <c r="AB1938" t="s">
        <v>2129</v>
      </c>
      <c r="AC1938">
        <v>0</v>
      </c>
      <c r="AE1938">
        <v>0</v>
      </c>
      <c r="AG1938" t="s">
        <v>6171</v>
      </c>
      <c r="AH1938" t="s">
        <v>5019</v>
      </c>
      <c r="AI1938" t="s">
        <v>220</v>
      </c>
      <c r="AJ1938" t="s">
        <v>221</v>
      </c>
      <c r="AK1938" s="15">
        <v>43150</v>
      </c>
      <c r="AL1938">
        <v>0</v>
      </c>
      <c r="AM1938">
        <f t="shared" si="90"/>
        <v>34</v>
      </c>
      <c r="AN1938" t="str">
        <f t="shared" si="91"/>
        <v>34-38</v>
      </c>
      <c r="AO1938" t="str">
        <f t="shared" si="92"/>
        <v>até 1.999</v>
      </c>
    </row>
    <row r="1939" spans="1:41" x14ac:dyDescent="0.25">
      <c r="A1939" t="s">
        <v>6729</v>
      </c>
      <c r="B1939" t="s">
        <v>207</v>
      </c>
      <c r="C1939">
        <v>2250925</v>
      </c>
      <c r="D1939">
        <v>7766405695</v>
      </c>
      <c r="E1939" t="s">
        <v>6730</v>
      </c>
      <c r="F1939" t="s">
        <v>209</v>
      </c>
      <c r="G1939" t="s">
        <v>6731</v>
      </c>
      <c r="H1939" t="s">
        <v>225</v>
      </c>
      <c r="I1939" t="s">
        <v>212</v>
      </c>
      <c r="K1939" t="s">
        <v>213</v>
      </c>
      <c r="M1939">
        <v>304</v>
      </c>
      <c r="N1939" t="s">
        <v>6732</v>
      </c>
      <c r="O1939" t="s">
        <v>298</v>
      </c>
      <c r="P1939">
        <v>301</v>
      </c>
      <c r="Q1939" t="s">
        <v>297</v>
      </c>
      <c r="R1939" t="s">
        <v>298</v>
      </c>
      <c r="T1939" t="s">
        <v>263</v>
      </c>
      <c r="U1939" t="s">
        <v>9755</v>
      </c>
      <c r="V1939">
        <v>4</v>
      </c>
      <c r="W1939">
        <v>5</v>
      </c>
      <c r="X1939" t="s">
        <v>218</v>
      </c>
      <c r="Z1939" t="s">
        <v>219</v>
      </c>
      <c r="AC1939">
        <v>0</v>
      </c>
      <c r="AE1939">
        <v>0</v>
      </c>
      <c r="AI1939" t="s">
        <v>220</v>
      </c>
      <c r="AJ1939" t="s">
        <v>221</v>
      </c>
      <c r="AK1939" s="15">
        <v>42261</v>
      </c>
      <c r="AL1939">
        <v>4900.3999999999996</v>
      </c>
      <c r="AM1939">
        <f t="shared" si="90"/>
        <v>38</v>
      </c>
      <c r="AN1939" t="str">
        <f t="shared" si="91"/>
        <v>34-38</v>
      </c>
      <c r="AO1939" t="str">
        <f t="shared" si="92"/>
        <v>4.000 a 5.999</v>
      </c>
    </row>
    <row r="1940" spans="1:41" x14ac:dyDescent="0.25">
      <c r="A1940" t="s">
        <v>6733</v>
      </c>
      <c r="B1940" t="s">
        <v>239</v>
      </c>
      <c r="C1940">
        <v>3229292</v>
      </c>
      <c r="D1940">
        <v>8590502627</v>
      </c>
      <c r="E1940" t="s">
        <v>6734</v>
      </c>
      <c r="F1940" t="s">
        <v>209</v>
      </c>
      <c r="G1940" t="s">
        <v>6735</v>
      </c>
      <c r="H1940" t="s">
        <v>211</v>
      </c>
      <c r="I1940" t="s">
        <v>212</v>
      </c>
      <c r="K1940" t="s">
        <v>213</v>
      </c>
      <c r="M1940">
        <v>213</v>
      </c>
      <c r="N1940" t="s">
        <v>2634</v>
      </c>
      <c r="O1940" t="s">
        <v>244</v>
      </c>
      <c r="P1940">
        <v>29</v>
      </c>
      <c r="Q1940" t="s">
        <v>229</v>
      </c>
      <c r="R1940" t="s">
        <v>215</v>
      </c>
      <c r="T1940" t="s">
        <v>217</v>
      </c>
      <c r="U1940" t="s">
        <v>9755</v>
      </c>
      <c r="V1940">
        <v>1</v>
      </c>
      <c r="W1940">
        <v>2</v>
      </c>
      <c r="X1940" t="s">
        <v>218</v>
      </c>
      <c r="Z1940" t="s">
        <v>219</v>
      </c>
      <c r="AC1940">
        <v>0</v>
      </c>
      <c r="AE1940">
        <v>0</v>
      </c>
      <c r="AI1940" t="s">
        <v>220</v>
      </c>
      <c r="AJ1940" t="s">
        <v>221</v>
      </c>
      <c r="AK1940" s="15">
        <v>44259</v>
      </c>
      <c r="AL1940">
        <v>3825.76</v>
      </c>
      <c r="AM1940">
        <f t="shared" si="90"/>
        <v>31</v>
      </c>
      <c r="AN1940" t="str">
        <f t="shared" si="91"/>
        <v>29-33</v>
      </c>
      <c r="AO1940" t="str">
        <f t="shared" si="92"/>
        <v>2.000 a 3.999</v>
      </c>
    </row>
    <row r="1941" spans="1:41" x14ac:dyDescent="0.25">
      <c r="A1941" t="s">
        <v>6736</v>
      </c>
      <c r="B1941" t="s">
        <v>207</v>
      </c>
      <c r="C1941">
        <v>2345238</v>
      </c>
      <c r="D1941">
        <v>9995318679</v>
      </c>
      <c r="E1941" t="s">
        <v>6737</v>
      </c>
      <c r="F1941" t="s">
        <v>209</v>
      </c>
      <c r="G1941" t="s">
        <v>6738</v>
      </c>
      <c r="H1941" t="s">
        <v>225</v>
      </c>
      <c r="I1941" t="s">
        <v>212</v>
      </c>
      <c r="K1941" t="s">
        <v>213</v>
      </c>
      <c r="M1941">
        <v>609</v>
      </c>
      <c r="N1941" t="s">
        <v>1292</v>
      </c>
      <c r="O1941" t="s">
        <v>215</v>
      </c>
      <c r="P1941">
        <v>262</v>
      </c>
      <c r="Q1941" t="s">
        <v>352</v>
      </c>
      <c r="R1941" t="s">
        <v>215</v>
      </c>
      <c r="T1941" t="s">
        <v>217</v>
      </c>
      <c r="U1941" t="s">
        <v>9755</v>
      </c>
      <c r="V1941">
        <v>4</v>
      </c>
      <c r="W1941">
        <v>5</v>
      </c>
      <c r="X1941" t="s">
        <v>218</v>
      </c>
      <c r="Z1941" t="s">
        <v>219</v>
      </c>
      <c r="AC1941">
        <v>0</v>
      </c>
      <c r="AE1941">
        <v>0</v>
      </c>
      <c r="AI1941" t="s">
        <v>220</v>
      </c>
      <c r="AJ1941" t="s">
        <v>221</v>
      </c>
      <c r="AK1941" s="15">
        <v>42683</v>
      </c>
      <c r="AL1941">
        <v>4543.2299999999996</v>
      </c>
      <c r="AM1941">
        <f t="shared" si="90"/>
        <v>34</v>
      </c>
      <c r="AN1941" t="str">
        <f t="shared" si="91"/>
        <v>34-38</v>
      </c>
      <c r="AO1941" t="str">
        <f t="shared" si="92"/>
        <v>4.000 a 5.999</v>
      </c>
    </row>
    <row r="1942" spans="1:41" x14ac:dyDescent="0.25">
      <c r="A1942" t="s">
        <v>6739</v>
      </c>
      <c r="B1942" t="s">
        <v>239</v>
      </c>
      <c r="C1942">
        <v>3308923</v>
      </c>
      <c r="D1942">
        <v>10479784663</v>
      </c>
      <c r="E1942" t="s">
        <v>6740</v>
      </c>
      <c r="F1942" t="s">
        <v>209</v>
      </c>
      <c r="G1942" t="s">
        <v>6741</v>
      </c>
      <c r="H1942" t="s">
        <v>225</v>
      </c>
      <c r="I1942" t="s">
        <v>212</v>
      </c>
      <c r="K1942" t="s">
        <v>213</v>
      </c>
      <c r="M1942">
        <v>490</v>
      </c>
      <c r="N1942" t="s">
        <v>770</v>
      </c>
      <c r="O1942" t="s">
        <v>244</v>
      </c>
      <c r="P1942">
        <v>211</v>
      </c>
      <c r="Q1942" t="s">
        <v>245</v>
      </c>
      <c r="R1942" t="s">
        <v>244</v>
      </c>
      <c r="T1942" t="s">
        <v>217</v>
      </c>
      <c r="U1942" t="s">
        <v>9755</v>
      </c>
      <c r="V1942">
        <v>1</v>
      </c>
      <c r="W1942">
        <v>1</v>
      </c>
      <c r="X1942" t="s">
        <v>218</v>
      </c>
      <c r="Z1942" t="s">
        <v>219</v>
      </c>
      <c r="AC1942">
        <v>0</v>
      </c>
      <c r="AE1942">
        <v>0</v>
      </c>
      <c r="AI1942" t="s">
        <v>220</v>
      </c>
      <c r="AJ1942" t="s">
        <v>221</v>
      </c>
      <c r="AK1942" s="15">
        <v>44786</v>
      </c>
      <c r="AL1942">
        <v>6293.02</v>
      </c>
      <c r="AM1942">
        <f t="shared" si="90"/>
        <v>29</v>
      </c>
      <c r="AN1942" t="str">
        <f t="shared" si="91"/>
        <v>29-33</v>
      </c>
      <c r="AO1942" t="str">
        <f t="shared" si="92"/>
        <v>6.000 a 7.999</v>
      </c>
    </row>
    <row r="1943" spans="1:41" x14ac:dyDescent="0.25">
      <c r="A1943" t="s">
        <v>6742</v>
      </c>
      <c r="B1943" t="s">
        <v>207</v>
      </c>
      <c r="C1943">
        <v>3299805</v>
      </c>
      <c r="D1943">
        <v>11238710603</v>
      </c>
      <c r="E1943" t="s">
        <v>6743</v>
      </c>
      <c r="F1943" t="s">
        <v>209</v>
      </c>
      <c r="G1943" t="s">
        <v>6744</v>
      </c>
      <c r="H1943" t="s">
        <v>225</v>
      </c>
      <c r="I1943" t="s">
        <v>212</v>
      </c>
      <c r="K1943" t="s">
        <v>213</v>
      </c>
      <c r="M1943">
        <v>314</v>
      </c>
      <c r="N1943" t="s">
        <v>641</v>
      </c>
      <c r="O1943" t="s">
        <v>362</v>
      </c>
      <c r="P1943">
        <v>314</v>
      </c>
      <c r="Q1943" t="s">
        <v>641</v>
      </c>
      <c r="R1943" t="s">
        <v>362</v>
      </c>
      <c r="T1943" t="s">
        <v>252</v>
      </c>
      <c r="U1943" t="s">
        <v>9755</v>
      </c>
      <c r="V1943">
        <v>1</v>
      </c>
      <c r="W1943">
        <v>1</v>
      </c>
      <c r="X1943" t="s">
        <v>218</v>
      </c>
      <c r="Z1943" t="s">
        <v>219</v>
      </c>
      <c r="AC1943">
        <v>0</v>
      </c>
      <c r="AE1943">
        <v>0</v>
      </c>
      <c r="AI1943" t="s">
        <v>220</v>
      </c>
      <c r="AJ1943" t="s">
        <v>221</v>
      </c>
      <c r="AK1943" s="15">
        <v>44747</v>
      </c>
      <c r="AL1943">
        <v>3303.39</v>
      </c>
      <c r="AM1943">
        <f t="shared" si="90"/>
        <v>29</v>
      </c>
      <c r="AN1943" t="str">
        <f t="shared" si="91"/>
        <v>29-33</v>
      </c>
      <c r="AO1943" t="str">
        <f t="shared" si="92"/>
        <v>2.000 a 3.999</v>
      </c>
    </row>
    <row r="1944" spans="1:41" x14ac:dyDescent="0.25">
      <c r="A1944" t="s">
        <v>6745</v>
      </c>
      <c r="B1944" t="s">
        <v>207</v>
      </c>
      <c r="C1944">
        <v>2028106</v>
      </c>
      <c r="D1944">
        <v>7694524693</v>
      </c>
      <c r="E1944" t="s">
        <v>6746</v>
      </c>
      <c r="F1944" t="s">
        <v>209</v>
      </c>
      <c r="G1944" t="s">
        <v>6747</v>
      </c>
      <c r="H1944" t="s">
        <v>225</v>
      </c>
      <c r="I1944" t="s">
        <v>212</v>
      </c>
      <c r="K1944" t="s">
        <v>213</v>
      </c>
      <c r="M1944">
        <v>665</v>
      </c>
      <c r="N1944" t="s">
        <v>709</v>
      </c>
      <c r="O1944" t="s">
        <v>228</v>
      </c>
      <c r="P1944">
        <v>29</v>
      </c>
      <c r="Q1944" t="s">
        <v>229</v>
      </c>
      <c r="R1944" t="s">
        <v>215</v>
      </c>
      <c r="T1944" t="s">
        <v>230</v>
      </c>
      <c r="U1944" t="s">
        <v>9756</v>
      </c>
      <c r="V1944">
        <v>4</v>
      </c>
      <c r="W1944">
        <v>7</v>
      </c>
      <c r="X1944" t="s">
        <v>218</v>
      </c>
      <c r="Z1944" t="s">
        <v>219</v>
      </c>
      <c r="AB1944" t="s">
        <v>827</v>
      </c>
      <c r="AC1944">
        <v>0</v>
      </c>
      <c r="AE1944">
        <v>0</v>
      </c>
      <c r="AG1944" t="s">
        <v>6748</v>
      </c>
      <c r="AH1944" t="s">
        <v>322</v>
      </c>
      <c r="AI1944" t="s">
        <v>220</v>
      </c>
      <c r="AJ1944" t="s">
        <v>221</v>
      </c>
      <c r="AK1944" s="15">
        <v>41415</v>
      </c>
      <c r="AL1944">
        <v>8966.61</v>
      </c>
      <c r="AM1944">
        <f t="shared" si="90"/>
        <v>35</v>
      </c>
      <c r="AN1944" t="str">
        <f t="shared" si="91"/>
        <v>34-38</v>
      </c>
      <c r="AO1944" t="str">
        <f t="shared" si="92"/>
        <v>8.000 a 9.999</v>
      </c>
    </row>
    <row r="1945" spans="1:41" x14ac:dyDescent="0.25">
      <c r="A1945" t="s">
        <v>6749</v>
      </c>
      <c r="B1945" t="s">
        <v>207</v>
      </c>
      <c r="C1945">
        <v>3152079</v>
      </c>
      <c r="D1945">
        <v>8014447646</v>
      </c>
      <c r="E1945" t="s">
        <v>6750</v>
      </c>
      <c r="F1945" t="s">
        <v>209</v>
      </c>
      <c r="G1945" t="s">
        <v>6751</v>
      </c>
      <c r="H1945" t="s">
        <v>225</v>
      </c>
      <c r="I1945" t="s">
        <v>212</v>
      </c>
      <c r="K1945" t="s">
        <v>213</v>
      </c>
      <c r="M1945">
        <v>363</v>
      </c>
      <c r="N1945" t="s">
        <v>730</v>
      </c>
      <c r="O1945" t="s">
        <v>215</v>
      </c>
      <c r="P1945">
        <v>363</v>
      </c>
      <c r="Q1945" t="s">
        <v>730</v>
      </c>
      <c r="R1945" t="s">
        <v>215</v>
      </c>
      <c r="T1945" t="s">
        <v>217</v>
      </c>
      <c r="U1945" t="s">
        <v>9755</v>
      </c>
      <c r="V1945">
        <v>2</v>
      </c>
      <c r="W1945">
        <v>3</v>
      </c>
      <c r="X1945" t="s">
        <v>218</v>
      </c>
      <c r="Z1945" t="s">
        <v>219</v>
      </c>
      <c r="AB1945" t="s">
        <v>1854</v>
      </c>
      <c r="AC1945">
        <v>0</v>
      </c>
      <c r="AE1945">
        <v>20000</v>
      </c>
      <c r="AF1945" t="s">
        <v>6752</v>
      </c>
      <c r="AG1945" t="s">
        <v>5333</v>
      </c>
      <c r="AH1945" t="s">
        <v>219</v>
      </c>
      <c r="AI1945" t="s">
        <v>220</v>
      </c>
      <c r="AJ1945" t="s">
        <v>221</v>
      </c>
      <c r="AK1945" s="15">
        <v>43746</v>
      </c>
      <c r="AL1945">
        <v>3567.94</v>
      </c>
      <c r="AM1945">
        <f t="shared" si="90"/>
        <v>36</v>
      </c>
      <c r="AN1945" t="str">
        <f t="shared" si="91"/>
        <v>34-38</v>
      </c>
      <c r="AO1945" t="str">
        <f t="shared" si="92"/>
        <v>2.000 a 3.999</v>
      </c>
    </row>
    <row r="1946" spans="1:41" x14ac:dyDescent="0.25">
      <c r="A1946" t="s">
        <v>6753</v>
      </c>
      <c r="B1946" t="s">
        <v>207</v>
      </c>
      <c r="C1946">
        <v>2918255</v>
      </c>
      <c r="D1946">
        <v>10629708614</v>
      </c>
      <c r="E1946" t="s">
        <v>6754</v>
      </c>
      <c r="F1946" t="s">
        <v>209</v>
      </c>
      <c r="G1946" t="s">
        <v>6755</v>
      </c>
      <c r="H1946" t="s">
        <v>225</v>
      </c>
      <c r="I1946" t="s">
        <v>212</v>
      </c>
      <c r="K1946" t="s">
        <v>213</v>
      </c>
      <c r="M1946">
        <v>1203</v>
      </c>
      <c r="N1946" t="s">
        <v>5197</v>
      </c>
      <c r="O1946" t="s">
        <v>215</v>
      </c>
      <c r="P1946">
        <v>247</v>
      </c>
      <c r="Q1946" t="s">
        <v>940</v>
      </c>
      <c r="R1946" t="s">
        <v>215</v>
      </c>
      <c r="T1946" t="s">
        <v>771</v>
      </c>
      <c r="U1946" t="s">
        <v>9755</v>
      </c>
      <c r="V1946">
        <v>4</v>
      </c>
      <c r="W1946">
        <v>8</v>
      </c>
      <c r="X1946" t="s">
        <v>218</v>
      </c>
      <c r="Z1946" t="s">
        <v>219</v>
      </c>
      <c r="AC1946">
        <v>0</v>
      </c>
      <c r="AE1946">
        <v>0</v>
      </c>
      <c r="AI1946" t="s">
        <v>220</v>
      </c>
      <c r="AJ1946" t="s">
        <v>221</v>
      </c>
      <c r="AK1946" s="15">
        <v>41037</v>
      </c>
      <c r="AL1946">
        <v>5588.82</v>
      </c>
      <c r="AM1946">
        <f t="shared" si="90"/>
        <v>30</v>
      </c>
      <c r="AN1946" t="str">
        <f t="shared" si="91"/>
        <v>29-33</v>
      </c>
      <c r="AO1946" t="str">
        <f t="shared" si="92"/>
        <v>4.000 a 5.999</v>
      </c>
    </row>
    <row r="1947" spans="1:41" x14ac:dyDescent="0.25">
      <c r="A1947" t="s">
        <v>6756</v>
      </c>
      <c r="B1947" t="s">
        <v>239</v>
      </c>
      <c r="C1947">
        <v>2328370</v>
      </c>
      <c r="D1947">
        <v>95196730672</v>
      </c>
      <c r="E1947" t="s">
        <v>6757</v>
      </c>
      <c r="F1947" t="s">
        <v>209</v>
      </c>
      <c r="G1947" t="s">
        <v>6600</v>
      </c>
      <c r="H1947" t="s">
        <v>225</v>
      </c>
      <c r="I1947" t="s">
        <v>212</v>
      </c>
      <c r="K1947" t="s">
        <v>213</v>
      </c>
      <c r="L1947" t="s">
        <v>1765</v>
      </c>
      <c r="M1947">
        <v>771</v>
      </c>
      <c r="N1947" t="s">
        <v>303</v>
      </c>
      <c r="O1947" t="s">
        <v>283</v>
      </c>
      <c r="P1947">
        <v>746</v>
      </c>
      <c r="Q1947" t="s">
        <v>289</v>
      </c>
      <c r="R1947" t="s">
        <v>283</v>
      </c>
      <c r="T1947" t="s">
        <v>263</v>
      </c>
      <c r="U1947" t="s">
        <v>9756</v>
      </c>
      <c r="V1947">
        <v>4</v>
      </c>
      <c r="W1947">
        <v>12</v>
      </c>
      <c r="X1947" t="s">
        <v>218</v>
      </c>
      <c r="Z1947" t="s">
        <v>219</v>
      </c>
      <c r="AC1947">
        <v>0</v>
      </c>
      <c r="AE1947">
        <v>0</v>
      </c>
      <c r="AI1947" t="s">
        <v>220</v>
      </c>
      <c r="AJ1947" t="s">
        <v>221</v>
      </c>
      <c r="AK1947" s="15">
        <v>38139</v>
      </c>
      <c r="AL1947">
        <v>28320.720000000001</v>
      </c>
      <c r="AM1947">
        <f t="shared" si="90"/>
        <v>47</v>
      </c>
      <c r="AN1947" t="str">
        <f t="shared" si="91"/>
        <v>44-48</v>
      </c>
      <c r="AO1947" t="str">
        <f t="shared" si="92"/>
        <v>20.000 ou mais</v>
      </c>
    </row>
    <row r="1948" spans="1:41" x14ac:dyDescent="0.25">
      <c r="A1948" t="s">
        <v>6758</v>
      </c>
      <c r="B1948" t="s">
        <v>207</v>
      </c>
      <c r="C1948">
        <v>3074260</v>
      </c>
      <c r="D1948">
        <v>5740239680</v>
      </c>
      <c r="E1948" t="s">
        <v>6759</v>
      </c>
      <c r="F1948" t="s">
        <v>209</v>
      </c>
      <c r="G1948" t="s">
        <v>6760</v>
      </c>
      <c r="H1948" t="s">
        <v>225</v>
      </c>
      <c r="I1948" t="s">
        <v>212</v>
      </c>
      <c r="K1948" t="s">
        <v>213</v>
      </c>
      <c r="M1948">
        <v>130</v>
      </c>
      <c r="N1948" t="s">
        <v>1051</v>
      </c>
      <c r="O1948" t="s">
        <v>215</v>
      </c>
      <c r="P1948">
        <v>262</v>
      </c>
      <c r="Q1948" t="s">
        <v>352</v>
      </c>
      <c r="R1948" t="s">
        <v>215</v>
      </c>
      <c r="T1948" t="s">
        <v>230</v>
      </c>
      <c r="U1948" t="s">
        <v>9755</v>
      </c>
      <c r="V1948">
        <v>3</v>
      </c>
      <c r="W1948">
        <v>3</v>
      </c>
      <c r="X1948" t="s">
        <v>218</v>
      </c>
      <c r="Z1948" t="s">
        <v>219</v>
      </c>
      <c r="AC1948">
        <v>0</v>
      </c>
      <c r="AE1948">
        <v>0</v>
      </c>
      <c r="AI1948" t="s">
        <v>220</v>
      </c>
      <c r="AJ1948" t="s">
        <v>221</v>
      </c>
      <c r="AK1948" s="15">
        <v>43399</v>
      </c>
      <c r="AL1948">
        <v>4334.4399999999996</v>
      </c>
      <c r="AM1948">
        <f t="shared" si="90"/>
        <v>40</v>
      </c>
      <c r="AN1948" t="str">
        <f t="shared" si="91"/>
        <v>39-43</v>
      </c>
      <c r="AO1948" t="str">
        <f t="shared" si="92"/>
        <v>4.000 a 5.999</v>
      </c>
    </row>
    <row r="1949" spans="1:41" x14ac:dyDescent="0.25">
      <c r="A1949" t="s">
        <v>6761</v>
      </c>
      <c r="B1949" t="s">
        <v>239</v>
      </c>
      <c r="C1949">
        <v>3151927</v>
      </c>
      <c r="D1949">
        <v>8186062661</v>
      </c>
      <c r="E1949" t="s">
        <v>6762</v>
      </c>
      <c r="F1949" t="s">
        <v>209</v>
      </c>
      <c r="G1949" t="s">
        <v>6763</v>
      </c>
      <c r="H1949" t="s">
        <v>529</v>
      </c>
      <c r="I1949" t="s">
        <v>212</v>
      </c>
      <c r="K1949" t="s">
        <v>213</v>
      </c>
      <c r="M1949">
        <v>754</v>
      </c>
      <c r="N1949" t="s">
        <v>2373</v>
      </c>
      <c r="O1949" t="s">
        <v>283</v>
      </c>
      <c r="P1949">
        <v>743</v>
      </c>
      <c r="Q1949" t="s">
        <v>282</v>
      </c>
      <c r="R1949" t="s">
        <v>283</v>
      </c>
      <c r="T1949" t="s">
        <v>252</v>
      </c>
      <c r="U1949" t="s">
        <v>9755</v>
      </c>
      <c r="V1949">
        <v>1</v>
      </c>
      <c r="W1949">
        <v>3</v>
      </c>
      <c r="X1949" t="s">
        <v>218</v>
      </c>
      <c r="Z1949" t="s">
        <v>219</v>
      </c>
      <c r="AC1949">
        <v>0</v>
      </c>
      <c r="AE1949">
        <v>0</v>
      </c>
      <c r="AI1949" t="s">
        <v>220</v>
      </c>
      <c r="AJ1949" t="s">
        <v>221</v>
      </c>
      <c r="AK1949" s="15">
        <v>43747</v>
      </c>
      <c r="AL1949">
        <v>3301.93</v>
      </c>
      <c r="AM1949">
        <f t="shared" si="90"/>
        <v>26</v>
      </c>
      <c r="AN1949" t="str">
        <f t="shared" si="91"/>
        <v>24-28</v>
      </c>
      <c r="AO1949" t="str">
        <f t="shared" si="92"/>
        <v>2.000 a 3.999</v>
      </c>
    </row>
    <row r="1950" spans="1:41" x14ac:dyDescent="0.25">
      <c r="A1950" t="s">
        <v>6764</v>
      </c>
      <c r="B1950" t="s">
        <v>239</v>
      </c>
      <c r="C1950">
        <v>1905613</v>
      </c>
      <c r="D1950">
        <v>7757587603</v>
      </c>
      <c r="E1950" t="s">
        <v>5320</v>
      </c>
      <c r="F1950" t="s">
        <v>209</v>
      </c>
      <c r="G1950" t="s">
        <v>6765</v>
      </c>
      <c r="H1950" t="s">
        <v>225</v>
      </c>
      <c r="I1950" t="s">
        <v>212</v>
      </c>
      <c r="K1950" t="s">
        <v>213</v>
      </c>
      <c r="M1950">
        <v>485</v>
      </c>
      <c r="N1950" t="s">
        <v>411</v>
      </c>
      <c r="O1950" t="s">
        <v>244</v>
      </c>
      <c r="P1950">
        <v>211</v>
      </c>
      <c r="Q1950" t="s">
        <v>245</v>
      </c>
      <c r="R1950" t="s">
        <v>244</v>
      </c>
      <c r="T1950" t="s">
        <v>217</v>
      </c>
      <c r="U1950" t="s">
        <v>9754</v>
      </c>
      <c r="V1950">
        <v>2</v>
      </c>
      <c r="W1950">
        <v>8</v>
      </c>
      <c r="X1950" t="s">
        <v>218</v>
      </c>
      <c r="Z1950" t="s">
        <v>219</v>
      </c>
      <c r="AB1950" t="s">
        <v>320</v>
      </c>
      <c r="AC1950">
        <v>0</v>
      </c>
      <c r="AE1950">
        <v>0</v>
      </c>
      <c r="AG1950" t="s">
        <v>6766</v>
      </c>
      <c r="AH1950" t="s">
        <v>6767</v>
      </c>
      <c r="AI1950" t="s">
        <v>220</v>
      </c>
      <c r="AJ1950" t="s">
        <v>221</v>
      </c>
      <c r="AK1950" s="15">
        <v>40906</v>
      </c>
      <c r="AL1950">
        <v>3698.16</v>
      </c>
      <c r="AM1950">
        <f t="shared" si="90"/>
        <v>36</v>
      </c>
      <c r="AN1950" t="str">
        <f t="shared" si="91"/>
        <v>34-38</v>
      </c>
      <c r="AO1950" t="str">
        <f t="shared" si="92"/>
        <v>2.000 a 3.999</v>
      </c>
    </row>
    <row r="1951" spans="1:41" x14ac:dyDescent="0.25">
      <c r="A1951" t="s">
        <v>6768</v>
      </c>
      <c r="B1951" t="s">
        <v>207</v>
      </c>
      <c r="C1951">
        <v>1822179</v>
      </c>
      <c r="D1951">
        <v>6542518606</v>
      </c>
      <c r="E1951" t="s">
        <v>6769</v>
      </c>
      <c r="F1951" t="s">
        <v>209</v>
      </c>
      <c r="G1951" t="s">
        <v>6099</v>
      </c>
      <c r="H1951" t="s">
        <v>225</v>
      </c>
      <c r="I1951" t="s">
        <v>212</v>
      </c>
      <c r="K1951" t="s">
        <v>213</v>
      </c>
      <c r="M1951">
        <v>74</v>
      </c>
      <c r="N1951" t="s">
        <v>609</v>
      </c>
      <c r="O1951" t="s">
        <v>215</v>
      </c>
      <c r="P1951">
        <v>29</v>
      </c>
      <c r="Q1951" t="s">
        <v>229</v>
      </c>
      <c r="R1951" t="s">
        <v>215</v>
      </c>
      <c r="T1951" t="s">
        <v>230</v>
      </c>
      <c r="U1951" t="s">
        <v>9755</v>
      </c>
      <c r="V1951">
        <v>4</v>
      </c>
      <c r="W1951">
        <v>9</v>
      </c>
      <c r="X1951" t="s">
        <v>218</v>
      </c>
      <c r="Z1951" t="s">
        <v>219</v>
      </c>
      <c r="AC1951">
        <v>0</v>
      </c>
      <c r="AE1951">
        <v>0</v>
      </c>
      <c r="AI1951" t="s">
        <v>220</v>
      </c>
      <c r="AJ1951" t="s">
        <v>221</v>
      </c>
      <c r="AK1951" s="15">
        <v>40470</v>
      </c>
      <c r="AL1951">
        <v>5665.55</v>
      </c>
      <c r="AM1951">
        <f t="shared" si="90"/>
        <v>40</v>
      </c>
      <c r="AN1951" t="str">
        <f t="shared" si="91"/>
        <v>39-43</v>
      </c>
      <c r="AO1951" t="str">
        <f t="shared" si="92"/>
        <v>4.000 a 5.999</v>
      </c>
    </row>
    <row r="1952" spans="1:41" x14ac:dyDescent="0.25">
      <c r="A1952" t="s">
        <v>6770</v>
      </c>
      <c r="B1952" t="s">
        <v>207</v>
      </c>
      <c r="C1952">
        <v>3987178</v>
      </c>
      <c r="D1952">
        <v>8059449664</v>
      </c>
      <c r="E1952" t="s">
        <v>6771</v>
      </c>
      <c r="F1952" t="s">
        <v>209</v>
      </c>
      <c r="G1952" t="s">
        <v>6772</v>
      </c>
      <c r="H1952" t="s">
        <v>225</v>
      </c>
      <c r="I1952" t="s">
        <v>212</v>
      </c>
      <c r="K1952" t="s">
        <v>213</v>
      </c>
      <c r="M1952">
        <v>246</v>
      </c>
      <c r="N1952" t="s">
        <v>469</v>
      </c>
      <c r="O1952" t="s">
        <v>215</v>
      </c>
      <c r="P1952">
        <v>246</v>
      </c>
      <c r="Q1952" t="s">
        <v>469</v>
      </c>
      <c r="R1952" t="s">
        <v>215</v>
      </c>
      <c r="T1952" t="s">
        <v>327</v>
      </c>
      <c r="U1952" t="s">
        <v>9755</v>
      </c>
      <c r="V1952">
        <v>3</v>
      </c>
      <c r="W1952">
        <v>3</v>
      </c>
      <c r="X1952" t="s">
        <v>218</v>
      </c>
      <c r="Z1952" t="s">
        <v>219</v>
      </c>
      <c r="AC1952">
        <v>0</v>
      </c>
      <c r="AE1952">
        <v>0</v>
      </c>
      <c r="AI1952" t="s">
        <v>220</v>
      </c>
      <c r="AJ1952" t="s">
        <v>221</v>
      </c>
      <c r="AK1952" s="15">
        <v>42989</v>
      </c>
      <c r="AL1952">
        <v>3707.09</v>
      </c>
      <c r="AM1952">
        <f t="shared" si="90"/>
        <v>33</v>
      </c>
      <c r="AN1952" t="str">
        <f t="shared" si="91"/>
        <v>29-33</v>
      </c>
      <c r="AO1952" t="str">
        <f t="shared" si="92"/>
        <v>2.000 a 3.999</v>
      </c>
    </row>
    <row r="1953" spans="1:41" x14ac:dyDescent="0.25">
      <c r="A1953" t="s">
        <v>6773</v>
      </c>
      <c r="B1953" t="s">
        <v>207</v>
      </c>
      <c r="C1953">
        <v>3215074</v>
      </c>
      <c r="D1953">
        <v>9066778660</v>
      </c>
      <c r="E1953" t="s">
        <v>6774</v>
      </c>
      <c r="F1953" t="s">
        <v>209</v>
      </c>
      <c r="G1953" t="s">
        <v>6775</v>
      </c>
      <c r="H1953" t="s">
        <v>225</v>
      </c>
      <c r="I1953" t="s">
        <v>212</v>
      </c>
      <c r="K1953" t="s">
        <v>213</v>
      </c>
      <c r="M1953">
        <v>141</v>
      </c>
      <c r="N1953" t="s">
        <v>1026</v>
      </c>
      <c r="O1953" t="s">
        <v>215</v>
      </c>
      <c r="P1953">
        <v>131</v>
      </c>
      <c r="Q1953" t="s">
        <v>357</v>
      </c>
      <c r="R1953" t="s">
        <v>215</v>
      </c>
      <c r="T1953" t="s">
        <v>217</v>
      </c>
      <c r="U1953" t="s">
        <v>9755</v>
      </c>
      <c r="V1953">
        <v>2</v>
      </c>
      <c r="W1953">
        <v>2</v>
      </c>
      <c r="X1953" t="s">
        <v>218</v>
      </c>
      <c r="Z1953" t="s">
        <v>219</v>
      </c>
      <c r="AC1953">
        <v>0</v>
      </c>
      <c r="AE1953">
        <v>0</v>
      </c>
      <c r="AI1953" t="s">
        <v>220</v>
      </c>
      <c r="AJ1953" t="s">
        <v>221</v>
      </c>
      <c r="AK1953" s="15">
        <v>44168</v>
      </c>
      <c r="AL1953">
        <v>3434.01</v>
      </c>
      <c r="AM1953">
        <f t="shared" si="90"/>
        <v>33</v>
      </c>
      <c r="AN1953" t="str">
        <f t="shared" si="91"/>
        <v>29-33</v>
      </c>
      <c r="AO1953" t="str">
        <f t="shared" si="92"/>
        <v>2.000 a 3.999</v>
      </c>
    </row>
    <row r="1954" spans="1:41" x14ac:dyDescent="0.25">
      <c r="A1954" t="s">
        <v>6776</v>
      </c>
      <c r="B1954" t="s">
        <v>207</v>
      </c>
      <c r="C1954">
        <v>2346053</v>
      </c>
      <c r="D1954">
        <v>8958705680</v>
      </c>
      <c r="E1954" t="s">
        <v>6777</v>
      </c>
      <c r="F1954" t="s">
        <v>209</v>
      </c>
      <c r="G1954" t="s">
        <v>6778</v>
      </c>
      <c r="H1954" t="s">
        <v>225</v>
      </c>
      <c r="I1954" t="s">
        <v>212</v>
      </c>
      <c r="K1954" t="s">
        <v>4201</v>
      </c>
      <c r="M1954">
        <v>36</v>
      </c>
      <c r="N1954" t="s">
        <v>1918</v>
      </c>
      <c r="O1954" t="s">
        <v>215</v>
      </c>
      <c r="P1954">
        <v>29</v>
      </c>
      <c r="Q1954" t="s">
        <v>229</v>
      </c>
      <c r="R1954" t="s">
        <v>215</v>
      </c>
      <c r="T1954" t="s">
        <v>217</v>
      </c>
      <c r="U1954" t="s">
        <v>9756</v>
      </c>
      <c r="V1954">
        <v>4</v>
      </c>
      <c r="W1954">
        <v>5</v>
      </c>
      <c r="X1954" t="s">
        <v>218</v>
      </c>
      <c r="Z1954" t="s">
        <v>219</v>
      </c>
      <c r="AC1954">
        <v>0</v>
      </c>
      <c r="AE1954">
        <v>0</v>
      </c>
      <c r="AI1954" t="s">
        <v>220</v>
      </c>
      <c r="AJ1954" t="s">
        <v>221</v>
      </c>
      <c r="AK1954" s="15">
        <v>42703</v>
      </c>
      <c r="AL1954">
        <v>8097.19</v>
      </c>
      <c r="AM1954">
        <f t="shared" si="90"/>
        <v>35</v>
      </c>
      <c r="AN1954" t="str">
        <f t="shared" si="91"/>
        <v>34-38</v>
      </c>
      <c r="AO1954" t="str">
        <f t="shared" si="92"/>
        <v>8.000 a 9.999</v>
      </c>
    </row>
    <row r="1955" spans="1:41" x14ac:dyDescent="0.25">
      <c r="A1955" t="s">
        <v>6779</v>
      </c>
      <c r="B1955" t="s">
        <v>239</v>
      </c>
      <c r="C1955">
        <v>2760387</v>
      </c>
      <c r="D1955">
        <v>8612027675</v>
      </c>
      <c r="E1955" t="s">
        <v>6780</v>
      </c>
      <c r="F1955" t="s">
        <v>209</v>
      </c>
      <c r="G1955" t="s">
        <v>6781</v>
      </c>
      <c r="H1955" t="s">
        <v>211</v>
      </c>
      <c r="I1955" t="s">
        <v>212</v>
      </c>
      <c r="K1955" t="s">
        <v>213</v>
      </c>
      <c r="M1955">
        <v>498</v>
      </c>
      <c r="N1955" t="s">
        <v>423</v>
      </c>
      <c r="O1955" t="s">
        <v>244</v>
      </c>
      <c r="P1955">
        <v>211</v>
      </c>
      <c r="Q1955" t="s">
        <v>245</v>
      </c>
      <c r="R1955" t="s">
        <v>244</v>
      </c>
      <c r="T1955" t="s">
        <v>217</v>
      </c>
      <c r="U1955" t="s">
        <v>9756</v>
      </c>
      <c r="V1955">
        <v>4</v>
      </c>
      <c r="W1955">
        <v>8</v>
      </c>
      <c r="X1955" t="s">
        <v>218</v>
      </c>
      <c r="Z1955" t="s">
        <v>219</v>
      </c>
      <c r="AC1955">
        <v>0</v>
      </c>
      <c r="AE1955">
        <v>0</v>
      </c>
      <c r="AI1955" t="s">
        <v>220</v>
      </c>
      <c r="AJ1955" t="s">
        <v>221</v>
      </c>
      <c r="AK1955" s="15">
        <v>40617</v>
      </c>
      <c r="AL1955">
        <v>8580.81</v>
      </c>
      <c r="AM1955">
        <f t="shared" si="90"/>
        <v>34</v>
      </c>
      <c r="AN1955" t="str">
        <f t="shared" si="91"/>
        <v>34-38</v>
      </c>
      <c r="AO1955" t="str">
        <f t="shared" si="92"/>
        <v>8.000 a 9.999</v>
      </c>
    </row>
    <row r="1956" spans="1:41" x14ac:dyDescent="0.25">
      <c r="A1956" t="s">
        <v>6782</v>
      </c>
      <c r="B1956" t="s">
        <v>207</v>
      </c>
      <c r="C1956">
        <v>1618379</v>
      </c>
      <c r="D1956">
        <v>1521477647</v>
      </c>
      <c r="E1956" t="s">
        <v>3631</v>
      </c>
      <c r="F1956" t="s">
        <v>209</v>
      </c>
      <c r="G1956" t="s">
        <v>2831</v>
      </c>
      <c r="H1956" t="s">
        <v>225</v>
      </c>
      <c r="I1956" t="s">
        <v>212</v>
      </c>
      <c r="K1956" t="s">
        <v>213</v>
      </c>
      <c r="L1956" t="s">
        <v>235</v>
      </c>
      <c r="M1956">
        <v>943</v>
      </c>
      <c r="N1956" t="s">
        <v>5400</v>
      </c>
      <c r="O1956" t="s">
        <v>215</v>
      </c>
      <c r="P1956">
        <v>29</v>
      </c>
      <c r="Q1956" t="s">
        <v>229</v>
      </c>
      <c r="R1956" t="s">
        <v>215</v>
      </c>
      <c r="T1956" t="s">
        <v>230</v>
      </c>
      <c r="U1956" t="s">
        <v>9755</v>
      </c>
      <c r="V1956">
        <v>4</v>
      </c>
      <c r="W1956">
        <v>10</v>
      </c>
      <c r="X1956" t="s">
        <v>218</v>
      </c>
      <c r="Z1956" t="s">
        <v>219</v>
      </c>
      <c r="AC1956">
        <v>0</v>
      </c>
      <c r="AE1956">
        <v>0</v>
      </c>
      <c r="AI1956" t="s">
        <v>220</v>
      </c>
      <c r="AJ1956" t="s">
        <v>221</v>
      </c>
      <c r="AK1956" s="15">
        <v>39538</v>
      </c>
      <c r="AL1956">
        <v>6157.33</v>
      </c>
      <c r="AM1956">
        <f t="shared" si="90"/>
        <v>39</v>
      </c>
      <c r="AN1956" t="str">
        <f t="shared" si="91"/>
        <v>39-43</v>
      </c>
      <c r="AO1956" t="str">
        <f t="shared" si="92"/>
        <v>6.000 a 7.999</v>
      </c>
    </row>
    <row r="1957" spans="1:41" x14ac:dyDescent="0.25">
      <c r="A1957" t="s">
        <v>6783</v>
      </c>
      <c r="B1957" t="s">
        <v>207</v>
      </c>
      <c r="C1957">
        <v>1679363</v>
      </c>
      <c r="D1957">
        <v>6891440670</v>
      </c>
      <c r="E1957" t="s">
        <v>6784</v>
      </c>
      <c r="F1957" t="s">
        <v>209</v>
      </c>
      <c r="G1957" t="s">
        <v>6785</v>
      </c>
      <c r="H1957" t="s">
        <v>225</v>
      </c>
      <c r="I1957" t="s">
        <v>212</v>
      </c>
      <c r="K1957" t="s">
        <v>213</v>
      </c>
      <c r="L1957" t="s">
        <v>235</v>
      </c>
      <c r="M1957">
        <v>288</v>
      </c>
      <c r="N1957" t="s">
        <v>979</v>
      </c>
      <c r="O1957" t="s">
        <v>362</v>
      </c>
      <c r="P1957">
        <v>288</v>
      </c>
      <c r="Q1957" t="s">
        <v>979</v>
      </c>
      <c r="R1957" t="s">
        <v>362</v>
      </c>
      <c r="T1957" t="s">
        <v>217</v>
      </c>
      <c r="U1957" t="s">
        <v>9755</v>
      </c>
      <c r="V1957">
        <v>4</v>
      </c>
      <c r="W1957">
        <v>10</v>
      </c>
      <c r="X1957" t="s">
        <v>218</v>
      </c>
      <c r="Z1957" t="s">
        <v>219</v>
      </c>
      <c r="AC1957">
        <v>0</v>
      </c>
      <c r="AE1957">
        <v>0</v>
      </c>
      <c r="AI1957" t="s">
        <v>220</v>
      </c>
      <c r="AJ1957" t="s">
        <v>347</v>
      </c>
      <c r="AK1957" s="15">
        <v>39846</v>
      </c>
      <c r="AL1957">
        <v>4066.32</v>
      </c>
      <c r="AM1957">
        <f t="shared" si="90"/>
        <v>38</v>
      </c>
      <c r="AN1957" t="str">
        <f t="shared" si="91"/>
        <v>34-38</v>
      </c>
      <c r="AO1957" t="str">
        <f t="shared" si="92"/>
        <v>4.000 a 5.999</v>
      </c>
    </row>
    <row r="1958" spans="1:41" x14ac:dyDescent="0.25">
      <c r="A1958" t="s">
        <v>6786</v>
      </c>
      <c r="B1958" t="s">
        <v>207</v>
      </c>
      <c r="C1958">
        <v>3243194</v>
      </c>
      <c r="D1958">
        <v>8039358620</v>
      </c>
      <c r="E1958" t="s">
        <v>6787</v>
      </c>
      <c r="F1958" t="s">
        <v>209</v>
      </c>
      <c r="G1958" t="s">
        <v>6788</v>
      </c>
      <c r="H1958" t="s">
        <v>225</v>
      </c>
      <c r="I1958" t="s">
        <v>212</v>
      </c>
      <c r="K1958" t="s">
        <v>213</v>
      </c>
      <c r="M1958">
        <v>399</v>
      </c>
      <c r="N1958" t="s">
        <v>525</v>
      </c>
      <c r="O1958" t="s">
        <v>298</v>
      </c>
      <c r="P1958">
        <v>399</v>
      </c>
      <c r="Q1958" t="s">
        <v>525</v>
      </c>
      <c r="R1958" t="s">
        <v>298</v>
      </c>
      <c r="T1958" t="s">
        <v>252</v>
      </c>
      <c r="U1958" t="s">
        <v>9755</v>
      </c>
      <c r="V1958">
        <v>1</v>
      </c>
      <c r="W1958">
        <v>1</v>
      </c>
      <c r="X1958" t="s">
        <v>218</v>
      </c>
      <c r="Z1958" t="s">
        <v>219</v>
      </c>
      <c r="AC1958">
        <v>0</v>
      </c>
      <c r="AE1958">
        <v>0</v>
      </c>
      <c r="AI1958" t="s">
        <v>220</v>
      </c>
      <c r="AJ1958" t="s">
        <v>221</v>
      </c>
      <c r="AK1958" s="15">
        <v>44371</v>
      </c>
      <c r="AL1958">
        <v>2814</v>
      </c>
      <c r="AM1958">
        <f t="shared" si="90"/>
        <v>28</v>
      </c>
      <c r="AN1958" t="str">
        <f t="shared" si="91"/>
        <v>24-28</v>
      </c>
      <c r="AO1958" t="str">
        <f t="shared" si="92"/>
        <v>2.000 a 3.999</v>
      </c>
    </row>
    <row r="1959" spans="1:41" x14ac:dyDescent="0.25">
      <c r="A1959" t="s">
        <v>6789</v>
      </c>
      <c r="B1959" t="s">
        <v>207</v>
      </c>
      <c r="C1959">
        <v>412822</v>
      </c>
      <c r="D1959">
        <v>56338880653</v>
      </c>
      <c r="E1959" t="s">
        <v>6790</v>
      </c>
      <c r="F1959" t="s">
        <v>209</v>
      </c>
      <c r="G1959" t="s">
        <v>6791</v>
      </c>
      <c r="H1959" t="s">
        <v>225</v>
      </c>
      <c r="I1959" t="s">
        <v>212</v>
      </c>
      <c r="K1959" t="s">
        <v>213</v>
      </c>
      <c r="L1959" t="s">
        <v>1430</v>
      </c>
      <c r="M1959">
        <v>36</v>
      </c>
      <c r="N1959" t="s">
        <v>1918</v>
      </c>
      <c r="O1959" t="s">
        <v>215</v>
      </c>
      <c r="P1959">
        <v>29</v>
      </c>
      <c r="Q1959" t="s">
        <v>229</v>
      </c>
      <c r="R1959" t="s">
        <v>215</v>
      </c>
      <c r="T1959" t="s">
        <v>252</v>
      </c>
      <c r="U1959" t="s">
        <v>9755</v>
      </c>
      <c r="V1959">
        <v>4</v>
      </c>
      <c r="W1959">
        <v>16</v>
      </c>
      <c r="X1959" t="s">
        <v>218</v>
      </c>
      <c r="Z1959" t="s">
        <v>219</v>
      </c>
      <c r="AC1959">
        <v>0</v>
      </c>
      <c r="AE1959">
        <v>0</v>
      </c>
      <c r="AI1959" t="s">
        <v>220</v>
      </c>
      <c r="AJ1959" t="s">
        <v>221</v>
      </c>
      <c r="AK1959" s="15">
        <v>31849</v>
      </c>
      <c r="AL1959">
        <v>6657.52</v>
      </c>
      <c r="AM1959">
        <f t="shared" si="90"/>
        <v>55</v>
      </c>
      <c r="AN1959" t="str">
        <f t="shared" si="91"/>
        <v>54-58</v>
      </c>
      <c r="AO1959" t="str">
        <f t="shared" si="92"/>
        <v>6.000 a 7.999</v>
      </c>
    </row>
    <row r="1960" spans="1:41" x14ac:dyDescent="0.25">
      <c r="A1960" t="s">
        <v>6792</v>
      </c>
      <c r="B1960" t="s">
        <v>207</v>
      </c>
      <c r="C1960">
        <v>3006460</v>
      </c>
      <c r="D1960">
        <v>4331337677</v>
      </c>
      <c r="E1960" t="s">
        <v>6793</v>
      </c>
      <c r="F1960" t="s">
        <v>209</v>
      </c>
      <c r="G1960" t="s">
        <v>6794</v>
      </c>
      <c r="H1960" t="s">
        <v>225</v>
      </c>
      <c r="I1960" t="s">
        <v>212</v>
      </c>
      <c r="K1960" t="s">
        <v>213</v>
      </c>
      <c r="M1960">
        <v>271</v>
      </c>
      <c r="N1960" t="s">
        <v>1118</v>
      </c>
      <c r="O1960" t="s">
        <v>345</v>
      </c>
      <c r="P1960">
        <v>271</v>
      </c>
      <c r="Q1960" t="s">
        <v>1118</v>
      </c>
      <c r="R1960" t="s">
        <v>345</v>
      </c>
      <c r="T1960" t="s">
        <v>217</v>
      </c>
      <c r="U1960" t="s">
        <v>9754</v>
      </c>
      <c r="V1960">
        <v>4</v>
      </c>
      <c r="W1960">
        <v>4</v>
      </c>
      <c r="X1960" t="s">
        <v>218</v>
      </c>
      <c r="Z1960" t="s">
        <v>219</v>
      </c>
      <c r="AC1960">
        <v>0</v>
      </c>
      <c r="AE1960">
        <v>0</v>
      </c>
      <c r="AI1960" t="s">
        <v>220</v>
      </c>
      <c r="AJ1960" t="s">
        <v>347</v>
      </c>
      <c r="AK1960" s="15">
        <v>43111</v>
      </c>
      <c r="AL1960">
        <v>2385.7800000000002</v>
      </c>
      <c r="AM1960">
        <f t="shared" si="90"/>
        <v>42</v>
      </c>
      <c r="AN1960" t="str">
        <f t="shared" si="91"/>
        <v>39-43</v>
      </c>
      <c r="AO1960" t="str">
        <f t="shared" si="92"/>
        <v>2.000 a 3.999</v>
      </c>
    </row>
    <row r="1961" spans="1:41" x14ac:dyDescent="0.25">
      <c r="A1961" t="s">
        <v>6795</v>
      </c>
      <c r="B1961" t="s">
        <v>239</v>
      </c>
      <c r="C1961">
        <v>410056</v>
      </c>
      <c r="D1961">
        <v>36641278620</v>
      </c>
      <c r="E1961" t="s">
        <v>6796</v>
      </c>
      <c r="F1961" t="s">
        <v>209</v>
      </c>
      <c r="G1961" t="s">
        <v>6797</v>
      </c>
      <c r="H1961" t="s">
        <v>225</v>
      </c>
      <c r="I1961" t="s">
        <v>212</v>
      </c>
      <c r="K1961" t="s">
        <v>213</v>
      </c>
      <c r="L1961" t="s">
        <v>1951</v>
      </c>
      <c r="M1961">
        <v>492</v>
      </c>
      <c r="N1961" t="s">
        <v>747</v>
      </c>
      <c r="O1961" t="s">
        <v>244</v>
      </c>
      <c r="P1961">
        <v>211</v>
      </c>
      <c r="Q1961" t="s">
        <v>245</v>
      </c>
      <c r="R1961" t="s">
        <v>244</v>
      </c>
      <c r="T1961" t="s">
        <v>771</v>
      </c>
      <c r="U1961" t="s">
        <v>9754</v>
      </c>
      <c r="V1961">
        <v>4</v>
      </c>
      <c r="W1961">
        <v>16</v>
      </c>
      <c r="X1961" t="s">
        <v>218</v>
      </c>
      <c r="Z1961" t="s">
        <v>219</v>
      </c>
      <c r="AC1961">
        <v>0</v>
      </c>
      <c r="AE1961">
        <v>0</v>
      </c>
      <c r="AI1961" t="s">
        <v>220</v>
      </c>
      <c r="AJ1961" t="s">
        <v>221</v>
      </c>
      <c r="AK1961" s="15">
        <v>29373</v>
      </c>
      <c r="AL1961">
        <v>11311.9</v>
      </c>
      <c r="AM1961">
        <f t="shared" si="90"/>
        <v>62</v>
      </c>
      <c r="AN1961" t="str">
        <f t="shared" si="91"/>
        <v>59-63</v>
      </c>
      <c r="AO1961" t="str">
        <f t="shared" si="92"/>
        <v>10.000 a 11.999</v>
      </c>
    </row>
    <row r="1962" spans="1:41" x14ac:dyDescent="0.25">
      <c r="A1962" t="s">
        <v>6798</v>
      </c>
      <c r="B1962" t="s">
        <v>207</v>
      </c>
      <c r="C1962">
        <v>1365751</v>
      </c>
      <c r="D1962">
        <v>31985939134</v>
      </c>
      <c r="E1962" t="s">
        <v>6799</v>
      </c>
      <c r="F1962" t="s">
        <v>209</v>
      </c>
      <c r="G1962" t="s">
        <v>6800</v>
      </c>
      <c r="H1962" t="s">
        <v>211</v>
      </c>
      <c r="I1962" t="s">
        <v>212</v>
      </c>
      <c r="K1962" t="s">
        <v>213</v>
      </c>
      <c r="L1962" t="s">
        <v>261</v>
      </c>
      <c r="M1962">
        <v>670</v>
      </c>
      <c r="N1962" t="s">
        <v>1864</v>
      </c>
      <c r="O1962" t="s">
        <v>228</v>
      </c>
      <c r="P1962">
        <v>29</v>
      </c>
      <c r="Q1962" t="s">
        <v>229</v>
      </c>
      <c r="R1962" t="s">
        <v>215</v>
      </c>
      <c r="T1962" t="s">
        <v>230</v>
      </c>
      <c r="U1962" t="s">
        <v>9755</v>
      </c>
      <c r="V1962">
        <v>4</v>
      </c>
      <c r="W1962">
        <v>13</v>
      </c>
      <c r="X1962" t="s">
        <v>218</v>
      </c>
      <c r="Z1962" t="s">
        <v>219</v>
      </c>
      <c r="AC1962">
        <v>0</v>
      </c>
      <c r="AE1962">
        <v>0</v>
      </c>
      <c r="AI1962" t="s">
        <v>220</v>
      </c>
      <c r="AJ1962" t="s">
        <v>221</v>
      </c>
      <c r="AK1962" s="15">
        <v>37592</v>
      </c>
      <c r="AL1962">
        <v>7036.8</v>
      </c>
      <c r="AM1962">
        <f t="shared" si="90"/>
        <v>57</v>
      </c>
      <c r="AN1962" t="str">
        <f t="shared" si="91"/>
        <v>54-58</v>
      </c>
      <c r="AO1962" t="str">
        <f t="shared" si="92"/>
        <v>6.000 a 7.999</v>
      </c>
    </row>
    <row r="1963" spans="1:41" x14ac:dyDescent="0.25">
      <c r="A1963" t="s">
        <v>6747</v>
      </c>
      <c r="B1963" t="s">
        <v>239</v>
      </c>
      <c r="C1963">
        <v>1123292</v>
      </c>
      <c r="D1963">
        <v>55515126653</v>
      </c>
      <c r="E1963" t="s">
        <v>6801</v>
      </c>
      <c r="F1963" t="s">
        <v>209</v>
      </c>
      <c r="G1963" t="s">
        <v>6802</v>
      </c>
      <c r="H1963" t="s">
        <v>225</v>
      </c>
      <c r="I1963" t="s">
        <v>212</v>
      </c>
      <c r="K1963" t="s">
        <v>213</v>
      </c>
      <c r="L1963" t="s">
        <v>1228</v>
      </c>
      <c r="M1963">
        <v>770</v>
      </c>
      <c r="N1963" t="s">
        <v>2275</v>
      </c>
      <c r="O1963" t="s">
        <v>283</v>
      </c>
      <c r="P1963">
        <v>746</v>
      </c>
      <c r="Q1963" t="s">
        <v>289</v>
      </c>
      <c r="R1963" t="s">
        <v>283</v>
      </c>
      <c r="T1963" t="s">
        <v>217</v>
      </c>
      <c r="U1963" t="s">
        <v>9756</v>
      </c>
      <c r="V1963">
        <v>4</v>
      </c>
      <c r="W1963">
        <v>16</v>
      </c>
      <c r="X1963" t="s">
        <v>218</v>
      </c>
      <c r="Z1963" t="s">
        <v>219</v>
      </c>
      <c r="AC1963">
        <v>0</v>
      </c>
      <c r="AE1963">
        <v>0</v>
      </c>
      <c r="AI1963" t="s">
        <v>220</v>
      </c>
      <c r="AJ1963" t="s">
        <v>221</v>
      </c>
      <c r="AK1963" s="15">
        <v>34550</v>
      </c>
      <c r="AL1963">
        <v>18941.71</v>
      </c>
      <c r="AM1963">
        <f t="shared" si="90"/>
        <v>58</v>
      </c>
      <c r="AN1963" t="str">
        <f t="shared" si="91"/>
        <v>54-58</v>
      </c>
      <c r="AO1963" t="str">
        <f t="shared" si="92"/>
        <v>18.000 a 19.999</v>
      </c>
    </row>
    <row r="1964" spans="1:41" x14ac:dyDescent="0.25">
      <c r="A1964" t="s">
        <v>6803</v>
      </c>
      <c r="B1964" t="s">
        <v>207</v>
      </c>
      <c r="C1964">
        <v>1123293</v>
      </c>
      <c r="D1964">
        <v>53423623691</v>
      </c>
      <c r="E1964" t="s">
        <v>6804</v>
      </c>
      <c r="F1964" t="s">
        <v>209</v>
      </c>
      <c r="G1964" t="s">
        <v>6805</v>
      </c>
      <c r="H1964" t="s">
        <v>225</v>
      </c>
      <c r="I1964" t="s">
        <v>212</v>
      </c>
      <c r="K1964" t="s">
        <v>317</v>
      </c>
      <c r="L1964" t="s">
        <v>6806</v>
      </c>
      <c r="M1964">
        <v>56</v>
      </c>
      <c r="N1964" t="s">
        <v>869</v>
      </c>
      <c r="O1964" t="s">
        <v>215</v>
      </c>
      <c r="P1964">
        <v>29</v>
      </c>
      <c r="Q1964" t="s">
        <v>229</v>
      </c>
      <c r="R1964" t="s">
        <v>215</v>
      </c>
      <c r="T1964" t="s">
        <v>230</v>
      </c>
      <c r="U1964" t="s">
        <v>9756</v>
      </c>
      <c r="V1964">
        <v>4</v>
      </c>
      <c r="W1964">
        <v>16</v>
      </c>
      <c r="X1964" t="s">
        <v>218</v>
      </c>
      <c r="Z1964" t="s">
        <v>219</v>
      </c>
      <c r="AC1964">
        <v>0</v>
      </c>
      <c r="AE1964">
        <v>0</v>
      </c>
      <c r="AI1964" t="s">
        <v>220</v>
      </c>
      <c r="AJ1964" t="s">
        <v>221</v>
      </c>
      <c r="AK1964" s="15">
        <v>34550</v>
      </c>
      <c r="AL1964">
        <v>14823.8</v>
      </c>
      <c r="AM1964">
        <f t="shared" si="90"/>
        <v>60</v>
      </c>
      <c r="AN1964" t="str">
        <f t="shared" si="91"/>
        <v>59-63</v>
      </c>
      <c r="AO1964" t="str">
        <f t="shared" si="92"/>
        <v>14.000 a 15.999</v>
      </c>
    </row>
    <row r="1965" spans="1:41" x14ac:dyDescent="0.25">
      <c r="A1965" t="s">
        <v>6807</v>
      </c>
      <c r="B1965" t="s">
        <v>207</v>
      </c>
      <c r="C1965">
        <v>1802926</v>
      </c>
      <c r="D1965">
        <v>3569865940</v>
      </c>
      <c r="E1965" t="s">
        <v>6808</v>
      </c>
      <c r="F1965" t="s">
        <v>209</v>
      </c>
      <c r="G1965" t="s">
        <v>6809</v>
      </c>
      <c r="H1965" t="s">
        <v>211</v>
      </c>
      <c r="I1965" t="s">
        <v>212</v>
      </c>
      <c r="K1965" t="s">
        <v>295</v>
      </c>
      <c r="M1965">
        <v>1217</v>
      </c>
      <c r="N1965" t="s">
        <v>914</v>
      </c>
      <c r="O1965" t="s">
        <v>228</v>
      </c>
      <c r="P1965">
        <v>29</v>
      </c>
      <c r="Q1965" t="s">
        <v>229</v>
      </c>
      <c r="R1965" t="s">
        <v>215</v>
      </c>
      <c r="T1965" t="s">
        <v>230</v>
      </c>
      <c r="U1965" t="s">
        <v>9755</v>
      </c>
      <c r="V1965">
        <v>4</v>
      </c>
      <c r="W1965">
        <v>9</v>
      </c>
      <c r="X1965" t="s">
        <v>218</v>
      </c>
      <c r="Z1965" t="s">
        <v>219</v>
      </c>
      <c r="AC1965">
        <v>26350</v>
      </c>
      <c r="AD1965" t="s">
        <v>3530</v>
      </c>
      <c r="AE1965">
        <v>0</v>
      </c>
      <c r="AI1965" t="s">
        <v>220</v>
      </c>
      <c r="AJ1965" t="s">
        <v>221</v>
      </c>
      <c r="AK1965" s="15">
        <v>42830</v>
      </c>
      <c r="AL1965">
        <v>6377.32</v>
      </c>
      <c r="AM1965">
        <f t="shared" si="90"/>
        <v>42</v>
      </c>
      <c r="AN1965" t="str">
        <f t="shared" si="91"/>
        <v>39-43</v>
      </c>
      <c r="AO1965" t="str">
        <f t="shared" si="92"/>
        <v>6.000 a 7.999</v>
      </c>
    </row>
    <row r="1966" spans="1:41" x14ac:dyDescent="0.25">
      <c r="A1966" t="s">
        <v>6810</v>
      </c>
      <c r="B1966" t="s">
        <v>239</v>
      </c>
      <c r="C1966">
        <v>1210036</v>
      </c>
      <c r="D1966">
        <v>35154586620</v>
      </c>
      <c r="E1966" t="s">
        <v>6811</v>
      </c>
      <c r="F1966" t="s">
        <v>209</v>
      </c>
      <c r="G1966" t="s">
        <v>6812</v>
      </c>
      <c r="H1966" t="s">
        <v>225</v>
      </c>
      <c r="I1966" t="s">
        <v>212</v>
      </c>
      <c r="K1966" t="s">
        <v>213</v>
      </c>
      <c r="L1966" t="s">
        <v>534</v>
      </c>
      <c r="M1966">
        <v>478</v>
      </c>
      <c r="N1966" t="s">
        <v>1195</v>
      </c>
      <c r="O1966" t="s">
        <v>244</v>
      </c>
      <c r="P1966">
        <v>211</v>
      </c>
      <c r="Q1966" t="s">
        <v>245</v>
      </c>
      <c r="R1966" t="s">
        <v>244</v>
      </c>
      <c r="T1966" t="s">
        <v>290</v>
      </c>
      <c r="U1966" t="s">
        <v>9755</v>
      </c>
      <c r="V1966">
        <v>3</v>
      </c>
      <c r="W1966">
        <v>16</v>
      </c>
      <c r="X1966" t="s">
        <v>218</v>
      </c>
      <c r="Z1966" t="s">
        <v>219</v>
      </c>
      <c r="AC1966">
        <v>0</v>
      </c>
      <c r="AE1966">
        <v>0</v>
      </c>
      <c r="AI1966" t="s">
        <v>220</v>
      </c>
      <c r="AJ1966" t="s">
        <v>221</v>
      </c>
      <c r="AK1966" s="15">
        <v>35327</v>
      </c>
      <c r="AL1966">
        <v>7102.59</v>
      </c>
      <c r="AM1966">
        <f t="shared" si="90"/>
        <v>67</v>
      </c>
      <c r="AN1966" t="str">
        <f t="shared" si="91"/>
        <v>64-68</v>
      </c>
      <c r="AO1966" t="str">
        <f t="shared" si="92"/>
        <v>6.000 a 7.999</v>
      </c>
    </row>
    <row r="1967" spans="1:41" x14ac:dyDescent="0.25">
      <c r="A1967" t="s">
        <v>6813</v>
      </c>
      <c r="B1967" t="s">
        <v>239</v>
      </c>
      <c r="C1967">
        <v>2295608</v>
      </c>
      <c r="D1967">
        <v>1032150696</v>
      </c>
      <c r="E1967" t="s">
        <v>6814</v>
      </c>
      <c r="F1967" t="s">
        <v>209</v>
      </c>
      <c r="G1967" t="s">
        <v>6815</v>
      </c>
      <c r="H1967" t="s">
        <v>225</v>
      </c>
      <c r="I1967" t="s">
        <v>212</v>
      </c>
      <c r="K1967" t="s">
        <v>213</v>
      </c>
      <c r="L1967" t="s">
        <v>1228</v>
      </c>
      <c r="M1967">
        <v>771</v>
      </c>
      <c r="N1967" t="s">
        <v>303</v>
      </c>
      <c r="O1967" t="s">
        <v>283</v>
      </c>
      <c r="P1967">
        <v>746</v>
      </c>
      <c r="Q1967" t="s">
        <v>289</v>
      </c>
      <c r="R1967" t="s">
        <v>283</v>
      </c>
      <c r="T1967" t="s">
        <v>217</v>
      </c>
      <c r="U1967" t="s">
        <v>9756</v>
      </c>
      <c r="V1967">
        <v>4</v>
      </c>
      <c r="W1967">
        <v>12</v>
      </c>
      <c r="X1967" t="s">
        <v>218</v>
      </c>
      <c r="Z1967" t="s">
        <v>219</v>
      </c>
      <c r="AC1967">
        <v>0</v>
      </c>
      <c r="AE1967">
        <v>0</v>
      </c>
      <c r="AI1967" t="s">
        <v>220</v>
      </c>
      <c r="AJ1967" t="s">
        <v>221</v>
      </c>
      <c r="AK1967" s="15">
        <v>38233</v>
      </c>
      <c r="AL1967">
        <v>19999.580000000002</v>
      </c>
      <c r="AM1967">
        <f t="shared" si="90"/>
        <v>51</v>
      </c>
      <c r="AN1967" t="str">
        <f t="shared" si="91"/>
        <v>49-53</v>
      </c>
      <c r="AO1967" t="str">
        <f t="shared" si="92"/>
        <v>18.000 a 19.999</v>
      </c>
    </row>
    <row r="1968" spans="1:41" x14ac:dyDescent="0.25">
      <c r="A1968" t="s">
        <v>6816</v>
      </c>
      <c r="B1968" t="s">
        <v>239</v>
      </c>
      <c r="C1968">
        <v>2854467</v>
      </c>
      <c r="D1968">
        <v>3177043620</v>
      </c>
      <c r="E1968" t="s">
        <v>2963</v>
      </c>
      <c r="F1968" t="s">
        <v>209</v>
      </c>
      <c r="G1968" t="s">
        <v>6817</v>
      </c>
      <c r="H1968" t="s">
        <v>287</v>
      </c>
      <c r="I1968" t="s">
        <v>212</v>
      </c>
      <c r="K1968" t="s">
        <v>213</v>
      </c>
      <c r="M1968">
        <v>498</v>
      </c>
      <c r="N1968" t="s">
        <v>423</v>
      </c>
      <c r="O1968" t="s">
        <v>244</v>
      </c>
      <c r="P1968">
        <v>211</v>
      </c>
      <c r="Q1968" t="s">
        <v>245</v>
      </c>
      <c r="R1968" t="s">
        <v>244</v>
      </c>
      <c r="T1968" t="s">
        <v>217</v>
      </c>
      <c r="U1968" t="s">
        <v>9755</v>
      </c>
      <c r="V1968">
        <v>4</v>
      </c>
      <c r="W1968">
        <v>8</v>
      </c>
      <c r="X1968" t="s">
        <v>218</v>
      </c>
      <c r="Z1968" t="s">
        <v>219</v>
      </c>
      <c r="AC1968">
        <v>0</v>
      </c>
      <c r="AE1968">
        <v>0</v>
      </c>
      <c r="AI1968" t="s">
        <v>220</v>
      </c>
      <c r="AJ1968" t="s">
        <v>221</v>
      </c>
      <c r="AK1968" s="15">
        <v>40739</v>
      </c>
      <c r="AL1968">
        <v>12671.64</v>
      </c>
      <c r="AM1968">
        <f t="shared" si="90"/>
        <v>47</v>
      </c>
      <c r="AN1968" t="str">
        <f t="shared" si="91"/>
        <v>44-48</v>
      </c>
      <c r="AO1968" t="str">
        <f t="shared" si="92"/>
        <v>12.000 a 13.999</v>
      </c>
    </row>
    <row r="1969" spans="1:41" x14ac:dyDescent="0.25">
      <c r="A1969" t="s">
        <v>6818</v>
      </c>
      <c r="B1969" t="s">
        <v>239</v>
      </c>
      <c r="C1969">
        <v>1871279</v>
      </c>
      <c r="D1969">
        <v>6419350646</v>
      </c>
      <c r="E1969" t="s">
        <v>6819</v>
      </c>
      <c r="F1969" t="s">
        <v>209</v>
      </c>
      <c r="G1969" t="s">
        <v>6820</v>
      </c>
      <c r="H1969" t="s">
        <v>225</v>
      </c>
      <c r="I1969" t="s">
        <v>212</v>
      </c>
      <c r="K1969" t="s">
        <v>213</v>
      </c>
      <c r="M1969">
        <v>482</v>
      </c>
      <c r="N1969" t="s">
        <v>336</v>
      </c>
      <c r="O1969" t="s">
        <v>244</v>
      </c>
      <c r="P1969">
        <v>211</v>
      </c>
      <c r="Q1969" t="s">
        <v>245</v>
      </c>
      <c r="R1969" t="s">
        <v>244</v>
      </c>
      <c r="T1969" t="s">
        <v>217</v>
      </c>
      <c r="U1969" t="s">
        <v>9755</v>
      </c>
      <c r="V1969">
        <v>4</v>
      </c>
      <c r="W1969">
        <v>8</v>
      </c>
      <c r="X1969" t="s">
        <v>218</v>
      </c>
      <c r="Z1969" t="s">
        <v>219</v>
      </c>
      <c r="AC1969">
        <v>0</v>
      </c>
      <c r="AE1969">
        <v>0</v>
      </c>
      <c r="AI1969" t="s">
        <v>220</v>
      </c>
      <c r="AJ1969" t="s">
        <v>221</v>
      </c>
      <c r="AK1969" s="15">
        <v>40709</v>
      </c>
      <c r="AL1969">
        <v>8728.0400000000009</v>
      </c>
      <c r="AM1969">
        <f t="shared" si="90"/>
        <v>41</v>
      </c>
      <c r="AN1969" t="str">
        <f t="shared" si="91"/>
        <v>39-43</v>
      </c>
      <c r="AO1969" t="str">
        <f t="shared" si="92"/>
        <v>8.000 a 9.999</v>
      </c>
    </row>
    <row r="1970" spans="1:41" x14ac:dyDescent="0.25">
      <c r="A1970" t="s">
        <v>6821</v>
      </c>
      <c r="B1970" t="s">
        <v>207</v>
      </c>
      <c r="C1970">
        <v>1662321</v>
      </c>
      <c r="D1970">
        <v>6693513697</v>
      </c>
      <c r="E1970" t="s">
        <v>6822</v>
      </c>
      <c r="F1970" t="s">
        <v>209</v>
      </c>
      <c r="G1970" t="s">
        <v>6823</v>
      </c>
      <c r="H1970" t="s">
        <v>211</v>
      </c>
      <c r="I1970" t="s">
        <v>212</v>
      </c>
      <c r="K1970" t="s">
        <v>242</v>
      </c>
      <c r="L1970" t="s">
        <v>2667</v>
      </c>
      <c r="M1970">
        <v>569</v>
      </c>
      <c r="N1970" t="s">
        <v>1547</v>
      </c>
      <c r="O1970" t="s">
        <v>298</v>
      </c>
      <c r="P1970">
        <v>301</v>
      </c>
      <c r="Q1970" t="s">
        <v>297</v>
      </c>
      <c r="R1970" t="s">
        <v>298</v>
      </c>
      <c r="T1970" t="s">
        <v>263</v>
      </c>
      <c r="U1970" t="s">
        <v>9755</v>
      </c>
      <c r="V1970">
        <v>4</v>
      </c>
      <c r="W1970">
        <v>10</v>
      </c>
      <c r="X1970" t="s">
        <v>218</v>
      </c>
      <c r="Z1970" t="s">
        <v>219</v>
      </c>
      <c r="AC1970">
        <v>0</v>
      </c>
      <c r="AE1970">
        <v>0</v>
      </c>
      <c r="AI1970" t="s">
        <v>220</v>
      </c>
      <c r="AJ1970" t="s">
        <v>221</v>
      </c>
      <c r="AK1970" s="15">
        <v>39752</v>
      </c>
      <c r="AL1970">
        <v>7325.63</v>
      </c>
      <c r="AM1970">
        <f t="shared" si="90"/>
        <v>37</v>
      </c>
      <c r="AN1970" t="str">
        <f t="shared" si="91"/>
        <v>34-38</v>
      </c>
      <c r="AO1970" t="str">
        <f t="shared" si="92"/>
        <v>6.000 a 7.999</v>
      </c>
    </row>
    <row r="1971" spans="1:41" x14ac:dyDescent="0.25">
      <c r="A1971" t="s">
        <v>6824</v>
      </c>
      <c r="B1971" t="s">
        <v>239</v>
      </c>
      <c r="C1971">
        <v>1618150</v>
      </c>
      <c r="D1971">
        <v>5041827656</v>
      </c>
      <c r="E1971" t="s">
        <v>6825</v>
      </c>
      <c r="F1971" t="s">
        <v>209</v>
      </c>
      <c r="G1971" t="s">
        <v>6826</v>
      </c>
      <c r="H1971" t="s">
        <v>225</v>
      </c>
      <c r="I1971" t="s">
        <v>212</v>
      </c>
      <c r="K1971" t="s">
        <v>213</v>
      </c>
      <c r="L1971" t="s">
        <v>261</v>
      </c>
      <c r="M1971">
        <v>473</v>
      </c>
      <c r="N1971" t="s">
        <v>1369</v>
      </c>
      <c r="O1971" t="s">
        <v>244</v>
      </c>
      <c r="P1971">
        <v>211</v>
      </c>
      <c r="Q1971" t="s">
        <v>245</v>
      </c>
      <c r="R1971" t="s">
        <v>244</v>
      </c>
      <c r="T1971" t="s">
        <v>230</v>
      </c>
      <c r="U1971" t="s">
        <v>9756</v>
      </c>
      <c r="V1971">
        <v>4</v>
      </c>
      <c r="W1971">
        <v>10</v>
      </c>
      <c r="X1971" t="s">
        <v>218</v>
      </c>
      <c r="Z1971" t="s">
        <v>219</v>
      </c>
      <c r="AC1971">
        <v>0</v>
      </c>
      <c r="AE1971">
        <v>0</v>
      </c>
      <c r="AI1971" t="s">
        <v>220</v>
      </c>
      <c r="AJ1971" t="s">
        <v>221</v>
      </c>
      <c r="AK1971" s="15">
        <v>39538</v>
      </c>
      <c r="AL1971">
        <v>11380.48</v>
      </c>
      <c r="AM1971">
        <f t="shared" si="90"/>
        <v>42</v>
      </c>
      <c r="AN1971" t="str">
        <f t="shared" si="91"/>
        <v>39-43</v>
      </c>
      <c r="AO1971" t="str">
        <f t="shared" si="92"/>
        <v>10.000 a 11.999</v>
      </c>
    </row>
    <row r="1972" spans="1:41" x14ac:dyDescent="0.25">
      <c r="A1972" t="s">
        <v>6827</v>
      </c>
      <c r="B1972" t="s">
        <v>239</v>
      </c>
      <c r="C1972">
        <v>2332875</v>
      </c>
      <c r="D1972">
        <v>4587087637</v>
      </c>
      <c r="E1972" t="s">
        <v>6828</v>
      </c>
      <c r="F1972" t="s">
        <v>209</v>
      </c>
      <c r="G1972" t="s">
        <v>6829</v>
      </c>
      <c r="H1972" t="s">
        <v>225</v>
      </c>
      <c r="I1972" t="s">
        <v>212</v>
      </c>
      <c r="K1972" t="s">
        <v>317</v>
      </c>
      <c r="M1972">
        <v>490</v>
      </c>
      <c r="N1972" t="s">
        <v>770</v>
      </c>
      <c r="O1972" t="s">
        <v>244</v>
      </c>
      <c r="P1972">
        <v>211</v>
      </c>
      <c r="Q1972" t="s">
        <v>245</v>
      </c>
      <c r="R1972" t="s">
        <v>244</v>
      </c>
      <c r="T1972" t="s">
        <v>771</v>
      </c>
      <c r="U1972" t="s">
        <v>9754</v>
      </c>
      <c r="V1972">
        <v>1</v>
      </c>
      <c r="W1972">
        <v>4</v>
      </c>
      <c r="X1972" t="s">
        <v>218</v>
      </c>
      <c r="Z1972" t="s">
        <v>219</v>
      </c>
      <c r="AC1972">
        <v>0</v>
      </c>
      <c r="AE1972">
        <v>0</v>
      </c>
      <c r="AI1972" t="s">
        <v>220</v>
      </c>
      <c r="AJ1972" t="s">
        <v>221</v>
      </c>
      <c r="AK1972" s="15">
        <v>42593</v>
      </c>
      <c r="AL1972">
        <v>5748.71</v>
      </c>
      <c r="AM1972">
        <f t="shared" si="90"/>
        <v>42</v>
      </c>
      <c r="AN1972" t="str">
        <f t="shared" si="91"/>
        <v>39-43</v>
      </c>
      <c r="AO1972" t="str">
        <f t="shared" si="92"/>
        <v>4.000 a 5.999</v>
      </c>
    </row>
    <row r="1973" spans="1:41" x14ac:dyDescent="0.25">
      <c r="A1973" t="s">
        <v>6830</v>
      </c>
      <c r="B1973" t="s">
        <v>239</v>
      </c>
      <c r="C1973">
        <v>1850064</v>
      </c>
      <c r="D1973">
        <v>8218468684</v>
      </c>
      <c r="E1973" t="s">
        <v>6831</v>
      </c>
      <c r="F1973" t="s">
        <v>209</v>
      </c>
      <c r="G1973" t="s">
        <v>6832</v>
      </c>
      <c r="H1973" t="s">
        <v>225</v>
      </c>
      <c r="I1973" t="s">
        <v>212</v>
      </c>
      <c r="K1973" t="s">
        <v>213</v>
      </c>
      <c r="M1973">
        <v>772</v>
      </c>
      <c r="N1973" t="s">
        <v>6833</v>
      </c>
      <c r="O1973" t="s">
        <v>283</v>
      </c>
      <c r="P1973">
        <v>746</v>
      </c>
      <c r="Q1973" t="s">
        <v>289</v>
      </c>
      <c r="R1973" t="s">
        <v>283</v>
      </c>
      <c r="T1973" t="s">
        <v>230</v>
      </c>
      <c r="U1973" t="s">
        <v>9756</v>
      </c>
      <c r="V1973">
        <v>4</v>
      </c>
      <c r="W1973">
        <v>7</v>
      </c>
      <c r="X1973" t="s">
        <v>218</v>
      </c>
      <c r="Z1973" t="s">
        <v>219</v>
      </c>
      <c r="AC1973">
        <v>0</v>
      </c>
      <c r="AE1973">
        <v>0</v>
      </c>
      <c r="AI1973" t="s">
        <v>220</v>
      </c>
      <c r="AJ1973" t="s">
        <v>221</v>
      </c>
      <c r="AK1973" s="15">
        <v>41249</v>
      </c>
      <c r="AL1973">
        <v>8966.61</v>
      </c>
      <c r="AM1973">
        <f t="shared" si="90"/>
        <v>33</v>
      </c>
      <c r="AN1973" t="str">
        <f t="shared" si="91"/>
        <v>29-33</v>
      </c>
      <c r="AO1973" t="str">
        <f t="shared" si="92"/>
        <v>8.000 a 9.999</v>
      </c>
    </row>
    <row r="1974" spans="1:41" x14ac:dyDescent="0.25">
      <c r="A1974" t="s">
        <v>6834</v>
      </c>
      <c r="B1974" t="s">
        <v>207</v>
      </c>
      <c r="C1974">
        <v>1809874</v>
      </c>
      <c r="D1974">
        <v>8566486633</v>
      </c>
      <c r="E1974" t="s">
        <v>6835</v>
      </c>
      <c r="F1974" t="s">
        <v>209</v>
      </c>
      <c r="G1974" t="s">
        <v>6836</v>
      </c>
      <c r="H1974" t="s">
        <v>225</v>
      </c>
      <c r="I1974" t="s">
        <v>212</v>
      </c>
      <c r="K1974" t="s">
        <v>213</v>
      </c>
      <c r="M1974">
        <v>781</v>
      </c>
      <c r="N1974" t="s">
        <v>3546</v>
      </c>
      <c r="O1974" t="s">
        <v>215</v>
      </c>
      <c r="P1974">
        <v>29</v>
      </c>
      <c r="Q1974" t="s">
        <v>229</v>
      </c>
      <c r="R1974" t="s">
        <v>215</v>
      </c>
      <c r="T1974" t="s">
        <v>230</v>
      </c>
      <c r="U1974" t="s">
        <v>9756</v>
      </c>
      <c r="V1974">
        <v>4</v>
      </c>
      <c r="W1974">
        <v>9</v>
      </c>
      <c r="X1974" t="s">
        <v>218</v>
      </c>
      <c r="Z1974" t="s">
        <v>219</v>
      </c>
      <c r="AC1974">
        <v>0</v>
      </c>
      <c r="AE1974">
        <v>0</v>
      </c>
      <c r="AI1974" t="s">
        <v>220</v>
      </c>
      <c r="AJ1974" t="s">
        <v>221</v>
      </c>
      <c r="AK1974" s="15">
        <v>40413</v>
      </c>
      <c r="AL1974">
        <v>10069.86</v>
      </c>
      <c r="AM1974">
        <f t="shared" si="90"/>
        <v>36</v>
      </c>
      <c r="AN1974" t="str">
        <f t="shared" si="91"/>
        <v>34-38</v>
      </c>
      <c r="AO1974" t="str">
        <f t="shared" si="92"/>
        <v>10.000 a 11.999</v>
      </c>
    </row>
    <row r="1975" spans="1:41" x14ac:dyDescent="0.25">
      <c r="A1975" t="s">
        <v>6837</v>
      </c>
      <c r="B1975" t="s">
        <v>207</v>
      </c>
      <c r="C1975">
        <v>1035204</v>
      </c>
      <c r="D1975">
        <v>48093203672</v>
      </c>
      <c r="E1975" t="s">
        <v>6838</v>
      </c>
      <c r="F1975" t="s">
        <v>209</v>
      </c>
      <c r="G1975" t="s">
        <v>6839</v>
      </c>
      <c r="H1975" t="s">
        <v>211</v>
      </c>
      <c r="I1975" t="s">
        <v>212</v>
      </c>
      <c r="K1975" t="s">
        <v>213</v>
      </c>
      <c r="L1975" t="s">
        <v>618</v>
      </c>
      <c r="M1975">
        <v>675</v>
      </c>
      <c r="N1975" t="s">
        <v>3609</v>
      </c>
      <c r="O1975" t="s">
        <v>215</v>
      </c>
      <c r="P1975">
        <v>59</v>
      </c>
      <c r="Q1975" t="s">
        <v>251</v>
      </c>
      <c r="R1975" t="s">
        <v>215</v>
      </c>
      <c r="T1975" t="s">
        <v>230</v>
      </c>
      <c r="U1975" t="s">
        <v>9755</v>
      </c>
      <c r="V1975">
        <v>4</v>
      </c>
      <c r="W1975">
        <v>16</v>
      </c>
      <c r="X1975" t="s">
        <v>218</v>
      </c>
      <c r="Z1975" t="s">
        <v>219</v>
      </c>
      <c r="AC1975">
        <v>0</v>
      </c>
      <c r="AE1975">
        <v>0</v>
      </c>
      <c r="AI1975" t="s">
        <v>220</v>
      </c>
      <c r="AJ1975" t="s">
        <v>221</v>
      </c>
      <c r="AK1975" s="15">
        <v>34060</v>
      </c>
      <c r="AL1975">
        <v>8720.02</v>
      </c>
      <c r="AM1975">
        <f t="shared" si="90"/>
        <v>60</v>
      </c>
      <c r="AN1975" t="str">
        <f t="shared" si="91"/>
        <v>59-63</v>
      </c>
      <c r="AO1975" t="str">
        <f t="shared" si="92"/>
        <v>8.000 a 9.999</v>
      </c>
    </row>
    <row r="1976" spans="1:41" x14ac:dyDescent="0.25">
      <c r="A1976" t="s">
        <v>6840</v>
      </c>
      <c r="B1976" t="s">
        <v>207</v>
      </c>
      <c r="C1976">
        <v>2065823</v>
      </c>
      <c r="D1976">
        <v>8447603660</v>
      </c>
      <c r="E1976" t="s">
        <v>6841</v>
      </c>
      <c r="F1976" t="s">
        <v>209</v>
      </c>
      <c r="G1976" t="s">
        <v>6842</v>
      </c>
      <c r="H1976" t="s">
        <v>287</v>
      </c>
      <c r="I1976" t="s">
        <v>212</v>
      </c>
      <c r="K1976" t="s">
        <v>213</v>
      </c>
      <c r="M1976">
        <v>570</v>
      </c>
      <c r="N1976" t="s">
        <v>6843</v>
      </c>
      <c r="O1976" t="s">
        <v>215</v>
      </c>
      <c r="P1976">
        <v>391</v>
      </c>
      <c r="Q1976" t="s">
        <v>276</v>
      </c>
      <c r="R1976" t="s">
        <v>215</v>
      </c>
      <c r="T1976" t="s">
        <v>252</v>
      </c>
      <c r="U1976" t="s">
        <v>9754</v>
      </c>
      <c r="V1976">
        <v>4</v>
      </c>
      <c r="W1976">
        <v>6</v>
      </c>
      <c r="X1976" t="s">
        <v>218</v>
      </c>
      <c r="Z1976" t="s">
        <v>219</v>
      </c>
      <c r="AB1976" t="s">
        <v>2129</v>
      </c>
      <c r="AC1976">
        <v>0</v>
      </c>
      <c r="AE1976">
        <v>0</v>
      </c>
      <c r="AG1976" t="s">
        <v>2323</v>
      </c>
      <c r="AH1976" t="s">
        <v>6844</v>
      </c>
      <c r="AI1976" t="s">
        <v>220</v>
      </c>
      <c r="AJ1976" t="s">
        <v>221</v>
      </c>
      <c r="AK1976" s="15">
        <v>41572</v>
      </c>
      <c r="AL1976">
        <v>0</v>
      </c>
      <c r="AM1976">
        <f t="shared" si="90"/>
        <v>30</v>
      </c>
      <c r="AN1976" t="str">
        <f t="shared" si="91"/>
        <v>29-33</v>
      </c>
      <c r="AO1976" t="str">
        <f t="shared" si="92"/>
        <v>até 1.999</v>
      </c>
    </row>
    <row r="1977" spans="1:41" x14ac:dyDescent="0.25">
      <c r="A1977" t="s">
        <v>6845</v>
      </c>
      <c r="B1977" t="s">
        <v>207</v>
      </c>
      <c r="C1977">
        <v>2252142</v>
      </c>
      <c r="D1977">
        <v>8265711662</v>
      </c>
      <c r="E1977" t="s">
        <v>5735</v>
      </c>
      <c r="F1977" t="s">
        <v>209</v>
      </c>
      <c r="G1977" t="s">
        <v>6846</v>
      </c>
      <c r="H1977" t="s">
        <v>225</v>
      </c>
      <c r="I1977" t="s">
        <v>212</v>
      </c>
      <c r="K1977" t="s">
        <v>581</v>
      </c>
      <c r="M1977">
        <v>326</v>
      </c>
      <c r="N1977" t="s">
        <v>363</v>
      </c>
      <c r="O1977" t="s">
        <v>362</v>
      </c>
      <c r="P1977">
        <v>326</v>
      </c>
      <c r="Q1977" t="s">
        <v>363</v>
      </c>
      <c r="R1977" t="s">
        <v>362</v>
      </c>
      <c r="T1977" t="s">
        <v>217</v>
      </c>
      <c r="U1977" t="s">
        <v>9755</v>
      </c>
      <c r="V1977">
        <v>4</v>
      </c>
      <c r="W1977">
        <v>5</v>
      </c>
      <c r="X1977" t="s">
        <v>218</v>
      </c>
      <c r="Z1977" t="s">
        <v>219</v>
      </c>
      <c r="AC1977">
        <v>0</v>
      </c>
      <c r="AE1977">
        <v>0</v>
      </c>
      <c r="AI1977" t="s">
        <v>220</v>
      </c>
      <c r="AJ1977" t="s">
        <v>221</v>
      </c>
      <c r="AK1977" s="15">
        <v>42261</v>
      </c>
      <c r="AL1977">
        <v>4319.09</v>
      </c>
      <c r="AM1977">
        <f t="shared" si="90"/>
        <v>36</v>
      </c>
      <c r="AN1977" t="str">
        <f t="shared" si="91"/>
        <v>34-38</v>
      </c>
      <c r="AO1977" t="str">
        <f t="shared" si="92"/>
        <v>4.000 a 5.999</v>
      </c>
    </row>
    <row r="1978" spans="1:41" x14ac:dyDescent="0.25">
      <c r="A1978" t="s">
        <v>6847</v>
      </c>
      <c r="B1978" t="s">
        <v>207</v>
      </c>
      <c r="C1978">
        <v>3091030</v>
      </c>
      <c r="D1978">
        <v>55508782672</v>
      </c>
      <c r="E1978" t="s">
        <v>6848</v>
      </c>
      <c r="F1978" t="s">
        <v>209</v>
      </c>
      <c r="G1978" t="s">
        <v>6849</v>
      </c>
      <c r="H1978" t="s">
        <v>211</v>
      </c>
      <c r="I1978" t="s">
        <v>212</v>
      </c>
      <c r="K1978" t="s">
        <v>213</v>
      </c>
      <c r="M1978">
        <v>97</v>
      </c>
      <c r="N1978" t="s">
        <v>723</v>
      </c>
      <c r="O1978" t="s">
        <v>228</v>
      </c>
      <c r="P1978">
        <v>92</v>
      </c>
      <c r="Q1978" t="s">
        <v>724</v>
      </c>
      <c r="R1978" t="s">
        <v>228</v>
      </c>
      <c r="T1978" t="s">
        <v>217</v>
      </c>
      <c r="U1978" t="s">
        <v>9755</v>
      </c>
      <c r="V1978">
        <v>3</v>
      </c>
      <c r="W1978">
        <v>3</v>
      </c>
      <c r="X1978" t="s">
        <v>218</v>
      </c>
      <c r="Z1978" t="s">
        <v>219</v>
      </c>
      <c r="AC1978">
        <v>0</v>
      </c>
      <c r="AE1978">
        <v>0</v>
      </c>
      <c r="AI1978" t="s">
        <v>220</v>
      </c>
      <c r="AJ1978" t="s">
        <v>221</v>
      </c>
      <c r="AK1978" s="15">
        <v>43509</v>
      </c>
      <c r="AL1978">
        <v>7488.81</v>
      </c>
      <c r="AM1978">
        <f t="shared" si="90"/>
        <v>58</v>
      </c>
      <c r="AN1978" t="str">
        <f t="shared" si="91"/>
        <v>54-58</v>
      </c>
      <c r="AO1978" t="str">
        <f t="shared" si="92"/>
        <v>6.000 a 7.999</v>
      </c>
    </row>
    <row r="1979" spans="1:41" x14ac:dyDescent="0.25">
      <c r="A1979" t="s">
        <v>6850</v>
      </c>
      <c r="B1979" t="s">
        <v>207</v>
      </c>
      <c r="C1979">
        <v>1854735</v>
      </c>
      <c r="D1979">
        <v>5314360632</v>
      </c>
      <c r="E1979" t="s">
        <v>6851</v>
      </c>
      <c r="F1979" t="s">
        <v>209</v>
      </c>
      <c r="G1979" t="s">
        <v>6852</v>
      </c>
      <c r="H1979" t="s">
        <v>225</v>
      </c>
      <c r="I1979" t="s">
        <v>212</v>
      </c>
      <c r="K1979" t="s">
        <v>213</v>
      </c>
      <c r="M1979">
        <v>631</v>
      </c>
      <c r="N1979" t="s">
        <v>4134</v>
      </c>
      <c r="O1979" t="s">
        <v>215</v>
      </c>
      <c r="P1979">
        <v>122</v>
      </c>
      <c r="Q1979" t="s">
        <v>953</v>
      </c>
      <c r="R1979" t="s">
        <v>215</v>
      </c>
      <c r="T1979" t="s">
        <v>230</v>
      </c>
      <c r="U1979" t="s">
        <v>9755</v>
      </c>
      <c r="V1979">
        <v>4</v>
      </c>
      <c r="W1979">
        <v>8</v>
      </c>
      <c r="X1979" t="s">
        <v>218</v>
      </c>
      <c r="Z1979" t="s">
        <v>219</v>
      </c>
      <c r="AC1979">
        <v>0</v>
      </c>
      <c r="AE1979">
        <v>0</v>
      </c>
      <c r="AI1979" t="s">
        <v>220</v>
      </c>
      <c r="AJ1979" t="s">
        <v>221</v>
      </c>
      <c r="AK1979" s="15">
        <v>40617</v>
      </c>
      <c r="AL1979">
        <v>5452.89</v>
      </c>
      <c r="AM1979">
        <f t="shared" si="90"/>
        <v>39</v>
      </c>
      <c r="AN1979" t="str">
        <f t="shared" si="91"/>
        <v>39-43</v>
      </c>
      <c r="AO1979" t="str">
        <f t="shared" si="92"/>
        <v>4.000 a 5.999</v>
      </c>
    </row>
    <row r="1980" spans="1:41" x14ac:dyDescent="0.25">
      <c r="A1980" t="s">
        <v>6853</v>
      </c>
      <c r="B1980" t="s">
        <v>207</v>
      </c>
      <c r="C1980">
        <v>2897895</v>
      </c>
      <c r="D1980">
        <v>7741183699</v>
      </c>
      <c r="E1980" t="s">
        <v>6854</v>
      </c>
      <c r="F1980" t="s">
        <v>209</v>
      </c>
      <c r="G1980" t="s">
        <v>6855</v>
      </c>
      <c r="H1980" t="s">
        <v>287</v>
      </c>
      <c r="I1980" t="s">
        <v>212</v>
      </c>
      <c r="K1980" t="s">
        <v>645</v>
      </c>
      <c r="M1980">
        <v>621</v>
      </c>
      <c r="N1980" t="s">
        <v>376</v>
      </c>
      <c r="O1980" t="s">
        <v>215</v>
      </c>
      <c r="P1980">
        <v>262</v>
      </c>
      <c r="Q1980" t="s">
        <v>352</v>
      </c>
      <c r="R1980" t="s">
        <v>215</v>
      </c>
      <c r="T1980" t="s">
        <v>252</v>
      </c>
      <c r="U1980" t="s">
        <v>9755</v>
      </c>
      <c r="V1980">
        <v>4</v>
      </c>
      <c r="W1980">
        <v>6</v>
      </c>
      <c r="X1980" t="s">
        <v>218</v>
      </c>
      <c r="Z1980" t="s">
        <v>219</v>
      </c>
      <c r="AC1980">
        <v>0</v>
      </c>
      <c r="AE1980">
        <v>0</v>
      </c>
      <c r="AI1980" t="s">
        <v>220</v>
      </c>
      <c r="AJ1980" t="s">
        <v>221</v>
      </c>
      <c r="AK1980" s="15">
        <v>41710</v>
      </c>
      <c r="AL1980">
        <v>3832.88</v>
      </c>
      <c r="AM1980">
        <f t="shared" si="90"/>
        <v>35</v>
      </c>
      <c r="AN1980" t="str">
        <f t="shared" si="91"/>
        <v>34-38</v>
      </c>
      <c r="AO1980" t="str">
        <f t="shared" si="92"/>
        <v>2.000 a 3.999</v>
      </c>
    </row>
    <row r="1981" spans="1:41" x14ac:dyDescent="0.25">
      <c r="A1981" t="s">
        <v>6856</v>
      </c>
      <c r="B1981" t="s">
        <v>239</v>
      </c>
      <c r="C1981">
        <v>1002529</v>
      </c>
      <c r="D1981">
        <v>6893948611</v>
      </c>
      <c r="E1981" t="s">
        <v>6857</v>
      </c>
      <c r="F1981" t="s">
        <v>209</v>
      </c>
      <c r="G1981" t="s">
        <v>6858</v>
      </c>
      <c r="H1981" t="s">
        <v>211</v>
      </c>
      <c r="I1981" t="s">
        <v>212</v>
      </c>
      <c r="K1981" t="s">
        <v>213</v>
      </c>
      <c r="M1981">
        <v>771</v>
      </c>
      <c r="N1981" t="s">
        <v>303</v>
      </c>
      <c r="O1981" t="s">
        <v>283</v>
      </c>
      <c r="P1981">
        <v>746</v>
      </c>
      <c r="Q1981" t="s">
        <v>289</v>
      </c>
      <c r="R1981" t="s">
        <v>283</v>
      </c>
      <c r="T1981" t="s">
        <v>230</v>
      </c>
      <c r="U1981" t="s">
        <v>9756</v>
      </c>
      <c r="V1981">
        <v>1</v>
      </c>
      <c r="W1981">
        <v>3</v>
      </c>
      <c r="X1981" t="s">
        <v>218</v>
      </c>
      <c r="Z1981" t="s">
        <v>219</v>
      </c>
      <c r="AC1981">
        <v>0</v>
      </c>
      <c r="AE1981">
        <v>0</v>
      </c>
      <c r="AI1981" t="s">
        <v>220</v>
      </c>
      <c r="AJ1981" t="s">
        <v>304</v>
      </c>
      <c r="AK1981" s="15">
        <v>43759</v>
      </c>
      <c r="AL1981">
        <v>15496.68</v>
      </c>
      <c r="AM1981">
        <f t="shared" si="90"/>
        <v>37</v>
      </c>
      <c r="AN1981" t="str">
        <f t="shared" si="91"/>
        <v>34-38</v>
      </c>
      <c r="AO1981" t="str">
        <f t="shared" si="92"/>
        <v>14.000 a 15.999</v>
      </c>
    </row>
    <row r="1982" spans="1:41" x14ac:dyDescent="0.25">
      <c r="A1982" t="s">
        <v>6859</v>
      </c>
      <c r="B1982" t="s">
        <v>239</v>
      </c>
      <c r="C1982">
        <v>1434879</v>
      </c>
      <c r="D1982">
        <v>98163825634</v>
      </c>
      <c r="E1982" t="s">
        <v>6860</v>
      </c>
      <c r="F1982" t="s">
        <v>209</v>
      </c>
      <c r="G1982" t="s">
        <v>6861</v>
      </c>
      <c r="H1982" t="s">
        <v>225</v>
      </c>
      <c r="I1982" t="s">
        <v>212</v>
      </c>
      <c r="K1982" t="s">
        <v>213</v>
      </c>
      <c r="L1982" t="s">
        <v>275</v>
      </c>
      <c r="M1982">
        <v>476</v>
      </c>
      <c r="N1982" t="s">
        <v>3078</v>
      </c>
      <c r="O1982" t="s">
        <v>244</v>
      </c>
      <c r="P1982">
        <v>211</v>
      </c>
      <c r="Q1982" t="s">
        <v>245</v>
      </c>
      <c r="R1982" t="s">
        <v>244</v>
      </c>
      <c r="T1982" t="s">
        <v>252</v>
      </c>
      <c r="U1982" t="s">
        <v>9755</v>
      </c>
      <c r="V1982">
        <v>4</v>
      </c>
      <c r="W1982">
        <v>13</v>
      </c>
      <c r="X1982" t="s">
        <v>218</v>
      </c>
      <c r="Z1982" t="s">
        <v>219</v>
      </c>
      <c r="AC1982">
        <v>0</v>
      </c>
      <c r="AE1982">
        <v>0</v>
      </c>
      <c r="AI1982" t="s">
        <v>220</v>
      </c>
      <c r="AJ1982" t="s">
        <v>221</v>
      </c>
      <c r="AK1982" s="15">
        <v>37941</v>
      </c>
      <c r="AL1982">
        <v>10056.85</v>
      </c>
      <c r="AM1982">
        <f t="shared" si="90"/>
        <v>48</v>
      </c>
      <c r="AN1982" t="str">
        <f t="shared" si="91"/>
        <v>44-48</v>
      </c>
      <c r="AO1982" t="str">
        <f t="shared" si="92"/>
        <v>10.000 a 11.999</v>
      </c>
    </row>
    <row r="1983" spans="1:41" x14ac:dyDescent="0.25">
      <c r="A1983" t="s">
        <v>6862</v>
      </c>
      <c r="B1983" t="s">
        <v>207</v>
      </c>
      <c r="C1983">
        <v>412856</v>
      </c>
      <c r="D1983">
        <v>36591114653</v>
      </c>
      <c r="E1983" t="s">
        <v>6863</v>
      </c>
      <c r="F1983" t="s">
        <v>209</v>
      </c>
      <c r="G1983" t="s">
        <v>6864</v>
      </c>
      <c r="H1983" t="s">
        <v>225</v>
      </c>
      <c r="I1983" t="s">
        <v>212</v>
      </c>
      <c r="K1983" t="s">
        <v>213</v>
      </c>
      <c r="L1983" t="s">
        <v>637</v>
      </c>
      <c r="M1983">
        <v>44</v>
      </c>
      <c r="N1983" t="s">
        <v>3005</v>
      </c>
      <c r="O1983" t="s">
        <v>215</v>
      </c>
      <c r="P1983">
        <v>29</v>
      </c>
      <c r="Q1983" t="s">
        <v>229</v>
      </c>
      <c r="R1983" t="s">
        <v>215</v>
      </c>
      <c r="T1983" t="s">
        <v>771</v>
      </c>
      <c r="U1983" t="s">
        <v>9754</v>
      </c>
      <c r="V1983">
        <v>4</v>
      </c>
      <c r="W1983">
        <v>16</v>
      </c>
      <c r="X1983" t="s">
        <v>218</v>
      </c>
      <c r="Z1983" t="s">
        <v>219</v>
      </c>
      <c r="AC1983">
        <v>0</v>
      </c>
      <c r="AE1983">
        <v>0</v>
      </c>
      <c r="AI1983" t="s">
        <v>220</v>
      </c>
      <c r="AJ1983" t="s">
        <v>221</v>
      </c>
      <c r="AK1983" s="15">
        <v>31880</v>
      </c>
      <c r="AL1983">
        <v>5641.26</v>
      </c>
      <c r="AM1983">
        <f t="shared" si="90"/>
        <v>63</v>
      </c>
      <c r="AN1983" t="str">
        <f t="shared" si="91"/>
        <v>59-63</v>
      </c>
      <c r="AO1983" t="str">
        <f t="shared" si="92"/>
        <v>4.000 a 5.999</v>
      </c>
    </row>
    <row r="1984" spans="1:41" x14ac:dyDescent="0.25">
      <c r="A1984" t="s">
        <v>6865</v>
      </c>
      <c r="B1984" t="s">
        <v>239</v>
      </c>
      <c r="C1984">
        <v>1854324</v>
      </c>
      <c r="D1984">
        <v>80207006687</v>
      </c>
      <c r="E1984" t="s">
        <v>6866</v>
      </c>
      <c r="F1984" t="s">
        <v>209</v>
      </c>
      <c r="G1984" t="s">
        <v>6867</v>
      </c>
      <c r="H1984" t="s">
        <v>225</v>
      </c>
      <c r="I1984" t="s">
        <v>212</v>
      </c>
      <c r="K1984" t="s">
        <v>213</v>
      </c>
      <c r="M1984">
        <v>498</v>
      </c>
      <c r="N1984" t="s">
        <v>423</v>
      </c>
      <c r="O1984" t="s">
        <v>244</v>
      </c>
      <c r="P1984">
        <v>211</v>
      </c>
      <c r="Q1984" t="s">
        <v>245</v>
      </c>
      <c r="R1984" t="s">
        <v>244</v>
      </c>
      <c r="T1984" t="s">
        <v>217</v>
      </c>
      <c r="U1984" t="s">
        <v>9754</v>
      </c>
      <c r="V1984">
        <v>4</v>
      </c>
      <c r="W1984">
        <v>8</v>
      </c>
      <c r="X1984" t="s">
        <v>218</v>
      </c>
      <c r="Z1984" t="s">
        <v>219</v>
      </c>
      <c r="AC1984">
        <v>0</v>
      </c>
      <c r="AE1984">
        <v>0</v>
      </c>
      <c r="AI1984" t="s">
        <v>220</v>
      </c>
      <c r="AJ1984" t="s">
        <v>221</v>
      </c>
      <c r="AK1984" s="15">
        <v>40617</v>
      </c>
      <c r="AL1984">
        <v>6982.22</v>
      </c>
      <c r="AM1984">
        <f t="shared" si="90"/>
        <v>51</v>
      </c>
      <c r="AN1984" t="str">
        <f t="shared" si="91"/>
        <v>49-53</v>
      </c>
      <c r="AO1984" t="str">
        <f t="shared" si="92"/>
        <v>6.000 a 7.999</v>
      </c>
    </row>
    <row r="1985" spans="1:41" x14ac:dyDescent="0.25">
      <c r="A1985" t="s">
        <v>6868</v>
      </c>
      <c r="B1985" t="s">
        <v>207</v>
      </c>
      <c r="C1985">
        <v>413341</v>
      </c>
      <c r="D1985">
        <v>74123211615</v>
      </c>
      <c r="E1985" t="s">
        <v>6869</v>
      </c>
      <c r="F1985" t="s">
        <v>233</v>
      </c>
      <c r="G1985" t="s">
        <v>6870</v>
      </c>
      <c r="H1985" t="s">
        <v>225</v>
      </c>
      <c r="I1985" t="s">
        <v>212</v>
      </c>
      <c r="K1985" t="s">
        <v>213</v>
      </c>
      <c r="L1985" t="s">
        <v>6871</v>
      </c>
      <c r="M1985">
        <v>59</v>
      </c>
      <c r="N1985" t="s">
        <v>251</v>
      </c>
      <c r="O1985" t="s">
        <v>215</v>
      </c>
      <c r="P1985">
        <v>59</v>
      </c>
      <c r="Q1985" t="s">
        <v>251</v>
      </c>
      <c r="R1985" t="s">
        <v>215</v>
      </c>
      <c r="T1985" t="s">
        <v>771</v>
      </c>
      <c r="U1985" t="s">
        <v>9754</v>
      </c>
      <c r="V1985">
        <v>4</v>
      </c>
      <c r="W1985">
        <v>16</v>
      </c>
      <c r="X1985" t="s">
        <v>218</v>
      </c>
      <c r="Z1985" t="s">
        <v>219</v>
      </c>
      <c r="AC1985">
        <v>0</v>
      </c>
      <c r="AE1985">
        <v>0</v>
      </c>
      <c r="AI1985" t="s">
        <v>220</v>
      </c>
      <c r="AJ1985" t="s">
        <v>221</v>
      </c>
      <c r="AK1985" s="15">
        <v>32783</v>
      </c>
      <c r="AL1985">
        <v>5543.65</v>
      </c>
      <c r="AM1985">
        <f t="shared" si="90"/>
        <v>58</v>
      </c>
      <c r="AN1985" t="str">
        <f t="shared" si="91"/>
        <v>54-58</v>
      </c>
      <c r="AO1985" t="str">
        <f t="shared" si="92"/>
        <v>4.000 a 5.999</v>
      </c>
    </row>
    <row r="1986" spans="1:41" x14ac:dyDescent="0.25">
      <c r="A1986" t="s">
        <v>6872</v>
      </c>
      <c r="B1986" t="s">
        <v>239</v>
      </c>
      <c r="C1986">
        <v>3048422</v>
      </c>
      <c r="D1986">
        <v>3665173507</v>
      </c>
      <c r="E1986" t="s">
        <v>6873</v>
      </c>
      <c r="F1986" t="s">
        <v>233</v>
      </c>
      <c r="G1986" t="s">
        <v>6874</v>
      </c>
      <c r="H1986" t="s">
        <v>225</v>
      </c>
      <c r="I1986" t="s">
        <v>212</v>
      </c>
      <c r="K1986" t="s">
        <v>581</v>
      </c>
      <c r="M1986">
        <v>771</v>
      </c>
      <c r="N1986" t="s">
        <v>303</v>
      </c>
      <c r="O1986" t="s">
        <v>283</v>
      </c>
      <c r="P1986">
        <v>746</v>
      </c>
      <c r="Q1986" t="s">
        <v>289</v>
      </c>
      <c r="R1986" t="s">
        <v>283</v>
      </c>
      <c r="T1986" t="s">
        <v>263</v>
      </c>
      <c r="U1986" t="s">
        <v>9755</v>
      </c>
      <c r="V1986">
        <v>4</v>
      </c>
      <c r="W1986">
        <v>4</v>
      </c>
      <c r="X1986" t="s">
        <v>218</v>
      </c>
      <c r="Z1986" t="s">
        <v>219</v>
      </c>
      <c r="AC1986">
        <v>0</v>
      </c>
      <c r="AE1986">
        <v>0</v>
      </c>
      <c r="AI1986" t="s">
        <v>220</v>
      </c>
      <c r="AJ1986" t="s">
        <v>221</v>
      </c>
      <c r="AK1986" s="15">
        <v>43241</v>
      </c>
      <c r="AL1986">
        <v>5834.78</v>
      </c>
      <c r="AM1986">
        <f t="shared" si="90"/>
        <v>33</v>
      </c>
      <c r="AN1986" t="str">
        <f t="shared" si="91"/>
        <v>29-33</v>
      </c>
      <c r="AO1986" t="str">
        <f t="shared" si="92"/>
        <v>4.000 a 5.999</v>
      </c>
    </row>
    <row r="1987" spans="1:41" x14ac:dyDescent="0.25">
      <c r="A1987" t="s">
        <v>6875</v>
      </c>
      <c r="B1987" t="s">
        <v>207</v>
      </c>
      <c r="C1987">
        <v>1625278</v>
      </c>
      <c r="D1987">
        <v>7596965601</v>
      </c>
      <c r="E1987" t="s">
        <v>6876</v>
      </c>
      <c r="F1987" t="s">
        <v>233</v>
      </c>
      <c r="G1987" t="s">
        <v>6877</v>
      </c>
      <c r="H1987" t="s">
        <v>225</v>
      </c>
      <c r="I1987" t="s">
        <v>212</v>
      </c>
      <c r="K1987" t="s">
        <v>213</v>
      </c>
      <c r="L1987" t="s">
        <v>261</v>
      </c>
      <c r="M1987">
        <v>337</v>
      </c>
      <c r="N1987" t="s">
        <v>783</v>
      </c>
      <c r="O1987" t="s">
        <v>215</v>
      </c>
      <c r="P1987">
        <v>335</v>
      </c>
      <c r="Q1987" t="s">
        <v>784</v>
      </c>
      <c r="R1987" t="s">
        <v>215</v>
      </c>
      <c r="T1987" t="s">
        <v>230</v>
      </c>
      <c r="U1987" t="s">
        <v>9755</v>
      </c>
      <c r="V1987">
        <v>4</v>
      </c>
      <c r="W1987">
        <v>10</v>
      </c>
      <c r="X1987" t="s">
        <v>218</v>
      </c>
      <c r="Z1987" t="s">
        <v>219</v>
      </c>
      <c r="AB1987" t="s">
        <v>1519</v>
      </c>
      <c r="AC1987">
        <v>0</v>
      </c>
      <c r="AE1987">
        <v>0</v>
      </c>
      <c r="AG1987" t="s">
        <v>6878</v>
      </c>
      <c r="AH1987" t="s">
        <v>2021</v>
      </c>
      <c r="AI1987" t="s">
        <v>220</v>
      </c>
      <c r="AJ1987" t="s">
        <v>221</v>
      </c>
      <c r="AK1987" s="15">
        <v>39562</v>
      </c>
      <c r="AL1987">
        <v>5886.5</v>
      </c>
      <c r="AM1987">
        <f t="shared" ref="AM1987:AM2050" si="93">(YEAR($AR$3))-YEAR(E1987)</f>
        <v>35</v>
      </c>
      <c r="AN1987" t="str">
        <f t="shared" ref="AN1987:AN2050" si="94">VLOOKUP(AM1987,$AT$3:$AU$14,2,1)</f>
        <v>34-38</v>
      </c>
      <c r="AO1987" t="str">
        <f t="shared" ref="AO1987:AO2050" si="95">VLOOKUP(AL1987,$AV$3:$AW$13,2,1)</f>
        <v>4.000 a 5.999</v>
      </c>
    </row>
    <row r="1988" spans="1:41" x14ac:dyDescent="0.25">
      <c r="A1988" t="s">
        <v>6879</v>
      </c>
      <c r="B1988" t="s">
        <v>207</v>
      </c>
      <c r="C1988">
        <v>2228132</v>
      </c>
      <c r="D1988">
        <v>46065423653</v>
      </c>
      <c r="E1988" t="s">
        <v>6880</v>
      </c>
      <c r="F1988" t="s">
        <v>233</v>
      </c>
      <c r="G1988" t="s">
        <v>6881</v>
      </c>
      <c r="H1988" t="s">
        <v>225</v>
      </c>
      <c r="I1988" t="s">
        <v>212</v>
      </c>
      <c r="K1988" t="s">
        <v>213</v>
      </c>
      <c r="M1988">
        <v>332</v>
      </c>
      <c r="N1988" t="s">
        <v>346</v>
      </c>
      <c r="O1988" t="s">
        <v>345</v>
      </c>
      <c r="P1988">
        <v>332</v>
      </c>
      <c r="Q1988" t="s">
        <v>346</v>
      </c>
      <c r="R1988" t="s">
        <v>345</v>
      </c>
      <c r="T1988" t="s">
        <v>230</v>
      </c>
      <c r="U1988" t="s">
        <v>9755</v>
      </c>
      <c r="V1988">
        <v>4</v>
      </c>
      <c r="W1988">
        <v>6</v>
      </c>
      <c r="X1988" t="s">
        <v>218</v>
      </c>
      <c r="Z1988" t="s">
        <v>219</v>
      </c>
      <c r="AC1988">
        <v>0</v>
      </c>
      <c r="AE1988">
        <v>0</v>
      </c>
      <c r="AI1988" t="s">
        <v>220</v>
      </c>
      <c r="AJ1988" t="s">
        <v>221</v>
      </c>
      <c r="AK1988" s="15">
        <v>42149</v>
      </c>
      <c r="AL1988">
        <v>5089.12</v>
      </c>
      <c r="AM1988">
        <f t="shared" si="93"/>
        <v>58</v>
      </c>
      <c r="AN1988" t="str">
        <f t="shared" si="94"/>
        <v>54-58</v>
      </c>
      <c r="AO1988" t="str">
        <f t="shared" si="95"/>
        <v>4.000 a 5.999</v>
      </c>
    </row>
    <row r="1989" spans="1:41" x14ac:dyDescent="0.25">
      <c r="A1989" t="s">
        <v>6882</v>
      </c>
      <c r="B1989" t="s">
        <v>239</v>
      </c>
      <c r="C1989">
        <v>2372740</v>
      </c>
      <c r="D1989">
        <v>3547621682</v>
      </c>
      <c r="E1989" t="s">
        <v>6883</v>
      </c>
      <c r="F1989" t="s">
        <v>233</v>
      </c>
      <c r="G1989" t="s">
        <v>6884</v>
      </c>
      <c r="H1989" t="s">
        <v>225</v>
      </c>
      <c r="I1989" t="s">
        <v>212</v>
      </c>
      <c r="K1989" t="s">
        <v>213</v>
      </c>
      <c r="M1989">
        <v>771</v>
      </c>
      <c r="N1989" t="s">
        <v>303</v>
      </c>
      <c r="O1989" t="s">
        <v>283</v>
      </c>
      <c r="P1989">
        <v>746</v>
      </c>
      <c r="Q1989" t="s">
        <v>289</v>
      </c>
      <c r="R1989" t="s">
        <v>283</v>
      </c>
      <c r="T1989" t="s">
        <v>217</v>
      </c>
      <c r="U1989" t="s">
        <v>9756</v>
      </c>
      <c r="V1989">
        <v>1</v>
      </c>
      <c r="W1989">
        <v>3</v>
      </c>
      <c r="X1989" t="s">
        <v>218</v>
      </c>
      <c r="Z1989" t="s">
        <v>219</v>
      </c>
      <c r="AC1989">
        <v>0</v>
      </c>
      <c r="AE1989">
        <v>0</v>
      </c>
      <c r="AI1989" t="s">
        <v>220</v>
      </c>
      <c r="AJ1989" t="s">
        <v>304</v>
      </c>
      <c r="AK1989" s="15">
        <v>43782</v>
      </c>
      <c r="AL1989">
        <v>7361.44</v>
      </c>
      <c r="AM1989">
        <f t="shared" si="93"/>
        <v>48</v>
      </c>
      <c r="AN1989" t="str">
        <f t="shared" si="94"/>
        <v>44-48</v>
      </c>
      <c r="AO1989" t="str">
        <f t="shared" si="95"/>
        <v>6.000 a 7.999</v>
      </c>
    </row>
    <row r="1990" spans="1:41" x14ac:dyDescent="0.25">
      <c r="A1990" t="s">
        <v>6885</v>
      </c>
      <c r="B1990" t="s">
        <v>207</v>
      </c>
      <c r="C1990">
        <v>3088618</v>
      </c>
      <c r="D1990">
        <v>1591610109</v>
      </c>
      <c r="E1990" t="s">
        <v>6886</v>
      </c>
      <c r="F1990" t="s">
        <v>233</v>
      </c>
      <c r="G1990" t="s">
        <v>6887</v>
      </c>
      <c r="H1990" t="s">
        <v>225</v>
      </c>
      <c r="I1990" t="s">
        <v>212</v>
      </c>
      <c r="K1990" t="s">
        <v>213</v>
      </c>
      <c r="M1990">
        <v>107</v>
      </c>
      <c r="N1990" t="s">
        <v>2929</v>
      </c>
      <c r="O1990" t="s">
        <v>228</v>
      </c>
      <c r="P1990">
        <v>92</v>
      </c>
      <c r="Q1990" t="s">
        <v>724</v>
      </c>
      <c r="R1990" t="s">
        <v>228</v>
      </c>
      <c r="T1990" t="s">
        <v>263</v>
      </c>
      <c r="U1990" t="s">
        <v>9755</v>
      </c>
      <c r="V1990">
        <v>3</v>
      </c>
      <c r="W1990">
        <v>3</v>
      </c>
      <c r="X1990" t="s">
        <v>218</v>
      </c>
      <c r="Z1990" t="s">
        <v>219</v>
      </c>
      <c r="AC1990">
        <v>0</v>
      </c>
      <c r="AE1990">
        <v>0</v>
      </c>
      <c r="AI1990" t="s">
        <v>220</v>
      </c>
      <c r="AJ1990" t="s">
        <v>221</v>
      </c>
      <c r="AK1990" s="15">
        <v>43504</v>
      </c>
      <c r="AL1990">
        <v>4990.3100000000004</v>
      </c>
      <c r="AM1990">
        <f t="shared" si="93"/>
        <v>35</v>
      </c>
      <c r="AN1990" t="str">
        <f t="shared" si="94"/>
        <v>34-38</v>
      </c>
      <c r="AO1990" t="str">
        <f t="shared" si="95"/>
        <v>4.000 a 5.999</v>
      </c>
    </row>
    <row r="1991" spans="1:41" x14ac:dyDescent="0.25">
      <c r="A1991" t="s">
        <v>6888</v>
      </c>
      <c r="B1991" t="s">
        <v>207</v>
      </c>
      <c r="C1991">
        <v>2229712</v>
      </c>
      <c r="D1991">
        <v>75361167649</v>
      </c>
      <c r="E1991" t="s">
        <v>6889</v>
      </c>
      <c r="F1991" t="s">
        <v>233</v>
      </c>
      <c r="G1991" t="s">
        <v>6890</v>
      </c>
      <c r="H1991" t="s">
        <v>225</v>
      </c>
      <c r="I1991" t="s">
        <v>212</v>
      </c>
      <c r="K1991" t="s">
        <v>242</v>
      </c>
      <c r="M1991">
        <v>288</v>
      </c>
      <c r="N1991" t="s">
        <v>979</v>
      </c>
      <c r="O1991" t="s">
        <v>362</v>
      </c>
      <c r="P1991">
        <v>288</v>
      </c>
      <c r="Q1991" t="s">
        <v>979</v>
      </c>
      <c r="R1991" t="s">
        <v>362</v>
      </c>
      <c r="T1991" t="s">
        <v>252</v>
      </c>
      <c r="U1991" t="s">
        <v>9754</v>
      </c>
      <c r="V1991">
        <v>4</v>
      </c>
      <c r="W1991">
        <v>6</v>
      </c>
      <c r="X1991" t="s">
        <v>218</v>
      </c>
      <c r="Z1991" t="s">
        <v>219</v>
      </c>
      <c r="AC1991">
        <v>0</v>
      </c>
      <c r="AE1991">
        <v>0</v>
      </c>
      <c r="AI1991" t="s">
        <v>220</v>
      </c>
      <c r="AJ1991" t="s">
        <v>221</v>
      </c>
      <c r="AK1991" s="15">
        <v>42142</v>
      </c>
      <c r="AL1991">
        <v>3624.07</v>
      </c>
      <c r="AM1991">
        <f t="shared" si="93"/>
        <v>54</v>
      </c>
      <c r="AN1991" t="str">
        <f t="shared" si="94"/>
        <v>54-58</v>
      </c>
      <c r="AO1991" t="str">
        <f t="shared" si="95"/>
        <v>2.000 a 3.999</v>
      </c>
    </row>
    <row r="1992" spans="1:41" x14ac:dyDescent="0.25">
      <c r="A1992" t="s">
        <v>6891</v>
      </c>
      <c r="B1992" t="s">
        <v>207</v>
      </c>
      <c r="C1992">
        <v>410594</v>
      </c>
      <c r="D1992">
        <v>15402258104</v>
      </c>
      <c r="E1992" t="s">
        <v>6892</v>
      </c>
      <c r="F1992" t="s">
        <v>233</v>
      </c>
      <c r="G1992" t="s">
        <v>6893</v>
      </c>
      <c r="H1992" t="s">
        <v>211</v>
      </c>
      <c r="I1992" t="s">
        <v>212</v>
      </c>
      <c r="K1992" t="s">
        <v>213</v>
      </c>
      <c r="L1992" t="s">
        <v>6894</v>
      </c>
      <c r="M1992">
        <v>424</v>
      </c>
      <c r="N1992" t="s">
        <v>626</v>
      </c>
      <c r="O1992" t="s">
        <v>228</v>
      </c>
      <c r="P1992">
        <v>29</v>
      </c>
      <c r="Q1992" t="s">
        <v>229</v>
      </c>
      <c r="R1992" t="s">
        <v>215</v>
      </c>
      <c r="T1992" t="s">
        <v>217</v>
      </c>
      <c r="U1992" t="s">
        <v>9755</v>
      </c>
      <c r="V1992">
        <v>4</v>
      </c>
      <c r="W1992">
        <v>16</v>
      </c>
      <c r="X1992" t="s">
        <v>218</v>
      </c>
      <c r="Z1992" t="s">
        <v>219</v>
      </c>
      <c r="AC1992">
        <v>0</v>
      </c>
      <c r="AE1992">
        <v>0</v>
      </c>
      <c r="AI1992" t="s">
        <v>220</v>
      </c>
      <c r="AJ1992" t="s">
        <v>221</v>
      </c>
      <c r="AK1992" s="15">
        <v>29266</v>
      </c>
      <c r="AL1992">
        <v>9178.58</v>
      </c>
      <c r="AM1992">
        <f t="shared" si="93"/>
        <v>67</v>
      </c>
      <c r="AN1992" t="str">
        <f t="shared" si="94"/>
        <v>64-68</v>
      </c>
      <c r="AO1992" t="str">
        <f t="shared" si="95"/>
        <v>8.000 a 9.999</v>
      </c>
    </row>
    <row r="1993" spans="1:41" x14ac:dyDescent="0.25">
      <c r="A1993" t="s">
        <v>6895</v>
      </c>
      <c r="B1993" t="s">
        <v>239</v>
      </c>
      <c r="C1993">
        <v>1123618</v>
      </c>
      <c r="D1993">
        <v>77562194653</v>
      </c>
      <c r="E1993" t="s">
        <v>6896</v>
      </c>
      <c r="F1993" t="s">
        <v>209</v>
      </c>
      <c r="G1993" t="s">
        <v>6897</v>
      </c>
      <c r="H1993" t="s">
        <v>225</v>
      </c>
      <c r="I1993" t="s">
        <v>212</v>
      </c>
      <c r="K1993" t="s">
        <v>213</v>
      </c>
      <c r="L1993" t="s">
        <v>261</v>
      </c>
      <c r="M1993">
        <v>750</v>
      </c>
      <c r="N1993" t="s">
        <v>1639</v>
      </c>
      <c r="O1993" t="s">
        <v>283</v>
      </c>
      <c r="P1993">
        <v>743</v>
      </c>
      <c r="Q1993" t="s">
        <v>282</v>
      </c>
      <c r="R1993" t="s">
        <v>283</v>
      </c>
      <c r="T1993" t="s">
        <v>499</v>
      </c>
      <c r="U1993" t="s">
        <v>9754</v>
      </c>
      <c r="V1993">
        <v>4</v>
      </c>
      <c r="W1993">
        <v>16</v>
      </c>
      <c r="X1993" t="s">
        <v>218</v>
      </c>
      <c r="Z1993" t="s">
        <v>219</v>
      </c>
      <c r="AC1993">
        <v>0</v>
      </c>
      <c r="AE1993">
        <v>0</v>
      </c>
      <c r="AI1993" t="s">
        <v>220</v>
      </c>
      <c r="AJ1993" t="s">
        <v>221</v>
      </c>
      <c r="AK1993" s="15">
        <v>34729</v>
      </c>
      <c r="AL1993">
        <v>4608.5</v>
      </c>
      <c r="AM1993">
        <f t="shared" si="93"/>
        <v>53</v>
      </c>
      <c r="AN1993" t="str">
        <f t="shared" si="94"/>
        <v>49-53</v>
      </c>
      <c r="AO1993" t="str">
        <f t="shared" si="95"/>
        <v>4.000 a 5.999</v>
      </c>
    </row>
    <row r="1994" spans="1:41" x14ac:dyDescent="0.25">
      <c r="A1994" t="s">
        <v>6898</v>
      </c>
      <c r="B1994" t="s">
        <v>239</v>
      </c>
      <c r="C1994">
        <v>1854163</v>
      </c>
      <c r="D1994">
        <v>7246047662</v>
      </c>
      <c r="E1994" t="s">
        <v>6899</v>
      </c>
      <c r="F1994" t="s">
        <v>209</v>
      </c>
      <c r="G1994" t="s">
        <v>6900</v>
      </c>
      <c r="H1994" t="s">
        <v>225</v>
      </c>
      <c r="I1994" t="s">
        <v>212</v>
      </c>
      <c r="K1994" t="s">
        <v>213</v>
      </c>
      <c r="M1994">
        <v>495</v>
      </c>
      <c r="N1994" t="s">
        <v>257</v>
      </c>
      <c r="O1994" t="s">
        <v>244</v>
      </c>
      <c r="P1994">
        <v>211</v>
      </c>
      <c r="Q1994" t="s">
        <v>245</v>
      </c>
      <c r="R1994" t="s">
        <v>244</v>
      </c>
      <c r="T1994" t="s">
        <v>217</v>
      </c>
      <c r="U1994" t="s">
        <v>9754</v>
      </c>
      <c r="V1994">
        <v>4</v>
      </c>
      <c r="W1994">
        <v>8</v>
      </c>
      <c r="X1994" t="s">
        <v>218</v>
      </c>
      <c r="Z1994" t="s">
        <v>219</v>
      </c>
      <c r="AC1994">
        <v>0</v>
      </c>
      <c r="AE1994">
        <v>0</v>
      </c>
      <c r="AI1994" t="s">
        <v>220</v>
      </c>
      <c r="AJ1994" t="s">
        <v>221</v>
      </c>
      <c r="AK1994" s="15">
        <v>40617</v>
      </c>
      <c r="AL1994">
        <v>3992.25</v>
      </c>
      <c r="AM1994">
        <f t="shared" si="93"/>
        <v>38</v>
      </c>
      <c r="AN1994" t="str">
        <f t="shared" si="94"/>
        <v>34-38</v>
      </c>
      <c r="AO1994" t="str">
        <f t="shared" si="95"/>
        <v>2.000 a 3.999</v>
      </c>
    </row>
    <row r="1995" spans="1:41" x14ac:dyDescent="0.25">
      <c r="A1995" t="s">
        <v>6901</v>
      </c>
      <c r="B1995" t="s">
        <v>239</v>
      </c>
      <c r="C1995">
        <v>1367034</v>
      </c>
      <c r="D1995">
        <v>3913355618</v>
      </c>
      <c r="E1995" t="s">
        <v>6902</v>
      </c>
      <c r="F1995" t="s">
        <v>209</v>
      </c>
      <c r="G1995" t="s">
        <v>6903</v>
      </c>
      <c r="H1995" t="s">
        <v>335</v>
      </c>
      <c r="I1995" t="s">
        <v>212</v>
      </c>
      <c r="K1995" t="s">
        <v>213</v>
      </c>
      <c r="L1995" t="s">
        <v>1228</v>
      </c>
      <c r="M1995">
        <v>211</v>
      </c>
      <c r="N1995" t="s">
        <v>245</v>
      </c>
      <c r="O1995" t="s">
        <v>244</v>
      </c>
      <c r="P1995">
        <v>211</v>
      </c>
      <c r="Q1995" t="s">
        <v>245</v>
      </c>
      <c r="R1995" t="s">
        <v>244</v>
      </c>
      <c r="T1995" t="s">
        <v>217</v>
      </c>
      <c r="U1995" t="s">
        <v>9756</v>
      </c>
      <c r="V1995">
        <v>4</v>
      </c>
      <c r="W1995">
        <v>13</v>
      </c>
      <c r="X1995" t="s">
        <v>381</v>
      </c>
      <c r="Z1995" t="s">
        <v>219</v>
      </c>
      <c r="AB1995" t="s">
        <v>382</v>
      </c>
      <c r="AC1995">
        <v>0</v>
      </c>
      <c r="AE1995">
        <v>15000</v>
      </c>
      <c r="AF1995" t="s">
        <v>3971</v>
      </c>
      <c r="AG1995" t="s">
        <v>6904</v>
      </c>
      <c r="AH1995" t="s">
        <v>219</v>
      </c>
      <c r="AI1995" t="s">
        <v>220</v>
      </c>
      <c r="AJ1995" t="s">
        <v>221</v>
      </c>
      <c r="AK1995" s="15">
        <v>37617</v>
      </c>
      <c r="AL1995">
        <v>9647.66</v>
      </c>
      <c r="AM1995">
        <f t="shared" si="93"/>
        <v>42</v>
      </c>
      <c r="AN1995" t="str">
        <f t="shared" si="94"/>
        <v>39-43</v>
      </c>
      <c r="AO1995" t="str">
        <f t="shared" si="95"/>
        <v>8.000 a 9.999</v>
      </c>
    </row>
    <row r="1996" spans="1:41" x14ac:dyDescent="0.25">
      <c r="A1996" t="s">
        <v>6905</v>
      </c>
      <c r="B1996" t="s">
        <v>239</v>
      </c>
      <c r="C1996">
        <v>2994163</v>
      </c>
      <c r="D1996">
        <v>94728429687</v>
      </c>
      <c r="E1996" t="s">
        <v>6906</v>
      </c>
      <c r="F1996" t="s">
        <v>209</v>
      </c>
      <c r="G1996" t="s">
        <v>6907</v>
      </c>
      <c r="H1996" t="s">
        <v>225</v>
      </c>
      <c r="I1996" t="s">
        <v>212</v>
      </c>
      <c r="K1996" t="s">
        <v>213</v>
      </c>
      <c r="M1996">
        <v>488</v>
      </c>
      <c r="N1996" t="s">
        <v>393</v>
      </c>
      <c r="O1996" t="s">
        <v>244</v>
      </c>
      <c r="P1996">
        <v>211</v>
      </c>
      <c r="Q1996" t="s">
        <v>245</v>
      </c>
      <c r="R1996" t="s">
        <v>244</v>
      </c>
      <c r="T1996" t="s">
        <v>217</v>
      </c>
      <c r="U1996" t="s">
        <v>9755</v>
      </c>
      <c r="V1996">
        <v>4</v>
      </c>
      <c r="W1996">
        <v>4</v>
      </c>
      <c r="X1996" t="s">
        <v>218</v>
      </c>
      <c r="Z1996" t="s">
        <v>219</v>
      </c>
      <c r="AC1996">
        <v>0</v>
      </c>
      <c r="AE1996">
        <v>0</v>
      </c>
      <c r="AI1996" t="s">
        <v>220</v>
      </c>
      <c r="AJ1996" t="s">
        <v>221</v>
      </c>
      <c r="AK1996" s="15">
        <v>43039</v>
      </c>
      <c r="AL1996">
        <v>4617.55</v>
      </c>
      <c r="AM1996">
        <f t="shared" si="93"/>
        <v>51</v>
      </c>
      <c r="AN1996" t="str">
        <f t="shared" si="94"/>
        <v>49-53</v>
      </c>
      <c r="AO1996" t="str">
        <f t="shared" si="95"/>
        <v>4.000 a 5.999</v>
      </c>
    </row>
    <row r="1997" spans="1:41" x14ac:dyDescent="0.25">
      <c r="A1997" t="s">
        <v>6908</v>
      </c>
      <c r="B1997" t="s">
        <v>239</v>
      </c>
      <c r="C1997">
        <v>1123338</v>
      </c>
      <c r="D1997">
        <v>84455314687</v>
      </c>
      <c r="E1997" t="s">
        <v>6909</v>
      </c>
      <c r="F1997" t="s">
        <v>209</v>
      </c>
      <c r="G1997" t="s">
        <v>6910</v>
      </c>
      <c r="H1997" t="s">
        <v>225</v>
      </c>
      <c r="I1997" t="s">
        <v>212</v>
      </c>
      <c r="K1997" t="s">
        <v>213</v>
      </c>
      <c r="L1997" t="s">
        <v>4301</v>
      </c>
      <c r="M1997">
        <v>771</v>
      </c>
      <c r="N1997" t="s">
        <v>303</v>
      </c>
      <c r="O1997" t="s">
        <v>283</v>
      </c>
      <c r="P1997">
        <v>746</v>
      </c>
      <c r="Q1997" t="s">
        <v>289</v>
      </c>
      <c r="R1997" t="s">
        <v>283</v>
      </c>
      <c r="T1997" t="s">
        <v>217</v>
      </c>
      <c r="U1997" t="s">
        <v>9756</v>
      </c>
      <c r="V1997">
        <v>4</v>
      </c>
      <c r="W1997">
        <v>16</v>
      </c>
      <c r="X1997" t="s">
        <v>218</v>
      </c>
      <c r="Z1997" t="s">
        <v>219</v>
      </c>
      <c r="AC1997">
        <v>0</v>
      </c>
      <c r="AE1997">
        <v>0</v>
      </c>
      <c r="AI1997" t="s">
        <v>220</v>
      </c>
      <c r="AJ1997" t="s">
        <v>221</v>
      </c>
      <c r="AK1997" s="15">
        <v>34684</v>
      </c>
      <c r="AL1997">
        <v>19750.95</v>
      </c>
      <c r="AM1997">
        <f t="shared" si="93"/>
        <v>57</v>
      </c>
      <c r="AN1997" t="str">
        <f t="shared" si="94"/>
        <v>54-58</v>
      </c>
      <c r="AO1997" t="str">
        <f t="shared" si="95"/>
        <v>18.000 a 19.999</v>
      </c>
    </row>
    <row r="1998" spans="1:41" x14ac:dyDescent="0.25">
      <c r="A1998" t="s">
        <v>6911</v>
      </c>
      <c r="B1998" t="s">
        <v>207</v>
      </c>
      <c r="C1998">
        <v>3047800</v>
      </c>
      <c r="D1998">
        <v>6279712613</v>
      </c>
      <c r="E1998" t="s">
        <v>6912</v>
      </c>
      <c r="F1998" t="s">
        <v>209</v>
      </c>
      <c r="G1998" t="s">
        <v>6913</v>
      </c>
      <c r="H1998" t="s">
        <v>335</v>
      </c>
      <c r="I1998" t="s">
        <v>212</v>
      </c>
      <c r="K1998" t="s">
        <v>213</v>
      </c>
      <c r="M1998">
        <v>626</v>
      </c>
      <c r="N1998" t="s">
        <v>3074</v>
      </c>
      <c r="O1998" t="s">
        <v>215</v>
      </c>
      <c r="P1998">
        <v>626</v>
      </c>
      <c r="Q1998" t="s">
        <v>3074</v>
      </c>
      <c r="R1998" t="s">
        <v>215</v>
      </c>
      <c r="T1998" t="s">
        <v>217</v>
      </c>
      <c r="U1998" t="s">
        <v>9756</v>
      </c>
      <c r="V1998">
        <v>3</v>
      </c>
      <c r="W1998">
        <v>4</v>
      </c>
      <c r="X1998" t="s">
        <v>218</v>
      </c>
      <c r="Z1998" t="s">
        <v>219</v>
      </c>
      <c r="AC1998">
        <v>0</v>
      </c>
      <c r="AE1998">
        <v>0</v>
      </c>
      <c r="AI1998" t="s">
        <v>220</v>
      </c>
      <c r="AJ1998" t="s">
        <v>221</v>
      </c>
      <c r="AK1998" s="15">
        <v>43244</v>
      </c>
      <c r="AL1998">
        <v>6638.24</v>
      </c>
      <c r="AM1998">
        <f t="shared" si="93"/>
        <v>37</v>
      </c>
      <c r="AN1998" t="str">
        <f t="shared" si="94"/>
        <v>34-38</v>
      </c>
      <c r="AO1998" t="str">
        <f t="shared" si="95"/>
        <v>6.000 a 7.999</v>
      </c>
    </row>
    <row r="1999" spans="1:41" x14ac:dyDescent="0.25">
      <c r="A1999" t="s">
        <v>6914</v>
      </c>
      <c r="B1999" t="s">
        <v>207</v>
      </c>
      <c r="C1999">
        <v>1764261</v>
      </c>
      <c r="D1999">
        <v>3472691689</v>
      </c>
      <c r="E1999" t="s">
        <v>6915</v>
      </c>
      <c r="F1999" t="s">
        <v>209</v>
      </c>
      <c r="G1999" t="s">
        <v>6916</v>
      </c>
      <c r="H1999" t="s">
        <v>225</v>
      </c>
      <c r="I1999" t="s">
        <v>212</v>
      </c>
      <c r="K1999" t="s">
        <v>213</v>
      </c>
      <c r="M1999">
        <v>603</v>
      </c>
      <c r="N1999" t="s">
        <v>939</v>
      </c>
      <c r="O1999" t="s">
        <v>215</v>
      </c>
      <c r="P1999">
        <v>247</v>
      </c>
      <c r="Q1999" t="s">
        <v>940</v>
      </c>
      <c r="R1999" t="s">
        <v>215</v>
      </c>
      <c r="T1999" t="s">
        <v>263</v>
      </c>
      <c r="U1999" t="s">
        <v>9756</v>
      </c>
      <c r="V1999">
        <v>4</v>
      </c>
      <c r="W1999">
        <v>9</v>
      </c>
      <c r="X1999" t="s">
        <v>218</v>
      </c>
      <c r="Z1999" t="s">
        <v>219</v>
      </c>
      <c r="AC1999">
        <v>26413</v>
      </c>
      <c r="AD1999" t="s">
        <v>686</v>
      </c>
      <c r="AE1999">
        <v>0</v>
      </c>
      <c r="AI1999" t="s">
        <v>220</v>
      </c>
      <c r="AJ1999" t="s">
        <v>221</v>
      </c>
      <c r="AK1999" s="15">
        <v>44315</v>
      </c>
      <c r="AL1999">
        <v>11650.07</v>
      </c>
      <c r="AM1999">
        <f t="shared" si="93"/>
        <v>45</v>
      </c>
      <c r="AN1999" t="str">
        <f t="shared" si="94"/>
        <v>44-48</v>
      </c>
      <c r="AO1999" t="str">
        <f t="shared" si="95"/>
        <v>10.000 a 11.999</v>
      </c>
    </row>
    <row r="2000" spans="1:41" x14ac:dyDescent="0.25">
      <c r="A2000" t="s">
        <v>6917</v>
      </c>
      <c r="B2000" t="s">
        <v>207</v>
      </c>
      <c r="C2000">
        <v>1035224</v>
      </c>
      <c r="D2000">
        <v>93177429634</v>
      </c>
      <c r="E2000" t="s">
        <v>6918</v>
      </c>
      <c r="F2000" t="s">
        <v>209</v>
      </c>
      <c r="G2000" t="s">
        <v>6919</v>
      </c>
      <c r="H2000" t="s">
        <v>335</v>
      </c>
      <c r="I2000" t="s">
        <v>212</v>
      </c>
      <c r="K2000" t="s">
        <v>213</v>
      </c>
      <c r="L2000" t="s">
        <v>1555</v>
      </c>
      <c r="M2000">
        <v>97</v>
      </c>
      <c r="N2000" t="s">
        <v>723</v>
      </c>
      <c r="O2000" t="s">
        <v>228</v>
      </c>
      <c r="P2000">
        <v>92</v>
      </c>
      <c r="Q2000" t="s">
        <v>724</v>
      </c>
      <c r="R2000" t="s">
        <v>228</v>
      </c>
      <c r="T2000" t="s">
        <v>217</v>
      </c>
      <c r="U2000" t="s">
        <v>9755</v>
      </c>
      <c r="V2000">
        <v>4</v>
      </c>
      <c r="W2000">
        <v>16</v>
      </c>
      <c r="X2000" t="s">
        <v>218</v>
      </c>
      <c r="Z2000" t="s">
        <v>219</v>
      </c>
      <c r="AC2000">
        <v>0</v>
      </c>
      <c r="AE2000">
        <v>0</v>
      </c>
      <c r="AI2000" t="s">
        <v>220</v>
      </c>
      <c r="AJ2000" t="s">
        <v>221</v>
      </c>
      <c r="AK2000" s="15">
        <v>34171</v>
      </c>
      <c r="AL2000">
        <v>7064.4</v>
      </c>
      <c r="AM2000">
        <f t="shared" si="93"/>
        <v>54</v>
      </c>
      <c r="AN2000" t="str">
        <f t="shared" si="94"/>
        <v>54-58</v>
      </c>
      <c r="AO2000" t="str">
        <f t="shared" si="95"/>
        <v>6.000 a 7.999</v>
      </c>
    </row>
    <row r="2001" spans="1:41" x14ac:dyDescent="0.25">
      <c r="A2001" t="s">
        <v>6920</v>
      </c>
      <c r="B2001" t="s">
        <v>239</v>
      </c>
      <c r="C2001">
        <v>410552</v>
      </c>
      <c r="D2001">
        <v>36055476649</v>
      </c>
      <c r="E2001" t="s">
        <v>6921</v>
      </c>
      <c r="F2001" t="s">
        <v>209</v>
      </c>
      <c r="G2001" t="s">
        <v>6922</v>
      </c>
      <c r="H2001" t="s">
        <v>225</v>
      </c>
      <c r="I2001" t="s">
        <v>212</v>
      </c>
      <c r="K2001" t="s">
        <v>213</v>
      </c>
      <c r="L2001" t="s">
        <v>261</v>
      </c>
      <c r="M2001">
        <v>754</v>
      </c>
      <c r="N2001" t="s">
        <v>2373</v>
      </c>
      <c r="O2001" t="s">
        <v>283</v>
      </c>
      <c r="P2001">
        <v>743</v>
      </c>
      <c r="Q2001" t="s">
        <v>282</v>
      </c>
      <c r="R2001" t="s">
        <v>283</v>
      </c>
      <c r="T2001" t="s">
        <v>499</v>
      </c>
      <c r="U2001" t="s">
        <v>9753</v>
      </c>
      <c r="V2001">
        <v>4</v>
      </c>
      <c r="W2001">
        <v>16</v>
      </c>
      <c r="X2001" t="s">
        <v>218</v>
      </c>
      <c r="Z2001" t="s">
        <v>219</v>
      </c>
      <c r="AC2001">
        <v>0</v>
      </c>
      <c r="AE2001">
        <v>0</v>
      </c>
      <c r="AI2001" t="s">
        <v>220</v>
      </c>
      <c r="AJ2001" t="s">
        <v>221</v>
      </c>
      <c r="AK2001" s="15">
        <v>28646</v>
      </c>
      <c r="AL2001">
        <v>4758.54</v>
      </c>
      <c r="AM2001">
        <f t="shared" si="93"/>
        <v>66</v>
      </c>
      <c r="AN2001" t="str">
        <f t="shared" si="94"/>
        <v>64-68</v>
      </c>
      <c r="AO2001" t="str">
        <f t="shared" si="95"/>
        <v>4.000 a 5.999</v>
      </c>
    </row>
    <row r="2002" spans="1:41" x14ac:dyDescent="0.25">
      <c r="A2002" t="s">
        <v>6923</v>
      </c>
      <c r="B2002" t="s">
        <v>207</v>
      </c>
      <c r="C2002">
        <v>1673072</v>
      </c>
      <c r="D2002">
        <v>75033178687</v>
      </c>
      <c r="E2002" t="s">
        <v>6924</v>
      </c>
      <c r="F2002" t="s">
        <v>209</v>
      </c>
      <c r="G2002" t="s">
        <v>6925</v>
      </c>
      <c r="H2002" t="s">
        <v>211</v>
      </c>
      <c r="I2002" t="s">
        <v>212</v>
      </c>
      <c r="K2002" t="s">
        <v>213</v>
      </c>
      <c r="L2002" t="s">
        <v>637</v>
      </c>
      <c r="M2002">
        <v>133</v>
      </c>
      <c r="N2002" t="s">
        <v>2167</v>
      </c>
      <c r="O2002" t="s">
        <v>228</v>
      </c>
      <c r="P2002">
        <v>131</v>
      </c>
      <c r="Q2002" t="s">
        <v>357</v>
      </c>
      <c r="R2002" t="s">
        <v>215</v>
      </c>
      <c r="T2002" t="s">
        <v>230</v>
      </c>
      <c r="U2002" t="s">
        <v>9755</v>
      </c>
      <c r="V2002">
        <v>4</v>
      </c>
      <c r="W2002">
        <v>10</v>
      </c>
      <c r="X2002" t="s">
        <v>218</v>
      </c>
      <c r="Z2002" t="s">
        <v>219</v>
      </c>
      <c r="AC2002">
        <v>0</v>
      </c>
      <c r="AE2002">
        <v>0</v>
      </c>
      <c r="AI2002" t="s">
        <v>220</v>
      </c>
      <c r="AJ2002" t="s">
        <v>221</v>
      </c>
      <c r="AK2002" s="15">
        <v>39835</v>
      </c>
      <c r="AL2002">
        <v>6047.64</v>
      </c>
      <c r="AM2002">
        <f t="shared" si="93"/>
        <v>51</v>
      </c>
      <c r="AN2002" t="str">
        <f t="shared" si="94"/>
        <v>49-53</v>
      </c>
      <c r="AO2002" t="str">
        <f t="shared" si="95"/>
        <v>6.000 a 7.999</v>
      </c>
    </row>
    <row r="2003" spans="1:41" x14ac:dyDescent="0.25">
      <c r="A2003" t="s">
        <v>6926</v>
      </c>
      <c r="B2003" t="s">
        <v>207</v>
      </c>
      <c r="C2003">
        <v>1123593</v>
      </c>
      <c r="D2003">
        <v>87730154668</v>
      </c>
      <c r="E2003" t="s">
        <v>6927</v>
      </c>
      <c r="F2003" t="s">
        <v>233</v>
      </c>
      <c r="G2003" t="s">
        <v>6928</v>
      </c>
      <c r="H2003" t="s">
        <v>335</v>
      </c>
      <c r="I2003" t="s">
        <v>212</v>
      </c>
      <c r="K2003" t="s">
        <v>213</v>
      </c>
      <c r="L2003" t="s">
        <v>2731</v>
      </c>
      <c r="M2003">
        <v>288</v>
      </c>
      <c r="N2003" t="s">
        <v>979</v>
      </c>
      <c r="O2003" t="s">
        <v>362</v>
      </c>
      <c r="P2003">
        <v>288</v>
      </c>
      <c r="Q2003" t="s">
        <v>979</v>
      </c>
      <c r="R2003" t="s">
        <v>362</v>
      </c>
      <c r="T2003" t="s">
        <v>252</v>
      </c>
      <c r="U2003" t="s">
        <v>9753</v>
      </c>
      <c r="V2003">
        <v>4</v>
      </c>
      <c r="W2003">
        <v>16</v>
      </c>
      <c r="X2003" t="s">
        <v>218</v>
      </c>
      <c r="Z2003" t="s">
        <v>219</v>
      </c>
      <c r="AC2003">
        <v>0</v>
      </c>
      <c r="AE2003">
        <v>0</v>
      </c>
      <c r="AI2003" t="s">
        <v>220</v>
      </c>
      <c r="AJ2003" t="s">
        <v>304</v>
      </c>
      <c r="AK2003" s="15">
        <v>34733</v>
      </c>
      <c r="AL2003">
        <v>2222.89</v>
      </c>
      <c r="AM2003">
        <f t="shared" si="93"/>
        <v>49</v>
      </c>
      <c r="AN2003" t="str">
        <f t="shared" si="94"/>
        <v>49-53</v>
      </c>
      <c r="AO2003" t="str">
        <f t="shared" si="95"/>
        <v>2.000 a 3.999</v>
      </c>
    </row>
    <row r="2004" spans="1:41" x14ac:dyDescent="0.25">
      <c r="A2004" t="s">
        <v>6929</v>
      </c>
      <c r="B2004" t="s">
        <v>207</v>
      </c>
      <c r="C2004">
        <v>412621</v>
      </c>
      <c r="D2004">
        <v>53921046653</v>
      </c>
      <c r="E2004" t="s">
        <v>6930</v>
      </c>
      <c r="F2004" t="s">
        <v>209</v>
      </c>
      <c r="G2004" t="s">
        <v>6919</v>
      </c>
      <c r="H2004" t="s">
        <v>211</v>
      </c>
      <c r="I2004" t="s">
        <v>212</v>
      </c>
      <c r="K2004" t="s">
        <v>213</v>
      </c>
      <c r="L2004" t="s">
        <v>1555</v>
      </c>
      <c r="M2004">
        <v>97</v>
      </c>
      <c r="N2004" t="s">
        <v>723</v>
      </c>
      <c r="O2004" t="s">
        <v>228</v>
      </c>
      <c r="P2004">
        <v>92</v>
      </c>
      <c r="Q2004" t="s">
        <v>724</v>
      </c>
      <c r="R2004" t="s">
        <v>228</v>
      </c>
      <c r="T2004" t="s">
        <v>217</v>
      </c>
      <c r="U2004" t="s">
        <v>9755</v>
      </c>
      <c r="V2004">
        <v>4</v>
      </c>
      <c r="W2004">
        <v>16</v>
      </c>
      <c r="X2004" t="s">
        <v>218</v>
      </c>
      <c r="Z2004" t="s">
        <v>219</v>
      </c>
      <c r="AC2004">
        <v>0</v>
      </c>
      <c r="AE2004">
        <v>0</v>
      </c>
      <c r="AI2004" t="s">
        <v>220</v>
      </c>
      <c r="AJ2004" t="s">
        <v>221</v>
      </c>
      <c r="AK2004" s="15">
        <v>31382</v>
      </c>
      <c r="AL2004">
        <v>8265.7099999999991</v>
      </c>
      <c r="AM2004">
        <f t="shared" si="93"/>
        <v>61</v>
      </c>
      <c r="AN2004" t="str">
        <f t="shared" si="94"/>
        <v>59-63</v>
      </c>
      <c r="AO2004" t="str">
        <f t="shared" si="95"/>
        <v>8.000 a 9.999</v>
      </c>
    </row>
    <row r="2005" spans="1:41" x14ac:dyDescent="0.25">
      <c r="A2005" t="s">
        <v>6931</v>
      </c>
      <c r="B2005" t="s">
        <v>239</v>
      </c>
      <c r="C2005">
        <v>410174</v>
      </c>
      <c r="D2005">
        <v>36061786620</v>
      </c>
      <c r="E2005" t="s">
        <v>6932</v>
      </c>
      <c r="F2005" t="s">
        <v>209</v>
      </c>
      <c r="G2005" t="s">
        <v>6933</v>
      </c>
      <c r="H2005" t="s">
        <v>225</v>
      </c>
      <c r="I2005" t="s">
        <v>212</v>
      </c>
      <c r="K2005" t="s">
        <v>213</v>
      </c>
      <c r="L2005" t="s">
        <v>261</v>
      </c>
      <c r="M2005">
        <v>485</v>
      </c>
      <c r="N2005" t="s">
        <v>411</v>
      </c>
      <c r="O2005" t="s">
        <v>244</v>
      </c>
      <c r="P2005">
        <v>211</v>
      </c>
      <c r="Q2005" t="s">
        <v>245</v>
      </c>
      <c r="R2005" t="s">
        <v>244</v>
      </c>
      <c r="T2005" t="s">
        <v>230</v>
      </c>
      <c r="U2005" t="s">
        <v>9755</v>
      </c>
      <c r="V2005">
        <v>4</v>
      </c>
      <c r="W2005">
        <v>16</v>
      </c>
      <c r="X2005" t="s">
        <v>218</v>
      </c>
      <c r="Z2005" t="s">
        <v>219</v>
      </c>
      <c r="AC2005">
        <v>0</v>
      </c>
      <c r="AE2005">
        <v>0</v>
      </c>
      <c r="AI2005" t="s">
        <v>220</v>
      </c>
      <c r="AJ2005" t="s">
        <v>221</v>
      </c>
      <c r="AK2005" s="15">
        <v>29347</v>
      </c>
      <c r="AL2005">
        <v>15360.56</v>
      </c>
      <c r="AM2005">
        <f t="shared" si="93"/>
        <v>64</v>
      </c>
      <c r="AN2005" t="str">
        <f t="shared" si="94"/>
        <v>64-68</v>
      </c>
      <c r="AO2005" t="str">
        <f t="shared" si="95"/>
        <v>14.000 a 15.999</v>
      </c>
    </row>
    <row r="2006" spans="1:41" x14ac:dyDescent="0.25">
      <c r="A2006" t="s">
        <v>6934</v>
      </c>
      <c r="B2006" t="s">
        <v>239</v>
      </c>
      <c r="C2006">
        <v>2941942</v>
      </c>
      <c r="D2006">
        <v>4361728607</v>
      </c>
      <c r="E2006" t="s">
        <v>6935</v>
      </c>
      <c r="F2006" t="s">
        <v>209</v>
      </c>
      <c r="G2006" t="s">
        <v>6936</v>
      </c>
      <c r="H2006" t="s">
        <v>225</v>
      </c>
      <c r="I2006" t="s">
        <v>212</v>
      </c>
      <c r="K2006" t="s">
        <v>213</v>
      </c>
      <c r="M2006">
        <v>498</v>
      </c>
      <c r="N2006" t="s">
        <v>423</v>
      </c>
      <c r="O2006" t="s">
        <v>244</v>
      </c>
      <c r="P2006">
        <v>211</v>
      </c>
      <c r="Q2006" t="s">
        <v>245</v>
      </c>
      <c r="R2006" t="s">
        <v>244</v>
      </c>
      <c r="T2006" t="s">
        <v>217</v>
      </c>
      <c r="U2006" t="s">
        <v>9755</v>
      </c>
      <c r="V2006">
        <v>1</v>
      </c>
      <c r="W2006">
        <v>1</v>
      </c>
      <c r="X2006" t="s">
        <v>218</v>
      </c>
      <c r="Z2006" t="s">
        <v>219</v>
      </c>
      <c r="AC2006">
        <v>0</v>
      </c>
      <c r="AE2006">
        <v>0</v>
      </c>
      <c r="AI2006" t="s">
        <v>220</v>
      </c>
      <c r="AJ2006" t="s">
        <v>221</v>
      </c>
      <c r="AK2006" s="15">
        <v>41033</v>
      </c>
      <c r="AL2006">
        <v>3768.29</v>
      </c>
      <c r="AM2006">
        <f t="shared" si="93"/>
        <v>44</v>
      </c>
      <c r="AN2006" t="str">
        <f t="shared" si="94"/>
        <v>44-48</v>
      </c>
      <c r="AO2006" t="str">
        <f t="shared" si="95"/>
        <v>2.000 a 3.999</v>
      </c>
    </row>
    <row r="2007" spans="1:41" x14ac:dyDescent="0.25">
      <c r="A2007" t="s">
        <v>6934</v>
      </c>
      <c r="B2007" t="s">
        <v>239</v>
      </c>
      <c r="C2007">
        <v>1941942</v>
      </c>
      <c r="D2007">
        <v>4361728607</v>
      </c>
      <c r="E2007" t="s">
        <v>6935</v>
      </c>
      <c r="F2007" t="s">
        <v>209</v>
      </c>
      <c r="G2007" t="s">
        <v>6936</v>
      </c>
      <c r="H2007" t="s">
        <v>225</v>
      </c>
      <c r="I2007" t="s">
        <v>212</v>
      </c>
      <c r="K2007" t="s">
        <v>213</v>
      </c>
      <c r="M2007">
        <v>494</v>
      </c>
      <c r="N2007" t="s">
        <v>1325</v>
      </c>
      <c r="O2007" t="s">
        <v>244</v>
      </c>
      <c r="P2007">
        <v>211</v>
      </c>
      <c r="Q2007" t="s">
        <v>245</v>
      </c>
      <c r="R2007" t="s">
        <v>244</v>
      </c>
      <c r="T2007" t="s">
        <v>217</v>
      </c>
      <c r="U2007" t="s">
        <v>9755</v>
      </c>
      <c r="V2007">
        <v>4</v>
      </c>
      <c r="W2007">
        <v>8</v>
      </c>
      <c r="X2007" t="s">
        <v>218</v>
      </c>
      <c r="Z2007" t="s">
        <v>219</v>
      </c>
      <c r="AC2007">
        <v>0</v>
      </c>
      <c r="AE2007">
        <v>0</v>
      </c>
      <c r="AI2007" t="s">
        <v>220</v>
      </c>
      <c r="AJ2007" t="s">
        <v>221</v>
      </c>
      <c r="AK2007" s="15">
        <v>41033</v>
      </c>
      <c r="AL2007">
        <v>5562.9</v>
      </c>
      <c r="AM2007">
        <f t="shared" si="93"/>
        <v>44</v>
      </c>
      <c r="AN2007" t="str">
        <f t="shared" si="94"/>
        <v>44-48</v>
      </c>
      <c r="AO2007" t="str">
        <f t="shared" si="95"/>
        <v>4.000 a 5.999</v>
      </c>
    </row>
    <row r="2008" spans="1:41" x14ac:dyDescent="0.25">
      <c r="A2008" t="s">
        <v>6937</v>
      </c>
      <c r="B2008" t="s">
        <v>207</v>
      </c>
      <c r="C2008">
        <v>1905128</v>
      </c>
      <c r="D2008">
        <v>3603306651</v>
      </c>
      <c r="E2008" t="s">
        <v>1086</v>
      </c>
      <c r="F2008" t="s">
        <v>233</v>
      </c>
      <c r="G2008" t="s">
        <v>6102</v>
      </c>
      <c r="H2008" t="s">
        <v>225</v>
      </c>
      <c r="I2008" t="s">
        <v>212</v>
      </c>
      <c r="K2008" t="s">
        <v>213</v>
      </c>
      <c r="M2008">
        <v>395</v>
      </c>
      <c r="N2008" t="s">
        <v>448</v>
      </c>
      <c r="O2008" t="s">
        <v>215</v>
      </c>
      <c r="P2008">
        <v>395</v>
      </c>
      <c r="Q2008" t="s">
        <v>448</v>
      </c>
      <c r="R2008" t="s">
        <v>215</v>
      </c>
      <c r="T2008" t="s">
        <v>263</v>
      </c>
      <c r="U2008" t="s">
        <v>9755</v>
      </c>
      <c r="V2008">
        <v>4</v>
      </c>
      <c r="W2008">
        <v>8</v>
      </c>
      <c r="X2008" t="s">
        <v>218</v>
      </c>
      <c r="Z2008" t="s">
        <v>219</v>
      </c>
      <c r="AC2008">
        <v>0</v>
      </c>
      <c r="AE2008">
        <v>0</v>
      </c>
      <c r="AI2008" t="s">
        <v>220</v>
      </c>
      <c r="AJ2008" t="s">
        <v>221</v>
      </c>
      <c r="AK2008" s="15">
        <v>40899</v>
      </c>
      <c r="AL2008">
        <v>5100.8599999999997</v>
      </c>
      <c r="AM2008">
        <f t="shared" si="93"/>
        <v>45</v>
      </c>
      <c r="AN2008" t="str">
        <f t="shared" si="94"/>
        <v>44-48</v>
      </c>
      <c r="AO2008" t="str">
        <f t="shared" si="95"/>
        <v>4.000 a 5.999</v>
      </c>
    </row>
    <row r="2009" spans="1:41" x14ac:dyDescent="0.25">
      <c r="A2009" t="s">
        <v>6938</v>
      </c>
      <c r="B2009" t="s">
        <v>207</v>
      </c>
      <c r="C2009">
        <v>3271913</v>
      </c>
      <c r="D2009">
        <v>8090546633</v>
      </c>
      <c r="E2009" t="s">
        <v>6939</v>
      </c>
      <c r="F2009" t="s">
        <v>233</v>
      </c>
      <c r="G2009" t="s">
        <v>6940</v>
      </c>
      <c r="H2009" t="s">
        <v>211</v>
      </c>
      <c r="I2009" t="s">
        <v>212</v>
      </c>
      <c r="K2009" t="s">
        <v>213</v>
      </c>
      <c r="M2009">
        <v>170</v>
      </c>
      <c r="N2009" t="s">
        <v>1883</v>
      </c>
      <c r="O2009" t="s">
        <v>215</v>
      </c>
      <c r="P2009">
        <v>131</v>
      </c>
      <c r="Q2009" t="s">
        <v>357</v>
      </c>
      <c r="R2009" t="s">
        <v>215</v>
      </c>
      <c r="T2009" t="s">
        <v>217</v>
      </c>
      <c r="U2009" t="s">
        <v>9755</v>
      </c>
      <c r="V2009">
        <v>1</v>
      </c>
      <c r="W2009">
        <v>1</v>
      </c>
      <c r="X2009" t="s">
        <v>218</v>
      </c>
      <c r="Z2009" t="s">
        <v>219</v>
      </c>
      <c r="AC2009">
        <v>0</v>
      </c>
      <c r="AE2009">
        <v>0</v>
      </c>
      <c r="AI2009" t="s">
        <v>220</v>
      </c>
      <c r="AJ2009" t="s">
        <v>221</v>
      </c>
      <c r="AK2009" s="15">
        <v>44595</v>
      </c>
      <c r="AL2009">
        <v>3451.87</v>
      </c>
      <c r="AM2009">
        <f t="shared" si="93"/>
        <v>34</v>
      </c>
      <c r="AN2009" t="str">
        <f t="shared" si="94"/>
        <v>34-38</v>
      </c>
      <c r="AO2009" t="str">
        <f t="shared" si="95"/>
        <v>2.000 a 3.999</v>
      </c>
    </row>
    <row r="2010" spans="1:41" x14ac:dyDescent="0.25">
      <c r="A2010" t="s">
        <v>6941</v>
      </c>
      <c r="B2010" t="s">
        <v>239</v>
      </c>
      <c r="C2010">
        <v>1940450</v>
      </c>
      <c r="D2010">
        <v>45787247191</v>
      </c>
      <c r="E2010" t="s">
        <v>6942</v>
      </c>
      <c r="F2010" t="s">
        <v>209</v>
      </c>
      <c r="G2010" t="s">
        <v>6943</v>
      </c>
      <c r="H2010" t="s">
        <v>225</v>
      </c>
      <c r="I2010" t="s">
        <v>212</v>
      </c>
      <c r="K2010" t="s">
        <v>213</v>
      </c>
      <c r="M2010">
        <v>479</v>
      </c>
      <c r="N2010" t="s">
        <v>389</v>
      </c>
      <c r="O2010" t="s">
        <v>244</v>
      </c>
      <c r="P2010">
        <v>211</v>
      </c>
      <c r="Q2010" t="s">
        <v>245</v>
      </c>
      <c r="R2010" t="s">
        <v>244</v>
      </c>
      <c r="T2010" t="s">
        <v>771</v>
      </c>
      <c r="U2010" t="s">
        <v>9754</v>
      </c>
      <c r="V2010">
        <v>4</v>
      </c>
      <c r="W2010">
        <v>8</v>
      </c>
      <c r="X2010" t="s">
        <v>218</v>
      </c>
      <c r="Z2010" t="s">
        <v>219</v>
      </c>
      <c r="AC2010">
        <v>0</v>
      </c>
      <c r="AE2010">
        <v>0</v>
      </c>
      <c r="AI2010" t="s">
        <v>220</v>
      </c>
      <c r="AJ2010" t="s">
        <v>221</v>
      </c>
      <c r="AK2010" s="15">
        <v>41032</v>
      </c>
      <c r="AL2010">
        <v>8609.5499999999993</v>
      </c>
      <c r="AM2010">
        <f t="shared" si="93"/>
        <v>54</v>
      </c>
      <c r="AN2010" t="str">
        <f t="shared" si="94"/>
        <v>54-58</v>
      </c>
      <c r="AO2010" t="str">
        <f t="shared" si="95"/>
        <v>8.000 a 9.999</v>
      </c>
    </row>
    <row r="2011" spans="1:41" x14ac:dyDescent="0.25">
      <c r="A2011" t="s">
        <v>6944</v>
      </c>
      <c r="B2011" t="s">
        <v>239</v>
      </c>
      <c r="C2011">
        <v>1915446</v>
      </c>
      <c r="D2011">
        <v>96631996600</v>
      </c>
      <c r="E2011" t="s">
        <v>6945</v>
      </c>
      <c r="F2011" t="s">
        <v>209</v>
      </c>
      <c r="G2011" t="s">
        <v>6946</v>
      </c>
      <c r="H2011" t="s">
        <v>225</v>
      </c>
      <c r="I2011" t="s">
        <v>212</v>
      </c>
      <c r="K2011" t="s">
        <v>645</v>
      </c>
      <c r="M2011">
        <v>179</v>
      </c>
      <c r="N2011" t="s">
        <v>380</v>
      </c>
      <c r="O2011" t="s">
        <v>283</v>
      </c>
      <c r="P2011">
        <v>179</v>
      </c>
      <c r="Q2011" t="s">
        <v>380</v>
      </c>
      <c r="R2011" t="s">
        <v>283</v>
      </c>
      <c r="T2011" t="s">
        <v>217</v>
      </c>
      <c r="U2011" t="s">
        <v>9755</v>
      </c>
      <c r="V2011">
        <v>4</v>
      </c>
      <c r="W2011">
        <v>8</v>
      </c>
      <c r="X2011" t="s">
        <v>218</v>
      </c>
      <c r="Z2011" t="s">
        <v>219</v>
      </c>
      <c r="AC2011">
        <v>0</v>
      </c>
      <c r="AE2011">
        <v>0</v>
      </c>
      <c r="AI2011" t="s">
        <v>220</v>
      </c>
      <c r="AJ2011" t="s">
        <v>221</v>
      </c>
      <c r="AK2011" s="15">
        <v>40949</v>
      </c>
      <c r="AL2011">
        <v>4663.6499999999996</v>
      </c>
      <c r="AM2011">
        <f t="shared" si="93"/>
        <v>46</v>
      </c>
      <c r="AN2011" t="str">
        <f t="shared" si="94"/>
        <v>44-48</v>
      </c>
      <c r="AO2011" t="str">
        <f t="shared" si="95"/>
        <v>4.000 a 5.999</v>
      </c>
    </row>
    <row r="2012" spans="1:41" x14ac:dyDescent="0.25">
      <c r="A2012" t="s">
        <v>6947</v>
      </c>
      <c r="B2012" t="s">
        <v>239</v>
      </c>
      <c r="C2012">
        <v>412813</v>
      </c>
      <c r="D2012">
        <v>35207132687</v>
      </c>
      <c r="E2012" t="s">
        <v>6948</v>
      </c>
      <c r="F2012" t="s">
        <v>209</v>
      </c>
      <c r="G2012" t="s">
        <v>6949</v>
      </c>
      <c r="H2012" t="s">
        <v>335</v>
      </c>
      <c r="I2012" t="s">
        <v>212</v>
      </c>
      <c r="K2012" t="s">
        <v>213</v>
      </c>
      <c r="L2012" t="s">
        <v>637</v>
      </c>
      <c r="M2012">
        <v>476</v>
      </c>
      <c r="N2012" t="s">
        <v>3078</v>
      </c>
      <c r="O2012" t="s">
        <v>244</v>
      </c>
      <c r="P2012">
        <v>211</v>
      </c>
      <c r="Q2012" t="s">
        <v>245</v>
      </c>
      <c r="R2012" t="s">
        <v>244</v>
      </c>
      <c r="T2012" t="s">
        <v>252</v>
      </c>
      <c r="U2012" t="s">
        <v>9752</v>
      </c>
      <c r="V2012">
        <v>4</v>
      </c>
      <c r="W2012">
        <v>16</v>
      </c>
      <c r="X2012" t="s">
        <v>218</v>
      </c>
      <c r="Z2012" t="s">
        <v>219</v>
      </c>
      <c r="AC2012">
        <v>0</v>
      </c>
      <c r="AE2012">
        <v>0</v>
      </c>
      <c r="AI2012" t="s">
        <v>220</v>
      </c>
      <c r="AJ2012" t="s">
        <v>221</v>
      </c>
      <c r="AK2012" s="15">
        <v>31836</v>
      </c>
      <c r="AL2012">
        <v>4459.24</v>
      </c>
      <c r="AM2012">
        <f t="shared" si="93"/>
        <v>66</v>
      </c>
      <c r="AN2012" t="str">
        <f t="shared" si="94"/>
        <v>64-68</v>
      </c>
      <c r="AO2012" t="str">
        <f t="shared" si="95"/>
        <v>4.000 a 5.999</v>
      </c>
    </row>
    <row r="2013" spans="1:41" x14ac:dyDescent="0.25">
      <c r="A2013" t="s">
        <v>6950</v>
      </c>
      <c r="B2013" t="s">
        <v>207</v>
      </c>
      <c r="C2013">
        <v>1744556</v>
      </c>
      <c r="D2013">
        <v>399012540</v>
      </c>
      <c r="E2013" t="s">
        <v>906</v>
      </c>
      <c r="F2013" t="s">
        <v>209</v>
      </c>
      <c r="G2013" t="s">
        <v>6951</v>
      </c>
      <c r="H2013" t="s">
        <v>225</v>
      </c>
      <c r="I2013" t="s">
        <v>212</v>
      </c>
      <c r="K2013" t="s">
        <v>317</v>
      </c>
      <c r="M2013">
        <v>715</v>
      </c>
      <c r="N2013" t="s">
        <v>846</v>
      </c>
      <c r="O2013" t="s">
        <v>228</v>
      </c>
      <c r="P2013">
        <v>581</v>
      </c>
      <c r="Q2013" t="s">
        <v>455</v>
      </c>
      <c r="R2013" t="s">
        <v>228</v>
      </c>
      <c r="T2013" t="s">
        <v>230</v>
      </c>
      <c r="U2013" t="s">
        <v>9756</v>
      </c>
      <c r="V2013">
        <v>4</v>
      </c>
      <c r="W2013">
        <v>9</v>
      </c>
      <c r="X2013" t="s">
        <v>218</v>
      </c>
      <c r="Z2013" t="s">
        <v>219</v>
      </c>
      <c r="AC2013">
        <v>0</v>
      </c>
      <c r="AE2013">
        <v>0</v>
      </c>
      <c r="AI2013" t="s">
        <v>220</v>
      </c>
      <c r="AJ2013" t="s">
        <v>221</v>
      </c>
      <c r="AK2013" s="15">
        <v>40151</v>
      </c>
      <c r="AL2013">
        <v>9679.66</v>
      </c>
      <c r="AM2013">
        <f t="shared" si="93"/>
        <v>39</v>
      </c>
      <c r="AN2013" t="str">
        <f t="shared" si="94"/>
        <v>39-43</v>
      </c>
      <c r="AO2013" t="str">
        <f t="shared" si="95"/>
        <v>8.000 a 9.999</v>
      </c>
    </row>
    <row r="2014" spans="1:41" x14ac:dyDescent="0.25">
      <c r="A2014" t="s">
        <v>6952</v>
      </c>
      <c r="B2014" t="s">
        <v>207</v>
      </c>
      <c r="C2014">
        <v>1123482</v>
      </c>
      <c r="D2014">
        <v>49134809600</v>
      </c>
      <c r="E2014" t="s">
        <v>6953</v>
      </c>
      <c r="F2014" t="s">
        <v>209</v>
      </c>
      <c r="G2014" t="s">
        <v>6954</v>
      </c>
      <c r="H2014" t="s">
        <v>211</v>
      </c>
      <c r="I2014" t="s">
        <v>212</v>
      </c>
      <c r="K2014" t="s">
        <v>213</v>
      </c>
      <c r="L2014" t="s">
        <v>6955</v>
      </c>
      <c r="M2014">
        <v>97</v>
      </c>
      <c r="N2014" t="s">
        <v>723</v>
      </c>
      <c r="O2014" t="s">
        <v>228</v>
      </c>
      <c r="P2014">
        <v>92</v>
      </c>
      <c r="Q2014" t="s">
        <v>724</v>
      </c>
      <c r="R2014" t="s">
        <v>228</v>
      </c>
      <c r="T2014" t="s">
        <v>217</v>
      </c>
      <c r="U2014" t="s">
        <v>9755</v>
      </c>
      <c r="V2014">
        <v>4</v>
      </c>
      <c r="W2014">
        <v>16</v>
      </c>
      <c r="X2014" t="s">
        <v>218</v>
      </c>
      <c r="Z2014" t="s">
        <v>219</v>
      </c>
      <c r="AC2014">
        <v>0</v>
      </c>
      <c r="AE2014">
        <v>0</v>
      </c>
      <c r="AI2014" t="s">
        <v>220</v>
      </c>
      <c r="AJ2014" t="s">
        <v>221</v>
      </c>
      <c r="AK2014" s="15">
        <v>34711</v>
      </c>
      <c r="AL2014">
        <v>15229.31</v>
      </c>
      <c r="AM2014">
        <f t="shared" si="93"/>
        <v>56</v>
      </c>
      <c r="AN2014" t="str">
        <f t="shared" si="94"/>
        <v>54-58</v>
      </c>
      <c r="AO2014" t="str">
        <f t="shared" si="95"/>
        <v>14.000 a 15.999</v>
      </c>
    </row>
    <row r="2015" spans="1:41" x14ac:dyDescent="0.25">
      <c r="A2015" t="s">
        <v>6956</v>
      </c>
      <c r="B2015" t="s">
        <v>207</v>
      </c>
      <c r="C2015">
        <v>1035272</v>
      </c>
      <c r="D2015">
        <v>65206584649</v>
      </c>
      <c r="E2015" t="s">
        <v>6957</v>
      </c>
      <c r="F2015" t="s">
        <v>209</v>
      </c>
      <c r="G2015" t="s">
        <v>6958</v>
      </c>
      <c r="H2015" t="s">
        <v>225</v>
      </c>
      <c r="I2015" t="s">
        <v>212</v>
      </c>
      <c r="K2015" t="s">
        <v>242</v>
      </c>
      <c r="L2015" t="s">
        <v>2667</v>
      </c>
      <c r="M2015">
        <v>247</v>
      </c>
      <c r="N2015" t="s">
        <v>940</v>
      </c>
      <c r="O2015" t="s">
        <v>215</v>
      </c>
      <c r="P2015">
        <v>247</v>
      </c>
      <c r="Q2015" t="s">
        <v>940</v>
      </c>
      <c r="R2015" t="s">
        <v>215</v>
      </c>
      <c r="T2015" t="s">
        <v>230</v>
      </c>
      <c r="U2015" t="s">
        <v>9755</v>
      </c>
      <c r="V2015">
        <v>4</v>
      </c>
      <c r="W2015">
        <v>13</v>
      </c>
      <c r="X2015" t="s">
        <v>218</v>
      </c>
      <c r="Z2015" t="s">
        <v>219</v>
      </c>
      <c r="AC2015">
        <v>0</v>
      </c>
      <c r="AE2015">
        <v>0</v>
      </c>
      <c r="AI2015" t="s">
        <v>220</v>
      </c>
      <c r="AJ2015" t="s">
        <v>221</v>
      </c>
      <c r="AK2015" s="15">
        <v>34214</v>
      </c>
      <c r="AL2015">
        <v>7090.44</v>
      </c>
      <c r="AM2015">
        <f t="shared" si="93"/>
        <v>54</v>
      </c>
      <c r="AN2015" t="str">
        <f t="shared" si="94"/>
        <v>54-58</v>
      </c>
      <c r="AO2015" t="str">
        <f t="shared" si="95"/>
        <v>6.000 a 7.999</v>
      </c>
    </row>
    <row r="2016" spans="1:41" x14ac:dyDescent="0.25">
      <c r="A2016" t="s">
        <v>6959</v>
      </c>
      <c r="B2016" t="s">
        <v>207</v>
      </c>
      <c r="C2016">
        <v>409560</v>
      </c>
      <c r="D2016">
        <v>32055145649</v>
      </c>
      <c r="E2016" t="s">
        <v>6960</v>
      </c>
      <c r="F2016" t="s">
        <v>209</v>
      </c>
      <c r="G2016" t="s">
        <v>6961</v>
      </c>
      <c r="H2016" t="s">
        <v>335</v>
      </c>
      <c r="I2016" t="s">
        <v>212</v>
      </c>
      <c r="K2016" t="s">
        <v>213</v>
      </c>
      <c r="L2016" t="s">
        <v>235</v>
      </c>
      <c r="M2016">
        <v>808</v>
      </c>
      <c r="N2016" t="s">
        <v>583</v>
      </c>
      <c r="O2016" t="s">
        <v>215</v>
      </c>
      <c r="P2016">
        <v>808</v>
      </c>
      <c r="Q2016" t="s">
        <v>583</v>
      </c>
      <c r="R2016" t="s">
        <v>215</v>
      </c>
      <c r="T2016" t="s">
        <v>230</v>
      </c>
      <c r="U2016" t="s">
        <v>9755</v>
      </c>
      <c r="V2016">
        <v>4</v>
      </c>
      <c r="W2016">
        <v>16</v>
      </c>
      <c r="X2016" t="s">
        <v>218</v>
      </c>
      <c r="Z2016" t="s">
        <v>219</v>
      </c>
      <c r="AC2016">
        <v>0</v>
      </c>
      <c r="AE2016">
        <v>0</v>
      </c>
      <c r="AI2016" t="s">
        <v>220</v>
      </c>
      <c r="AJ2016" t="s">
        <v>221</v>
      </c>
      <c r="AK2016" s="15">
        <v>28430</v>
      </c>
      <c r="AL2016">
        <v>9518.41</v>
      </c>
      <c r="AM2016">
        <f t="shared" si="93"/>
        <v>68</v>
      </c>
      <c r="AN2016" t="str">
        <f t="shared" si="94"/>
        <v>64-68</v>
      </c>
      <c r="AO2016" t="str">
        <f t="shared" si="95"/>
        <v>8.000 a 9.999</v>
      </c>
    </row>
    <row r="2017" spans="1:41" x14ac:dyDescent="0.25">
      <c r="A2017" t="s">
        <v>6962</v>
      </c>
      <c r="B2017" t="s">
        <v>239</v>
      </c>
      <c r="C2017">
        <v>1123536</v>
      </c>
      <c r="D2017">
        <v>71025090659</v>
      </c>
      <c r="E2017" t="s">
        <v>6963</v>
      </c>
      <c r="F2017" t="s">
        <v>209</v>
      </c>
      <c r="G2017" t="s">
        <v>6964</v>
      </c>
      <c r="H2017" t="s">
        <v>225</v>
      </c>
      <c r="I2017" t="s">
        <v>212</v>
      </c>
      <c r="K2017" t="s">
        <v>213</v>
      </c>
      <c r="L2017" t="s">
        <v>261</v>
      </c>
      <c r="M2017">
        <v>771</v>
      </c>
      <c r="N2017" t="s">
        <v>303</v>
      </c>
      <c r="O2017" t="s">
        <v>283</v>
      </c>
      <c r="P2017">
        <v>746</v>
      </c>
      <c r="Q2017" t="s">
        <v>289</v>
      </c>
      <c r="R2017" t="s">
        <v>283</v>
      </c>
      <c r="T2017" t="s">
        <v>217</v>
      </c>
      <c r="U2017" t="s">
        <v>9756</v>
      </c>
      <c r="V2017">
        <v>4</v>
      </c>
      <c r="W2017">
        <v>16</v>
      </c>
      <c r="X2017" t="s">
        <v>218</v>
      </c>
      <c r="Z2017" t="s">
        <v>219</v>
      </c>
      <c r="AC2017">
        <v>0</v>
      </c>
      <c r="AE2017">
        <v>0</v>
      </c>
      <c r="AI2017" t="s">
        <v>220</v>
      </c>
      <c r="AJ2017" t="s">
        <v>221</v>
      </c>
      <c r="AK2017" s="15">
        <v>34715</v>
      </c>
      <c r="AL2017">
        <v>28876.3</v>
      </c>
      <c r="AM2017">
        <f t="shared" si="93"/>
        <v>57</v>
      </c>
      <c r="AN2017" t="str">
        <f t="shared" si="94"/>
        <v>54-58</v>
      </c>
      <c r="AO2017" t="str">
        <f t="shared" si="95"/>
        <v>20.000 ou mais</v>
      </c>
    </row>
    <row r="2018" spans="1:41" x14ac:dyDescent="0.25">
      <c r="A2018" t="s">
        <v>6965</v>
      </c>
      <c r="B2018" t="s">
        <v>239</v>
      </c>
      <c r="C2018">
        <v>2363064</v>
      </c>
      <c r="D2018">
        <v>4450380630</v>
      </c>
      <c r="E2018" t="s">
        <v>6966</v>
      </c>
      <c r="F2018" t="s">
        <v>209</v>
      </c>
      <c r="G2018" t="s">
        <v>6967</v>
      </c>
      <c r="H2018" t="s">
        <v>225</v>
      </c>
      <c r="I2018" t="s">
        <v>212</v>
      </c>
      <c r="K2018" t="s">
        <v>213</v>
      </c>
      <c r="L2018" t="s">
        <v>261</v>
      </c>
      <c r="M2018">
        <v>211</v>
      </c>
      <c r="N2018" t="s">
        <v>245</v>
      </c>
      <c r="O2018" t="s">
        <v>244</v>
      </c>
      <c r="P2018">
        <v>211</v>
      </c>
      <c r="Q2018" t="s">
        <v>245</v>
      </c>
      <c r="R2018" t="s">
        <v>244</v>
      </c>
      <c r="T2018" t="s">
        <v>217</v>
      </c>
      <c r="U2018" t="s">
        <v>9756</v>
      </c>
      <c r="V2018">
        <v>3</v>
      </c>
      <c r="W2018">
        <v>11</v>
      </c>
      <c r="X2018" t="s">
        <v>381</v>
      </c>
      <c r="Z2018" t="s">
        <v>219</v>
      </c>
      <c r="AB2018" t="s">
        <v>382</v>
      </c>
      <c r="AC2018">
        <v>0</v>
      </c>
      <c r="AE2018">
        <v>26443</v>
      </c>
      <c r="AF2018" t="s">
        <v>383</v>
      </c>
      <c r="AG2018" t="s">
        <v>6968</v>
      </c>
      <c r="AH2018" t="s">
        <v>219</v>
      </c>
      <c r="AI2018" t="s">
        <v>220</v>
      </c>
      <c r="AJ2018" t="s">
        <v>221</v>
      </c>
      <c r="AK2018" s="15">
        <v>38761</v>
      </c>
      <c r="AL2018">
        <v>8601.52</v>
      </c>
      <c r="AM2018">
        <f t="shared" si="93"/>
        <v>42</v>
      </c>
      <c r="AN2018" t="str">
        <f t="shared" si="94"/>
        <v>39-43</v>
      </c>
      <c r="AO2018" t="str">
        <f t="shared" si="95"/>
        <v>8.000 a 9.999</v>
      </c>
    </row>
    <row r="2019" spans="1:41" x14ac:dyDescent="0.25">
      <c r="A2019" t="s">
        <v>6969</v>
      </c>
      <c r="B2019" t="s">
        <v>207</v>
      </c>
      <c r="C2019">
        <v>1915803</v>
      </c>
      <c r="D2019">
        <v>65793480625</v>
      </c>
      <c r="E2019" t="s">
        <v>6970</v>
      </c>
      <c r="F2019" t="s">
        <v>209</v>
      </c>
      <c r="G2019" t="s">
        <v>6971</v>
      </c>
      <c r="H2019" t="s">
        <v>225</v>
      </c>
      <c r="I2019" t="s">
        <v>212</v>
      </c>
      <c r="K2019" t="s">
        <v>213</v>
      </c>
      <c r="M2019">
        <v>1172</v>
      </c>
      <c r="N2019" t="s">
        <v>1458</v>
      </c>
      <c r="O2019" t="s">
        <v>669</v>
      </c>
      <c r="P2019">
        <v>59</v>
      </c>
      <c r="Q2019" t="s">
        <v>251</v>
      </c>
      <c r="R2019" t="s">
        <v>215</v>
      </c>
      <c r="T2019" t="s">
        <v>217</v>
      </c>
      <c r="U2019" t="s">
        <v>9756</v>
      </c>
      <c r="V2019">
        <v>4</v>
      </c>
      <c r="W2019">
        <v>8</v>
      </c>
      <c r="X2019" t="s">
        <v>218</v>
      </c>
      <c r="Z2019" t="s">
        <v>219</v>
      </c>
      <c r="AC2019">
        <v>0</v>
      </c>
      <c r="AE2019">
        <v>0</v>
      </c>
      <c r="AI2019" t="s">
        <v>220</v>
      </c>
      <c r="AJ2019" t="s">
        <v>221</v>
      </c>
      <c r="AK2019" s="15">
        <v>40945</v>
      </c>
      <c r="AL2019">
        <v>8238.73</v>
      </c>
      <c r="AM2019">
        <f t="shared" si="93"/>
        <v>56</v>
      </c>
      <c r="AN2019" t="str">
        <f t="shared" si="94"/>
        <v>54-58</v>
      </c>
      <c r="AO2019" t="str">
        <f t="shared" si="95"/>
        <v>8.000 a 9.999</v>
      </c>
    </row>
    <row r="2020" spans="1:41" x14ac:dyDescent="0.25">
      <c r="A2020" t="s">
        <v>6972</v>
      </c>
      <c r="B2020" t="s">
        <v>207</v>
      </c>
      <c r="C2020">
        <v>1942306</v>
      </c>
      <c r="D2020">
        <v>8920436606</v>
      </c>
      <c r="E2020" t="s">
        <v>6973</v>
      </c>
      <c r="F2020" t="s">
        <v>233</v>
      </c>
      <c r="G2020" t="s">
        <v>6974</v>
      </c>
      <c r="H2020" t="s">
        <v>225</v>
      </c>
      <c r="I2020" t="s">
        <v>212</v>
      </c>
      <c r="K2020" t="s">
        <v>213</v>
      </c>
      <c r="M2020">
        <v>723</v>
      </c>
      <c r="N2020" t="s">
        <v>1032</v>
      </c>
      <c r="O2020" t="s">
        <v>215</v>
      </c>
      <c r="P2020">
        <v>585</v>
      </c>
      <c r="Q2020" t="s">
        <v>1033</v>
      </c>
      <c r="R2020" t="s">
        <v>215</v>
      </c>
      <c r="T2020" t="s">
        <v>217</v>
      </c>
      <c r="U2020" t="s">
        <v>9755</v>
      </c>
      <c r="V2020">
        <v>4</v>
      </c>
      <c r="W2020">
        <v>8</v>
      </c>
      <c r="X2020" t="s">
        <v>218</v>
      </c>
      <c r="Z2020" t="s">
        <v>219</v>
      </c>
      <c r="AC2020">
        <v>0</v>
      </c>
      <c r="AE2020">
        <v>0</v>
      </c>
      <c r="AI2020" t="s">
        <v>220</v>
      </c>
      <c r="AJ2020" t="s">
        <v>221</v>
      </c>
      <c r="AK2020" s="15">
        <v>41039</v>
      </c>
      <c r="AL2020">
        <v>5057.01</v>
      </c>
      <c r="AM2020">
        <f t="shared" si="93"/>
        <v>34</v>
      </c>
      <c r="AN2020" t="str">
        <f t="shared" si="94"/>
        <v>34-38</v>
      </c>
      <c r="AO2020" t="str">
        <f t="shared" si="95"/>
        <v>4.000 a 5.999</v>
      </c>
    </row>
    <row r="2021" spans="1:41" x14ac:dyDescent="0.25">
      <c r="A2021" t="s">
        <v>6975</v>
      </c>
      <c r="B2021" t="s">
        <v>207</v>
      </c>
      <c r="C2021">
        <v>1047283</v>
      </c>
      <c r="D2021">
        <v>43213533866</v>
      </c>
      <c r="E2021" t="s">
        <v>6976</v>
      </c>
      <c r="F2021" t="s">
        <v>233</v>
      </c>
      <c r="G2021" t="s">
        <v>6977</v>
      </c>
      <c r="H2021" t="s">
        <v>211</v>
      </c>
      <c r="I2021" t="s">
        <v>212</v>
      </c>
      <c r="K2021" t="s">
        <v>317</v>
      </c>
      <c r="M2021">
        <v>296</v>
      </c>
      <c r="N2021" t="s">
        <v>3856</v>
      </c>
      <c r="O2021" t="s">
        <v>362</v>
      </c>
      <c r="P2021">
        <v>294</v>
      </c>
      <c r="Q2021" t="s">
        <v>646</v>
      </c>
      <c r="R2021" t="s">
        <v>362</v>
      </c>
      <c r="T2021" t="s">
        <v>2292</v>
      </c>
      <c r="U2021" t="s">
        <v>9755</v>
      </c>
      <c r="V2021">
        <v>1</v>
      </c>
      <c r="W2021">
        <v>1</v>
      </c>
      <c r="X2021" t="s">
        <v>218</v>
      </c>
      <c r="Z2021" t="s">
        <v>219</v>
      </c>
      <c r="AC2021">
        <v>0</v>
      </c>
      <c r="AE2021">
        <v>0</v>
      </c>
      <c r="AI2021" t="s">
        <v>220</v>
      </c>
      <c r="AJ2021" t="s">
        <v>221</v>
      </c>
      <c r="AK2021" s="15">
        <v>44805</v>
      </c>
      <c r="AL2021">
        <v>2446.96</v>
      </c>
      <c r="AM2021">
        <f t="shared" si="93"/>
        <v>27</v>
      </c>
      <c r="AN2021" t="str">
        <f t="shared" si="94"/>
        <v>24-28</v>
      </c>
      <c r="AO2021" t="str">
        <f t="shared" si="95"/>
        <v>2.000 a 3.999</v>
      </c>
    </row>
    <row r="2022" spans="1:41" x14ac:dyDescent="0.25">
      <c r="A2022" t="s">
        <v>6978</v>
      </c>
      <c r="B2022" t="s">
        <v>207</v>
      </c>
      <c r="C2022">
        <v>3138530</v>
      </c>
      <c r="D2022">
        <v>1562781626</v>
      </c>
      <c r="E2022" t="s">
        <v>6979</v>
      </c>
      <c r="F2022" t="s">
        <v>233</v>
      </c>
      <c r="G2022" t="s">
        <v>6980</v>
      </c>
      <c r="H2022" t="s">
        <v>529</v>
      </c>
      <c r="I2022" t="s">
        <v>212</v>
      </c>
      <c r="K2022" t="s">
        <v>213</v>
      </c>
      <c r="M2022">
        <v>908</v>
      </c>
      <c r="N2022" t="s">
        <v>3156</v>
      </c>
      <c r="O2022" t="s">
        <v>669</v>
      </c>
      <c r="P2022">
        <v>301</v>
      </c>
      <c r="Q2022" t="s">
        <v>297</v>
      </c>
      <c r="R2022" t="s">
        <v>298</v>
      </c>
      <c r="T2022" t="s">
        <v>230</v>
      </c>
      <c r="U2022" t="s">
        <v>9755</v>
      </c>
      <c r="V2022">
        <v>3</v>
      </c>
      <c r="W2022">
        <v>3</v>
      </c>
      <c r="X2022" t="s">
        <v>218</v>
      </c>
      <c r="Z2022" t="s">
        <v>219</v>
      </c>
      <c r="AC2022">
        <v>0</v>
      </c>
      <c r="AE2022">
        <v>0</v>
      </c>
      <c r="AI2022" t="s">
        <v>220</v>
      </c>
      <c r="AJ2022" t="s">
        <v>221</v>
      </c>
      <c r="AK2022" s="15">
        <v>43658</v>
      </c>
      <c r="AL2022">
        <v>4334.4399999999996</v>
      </c>
      <c r="AM2022">
        <f t="shared" si="93"/>
        <v>25</v>
      </c>
      <c r="AN2022" t="str">
        <f t="shared" si="94"/>
        <v>24-28</v>
      </c>
      <c r="AO2022" t="str">
        <f t="shared" si="95"/>
        <v>4.000 a 5.999</v>
      </c>
    </row>
    <row r="2023" spans="1:41" x14ac:dyDescent="0.25">
      <c r="A2023" t="s">
        <v>6981</v>
      </c>
      <c r="B2023" t="s">
        <v>239</v>
      </c>
      <c r="C2023">
        <v>1230459</v>
      </c>
      <c r="D2023">
        <v>3468271166</v>
      </c>
      <c r="E2023" t="s">
        <v>6982</v>
      </c>
      <c r="F2023" t="s">
        <v>233</v>
      </c>
      <c r="G2023" t="s">
        <v>6983</v>
      </c>
      <c r="H2023" t="s">
        <v>211</v>
      </c>
      <c r="I2023" t="s">
        <v>212</v>
      </c>
      <c r="K2023" t="s">
        <v>242</v>
      </c>
      <c r="M2023">
        <v>493</v>
      </c>
      <c r="N2023" t="s">
        <v>3348</v>
      </c>
      <c r="O2023" t="s">
        <v>244</v>
      </c>
      <c r="P2023">
        <v>211</v>
      </c>
      <c r="Q2023" t="s">
        <v>245</v>
      </c>
      <c r="R2023" t="s">
        <v>244</v>
      </c>
      <c r="S2023" t="s">
        <v>1002</v>
      </c>
      <c r="T2023" t="s">
        <v>217</v>
      </c>
      <c r="U2023" t="s">
        <v>9755</v>
      </c>
      <c r="V2023">
        <v>1</v>
      </c>
      <c r="W2023">
        <v>1</v>
      </c>
      <c r="X2023" t="s">
        <v>218</v>
      </c>
      <c r="Z2023" t="s">
        <v>219</v>
      </c>
      <c r="AC2023">
        <v>0</v>
      </c>
      <c r="AE2023">
        <v>0</v>
      </c>
      <c r="AI2023" t="s">
        <v>220</v>
      </c>
      <c r="AJ2023" t="s">
        <v>221</v>
      </c>
      <c r="AK2023" s="15">
        <v>44789</v>
      </c>
      <c r="AL2023">
        <v>7199.6</v>
      </c>
      <c r="AM2023">
        <f t="shared" si="93"/>
        <v>30</v>
      </c>
      <c r="AN2023" t="str">
        <f t="shared" si="94"/>
        <v>29-33</v>
      </c>
      <c r="AO2023" t="str">
        <f t="shared" si="95"/>
        <v>6.000 a 7.999</v>
      </c>
    </row>
    <row r="2024" spans="1:41" x14ac:dyDescent="0.25">
      <c r="A2024" t="s">
        <v>6984</v>
      </c>
      <c r="B2024" t="s">
        <v>207</v>
      </c>
      <c r="C2024">
        <v>1759661</v>
      </c>
      <c r="D2024">
        <v>1460615603</v>
      </c>
      <c r="E2024" t="s">
        <v>6985</v>
      </c>
      <c r="F2024" t="s">
        <v>233</v>
      </c>
      <c r="G2024" t="s">
        <v>6986</v>
      </c>
      <c r="H2024" t="s">
        <v>225</v>
      </c>
      <c r="I2024" t="s">
        <v>212</v>
      </c>
      <c r="K2024" t="s">
        <v>213</v>
      </c>
      <c r="M2024">
        <v>1217</v>
      </c>
      <c r="N2024" t="s">
        <v>914</v>
      </c>
      <c r="O2024" t="s">
        <v>228</v>
      </c>
      <c r="P2024">
        <v>29</v>
      </c>
      <c r="Q2024" t="s">
        <v>229</v>
      </c>
      <c r="R2024" t="s">
        <v>215</v>
      </c>
      <c r="T2024" t="s">
        <v>252</v>
      </c>
      <c r="U2024" t="s">
        <v>9755</v>
      </c>
      <c r="V2024">
        <v>2</v>
      </c>
      <c r="W2024">
        <v>3</v>
      </c>
      <c r="X2024" t="s">
        <v>218</v>
      </c>
      <c r="Z2024" t="s">
        <v>219</v>
      </c>
      <c r="AC2024">
        <v>0</v>
      </c>
      <c r="AE2024">
        <v>0</v>
      </c>
      <c r="AI2024" t="s">
        <v>220</v>
      </c>
      <c r="AJ2024" t="s">
        <v>221</v>
      </c>
      <c r="AK2024" s="15">
        <v>43657</v>
      </c>
      <c r="AL2024">
        <v>3430.71</v>
      </c>
      <c r="AM2024">
        <f t="shared" si="93"/>
        <v>35</v>
      </c>
      <c r="AN2024" t="str">
        <f t="shared" si="94"/>
        <v>34-38</v>
      </c>
      <c r="AO2024" t="str">
        <f t="shared" si="95"/>
        <v>2.000 a 3.999</v>
      </c>
    </row>
    <row r="2025" spans="1:41" x14ac:dyDescent="0.25">
      <c r="A2025" t="s">
        <v>6987</v>
      </c>
      <c r="B2025" t="s">
        <v>207</v>
      </c>
      <c r="C2025">
        <v>3158118</v>
      </c>
      <c r="D2025">
        <v>13071728654</v>
      </c>
      <c r="E2025" t="s">
        <v>6988</v>
      </c>
      <c r="F2025" t="s">
        <v>233</v>
      </c>
      <c r="G2025" t="s">
        <v>6989</v>
      </c>
      <c r="H2025" t="s">
        <v>225</v>
      </c>
      <c r="I2025" t="s">
        <v>212</v>
      </c>
      <c r="K2025" t="s">
        <v>213</v>
      </c>
      <c r="M2025">
        <v>643</v>
      </c>
      <c r="N2025" t="s">
        <v>853</v>
      </c>
      <c r="O2025" t="s">
        <v>228</v>
      </c>
      <c r="P2025">
        <v>131</v>
      </c>
      <c r="Q2025" t="s">
        <v>357</v>
      </c>
      <c r="R2025" t="s">
        <v>215</v>
      </c>
      <c r="T2025" t="s">
        <v>217</v>
      </c>
      <c r="U2025" t="s">
        <v>9755</v>
      </c>
      <c r="V2025">
        <v>2</v>
      </c>
      <c r="W2025">
        <v>2</v>
      </c>
      <c r="X2025" t="s">
        <v>218</v>
      </c>
      <c r="Z2025" t="s">
        <v>219</v>
      </c>
      <c r="AC2025">
        <v>0</v>
      </c>
      <c r="AE2025">
        <v>0</v>
      </c>
      <c r="AI2025" t="s">
        <v>220</v>
      </c>
      <c r="AJ2025" t="s">
        <v>221</v>
      </c>
      <c r="AK2025" s="15">
        <v>43812</v>
      </c>
      <c r="AL2025">
        <v>3434.01</v>
      </c>
      <c r="AM2025">
        <f t="shared" si="93"/>
        <v>27</v>
      </c>
      <c r="AN2025" t="str">
        <f t="shared" si="94"/>
        <v>24-28</v>
      </c>
      <c r="AO2025" t="str">
        <f t="shared" si="95"/>
        <v>2.000 a 3.999</v>
      </c>
    </row>
    <row r="2026" spans="1:41" x14ac:dyDescent="0.25">
      <c r="A2026" t="s">
        <v>6990</v>
      </c>
      <c r="B2026" t="s">
        <v>207</v>
      </c>
      <c r="C2026">
        <v>3135716</v>
      </c>
      <c r="D2026">
        <v>8400869621</v>
      </c>
      <c r="E2026" t="s">
        <v>6991</v>
      </c>
      <c r="F2026" t="s">
        <v>233</v>
      </c>
      <c r="G2026" t="s">
        <v>6992</v>
      </c>
      <c r="H2026" t="s">
        <v>225</v>
      </c>
      <c r="I2026" t="s">
        <v>212</v>
      </c>
      <c r="K2026" t="s">
        <v>213</v>
      </c>
      <c r="M2026">
        <v>111</v>
      </c>
      <c r="N2026" t="s">
        <v>567</v>
      </c>
      <c r="O2026" t="s">
        <v>228</v>
      </c>
      <c r="P2026">
        <v>109</v>
      </c>
      <c r="Q2026" t="s">
        <v>568</v>
      </c>
      <c r="R2026" t="s">
        <v>228</v>
      </c>
      <c r="S2026" t="s">
        <v>394</v>
      </c>
      <c r="T2026" t="s">
        <v>217</v>
      </c>
      <c r="U2026" t="s">
        <v>9755</v>
      </c>
      <c r="V2026">
        <v>3</v>
      </c>
      <c r="W2026">
        <v>3</v>
      </c>
      <c r="X2026" t="s">
        <v>218</v>
      </c>
      <c r="Z2026" t="s">
        <v>219</v>
      </c>
      <c r="AC2026">
        <v>0</v>
      </c>
      <c r="AE2026">
        <v>0</v>
      </c>
      <c r="AI2026" t="s">
        <v>220</v>
      </c>
      <c r="AJ2026" t="s">
        <v>221</v>
      </c>
      <c r="AK2026" s="15">
        <v>43649</v>
      </c>
      <c r="AL2026">
        <v>3707.09</v>
      </c>
      <c r="AM2026">
        <f t="shared" si="93"/>
        <v>25</v>
      </c>
      <c r="AN2026" t="str">
        <f t="shared" si="94"/>
        <v>24-28</v>
      </c>
      <c r="AO2026" t="str">
        <f t="shared" si="95"/>
        <v>2.000 a 3.999</v>
      </c>
    </row>
    <row r="2027" spans="1:41" x14ac:dyDescent="0.25">
      <c r="A2027" t="s">
        <v>6993</v>
      </c>
      <c r="B2027" t="s">
        <v>207</v>
      </c>
      <c r="C2027">
        <v>1948493</v>
      </c>
      <c r="D2027">
        <v>5224591619</v>
      </c>
      <c r="E2027" t="s">
        <v>6994</v>
      </c>
      <c r="F2027" t="s">
        <v>233</v>
      </c>
      <c r="G2027" t="s">
        <v>6995</v>
      </c>
      <c r="H2027" t="s">
        <v>225</v>
      </c>
      <c r="I2027" t="s">
        <v>212</v>
      </c>
      <c r="K2027" t="s">
        <v>581</v>
      </c>
      <c r="M2027">
        <v>135</v>
      </c>
      <c r="N2027" t="s">
        <v>4061</v>
      </c>
      <c r="O2027" t="s">
        <v>228</v>
      </c>
      <c r="P2027">
        <v>131</v>
      </c>
      <c r="Q2027" t="s">
        <v>357</v>
      </c>
      <c r="R2027" t="s">
        <v>215</v>
      </c>
      <c r="T2027" t="s">
        <v>217</v>
      </c>
      <c r="U2027" t="s">
        <v>9754</v>
      </c>
      <c r="V2027">
        <v>4</v>
      </c>
      <c r="W2027">
        <v>7</v>
      </c>
      <c r="X2027" t="s">
        <v>218</v>
      </c>
      <c r="Z2027" t="s">
        <v>219</v>
      </c>
      <c r="AC2027">
        <v>0</v>
      </c>
      <c r="AE2027">
        <v>0</v>
      </c>
      <c r="AI2027" t="s">
        <v>220</v>
      </c>
      <c r="AJ2027" t="s">
        <v>221</v>
      </c>
      <c r="AK2027" s="15">
        <v>41071</v>
      </c>
      <c r="AL2027">
        <v>3729.08</v>
      </c>
      <c r="AM2027">
        <f t="shared" si="93"/>
        <v>39</v>
      </c>
      <c r="AN2027" t="str">
        <f t="shared" si="94"/>
        <v>39-43</v>
      </c>
      <c r="AO2027" t="str">
        <f t="shared" si="95"/>
        <v>2.000 a 3.999</v>
      </c>
    </row>
    <row r="2028" spans="1:41" x14ac:dyDescent="0.25">
      <c r="A2028" t="s">
        <v>6996</v>
      </c>
      <c r="B2028" t="s">
        <v>239</v>
      </c>
      <c r="C2028">
        <v>1434809</v>
      </c>
      <c r="D2028">
        <v>81487401604</v>
      </c>
      <c r="E2028" t="s">
        <v>6997</v>
      </c>
      <c r="F2028" t="s">
        <v>209</v>
      </c>
      <c r="G2028" t="s">
        <v>426</v>
      </c>
      <c r="H2028" t="s">
        <v>211</v>
      </c>
      <c r="I2028" t="s">
        <v>212</v>
      </c>
      <c r="K2028" t="s">
        <v>242</v>
      </c>
      <c r="L2028" t="s">
        <v>6998</v>
      </c>
      <c r="M2028">
        <v>479</v>
      </c>
      <c r="N2028" t="s">
        <v>389</v>
      </c>
      <c r="O2028" t="s">
        <v>244</v>
      </c>
      <c r="P2028">
        <v>211</v>
      </c>
      <c r="Q2028" t="s">
        <v>245</v>
      </c>
      <c r="R2028" t="s">
        <v>244</v>
      </c>
      <c r="T2028" t="s">
        <v>217</v>
      </c>
      <c r="U2028" t="s">
        <v>9755</v>
      </c>
      <c r="V2028">
        <v>4</v>
      </c>
      <c r="W2028">
        <v>13</v>
      </c>
      <c r="X2028" t="s">
        <v>218</v>
      </c>
      <c r="Z2028" t="s">
        <v>219</v>
      </c>
      <c r="AC2028">
        <v>0</v>
      </c>
      <c r="AE2028">
        <v>0</v>
      </c>
      <c r="AI2028" t="s">
        <v>220</v>
      </c>
      <c r="AJ2028" t="s">
        <v>221</v>
      </c>
      <c r="AK2028" s="15">
        <v>37938</v>
      </c>
      <c r="AL2028">
        <v>10809.28</v>
      </c>
      <c r="AM2028">
        <f t="shared" si="93"/>
        <v>50</v>
      </c>
      <c r="AN2028" t="str">
        <f t="shared" si="94"/>
        <v>49-53</v>
      </c>
      <c r="AO2028" t="str">
        <f t="shared" si="95"/>
        <v>10.000 a 11.999</v>
      </c>
    </row>
    <row r="2029" spans="1:41" x14ac:dyDescent="0.25">
      <c r="A2029" t="s">
        <v>6999</v>
      </c>
      <c r="B2029" t="s">
        <v>239</v>
      </c>
      <c r="C2029">
        <v>1187675</v>
      </c>
      <c r="D2029">
        <v>40932346200</v>
      </c>
      <c r="E2029" t="s">
        <v>7000</v>
      </c>
      <c r="F2029" t="s">
        <v>209</v>
      </c>
      <c r="G2029" t="s">
        <v>7001</v>
      </c>
      <c r="H2029" t="s">
        <v>335</v>
      </c>
      <c r="I2029" t="s">
        <v>212</v>
      </c>
      <c r="K2029" t="s">
        <v>242</v>
      </c>
      <c r="L2029" t="s">
        <v>5167</v>
      </c>
      <c r="M2029">
        <v>499</v>
      </c>
      <c r="N2029" t="s">
        <v>817</v>
      </c>
      <c r="O2029" t="s">
        <v>244</v>
      </c>
      <c r="P2029">
        <v>211</v>
      </c>
      <c r="Q2029" t="s">
        <v>245</v>
      </c>
      <c r="R2029" t="s">
        <v>244</v>
      </c>
      <c r="T2029" t="s">
        <v>771</v>
      </c>
      <c r="U2029" t="s">
        <v>9754</v>
      </c>
      <c r="V2029">
        <v>4</v>
      </c>
      <c r="W2029">
        <v>16</v>
      </c>
      <c r="X2029" t="s">
        <v>218</v>
      </c>
      <c r="Z2029" t="s">
        <v>219</v>
      </c>
      <c r="AC2029">
        <v>0</v>
      </c>
      <c r="AE2029">
        <v>0</v>
      </c>
      <c r="AI2029" t="s">
        <v>220</v>
      </c>
      <c r="AJ2029" t="s">
        <v>221</v>
      </c>
      <c r="AK2029" s="15">
        <v>35068</v>
      </c>
      <c r="AL2029">
        <v>9515.52</v>
      </c>
      <c r="AM2029">
        <f t="shared" si="93"/>
        <v>54</v>
      </c>
      <c r="AN2029" t="str">
        <f t="shared" si="94"/>
        <v>54-58</v>
      </c>
      <c r="AO2029" t="str">
        <f t="shared" si="95"/>
        <v>8.000 a 9.999</v>
      </c>
    </row>
    <row r="2030" spans="1:41" x14ac:dyDescent="0.25">
      <c r="A2030" t="s">
        <v>7002</v>
      </c>
      <c r="B2030" t="s">
        <v>239</v>
      </c>
      <c r="C2030">
        <v>1435021</v>
      </c>
      <c r="D2030">
        <v>4073565680</v>
      </c>
      <c r="E2030" t="s">
        <v>7003</v>
      </c>
      <c r="F2030" t="s">
        <v>233</v>
      </c>
      <c r="G2030" t="s">
        <v>7004</v>
      </c>
      <c r="H2030" t="s">
        <v>225</v>
      </c>
      <c r="I2030" t="s">
        <v>212</v>
      </c>
      <c r="K2030" t="s">
        <v>213</v>
      </c>
      <c r="L2030" t="s">
        <v>367</v>
      </c>
      <c r="M2030">
        <v>498</v>
      </c>
      <c r="N2030" t="s">
        <v>423</v>
      </c>
      <c r="O2030" t="s">
        <v>244</v>
      </c>
      <c r="P2030">
        <v>211</v>
      </c>
      <c r="Q2030" t="s">
        <v>245</v>
      </c>
      <c r="R2030" t="s">
        <v>244</v>
      </c>
      <c r="T2030" t="s">
        <v>217</v>
      </c>
      <c r="U2030" t="s">
        <v>9755</v>
      </c>
      <c r="V2030">
        <v>4</v>
      </c>
      <c r="W2030">
        <v>13</v>
      </c>
      <c r="X2030" t="s">
        <v>218</v>
      </c>
      <c r="Z2030" t="s">
        <v>219</v>
      </c>
      <c r="AC2030">
        <v>0</v>
      </c>
      <c r="AE2030">
        <v>0</v>
      </c>
      <c r="AI2030" t="s">
        <v>220</v>
      </c>
      <c r="AJ2030" t="s">
        <v>221</v>
      </c>
      <c r="AK2030" s="15">
        <v>37939</v>
      </c>
      <c r="AL2030">
        <v>9831.8799999999992</v>
      </c>
      <c r="AM2030">
        <f t="shared" si="93"/>
        <v>42</v>
      </c>
      <c r="AN2030" t="str">
        <f t="shared" si="94"/>
        <v>39-43</v>
      </c>
      <c r="AO2030" t="str">
        <f t="shared" si="95"/>
        <v>8.000 a 9.999</v>
      </c>
    </row>
    <row r="2031" spans="1:41" x14ac:dyDescent="0.25">
      <c r="A2031" t="s">
        <v>7005</v>
      </c>
      <c r="B2031" t="s">
        <v>207</v>
      </c>
      <c r="C2031">
        <v>1223307</v>
      </c>
      <c r="D2031">
        <v>8734651640</v>
      </c>
      <c r="E2031" t="s">
        <v>7006</v>
      </c>
      <c r="F2031" t="s">
        <v>233</v>
      </c>
      <c r="G2031" t="s">
        <v>7007</v>
      </c>
      <c r="H2031" t="s">
        <v>225</v>
      </c>
      <c r="I2031" t="s">
        <v>212</v>
      </c>
      <c r="K2031" t="s">
        <v>213</v>
      </c>
      <c r="M2031">
        <v>719</v>
      </c>
      <c r="N2031" t="s">
        <v>474</v>
      </c>
      <c r="O2031" t="s">
        <v>228</v>
      </c>
      <c r="P2031">
        <v>581</v>
      </c>
      <c r="Q2031" t="s">
        <v>455</v>
      </c>
      <c r="R2031" t="s">
        <v>228</v>
      </c>
      <c r="T2031" t="s">
        <v>263</v>
      </c>
      <c r="U2031" t="s">
        <v>9756</v>
      </c>
      <c r="V2031">
        <v>3</v>
      </c>
      <c r="W2031">
        <v>3</v>
      </c>
      <c r="X2031" t="s">
        <v>218</v>
      </c>
      <c r="Z2031" t="s">
        <v>219</v>
      </c>
      <c r="AB2031" t="s">
        <v>2129</v>
      </c>
      <c r="AC2031">
        <v>0</v>
      </c>
      <c r="AE2031">
        <v>0</v>
      </c>
      <c r="AG2031" t="s">
        <v>6878</v>
      </c>
      <c r="AH2031" t="s">
        <v>2561</v>
      </c>
      <c r="AI2031" t="s">
        <v>220</v>
      </c>
      <c r="AJ2031" t="s">
        <v>221</v>
      </c>
      <c r="AK2031" s="15">
        <v>43053</v>
      </c>
      <c r="AL2031">
        <v>0</v>
      </c>
      <c r="AM2031">
        <f t="shared" si="93"/>
        <v>34</v>
      </c>
      <c r="AN2031" t="str">
        <f t="shared" si="94"/>
        <v>34-38</v>
      </c>
      <c r="AO2031" t="str">
        <f t="shared" si="95"/>
        <v>até 1.999</v>
      </c>
    </row>
    <row r="2032" spans="1:41" x14ac:dyDescent="0.25">
      <c r="A2032" t="s">
        <v>7008</v>
      </c>
      <c r="B2032" t="s">
        <v>239</v>
      </c>
      <c r="C2032">
        <v>1362348</v>
      </c>
      <c r="D2032">
        <v>3527382607</v>
      </c>
      <c r="E2032" t="s">
        <v>6439</v>
      </c>
      <c r="F2032" t="s">
        <v>233</v>
      </c>
      <c r="G2032" t="s">
        <v>7009</v>
      </c>
      <c r="H2032" t="s">
        <v>335</v>
      </c>
      <c r="I2032" t="s">
        <v>212</v>
      </c>
      <c r="K2032" t="s">
        <v>213</v>
      </c>
      <c r="L2032" t="s">
        <v>7010</v>
      </c>
      <c r="M2032">
        <v>190</v>
      </c>
      <c r="N2032" t="s">
        <v>7011</v>
      </c>
      <c r="O2032" t="s">
        <v>283</v>
      </c>
      <c r="P2032">
        <v>211</v>
      </c>
      <c r="Q2032" t="s">
        <v>245</v>
      </c>
      <c r="R2032" t="s">
        <v>244</v>
      </c>
      <c r="T2032" t="s">
        <v>217</v>
      </c>
      <c r="U2032" t="s">
        <v>9754</v>
      </c>
      <c r="V2032">
        <v>4</v>
      </c>
      <c r="W2032">
        <v>13</v>
      </c>
      <c r="X2032" t="s">
        <v>218</v>
      </c>
      <c r="Z2032" t="s">
        <v>219</v>
      </c>
      <c r="AC2032">
        <v>0</v>
      </c>
      <c r="AE2032">
        <v>0</v>
      </c>
      <c r="AI2032" t="s">
        <v>220</v>
      </c>
      <c r="AJ2032" t="s">
        <v>221</v>
      </c>
      <c r="AK2032" s="15">
        <v>37522</v>
      </c>
      <c r="AL2032">
        <v>7314.47</v>
      </c>
      <c r="AM2032">
        <f t="shared" si="93"/>
        <v>45</v>
      </c>
      <c r="AN2032" t="str">
        <f t="shared" si="94"/>
        <v>44-48</v>
      </c>
      <c r="AO2032" t="str">
        <f t="shared" si="95"/>
        <v>6.000 a 7.999</v>
      </c>
    </row>
    <row r="2033" spans="1:41" x14ac:dyDescent="0.25">
      <c r="A2033" t="s">
        <v>7012</v>
      </c>
      <c r="B2033" t="s">
        <v>207</v>
      </c>
      <c r="C2033">
        <v>2327280</v>
      </c>
      <c r="D2033">
        <v>8387296651</v>
      </c>
      <c r="E2033" t="s">
        <v>7013</v>
      </c>
      <c r="F2033" t="s">
        <v>233</v>
      </c>
      <c r="G2033" t="s">
        <v>7014</v>
      </c>
      <c r="H2033" t="s">
        <v>225</v>
      </c>
      <c r="I2033" t="s">
        <v>212</v>
      </c>
      <c r="K2033" t="s">
        <v>213</v>
      </c>
      <c r="M2033">
        <v>362</v>
      </c>
      <c r="N2033" t="s">
        <v>5353</v>
      </c>
      <c r="O2033" t="s">
        <v>215</v>
      </c>
      <c r="P2033">
        <v>360</v>
      </c>
      <c r="Q2033" t="s">
        <v>3872</v>
      </c>
      <c r="R2033" t="s">
        <v>215</v>
      </c>
      <c r="S2033" t="s">
        <v>7015</v>
      </c>
      <c r="T2033" t="s">
        <v>217</v>
      </c>
      <c r="U2033" t="s">
        <v>9755</v>
      </c>
      <c r="V2033">
        <v>4</v>
      </c>
      <c r="W2033">
        <v>5</v>
      </c>
      <c r="X2033" t="s">
        <v>218</v>
      </c>
      <c r="Z2033" t="s">
        <v>219</v>
      </c>
      <c r="AC2033">
        <v>0</v>
      </c>
      <c r="AE2033">
        <v>0</v>
      </c>
      <c r="AI2033" t="s">
        <v>220</v>
      </c>
      <c r="AJ2033" t="s">
        <v>221</v>
      </c>
      <c r="AK2033" s="15">
        <v>42564</v>
      </c>
      <c r="AL2033">
        <v>4260.71</v>
      </c>
      <c r="AM2033">
        <f t="shared" si="93"/>
        <v>33</v>
      </c>
      <c r="AN2033" t="str">
        <f t="shared" si="94"/>
        <v>29-33</v>
      </c>
      <c r="AO2033" t="str">
        <f t="shared" si="95"/>
        <v>4.000 a 5.999</v>
      </c>
    </row>
    <row r="2034" spans="1:41" x14ac:dyDescent="0.25">
      <c r="A2034" t="s">
        <v>7016</v>
      </c>
      <c r="B2034" t="s">
        <v>207</v>
      </c>
      <c r="C2034">
        <v>410944</v>
      </c>
      <c r="D2034">
        <v>14515849620</v>
      </c>
      <c r="E2034" t="s">
        <v>7017</v>
      </c>
      <c r="F2034" t="s">
        <v>233</v>
      </c>
      <c r="G2034" t="s">
        <v>7018</v>
      </c>
      <c r="H2034" t="s">
        <v>225</v>
      </c>
      <c r="I2034" t="s">
        <v>212</v>
      </c>
      <c r="K2034" t="s">
        <v>213</v>
      </c>
      <c r="L2034" t="s">
        <v>637</v>
      </c>
      <c r="M2034">
        <v>694</v>
      </c>
      <c r="N2034" t="s">
        <v>1394</v>
      </c>
      <c r="O2034" t="s">
        <v>228</v>
      </c>
      <c r="P2034">
        <v>59</v>
      </c>
      <c r="Q2034" t="s">
        <v>251</v>
      </c>
      <c r="R2034" t="s">
        <v>215</v>
      </c>
      <c r="T2034" t="s">
        <v>499</v>
      </c>
      <c r="U2034" t="s">
        <v>9754</v>
      </c>
      <c r="V2034">
        <v>4</v>
      </c>
      <c r="W2034">
        <v>16</v>
      </c>
      <c r="X2034" t="s">
        <v>218</v>
      </c>
      <c r="Z2034" t="s">
        <v>219</v>
      </c>
      <c r="AC2034">
        <v>0</v>
      </c>
      <c r="AE2034">
        <v>0</v>
      </c>
      <c r="AI2034" t="s">
        <v>220</v>
      </c>
      <c r="AJ2034" t="s">
        <v>221</v>
      </c>
      <c r="AK2034" s="15">
        <v>29294</v>
      </c>
      <c r="AL2034">
        <v>7156.5</v>
      </c>
      <c r="AM2034">
        <f t="shared" si="93"/>
        <v>70</v>
      </c>
      <c r="AN2034" t="str">
        <f t="shared" si="94"/>
        <v>69 ou mais</v>
      </c>
      <c r="AO2034" t="str">
        <f t="shared" si="95"/>
        <v>6.000 a 7.999</v>
      </c>
    </row>
    <row r="2035" spans="1:41" x14ac:dyDescent="0.25">
      <c r="A2035" t="s">
        <v>7019</v>
      </c>
      <c r="B2035" t="s">
        <v>239</v>
      </c>
      <c r="C2035">
        <v>2914556</v>
      </c>
      <c r="D2035">
        <v>5881466683</v>
      </c>
      <c r="E2035" t="s">
        <v>7020</v>
      </c>
      <c r="F2035" t="s">
        <v>209</v>
      </c>
      <c r="G2035" t="s">
        <v>1117</v>
      </c>
      <c r="H2035" t="s">
        <v>335</v>
      </c>
      <c r="I2035" t="s">
        <v>212</v>
      </c>
      <c r="K2035" t="s">
        <v>213</v>
      </c>
      <c r="M2035">
        <v>771</v>
      </c>
      <c r="N2035" t="s">
        <v>303</v>
      </c>
      <c r="O2035" t="s">
        <v>283</v>
      </c>
      <c r="P2035">
        <v>746</v>
      </c>
      <c r="Q2035" t="s">
        <v>289</v>
      </c>
      <c r="R2035" t="s">
        <v>283</v>
      </c>
      <c r="T2035" t="s">
        <v>217</v>
      </c>
      <c r="U2035" t="s">
        <v>9755</v>
      </c>
      <c r="V2035">
        <v>3</v>
      </c>
      <c r="W2035">
        <v>4</v>
      </c>
      <c r="X2035" t="s">
        <v>218</v>
      </c>
      <c r="Z2035" t="s">
        <v>219</v>
      </c>
      <c r="AC2035">
        <v>0</v>
      </c>
      <c r="AE2035">
        <v>0</v>
      </c>
      <c r="AI2035" t="s">
        <v>220</v>
      </c>
      <c r="AJ2035" t="s">
        <v>221</v>
      </c>
      <c r="AK2035" s="15">
        <v>40947</v>
      </c>
      <c r="AL2035">
        <v>4813.82</v>
      </c>
      <c r="AM2035">
        <f t="shared" si="93"/>
        <v>38</v>
      </c>
      <c r="AN2035" t="str">
        <f t="shared" si="94"/>
        <v>34-38</v>
      </c>
      <c r="AO2035" t="str">
        <f t="shared" si="95"/>
        <v>4.000 a 5.999</v>
      </c>
    </row>
    <row r="2036" spans="1:41" x14ac:dyDescent="0.25">
      <c r="A2036" t="s">
        <v>7021</v>
      </c>
      <c r="B2036" t="s">
        <v>239</v>
      </c>
      <c r="C2036">
        <v>1434814</v>
      </c>
      <c r="D2036">
        <v>4170937643</v>
      </c>
      <c r="E2036" t="s">
        <v>7022</v>
      </c>
      <c r="F2036" t="s">
        <v>209</v>
      </c>
      <c r="G2036" t="s">
        <v>7023</v>
      </c>
      <c r="H2036" t="s">
        <v>225</v>
      </c>
      <c r="I2036" t="s">
        <v>212</v>
      </c>
      <c r="K2036" t="s">
        <v>242</v>
      </c>
      <c r="L2036" t="s">
        <v>7024</v>
      </c>
      <c r="M2036">
        <v>483</v>
      </c>
      <c r="N2036" t="s">
        <v>562</v>
      </c>
      <c r="O2036" t="s">
        <v>244</v>
      </c>
      <c r="P2036">
        <v>211</v>
      </c>
      <c r="Q2036" t="s">
        <v>245</v>
      </c>
      <c r="R2036" t="s">
        <v>244</v>
      </c>
      <c r="T2036" t="s">
        <v>217</v>
      </c>
      <c r="U2036" t="s">
        <v>9755</v>
      </c>
      <c r="V2036">
        <v>4</v>
      </c>
      <c r="W2036">
        <v>13</v>
      </c>
      <c r="X2036" t="s">
        <v>218</v>
      </c>
      <c r="Z2036" t="s">
        <v>219</v>
      </c>
      <c r="AC2036">
        <v>0</v>
      </c>
      <c r="AE2036">
        <v>0</v>
      </c>
      <c r="AI2036" t="s">
        <v>220</v>
      </c>
      <c r="AJ2036" t="s">
        <v>221</v>
      </c>
      <c r="AK2036" s="15">
        <v>37938</v>
      </c>
      <c r="AL2036">
        <v>9384.4699999999993</v>
      </c>
      <c r="AM2036">
        <f t="shared" si="93"/>
        <v>55</v>
      </c>
      <c r="AN2036" t="str">
        <f t="shared" si="94"/>
        <v>54-58</v>
      </c>
      <c r="AO2036" t="str">
        <f t="shared" si="95"/>
        <v>8.000 a 9.999</v>
      </c>
    </row>
    <row r="2037" spans="1:41" x14ac:dyDescent="0.25">
      <c r="A2037" t="s">
        <v>7025</v>
      </c>
      <c r="B2037" t="s">
        <v>207</v>
      </c>
      <c r="C2037">
        <v>411243</v>
      </c>
      <c r="D2037">
        <v>28805380687</v>
      </c>
      <c r="E2037" t="s">
        <v>7026</v>
      </c>
      <c r="F2037" t="s">
        <v>233</v>
      </c>
      <c r="G2037" t="s">
        <v>7027</v>
      </c>
      <c r="H2037" t="s">
        <v>225</v>
      </c>
      <c r="I2037" t="s">
        <v>212</v>
      </c>
      <c r="K2037" t="s">
        <v>213</v>
      </c>
      <c r="L2037" t="s">
        <v>1657</v>
      </c>
      <c r="M2037">
        <v>288</v>
      </c>
      <c r="N2037" t="s">
        <v>979</v>
      </c>
      <c r="O2037" t="s">
        <v>362</v>
      </c>
      <c r="P2037">
        <v>288</v>
      </c>
      <c r="Q2037" t="s">
        <v>979</v>
      </c>
      <c r="R2037" t="s">
        <v>362</v>
      </c>
      <c r="T2037" t="s">
        <v>290</v>
      </c>
      <c r="U2037" t="s">
        <v>9754</v>
      </c>
      <c r="V2037">
        <v>4</v>
      </c>
      <c r="W2037">
        <v>16</v>
      </c>
      <c r="X2037" t="s">
        <v>218</v>
      </c>
      <c r="Z2037" t="s">
        <v>219</v>
      </c>
      <c r="AC2037">
        <v>0</v>
      </c>
      <c r="AE2037">
        <v>0</v>
      </c>
      <c r="AI2037" t="s">
        <v>220</v>
      </c>
      <c r="AJ2037" t="s">
        <v>221</v>
      </c>
      <c r="AK2037" s="15">
        <v>29983</v>
      </c>
      <c r="AL2037">
        <v>5001.57</v>
      </c>
      <c r="AM2037">
        <f t="shared" si="93"/>
        <v>67</v>
      </c>
      <c r="AN2037" t="str">
        <f t="shared" si="94"/>
        <v>64-68</v>
      </c>
      <c r="AO2037" t="str">
        <f t="shared" si="95"/>
        <v>4.000 a 5.999</v>
      </c>
    </row>
    <row r="2038" spans="1:41" x14ac:dyDescent="0.25">
      <c r="A2038" t="s">
        <v>7028</v>
      </c>
      <c r="B2038" t="s">
        <v>239</v>
      </c>
      <c r="C2038">
        <v>1365960</v>
      </c>
      <c r="D2038">
        <v>75359430630</v>
      </c>
      <c r="E2038" t="s">
        <v>7029</v>
      </c>
      <c r="F2038" t="s">
        <v>233</v>
      </c>
      <c r="G2038" t="s">
        <v>7030</v>
      </c>
      <c r="H2038" t="s">
        <v>225</v>
      </c>
      <c r="I2038" t="s">
        <v>212</v>
      </c>
      <c r="K2038" t="s">
        <v>213</v>
      </c>
      <c r="L2038" t="s">
        <v>261</v>
      </c>
      <c r="M2038">
        <v>494</v>
      </c>
      <c r="N2038" t="s">
        <v>1325</v>
      </c>
      <c r="O2038" t="s">
        <v>244</v>
      </c>
      <c r="P2038">
        <v>211</v>
      </c>
      <c r="Q2038" t="s">
        <v>245</v>
      </c>
      <c r="R2038" t="s">
        <v>244</v>
      </c>
      <c r="T2038" t="s">
        <v>771</v>
      </c>
      <c r="U2038" t="s">
        <v>9754</v>
      </c>
      <c r="V2038">
        <v>2</v>
      </c>
      <c r="W2038">
        <v>13</v>
      </c>
      <c r="X2038" t="s">
        <v>218</v>
      </c>
      <c r="Z2038" t="s">
        <v>219</v>
      </c>
      <c r="AC2038">
        <v>0</v>
      </c>
      <c r="AE2038">
        <v>0</v>
      </c>
      <c r="AI2038" t="s">
        <v>220</v>
      </c>
      <c r="AJ2038" t="s">
        <v>221</v>
      </c>
      <c r="AK2038" s="15">
        <v>37600</v>
      </c>
      <c r="AL2038">
        <v>4477.79</v>
      </c>
      <c r="AM2038">
        <f t="shared" si="93"/>
        <v>46</v>
      </c>
      <c r="AN2038" t="str">
        <f t="shared" si="94"/>
        <v>44-48</v>
      </c>
      <c r="AO2038" t="str">
        <f t="shared" si="95"/>
        <v>4.000 a 5.999</v>
      </c>
    </row>
    <row r="2039" spans="1:41" x14ac:dyDescent="0.25">
      <c r="A2039" t="s">
        <v>7031</v>
      </c>
      <c r="B2039" t="s">
        <v>239</v>
      </c>
      <c r="C2039">
        <v>3604691</v>
      </c>
      <c r="D2039">
        <v>5824481660</v>
      </c>
      <c r="E2039" t="s">
        <v>3199</v>
      </c>
      <c r="F2039" t="s">
        <v>233</v>
      </c>
      <c r="G2039" t="s">
        <v>7032</v>
      </c>
      <c r="H2039" t="s">
        <v>225</v>
      </c>
      <c r="I2039" t="s">
        <v>212</v>
      </c>
      <c r="K2039" t="s">
        <v>317</v>
      </c>
      <c r="M2039">
        <v>771</v>
      </c>
      <c r="N2039" t="s">
        <v>303</v>
      </c>
      <c r="O2039" t="s">
        <v>283</v>
      </c>
      <c r="P2039">
        <v>746</v>
      </c>
      <c r="Q2039" t="s">
        <v>289</v>
      </c>
      <c r="R2039" t="s">
        <v>283</v>
      </c>
      <c r="T2039" t="s">
        <v>263</v>
      </c>
      <c r="U2039" t="s">
        <v>9756</v>
      </c>
      <c r="V2039">
        <v>4</v>
      </c>
      <c r="W2039">
        <v>7</v>
      </c>
      <c r="X2039" t="s">
        <v>218</v>
      </c>
      <c r="Z2039" t="s">
        <v>219</v>
      </c>
      <c r="AC2039">
        <v>26254</v>
      </c>
      <c r="AD2039" t="s">
        <v>372</v>
      </c>
      <c r="AE2039">
        <v>0</v>
      </c>
      <c r="AI2039" t="s">
        <v>220</v>
      </c>
      <c r="AJ2039" t="s">
        <v>221</v>
      </c>
      <c r="AK2039" s="15">
        <v>44063</v>
      </c>
      <c r="AL2039">
        <v>22194.81</v>
      </c>
      <c r="AM2039">
        <f t="shared" si="93"/>
        <v>40</v>
      </c>
      <c r="AN2039" t="str">
        <f t="shared" si="94"/>
        <v>39-43</v>
      </c>
      <c r="AO2039" t="str">
        <f t="shared" si="95"/>
        <v>20.000 ou mais</v>
      </c>
    </row>
    <row r="2040" spans="1:41" x14ac:dyDescent="0.25">
      <c r="A2040" t="s">
        <v>7033</v>
      </c>
      <c r="B2040" t="s">
        <v>239</v>
      </c>
      <c r="C2040">
        <v>1711965</v>
      </c>
      <c r="D2040">
        <v>4719804632</v>
      </c>
      <c r="E2040" t="s">
        <v>7034</v>
      </c>
      <c r="F2040" t="s">
        <v>233</v>
      </c>
      <c r="G2040" t="s">
        <v>7035</v>
      </c>
      <c r="H2040" t="s">
        <v>211</v>
      </c>
      <c r="I2040" t="s">
        <v>212</v>
      </c>
      <c r="K2040" t="s">
        <v>213</v>
      </c>
      <c r="M2040">
        <v>216</v>
      </c>
      <c r="N2040" t="s">
        <v>489</v>
      </c>
      <c r="O2040" t="s">
        <v>244</v>
      </c>
      <c r="P2040">
        <v>211</v>
      </c>
      <c r="Q2040" t="s">
        <v>245</v>
      </c>
      <c r="R2040" t="s">
        <v>244</v>
      </c>
      <c r="T2040" t="s">
        <v>217</v>
      </c>
      <c r="U2040" t="s">
        <v>9755</v>
      </c>
      <c r="V2040">
        <v>3</v>
      </c>
      <c r="W2040">
        <v>7</v>
      </c>
      <c r="X2040" t="s">
        <v>218</v>
      </c>
      <c r="Z2040" t="s">
        <v>219</v>
      </c>
      <c r="AC2040">
        <v>0</v>
      </c>
      <c r="AE2040">
        <v>0</v>
      </c>
      <c r="AI2040" t="s">
        <v>220</v>
      </c>
      <c r="AJ2040" t="s">
        <v>221</v>
      </c>
      <c r="AK2040" s="15">
        <v>41492</v>
      </c>
      <c r="AL2040">
        <v>9132.98</v>
      </c>
      <c r="AM2040">
        <f t="shared" si="93"/>
        <v>40</v>
      </c>
      <c r="AN2040" t="str">
        <f t="shared" si="94"/>
        <v>39-43</v>
      </c>
      <c r="AO2040" t="str">
        <f t="shared" si="95"/>
        <v>8.000 a 9.999</v>
      </c>
    </row>
    <row r="2041" spans="1:41" x14ac:dyDescent="0.25">
      <c r="A2041" t="s">
        <v>7036</v>
      </c>
      <c r="B2041" t="s">
        <v>239</v>
      </c>
      <c r="C2041">
        <v>1987995</v>
      </c>
      <c r="D2041">
        <v>9782573671</v>
      </c>
      <c r="E2041" t="s">
        <v>7037</v>
      </c>
      <c r="F2041" t="s">
        <v>209</v>
      </c>
      <c r="G2041" t="s">
        <v>7038</v>
      </c>
      <c r="H2041" t="s">
        <v>225</v>
      </c>
      <c r="I2041" t="s">
        <v>212</v>
      </c>
      <c r="K2041" t="s">
        <v>645</v>
      </c>
      <c r="M2041">
        <v>216</v>
      </c>
      <c r="N2041" t="s">
        <v>489</v>
      </c>
      <c r="O2041" t="s">
        <v>244</v>
      </c>
      <c r="P2041">
        <v>211</v>
      </c>
      <c r="Q2041" t="s">
        <v>245</v>
      </c>
      <c r="R2041" t="s">
        <v>244</v>
      </c>
      <c r="T2041" t="s">
        <v>252</v>
      </c>
      <c r="U2041" t="s">
        <v>9755</v>
      </c>
      <c r="V2041">
        <v>2</v>
      </c>
      <c r="W2041">
        <v>7</v>
      </c>
      <c r="X2041" t="s">
        <v>218</v>
      </c>
      <c r="Z2041" t="s">
        <v>219</v>
      </c>
      <c r="AC2041">
        <v>0</v>
      </c>
      <c r="AE2041">
        <v>0</v>
      </c>
      <c r="AI2041" t="s">
        <v>220</v>
      </c>
      <c r="AJ2041" t="s">
        <v>221</v>
      </c>
      <c r="AK2041" s="15">
        <v>41281</v>
      </c>
      <c r="AL2041">
        <v>10545.55</v>
      </c>
      <c r="AM2041">
        <f t="shared" si="93"/>
        <v>34</v>
      </c>
      <c r="AN2041" t="str">
        <f t="shared" si="94"/>
        <v>34-38</v>
      </c>
      <c r="AO2041" t="str">
        <f t="shared" si="95"/>
        <v>10.000 a 11.999</v>
      </c>
    </row>
    <row r="2042" spans="1:41" x14ac:dyDescent="0.25">
      <c r="A2042" t="s">
        <v>7039</v>
      </c>
      <c r="B2042" t="s">
        <v>207</v>
      </c>
      <c r="C2042">
        <v>2252125</v>
      </c>
      <c r="D2042">
        <v>1629912662</v>
      </c>
      <c r="E2042" t="s">
        <v>2854</v>
      </c>
      <c r="F2042" t="s">
        <v>233</v>
      </c>
      <c r="G2042" t="s">
        <v>7040</v>
      </c>
      <c r="H2042" t="s">
        <v>335</v>
      </c>
      <c r="I2042" t="s">
        <v>212</v>
      </c>
      <c r="K2042" t="s">
        <v>213</v>
      </c>
      <c r="M2042">
        <v>814</v>
      </c>
      <c r="N2042" t="s">
        <v>1556</v>
      </c>
      <c r="O2042" t="s">
        <v>215</v>
      </c>
      <c r="P2042">
        <v>808</v>
      </c>
      <c r="Q2042" t="s">
        <v>583</v>
      </c>
      <c r="R2042" t="s">
        <v>215</v>
      </c>
      <c r="T2042" t="s">
        <v>252</v>
      </c>
      <c r="U2042" t="s">
        <v>9755</v>
      </c>
      <c r="V2042">
        <v>4</v>
      </c>
      <c r="W2042">
        <v>5</v>
      </c>
      <c r="X2042" t="s">
        <v>218</v>
      </c>
      <c r="Z2042" t="s">
        <v>219</v>
      </c>
      <c r="AB2042" t="s">
        <v>7041</v>
      </c>
      <c r="AC2042">
        <v>0</v>
      </c>
      <c r="AE2042">
        <v>0</v>
      </c>
      <c r="AG2042" t="s">
        <v>7042</v>
      </c>
      <c r="AH2042" t="s">
        <v>7043</v>
      </c>
      <c r="AI2042" t="s">
        <v>220</v>
      </c>
      <c r="AJ2042" t="s">
        <v>221</v>
      </c>
      <c r="AK2042" s="15">
        <v>42263</v>
      </c>
      <c r="AL2042">
        <v>4100.79</v>
      </c>
      <c r="AM2042">
        <f t="shared" si="93"/>
        <v>34</v>
      </c>
      <c r="AN2042" t="str">
        <f t="shared" si="94"/>
        <v>34-38</v>
      </c>
      <c r="AO2042" t="str">
        <f t="shared" si="95"/>
        <v>4.000 a 5.999</v>
      </c>
    </row>
    <row r="2043" spans="1:41" x14ac:dyDescent="0.25">
      <c r="A2043" t="s">
        <v>7044</v>
      </c>
      <c r="B2043" t="s">
        <v>207</v>
      </c>
      <c r="C2043">
        <v>2066908</v>
      </c>
      <c r="D2043">
        <v>52863468634</v>
      </c>
      <c r="E2043" t="s">
        <v>7045</v>
      </c>
      <c r="F2043" t="s">
        <v>209</v>
      </c>
      <c r="G2043" t="s">
        <v>7046</v>
      </c>
      <c r="H2043" t="s">
        <v>335</v>
      </c>
      <c r="I2043" t="s">
        <v>212</v>
      </c>
      <c r="K2043" t="s">
        <v>213</v>
      </c>
      <c r="M2043">
        <v>97</v>
      </c>
      <c r="N2043" t="s">
        <v>723</v>
      </c>
      <c r="O2043" t="s">
        <v>228</v>
      </c>
      <c r="P2043">
        <v>92</v>
      </c>
      <c r="Q2043" t="s">
        <v>724</v>
      </c>
      <c r="R2043" t="s">
        <v>228</v>
      </c>
      <c r="T2043" t="s">
        <v>230</v>
      </c>
      <c r="U2043" t="s">
        <v>9755</v>
      </c>
      <c r="V2043">
        <v>4</v>
      </c>
      <c r="W2043">
        <v>7</v>
      </c>
      <c r="X2043" t="s">
        <v>218</v>
      </c>
      <c r="Z2043" t="s">
        <v>219</v>
      </c>
      <c r="AC2043">
        <v>0</v>
      </c>
      <c r="AE2043">
        <v>0</v>
      </c>
      <c r="AI2043" t="s">
        <v>220</v>
      </c>
      <c r="AJ2043" t="s">
        <v>221</v>
      </c>
      <c r="AK2043" s="15">
        <v>41568</v>
      </c>
      <c r="AL2043">
        <v>6630.5</v>
      </c>
      <c r="AM2043">
        <f t="shared" si="93"/>
        <v>58</v>
      </c>
      <c r="AN2043" t="str">
        <f t="shared" si="94"/>
        <v>54-58</v>
      </c>
      <c r="AO2043" t="str">
        <f t="shared" si="95"/>
        <v>6.000 a 7.999</v>
      </c>
    </row>
    <row r="2044" spans="1:41" x14ac:dyDescent="0.25">
      <c r="A2044" t="s">
        <v>7047</v>
      </c>
      <c r="B2044" t="s">
        <v>207</v>
      </c>
      <c r="C2044">
        <v>1554174</v>
      </c>
      <c r="D2044">
        <v>69169926620</v>
      </c>
      <c r="E2044" t="s">
        <v>7048</v>
      </c>
      <c r="F2044" t="s">
        <v>209</v>
      </c>
      <c r="G2044" t="s">
        <v>7049</v>
      </c>
      <c r="H2044" t="s">
        <v>225</v>
      </c>
      <c r="I2044" t="s">
        <v>212</v>
      </c>
      <c r="K2044" t="s">
        <v>213</v>
      </c>
      <c r="L2044" t="s">
        <v>261</v>
      </c>
      <c r="M2044">
        <v>358</v>
      </c>
      <c r="N2044" t="s">
        <v>4586</v>
      </c>
      <c r="O2044" t="s">
        <v>215</v>
      </c>
      <c r="P2044">
        <v>356</v>
      </c>
      <c r="Q2044" t="s">
        <v>1214</v>
      </c>
      <c r="R2044" t="s">
        <v>215</v>
      </c>
      <c r="T2044" t="s">
        <v>217</v>
      </c>
      <c r="U2044" t="s">
        <v>9756</v>
      </c>
      <c r="V2044">
        <v>4</v>
      </c>
      <c r="W2044">
        <v>11</v>
      </c>
      <c r="X2044" t="s">
        <v>218</v>
      </c>
      <c r="Z2044" t="s">
        <v>219</v>
      </c>
      <c r="AC2044">
        <v>0</v>
      </c>
      <c r="AE2044">
        <v>0</v>
      </c>
      <c r="AI2044" t="s">
        <v>220</v>
      </c>
      <c r="AJ2044" t="s">
        <v>221</v>
      </c>
      <c r="AK2044" s="15">
        <v>39007</v>
      </c>
      <c r="AL2044">
        <v>9039.74</v>
      </c>
      <c r="AM2044">
        <f t="shared" si="93"/>
        <v>52</v>
      </c>
      <c r="AN2044" t="str">
        <f t="shared" si="94"/>
        <v>49-53</v>
      </c>
      <c r="AO2044" t="str">
        <f t="shared" si="95"/>
        <v>8.000 a 9.999</v>
      </c>
    </row>
    <row r="2045" spans="1:41" x14ac:dyDescent="0.25">
      <c r="A2045" t="s">
        <v>7050</v>
      </c>
      <c r="B2045" t="s">
        <v>239</v>
      </c>
      <c r="C2045">
        <v>1123337</v>
      </c>
      <c r="D2045">
        <v>60514191600</v>
      </c>
      <c r="E2045" t="s">
        <v>7051</v>
      </c>
      <c r="F2045" t="s">
        <v>209</v>
      </c>
      <c r="G2045" t="s">
        <v>7052</v>
      </c>
      <c r="H2045" t="s">
        <v>225</v>
      </c>
      <c r="I2045" t="s">
        <v>212</v>
      </c>
      <c r="K2045" t="s">
        <v>213</v>
      </c>
      <c r="L2045" t="s">
        <v>7053</v>
      </c>
      <c r="M2045">
        <v>498</v>
      </c>
      <c r="N2045" t="s">
        <v>423</v>
      </c>
      <c r="O2045" t="s">
        <v>244</v>
      </c>
      <c r="P2045">
        <v>211</v>
      </c>
      <c r="Q2045" t="s">
        <v>245</v>
      </c>
      <c r="R2045" t="s">
        <v>244</v>
      </c>
      <c r="T2045" t="s">
        <v>217</v>
      </c>
      <c r="U2045" t="s">
        <v>9755</v>
      </c>
      <c r="V2045">
        <v>4</v>
      </c>
      <c r="W2045">
        <v>16</v>
      </c>
      <c r="X2045" t="s">
        <v>218</v>
      </c>
      <c r="Z2045" t="s">
        <v>219</v>
      </c>
      <c r="AC2045">
        <v>0</v>
      </c>
      <c r="AE2045">
        <v>0</v>
      </c>
      <c r="AI2045" t="s">
        <v>220</v>
      </c>
      <c r="AJ2045" t="s">
        <v>221</v>
      </c>
      <c r="AK2045" s="15">
        <v>34683</v>
      </c>
      <c r="AL2045">
        <v>11109.81</v>
      </c>
      <c r="AM2045">
        <f t="shared" si="93"/>
        <v>55</v>
      </c>
      <c r="AN2045" t="str">
        <f t="shared" si="94"/>
        <v>54-58</v>
      </c>
      <c r="AO2045" t="str">
        <f t="shared" si="95"/>
        <v>10.000 a 11.999</v>
      </c>
    </row>
    <row r="2046" spans="1:41" x14ac:dyDescent="0.25">
      <c r="A2046" t="s">
        <v>7054</v>
      </c>
      <c r="B2046" t="s">
        <v>239</v>
      </c>
      <c r="C2046">
        <v>1935375</v>
      </c>
      <c r="D2046">
        <v>8096016644</v>
      </c>
      <c r="E2046" t="s">
        <v>7055</v>
      </c>
      <c r="F2046" t="s">
        <v>209</v>
      </c>
      <c r="G2046" t="s">
        <v>7056</v>
      </c>
      <c r="H2046" t="s">
        <v>225</v>
      </c>
      <c r="I2046" t="s">
        <v>212</v>
      </c>
      <c r="K2046" t="s">
        <v>213</v>
      </c>
      <c r="M2046">
        <v>771</v>
      </c>
      <c r="N2046" t="s">
        <v>303</v>
      </c>
      <c r="O2046" t="s">
        <v>283</v>
      </c>
      <c r="P2046">
        <v>746</v>
      </c>
      <c r="Q2046" t="s">
        <v>289</v>
      </c>
      <c r="R2046" t="s">
        <v>283</v>
      </c>
      <c r="T2046" t="s">
        <v>252</v>
      </c>
      <c r="U2046" t="s">
        <v>9755</v>
      </c>
      <c r="V2046">
        <v>4</v>
      </c>
      <c r="W2046">
        <v>8</v>
      </c>
      <c r="X2046" t="s">
        <v>218</v>
      </c>
      <c r="Z2046" t="s">
        <v>219</v>
      </c>
      <c r="AC2046">
        <v>0</v>
      </c>
      <c r="AE2046">
        <v>0</v>
      </c>
      <c r="AI2046" t="s">
        <v>220</v>
      </c>
      <c r="AJ2046" t="s">
        <v>221</v>
      </c>
      <c r="AK2046" s="15">
        <v>41011</v>
      </c>
      <c r="AL2046">
        <v>8524.31</v>
      </c>
      <c r="AM2046">
        <f t="shared" si="93"/>
        <v>34</v>
      </c>
      <c r="AN2046" t="str">
        <f t="shared" si="94"/>
        <v>34-38</v>
      </c>
      <c r="AO2046" t="str">
        <f t="shared" si="95"/>
        <v>8.000 a 9.999</v>
      </c>
    </row>
    <row r="2047" spans="1:41" x14ac:dyDescent="0.25">
      <c r="A2047" t="s">
        <v>7057</v>
      </c>
      <c r="B2047" t="s">
        <v>207</v>
      </c>
      <c r="C2047">
        <v>1918924</v>
      </c>
      <c r="D2047">
        <v>5782204664</v>
      </c>
      <c r="E2047" t="s">
        <v>7058</v>
      </c>
      <c r="F2047" t="s">
        <v>209</v>
      </c>
      <c r="G2047" t="s">
        <v>7059</v>
      </c>
      <c r="H2047" t="s">
        <v>211</v>
      </c>
      <c r="I2047" t="s">
        <v>212</v>
      </c>
      <c r="K2047" t="s">
        <v>213</v>
      </c>
      <c r="M2047">
        <v>591</v>
      </c>
      <c r="N2047" t="s">
        <v>3398</v>
      </c>
      <c r="O2047" t="s">
        <v>215</v>
      </c>
      <c r="P2047">
        <v>247</v>
      </c>
      <c r="Q2047" t="s">
        <v>940</v>
      </c>
      <c r="R2047" t="s">
        <v>215</v>
      </c>
      <c r="T2047" t="s">
        <v>252</v>
      </c>
      <c r="U2047" t="s">
        <v>9754</v>
      </c>
      <c r="V2047">
        <v>4</v>
      </c>
      <c r="W2047">
        <v>8</v>
      </c>
      <c r="X2047" t="s">
        <v>218</v>
      </c>
      <c r="Z2047" t="s">
        <v>219</v>
      </c>
      <c r="AC2047">
        <v>0</v>
      </c>
      <c r="AE2047">
        <v>0</v>
      </c>
      <c r="AI2047" t="s">
        <v>220</v>
      </c>
      <c r="AJ2047" t="s">
        <v>221</v>
      </c>
      <c r="AK2047" s="15">
        <v>40966</v>
      </c>
      <c r="AL2047">
        <v>3725.65</v>
      </c>
      <c r="AM2047">
        <f t="shared" si="93"/>
        <v>39</v>
      </c>
      <c r="AN2047" t="str">
        <f t="shared" si="94"/>
        <v>39-43</v>
      </c>
      <c r="AO2047" t="str">
        <f t="shared" si="95"/>
        <v>2.000 a 3.999</v>
      </c>
    </row>
    <row r="2048" spans="1:41" x14ac:dyDescent="0.25">
      <c r="A2048" t="s">
        <v>7060</v>
      </c>
      <c r="B2048" t="s">
        <v>239</v>
      </c>
      <c r="C2048">
        <v>412789</v>
      </c>
      <c r="D2048">
        <v>19187947668</v>
      </c>
      <c r="E2048" t="s">
        <v>7061</v>
      </c>
      <c r="F2048" t="s">
        <v>209</v>
      </c>
      <c r="G2048" t="s">
        <v>6676</v>
      </c>
      <c r="H2048" t="s">
        <v>225</v>
      </c>
      <c r="I2048" t="s">
        <v>212</v>
      </c>
      <c r="K2048" t="s">
        <v>213</v>
      </c>
      <c r="L2048" t="s">
        <v>7062</v>
      </c>
      <c r="M2048">
        <v>498</v>
      </c>
      <c r="N2048" t="s">
        <v>423</v>
      </c>
      <c r="O2048" t="s">
        <v>244</v>
      </c>
      <c r="P2048">
        <v>211</v>
      </c>
      <c r="Q2048" t="s">
        <v>245</v>
      </c>
      <c r="R2048" t="s">
        <v>244</v>
      </c>
      <c r="T2048" t="s">
        <v>252</v>
      </c>
      <c r="U2048" t="s">
        <v>9755</v>
      </c>
      <c r="V2048">
        <v>4</v>
      </c>
      <c r="W2048">
        <v>16</v>
      </c>
      <c r="X2048" t="s">
        <v>218</v>
      </c>
      <c r="Z2048" t="s">
        <v>219</v>
      </c>
      <c r="AC2048">
        <v>0</v>
      </c>
      <c r="AE2048">
        <v>0</v>
      </c>
      <c r="AI2048" t="s">
        <v>220</v>
      </c>
      <c r="AJ2048" t="s">
        <v>221</v>
      </c>
      <c r="AK2048" s="15">
        <v>31826</v>
      </c>
      <c r="AL2048">
        <v>12153.14</v>
      </c>
      <c r="AM2048">
        <f t="shared" si="93"/>
        <v>67</v>
      </c>
      <c r="AN2048" t="str">
        <f t="shared" si="94"/>
        <v>64-68</v>
      </c>
      <c r="AO2048" t="str">
        <f t="shared" si="95"/>
        <v>12.000 a 13.999</v>
      </c>
    </row>
    <row r="2049" spans="1:41" x14ac:dyDescent="0.25">
      <c r="A2049" t="s">
        <v>7063</v>
      </c>
      <c r="B2049" t="s">
        <v>239</v>
      </c>
      <c r="C2049">
        <v>2123411</v>
      </c>
      <c r="D2049">
        <v>78382599672</v>
      </c>
      <c r="E2049" t="s">
        <v>7064</v>
      </c>
      <c r="F2049" t="s">
        <v>209</v>
      </c>
      <c r="G2049" t="s">
        <v>7065</v>
      </c>
      <c r="H2049" t="s">
        <v>211</v>
      </c>
      <c r="I2049" t="s">
        <v>212</v>
      </c>
      <c r="K2049" t="s">
        <v>213</v>
      </c>
      <c r="L2049" t="s">
        <v>7066</v>
      </c>
      <c r="M2049">
        <v>479</v>
      </c>
      <c r="N2049" t="s">
        <v>389</v>
      </c>
      <c r="O2049" t="s">
        <v>244</v>
      </c>
      <c r="P2049">
        <v>211</v>
      </c>
      <c r="Q2049" t="s">
        <v>245</v>
      </c>
      <c r="R2049" t="s">
        <v>244</v>
      </c>
      <c r="T2049" t="s">
        <v>290</v>
      </c>
      <c r="U2049" t="s">
        <v>9755</v>
      </c>
      <c r="V2049">
        <v>2</v>
      </c>
      <c r="W2049">
        <v>13</v>
      </c>
      <c r="X2049" t="s">
        <v>218</v>
      </c>
      <c r="Z2049" t="s">
        <v>219</v>
      </c>
      <c r="AC2049">
        <v>0</v>
      </c>
      <c r="AE2049">
        <v>0</v>
      </c>
      <c r="AI2049" t="s">
        <v>220</v>
      </c>
      <c r="AJ2049" t="s">
        <v>221</v>
      </c>
      <c r="AK2049" s="15">
        <v>37949</v>
      </c>
      <c r="AL2049">
        <v>4442.72</v>
      </c>
      <c r="AM2049">
        <f t="shared" si="93"/>
        <v>52</v>
      </c>
      <c r="AN2049" t="str">
        <f t="shared" si="94"/>
        <v>49-53</v>
      </c>
      <c r="AO2049" t="str">
        <f t="shared" si="95"/>
        <v>4.000 a 5.999</v>
      </c>
    </row>
    <row r="2050" spans="1:41" x14ac:dyDescent="0.25">
      <c r="A2050" t="s">
        <v>7067</v>
      </c>
      <c r="B2050" t="s">
        <v>207</v>
      </c>
      <c r="C2050">
        <v>2340463</v>
      </c>
      <c r="D2050">
        <v>8446771675</v>
      </c>
      <c r="E2050" t="s">
        <v>7068</v>
      </c>
      <c r="F2050" t="s">
        <v>209</v>
      </c>
      <c r="G2050" t="s">
        <v>7069</v>
      </c>
      <c r="H2050" t="s">
        <v>211</v>
      </c>
      <c r="I2050" t="s">
        <v>212</v>
      </c>
      <c r="K2050" t="s">
        <v>213</v>
      </c>
      <c r="M2050">
        <v>948</v>
      </c>
      <c r="N2050" t="s">
        <v>1100</v>
      </c>
      <c r="O2050" t="s">
        <v>215</v>
      </c>
      <c r="P2050">
        <v>944</v>
      </c>
      <c r="Q2050" t="s">
        <v>313</v>
      </c>
      <c r="R2050" t="s">
        <v>215</v>
      </c>
      <c r="T2050" t="s">
        <v>217</v>
      </c>
      <c r="U2050" t="s">
        <v>9756</v>
      </c>
      <c r="V2050">
        <v>4</v>
      </c>
      <c r="W2050">
        <v>5</v>
      </c>
      <c r="X2050" t="s">
        <v>218</v>
      </c>
      <c r="Z2050" t="s">
        <v>219</v>
      </c>
      <c r="AC2050">
        <v>0</v>
      </c>
      <c r="AE2050">
        <v>0</v>
      </c>
      <c r="AI2050" t="s">
        <v>220</v>
      </c>
      <c r="AJ2050" t="s">
        <v>221</v>
      </c>
      <c r="AK2050" s="15">
        <v>42660</v>
      </c>
      <c r="AL2050">
        <v>7103.91</v>
      </c>
      <c r="AM2050">
        <f t="shared" si="93"/>
        <v>34</v>
      </c>
      <c r="AN2050" t="str">
        <f t="shared" si="94"/>
        <v>34-38</v>
      </c>
      <c r="AO2050" t="str">
        <f t="shared" si="95"/>
        <v>6.000 a 7.999</v>
      </c>
    </row>
    <row r="2051" spans="1:41" x14ac:dyDescent="0.25">
      <c r="A2051" t="s">
        <v>7070</v>
      </c>
      <c r="B2051" t="s">
        <v>207</v>
      </c>
      <c r="C2051">
        <v>1760377</v>
      </c>
      <c r="D2051">
        <v>4515578677</v>
      </c>
      <c r="E2051" t="s">
        <v>7071</v>
      </c>
      <c r="F2051" t="s">
        <v>209</v>
      </c>
      <c r="G2051" t="s">
        <v>7072</v>
      </c>
      <c r="H2051" t="s">
        <v>225</v>
      </c>
      <c r="I2051" t="s">
        <v>212</v>
      </c>
      <c r="K2051" t="s">
        <v>213</v>
      </c>
      <c r="M2051">
        <v>541</v>
      </c>
      <c r="N2051" t="s">
        <v>7073</v>
      </c>
      <c r="O2051" t="s">
        <v>215</v>
      </c>
      <c r="P2051">
        <v>391</v>
      </c>
      <c r="Q2051" t="s">
        <v>276</v>
      </c>
      <c r="R2051" t="s">
        <v>215</v>
      </c>
      <c r="T2051" t="s">
        <v>230</v>
      </c>
      <c r="U2051" t="s">
        <v>9756</v>
      </c>
      <c r="V2051">
        <v>4</v>
      </c>
      <c r="W2051">
        <v>9</v>
      </c>
      <c r="X2051" t="s">
        <v>218</v>
      </c>
      <c r="Z2051" t="s">
        <v>219</v>
      </c>
      <c r="AC2051">
        <v>26261</v>
      </c>
      <c r="AD2051" t="s">
        <v>7074</v>
      </c>
      <c r="AE2051">
        <v>0</v>
      </c>
      <c r="AI2051" t="s">
        <v>220</v>
      </c>
      <c r="AJ2051" t="s">
        <v>221</v>
      </c>
      <c r="AK2051" s="15">
        <v>43663</v>
      </c>
      <c r="AL2051">
        <v>8597.07</v>
      </c>
      <c r="AM2051">
        <f t="shared" ref="AM2051:AM2114" si="96">(YEAR($AR$3))-YEAR(E2051)</f>
        <v>43</v>
      </c>
      <c r="AN2051" t="str">
        <f t="shared" ref="AN2051:AN2114" si="97">VLOOKUP(AM2051,$AT$3:$AU$14,2,1)</f>
        <v>39-43</v>
      </c>
      <c r="AO2051" t="str">
        <f t="shared" ref="AO2051:AO2114" si="98">VLOOKUP(AL2051,$AV$3:$AW$13,2,1)</f>
        <v>8.000 a 9.999</v>
      </c>
    </row>
    <row r="2052" spans="1:41" x14ac:dyDescent="0.25">
      <c r="A2052" t="s">
        <v>7075</v>
      </c>
      <c r="B2052" t="s">
        <v>239</v>
      </c>
      <c r="C2052">
        <v>2799904</v>
      </c>
      <c r="D2052">
        <v>5819341643</v>
      </c>
      <c r="E2052" t="s">
        <v>7076</v>
      </c>
      <c r="F2052" t="s">
        <v>233</v>
      </c>
      <c r="G2052" t="s">
        <v>7077</v>
      </c>
      <c r="H2052" t="s">
        <v>225</v>
      </c>
      <c r="I2052" t="s">
        <v>212</v>
      </c>
      <c r="K2052" t="s">
        <v>213</v>
      </c>
      <c r="M2052">
        <v>179</v>
      </c>
      <c r="N2052" t="s">
        <v>380</v>
      </c>
      <c r="O2052" t="s">
        <v>283</v>
      </c>
      <c r="P2052">
        <v>179</v>
      </c>
      <c r="Q2052" t="s">
        <v>380</v>
      </c>
      <c r="R2052" t="s">
        <v>283</v>
      </c>
      <c r="T2052" t="s">
        <v>230</v>
      </c>
      <c r="U2052" t="s">
        <v>9756</v>
      </c>
      <c r="V2052">
        <v>4</v>
      </c>
      <c r="W2052">
        <v>9</v>
      </c>
      <c r="X2052" t="s">
        <v>381</v>
      </c>
      <c r="Z2052" t="s">
        <v>219</v>
      </c>
      <c r="AB2052" t="s">
        <v>382</v>
      </c>
      <c r="AC2052">
        <v>26350</v>
      </c>
      <c r="AD2052" t="s">
        <v>3530</v>
      </c>
      <c r="AE2052">
        <v>26443</v>
      </c>
      <c r="AF2052" t="s">
        <v>383</v>
      </c>
      <c r="AG2052" t="s">
        <v>7078</v>
      </c>
      <c r="AH2052" t="s">
        <v>219</v>
      </c>
      <c r="AI2052" t="s">
        <v>220</v>
      </c>
      <c r="AJ2052" t="s">
        <v>221</v>
      </c>
      <c r="AK2052" s="15">
        <v>44732</v>
      </c>
      <c r="AL2052">
        <v>9679.66</v>
      </c>
      <c r="AM2052">
        <f t="shared" si="96"/>
        <v>40</v>
      </c>
      <c r="AN2052" t="str">
        <f t="shared" si="97"/>
        <v>39-43</v>
      </c>
      <c r="AO2052" t="str">
        <f t="shared" si="98"/>
        <v>8.000 a 9.999</v>
      </c>
    </row>
    <row r="2053" spans="1:41" x14ac:dyDescent="0.25">
      <c r="A2053" t="s">
        <v>7079</v>
      </c>
      <c r="B2053" t="s">
        <v>207</v>
      </c>
      <c r="C2053">
        <v>1421827</v>
      </c>
      <c r="D2053">
        <v>9484433677</v>
      </c>
      <c r="E2053" t="s">
        <v>1645</v>
      </c>
      <c r="F2053" t="s">
        <v>209</v>
      </c>
      <c r="G2053" t="s">
        <v>7080</v>
      </c>
      <c r="H2053" t="s">
        <v>211</v>
      </c>
      <c r="I2053" t="s">
        <v>212</v>
      </c>
      <c r="K2053" t="s">
        <v>213</v>
      </c>
      <c r="M2053">
        <v>424</v>
      </c>
      <c r="N2053" t="s">
        <v>626</v>
      </c>
      <c r="O2053" t="s">
        <v>228</v>
      </c>
      <c r="P2053">
        <v>29</v>
      </c>
      <c r="Q2053" t="s">
        <v>229</v>
      </c>
      <c r="R2053" t="s">
        <v>215</v>
      </c>
      <c r="T2053" t="s">
        <v>252</v>
      </c>
      <c r="U2053" t="s">
        <v>9755</v>
      </c>
      <c r="V2053">
        <v>1</v>
      </c>
      <c r="W2053">
        <v>1</v>
      </c>
      <c r="X2053" t="s">
        <v>218</v>
      </c>
      <c r="Z2053" t="s">
        <v>219</v>
      </c>
      <c r="AC2053">
        <v>0</v>
      </c>
      <c r="AE2053">
        <v>0</v>
      </c>
      <c r="AI2053" t="s">
        <v>220</v>
      </c>
      <c r="AJ2053" t="s">
        <v>221</v>
      </c>
      <c r="AK2053" s="15">
        <v>42986</v>
      </c>
      <c r="AL2053">
        <v>3058.7</v>
      </c>
      <c r="AM2053">
        <f t="shared" si="96"/>
        <v>33</v>
      </c>
      <c r="AN2053" t="str">
        <f t="shared" si="97"/>
        <v>29-33</v>
      </c>
      <c r="AO2053" t="str">
        <f t="shared" si="98"/>
        <v>2.000 a 3.999</v>
      </c>
    </row>
    <row r="2054" spans="1:41" x14ac:dyDescent="0.25">
      <c r="A2054" t="s">
        <v>7081</v>
      </c>
      <c r="B2054" t="s">
        <v>207</v>
      </c>
      <c r="C2054">
        <v>1673165</v>
      </c>
      <c r="D2054">
        <v>6862674609</v>
      </c>
      <c r="E2054" t="s">
        <v>7082</v>
      </c>
      <c r="F2054" t="s">
        <v>209</v>
      </c>
      <c r="G2054" t="s">
        <v>7083</v>
      </c>
      <c r="H2054" t="s">
        <v>225</v>
      </c>
      <c r="I2054" t="s">
        <v>212</v>
      </c>
      <c r="K2054" t="s">
        <v>213</v>
      </c>
      <c r="L2054" t="s">
        <v>261</v>
      </c>
      <c r="M2054">
        <v>954</v>
      </c>
      <c r="N2054" t="s">
        <v>6462</v>
      </c>
      <c r="O2054" t="s">
        <v>215</v>
      </c>
      <c r="P2054">
        <v>944</v>
      </c>
      <c r="Q2054" t="s">
        <v>313</v>
      </c>
      <c r="R2054" t="s">
        <v>215</v>
      </c>
      <c r="T2054" t="s">
        <v>217</v>
      </c>
      <c r="U2054" t="s">
        <v>9756</v>
      </c>
      <c r="V2054">
        <v>4</v>
      </c>
      <c r="W2054">
        <v>10</v>
      </c>
      <c r="X2054" t="s">
        <v>218</v>
      </c>
      <c r="Z2054" t="s">
        <v>219</v>
      </c>
      <c r="AC2054">
        <v>0</v>
      </c>
      <c r="AE2054">
        <v>0</v>
      </c>
      <c r="AI2054" t="s">
        <v>220</v>
      </c>
      <c r="AJ2054" t="s">
        <v>221</v>
      </c>
      <c r="AK2054" s="15">
        <v>39835</v>
      </c>
      <c r="AL2054">
        <v>8601.52</v>
      </c>
      <c r="AM2054">
        <f t="shared" si="96"/>
        <v>39</v>
      </c>
      <c r="AN2054" t="str">
        <f t="shared" si="97"/>
        <v>39-43</v>
      </c>
      <c r="AO2054" t="str">
        <f t="shared" si="98"/>
        <v>8.000 a 9.999</v>
      </c>
    </row>
    <row r="2055" spans="1:41" x14ac:dyDescent="0.25">
      <c r="A2055" t="s">
        <v>7084</v>
      </c>
      <c r="B2055" t="s">
        <v>239</v>
      </c>
      <c r="C2055">
        <v>1434539</v>
      </c>
      <c r="D2055">
        <v>62832832687</v>
      </c>
      <c r="E2055" t="s">
        <v>7085</v>
      </c>
      <c r="F2055" t="s">
        <v>209</v>
      </c>
      <c r="G2055" t="s">
        <v>7086</v>
      </c>
      <c r="H2055" t="s">
        <v>225</v>
      </c>
      <c r="I2055" t="s">
        <v>212</v>
      </c>
      <c r="K2055" t="s">
        <v>317</v>
      </c>
      <c r="L2055" t="s">
        <v>7087</v>
      </c>
      <c r="M2055">
        <v>488</v>
      </c>
      <c r="N2055" t="s">
        <v>393</v>
      </c>
      <c r="O2055" t="s">
        <v>244</v>
      </c>
      <c r="P2055">
        <v>211</v>
      </c>
      <c r="Q2055" t="s">
        <v>245</v>
      </c>
      <c r="R2055" t="s">
        <v>244</v>
      </c>
      <c r="T2055" t="s">
        <v>771</v>
      </c>
      <c r="U2055" t="s">
        <v>9754</v>
      </c>
      <c r="V2055">
        <v>3</v>
      </c>
      <c r="W2055">
        <v>13</v>
      </c>
      <c r="X2055" t="s">
        <v>218</v>
      </c>
      <c r="Z2055" t="s">
        <v>219</v>
      </c>
      <c r="AC2055">
        <v>0</v>
      </c>
      <c r="AE2055">
        <v>0</v>
      </c>
      <c r="AI2055" t="s">
        <v>220</v>
      </c>
      <c r="AJ2055" t="s">
        <v>221</v>
      </c>
      <c r="AK2055" s="15">
        <v>37936</v>
      </c>
      <c r="AL2055">
        <v>10313.049999999999</v>
      </c>
      <c r="AM2055">
        <f t="shared" si="96"/>
        <v>50</v>
      </c>
      <c r="AN2055" t="str">
        <f t="shared" si="97"/>
        <v>49-53</v>
      </c>
      <c r="AO2055" t="str">
        <f t="shared" si="98"/>
        <v>10.000 a 11.999</v>
      </c>
    </row>
    <row r="2056" spans="1:41" x14ac:dyDescent="0.25">
      <c r="A2056" t="s">
        <v>7088</v>
      </c>
      <c r="B2056" t="s">
        <v>239</v>
      </c>
      <c r="C2056">
        <v>2327329</v>
      </c>
      <c r="D2056">
        <v>9468710602</v>
      </c>
      <c r="E2056" t="s">
        <v>7089</v>
      </c>
      <c r="F2056" t="s">
        <v>209</v>
      </c>
      <c r="G2056" t="s">
        <v>7090</v>
      </c>
      <c r="H2056" t="s">
        <v>225</v>
      </c>
      <c r="I2056" t="s">
        <v>212</v>
      </c>
      <c r="K2056" t="s">
        <v>213</v>
      </c>
      <c r="M2056">
        <v>491</v>
      </c>
      <c r="N2056" t="s">
        <v>935</v>
      </c>
      <c r="O2056" t="s">
        <v>244</v>
      </c>
      <c r="P2056">
        <v>211</v>
      </c>
      <c r="Q2056" t="s">
        <v>245</v>
      </c>
      <c r="R2056" t="s">
        <v>244</v>
      </c>
      <c r="T2056" t="s">
        <v>230</v>
      </c>
      <c r="U2056" t="s">
        <v>9756</v>
      </c>
      <c r="V2056">
        <v>4</v>
      </c>
      <c r="W2056">
        <v>5</v>
      </c>
      <c r="X2056" t="s">
        <v>218</v>
      </c>
      <c r="Z2056" t="s">
        <v>219</v>
      </c>
      <c r="AC2056">
        <v>0</v>
      </c>
      <c r="AE2056">
        <v>0</v>
      </c>
      <c r="AI2056" t="s">
        <v>220</v>
      </c>
      <c r="AJ2056" t="s">
        <v>221</v>
      </c>
      <c r="AK2056" s="15">
        <v>42569</v>
      </c>
      <c r="AL2056">
        <v>9919.9699999999993</v>
      </c>
      <c r="AM2056">
        <f t="shared" si="96"/>
        <v>34</v>
      </c>
      <c r="AN2056" t="str">
        <f t="shared" si="97"/>
        <v>34-38</v>
      </c>
      <c r="AO2056" t="str">
        <f t="shared" si="98"/>
        <v>8.000 a 9.999</v>
      </c>
    </row>
    <row r="2057" spans="1:41" x14ac:dyDescent="0.25">
      <c r="A2057" t="s">
        <v>7091</v>
      </c>
      <c r="B2057" t="s">
        <v>207</v>
      </c>
      <c r="C2057">
        <v>1827595</v>
      </c>
      <c r="D2057">
        <v>4361777659</v>
      </c>
      <c r="E2057" t="s">
        <v>7092</v>
      </c>
      <c r="F2057" t="s">
        <v>209</v>
      </c>
      <c r="G2057" t="s">
        <v>7093</v>
      </c>
      <c r="H2057" t="s">
        <v>225</v>
      </c>
      <c r="I2057" t="s">
        <v>212</v>
      </c>
      <c r="K2057" t="s">
        <v>213</v>
      </c>
      <c r="M2057">
        <v>298</v>
      </c>
      <c r="N2057" t="s">
        <v>554</v>
      </c>
      <c r="O2057" t="s">
        <v>362</v>
      </c>
      <c r="P2057">
        <v>298</v>
      </c>
      <c r="Q2057" t="s">
        <v>554</v>
      </c>
      <c r="R2057" t="s">
        <v>362</v>
      </c>
      <c r="T2057" t="s">
        <v>217</v>
      </c>
      <c r="U2057" t="s">
        <v>9755</v>
      </c>
      <c r="V2057">
        <v>4</v>
      </c>
      <c r="W2057">
        <v>8</v>
      </c>
      <c r="X2057" t="s">
        <v>218</v>
      </c>
      <c r="Z2057" t="s">
        <v>219</v>
      </c>
      <c r="AC2057">
        <v>0</v>
      </c>
      <c r="AE2057">
        <v>0</v>
      </c>
      <c r="AI2057" t="s">
        <v>220</v>
      </c>
      <c r="AJ2057" t="s">
        <v>221</v>
      </c>
      <c r="AK2057" s="15">
        <v>40512</v>
      </c>
      <c r="AL2057">
        <v>5022.3900000000003</v>
      </c>
      <c r="AM2057">
        <f t="shared" si="96"/>
        <v>45</v>
      </c>
      <c r="AN2057" t="str">
        <f t="shared" si="97"/>
        <v>44-48</v>
      </c>
      <c r="AO2057" t="str">
        <f t="shared" si="98"/>
        <v>4.000 a 5.999</v>
      </c>
    </row>
    <row r="2058" spans="1:41" x14ac:dyDescent="0.25">
      <c r="A2058" t="s">
        <v>7094</v>
      </c>
      <c r="B2058" t="s">
        <v>239</v>
      </c>
      <c r="C2058">
        <v>1455020</v>
      </c>
      <c r="D2058">
        <v>3329927640</v>
      </c>
      <c r="E2058" t="s">
        <v>7095</v>
      </c>
      <c r="F2058" t="s">
        <v>209</v>
      </c>
      <c r="G2058" t="s">
        <v>7096</v>
      </c>
      <c r="H2058" t="s">
        <v>225</v>
      </c>
      <c r="I2058" t="s">
        <v>212</v>
      </c>
      <c r="K2058" t="s">
        <v>213</v>
      </c>
      <c r="L2058" t="s">
        <v>1109</v>
      </c>
      <c r="M2058">
        <v>469</v>
      </c>
      <c r="N2058" t="s">
        <v>2078</v>
      </c>
      <c r="O2058" t="s">
        <v>244</v>
      </c>
      <c r="P2058">
        <v>211</v>
      </c>
      <c r="Q2058" t="s">
        <v>245</v>
      </c>
      <c r="R2058" t="s">
        <v>244</v>
      </c>
      <c r="T2058" t="s">
        <v>230</v>
      </c>
      <c r="U2058" t="s">
        <v>9756</v>
      </c>
      <c r="V2058">
        <v>4</v>
      </c>
      <c r="W2058">
        <v>12</v>
      </c>
      <c r="X2058" t="s">
        <v>218</v>
      </c>
      <c r="Z2058" t="s">
        <v>219</v>
      </c>
      <c r="AC2058">
        <v>0</v>
      </c>
      <c r="AE2058">
        <v>0</v>
      </c>
      <c r="AI2058" t="s">
        <v>220</v>
      </c>
      <c r="AJ2058" t="s">
        <v>221</v>
      </c>
      <c r="AK2058" s="15">
        <v>38139</v>
      </c>
      <c r="AL2058">
        <v>11571.18</v>
      </c>
      <c r="AM2058">
        <f t="shared" si="96"/>
        <v>46</v>
      </c>
      <c r="AN2058" t="str">
        <f t="shared" si="97"/>
        <v>44-48</v>
      </c>
      <c r="AO2058" t="str">
        <f t="shared" si="98"/>
        <v>10.000 a 11.999</v>
      </c>
    </row>
    <row r="2059" spans="1:41" x14ac:dyDescent="0.25">
      <c r="A2059" t="s">
        <v>7097</v>
      </c>
      <c r="B2059" t="s">
        <v>239</v>
      </c>
      <c r="C2059">
        <v>2521569</v>
      </c>
      <c r="D2059">
        <v>5491543616</v>
      </c>
      <c r="E2059" t="s">
        <v>7098</v>
      </c>
      <c r="F2059" t="s">
        <v>209</v>
      </c>
      <c r="G2059" t="s">
        <v>7099</v>
      </c>
      <c r="H2059" t="s">
        <v>225</v>
      </c>
      <c r="I2059" t="s">
        <v>212</v>
      </c>
      <c r="K2059" t="s">
        <v>213</v>
      </c>
      <c r="M2059">
        <v>769</v>
      </c>
      <c r="N2059" t="s">
        <v>288</v>
      </c>
      <c r="O2059" t="s">
        <v>283</v>
      </c>
      <c r="P2059">
        <v>746</v>
      </c>
      <c r="Q2059" t="s">
        <v>289</v>
      </c>
      <c r="R2059" t="s">
        <v>283</v>
      </c>
      <c r="T2059" t="s">
        <v>230</v>
      </c>
      <c r="U2059" t="s">
        <v>9756</v>
      </c>
      <c r="V2059">
        <v>3</v>
      </c>
      <c r="W2059">
        <v>8</v>
      </c>
      <c r="X2059" t="s">
        <v>218</v>
      </c>
      <c r="Z2059" t="s">
        <v>219</v>
      </c>
      <c r="AC2059">
        <v>0</v>
      </c>
      <c r="AE2059">
        <v>0</v>
      </c>
      <c r="AI2059" t="s">
        <v>220</v>
      </c>
      <c r="AJ2059" t="s">
        <v>304</v>
      </c>
      <c r="AK2059" s="15">
        <v>40801</v>
      </c>
      <c r="AL2059">
        <v>10146.42</v>
      </c>
      <c r="AM2059">
        <f t="shared" si="96"/>
        <v>40</v>
      </c>
      <c r="AN2059" t="str">
        <f t="shared" si="97"/>
        <v>39-43</v>
      </c>
      <c r="AO2059" t="str">
        <f t="shared" si="98"/>
        <v>10.000 a 11.999</v>
      </c>
    </row>
    <row r="2060" spans="1:41" x14ac:dyDescent="0.25">
      <c r="A2060" t="s">
        <v>7100</v>
      </c>
      <c r="B2060" t="s">
        <v>207</v>
      </c>
      <c r="C2060">
        <v>2125239</v>
      </c>
      <c r="D2060">
        <v>6847070633</v>
      </c>
      <c r="E2060" t="s">
        <v>7101</v>
      </c>
      <c r="F2060" t="s">
        <v>209</v>
      </c>
      <c r="G2060" t="s">
        <v>7102</v>
      </c>
      <c r="H2060" t="s">
        <v>335</v>
      </c>
      <c r="I2060" t="s">
        <v>212</v>
      </c>
      <c r="K2060" t="s">
        <v>213</v>
      </c>
      <c r="M2060">
        <v>623</v>
      </c>
      <c r="N2060" t="s">
        <v>2015</v>
      </c>
      <c r="O2060" t="s">
        <v>215</v>
      </c>
      <c r="P2060">
        <v>262</v>
      </c>
      <c r="Q2060" t="s">
        <v>352</v>
      </c>
      <c r="R2060" t="s">
        <v>215</v>
      </c>
      <c r="T2060" t="s">
        <v>217</v>
      </c>
      <c r="U2060" t="s">
        <v>9754</v>
      </c>
      <c r="V2060">
        <v>4</v>
      </c>
      <c r="W2060">
        <v>6</v>
      </c>
      <c r="X2060" t="s">
        <v>218</v>
      </c>
      <c r="Z2060" t="s">
        <v>219</v>
      </c>
      <c r="AC2060">
        <v>0</v>
      </c>
      <c r="AE2060">
        <v>0</v>
      </c>
      <c r="AI2060" t="s">
        <v>220</v>
      </c>
      <c r="AJ2060" t="s">
        <v>221</v>
      </c>
      <c r="AK2060" s="15">
        <v>41788</v>
      </c>
      <c r="AL2060">
        <v>3434.01</v>
      </c>
      <c r="AM2060">
        <f t="shared" si="96"/>
        <v>35</v>
      </c>
      <c r="AN2060" t="str">
        <f t="shared" si="97"/>
        <v>34-38</v>
      </c>
      <c r="AO2060" t="str">
        <f t="shared" si="98"/>
        <v>2.000 a 3.999</v>
      </c>
    </row>
    <row r="2061" spans="1:41" x14ac:dyDescent="0.25">
      <c r="A2061" t="s">
        <v>7103</v>
      </c>
      <c r="B2061" t="s">
        <v>239</v>
      </c>
      <c r="C2061">
        <v>1435463</v>
      </c>
      <c r="D2061">
        <v>4673887689</v>
      </c>
      <c r="E2061" t="s">
        <v>997</v>
      </c>
      <c r="F2061" t="s">
        <v>209</v>
      </c>
      <c r="G2061" t="s">
        <v>7104</v>
      </c>
      <c r="H2061" t="s">
        <v>225</v>
      </c>
      <c r="I2061" t="s">
        <v>212</v>
      </c>
      <c r="K2061" t="s">
        <v>213</v>
      </c>
      <c r="L2061" t="s">
        <v>261</v>
      </c>
      <c r="M2061">
        <v>771</v>
      </c>
      <c r="N2061" t="s">
        <v>303</v>
      </c>
      <c r="O2061" t="s">
        <v>283</v>
      </c>
      <c r="P2061">
        <v>746</v>
      </c>
      <c r="Q2061" t="s">
        <v>289</v>
      </c>
      <c r="R2061" t="s">
        <v>283</v>
      </c>
      <c r="T2061" t="s">
        <v>217</v>
      </c>
      <c r="U2061" t="s">
        <v>9755</v>
      </c>
      <c r="V2061">
        <v>4</v>
      </c>
      <c r="W2061">
        <v>12</v>
      </c>
      <c r="X2061" t="s">
        <v>218</v>
      </c>
      <c r="Z2061" t="s">
        <v>219</v>
      </c>
      <c r="AC2061">
        <v>0</v>
      </c>
      <c r="AE2061">
        <v>0</v>
      </c>
      <c r="AI2061" t="s">
        <v>220</v>
      </c>
      <c r="AJ2061" t="s">
        <v>221</v>
      </c>
      <c r="AK2061" s="15">
        <v>37958</v>
      </c>
      <c r="AL2061">
        <v>5852.91</v>
      </c>
      <c r="AM2061">
        <f t="shared" si="96"/>
        <v>42</v>
      </c>
      <c r="AN2061" t="str">
        <f t="shared" si="97"/>
        <v>39-43</v>
      </c>
      <c r="AO2061" t="str">
        <f t="shared" si="98"/>
        <v>4.000 a 5.999</v>
      </c>
    </row>
    <row r="2062" spans="1:41" x14ac:dyDescent="0.25">
      <c r="A2062" t="s">
        <v>7105</v>
      </c>
      <c r="B2062" t="s">
        <v>207</v>
      </c>
      <c r="C2062">
        <v>3305281</v>
      </c>
      <c r="D2062">
        <v>9953727643</v>
      </c>
      <c r="E2062" t="s">
        <v>7106</v>
      </c>
      <c r="F2062" t="s">
        <v>209</v>
      </c>
      <c r="G2062" t="s">
        <v>7107</v>
      </c>
      <c r="H2062" t="s">
        <v>211</v>
      </c>
      <c r="I2062" t="s">
        <v>212</v>
      </c>
      <c r="K2062" t="s">
        <v>213</v>
      </c>
      <c r="M2062">
        <v>1182</v>
      </c>
      <c r="N2062" t="s">
        <v>2599</v>
      </c>
      <c r="O2062" t="s">
        <v>215</v>
      </c>
      <c r="P2062">
        <v>59</v>
      </c>
      <c r="Q2062" t="s">
        <v>251</v>
      </c>
      <c r="R2062" t="s">
        <v>215</v>
      </c>
      <c r="T2062" t="s">
        <v>327</v>
      </c>
      <c r="U2062" t="s">
        <v>9756</v>
      </c>
      <c r="V2062">
        <v>1</v>
      </c>
      <c r="W2062">
        <v>1</v>
      </c>
      <c r="X2062" t="s">
        <v>218</v>
      </c>
      <c r="Z2062" t="s">
        <v>219</v>
      </c>
      <c r="AC2062">
        <v>0</v>
      </c>
      <c r="AE2062">
        <v>0</v>
      </c>
      <c r="AI2062" t="s">
        <v>220</v>
      </c>
      <c r="AJ2062" t="s">
        <v>221</v>
      </c>
      <c r="AK2062" s="15">
        <v>44789</v>
      </c>
      <c r="AL2062">
        <v>5434.85</v>
      </c>
      <c r="AM2062">
        <f t="shared" si="96"/>
        <v>28</v>
      </c>
      <c r="AN2062" t="str">
        <f t="shared" si="97"/>
        <v>24-28</v>
      </c>
      <c r="AO2062" t="str">
        <f t="shared" si="98"/>
        <v>4.000 a 5.999</v>
      </c>
    </row>
    <row r="2063" spans="1:41" x14ac:dyDescent="0.25">
      <c r="A2063" t="s">
        <v>7108</v>
      </c>
      <c r="B2063" t="s">
        <v>239</v>
      </c>
      <c r="C2063">
        <v>1854934</v>
      </c>
      <c r="D2063">
        <v>5598035677</v>
      </c>
      <c r="E2063" t="s">
        <v>7109</v>
      </c>
      <c r="F2063" t="s">
        <v>209</v>
      </c>
      <c r="G2063" t="s">
        <v>7110</v>
      </c>
      <c r="H2063" t="s">
        <v>225</v>
      </c>
      <c r="I2063" t="s">
        <v>212</v>
      </c>
      <c r="K2063" t="s">
        <v>213</v>
      </c>
      <c r="M2063">
        <v>481</v>
      </c>
      <c r="N2063" t="s">
        <v>542</v>
      </c>
      <c r="O2063" t="s">
        <v>244</v>
      </c>
      <c r="P2063">
        <v>211</v>
      </c>
      <c r="Q2063" t="s">
        <v>245</v>
      </c>
      <c r="R2063" t="s">
        <v>244</v>
      </c>
      <c r="T2063" t="s">
        <v>217</v>
      </c>
      <c r="U2063" t="s">
        <v>9756</v>
      </c>
      <c r="V2063">
        <v>4</v>
      </c>
      <c r="W2063">
        <v>8</v>
      </c>
      <c r="X2063" t="s">
        <v>218</v>
      </c>
      <c r="Z2063" t="s">
        <v>219</v>
      </c>
      <c r="AC2063">
        <v>0</v>
      </c>
      <c r="AE2063">
        <v>0</v>
      </c>
      <c r="AI2063" t="s">
        <v>220</v>
      </c>
      <c r="AJ2063" t="s">
        <v>221</v>
      </c>
      <c r="AK2063" s="15">
        <v>40618</v>
      </c>
      <c r="AL2063">
        <v>12110.89</v>
      </c>
      <c r="AM2063">
        <f t="shared" si="96"/>
        <v>41</v>
      </c>
      <c r="AN2063" t="str">
        <f t="shared" si="97"/>
        <v>39-43</v>
      </c>
      <c r="AO2063" t="str">
        <f t="shared" si="98"/>
        <v>12.000 a 13.999</v>
      </c>
    </row>
    <row r="2064" spans="1:41" x14ac:dyDescent="0.25">
      <c r="A2064" t="s">
        <v>7111</v>
      </c>
      <c r="B2064" t="s">
        <v>207</v>
      </c>
      <c r="C2064">
        <v>1958285</v>
      </c>
      <c r="D2064">
        <v>4893890905</v>
      </c>
      <c r="E2064" t="s">
        <v>7112</v>
      </c>
      <c r="F2064" t="s">
        <v>209</v>
      </c>
      <c r="G2064" t="s">
        <v>7113</v>
      </c>
      <c r="H2064" t="s">
        <v>225</v>
      </c>
      <c r="I2064" t="s">
        <v>212</v>
      </c>
      <c r="K2064" t="s">
        <v>295</v>
      </c>
      <c r="M2064">
        <v>131</v>
      </c>
      <c r="N2064" t="s">
        <v>357</v>
      </c>
      <c r="O2064" t="s">
        <v>215</v>
      </c>
      <c r="P2064">
        <v>131</v>
      </c>
      <c r="Q2064" t="s">
        <v>357</v>
      </c>
      <c r="R2064" t="s">
        <v>215</v>
      </c>
      <c r="T2064" t="s">
        <v>217</v>
      </c>
      <c r="U2064" t="s">
        <v>9755</v>
      </c>
      <c r="V2064">
        <v>4</v>
      </c>
      <c r="W2064">
        <v>7</v>
      </c>
      <c r="X2064" t="s">
        <v>218</v>
      </c>
      <c r="Z2064" t="s">
        <v>219</v>
      </c>
      <c r="AC2064">
        <v>26440</v>
      </c>
      <c r="AD2064" t="s">
        <v>7114</v>
      </c>
      <c r="AE2064">
        <v>0</v>
      </c>
      <c r="AI2064" t="s">
        <v>220</v>
      </c>
      <c r="AJ2064" t="s">
        <v>221</v>
      </c>
      <c r="AK2064" s="15">
        <v>43693</v>
      </c>
      <c r="AL2064">
        <v>5144.88</v>
      </c>
      <c r="AM2064">
        <f t="shared" si="96"/>
        <v>37</v>
      </c>
      <c r="AN2064" t="str">
        <f t="shared" si="97"/>
        <v>34-38</v>
      </c>
      <c r="AO2064" t="str">
        <f t="shared" si="98"/>
        <v>4.000 a 5.999</v>
      </c>
    </row>
    <row r="2065" spans="1:41" x14ac:dyDescent="0.25">
      <c r="A2065" t="s">
        <v>7115</v>
      </c>
      <c r="B2065" t="s">
        <v>239</v>
      </c>
      <c r="C2065">
        <v>1435076</v>
      </c>
      <c r="D2065">
        <v>5675231609</v>
      </c>
      <c r="E2065" t="s">
        <v>7116</v>
      </c>
      <c r="F2065" t="s">
        <v>209</v>
      </c>
      <c r="G2065" t="s">
        <v>2559</v>
      </c>
      <c r="H2065" t="s">
        <v>211</v>
      </c>
      <c r="I2065" t="s">
        <v>212</v>
      </c>
      <c r="K2065" t="s">
        <v>213</v>
      </c>
      <c r="L2065" t="s">
        <v>1228</v>
      </c>
      <c r="M2065">
        <v>212</v>
      </c>
      <c r="N2065" t="s">
        <v>1668</v>
      </c>
      <c r="O2065" t="s">
        <v>244</v>
      </c>
      <c r="P2065">
        <v>211</v>
      </c>
      <c r="Q2065" t="s">
        <v>245</v>
      </c>
      <c r="R2065" t="s">
        <v>244</v>
      </c>
      <c r="T2065" t="s">
        <v>217</v>
      </c>
      <c r="U2065" t="s">
        <v>9755</v>
      </c>
      <c r="V2065">
        <v>4</v>
      </c>
      <c r="W2065">
        <v>13</v>
      </c>
      <c r="X2065" t="s">
        <v>218</v>
      </c>
      <c r="Z2065" t="s">
        <v>219</v>
      </c>
      <c r="AC2065">
        <v>0</v>
      </c>
      <c r="AE2065">
        <v>0</v>
      </c>
      <c r="AI2065" t="s">
        <v>220</v>
      </c>
      <c r="AJ2065" t="s">
        <v>221</v>
      </c>
      <c r="AK2065" s="15">
        <v>37950</v>
      </c>
      <c r="AL2065">
        <v>4483.08</v>
      </c>
      <c r="AM2065">
        <f t="shared" si="96"/>
        <v>41</v>
      </c>
      <c r="AN2065" t="str">
        <f t="shared" si="97"/>
        <v>39-43</v>
      </c>
      <c r="AO2065" t="str">
        <f t="shared" si="98"/>
        <v>4.000 a 5.999</v>
      </c>
    </row>
    <row r="2066" spans="1:41" x14ac:dyDescent="0.25">
      <c r="A2066" t="s">
        <v>7117</v>
      </c>
      <c r="B2066" t="s">
        <v>207</v>
      </c>
      <c r="C2066">
        <v>412409</v>
      </c>
      <c r="D2066">
        <v>49750224604</v>
      </c>
      <c r="E2066" t="s">
        <v>7118</v>
      </c>
      <c r="F2066" t="s">
        <v>233</v>
      </c>
      <c r="G2066" t="s">
        <v>7119</v>
      </c>
      <c r="H2066" t="s">
        <v>225</v>
      </c>
      <c r="I2066" t="s">
        <v>212</v>
      </c>
      <c r="K2066" t="s">
        <v>213</v>
      </c>
      <c r="L2066" t="s">
        <v>261</v>
      </c>
      <c r="M2066">
        <v>166</v>
      </c>
      <c r="N2066" t="s">
        <v>7120</v>
      </c>
      <c r="O2066" t="s">
        <v>215</v>
      </c>
      <c r="P2066">
        <v>131</v>
      </c>
      <c r="Q2066" t="s">
        <v>357</v>
      </c>
      <c r="R2066" t="s">
        <v>215</v>
      </c>
      <c r="T2066" t="s">
        <v>217</v>
      </c>
      <c r="U2066" t="s">
        <v>9755</v>
      </c>
      <c r="V2066">
        <v>4</v>
      </c>
      <c r="W2066">
        <v>16</v>
      </c>
      <c r="X2066" t="s">
        <v>218</v>
      </c>
      <c r="Z2066" t="s">
        <v>219</v>
      </c>
      <c r="AC2066">
        <v>0</v>
      </c>
      <c r="AE2066">
        <v>0</v>
      </c>
      <c r="AI2066" t="s">
        <v>220</v>
      </c>
      <c r="AJ2066" t="s">
        <v>221</v>
      </c>
      <c r="AK2066" s="15">
        <v>31017</v>
      </c>
      <c r="AL2066">
        <v>10939.7</v>
      </c>
      <c r="AM2066">
        <f t="shared" si="96"/>
        <v>59</v>
      </c>
      <c r="AN2066" t="str">
        <f t="shared" si="97"/>
        <v>59-63</v>
      </c>
      <c r="AO2066" t="str">
        <f t="shared" si="98"/>
        <v>10.000 a 11.999</v>
      </c>
    </row>
    <row r="2067" spans="1:41" x14ac:dyDescent="0.25">
      <c r="A2067" t="s">
        <v>7121</v>
      </c>
      <c r="B2067" t="s">
        <v>207</v>
      </c>
      <c r="C2067">
        <v>2344712</v>
      </c>
      <c r="D2067">
        <v>6392045627</v>
      </c>
      <c r="E2067" t="s">
        <v>7122</v>
      </c>
      <c r="F2067" t="s">
        <v>233</v>
      </c>
      <c r="G2067" t="s">
        <v>7123</v>
      </c>
      <c r="H2067" t="s">
        <v>225</v>
      </c>
      <c r="I2067" t="s">
        <v>212</v>
      </c>
      <c r="K2067" t="s">
        <v>213</v>
      </c>
      <c r="M2067">
        <v>723</v>
      </c>
      <c r="N2067" t="s">
        <v>1032</v>
      </c>
      <c r="O2067" t="s">
        <v>215</v>
      </c>
      <c r="P2067">
        <v>585</v>
      </c>
      <c r="Q2067" t="s">
        <v>1033</v>
      </c>
      <c r="R2067" t="s">
        <v>215</v>
      </c>
      <c r="T2067" t="s">
        <v>230</v>
      </c>
      <c r="U2067" t="s">
        <v>9754</v>
      </c>
      <c r="V2067">
        <v>4</v>
      </c>
      <c r="W2067">
        <v>5</v>
      </c>
      <c r="X2067" t="s">
        <v>218</v>
      </c>
      <c r="Z2067" t="s">
        <v>219</v>
      </c>
      <c r="AC2067">
        <v>0</v>
      </c>
      <c r="AE2067">
        <v>0</v>
      </c>
      <c r="AI2067" t="s">
        <v>220</v>
      </c>
      <c r="AJ2067" t="s">
        <v>221</v>
      </c>
      <c r="AK2067" s="15">
        <v>42688</v>
      </c>
      <c r="AL2067">
        <v>3946.64</v>
      </c>
      <c r="AM2067">
        <f t="shared" si="96"/>
        <v>38</v>
      </c>
      <c r="AN2067" t="str">
        <f t="shared" si="97"/>
        <v>34-38</v>
      </c>
      <c r="AO2067" t="str">
        <f t="shared" si="98"/>
        <v>2.000 a 3.999</v>
      </c>
    </row>
    <row r="2068" spans="1:41" x14ac:dyDescent="0.25">
      <c r="A2068" t="s">
        <v>7124</v>
      </c>
      <c r="B2068" t="s">
        <v>239</v>
      </c>
      <c r="C2068">
        <v>1364529</v>
      </c>
      <c r="D2068">
        <v>70566615649</v>
      </c>
      <c r="E2068" t="s">
        <v>7125</v>
      </c>
      <c r="F2068" t="s">
        <v>233</v>
      </c>
      <c r="G2068" t="s">
        <v>7126</v>
      </c>
      <c r="H2068" t="s">
        <v>211</v>
      </c>
      <c r="I2068" t="s">
        <v>212</v>
      </c>
      <c r="K2068" t="s">
        <v>213</v>
      </c>
      <c r="L2068" t="s">
        <v>235</v>
      </c>
      <c r="M2068">
        <v>769</v>
      </c>
      <c r="N2068" t="s">
        <v>288</v>
      </c>
      <c r="O2068" t="s">
        <v>283</v>
      </c>
      <c r="P2068">
        <v>746</v>
      </c>
      <c r="Q2068" t="s">
        <v>289</v>
      </c>
      <c r="R2068" t="s">
        <v>283</v>
      </c>
      <c r="T2068" t="s">
        <v>252</v>
      </c>
      <c r="U2068" t="s">
        <v>9755</v>
      </c>
      <c r="V2068">
        <v>1</v>
      </c>
      <c r="W2068">
        <v>13</v>
      </c>
      <c r="X2068" t="s">
        <v>218</v>
      </c>
      <c r="Z2068" t="s">
        <v>219</v>
      </c>
      <c r="AC2068">
        <v>0</v>
      </c>
      <c r="AE2068">
        <v>0</v>
      </c>
      <c r="AI2068" t="s">
        <v>220</v>
      </c>
      <c r="AJ2068" t="s">
        <v>291</v>
      </c>
      <c r="AK2068" s="15">
        <v>37572</v>
      </c>
      <c r="AL2068">
        <v>6238.77</v>
      </c>
      <c r="AM2068">
        <f t="shared" si="96"/>
        <v>50</v>
      </c>
      <c r="AN2068" t="str">
        <f t="shared" si="97"/>
        <v>49-53</v>
      </c>
      <c r="AO2068" t="str">
        <f t="shared" si="98"/>
        <v>6.000 a 7.999</v>
      </c>
    </row>
    <row r="2069" spans="1:41" x14ac:dyDescent="0.25">
      <c r="A2069" t="s">
        <v>7127</v>
      </c>
      <c r="B2069" t="s">
        <v>239</v>
      </c>
      <c r="C2069">
        <v>1123497</v>
      </c>
      <c r="D2069">
        <v>55029752668</v>
      </c>
      <c r="E2069" t="s">
        <v>7128</v>
      </c>
      <c r="F2069" t="s">
        <v>209</v>
      </c>
      <c r="G2069" t="s">
        <v>7129</v>
      </c>
      <c r="H2069" t="s">
        <v>335</v>
      </c>
      <c r="I2069" t="s">
        <v>212</v>
      </c>
      <c r="K2069" t="s">
        <v>213</v>
      </c>
      <c r="L2069" t="s">
        <v>6670</v>
      </c>
      <c r="M2069">
        <v>488</v>
      </c>
      <c r="N2069" t="s">
        <v>393</v>
      </c>
      <c r="O2069" t="s">
        <v>244</v>
      </c>
      <c r="P2069">
        <v>211</v>
      </c>
      <c r="Q2069" t="s">
        <v>245</v>
      </c>
      <c r="R2069" t="s">
        <v>244</v>
      </c>
      <c r="T2069" t="s">
        <v>217</v>
      </c>
      <c r="U2069" t="s">
        <v>9755</v>
      </c>
      <c r="V2069">
        <v>4</v>
      </c>
      <c r="W2069">
        <v>16</v>
      </c>
      <c r="X2069" t="s">
        <v>218</v>
      </c>
      <c r="Z2069" t="s">
        <v>219</v>
      </c>
      <c r="AC2069">
        <v>0</v>
      </c>
      <c r="AE2069">
        <v>0</v>
      </c>
      <c r="AI2069" t="s">
        <v>220</v>
      </c>
      <c r="AJ2069" t="s">
        <v>221</v>
      </c>
      <c r="AK2069" s="15">
        <v>34716</v>
      </c>
      <c r="AL2069">
        <v>10252.02</v>
      </c>
      <c r="AM2069">
        <f t="shared" si="96"/>
        <v>60</v>
      </c>
      <c r="AN2069" t="str">
        <f t="shared" si="97"/>
        <v>59-63</v>
      </c>
      <c r="AO2069" t="str">
        <f t="shared" si="98"/>
        <v>10.000 a 11.999</v>
      </c>
    </row>
    <row r="2070" spans="1:41" x14ac:dyDescent="0.25">
      <c r="A2070" t="s">
        <v>7130</v>
      </c>
      <c r="B2070" t="s">
        <v>207</v>
      </c>
      <c r="C2070">
        <v>3249426</v>
      </c>
      <c r="D2070">
        <v>942190955</v>
      </c>
      <c r="E2070" t="s">
        <v>1684</v>
      </c>
      <c r="F2070" t="s">
        <v>209</v>
      </c>
      <c r="G2070" t="s">
        <v>7131</v>
      </c>
      <c r="H2070" t="s">
        <v>529</v>
      </c>
      <c r="I2070" t="s">
        <v>212</v>
      </c>
      <c r="K2070" t="s">
        <v>4201</v>
      </c>
      <c r="M2070">
        <v>92</v>
      </c>
      <c r="N2070" t="s">
        <v>724</v>
      </c>
      <c r="O2070" t="s">
        <v>228</v>
      </c>
      <c r="P2070">
        <v>92</v>
      </c>
      <c r="Q2070" t="s">
        <v>724</v>
      </c>
      <c r="R2070" t="s">
        <v>228</v>
      </c>
      <c r="T2070" t="s">
        <v>263</v>
      </c>
      <c r="U2070" t="s">
        <v>9756</v>
      </c>
      <c r="V2070">
        <v>1</v>
      </c>
      <c r="W2070">
        <v>1</v>
      </c>
      <c r="X2070" t="s">
        <v>218</v>
      </c>
      <c r="Z2070" t="s">
        <v>219</v>
      </c>
      <c r="AC2070">
        <v>0</v>
      </c>
      <c r="AE2070">
        <v>0</v>
      </c>
      <c r="AI2070" t="s">
        <v>220</v>
      </c>
      <c r="AJ2070" t="s">
        <v>221</v>
      </c>
      <c r="AK2070" s="15">
        <v>44424</v>
      </c>
      <c r="AL2070">
        <v>7734.21</v>
      </c>
      <c r="AM2070">
        <f t="shared" si="96"/>
        <v>32</v>
      </c>
      <c r="AN2070" t="str">
        <f t="shared" si="97"/>
        <v>29-33</v>
      </c>
      <c r="AO2070" t="str">
        <f t="shared" si="98"/>
        <v>6.000 a 7.999</v>
      </c>
    </row>
    <row r="2071" spans="1:41" x14ac:dyDescent="0.25">
      <c r="A2071" t="s">
        <v>7132</v>
      </c>
      <c r="B2071" t="s">
        <v>207</v>
      </c>
      <c r="C2071">
        <v>3021056</v>
      </c>
      <c r="D2071">
        <v>2999124180</v>
      </c>
      <c r="E2071" t="s">
        <v>7133</v>
      </c>
      <c r="F2071" t="s">
        <v>209</v>
      </c>
      <c r="G2071" t="s">
        <v>7134</v>
      </c>
      <c r="H2071" t="s">
        <v>225</v>
      </c>
      <c r="I2071" t="s">
        <v>212</v>
      </c>
      <c r="K2071" t="s">
        <v>242</v>
      </c>
      <c r="M2071">
        <v>954</v>
      </c>
      <c r="N2071" t="s">
        <v>6462</v>
      </c>
      <c r="O2071" t="s">
        <v>215</v>
      </c>
      <c r="P2071">
        <v>944</v>
      </c>
      <c r="Q2071" t="s">
        <v>313</v>
      </c>
      <c r="R2071" t="s">
        <v>215</v>
      </c>
      <c r="T2071" t="s">
        <v>217</v>
      </c>
      <c r="U2071" t="s">
        <v>9756</v>
      </c>
      <c r="V2071">
        <v>4</v>
      </c>
      <c r="W2071">
        <v>4</v>
      </c>
      <c r="X2071" t="s">
        <v>218</v>
      </c>
      <c r="Z2071" t="s">
        <v>219</v>
      </c>
      <c r="AC2071">
        <v>0</v>
      </c>
      <c r="AE2071">
        <v>0</v>
      </c>
      <c r="AI2071" t="s">
        <v>220</v>
      </c>
      <c r="AJ2071" t="s">
        <v>221</v>
      </c>
      <c r="AK2071" s="15">
        <v>43157</v>
      </c>
      <c r="AL2071">
        <v>6837.25</v>
      </c>
      <c r="AM2071">
        <f t="shared" si="96"/>
        <v>30</v>
      </c>
      <c r="AN2071" t="str">
        <f t="shared" si="97"/>
        <v>29-33</v>
      </c>
      <c r="AO2071" t="str">
        <f t="shared" si="98"/>
        <v>6.000 a 7.999</v>
      </c>
    </row>
    <row r="2072" spans="1:41" x14ac:dyDescent="0.25">
      <c r="A2072" t="s">
        <v>7135</v>
      </c>
      <c r="B2072" t="s">
        <v>207</v>
      </c>
      <c r="C2072">
        <v>411245</v>
      </c>
      <c r="D2072">
        <v>21187762687</v>
      </c>
      <c r="E2072" t="s">
        <v>7136</v>
      </c>
      <c r="F2072" t="s">
        <v>233</v>
      </c>
      <c r="G2072" t="s">
        <v>7137</v>
      </c>
      <c r="H2072" t="s">
        <v>211</v>
      </c>
      <c r="I2072" t="s">
        <v>212</v>
      </c>
      <c r="K2072" t="s">
        <v>213</v>
      </c>
      <c r="L2072" t="s">
        <v>1657</v>
      </c>
      <c r="M2072">
        <v>89</v>
      </c>
      <c r="N2072" t="s">
        <v>679</v>
      </c>
      <c r="O2072" t="s">
        <v>215</v>
      </c>
      <c r="P2072">
        <v>89</v>
      </c>
      <c r="Q2072" t="s">
        <v>679</v>
      </c>
      <c r="R2072" t="s">
        <v>215</v>
      </c>
      <c r="T2072" t="s">
        <v>449</v>
      </c>
      <c r="U2072" t="s">
        <v>9755</v>
      </c>
      <c r="V2072">
        <v>2</v>
      </c>
      <c r="W2072">
        <v>16</v>
      </c>
      <c r="X2072" t="s">
        <v>218</v>
      </c>
      <c r="Z2072" t="s">
        <v>219</v>
      </c>
      <c r="AC2072">
        <v>0</v>
      </c>
      <c r="AE2072">
        <v>0</v>
      </c>
      <c r="AI2072" t="s">
        <v>220</v>
      </c>
      <c r="AJ2072" t="s">
        <v>221</v>
      </c>
      <c r="AK2072" s="15">
        <v>28380</v>
      </c>
      <c r="AL2072">
        <v>6629.66</v>
      </c>
      <c r="AM2072">
        <f t="shared" si="96"/>
        <v>69</v>
      </c>
      <c r="AN2072" t="str">
        <f t="shared" si="97"/>
        <v>69 ou mais</v>
      </c>
      <c r="AO2072" t="str">
        <f t="shared" si="98"/>
        <v>6.000 a 7.999</v>
      </c>
    </row>
    <row r="2073" spans="1:41" x14ac:dyDescent="0.25">
      <c r="A2073" t="s">
        <v>7138</v>
      </c>
      <c r="B2073" t="s">
        <v>207</v>
      </c>
      <c r="C2073">
        <v>2090383</v>
      </c>
      <c r="D2073">
        <v>8061178699</v>
      </c>
      <c r="E2073" t="s">
        <v>7139</v>
      </c>
      <c r="F2073" t="s">
        <v>233</v>
      </c>
      <c r="G2073" t="s">
        <v>7140</v>
      </c>
      <c r="H2073" t="s">
        <v>225</v>
      </c>
      <c r="I2073" t="s">
        <v>212</v>
      </c>
      <c r="K2073" t="s">
        <v>213</v>
      </c>
      <c r="M2073">
        <v>793</v>
      </c>
      <c r="N2073" t="s">
        <v>553</v>
      </c>
      <c r="O2073" t="s">
        <v>434</v>
      </c>
      <c r="P2073">
        <v>298</v>
      </c>
      <c r="Q2073" t="s">
        <v>554</v>
      </c>
      <c r="R2073" t="s">
        <v>362</v>
      </c>
      <c r="T2073" t="s">
        <v>217</v>
      </c>
      <c r="U2073" t="s">
        <v>9755</v>
      </c>
      <c r="V2073">
        <v>3</v>
      </c>
      <c r="W2073">
        <v>6</v>
      </c>
      <c r="X2073" t="s">
        <v>218</v>
      </c>
      <c r="Z2073" t="s">
        <v>219</v>
      </c>
      <c r="AC2073">
        <v>0</v>
      </c>
      <c r="AE2073">
        <v>0</v>
      </c>
      <c r="AI2073" t="s">
        <v>220</v>
      </c>
      <c r="AJ2073" t="s">
        <v>221</v>
      </c>
      <c r="AK2073" s="15">
        <v>41683</v>
      </c>
      <c r="AL2073">
        <v>4157.95</v>
      </c>
      <c r="AM2073">
        <f t="shared" si="96"/>
        <v>34</v>
      </c>
      <c r="AN2073" t="str">
        <f t="shared" si="97"/>
        <v>34-38</v>
      </c>
      <c r="AO2073" t="str">
        <f t="shared" si="98"/>
        <v>4.000 a 5.999</v>
      </c>
    </row>
    <row r="2074" spans="1:41" x14ac:dyDescent="0.25">
      <c r="A2074" t="s">
        <v>7141</v>
      </c>
      <c r="B2074" t="s">
        <v>207</v>
      </c>
      <c r="C2074">
        <v>1673067</v>
      </c>
      <c r="D2074">
        <v>2764861613</v>
      </c>
      <c r="E2074" t="s">
        <v>7142</v>
      </c>
      <c r="F2074" t="s">
        <v>209</v>
      </c>
      <c r="G2074" t="s">
        <v>7143</v>
      </c>
      <c r="H2074" t="s">
        <v>335</v>
      </c>
      <c r="I2074" t="s">
        <v>212</v>
      </c>
      <c r="K2074" t="s">
        <v>213</v>
      </c>
      <c r="L2074" t="s">
        <v>235</v>
      </c>
      <c r="M2074">
        <v>578</v>
      </c>
      <c r="N2074" t="s">
        <v>7144</v>
      </c>
      <c r="O2074" t="s">
        <v>237</v>
      </c>
      <c r="P2074">
        <v>1158</v>
      </c>
      <c r="Q2074" t="s">
        <v>6170</v>
      </c>
      <c r="R2074" t="s">
        <v>237</v>
      </c>
      <c r="T2074" t="s">
        <v>230</v>
      </c>
      <c r="U2074" t="s">
        <v>9755</v>
      </c>
      <c r="V2074">
        <v>4</v>
      </c>
      <c r="W2074">
        <v>10</v>
      </c>
      <c r="X2074" t="s">
        <v>218</v>
      </c>
      <c r="Z2074" t="s">
        <v>219</v>
      </c>
      <c r="AB2074" t="s">
        <v>1519</v>
      </c>
      <c r="AC2074">
        <v>0</v>
      </c>
      <c r="AE2074">
        <v>0</v>
      </c>
      <c r="AG2074" t="s">
        <v>7145</v>
      </c>
      <c r="AH2074" t="s">
        <v>7146</v>
      </c>
      <c r="AI2074" t="s">
        <v>220</v>
      </c>
      <c r="AJ2074" t="s">
        <v>221</v>
      </c>
      <c r="AK2074" s="15">
        <v>39835</v>
      </c>
      <c r="AL2074">
        <v>5989.26</v>
      </c>
      <c r="AM2074">
        <f t="shared" si="96"/>
        <v>47</v>
      </c>
      <c r="AN2074" t="str">
        <f t="shared" si="97"/>
        <v>44-48</v>
      </c>
      <c r="AO2074" t="str">
        <f t="shared" si="98"/>
        <v>4.000 a 5.999</v>
      </c>
    </row>
    <row r="2075" spans="1:41" x14ac:dyDescent="0.25">
      <c r="A2075" t="s">
        <v>7147</v>
      </c>
      <c r="B2075" t="s">
        <v>207</v>
      </c>
      <c r="C2075">
        <v>2954411</v>
      </c>
      <c r="D2075">
        <v>10124913660</v>
      </c>
      <c r="E2075" t="s">
        <v>7148</v>
      </c>
      <c r="F2075" t="s">
        <v>233</v>
      </c>
      <c r="G2075" t="s">
        <v>7149</v>
      </c>
      <c r="H2075" t="s">
        <v>211</v>
      </c>
      <c r="I2075" t="s">
        <v>212</v>
      </c>
      <c r="K2075" t="s">
        <v>213</v>
      </c>
      <c r="M2075">
        <v>815</v>
      </c>
      <c r="N2075" t="s">
        <v>1910</v>
      </c>
      <c r="O2075" t="s">
        <v>215</v>
      </c>
      <c r="P2075">
        <v>808</v>
      </c>
      <c r="Q2075" t="s">
        <v>583</v>
      </c>
      <c r="R2075" t="s">
        <v>215</v>
      </c>
      <c r="T2075" t="s">
        <v>252</v>
      </c>
      <c r="U2075" t="s">
        <v>9755</v>
      </c>
      <c r="V2075">
        <v>4</v>
      </c>
      <c r="W2075">
        <v>7</v>
      </c>
      <c r="X2075" t="s">
        <v>218</v>
      </c>
      <c r="Z2075" t="s">
        <v>219</v>
      </c>
      <c r="AC2075">
        <v>0</v>
      </c>
      <c r="AE2075">
        <v>0</v>
      </c>
      <c r="AI2075" t="s">
        <v>220</v>
      </c>
      <c r="AJ2075" t="s">
        <v>221</v>
      </c>
      <c r="AK2075" s="15">
        <v>41393</v>
      </c>
      <c r="AL2075">
        <v>4315.96</v>
      </c>
      <c r="AM2075">
        <f t="shared" si="96"/>
        <v>29</v>
      </c>
      <c r="AN2075" t="str">
        <f t="shared" si="97"/>
        <v>29-33</v>
      </c>
      <c r="AO2075" t="str">
        <f t="shared" si="98"/>
        <v>4.000 a 5.999</v>
      </c>
    </row>
    <row r="2076" spans="1:41" x14ac:dyDescent="0.25">
      <c r="A2076" t="s">
        <v>7150</v>
      </c>
      <c r="B2076" t="s">
        <v>207</v>
      </c>
      <c r="C2076">
        <v>2367436</v>
      </c>
      <c r="D2076">
        <v>4288164605</v>
      </c>
      <c r="E2076" t="s">
        <v>7151</v>
      </c>
      <c r="F2076" t="s">
        <v>209</v>
      </c>
      <c r="G2076" t="s">
        <v>7152</v>
      </c>
      <c r="H2076" t="s">
        <v>211</v>
      </c>
      <c r="I2076" t="s">
        <v>212</v>
      </c>
      <c r="K2076" t="s">
        <v>213</v>
      </c>
      <c r="L2076" t="s">
        <v>261</v>
      </c>
      <c r="M2076">
        <v>349</v>
      </c>
      <c r="N2076" t="s">
        <v>277</v>
      </c>
      <c r="O2076" t="s">
        <v>215</v>
      </c>
      <c r="P2076">
        <v>0</v>
      </c>
      <c r="T2076" t="s">
        <v>2442</v>
      </c>
      <c r="X2076" t="s">
        <v>761</v>
      </c>
      <c r="Z2076" t="s">
        <v>219</v>
      </c>
      <c r="AC2076">
        <v>0</v>
      </c>
      <c r="AE2076">
        <v>0</v>
      </c>
      <c r="AI2076" t="s">
        <v>220</v>
      </c>
      <c r="AJ2076" t="s">
        <v>762</v>
      </c>
      <c r="AK2076" s="15">
        <v>44034</v>
      </c>
      <c r="AL2076">
        <v>0</v>
      </c>
      <c r="AM2076">
        <f t="shared" si="96"/>
        <v>44</v>
      </c>
      <c r="AN2076" t="str">
        <f t="shared" si="97"/>
        <v>44-48</v>
      </c>
      <c r="AO2076" t="str">
        <f t="shared" si="98"/>
        <v>até 1.999</v>
      </c>
    </row>
    <row r="2077" spans="1:41" x14ac:dyDescent="0.25">
      <c r="A2077" t="s">
        <v>7153</v>
      </c>
      <c r="B2077" t="s">
        <v>207</v>
      </c>
      <c r="C2077">
        <v>2708977</v>
      </c>
      <c r="D2077">
        <v>7265313674</v>
      </c>
      <c r="E2077" t="s">
        <v>7154</v>
      </c>
      <c r="F2077" t="s">
        <v>209</v>
      </c>
      <c r="G2077" t="s">
        <v>7155</v>
      </c>
      <c r="H2077" t="s">
        <v>225</v>
      </c>
      <c r="I2077" t="s">
        <v>212</v>
      </c>
      <c r="K2077" t="s">
        <v>213</v>
      </c>
      <c r="M2077">
        <v>443</v>
      </c>
      <c r="N2077" t="s">
        <v>2068</v>
      </c>
      <c r="O2077" t="s">
        <v>215</v>
      </c>
      <c r="P2077">
        <v>131</v>
      </c>
      <c r="Q2077" t="s">
        <v>357</v>
      </c>
      <c r="R2077" t="s">
        <v>215</v>
      </c>
      <c r="S2077" t="s">
        <v>2106</v>
      </c>
      <c r="T2077" t="s">
        <v>217</v>
      </c>
      <c r="U2077" t="s">
        <v>9755</v>
      </c>
      <c r="V2077">
        <v>4</v>
      </c>
      <c r="W2077">
        <v>5</v>
      </c>
      <c r="X2077" t="s">
        <v>218</v>
      </c>
      <c r="Z2077" t="s">
        <v>219</v>
      </c>
      <c r="AC2077">
        <v>0</v>
      </c>
      <c r="AE2077">
        <v>0</v>
      </c>
      <c r="AI2077" t="s">
        <v>220</v>
      </c>
      <c r="AJ2077" t="s">
        <v>221</v>
      </c>
      <c r="AK2077" s="15">
        <v>42285</v>
      </c>
      <c r="AL2077">
        <v>4157.95</v>
      </c>
      <c r="AM2077">
        <f t="shared" si="96"/>
        <v>36</v>
      </c>
      <c r="AN2077" t="str">
        <f t="shared" si="97"/>
        <v>34-38</v>
      </c>
      <c r="AO2077" t="str">
        <f t="shared" si="98"/>
        <v>4.000 a 5.999</v>
      </c>
    </row>
    <row r="2078" spans="1:41" x14ac:dyDescent="0.25">
      <c r="A2078" t="s">
        <v>7156</v>
      </c>
      <c r="B2078" t="s">
        <v>239</v>
      </c>
      <c r="C2078">
        <v>1123229</v>
      </c>
      <c r="D2078">
        <v>82834083649</v>
      </c>
      <c r="E2078" t="s">
        <v>2089</v>
      </c>
      <c r="F2078" t="s">
        <v>209</v>
      </c>
      <c r="G2078" t="s">
        <v>7157</v>
      </c>
      <c r="H2078" t="s">
        <v>225</v>
      </c>
      <c r="I2078" t="s">
        <v>212</v>
      </c>
      <c r="K2078" t="s">
        <v>242</v>
      </c>
      <c r="L2078" t="s">
        <v>405</v>
      </c>
      <c r="M2078">
        <v>493</v>
      </c>
      <c r="N2078" t="s">
        <v>3348</v>
      </c>
      <c r="O2078" t="s">
        <v>244</v>
      </c>
      <c r="P2078">
        <v>211</v>
      </c>
      <c r="Q2078" t="s">
        <v>245</v>
      </c>
      <c r="R2078" t="s">
        <v>244</v>
      </c>
      <c r="T2078" t="s">
        <v>217</v>
      </c>
      <c r="U2078" t="s">
        <v>9755</v>
      </c>
      <c r="V2078">
        <v>4</v>
      </c>
      <c r="W2078">
        <v>16</v>
      </c>
      <c r="X2078" t="s">
        <v>218</v>
      </c>
      <c r="Z2078" t="s">
        <v>219</v>
      </c>
      <c r="AC2078">
        <v>0</v>
      </c>
      <c r="AE2078">
        <v>0</v>
      </c>
      <c r="AI2078" t="s">
        <v>220</v>
      </c>
      <c r="AJ2078" t="s">
        <v>221</v>
      </c>
      <c r="AK2078" s="15">
        <v>34351</v>
      </c>
      <c r="AL2078">
        <v>7821.38</v>
      </c>
      <c r="AM2078">
        <f t="shared" si="96"/>
        <v>51</v>
      </c>
      <c r="AN2078" t="str">
        <f t="shared" si="97"/>
        <v>49-53</v>
      </c>
      <c r="AO2078" t="str">
        <f t="shared" si="98"/>
        <v>6.000 a 7.999</v>
      </c>
    </row>
    <row r="2079" spans="1:41" x14ac:dyDescent="0.25">
      <c r="A2079" t="s">
        <v>7158</v>
      </c>
      <c r="B2079" t="s">
        <v>239</v>
      </c>
      <c r="C2079">
        <v>2175829</v>
      </c>
      <c r="D2079">
        <v>85449865600</v>
      </c>
      <c r="E2079" t="s">
        <v>7159</v>
      </c>
      <c r="F2079" t="s">
        <v>209</v>
      </c>
      <c r="G2079" t="s">
        <v>7160</v>
      </c>
      <c r="H2079" t="s">
        <v>225</v>
      </c>
      <c r="I2079" t="s">
        <v>212</v>
      </c>
      <c r="K2079" t="s">
        <v>213</v>
      </c>
      <c r="M2079">
        <v>771</v>
      </c>
      <c r="N2079" t="s">
        <v>303</v>
      </c>
      <c r="O2079" t="s">
        <v>283</v>
      </c>
      <c r="P2079">
        <v>746</v>
      </c>
      <c r="Q2079" t="s">
        <v>289</v>
      </c>
      <c r="R2079" t="s">
        <v>283</v>
      </c>
      <c r="T2079" t="s">
        <v>217</v>
      </c>
      <c r="U2079" t="s">
        <v>9756</v>
      </c>
      <c r="V2079">
        <v>1</v>
      </c>
      <c r="W2079">
        <v>8</v>
      </c>
      <c r="X2079" t="s">
        <v>218</v>
      </c>
      <c r="Z2079" t="s">
        <v>219</v>
      </c>
      <c r="AC2079">
        <v>0</v>
      </c>
      <c r="AE2079">
        <v>0</v>
      </c>
      <c r="AI2079" t="s">
        <v>220</v>
      </c>
      <c r="AJ2079" t="s">
        <v>304</v>
      </c>
      <c r="AK2079" s="15">
        <v>40617</v>
      </c>
      <c r="AL2079">
        <v>8160.12</v>
      </c>
      <c r="AM2079">
        <f t="shared" si="96"/>
        <v>51</v>
      </c>
      <c r="AN2079" t="str">
        <f t="shared" si="97"/>
        <v>49-53</v>
      </c>
      <c r="AO2079" t="str">
        <f t="shared" si="98"/>
        <v>8.000 a 9.999</v>
      </c>
    </row>
    <row r="2080" spans="1:41" x14ac:dyDescent="0.25">
      <c r="A2080" t="s">
        <v>7161</v>
      </c>
      <c r="B2080" t="s">
        <v>239</v>
      </c>
      <c r="C2080">
        <v>1558724</v>
      </c>
      <c r="D2080">
        <v>4735361618</v>
      </c>
      <c r="E2080" t="s">
        <v>7162</v>
      </c>
      <c r="F2080" t="s">
        <v>209</v>
      </c>
      <c r="G2080" t="s">
        <v>7163</v>
      </c>
      <c r="H2080" t="s">
        <v>211</v>
      </c>
      <c r="I2080" t="s">
        <v>212</v>
      </c>
      <c r="K2080" t="s">
        <v>213</v>
      </c>
      <c r="L2080" t="s">
        <v>7164</v>
      </c>
      <c r="M2080">
        <v>498</v>
      </c>
      <c r="N2080" t="s">
        <v>423</v>
      </c>
      <c r="O2080" t="s">
        <v>244</v>
      </c>
      <c r="P2080">
        <v>211</v>
      </c>
      <c r="Q2080" t="s">
        <v>245</v>
      </c>
      <c r="R2080" t="s">
        <v>244</v>
      </c>
      <c r="T2080" t="s">
        <v>217</v>
      </c>
      <c r="U2080" t="s">
        <v>9754</v>
      </c>
      <c r="V2080">
        <v>4</v>
      </c>
      <c r="W2080">
        <v>11</v>
      </c>
      <c r="X2080" t="s">
        <v>218</v>
      </c>
      <c r="Z2080" t="s">
        <v>219</v>
      </c>
      <c r="AC2080">
        <v>0</v>
      </c>
      <c r="AE2080">
        <v>0</v>
      </c>
      <c r="AI2080" t="s">
        <v>220</v>
      </c>
      <c r="AJ2080" t="s">
        <v>221</v>
      </c>
      <c r="AK2080" s="15">
        <v>39090</v>
      </c>
      <c r="AL2080">
        <v>8930.3799999999992</v>
      </c>
      <c r="AM2080">
        <f t="shared" si="96"/>
        <v>45</v>
      </c>
      <c r="AN2080" t="str">
        <f t="shared" si="97"/>
        <v>44-48</v>
      </c>
      <c r="AO2080" t="str">
        <f t="shared" si="98"/>
        <v>8.000 a 9.999</v>
      </c>
    </row>
    <row r="2081" spans="1:41" x14ac:dyDescent="0.25">
      <c r="A2081" t="s">
        <v>7165</v>
      </c>
      <c r="B2081" t="s">
        <v>239</v>
      </c>
      <c r="C2081">
        <v>1365758</v>
      </c>
      <c r="D2081">
        <v>59572507672</v>
      </c>
      <c r="E2081" t="s">
        <v>7166</v>
      </c>
      <c r="F2081" t="s">
        <v>209</v>
      </c>
      <c r="G2081" t="s">
        <v>7167</v>
      </c>
      <c r="H2081" t="s">
        <v>225</v>
      </c>
      <c r="I2081" t="s">
        <v>212</v>
      </c>
      <c r="K2081" t="s">
        <v>213</v>
      </c>
      <c r="L2081" t="s">
        <v>261</v>
      </c>
      <c r="M2081">
        <v>469</v>
      </c>
      <c r="N2081" t="s">
        <v>2078</v>
      </c>
      <c r="O2081" t="s">
        <v>244</v>
      </c>
      <c r="P2081">
        <v>211</v>
      </c>
      <c r="Q2081" t="s">
        <v>245</v>
      </c>
      <c r="R2081" t="s">
        <v>244</v>
      </c>
      <c r="T2081" t="s">
        <v>217</v>
      </c>
      <c r="U2081" t="s">
        <v>9754</v>
      </c>
      <c r="V2081">
        <v>4</v>
      </c>
      <c r="W2081">
        <v>13</v>
      </c>
      <c r="X2081" t="s">
        <v>218</v>
      </c>
      <c r="Z2081" t="s">
        <v>219</v>
      </c>
      <c r="AC2081">
        <v>0</v>
      </c>
      <c r="AE2081">
        <v>0</v>
      </c>
      <c r="AI2081" t="s">
        <v>220</v>
      </c>
      <c r="AJ2081" t="s">
        <v>221</v>
      </c>
      <c r="AK2081" s="15">
        <v>37592</v>
      </c>
      <c r="AL2081">
        <v>4833.87</v>
      </c>
      <c r="AM2081">
        <f t="shared" si="96"/>
        <v>57</v>
      </c>
      <c r="AN2081" t="str">
        <f t="shared" si="97"/>
        <v>54-58</v>
      </c>
      <c r="AO2081" t="str">
        <f t="shared" si="98"/>
        <v>4.000 a 5.999</v>
      </c>
    </row>
    <row r="2082" spans="1:41" x14ac:dyDescent="0.25">
      <c r="A2082" t="s">
        <v>7168</v>
      </c>
      <c r="B2082" t="s">
        <v>239</v>
      </c>
      <c r="C2082">
        <v>1871380</v>
      </c>
      <c r="D2082">
        <v>6376227660</v>
      </c>
      <c r="E2082" t="s">
        <v>7169</v>
      </c>
      <c r="F2082" t="s">
        <v>209</v>
      </c>
      <c r="G2082" t="s">
        <v>7170</v>
      </c>
      <c r="H2082" t="s">
        <v>225</v>
      </c>
      <c r="I2082" t="s">
        <v>212</v>
      </c>
      <c r="K2082" t="s">
        <v>213</v>
      </c>
      <c r="M2082">
        <v>494</v>
      </c>
      <c r="N2082" t="s">
        <v>1325</v>
      </c>
      <c r="O2082" t="s">
        <v>244</v>
      </c>
      <c r="P2082">
        <v>211</v>
      </c>
      <c r="Q2082" t="s">
        <v>245</v>
      </c>
      <c r="R2082" t="s">
        <v>244</v>
      </c>
      <c r="T2082" t="s">
        <v>217</v>
      </c>
      <c r="U2082" t="s">
        <v>9755</v>
      </c>
      <c r="V2082">
        <v>4</v>
      </c>
      <c r="W2082">
        <v>8</v>
      </c>
      <c r="X2082" t="s">
        <v>218</v>
      </c>
      <c r="Z2082" t="s">
        <v>219</v>
      </c>
      <c r="AC2082">
        <v>0</v>
      </c>
      <c r="AE2082">
        <v>0</v>
      </c>
      <c r="AI2082" t="s">
        <v>220</v>
      </c>
      <c r="AJ2082" t="s">
        <v>221</v>
      </c>
      <c r="AK2082" s="15">
        <v>40709</v>
      </c>
      <c r="AL2082">
        <v>9694.57</v>
      </c>
      <c r="AM2082">
        <f t="shared" si="96"/>
        <v>39</v>
      </c>
      <c r="AN2082" t="str">
        <f t="shared" si="97"/>
        <v>39-43</v>
      </c>
      <c r="AO2082" t="str">
        <f t="shared" si="98"/>
        <v>8.000 a 9.999</v>
      </c>
    </row>
    <row r="2083" spans="1:41" x14ac:dyDescent="0.25">
      <c r="A2083" t="s">
        <v>7171</v>
      </c>
      <c r="B2083" t="s">
        <v>239</v>
      </c>
      <c r="C2083">
        <v>1035055</v>
      </c>
      <c r="D2083">
        <v>57103372691</v>
      </c>
      <c r="E2083" t="s">
        <v>7172</v>
      </c>
      <c r="F2083" t="s">
        <v>209</v>
      </c>
      <c r="G2083" t="s">
        <v>7173</v>
      </c>
      <c r="H2083" t="s">
        <v>211</v>
      </c>
      <c r="I2083" t="s">
        <v>212</v>
      </c>
      <c r="K2083" t="s">
        <v>213</v>
      </c>
      <c r="L2083" t="s">
        <v>261</v>
      </c>
      <c r="M2083">
        <v>490</v>
      </c>
      <c r="N2083" t="s">
        <v>770</v>
      </c>
      <c r="O2083" t="s">
        <v>244</v>
      </c>
      <c r="P2083">
        <v>211</v>
      </c>
      <c r="Q2083" t="s">
        <v>245</v>
      </c>
      <c r="R2083" t="s">
        <v>244</v>
      </c>
      <c r="T2083" t="s">
        <v>217</v>
      </c>
      <c r="U2083" t="s">
        <v>9754</v>
      </c>
      <c r="V2083">
        <v>4</v>
      </c>
      <c r="W2083">
        <v>16</v>
      </c>
      <c r="X2083" t="s">
        <v>218</v>
      </c>
      <c r="Z2083" t="s">
        <v>219</v>
      </c>
      <c r="AC2083">
        <v>0</v>
      </c>
      <c r="AE2083">
        <v>0</v>
      </c>
      <c r="AI2083" t="s">
        <v>220</v>
      </c>
      <c r="AJ2083" t="s">
        <v>221</v>
      </c>
      <c r="AK2083" s="15">
        <v>33730</v>
      </c>
      <c r="AL2083">
        <v>7071.89</v>
      </c>
      <c r="AM2083">
        <f t="shared" si="96"/>
        <v>56</v>
      </c>
      <c r="AN2083" t="str">
        <f t="shared" si="97"/>
        <v>54-58</v>
      </c>
      <c r="AO2083" t="str">
        <f t="shared" si="98"/>
        <v>6.000 a 7.999</v>
      </c>
    </row>
    <row r="2084" spans="1:41" x14ac:dyDescent="0.25">
      <c r="A2084" t="s">
        <v>7174</v>
      </c>
      <c r="B2084" t="s">
        <v>239</v>
      </c>
      <c r="C2084">
        <v>3091034</v>
      </c>
      <c r="D2084">
        <v>5929467625</v>
      </c>
      <c r="E2084" t="s">
        <v>7175</v>
      </c>
      <c r="F2084" t="s">
        <v>209</v>
      </c>
      <c r="G2084" t="s">
        <v>7176</v>
      </c>
      <c r="H2084" t="s">
        <v>211</v>
      </c>
      <c r="I2084" t="s">
        <v>212</v>
      </c>
      <c r="K2084" t="s">
        <v>213</v>
      </c>
      <c r="M2084">
        <v>492</v>
      </c>
      <c r="N2084" t="s">
        <v>747</v>
      </c>
      <c r="O2084" t="s">
        <v>244</v>
      </c>
      <c r="P2084">
        <v>211</v>
      </c>
      <c r="Q2084" t="s">
        <v>245</v>
      </c>
      <c r="R2084" t="s">
        <v>244</v>
      </c>
      <c r="T2084" t="s">
        <v>217</v>
      </c>
      <c r="U2084" t="s">
        <v>9755</v>
      </c>
      <c r="V2084">
        <v>3</v>
      </c>
      <c r="W2084">
        <v>3</v>
      </c>
      <c r="X2084" t="s">
        <v>218</v>
      </c>
      <c r="Z2084" t="s">
        <v>219</v>
      </c>
      <c r="AC2084">
        <v>0</v>
      </c>
      <c r="AE2084">
        <v>0</v>
      </c>
      <c r="AI2084" t="s">
        <v>220</v>
      </c>
      <c r="AJ2084" t="s">
        <v>221</v>
      </c>
      <c r="AK2084" s="15">
        <v>43505</v>
      </c>
      <c r="AL2084">
        <v>7524.37</v>
      </c>
      <c r="AM2084">
        <f t="shared" si="96"/>
        <v>39</v>
      </c>
      <c r="AN2084" t="str">
        <f t="shared" si="97"/>
        <v>39-43</v>
      </c>
      <c r="AO2084" t="str">
        <f t="shared" si="98"/>
        <v>6.000 a 7.999</v>
      </c>
    </row>
    <row r="2085" spans="1:41" x14ac:dyDescent="0.25">
      <c r="A2085" t="s">
        <v>7177</v>
      </c>
      <c r="B2085" t="s">
        <v>207</v>
      </c>
      <c r="C2085">
        <v>413432</v>
      </c>
      <c r="D2085">
        <v>52636968687</v>
      </c>
      <c r="E2085" t="s">
        <v>7178</v>
      </c>
      <c r="F2085" t="s">
        <v>209</v>
      </c>
      <c r="G2085" t="s">
        <v>7179</v>
      </c>
      <c r="H2085" t="s">
        <v>225</v>
      </c>
      <c r="I2085" t="s">
        <v>212</v>
      </c>
      <c r="K2085" t="s">
        <v>242</v>
      </c>
      <c r="L2085" t="s">
        <v>7180</v>
      </c>
      <c r="M2085">
        <v>342</v>
      </c>
      <c r="N2085" t="s">
        <v>2360</v>
      </c>
      <c r="O2085" t="s">
        <v>215</v>
      </c>
      <c r="P2085">
        <v>340</v>
      </c>
      <c r="Q2085" t="s">
        <v>670</v>
      </c>
      <c r="R2085" t="s">
        <v>215</v>
      </c>
      <c r="T2085" t="s">
        <v>217</v>
      </c>
      <c r="U2085" t="s">
        <v>9754</v>
      </c>
      <c r="V2085">
        <v>4</v>
      </c>
      <c r="W2085">
        <v>16</v>
      </c>
      <c r="X2085" t="s">
        <v>218</v>
      </c>
      <c r="Z2085" t="s">
        <v>219</v>
      </c>
      <c r="AC2085">
        <v>0</v>
      </c>
      <c r="AE2085">
        <v>0</v>
      </c>
      <c r="AI2085" t="s">
        <v>220</v>
      </c>
      <c r="AJ2085" t="s">
        <v>221</v>
      </c>
      <c r="AK2085" s="15">
        <v>32870</v>
      </c>
      <c r="AL2085">
        <v>6075.61</v>
      </c>
      <c r="AM2085">
        <f t="shared" si="96"/>
        <v>56</v>
      </c>
      <c r="AN2085" t="str">
        <f t="shared" si="97"/>
        <v>54-58</v>
      </c>
      <c r="AO2085" t="str">
        <f t="shared" si="98"/>
        <v>6.000 a 7.999</v>
      </c>
    </row>
    <row r="2086" spans="1:41" x14ac:dyDescent="0.25">
      <c r="A2086" t="s">
        <v>7181</v>
      </c>
      <c r="B2086" t="s">
        <v>207</v>
      </c>
      <c r="C2086">
        <v>1648853</v>
      </c>
      <c r="D2086">
        <v>6505781633</v>
      </c>
      <c r="E2086" t="s">
        <v>7182</v>
      </c>
      <c r="F2086" t="s">
        <v>233</v>
      </c>
      <c r="G2086" t="s">
        <v>7183</v>
      </c>
      <c r="H2086" t="s">
        <v>225</v>
      </c>
      <c r="I2086" t="s">
        <v>212</v>
      </c>
      <c r="K2086" t="s">
        <v>213</v>
      </c>
      <c r="L2086" t="s">
        <v>261</v>
      </c>
      <c r="M2086">
        <v>356</v>
      </c>
      <c r="N2086" t="s">
        <v>1214</v>
      </c>
      <c r="O2086" t="s">
        <v>215</v>
      </c>
      <c r="P2086">
        <v>356</v>
      </c>
      <c r="Q2086" t="s">
        <v>1214</v>
      </c>
      <c r="R2086" t="s">
        <v>215</v>
      </c>
      <c r="T2086" t="s">
        <v>263</v>
      </c>
      <c r="U2086" t="s">
        <v>9755</v>
      </c>
      <c r="V2086">
        <v>4</v>
      </c>
      <c r="W2086">
        <v>10</v>
      </c>
      <c r="X2086" t="s">
        <v>218</v>
      </c>
      <c r="Z2086" t="s">
        <v>219</v>
      </c>
      <c r="AC2086">
        <v>0</v>
      </c>
      <c r="AE2086">
        <v>0</v>
      </c>
      <c r="AI2086" t="s">
        <v>220</v>
      </c>
      <c r="AJ2086" t="s">
        <v>221</v>
      </c>
      <c r="AK2086" s="15">
        <v>39680</v>
      </c>
      <c r="AL2086">
        <v>7551.76</v>
      </c>
      <c r="AM2086">
        <f t="shared" si="96"/>
        <v>39</v>
      </c>
      <c r="AN2086" t="str">
        <f t="shared" si="97"/>
        <v>39-43</v>
      </c>
      <c r="AO2086" t="str">
        <f t="shared" si="98"/>
        <v>6.000 a 7.999</v>
      </c>
    </row>
    <row r="2087" spans="1:41" x14ac:dyDescent="0.25">
      <c r="A2087" t="s">
        <v>7184</v>
      </c>
      <c r="B2087" t="s">
        <v>239</v>
      </c>
      <c r="C2087">
        <v>412536</v>
      </c>
      <c r="D2087">
        <v>39364593634</v>
      </c>
      <c r="E2087" t="s">
        <v>7185</v>
      </c>
      <c r="F2087" t="s">
        <v>233</v>
      </c>
      <c r="G2087" t="s">
        <v>7186</v>
      </c>
      <c r="H2087" t="s">
        <v>225</v>
      </c>
      <c r="I2087" t="s">
        <v>212</v>
      </c>
      <c r="K2087" t="s">
        <v>213</v>
      </c>
      <c r="L2087" t="s">
        <v>261</v>
      </c>
      <c r="M2087">
        <v>213</v>
      </c>
      <c r="N2087" t="s">
        <v>2634</v>
      </c>
      <c r="O2087" t="s">
        <v>244</v>
      </c>
      <c r="P2087">
        <v>211</v>
      </c>
      <c r="Q2087" t="s">
        <v>245</v>
      </c>
      <c r="R2087" t="s">
        <v>244</v>
      </c>
      <c r="T2087" t="s">
        <v>217</v>
      </c>
      <c r="U2087" t="s">
        <v>9756</v>
      </c>
      <c r="V2087">
        <v>4</v>
      </c>
      <c r="W2087">
        <v>16</v>
      </c>
      <c r="X2087" t="s">
        <v>218</v>
      </c>
      <c r="Z2087" t="s">
        <v>219</v>
      </c>
      <c r="AC2087">
        <v>0</v>
      </c>
      <c r="AE2087">
        <v>0</v>
      </c>
      <c r="AI2087" t="s">
        <v>220</v>
      </c>
      <c r="AJ2087" t="s">
        <v>221</v>
      </c>
      <c r="AK2087" s="15">
        <v>31231</v>
      </c>
      <c r="AL2087">
        <v>22412.01</v>
      </c>
      <c r="AM2087">
        <f t="shared" si="96"/>
        <v>63</v>
      </c>
      <c r="AN2087" t="str">
        <f t="shared" si="97"/>
        <v>59-63</v>
      </c>
      <c r="AO2087" t="str">
        <f t="shared" si="98"/>
        <v>20.000 ou mais</v>
      </c>
    </row>
    <row r="2088" spans="1:41" x14ac:dyDescent="0.25">
      <c r="A2088" t="s">
        <v>7187</v>
      </c>
      <c r="B2088" t="s">
        <v>207</v>
      </c>
      <c r="C2088">
        <v>413025</v>
      </c>
      <c r="D2088">
        <v>65546636653</v>
      </c>
      <c r="E2088" t="s">
        <v>2817</v>
      </c>
      <c r="F2088" t="s">
        <v>233</v>
      </c>
      <c r="G2088" t="s">
        <v>7188</v>
      </c>
      <c r="H2088" t="s">
        <v>225</v>
      </c>
      <c r="I2088" t="s">
        <v>212</v>
      </c>
      <c r="K2088" t="s">
        <v>213</v>
      </c>
      <c r="L2088" t="s">
        <v>261</v>
      </c>
      <c r="M2088">
        <v>603</v>
      </c>
      <c r="N2088" t="s">
        <v>939</v>
      </c>
      <c r="O2088" t="s">
        <v>215</v>
      </c>
      <c r="P2088">
        <v>247</v>
      </c>
      <c r="Q2088" t="s">
        <v>940</v>
      </c>
      <c r="R2088" t="s">
        <v>215</v>
      </c>
      <c r="T2088" t="s">
        <v>499</v>
      </c>
      <c r="U2088" t="s">
        <v>9752</v>
      </c>
      <c r="V2088">
        <v>4</v>
      </c>
      <c r="W2088">
        <v>16</v>
      </c>
      <c r="X2088" t="s">
        <v>218</v>
      </c>
      <c r="Z2088" t="s">
        <v>219</v>
      </c>
      <c r="AC2088">
        <v>0</v>
      </c>
      <c r="AE2088">
        <v>0</v>
      </c>
      <c r="AI2088" t="s">
        <v>220</v>
      </c>
      <c r="AJ2088" t="s">
        <v>221</v>
      </c>
      <c r="AK2088" s="15">
        <v>32099</v>
      </c>
      <c r="AL2088">
        <v>3599.18</v>
      </c>
      <c r="AM2088">
        <f t="shared" si="96"/>
        <v>57</v>
      </c>
      <c r="AN2088" t="str">
        <f t="shared" si="97"/>
        <v>54-58</v>
      </c>
      <c r="AO2088" t="str">
        <f t="shared" si="98"/>
        <v>2.000 a 3.999</v>
      </c>
    </row>
    <row r="2089" spans="1:41" x14ac:dyDescent="0.25">
      <c r="A2089" t="s">
        <v>7189</v>
      </c>
      <c r="B2089" t="s">
        <v>207</v>
      </c>
      <c r="C2089">
        <v>413413</v>
      </c>
      <c r="D2089">
        <v>48179957691</v>
      </c>
      <c r="E2089" t="s">
        <v>7190</v>
      </c>
      <c r="F2089" t="s">
        <v>233</v>
      </c>
      <c r="G2089" t="s">
        <v>7191</v>
      </c>
      <c r="H2089" t="s">
        <v>225</v>
      </c>
      <c r="I2089" t="s">
        <v>212</v>
      </c>
      <c r="K2089" t="s">
        <v>213</v>
      </c>
      <c r="L2089" t="s">
        <v>261</v>
      </c>
      <c r="M2089">
        <v>60</v>
      </c>
      <c r="N2089" t="s">
        <v>481</v>
      </c>
      <c r="O2089" t="s">
        <v>215</v>
      </c>
      <c r="P2089">
        <v>59</v>
      </c>
      <c r="Q2089" t="s">
        <v>251</v>
      </c>
      <c r="R2089" t="s">
        <v>215</v>
      </c>
      <c r="T2089" t="s">
        <v>499</v>
      </c>
      <c r="U2089" t="s">
        <v>9752</v>
      </c>
      <c r="V2089">
        <v>4</v>
      </c>
      <c r="W2089">
        <v>16</v>
      </c>
      <c r="X2089" t="s">
        <v>218</v>
      </c>
      <c r="Z2089" t="s">
        <v>219</v>
      </c>
      <c r="AC2089">
        <v>0</v>
      </c>
      <c r="AE2089">
        <v>0</v>
      </c>
      <c r="AI2089" t="s">
        <v>220</v>
      </c>
      <c r="AJ2089" t="s">
        <v>221</v>
      </c>
      <c r="AK2089" s="15">
        <v>32848</v>
      </c>
      <c r="AL2089">
        <v>3592.5</v>
      </c>
      <c r="AM2089">
        <f t="shared" si="96"/>
        <v>59</v>
      </c>
      <c r="AN2089" t="str">
        <f t="shared" si="97"/>
        <v>59-63</v>
      </c>
      <c r="AO2089" t="str">
        <f t="shared" si="98"/>
        <v>2.000 a 3.999</v>
      </c>
    </row>
    <row r="2090" spans="1:41" x14ac:dyDescent="0.25">
      <c r="A2090" t="s">
        <v>7192</v>
      </c>
      <c r="B2090" t="s">
        <v>239</v>
      </c>
      <c r="C2090">
        <v>3318354</v>
      </c>
      <c r="D2090">
        <v>6992010638</v>
      </c>
      <c r="E2090" t="s">
        <v>7193</v>
      </c>
      <c r="F2090" t="s">
        <v>209</v>
      </c>
      <c r="G2090" t="s">
        <v>7194</v>
      </c>
      <c r="H2090" t="s">
        <v>225</v>
      </c>
      <c r="I2090" t="s">
        <v>212</v>
      </c>
      <c r="K2090" t="s">
        <v>213</v>
      </c>
      <c r="M2090">
        <v>490</v>
      </c>
      <c r="N2090" t="s">
        <v>770</v>
      </c>
      <c r="O2090" t="s">
        <v>244</v>
      </c>
      <c r="P2090">
        <v>29</v>
      </c>
      <c r="Q2090" t="s">
        <v>229</v>
      </c>
      <c r="R2090" t="s">
        <v>215</v>
      </c>
      <c r="T2090" t="s">
        <v>327</v>
      </c>
      <c r="U2090" t="s">
        <v>9755</v>
      </c>
      <c r="V2090">
        <v>1</v>
      </c>
      <c r="W2090">
        <v>1</v>
      </c>
      <c r="X2090" t="s">
        <v>218</v>
      </c>
      <c r="Z2090" t="s">
        <v>219</v>
      </c>
      <c r="AC2090">
        <v>0</v>
      </c>
      <c r="AE2090">
        <v>0</v>
      </c>
      <c r="AI2090" t="s">
        <v>220</v>
      </c>
      <c r="AJ2090" t="s">
        <v>221</v>
      </c>
      <c r="AK2090" s="15">
        <v>44893</v>
      </c>
      <c r="AL2090">
        <v>2691.65</v>
      </c>
      <c r="AM2090">
        <f t="shared" si="96"/>
        <v>30</v>
      </c>
      <c r="AN2090" t="str">
        <f t="shared" si="97"/>
        <v>29-33</v>
      </c>
      <c r="AO2090" t="str">
        <f t="shared" si="98"/>
        <v>2.000 a 3.999</v>
      </c>
    </row>
    <row r="2091" spans="1:41" x14ac:dyDescent="0.25">
      <c r="A2091" t="s">
        <v>7195</v>
      </c>
      <c r="B2091" t="s">
        <v>239</v>
      </c>
      <c r="C2091">
        <v>1434756</v>
      </c>
      <c r="D2091">
        <v>74994530653</v>
      </c>
      <c r="E2091" t="s">
        <v>7196</v>
      </c>
      <c r="F2091" t="s">
        <v>209</v>
      </c>
      <c r="G2091" t="s">
        <v>7197</v>
      </c>
      <c r="H2091" t="s">
        <v>335</v>
      </c>
      <c r="I2091" t="s">
        <v>212</v>
      </c>
      <c r="K2091" t="s">
        <v>213</v>
      </c>
      <c r="L2091" t="s">
        <v>1109</v>
      </c>
      <c r="M2091">
        <v>486</v>
      </c>
      <c r="N2091" t="s">
        <v>2061</v>
      </c>
      <c r="O2091" t="s">
        <v>244</v>
      </c>
      <c r="P2091">
        <v>211</v>
      </c>
      <c r="Q2091" t="s">
        <v>245</v>
      </c>
      <c r="R2091" t="s">
        <v>244</v>
      </c>
      <c r="T2091" t="s">
        <v>217</v>
      </c>
      <c r="U2091" t="s">
        <v>9756</v>
      </c>
      <c r="V2091">
        <v>4</v>
      </c>
      <c r="W2091">
        <v>13</v>
      </c>
      <c r="X2091" t="s">
        <v>218</v>
      </c>
      <c r="Z2091" t="s">
        <v>219</v>
      </c>
      <c r="AC2091">
        <v>0</v>
      </c>
      <c r="AE2091">
        <v>0</v>
      </c>
      <c r="AI2091" t="s">
        <v>220</v>
      </c>
      <c r="AJ2091" t="s">
        <v>221</v>
      </c>
      <c r="AK2091" s="15">
        <v>37939</v>
      </c>
      <c r="AL2091">
        <v>15698.76</v>
      </c>
      <c r="AM2091">
        <f t="shared" si="96"/>
        <v>53</v>
      </c>
      <c r="AN2091" t="str">
        <f t="shared" si="97"/>
        <v>49-53</v>
      </c>
      <c r="AO2091" t="str">
        <f t="shared" si="98"/>
        <v>14.000 a 15.999</v>
      </c>
    </row>
    <row r="2092" spans="1:41" x14ac:dyDescent="0.25">
      <c r="A2092" t="s">
        <v>7198</v>
      </c>
      <c r="B2092" t="s">
        <v>239</v>
      </c>
      <c r="C2092">
        <v>1532515</v>
      </c>
      <c r="D2092">
        <v>71338160672</v>
      </c>
      <c r="E2092" t="s">
        <v>7199</v>
      </c>
      <c r="F2092" t="s">
        <v>209</v>
      </c>
      <c r="G2092" t="s">
        <v>7200</v>
      </c>
      <c r="H2092" t="s">
        <v>225</v>
      </c>
      <c r="I2092" t="s">
        <v>212</v>
      </c>
      <c r="K2092" t="s">
        <v>242</v>
      </c>
      <c r="L2092" t="s">
        <v>2667</v>
      </c>
      <c r="M2092">
        <v>765</v>
      </c>
      <c r="N2092" t="s">
        <v>1059</v>
      </c>
      <c r="O2092" t="s">
        <v>283</v>
      </c>
      <c r="P2092">
        <v>746</v>
      </c>
      <c r="Q2092" t="s">
        <v>289</v>
      </c>
      <c r="R2092" t="s">
        <v>283</v>
      </c>
      <c r="T2092" t="s">
        <v>263</v>
      </c>
      <c r="U2092" t="s">
        <v>9756</v>
      </c>
      <c r="V2092">
        <v>4</v>
      </c>
      <c r="W2092">
        <v>12</v>
      </c>
      <c r="X2092" t="s">
        <v>218</v>
      </c>
      <c r="Z2092" t="s">
        <v>219</v>
      </c>
      <c r="AC2092">
        <v>0</v>
      </c>
      <c r="AE2092">
        <v>0</v>
      </c>
      <c r="AI2092" t="s">
        <v>220</v>
      </c>
      <c r="AJ2092" t="s">
        <v>221</v>
      </c>
      <c r="AK2092" s="15">
        <v>38861</v>
      </c>
      <c r="AL2092">
        <v>12609.2</v>
      </c>
      <c r="AM2092">
        <f t="shared" si="96"/>
        <v>54</v>
      </c>
      <c r="AN2092" t="str">
        <f t="shared" si="97"/>
        <v>54-58</v>
      </c>
      <c r="AO2092" t="str">
        <f t="shared" si="98"/>
        <v>12.000 a 13.999</v>
      </c>
    </row>
    <row r="2093" spans="1:41" x14ac:dyDescent="0.25">
      <c r="A2093" t="s">
        <v>7201</v>
      </c>
      <c r="B2093" t="s">
        <v>239</v>
      </c>
      <c r="C2093">
        <v>1851943</v>
      </c>
      <c r="D2093">
        <v>1500380628</v>
      </c>
      <c r="E2093" t="s">
        <v>7202</v>
      </c>
      <c r="F2093" t="s">
        <v>209</v>
      </c>
      <c r="G2093" t="s">
        <v>7203</v>
      </c>
      <c r="H2093" t="s">
        <v>225</v>
      </c>
      <c r="I2093" t="s">
        <v>212</v>
      </c>
      <c r="K2093" t="s">
        <v>3218</v>
      </c>
      <c r="M2093">
        <v>179</v>
      </c>
      <c r="N2093" t="s">
        <v>380</v>
      </c>
      <c r="O2093" t="s">
        <v>283</v>
      </c>
      <c r="P2093">
        <v>179</v>
      </c>
      <c r="Q2093" t="s">
        <v>380</v>
      </c>
      <c r="R2093" t="s">
        <v>283</v>
      </c>
      <c r="T2093" t="s">
        <v>217</v>
      </c>
      <c r="U2093" t="s">
        <v>9755</v>
      </c>
      <c r="V2093">
        <v>4</v>
      </c>
      <c r="W2093">
        <v>5</v>
      </c>
      <c r="X2093" t="s">
        <v>381</v>
      </c>
      <c r="Z2093" t="s">
        <v>219</v>
      </c>
      <c r="AB2093" t="s">
        <v>382</v>
      </c>
      <c r="AC2093">
        <v>26413</v>
      </c>
      <c r="AD2093" t="s">
        <v>686</v>
      </c>
      <c r="AE2093">
        <v>26443</v>
      </c>
      <c r="AF2093" t="s">
        <v>383</v>
      </c>
      <c r="AG2093" t="s">
        <v>7204</v>
      </c>
      <c r="AH2093" t="s">
        <v>219</v>
      </c>
      <c r="AI2093" t="s">
        <v>220</v>
      </c>
      <c r="AJ2093" t="s">
        <v>221</v>
      </c>
      <c r="AK2093" s="15">
        <v>42997</v>
      </c>
      <c r="AL2093">
        <v>4157.95</v>
      </c>
      <c r="AM2093">
        <f t="shared" si="96"/>
        <v>38</v>
      </c>
      <c r="AN2093" t="str">
        <f t="shared" si="97"/>
        <v>34-38</v>
      </c>
      <c r="AO2093" t="str">
        <f t="shared" si="98"/>
        <v>4.000 a 5.999</v>
      </c>
    </row>
    <row r="2094" spans="1:41" x14ac:dyDescent="0.25">
      <c r="A2094" t="s">
        <v>7205</v>
      </c>
      <c r="B2094" t="s">
        <v>207</v>
      </c>
      <c r="C2094">
        <v>1851832</v>
      </c>
      <c r="D2094">
        <v>81499884672</v>
      </c>
      <c r="E2094" t="s">
        <v>7206</v>
      </c>
      <c r="F2094" t="s">
        <v>209</v>
      </c>
      <c r="G2094" t="s">
        <v>7207</v>
      </c>
      <c r="H2094" t="s">
        <v>225</v>
      </c>
      <c r="I2094" t="s">
        <v>212</v>
      </c>
      <c r="K2094" t="s">
        <v>213</v>
      </c>
      <c r="M2094">
        <v>622</v>
      </c>
      <c r="N2094" t="s">
        <v>3354</v>
      </c>
      <c r="O2094" t="s">
        <v>215</v>
      </c>
      <c r="P2094">
        <v>262</v>
      </c>
      <c r="Q2094" t="s">
        <v>352</v>
      </c>
      <c r="R2094" t="s">
        <v>215</v>
      </c>
      <c r="T2094" t="s">
        <v>230</v>
      </c>
      <c r="U2094" t="s">
        <v>9756</v>
      </c>
      <c r="V2094">
        <v>4</v>
      </c>
      <c r="W2094">
        <v>8</v>
      </c>
      <c r="X2094" t="s">
        <v>218</v>
      </c>
      <c r="Z2094" t="s">
        <v>219</v>
      </c>
      <c r="AC2094">
        <v>26413</v>
      </c>
      <c r="AD2094" t="s">
        <v>686</v>
      </c>
      <c r="AE2094">
        <v>0</v>
      </c>
      <c r="AI2094" t="s">
        <v>220</v>
      </c>
      <c r="AJ2094" t="s">
        <v>221</v>
      </c>
      <c r="AK2094" s="15">
        <v>40988</v>
      </c>
      <c r="AL2094">
        <v>10291.83</v>
      </c>
      <c r="AM2094">
        <f t="shared" si="96"/>
        <v>54</v>
      </c>
      <c r="AN2094" t="str">
        <f t="shared" si="97"/>
        <v>54-58</v>
      </c>
      <c r="AO2094" t="str">
        <f t="shared" si="98"/>
        <v>10.000 a 11.999</v>
      </c>
    </row>
    <row r="2095" spans="1:41" x14ac:dyDescent="0.25">
      <c r="A2095" t="s">
        <v>7208</v>
      </c>
      <c r="B2095" t="s">
        <v>239</v>
      </c>
      <c r="C2095">
        <v>1901379</v>
      </c>
      <c r="D2095">
        <v>5305874670</v>
      </c>
      <c r="E2095" t="s">
        <v>7209</v>
      </c>
      <c r="F2095" t="s">
        <v>209</v>
      </c>
      <c r="G2095" t="s">
        <v>7210</v>
      </c>
      <c r="H2095" t="s">
        <v>529</v>
      </c>
      <c r="I2095" t="s">
        <v>212</v>
      </c>
      <c r="K2095" t="s">
        <v>213</v>
      </c>
      <c r="M2095">
        <v>472</v>
      </c>
      <c r="N2095" t="s">
        <v>546</v>
      </c>
      <c r="O2095" t="s">
        <v>244</v>
      </c>
      <c r="P2095">
        <v>211</v>
      </c>
      <c r="Q2095" t="s">
        <v>245</v>
      </c>
      <c r="R2095" t="s">
        <v>244</v>
      </c>
      <c r="T2095" t="s">
        <v>217</v>
      </c>
      <c r="U2095" t="s">
        <v>9754</v>
      </c>
      <c r="V2095">
        <v>4</v>
      </c>
      <c r="W2095">
        <v>8</v>
      </c>
      <c r="X2095" t="s">
        <v>218</v>
      </c>
      <c r="Z2095" t="s">
        <v>219</v>
      </c>
      <c r="AC2095">
        <v>0</v>
      </c>
      <c r="AE2095">
        <v>0</v>
      </c>
      <c r="AI2095" t="s">
        <v>220</v>
      </c>
      <c r="AJ2095" t="s">
        <v>221</v>
      </c>
      <c r="AK2095" s="15">
        <v>40878</v>
      </c>
      <c r="AL2095">
        <v>3992.25</v>
      </c>
      <c r="AM2095">
        <f t="shared" si="96"/>
        <v>40</v>
      </c>
      <c r="AN2095" t="str">
        <f t="shared" si="97"/>
        <v>39-43</v>
      </c>
      <c r="AO2095" t="str">
        <f t="shared" si="98"/>
        <v>2.000 a 3.999</v>
      </c>
    </row>
    <row r="2096" spans="1:41" x14ac:dyDescent="0.25">
      <c r="A2096" t="s">
        <v>7211</v>
      </c>
      <c r="B2096" t="s">
        <v>207</v>
      </c>
      <c r="C2096">
        <v>2221974</v>
      </c>
      <c r="D2096">
        <v>7071319600</v>
      </c>
      <c r="E2096" t="s">
        <v>3386</v>
      </c>
      <c r="F2096" t="s">
        <v>209</v>
      </c>
      <c r="G2096" t="s">
        <v>7212</v>
      </c>
      <c r="H2096" t="s">
        <v>335</v>
      </c>
      <c r="I2096" t="s">
        <v>212</v>
      </c>
      <c r="K2096" t="s">
        <v>514</v>
      </c>
      <c r="M2096">
        <v>294</v>
      </c>
      <c r="N2096" t="s">
        <v>646</v>
      </c>
      <c r="O2096" t="s">
        <v>362</v>
      </c>
      <c r="P2096">
        <v>294</v>
      </c>
      <c r="Q2096" t="s">
        <v>646</v>
      </c>
      <c r="R2096" t="s">
        <v>362</v>
      </c>
      <c r="T2096" t="s">
        <v>230</v>
      </c>
      <c r="U2096" t="s">
        <v>9755</v>
      </c>
      <c r="V2096">
        <v>4</v>
      </c>
      <c r="W2096">
        <v>6</v>
      </c>
      <c r="X2096" t="s">
        <v>218</v>
      </c>
      <c r="Z2096" t="s">
        <v>219</v>
      </c>
      <c r="AC2096">
        <v>0</v>
      </c>
      <c r="AE2096">
        <v>0</v>
      </c>
      <c r="AI2096" t="s">
        <v>220</v>
      </c>
      <c r="AJ2096" t="s">
        <v>221</v>
      </c>
      <c r="AK2096" s="15">
        <v>42108</v>
      </c>
      <c r="AL2096">
        <v>4647.41</v>
      </c>
      <c r="AM2096">
        <f t="shared" si="96"/>
        <v>37</v>
      </c>
      <c r="AN2096" t="str">
        <f t="shared" si="97"/>
        <v>34-38</v>
      </c>
      <c r="AO2096" t="str">
        <f t="shared" si="98"/>
        <v>4.000 a 5.999</v>
      </c>
    </row>
    <row r="2097" spans="1:41" x14ac:dyDescent="0.25">
      <c r="A2097" t="s">
        <v>7213</v>
      </c>
      <c r="B2097" t="s">
        <v>207</v>
      </c>
      <c r="C2097">
        <v>3000212</v>
      </c>
      <c r="D2097">
        <v>10338479686</v>
      </c>
      <c r="E2097" t="s">
        <v>7214</v>
      </c>
      <c r="F2097" t="s">
        <v>209</v>
      </c>
      <c r="G2097" t="s">
        <v>7215</v>
      </c>
      <c r="H2097" t="s">
        <v>225</v>
      </c>
      <c r="I2097" t="s">
        <v>212</v>
      </c>
      <c r="K2097" t="s">
        <v>213</v>
      </c>
      <c r="M2097">
        <v>118</v>
      </c>
      <c r="N2097" t="s">
        <v>864</v>
      </c>
      <c r="O2097" t="s">
        <v>228</v>
      </c>
      <c r="P2097">
        <v>117</v>
      </c>
      <c r="Q2097" t="s">
        <v>865</v>
      </c>
      <c r="R2097" t="s">
        <v>228</v>
      </c>
      <c r="T2097" t="s">
        <v>263</v>
      </c>
      <c r="U2097" t="s">
        <v>9754</v>
      </c>
      <c r="V2097">
        <v>4</v>
      </c>
      <c r="W2097">
        <v>4</v>
      </c>
      <c r="X2097" t="s">
        <v>218</v>
      </c>
      <c r="Z2097" t="s">
        <v>219</v>
      </c>
      <c r="AC2097">
        <v>0</v>
      </c>
      <c r="AE2097">
        <v>0</v>
      </c>
      <c r="AI2097" t="s">
        <v>220</v>
      </c>
      <c r="AJ2097" t="s">
        <v>221</v>
      </c>
      <c r="AK2097" s="15">
        <v>43080</v>
      </c>
      <c r="AL2097">
        <v>5257.69</v>
      </c>
      <c r="AM2097">
        <f t="shared" si="96"/>
        <v>30</v>
      </c>
      <c r="AN2097" t="str">
        <f t="shared" si="97"/>
        <v>29-33</v>
      </c>
      <c r="AO2097" t="str">
        <f t="shared" si="98"/>
        <v>4.000 a 5.999</v>
      </c>
    </row>
    <row r="2098" spans="1:41" x14ac:dyDescent="0.25">
      <c r="A2098" t="s">
        <v>7216</v>
      </c>
      <c r="B2098" t="s">
        <v>239</v>
      </c>
      <c r="C2098">
        <v>1531992</v>
      </c>
      <c r="D2098">
        <v>57807434600</v>
      </c>
      <c r="E2098" t="s">
        <v>7217</v>
      </c>
      <c r="F2098" t="s">
        <v>209</v>
      </c>
      <c r="G2098" t="s">
        <v>7218</v>
      </c>
      <c r="H2098" t="s">
        <v>225</v>
      </c>
      <c r="I2098" t="s">
        <v>212</v>
      </c>
      <c r="K2098" t="s">
        <v>213</v>
      </c>
      <c r="L2098" t="s">
        <v>261</v>
      </c>
      <c r="M2098">
        <v>765</v>
      </c>
      <c r="N2098" t="s">
        <v>1059</v>
      </c>
      <c r="O2098" t="s">
        <v>283</v>
      </c>
      <c r="P2098">
        <v>746</v>
      </c>
      <c r="Q2098" t="s">
        <v>289</v>
      </c>
      <c r="R2098" t="s">
        <v>283</v>
      </c>
      <c r="T2098" t="s">
        <v>230</v>
      </c>
      <c r="U2098" t="s">
        <v>9756</v>
      </c>
      <c r="V2098">
        <v>4</v>
      </c>
      <c r="W2098">
        <v>12</v>
      </c>
      <c r="X2098" t="s">
        <v>218</v>
      </c>
      <c r="Z2098" t="s">
        <v>219</v>
      </c>
      <c r="AC2098">
        <v>0</v>
      </c>
      <c r="AE2098">
        <v>0</v>
      </c>
      <c r="AI2098" t="s">
        <v>220</v>
      </c>
      <c r="AJ2098" t="s">
        <v>221</v>
      </c>
      <c r="AK2098" s="15">
        <v>38861</v>
      </c>
      <c r="AL2098">
        <v>15669.31</v>
      </c>
      <c r="AM2098">
        <f t="shared" si="96"/>
        <v>60</v>
      </c>
      <c r="AN2098" t="str">
        <f t="shared" si="97"/>
        <v>59-63</v>
      </c>
      <c r="AO2098" t="str">
        <f t="shared" si="98"/>
        <v>14.000 a 15.999</v>
      </c>
    </row>
    <row r="2099" spans="1:41" x14ac:dyDescent="0.25">
      <c r="A2099" t="s">
        <v>7219</v>
      </c>
      <c r="B2099" t="s">
        <v>207</v>
      </c>
      <c r="C2099">
        <v>1662317</v>
      </c>
      <c r="D2099">
        <v>4441908644</v>
      </c>
      <c r="E2099" t="s">
        <v>3694</v>
      </c>
      <c r="F2099" t="s">
        <v>233</v>
      </c>
      <c r="G2099" t="s">
        <v>7220</v>
      </c>
      <c r="H2099" t="s">
        <v>225</v>
      </c>
      <c r="I2099" t="s">
        <v>212</v>
      </c>
      <c r="K2099" t="s">
        <v>242</v>
      </c>
      <c r="L2099" t="s">
        <v>3061</v>
      </c>
      <c r="M2099">
        <v>715</v>
      </c>
      <c r="N2099" t="s">
        <v>846</v>
      </c>
      <c r="O2099" t="s">
        <v>228</v>
      </c>
      <c r="P2099">
        <v>581</v>
      </c>
      <c r="Q2099" t="s">
        <v>455</v>
      </c>
      <c r="R2099" t="s">
        <v>228</v>
      </c>
      <c r="T2099" t="s">
        <v>230</v>
      </c>
      <c r="U2099" t="s">
        <v>9756</v>
      </c>
      <c r="V2099">
        <v>4</v>
      </c>
      <c r="W2099">
        <v>10</v>
      </c>
      <c r="X2099" t="s">
        <v>218</v>
      </c>
      <c r="Z2099" t="s">
        <v>219</v>
      </c>
      <c r="AC2099">
        <v>0</v>
      </c>
      <c r="AE2099">
        <v>0</v>
      </c>
      <c r="AI2099" t="s">
        <v>220</v>
      </c>
      <c r="AJ2099" t="s">
        <v>221</v>
      </c>
      <c r="AK2099" s="15">
        <v>39752</v>
      </c>
      <c r="AL2099">
        <v>10057.17</v>
      </c>
      <c r="AM2099">
        <f t="shared" si="96"/>
        <v>41</v>
      </c>
      <c r="AN2099" t="str">
        <f t="shared" si="97"/>
        <v>39-43</v>
      </c>
      <c r="AO2099" t="str">
        <f t="shared" si="98"/>
        <v>10.000 a 11.999</v>
      </c>
    </row>
    <row r="2100" spans="1:41" x14ac:dyDescent="0.25">
      <c r="A2100" t="s">
        <v>7221</v>
      </c>
      <c r="B2100" t="s">
        <v>207</v>
      </c>
      <c r="C2100">
        <v>1434896</v>
      </c>
      <c r="D2100">
        <v>80761046615</v>
      </c>
      <c r="E2100" t="s">
        <v>7222</v>
      </c>
      <c r="F2100" t="s">
        <v>233</v>
      </c>
      <c r="G2100" t="s">
        <v>7223</v>
      </c>
      <c r="H2100" t="s">
        <v>211</v>
      </c>
      <c r="I2100" t="s">
        <v>212</v>
      </c>
      <c r="K2100" t="s">
        <v>213</v>
      </c>
      <c r="L2100" t="s">
        <v>261</v>
      </c>
      <c r="M2100">
        <v>97</v>
      </c>
      <c r="N2100" t="s">
        <v>723</v>
      </c>
      <c r="O2100" t="s">
        <v>228</v>
      </c>
      <c r="P2100">
        <v>92</v>
      </c>
      <c r="Q2100" t="s">
        <v>724</v>
      </c>
      <c r="R2100" t="s">
        <v>228</v>
      </c>
      <c r="T2100" t="s">
        <v>217</v>
      </c>
      <c r="U2100" t="s">
        <v>9755</v>
      </c>
      <c r="V2100">
        <v>4</v>
      </c>
      <c r="W2100">
        <v>13</v>
      </c>
      <c r="X2100" t="s">
        <v>218</v>
      </c>
      <c r="Z2100" t="s">
        <v>219</v>
      </c>
      <c r="AC2100">
        <v>0</v>
      </c>
      <c r="AE2100">
        <v>0</v>
      </c>
      <c r="AI2100" t="s">
        <v>220</v>
      </c>
      <c r="AJ2100" t="s">
        <v>221</v>
      </c>
      <c r="AK2100" s="15">
        <v>37942</v>
      </c>
      <c r="AL2100">
        <v>9804.67</v>
      </c>
      <c r="AM2100">
        <f t="shared" si="96"/>
        <v>48</v>
      </c>
      <c r="AN2100" t="str">
        <f t="shared" si="97"/>
        <v>44-48</v>
      </c>
      <c r="AO2100" t="str">
        <f t="shared" si="98"/>
        <v>8.000 a 9.999</v>
      </c>
    </row>
    <row r="2101" spans="1:41" x14ac:dyDescent="0.25">
      <c r="A2101" t="s">
        <v>7224</v>
      </c>
      <c r="B2101" t="s">
        <v>207</v>
      </c>
      <c r="C2101">
        <v>2997118</v>
      </c>
      <c r="D2101">
        <v>3503560505</v>
      </c>
      <c r="E2101" t="s">
        <v>7225</v>
      </c>
      <c r="F2101" t="s">
        <v>233</v>
      </c>
      <c r="G2101" t="s">
        <v>7226</v>
      </c>
      <c r="H2101" t="s">
        <v>211</v>
      </c>
      <c r="I2101" t="s">
        <v>212</v>
      </c>
      <c r="K2101" t="s">
        <v>581</v>
      </c>
      <c r="M2101">
        <v>288</v>
      </c>
      <c r="N2101" t="s">
        <v>979</v>
      </c>
      <c r="O2101" t="s">
        <v>362</v>
      </c>
      <c r="P2101">
        <v>288</v>
      </c>
      <c r="Q2101" t="s">
        <v>979</v>
      </c>
      <c r="R2101" t="s">
        <v>362</v>
      </c>
      <c r="T2101" t="s">
        <v>217</v>
      </c>
      <c r="U2101" t="s">
        <v>9755</v>
      </c>
      <c r="V2101">
        <v>4</v>
      </c>
      <c r="W2101">
        <v>4</v>
      </c>
      <c r="X2101" t="s">
        <v>218</v>
      </c>
      <c r="Z2101" t="s">
        <v>219</v>
      </c>
      <c r="AC2101">
        <v>0</v>
      </c>
      <c r="AE2101">
        <v>0</v>
      </c>
      <c r="AI2101" t="s">
        <v>220</v>
      </c>
      <c r="AJ2101" t="s">
        <v>221</v>
      </c>
      <c r="AK2101" s="15">
        <v>43053</v>
      </c>
      <c r="AL2101">
        <v>4278.17</v>
      </c>
      <c r="AM2101">
        <f t="shared" si="96"/>
        <v>34</v>
      </c>
      <c r="AN2101" t="str">
        <f t="shared" si="97"/>
        <v>34-38</v>
      </c>
      <c r="AO2101" t="str">
        <f t="shared" si="98"/>
        <v>4.000 a 5.999</v>
      </c>
    </row>
    <row r="2102" spans="1:41" x14ac:dyDescent="0.25">
      <c r="A2102" t="s">
        <v>7227</v>
      </c>
      <c r="B2102" t="s">
        <v>207</v>
      </c>
      <c r="C2102">
        <v>2074564</v>
      </c>
      <c r="D2102">
        <v>8032213635</v>
      </c>
      <c r="E2102" t="s">
        <v>2738</v>
      </c>
      <c r="F2102" t="s">
        <v>233</v>
      </c>
      <c r="G2102" t="s">
        <v>7228</v>
      </c>
      <c r="H2102" t="s">
        <v>225</v>
      </c>
      <c r="I2102" t="s">
        <v>212</v>
      </c>
      <c r="K2102" t="s">
        <v>213</v>
      </c>
      <c r="M2102">
        <v>127</v>
      </c>
      <c r="N2102" t="s">
        <v>952</v>
      </c>
      <c r="O2102" t="s">
        <v>215</v>
      </c>
      <c r="P2102">
        <v>122</v>
      </c>
      <c r="Q2102" t="s">
        <v>953</v>
      </c>
      <c r="R2102" t="s">
        <v>215</v>
      </c>
      <c r="T2102" t="s">
        <v>263</v>
      </c>
      <c r="U2102" t="s">
        <v>9756</v>
      </c>
      <c r="V2102">
        <v>4</v>
      </c>
      <c r="W2102">
        <v>6</v>
      </c>
      <c r="X2102" t="s">
        <v>218</v>
      </c>
      <c r="Z2102" t="s">
        <v>219</v>
      </c>
      <c r="AC2102">
        <v>0</v>
      </c>
      <c r="AE2102">
        <v>0</v>
      </c>
      <c r="AI2102" t="s">
        <v>220</v>
      </c>
      <c r="AJ2102" t="s">
        <v>221</v>
      </c>
      <c r="AK2102" s="15">
        <v>41612</v>
      </c>
      <c r="AL2102">
        <v>24860.1</v>
      </c>
      <c r="AM2102">
        <f t="shared" si="96"/>
        <v>34</v>
      </c>
      <c r="AN2102" t="str">
        <f t="shared" si="97"/>
        <v>34-38</v>
      </c>
      <c r="AO2102" t="str">
        <f t="shared" si="98"/>
        <v>20.000 ou mais</v>
      </c>
    </row>
    <row r="2103" spans="1:41" x14ac:dyDescent="0.25">
      <c r="A2103" t="s">
        <v>7229</v>
      </c>
      <c r="B2103" t="s">
        <v>207</v>
      </c>
      <c r="C2103">
        <v>409650</v>
      </c>
      <c r="D2103">
        <v>32041420600</v>
      </c>
      <c r="E2103" t="s">
        <v>7230</v>
      </c>
      <c r="F2103" t="s">
        <v>209</v>
      </c>
      <c r="G2103" t="s">
        <v>7231</v>
      </c>
      <c r="H2103" t="s">
        <v>225</v>
      </c>
      <c r="I2103" t="s">
        <v>212</v>
      </c>
      <c r="K2103" t="s">
        <v>213</v>
      </c>
      <c r="L2103" t="s">
        <v>534</v>
      </c>
      <c r="M2103">
        <v>723</v>
      </c>
      <c r="N2103" t="s">
        <v>1032</v>
      </c>
      <c r="O2103" t="s">
        <v>215</v>
      </c>
      <c r="P2103">
        <v>585</v>
      </c>
      <c r="Q2103" t="s">
        <v>1033</v>
      </c>
      <c r="R2103" t="s">
        <v>215</v>
      </c>
      <c r="T2103" t="s">
        <v>449</v>
      </c>
      <c r="U2103" t="s">
        <v>9754</v>
      </c>
      <c r="V2103">
        <v>3</v>
      </c>
      <c r="W2103">
        <v>16</v>
      </c>
      <c r="X2103" t="s">
        <v>218</v>
      </c>
      <c r="Z2103" t="s">
        <v>219</v>
      </c>
      <c r="AC2103">
        <v>0</v>
      </c>
      <c r="AE2103">
        <v>0</v>
      </c>
      <c r="AI2103" t="s">
        <v>220</v>
      </c>
      <c r="AJ2103" t="s">
        <v>221</v>
      </c>
      <c r="AK2103" s="15">
        <v>28403</v>
      </c>
      <c r="AL2103">
        <v>4977.66</v>
      </c>
      <c r="AM2103">
        <f t="shared" si="96"/>
        <v>69</v>
      </c>
      <c r="AN2103" t="str">
        <f t="shared" si="97"/>
        <v>69 ou mais</v>
      </c>
      <c r="AO2103" t="str">
        <f t="shared" si="98"/>
        <v>4.000 a 5.999</v>
      </c>
    </row>
    <row r="2104" spans="1:41" x14ac:dyDescent="0.25">
      <c r="A2104" t="s">
        <v>7232</v>
      </c>
      <c r="B2104" t="s">
        <v>239</v>
      </c>
      <c r="C2104">
        <v>1123519</v>
      </c>
      <c r="D2104">
        <v>57745242649</v>
      </c>
      <c r="E2104" t="s">
        <v>6889</v>
      </c>
      <c r="F2104" t="s">
        <v>209</v>
      </c>
      <c r="G2104" t="s">
        <v>7233</v>
      </c>
      <c r="H2104" t="s">
        <v>211</v>
      </c>
      <c r="I2104" t="s">
        <v>212</v>
      </c>
      <c r="K2104" t="s">
        <v>213</v>
      </c>
      <c r="L2104" t="s">
        <v>261</v>
      </c>
      <c r="M2104">
        <v>771</v>
      </c>
      <c r="N2104" t="s">
        <v>303</v>
      </c>
      <c r="O2104" t="s">
        <v>283</v>
      </c>
      <c r="P2104">
        <v>746</v>
      </c>
      <c r="Q2104" t="s">
        <v>289</v>
      </c>
      <c r="R2104" t="s">
        <v>283</v>
      </c>
      <c r="T2104" t="s">
        <v>217</v>
      </c>
      <c r="U2104" t="s">
        <v>9756</v>
      </c>
      <c r="V2104">
        <v>1</v>
      </c>
      <c r="W2104">
        <v>16</v>
      </c>
      <c r="X2104" t="s">
        <v>218</v>
      </c>
      <c r="Z2104" t="s">
        <v>219</v>
      </c>
      <c r="AC2104">
        <v>0</v>
      </c>
      <c r="AE2104">
        <v>0</v>
      </c>
      <c r="AI2104" t="s">
        <v>220</v>
      </c>
      <c r="AJ2104" t="s">
        <v>304</v>
      </c>
      <c r="AK2104" s="15">
        <v>34705</v>
      </c>
      <c r="AL2104">
        <v>12028.87</v>
      </c>
      <c r="AM2104">
        <f t="shared" si="96"/>
        <v>54</v>
      </c>
      <c r="AN2104" t="str">
        <f t="shared" si="97"/>
        <v>54-58</v>
      </c>
      <c r="AO2104" t="str">
        <f t="shared" si="98"/>
        <v>12.000 a 13.999</v>
      </c>
    </row>
    <row r="2105" spans="1:41" x14ac:dyDescent="0.25">
      <c r="A2105" t="s">
        <v>7234</v>
      </c>
      <c r="B2105" t="s">
        <v>207</v>
      </c>
      <c r="C2105">
        <v>3891440</v>
      </c>
      <c r="D2105">
        <v>9148831603</v>
      </c>
      <c r="E2105" t="s">
        <v>2772</v>
      </c>
      <c r="F2105" t="s">
        <v>209</v>
      </c>
      <c r="G2105" t="s">
        <v>7235</v>
      </c>
      <c r="H2105" t="s">
        <v>225</v>
      </c>
      <c r="I2105" t="s">
        <v>212</v>
      </c>
      <c r="K2105" t="s">
        <v>213</v>
      </c>
      <c r="M2105">
        <v>4</v>
      </c>
      <c r="N2105" t="s">
        <v>262</v>
      </c>
      <c r="O2105" t="s">
        <v>215</v>
      </c>
      <c r="P2105">
        <v>4</v>
      </c>
      <c r="Q2105" t="s">
        <v>262</v>
      </c>
      <c r="R2105" t="s">
        <v>215</v>
      </c>
      <c r="T2105" t="s">
        <v>230</v>
      </c>
      <c r="U2105" t="s">
        <v>9756</v>
      </c>
      <c r="V2105">
        <v>2</v>
      </c>
      <c r="W2105">
        <v>2</v>
      </c>
      <c r="X2105" t="s">
        <v>218</v>
      </c>
      <c r="Z2105" t="s">
        <v>219</v>
      </c>
      <c r="AC2105">
        <v>0</v>
      </c>
      <c r="AE2105">
        <v>0</v>
      </c>
      <c r="AI2105" t="s">
        <v>220</v>
      </c>
      <c r="AJ2105" t="s">
        <v>221</v>
      </c>
      <c r="AK2105" s="15">
        <v>41026</v>
      </c>
      <c r="AL2105">
        <v>6859.94</v>
      </c>
      <c r="AM2105">
        <f t="shared" si="96"/>
        <v>31</v>
      </c>
      <c r="AN2105" t="str">
        <f t="shared" si="97"/>
        <v>29-33</v>
      </c>
      <c r="AO2105" t="str">
        <f t="shared" si="98"/>
        <v>6.000 a 7.999</v>
      </c>
    </row>
    <row r="2106" spans="1:41" x14ac:dyDescent="0.25">
      <c r="A2106" t="s">
        <v>7236</v>
      </c>
      <c r="B2106" t="s">
        <v>239</v>
      </c>
      <c r="C2106">
        <v>1279529</v>
      </c>
      <c r="D2106">
        <v>86658166668</v>
      </c>
      <c r="E2106" t="s">
        <v>7237</v>
      </c>
      <c r="F2106" t="s">
        <v>209</v>
      </c>
      <c r="G2106" t="s">
        <v>7238</v>
      </c>
      <c r="H2106" t="s">
        <v>225</v>
      </c>
      <c r="I2106" t="s">
        <v>212</v>
      </c>
      <c r="K2106" t="s">
        <v>213</v>
      </c>
      <c r="M2106">
        <v>478</v>
      </c>
      <c r="N2106" t="s">
        <v>1195</v>
      </c>
      <c r="O2106" t="s">
        <v>244</v>
      </c>
      <c r="P2106">
        <v>211</v>
      </c>
      <c r="Q2106" t="s">
        <v>245</v>
      </c>
      <c r="R2106" t="s">
        <v>244</v>
      </c>
      <c r="T2106" t="s">
        <v>217</v>
      </c>
      <c r="U2106" t="s">
        <v>9755</v>
      </c>
      <c r="V2106">
        <v>3</v>
      </c>
      <c r="W2106">
        <v>3</v>
      </c>
      <c r="X2106" t="s">
        <v>218</v>
      </c>
      <c r="Z2106" t="s">
        <v>219</v>
      </c>
      <c r="AC2106">
        <v>0</v>
      </c>
      <c r="AE2106">
        <v>0</v>
      </c>
      <c r="AI2106" t="s">
        <v>220</v>
      </c>
      <c r="AJ2106" t="s">
        <v>221</v>
      </c>
      <c r="AK2106" s="15">
        <v>42411</v>
      </c>
      <c r="AL2106">
        <v>4277.41</v>
      </c>
      <c r="AM2106">
        <f t="shared" si="96"/>
        <v>51</v>
      </c>
      <c r="AN2106" t="str">
        <f t="shared" si="97"/>
        <v>49-53</v>
      </c>
      <c r="AO2106" t="str">
        <f t="shared" si="98"/>
        <v>4.000 a 5.999</v>
      </c>
    </row>
    <row r="2107" spans="1:41" x14ac:dyDescent="0.25">
      <c r="A2107" t="s">
        <v>7239</v>
      </c>
      <c r="B2107" t="s">
        <v>207</v>
      </c>
      <c r="C2107">
        <v>2230166</v>
      </c>
      <c r="D2107">
        <v>7955610679</v>
      </c>
      <c r="E2107" t="s">
        <v>7240</v>
      </c>
      <c r="F2107" t="s">
        <v>209</v>
      </c>
      <c r="G2107" t="s">
        <v>7241</v>
      </c>
      <c r="H2107" t="s">
        <v>225</v>
      </c>
      <c r="I2107" t="s">
        <v>212</v>
      </c>
      <c r="K2107" t="s">
        <v>1736</v>
      </c>
      <c r="M2107">
        <v>700</v>
      </c>
      <c r="N2107" t="s">
        <v>7242</v>
      </c>
      <c r="O2107" t="s">
        <v>215</v>
      </c>
      <c r="P2107">
        <v>246</v>
      </c>
      <c r="Q2107" t="s">
        <v>469</v>
      </c>
      <c r="R2107" t="s">
        <v>215</v>
      </c>
      <c r="T2107" t="s">
        <v>217</v>
      </c>
      <c r="U2107" t="s">
        <v>9755</v>
      </c>
      <c r="V2107">
        <v>4</v>
      </c>
      <c r="W2107">
        <v>6</v>
      </c>
      <c r="X2107" t="s">
        <v>218</v>
      </c>
      <c r="Z2107" t="s">
        <v>219</v>
      </c>
      <c r="AC2107">
        <v>0</v>
      </c>
      <c r="AE2107">
        <v>0</v>
      </c>
      <c r="AI2107" t="s">
        <v>220</v>
      </c>
      <c r="AJ2107" t="s">
        <v>221</v>
      </c>
      <c r="AK2107" s="15">
        <v>42142</v>
      </c>
      <c r="AL2107">
        <v>4922.45</v>
      </c>
      <c r="AM2107">
        <f t="shared" si="96"/>
        <v>35</v>
      </c>
      <c r="AN2107" t="str">
        <f t="shared" si="97"/>
        <v>34-38</v>
      </c>
      <c r="AO2107" t="str">
        <f t="shared" si="98"/>
        <v>4.000 a 5.999</v>
      </c>
    </row>
    <row r="2108" spans="1:41" x14ac:dyDescent="0.25">
      <c r="A2108" t="s">
        <v>7243</v>
      </c>
      <c r="B2108" t="s">
        <v>239</v>
      </c>
      <c r="C2108">
        <v>2199344</v>
      </c>
      <c r="D2108">
        <v>3395160629</v>
      </c>
      <c r="E2108" t="s">
        <v>7244</v>
      </c>
      <c r="F2108" t="s">
        <v>209</v>
      </c>
      <c r="G2108" t="s">
        <v>7245</v>
      </c>
      <c r="H2108" t="s">
        <v>287</v>
      </c>
      <c r="I2108" t="s">
        <v>212</v>
      </c>
      <c r="K2108" t="s">
        <v>242</v>
      </c>
      <c r="M2108">
        <v>498</v>
      </c>
      <c r="N2108" t="s">
        <v>423</v>
      </c>
      <c r="O2108" t="s">
        <v>244</v>
      </c>
      <c r="P2108">
        <v>211</v>
      </c>
      <c r="Q2108" t="s">
        <v>245</v>
      </c>
      <c r="R2108" t="s">
        <v>244</v>
      </c>
      <c r="T2108" t="s">
        <v>217</v>
      </c>
      <c r="U2108" t="s">
        <v>9755</v>
      </c>
      <c r="V2108">
        <v>4</v>
      </c>
      <c r="W2108">
        <v>6</v>
      </c>
      <c r="X2108" t="s">
        <v>218</v>
      </c>
      <c r="Z2108" t="s">
        <v>219</v>
      </c>
      <c r="AC2108">
        <v>0</v>
      </c>
      <c r="AE2108">
        <v>0</v>
      </c>
      <c r="AI2108" t="s">
        <v>220</v>
      </c>
      <c r="AJ2108" t="s">
        <v>221</v>
      </c>
      <c r="AK2108" s="15">
        <v>42072</v>
      </c>
      <c r="AL2108">
        <v>4962.1899999999996</v>
      </c>
      <c r="AM2108">
        <f t="shared" si="96"/>
        <v>45</v>
      </c>
      <c r="AN2108" t="str">
        <f t="shared" si="97"/>
        <v>44-48</v>
      </c>
      <c r="AO2108" t="str">
        <f t="shared" si="98"/>
        <v>4.000 a 5.999</v>
      </c>
    </row>
    <row r="2109" spans="1:41" x14ac:dyDescent="0.25">
      <c r="A2109" t="s">
        <v>7246</v>
      </c>
      <c r="B2109" t="s">
        <v>239</v>
      </c>
      <c r="C2109">
        <v>1457253</v>
      </c>
      <c r="D2109">
        <v>26663490630</v>
      </c>
      <c r="E2109" t="s">
        <v>7247</v>
      </c>
      <c r="F2109" t="s">
        <v>209</v>
      </c>
      <c r="G2109" t="s">
        <v>7248</v>
      </c>
      <c r="H2109" t="s">
        <v>225</v>
      </c>
      <c r="I2109" t="s">
        <v>212</v>
      </c>
      <c r="K2109" t="s">
        <v>242</v>
      </c>
      <c r="L2109" t="s">
        <v>7249</v>
      </c>
      <c r="M2109">
        <v>489</v>
      </c>
      <c r="N2109" t="s">
        <v>2235</v>
      </c>
      <c r="O2109" t="s">
        <v>244</v>
      </c>
      <c r="P2109">
        <v>211</v>
      </c>
      <c r="Q2109" t="s">
        <v>245</v>
      </c>
      <c r="R2109" t="s">
        <v>244</v>
      </c>
      <c r="T2109" t="s">
        <v>771</v>
      </c>
      <c r="U2109" t="s">
        <v>9754</v>
      </c>
      <c r="V2109">
        <v>2</v>
      </c>
      <c r="W2109">
        <v>12</v>
      </c>
      <c r="X2109" t="s">
        <v>218</v>
      </c>
      <c r="Z2109" t="s">
        <v>219</v>
      </c>
      <c r="AC2109">
        <v>0</v>
      </c>
      <c r="AE2109">
        <v>0</v>
      </c>
      <c r="AI2109" t="s">
        <v>220</v>
      </c>
      <c r="AJ2109" t="s">
        <v>221</v>
      </c>
      <c r="AK2109" s="15">
        <v>38155</v>
      </c>
      <c r="AL2109">
        <v>6137.18</v>
      </c>
      <c r="AM2109">
        <f t="shared" si="96"/>
        <v>65</v>
      </c>
      <c r="AN2109" t="str">
        <f t="shared" si="97"/>
        <v>64-68</v>
      </c>
      <c r="AO2109" t="str">
        <f t="shared" si="98"/>
        <v>6.000 a 7.999</v>
      </c>
    </row>
    <row r="2110" spans="1:41" x14ac:dyDescent="0.25">
      <c r="A2110" t="s">
        <v>7250</v>
      </c>
      <c r="B2110" t="s">
        <v>239</v>
      </c>
      <c r="C2110">
        <v>1903875</v>
      </c>
      <c r="D2110">
        <v>9177580648</v>
      </c>
      <c r="E2110" t="s">
        <v>7251</v>
      </c>
      <c r="F2110" t="s">
        <v>209</v>
      </c>
      <c r="G2110" t="s">
        <v>7252</v>
      </c>
      <c r="H2110" t="s">
        <v>211</v>
      </c>
      <c r="I2110" t="s">
        <v>212</v>
      </c>
      <c r="K2110" t="s">
        <v>213</v>
      </c>
      <c r="M2110">
        <v>211</v>
      </c>
      <c r="N2110" t="s">
        <v>245</v>
      </c>
      <c r="O2110" t="s">
        <v>244</v>
      </c>
      <c r="P2110">
        <v>211</v>
      </c>
      <c r="Q2110" t="s">
        <v>245</v>
      </c>
      <c r="R2110" t="s">
        <v>244</v>
      </c>
      <c r="T2110" t="s">
        <v>217</v>
      </c>
      <c r="U2110" t="s">
        <v>9754</v>
      </c>
      <c r="V2110">
        <v>3</v>
      </c>
      <c r="W2110">
        <v>8</v>
      </c>
      <c r="X2110" t="s">
        <v>218</v>
      </c>
      <c r="Z2110" t="s">
        <v>219</v>
      </c>
      <c r="AC2110">
        <v>0</v>
      </c>
      <c r="AE2110">
        <v>0</v>
      </c>
      <c r="AI2110" t="s">
        <v>220</v>
      </c>
      <c r="AJ2110" t="s">
        <v>221</v>
      </c>
      <c r="AK2110" s="15">
        <v>40883</v>
      </c>
      <c r="AL2110">
        <v>4990.01</v>
      </c>
      <c r="AM2110">
        <f t="shared" si="96"/>
        <v>34</v>
      </c>
      <c r="AN2110" t="str">
        <f t="shared" si="97"/>
        <v>34-38</v>
      </c>
      <c r="AO2110" t="str">
        <f t="shared" si="98"/>
        <v>4.000 a 5.999</v>
      </c>
    </row>
    <row r="2111" spans="1:41" x14ac:dyDescent="0.25">
      <c r="A2111" t="s">
        <v>7253</v>
      </c>
      <c r="B2111" t="s">
        <v>239</v>
      </c>
      <c r="C2111">
        <v>2170756</v>
      </c>
      <c r="D2111">
        <v>33685241869</v>
      </c>
      <c r="E2111" t="s">
        <v>7254</v>
      </c>
      <c r="F2111" t="s">
        <v>209</v>
      </c>
      <c r="G2111" t="s">
        <v>7255</v>
      </c>
      <c r="H2111" t="s">
        <v>225</v>
      </c>
      <c r="I2111" t="s">
        <v>212</v>
      </c>
      <c r="K2111" t="s">
        <v>317</v>
      </c>
      <c r="M2111">
        <v>767</v>
      </c>
      <c r="N2111" t="s">
        <v>1064</v>
      </c>
      <c r="O2111" t="s">
        <v>283</v>
      </c>
      <c r="P2111">
        <v>746</v>
      </c>
      <c r="Q2111" t="s">
        <v>289</v>
      </c>
      <c r="R2111" t="s">
        <v>283</v>
      </c>
      <c r="T2111" t="s">
        <v>252</v>
      </c>
      <c r="U2111" t="s">
        <v>9754</v>
      </c>
      <c r="V2111">
        <v>2</v>
      </c>
      <c r="W2111">
        <v>6</v>
      </c>
      <c r="X2111" t="s">
        <v>218</v>
      </c>
      <c r="Z2111" t="s">
        <v>219</v>
      </c>
      <c r="AC2111">
        <v>0</v>
      </c>
      <c r="AE2111">
        <v>0</v>
      </c>
      <c r="AI2111" t="s">
        <v>220</v>
      </c>
      <c r="AJ2111" t="s">
        <v>221</v>
      </c>
      <c r="AK2111" s="15">
        <v>41933</v>
      </c>
      <c r="AL2111">
        <v>3058.7</v>
      </c>
      <c r="AM2111">
        <f t="shared" si="96"/>
        <v>37</v>
      </c>
      <c r="AN2111" t="str">
        <f t="shared" si="97"/>
        <v>34-38</v>
      </c>
      <c r="AO2111" t="str">
        <f t="shared" si="98"/>
        <v>2.000 a 3.999</v>
      </c>
    </row>
    <row r="2112" spans="1:41" x14ac:dyDescent="0.25">
      <c r="A2112" t="s">
        <v>7256</v>
      </c>
      <c r="B2112" t="s">
        <v>207</v>
      </c>
      <c r="C2112">
        <v>1649842</v>
      </c>
      <c r="D2112">
        <v>7430077781</v>
      </c>
      <c r="E2112" t="s">
        <v>523</v>
      </c>
      <c r="F2112" t="s">
        <v>209</v>
      </c>
      <c r="G2112" t="s">
        <v>7257</v>
      </c>
      <c r="H2112" t="s">
        <v>225</v>
      </c>
      <c r="I2112" t="s">
        <v>212</v>
      </c>
      <c r="K2112" t="s">
        <v>213</v>
      </c>
      <c r="L2112" t="s">
        <v>261</v>
      </c>
      <c r="M2112">
        <v>949</v>
      </c>
      <c r="N2112" t="s">
        <v>889</v>
      </c>
      <c r="O2112" t="s">
        <v>215</v>
      </c>
      <c r="P2112">
        <v>944</v>
      </c>
      <c r="Q2112" t="s">
        <v>313</v>
      </c>
      <c r="R2112" t="s">
        <v>215</v>
      </c>
      <c r="T2112" t="s">
        <v>230</v>
      </c>
      <c r="U2112" t="s">
        <v>9756</v>
      </c>
      <c r="V2112">
        <v>4</v>
      </c>
      <c r="W2112">
        <v>10</v>
      </c>
      <c r="X2112" t="s">
        <v>218</v>
      </c>
      <c r="Z2112" t="s">
        <v>219</v>
      </c>
      <c r="AC2112">
        <v>0</v>
      </c>
      <c r="AE2112">
        <v>0</v>
      </c>
      <c r="AI2112" t="s">
        <v>220</v>
      </c>
      <c r="AJ2112" t="s">
        <v>221</v>
      </c>
      <c r="AK2112" s="15">
        <v>39680</v>
      </c>
      <c r="AL2112">
        <v>10057.17</v>
      </c>
      <c r="AM2112">
        <f t="shared" si="96"/>
        <v>46</v>
      </c>
      <c r="AN2112" t="str">
        <f t="shared" si="97"/>
        <v>44-48</v>
      </c>
      <c r="AO2112" t="str">
        <f t="shared" si="98"/>
        <v>10.000 a 11.999</v>
      </c>
    </row>
    <row r="2113" spans="1:41" x14ac:dyDescent="0.25">
      <c r="A2113" t="s">
        <v>7258</v>
      </c>
      <c r="B2113" t="s">
        <v>239</v>
      </c>
      <c r="C2113">
        <v>2840496</v>
      </c>
      <c r="D2113">
        <v>8729084610</v>
      </c>
      <c r="E2113" t="s">
        <v>6181</v>
      </c>
      <c r="F2113" t="s">
        <v>209</v>
      </c>
      <c r="G2113" t="s">
        <v>7259</v>
      </c>
      <c r="H2113" t="s">
        <v>211</v>
      </c>
      <c r="I2113" t="s">
        <v>212</v>
      </c>
      <c r="K2113" t="s">
        <v>213</v>
      </c>
      <c r="M2113">
        <v>490</v>
      </c>
      <c r="N2113" t="s">
        <v>770</v>
      </c>
      <c r="O2113" t="s">
        <v>244</v>
      </c>
      <c r="P2113">
        <v>211</v>
      </c>
      <c r="Q2113" t="s">
        <v>245</v>
      </c>
      <c r="R2113" t="s">
        <v>244</v>
      </c>
      <c r="T2113" t="s">
        <v>217</v>
      </c>
      <c r="U2113" t="s">
        <v>9756</v>
      </c>
      <c r="V2113">
        <v>3</v>
      </c>
      <c r="W2113">
        <v>4</v>
      </c>
      <c r="X2113" t="s">
        <v>218</v>
      </c>
      <c r="Z2113" t="s">
        <v>219</v>
      </c>
      <c r="AC2113">
        <v>0</v>
      </c>
      <c r="AE2113">
        <v>0</v>
      </c>
      <c r="AI2113" t="s">
        <v>220</v>
      </c>
      <c r="AJ2113" t="s">
        <v>221</v>
      </c>
      <c r="AK2113" s="15">
        <v>42810</v>
      </c>
      <c r="AL2113">
        <v>7086.81</v>
      </c>
      <c r="AM2113">
        <f t="shared" si="96"/>
        <v>35</v>
      </c>
      <c r="AN2113" t="str">
        <f t="shared" si="97"/>
        <v>34-38</v>
      </c>
      <c r="AO2113" t="str">
        <f t="shared" si="98"/>
        <v>6.000 a 7.999</v>
      </c>
    </row>
    <row r="2114" spans="1:41" x14ac:dyDescent="0.25">
      <c r="A2114" t="s">
        <v>7260</v>
      </c>
      <c r="B2114" t="s">
        <v>239</v>
      </c>
      <c r="C2114">
        <v>1123495</v>
      </c>
      <c r="D2114">
        <v>74469975672</v>
      </c>
      <c r="E2114" t="s">
        <v>7261</v>
      </c>
      <c r="F2114" t="s">
        <v>209</v>
      </c>
      <c r="G2114" t="s">
        <v>7262</v>
      </c>
      <c r="H2114" t="s">
        <v>225</v>
      </c>
      <c r="I2114" t="s">
        <v>212</v>
      </c>
      <c r="K2114" t="s">
        <v>213</v>
      </c>
      <c r="L2114" t="s">
        <v>7263</v>
      </c>
      <c r="M2114">
        <v>495</v>
      </c>
      <c r="N2114" t="s">
        <v>257</v>
      </c>
      <c r="O2114" t="s">
        <v>244</v>
      </c>
      <c r="P2114">
        <v>211</v>
      </c>
      <c r="Q2114" t="s">
        <v>245</v>
      </c>
      <c r="R2114" t="s">
        <v>244</v>
      </c>
      <c r="T2114" t="s">
        <v>217</v>
      </c>
      <c r="U2114" t="s">
        <v>9754</v>
      </c>
      <c r="V2114">
        <v>4</v>
      </c>
      <c r="W2114">
        <v>16</v>
      </c>
      <c r="X2114" t="s">
        <v>218</v>
      </c>
      <c r="Z2114" t="s">
        <v>219</v>
      </c>
      <c r="AC2114">
        <v>0</v>
      </c>
      <c r="AE2114">
        <v>0</v>
      </c>
      <c r="AI2114" t="s">
        <v>220</v>
      </c>
      <c r="AJ2114" t="s">
        <v>221</v>
      </c>
      <c r="AK2114" s="15">
        <v>34715</v>
      </c>
      <c r="AL2114">
        <v>9141.64</v>
      </c>
      <c r="AM2114">
        <f t="shared" si="96"/>
        <v>54</v>
      </c>
      <c r="AN2114" t="str">
        <f t="shared" si="97"/>
        <v>54-58</v>
      </c>
      <c r="AO2114" t="str">
        <f t="shared" si="98"/>
        <v>8.000 a 9.999</v>
      </c>
    </row>
    <row r="2115" spans="1:41" x14ac:dyDescent="0.25">
      <c r="A2115" t="s">
        <v>1571</v>
      </c>
      <c r="B2115" t="s">
        <v>239</v>
      </c>
      <c r="C2115">
        <v>410439</v>
      </c>
      <c r="D2115">
        <v>25496301653</v>
      </c>
      <c r="E2115" t="s">
        <v>7264</v>
      </c>
      <c r="F2115" t="s">
        <v>209</v>
      </c>
      <c r="G2115" t="s">
        <v>7265</v>
      </c>
      <c r="H2115" t="s">
        <v>335</v>
      </c>
      <c r="I2115" t="s">
        <v>212</v>
      </c>
      <c r="K2115" t="s">
        <v>213</v>
      </c>
      <c r="L2115" t="s">
        <v>261</v>
      </c>
      <c r="M2115">
        <v>771</v>
      </c>
      <c r="N2115" t="s">
        <v>303</v>
      </c>
      <c r="O2115" t="s">
        <v>283</v>
      </c>
      <c r="P2115">
        <v>746</v>
      </c>
      <c r="Q2115" t="s">
        <v>289</v>
      </c>
      <c r="R2115" t="s">
        <v>283</v>
      </c>
      <c r="T2115" t="s">
        <v>252</v>
      </c>
      <c r="U2115" t="s">
        <v>9755</v>
      </c>
      <c r="V2115">
        <v>4</v>
      </c>
      <c r="W2115">
        <v>16</v>
      </c>
      <c r="X2115" t="s">
        <v>218</v>
      </c>
      <c r="Z2115" t="s">
        <v>219</v>
      </c>
      <c r="AC2115">
        <v>0</v>
      </c>
      <c r="AE2115">
        <v>0</v>
      </c>
      <c r="AI2115" t="s">
        <v>220</v>
      </c>
      <c r="AJ2115" t="s">
        <v>221</v>
      </c>
      <c r="AK2115" s="15">
        <v>27150</v>
      </c>
      <c r="AL2115">
        <v>9087</v>
      </c>
      <c r="AM2115">
        <f t="shared" ref="AM2115:AM2178" si="99">(YEAR($AR$3))-YEAR(E2115)</f>
        <v>68</v>
      </c>
      <c r="AN2115" t="str">
        <f t="shared" ref="AN2115:AN2178" si="100">VLOOKUP(AM2115,$AT$3:$AU$14,2,1)</f>
        <v>64-68</v>
      </c>
      <c r="AO2115" t="str">
        <f t="shared" ref="AO2115:AO2178" si="101">VLOOKUP(AL2115,$AV$3:$AW$13,2,1)</f>
        <v>8.000 a 9.999</v>
      </c>
    </row>
    <row r="2116" spans="1:41" x14ac:dyDescent="0.25">
      <c r="A2116" t="s">
        <v>7266</v>
      </c>
      <c r="B2116" t="s">
        <v>207</v>
      </c>
      <c r="C2116">
        <v>3298919</v>
      </c>
      <c r="D2116">
        <v>1869330102</v>
      </c>
      <c r="E2116" t="s">
        <v>7267</v>
      </c>
      <c r="F2116" t="s">
        <v>209</v>
      </c>
      <c r="G2116" t="s">
        <v>7268</v>
      </c>
      <c r="H2116" t="s">
        <v>225</v>
      </c>
      <c r="I2116" t="s">
        <v>212</v>
      </c>
      <c r="K2116" t="s">
        <v>242</v>
      </c>
      <c r="M2116">
        <v>32</v>
      </c>
      <c r="N2116" t="s">
        <v>3205</v>
      </c>
      <c r="O2116" t="s">
        <v>215</v>
      </c>
      <c r="P2116">
        <v>29</v>
      </c>
      <c r="Q2116" t="s">
        <v>229</v>
      </c>
      <c r="R2116" t="s">
        <v>215</v>
      </c>
      <c r="S2116" t="s">
        <v>443</v>
      </c>
      <c r="T2116" t="s">
        <v>217</v>
      </c>
      <c r="U2116" t="s">
        <v>9755</v>
      </c>
      <c r="V2116">
        <v>1</v>
      </c>
      <c r="W2116">
        <v>1</v>
      </c>
      <c r="X2116" t="s">
        <v>218</v>
      </c>
      <c r="Z2116" t="s">
        <v>219</v>
      </c>
      <c r="AC2116">
        <v>0</v>
      </c>
      <c r="AE2116">
        <v>0</v>
      </c>
      <c r="AI2116" t="s">
        <v>220</v>
      </c>
      <c r="AJ2116" t="s">
        <v>221</v>
      </c>
      <c r="AK2116" s="15">
        <v>44753</v>
      </c>
      <c r="AL2116">
        <v>3181.04</v>
      </c>
      <c r="AM2116">
        <f t="shared" si="99"/>
        <v>34</v>
      </c>
      <c r="AN2116" t="str">
        <f t="shared" si="100"/>
        <v>34-38</v>
      </c>
      <c r="AO2116" t="str">
        <f t="shared" si="101"/>
        <v>2.000 a 3.999</v>
      </c>
    </row>
    <row r="2117" spans="1:41" x14ac:dyDescent="0.25">
      <c r="A2117" t="s">
        <v>7269</v>
      </c>
      <c r="B2117" t="s">
        <v>207</v>
      </c>
      <c r="C2117">
        <v>1874945</v>
      </c>
      <c r="D2117">
        <v>7652193605</v>
      </c>
      <c r="E2117" t="s">
        <v>7270</v>
      </c>
      <c r="F2117" t="s">
        <v>209</v>
      </c>
      <c r="G2117" t="s">
        <v>7271</v>
      </c>
      <c r="H2117" t="s">
        <v>225</v>
      </c>
      <c r="I2117" t="s">
        <v>212</v>
      </c>
      <c r="K2117" t="s">
        <v>213</v>
      </c>
      <c r="M2117">
        <v>619</v>
      </c>
      <c r="N2117" t="s">
        <v>7272</v>
      </c>
      <c r="O2117" t="s">
        <v>215</v>
      </c>
      <c r="P2117">
        <v>262</v>
      </c>
      <c r="Q2117" t="s">
        <v>352</v>
      </c>
      <c r="R2117" t="s">
        <v>215</v>
      </c>
      <c r="T2117" t="s">
        <v>263</v>
      </c>
      <c r="U2117" t="s">
        <v>9756</v>
      </c>
      <c r="V2117">
        <v>4</v>
      </c>
      <c r="W2117">
        <v>8</v>
      </c>
      <c r="X2117" t="s">
        <v>218</v>
      </c>
      <c r="Z2117" t="s">
        <v>219</v>
      </c>
      <c r="AC2117">
        <v>0</v>
      </c>
      <c r="AE2117">
        <v>0</v>
      </c>
      <c r="AI2117" t="s">
        <v>220</v>
      </c>
      <c r="AJ2117" t="s">
        <v>221</v>
      </c>
      <c r="AK2117" s="15">
        <v>40725</v>
      </c>
      <c r="AL2117">
        <v>11701.54</v>
      </c>
      <c r="AM2117">
        <f t="shared" si="99"/>
        <v>36</v>
      </c>
      <c r="AN2117" t="str">
        <f t="shared" si="100"/>
        <v>34-38</v>
      </c>
      <c r="AO2117" t="str">
        <f t="shared" si="101"/>
        <v>10.000 a 11.999</v>
      </c>
    </row>
    <row r="2118" spans="1:41" x14ac:dyDescent="0.25">
      <c r="A2118" t="s">
        <v>7273</v>
      </c>
      <c r="B2118" t="s">
        <v>239</v>
      </c>
      <c r="C2118">
        <v>2345206</v>
      </c>
      <c r="D2118">
        <v>864473605</v>
      </c>
      <c r="E2118" t="s">
        <v>7274</v>
      </c>
      <c r="F2118" t="s">
        <v>209</v>
      </c>
      <c r="G2118" t="s">
        <v>7275</v>
      </c>
      <c r="H2118" t="s">
        <v>225</v>
      </c>
      <c r="I2118" t="s">
        <v>212</v>
      </c>
      <c r="K2118" t="s">
        <v>213</v>
      </c>
      <c r="M2118">
        <v>771</v>
      </c>
      <c r="N2118" t="s">
        <v>303</v>
      </c>
      <c r="O2118" t="s">
        <v>283</v>
      </c>
      <c r="P2118">
        <v>746</v>
      </c>
      <c r="Q2118" t="s">
        <v>289</v>
      </c>
      <c r="R2118" t="s">
        <v>283</v>
      </c>
      <c r="T2118" t="s">
        <v>217</v>
      </c>
      <c r="U2118" t="s">
        <v>9756</v>
      </c>
      <c r="V2118">
        <v>4</v>
      </c>
      <c r="W2118">
        <v>8</v>
      </c>
      <c r="X2118" t="s">
        <v>218</v>
      </c>
      <c r="Z2118" t="s">
        <v>219</v>
      </c>
      <c r="AC2118">
        <v>0</v>
      </c>
      <c r="AE2118">
        <v>0</v>
      </c>
      <c r="AI2118" t="s">
        <v>220</v>
      </c>
      <c r="AJ2118" t="s">
        <v>221</v>
      </c>
      <c r="AK2118" s="15">
        <v>40617</v>
      </c>
      <c r="AL2118">
        <v>18540.669999999998</v>
      </c>
      <c r="AM2118">
        <f t="shared" si="99"/>
        <v>48</v>
      </c>
      <c r="AN2118" t="str">
        <f t="shared" si="100"/>
        <v>44-48</v>
      </c>
      <c r="AO2118" t="str">
        <f t="shared" si="101"/>
        <v>18.000 a 19.999</v>
      </c>
    </row>
    <row r="2119" spans="1:41" x14ac:dyDescent="0.25">
      <c r="A2119" t="s">
        <v>7276</v>
      </c>
      <c r="B2119" t="s">
        <v>207</v>
      </c>
      <c r="C2119">
        <v>1274757</v>
      </c>
      <c r="D2119">
        <v>6802402688</v>
      </c>
      <c r="E2119" t="s">
        <v>7277</v>
      </c>
      <c r="F2119" t="s">
        <v>209</v>
      </c>
      <c r="G2119" t="s">
        <v>7278</v>
      </c>
      <c r="H2119" t="s">
        <v>225</v>
      </c>
      <c r="I2119" t="s">
        <v>212</v>
      </c>
      <c r="K2119" t="s">
        <v>213</v>
      </c>
      <c r="M2119">
        <v>298</v>
      </c>
      <c r="N2119" t="s">
        <v>554</v>
      </c>
      <c r="O2119" t="s">
        <v>362</v>
      </c>
      <c r="P2119">
        <v>298</v>
      </c>
      <c r="Q2119" t="s">
        <v>554</v>
      </c>
      <c r="R2119" t="s">
        <v>362</v>
      </c>
      <c r="T2119" t="s">
        <v>263</v>
      </c>
      <c r="U2119" t="s">
        <v>9756</v>
      </c>
      <c r="V2119">
        <v>4</v>
      </c>
      <c r="W2119">
        <v>4</v>
      </c>
      <c r="X2119" t="s">
        <v>218</v>
      </c>
      <c r="Z2119" t="s">
        <v>219</v>
      </c>
      <c r="AC2119">
        <v>0</v>
      </c>
      <c r="AE2119">
        <v>0</v>
      </c>
      <c r="AI2119" t="s">
        <v>220</v>
      </c>
      <c r="AJ2119" t="s">
        <v>221</v>
      </c>
      <c r="AK2119" s="15">
        <v>42905</v>
      </c>
      <c r="AL2119">
        <v>9204</v>
      </c>
      <c r="AM2119">
        <f t="shared" si="99"/>
        <v>39</v>
      </c>
      <c r="AN2119" t="str">
        <f t="shared" si="100"/>
        <v>39-43</v>
      </c>
      <c r="AO2119" t="str">
        <f t="shared" si="101"/>
        <v>8.000 a 9.999</v>
      </c>
    </row>
    <row r="2120" spans="1:41" x14ac:dyDescent="0.25">
      <c r="A2120" t="s">
        <v>7279</v>
      </c>
      <c r="B2120" t="s">
        <v>207</v>
      </c>
      <c r="C2120">
        <v>3312680</v>
      </c>
      <c r="D2120">
        <v>12952661642</v>
      </c>
      <c r="E2120" t="s">
        <v>7280</v>
      </c>
      <c r="F2120" t="s">
        <v>209</v>
      </c>
      <c r="G2120" t="s">
        <v>7281</v>
      </c>
      <c r="H2120" t="s">
        <v>335</v>
      </c>
      <c r="I2120" t="s">
        <v>212</v>
      </c>
      <c r="K2120" t="s">
        <v>213</v>
      </c>
      <c r="M2120">
        <v>511</v>
      </c>
      <c r="N2120" t="s">
        <v>485</v>
      </c>
      <c r="O2120" t="s">
        <v>215</v>
      </c>
      <c r="P2120">
        <v>131</v>
      </c>
      <c r="Q2120" t="s">
        <v>357</v>
      </c>
      <c r="R2120" t="s">
        <v>215</v>
      </c>
      <c r="T2120" t="s">
        <v>290</v>
      </c>
      <c r="U2120" t="s">
        <v>9755</v>
      </c>
      <c r="V2120">
        <v>1</v>
      </c>
      <c r="W2120">
        <v>1</v>
      </c>
      <c r="X2120" t="s">
        <v>218</v>
      </c>
      <c r="Z2120" t="s">
        <v>219</v>
      </c>
      <c r="AC2120">
        <v>0</v>
      </c>
      <c r="AE2120">
        <v>0</v>
      </c>
      <c r="AI2120" t="s">
        <v>220</v>
      </c>
      <c r="AJ2120" t="s">
        <v>221</v>
      </c>
      <c r="AK2120" s="15">
        <v>44847</v>
      </c>
      <c r="AL2120">
        <v>2446.96</v>
      </c>
      <c r="AM2120">
        <f t="shared" si="99"/>
        <v>27</v>
      </c>
      <c r="AN2120" t="str">
        <f t="shared" si="100"/>
        <v>24-28</v>
      </c>
      <c r="AO2120" t="str">
        <f t="shared" si="101"/>
        <v>2.000 a 3.999</v>
      </c>
    </row>
    <row r="2121" spans="1:41" x14ac:dyDescent="0.25">
      <c r="A2121" t="s">
        <v>7282</v>
      </c>
      <c r="B2121" t="s">
        <v>207</v>
      </c>
      <c r="C2121">
        <v>1068074</v>
      </c>
      <c r="D2121">
        <v>4106497166</v>
      </c>
      <c r="E2121" t="s">
        <v>7283</v>
      </c>
      <c r="F2121" t="s">
        <v>209</v>
      </c>
      <c r="G2121" t="s">
        <v>7284</v>
      </c>
      <c r="H2121" t="s">
        <v>211</v>
      </c>
      <c r="I2121" t="s">
        <v>212</v>
      </c>
      <c r="K2121" t="s">
        <v>242</v>
      </c>
      <c r="M2121">
        <v>621</v>
      </c>
      <c r="N2121" t="s">
        <v>376</v>
      </c>
      <c r="O2121" t="s">
        <v>215</v>
      </c>
      <c r="P2121">
        <v>874</v>
      </c>
      <c r="Q2121" t="s">
        <v>1359</v>
      </c>
      <c r="R2121" t="s">
        <v>215</v>
      </c>
      <c r="T2121" t="s">
        <v>217</v>
      </c>
      <c r="U2121" t="s">
        <v>9755</v>
      </c>
      <c r="V2121">
        <v>2</v>
      </c>
      <c r="W2121">
        <v>3</v>
      </c>
      <c r="X2121" t="s">
        <v>218</v>
      </c>
      <c r="Z2121" t="s">
        <v>219</v>
      </c>
      <c r="AC2121">
        <v>0</v>
      </c>
      <c r="AE2121">
        <v>0</v>
      </c>
      <c r="AI2121" t="s">
        <v>220</v>
      </c>
      <c r="AJ2121" t="s">
        <v>221</v>
      </c>
      <c r="AK2121" s="15">
        <v>43657</v>
      </c>
      <c r="AL2121">
        <v>3567.94</v>
      </c>
      <c r="AM2121">
        <f t="shared" si="99"/>
        <v>26</v>
      </c>
      <c r="AN2121" t="str">
        <f t="shared" si="100"/>
        <v>24-28</v>
      </c>
      <c r="AO2121" t="str">
        <f t="shared" si="101"/>
        <v>2.000 a 3.999</v>
      </c>
    </row>
    <row r="2122" spans="1:41" x14ac:dyDescent="0.25">
      <c r="A2122" t="s">
        <v>7285</v>
      </c>
      <c r="B2122" t="s">
        <v>239</v>
      </c>
      <c r="C2122">
        <v>1454989</v>
      </c>
      <c r="D2122">
        <v>5397313661</v>
      </c>
      <c r="E2122" t="s">
        <v>7286</v>
      </c>
      <c r="F2122" t="s">
        <v>209</v>
      </c>
      <c r="G2122" t="s">
        <v>7287</v>
      </c>
      <c r="H2122" t="s">
        <v>225</v>
      </c>
      <c r="I2122" t="s">
        <v>212</v>
      </c>
      <c r="K2122" t="s">
        <v>213</v>
      </c>
      <c r="L2122" t="s">
        <v>618</v>
      </c>
      <c r="M2122">
        <v>490</v>
      </c>
      <c r="N2122" t="s">
        <v>770</v>
      </c>
      <c r="O2122" t="s">
        <v>244</v>
      </c>
      <c r="P2122">
        <v>211</v>
      </c>
      <c r="Q2122" t="s">
        <v>245</v>
      </c>
      <c r="R2122" t="s">
        <v>244</v>
      </c>
      <c r="T2122" t="s">
        <v>217</v>
      </c>
      <c r="U2122" t="s">
        <v>9756</v>
      </c>
      <c r="V2122">
        <v>3</v>
      </c>
      <c r="W2122">
        <v>12</v>
      </c>
      <c r="X2122" t="s">
        <v>218</v>
      </c>
      <c r="Z2122" t="s">
        <v>219</v>
      </c>
      <c r="AC2122">
        <v>0</v>
      </c>
      <c r="AE2122">
        <v>0</v>
      </c>
      <c r="AI2122" t="s">
        <v>220</v>
      </c>
      <c r="AJ2122" t="s">
        <v>221</v>
      </c>
      <c r="AK2122" s="15">
        <v>38139</v>
      </c>
      <c r="AL2122">
        <v>14472.11</v>
      </c>
      <c r="AM2122">
        <f t="shared" si="99"/>
        <v>41</v>
      </c>
      <c r="AN2122" t="str">
        <f t="shared" si="100"/>
        <v>39-43</v>
      </c>
      <c r="AO2122" t="str">
        <f t="shared" si="101"/>
        <v>14.000 a 15.999</v>
      </c>
    </row>
    <row r="2123" spans="1:41" x14ac:dyDescent="0.25">
      <c r="A2123" t="s">
        <v>7288</v>
      </c>
      <c r="B2123" t="s">
        <v>239</v>
      </c>
      <c r="C2123">
        <v>2302157</v>
      </c>
      <c r="D2123">
        <v>8421299603</v>
      </c>
      <c r="E2123" t="s">
        <v>7289</v>
      </c>
      <c r="F2123" t="s">
        <v>209</v>
      </c>
      <c r="G2123" t="s">
        <v>7290</v>
      </c>
      <c r="H2123" t="s">
        <v>211</v>
      </c>
      <c r="I2123" t="s">
        <v>212</v>
      </c>
      <c r="K2123" t="s">
        <v>213</v>
      </c>
      <c r="M2123">
        <v>549</v>
      </c>
      <c r="N2123" t="s">
        <v>791</v>
      </c>
      <c r="O2123" t="s">
        <v>244</v>
      </c>
      <c r="P2123">
        <v>211</v>
      </c>
      <c r="Q2123" t="s">
        <v>245</v>
      </c>
      <c r="R2123" t="s">
        <v>244</v>
      </c>
      <c r="T2123" t="s">
        <v>217</v>
      </c>
      <c r="U2123" t="s">
        <v>9754</v>
      </c>
      <c r="V2123">
        <v>4</v>
      </c>
      <c r="W2123">
        <v>5</v>
      </c>
      <c r="X2123" t="s">
        <v>218</v>
      </c>
      <c r="Z2123" t="s">
        <v>219</v>
      </c>
      <c r="AB2123" t="s">
        <v>320</v>
      </c>
      <c r="AC2123">
        <v>0</v>
      </c>
      <c r="AE2123">
        <v>0</v>
      </c>
      <c r="AG2123" t="s">
        <v>7291</v>
      </c>
      <c r="AH2123" t="s">
        <v>7292</v>
      </c>
      <c r="AI2123" t="s">
        <v>220</v>
      </c>
      <c r="AJ2123" t="s">
        <v>221</v>
      </c>
      <c r="AK2123" s="15">
        <v>42461</v>
      </c>
      <c r="AL2123">
        <v>3559.36</v>
      </c>
      <c r="AM2123">
        <f t="shared" si="99"/>
        <v>34</v>
      </c>
      <c r="AN2123" t="str">
        <f t="shared" si="100"/>
        <v>34-38</v>
      </c>
      <c r="AO2123" t="str">
        <f t="shared" si="101"/>
        <v>2.000 a 3.999</v>
      </c>
    </row>
    <row r="2124" spans="1:41" x14ac:dyDescent="0.25">
      <c r="A2124" t="s">
        <v>7293</v>
      </c>
      <c r="B2124" t="s">
        <v>207</v>
      </c>
      <c r="C2124">
        <v>3220100</v>
      </c>
      <c r="D2124">
        <v>7382542661</v>
      </c>
      <c r="E2124" t="s">
        <v>3903</v>
      </c>
      <c r="F2124" t="s">
        <v>209</v>
      </c>
      <c r="G2124" t="s">
        <v>7294</v>
      </c>
      <c r="H2124" t="s">
        <v>335</v>
      </c>
      <c r="I2124" t="s">
        <v>212</v>
      </c>
      <c r="K2124" t="s">
        <v>213</v>
      </c>
      <c r="M2124">
        <v>264</v>
      </c>
      <c r="N2124" t="s">
        <v>820</v>
      </c>
      <c r="O2124" t="s">
        <v>362</v>
      </c>
      <c r="P2124">
        <v>264</v>
      </c>
      <c r="Q2124" t="s">
        <v>820</v>
      </c>
      <c r="R2124" t="s">
        <v>362</v>
      </c>
      <c r="T2124" t="s">
        <v>217</v>
      </c>
      <c r="U2124" t="s">
        <v>9756</v>
      </c>
      <c r="V2124">
        <v>2</v>
      </c>
      <c r="W2124">
        <v>2</v>
      </c>
      <c r="X2124" t="s">
        <v>218</v>
      </c>
      <c r="Z2124" t="s">
        <v>219</v>
      </c>
      <c r="AC2124">
        <v>0</v>
      </c>
      <c r="AE2124">
        <v>0</v>
      </c>
      <c r="AI2124" t="s">
        <v>220</v>
      </c>
      <c r="AJ2124" t="s">
        <v>221</v>
      </c>
      <c r="AK2124" s="15">
        <v>44222</v>
      </c>
      <c r="AL2124">
        <v>5867.05</v>
      </c>
      <c r="AM2124">
        <f t="shared" si="99"/>
        <v>37</v>
      </c>
      <c r="AN2124" t="str">
        <f t="shared" si="100"/>
        <v>34-38</v>
      </c>
      <c r="AO2124" t="str">
        <f t="shared" si="101"/>
        <v>4.000 a 5.999</v>
      </c>
    </row>
    <row r="2125" spans="1:41" x14ac:dyDescent="0.25">
      <c r="A2125" t="s">
        <v>7295</v>
      </c>
      <c r="B2125" t="s">
        <v>207</v>
      </c>
      <c r="C2125">
        <v>1830271</v>
      </c>
      <c r="D2125">
        <v>26228904604</v>
      </c>
      <c r="E2125" t="s">
        <v>6442</v>
      </c>
      <c r="F2125" t="s">
        <v>209</v>
      </c>
      <c r="G2125" t="s">
        <v>7296</v>
      </c>
      <c r="H2125" t="s">
        <v>225</v>
      </c>
      <c r="I2125" t="s">
        <v>212</v>
      </c>
      <c r="K2125" t="s">
        <v>213</v>
      </c>
      <c r="M2125">
        <v>97</v>
      </c>
      <c r="N2125" t="s">
        <v>723</v>
      </c>
      <c r="O2125" t="s">
        <v>228</v>
      </c>
      <c r="P2125">
        <v>92</v>
      </c>
      <c r="Q2125" t="s">
        <v>724</v>
      </c>
      <c r="R2125" t="s">
        <v>228</v>
      </c>
      <c r="S2125" t="s">
        <v>1307</v>
      </c>
      <c r="T2125" t="s">
        <v>230</v>
      </c>
      <c r="U2125" t="s">
        <v>9755</v>
      </c>
      <c r="V2125">
        <v>4</v>
      </c>
      <c r="W2125">
        <v>8</v>
      </c>
      <c r="X2125" t="s">
        <v>218</v>
      </c>
      <c r="Z2125" t="s">
        <v>219</v>
      </c>
      <c r="AB2125" t="s">
        <v>320</v>
      </c>
      <c r="AC2125">
        <v>0</v>
      </c>
      <c r="AE2125">
        <v>0</v>
      </c>
      <c r="AG2125" t="s">
        <v>5713</v>
      </c>
      <c r="AH2125" t="s">
        <v>5019</v>
      </c>
      <c r="AI2125" t="s">
        <v>220</v>
      </c>
      <c r="AJ2125" t="s">
        <v>221</v>
      </c>
      <c r="AK2125" s="15">
        <v>40521</v>
      </c>
      <c r="AL2125">
        <v>5811.63</v>
      </c>
      <c r="AM2125">
        <f t="shared" si="99"/>
        <v>64</v>
      </c>
      <c r="AN2125" t="str">
        <f t="shared" si="100"/>
        <v>64-68</v>
      </c>
      <c r="AO2125" t="str">
        <f t="shared" si="101"/>
        <v>4.000 a 5.999</v>
      </c>
    </row>
    <row r="2126" spans="1:41" x14ac:dyDescent="0.25">
      <c r="A2126" t="s">
        <v>7297</v>
      </c>
      <c r="B2126" t="s">
        <v>239</v>
      </c>
      <c r="C2126">
        <v>2521573</v>
      </c>
      <c r="D2126">
        <v>98669761653</v>
      </c>
      <c r="E2126" t="s">
        <v>7298</v>
      </c>
      <c r="F2126" t="s">
        <v>209</v>
      </c>
      <c r="G2126" t="s">
        <v>7299</v>
      </c>
      <c r="H2126" t="s">
        <v>225</v>
      </c>
      <c r="I2126" t="s">
        <v>212</v>
      </c>
      <c r="K2126" t="s">
        <v>213</v>
      </c>
      <c r="M2126">
        <v>771</v>
      </c>
      <c r="N2126" t="s">
        <v>303</v>
      </c>
      <c r="O2126" t="s">
        <v>283</v>
      </c>
      <c r="P2126">
        <v>746</v>
      </c>
      <c r="Q2126" t="s">
        <v>289</v>
      </c>
      <c r="R2126" t="s">
        <v>283</v>
      </c>
      <c r="T2126" t="s">
        <v>217</v>
      </c>
      <c r="U2126" t="s">
        <v>9756</v>
      </c>
      <c r="V2126">
        <v>4</v>
      </c>
      <c r="W2126">
        <v>8</v>
      </c>
      <c r="X2126" t="s">
        <v>218</v>
      </c>
      <c r="Z2126" t="s">
        <v>219</v>
      </c>
      <c r="AC2126">
        <v>0</v>
      </c>
      <c r="AE2126">
        <v>0</v>
      </c>
      <c r="AI2126" t="s">
        <v>220</v>
      </c>
      <c r="AJ2126" t="s">
        <v>221</v>
      </c>
      <c r="AK2126" s="15">
        <v>41033</v>
      </c>
      <c r="AL2126">
        <v>22445.57</v>
      </c>
      <c r="AM2126">
        <f t="shared" si="99"/>
        <v>50</v>
      </c>
      <c r="AN2126" t="str">
        <f t="shared" si="100"/>
        <v>49-53</v>
      </c>
      <c r="AO2126" t="str">
        <f t="shared" si="101"/>
        <v>20.000 ou mais</v>
      </c>
    </row>
    <row r="2127" spans="1:41" x14ac:dyDescent="0.25">
      <c r="A2127" t="s">
        <v>7300</v>
      </c>
      <c r="B2127" t="s">
        <v>239</v>
      </c>
      <c r="C2127">
        <v>2388773</v>
      </c>
      <c r="D2127">
        <v>114784620</v>
      </c>
      <c r="E2127" t="s">
        <v>7301</v>
      </c>
      <c r="F2127" t="s">
        <v>209</v>
      </c>
      <c r="G2127" t="s">
        <v>7302</v>
      </c>
      <c r="H2127" t="s">
        <v>335</v>
      </c>
      <c r="I2127" t="s">
        <v>212</v>
      </c>
      <c r="K2127" t="s">
        <v>213</v>
      </c>
      <c r="M2127">
        <v>478</v>
      </c>
      <c r="N2127" t="s">
        <v>1195</v>
      </c>
      <c r="O2127" t="s">
        <v>244</v>
      </c>
      <c r="P2127">
        <v>211</v>
      </c>
      <c r="Q2127" t="s">
        <v>245</v>
      </c>
      <c r="R2127" t="s">
        <v>244</v>
      </c>
      <c r="T2127" t="s">
        <v>217</v>
      </c>
      <c r="U2127" t="s">
        <v>9755</v>
      </c>
      <c r="V2127">
        <v>4</v>
      </c>
      <c r="W2127">
        <v>4</v>
      </c>
      <c r="X2127" t="s">
        <v>218</v>
      </c>
      <c r="Z2127" t="s">
        <v>219</v>
      </c>
      <c r="AC2127">
        <v>0</v>
      </c>
      <c r="AE2127">
        <v>0</v>
      </c>
      <c r="AI2127" t="s">
        <v>220</v>
      </c>
      <c r="AJ2127" t="s">
        <v>221</v>
      </c>
      <c r="AK2127" s="15">
        <v>42830</v>
      </c>
      <c r="AL2127">
        <v>8602.6200000000008</v>
      </c>
      <c r="AM2127">
        <f t="shared" si="99"/>
        <v>48</v>
      </c>
      <c r="AN2127" t="str">
        <f t="shared" si="100"/>
        <v>44-48</v>
      </c>
      <c r="AO2127" t="str">
        <f t="shared" si="101"/>
        <v>8.000 a 9.999</v>
      </c>
    </row>
    <row r="2128" spans="1:41" x14ac:dyDescent="0.25">
      <c r="A2128" t="s">
        <v>7303</v>
      </c>
      <c r="B2128" t="s">
        <v>239</v>
      </c>
      <c r="C2128">
        <v>1364457</v>
      </c>
      <c r="D2128">
        <v>65028716668</v>
      </c>
      <c r="E2128" t="s">
        <v>7304</v>
      </c>
      <c r="F2128" t="s">
        <v>209</v>
      </c>
      <c r="G2128" t="s">
        <v>7305</v>
      </c>
      <c r="H2128" t="s">
        <v>225</v>
      </c>
      <c r="I2128" t="s">
        <v>212</v>
      </c>
      <c r="K2128" t="s">
        <v>213</v>
      </c>
      <c r="L2128" t="s">
        <v>637</v>
      </c>
      <c r="M2128">
        <v>769</v>
      </c>
      <c r="N2128" t="s">
        <v>288</v>
      </c>
      <c r="O2128" t="s">
        <v>283</v>
      </c>
      <c r="P2128">
        <v>746</v>
      </c>
      <c r="Q2128" t="s">
        <v>289</v>
      </c>
      <c r="R2128" t="s">
        <v>283</v>
      </c>
      <c r="T2128" t="s">
        <v>252</v>
      </c>
      <c r="U2128" t="s">
        <v>9754</v>
      </c>
      <c r="V2128">
        <v>4</v>
      </c>
      <c r="W2128">
        <v>13</v>
      </c>
      <c r="X2128" t="s">
        <v>218</v>
      </c>
      <c r="Z2128" t="s">
        <v>219</v>
      </c>
      <c r="AC2128">
        <v>0</v>
      </c>
      <c r="AE2128">
        <v>0</v>
      </c>
      <c r="AI2128" t="s">
        <v>220</v>
      </c>
      <c r="AJ2128" t="s">
        <v>221</v>
      </c>
      <c r="AK2128" s="15">
        <v>37533</v>
      </c>
      <c r="AL2128">
        <v>4661.2299999999996</v>
      </c>
      <c r="AM2128">
        <f t="shared" si="99"/>
        <v>55</v>
      </c>
      <c r="AN2128" t="str">
        <f t="shared" si="100"/>
        <v>54-58</v>
      </c>
      <c r="AO2128" t="str">
        <f t="shared" si="101"/>
        <v>4.000 a 5.999</v>
      </c>
    </row>
    <row r="2129" spans="1:41" x14ac:dyDescent="0.25">
      <c r="A2129" t="s">
        <v>7306</v>
      </c>
      <c r="B2129" t="s">
        <v>239</v>
      </c>
      <c r="C2129">
        <v>1004385</v>
      </c>
      <c r="D2129">
        <v>9985815696</v>
      </c>
      <c r="E2129" t="s">
        <v>7307</v>
      </c>
      <c r="F2129" t="s">
        <v>233</v>
      </c>
      <c r="G2129" t="s">
        <v>7308</v>
      </c>
      <c r="H2129" t="s">
        <v>335</v>
      </c>
      <c r="I2129" t="s">
        <v>212</v>
      </c>
      <c r="K2129" t="s">
        <v>213</v>
      </c>
      <c r="M2129">
        <v>179</v>
      </c>
      <c r="N2129" t="s">
        <v>380</v>
      </c>
      <c r="O2129" t="s">
        <v>283</v>
      </c>
      <c r="P2129">
        <v>179</v>
      </c>
      <c r="Q2129" t="s">
        <v>380</v>
      </c>
      <c r="R2129" t="s">
        <v>283</v>
      </c>
      <c r="T2129" t="s">
        <v>252</v>
      </c>
      <c r="U2129" t="s">
        <v>9755</v>
      </c>
      <c r="V2129">
        <v>2</v>
      </c>
      <c r="W2129">
        <v>4</v>
      </c>
      <c r="X2129" t="s">
        <v>381</v>
      </c>
      <c r="Z2129" t="s">
        <v>219</v>
      </c>
      <c r="AB2129" t="s">
        <v>382</v>
      </c>
      <c r="AC2129">
        <v>0</v>
      </c>
      <c r="AE2129">
        <v>26443</v>
      </c>
      <c r="AF2129" t="s">
        <v>383</v>
      </c>
      <c r="AG2129" t="s">
        <v>904</v>
      </c>
      <c r="AH2129" t="s">
        <v>219</v>
      </c>
      <c r="AI2129" t="s">
        <v>220</v>
      </c>
      <c r="AJ2129" t="s">
        <v>221</v>
      </c>
      <c r="AK2129" s="15">
        <v>43244</v>
      </c>
      <c r="AL2129">
        <v>3595.72</v>
      </c>
      <c r="AM2129">
        <f t="shared" si="99"/>
        <v>31</v>
      </c>
      <c r="AN2129" t="str">
        <f t="shared" si="100"/>
        <v>29-33</v>
      </c>
      <c r="AO2129" t="str">
        <f t="shared" si="101"/>
        <v>2.000 a 3.999</v>
      </c>
    </row>
    <row r="2130" spans="1:41" x14ac:dyDescent="0.25">
      <c r="A2130" t="s">
        <v>7309</v>
      </c>
      <c r="B2130" t="s">
        <v>239</v>
      </c>
      <c r="C2130">
        <v>412256</v>
      </c>
      <c r="D2130">
        <v>49357719687</v>
      </c>
      <c r="E2130" t="s">
        <v>7310</v>
      </c>
      <c r="F2130" t="s">
        <v>233</v>
      </c>
      <c r="G2130" t="s">
        <v>7311</v>
      </c>
      <c r="H2130" t="s">
        <v>211</v>
      </c>
      <c r="I2130" t="s">
        <v>212</v>
      </c>
      <c r="K2130" t="s">
        <v>213</v>
      </c>
      <c r="L2130" t="s">
        <v>1324</v>
      </c>
      <c r="M2130">
        <v>495</v>
      </c>
      <c r="N2130" t="s">
        <v>257</v>
      </c>
      <c r="O2130" t="s">
        <v>244</v>
      </c>
      <c r="P2130">
        <v>211</v>
      </c>
      <c r="Q2130" t="s">
        <v>245</v>
      </c>
      <c r="R2130" t="s">
        <v>244</v>
      </c>
      <c r="T2130" t="s">
        <v>217</v>
      </c>
      <c r="U2130" t="s">
        <v>9755</v>
      </c>
      <c r="V2130">
        <v>4</v>
      </c>
      <c r="W2130">
        <v>16</v>
      </c>
      <c r="X2130" t="s">
        <v>218</v>
      </c>
      <c r="Z2130" t="s">
        <v>219</v>
      </c>
      <c r="AC2130">
        <v>0</v>
      </c>
      <c r="AE2130">
        <v>0</v>
      </c>
      <c r="AI2130" t="s">
        <v>220</v>
      </c>
      <c r="AJ2130" t="s">
        <v>221</v>
      </c>
      <c r="AK2130" s="15">
        <v>30529</v>
      </c>
      <c r="AL2130">
        <v>11137.26</v>
      </c>
      <c r="AM2130">
        <f t="shared" si="99"/>
        <v>59</v>
      </c>
      <c r="AN2130" t="str">
        <f t="shared" si="100"/>
        <v>59-63</v>
      </c>
      <c r="AO2130" t="str">
        <f t="shared" si="101"/>
        <v>10.000 a 11.999</v>
      </c>
    </row>
    <row r="2131" spans="1:41" x14ac:dyDescent="0.25">
      <c r="A2131" t="s">
        <v>7312</v>
      </c>
      <c r="B2131" t="s">
        <v>207</v>
      </c>
      <c r="C2131">
        <v>2052602</v>
      </c>
      <c r="D2131">
        <v>2637131640</v>
      </c>
      <c r="E2131" t="s">
        <v>7313</v>
      </c>
      <c r="F2131" t="s">
        <v>209</v>
      </c>
      <c r="G2131" t="s">
        <v>7314</v>
      </c>
      <c r="H2131" t="s">
        <v>225</v>
      </c>
      <c r="I2131" t="s">
        <v>212</v>
      </c>
      <c r="K2131" t="s">
        <v>213</v>
      </c>
      <c r="M2131">
        <v>787</v>
      </c>
      <c r="N2131" t="s">
        <v>1709</v>
      </c>
      <c r="O2131" t="s">
        <v>669</v>
      </c>
      <c r="P2131">
        <v>301</v>
      </c>
      <c r="Q2131" t="s">
        <v>297</v>
      </c>
      <c r="R2131" t="s">
        <v>298</v>
      </c>
      <c r="T2131" t="s">
        <v>217</v>
      </c>
      <c r="U2131" t="s">
        <v>9755</v>
      </c>
      <c r="V2131">
        <v>4</v>
      </c>
      <c r="W2131">
        <v>7</v>
      </c>
      <c r="X2131" t="s">
        <v>218</v>
      </c>
      <c r="Z2131" t="s">
        <v>219</v>
      </c>
      <c r="AC2131">
        <v>0</v>
      </c>
      <c r="AE2131">
        <v>0</v>
      </c>
      <c r="AI2131" t="s">
        <v>220</v>
      </c>
      <c r="AJ2131" t="s">
        <v>221</v>
      </c>
      <c r="AK2131" s="15">
        <v>41499</v>
      </c>
      <c r="AL2131">
        <v>4591.3599999999997</v>
      </c>
      <c r="AM2131">
        <f t="shared" si="99"/>
        <v>47</v>
      </c>
      <c r="AN2131" t="str">
        <f t="shared" si="100"/>
        <v>44-48</v>
      </c>
      <c r="AO2131" t="str">
        <f t="shared" si="101"/>
        <v>4.000 a 5.999</v>
      </c>
    </row>
    <row r="2132" spans="1:41" x14ac:dyDescent="0.25">
      <c r="A2132" t="s">
        <v>7315</v>
      </c>
      <c r="B2132" t="s">
        <v>207</v>
      </c>
      <c r="C2132">
        <v>1828756</v>
      </c>
      <c r="D2132">
        <v>80761917691</v>
      </c>
      <c r="E2132" t="s">
        <v>7316</v>
      </c>
      <c r="F2132" t="s">
        <v>233</v>
      </c>
      <c r="G2132" t="s">
        <v>7317</v>
      </c>
      <c r="H2132" t="s">
        <v>211</v>
      </c>
      <c r="I2132" t="s">
        <v>212</v>
      </c>
      <c r="K2132" t="s">
        <v>213</v>
      </c>
      <c r="M2132">
        <v>716</v>
      </c>
      <c r="N2132" t="s">
        <v>454</v>
      </c>
      <c r="O2132" t="s">
        <v>215</v>
      </c>
      <c r="P2132">
        <v>581</v>
      </c>
      <c r="Q2132" t="s">
        <v>455</v>
      </c>
      <c r="R2132" t="s">
        <v>228</v>
      </c>
      <c r="T2132" t="s">
        <v>252</v>
      </c>
      <c r="U2132" t="s">
        <v>9755</v>
      </c>
      <c r="V2132">
        <v>4</v>
      </c>
      <c r="W2132">
        <v>8</v>
      </c>
      <c r="X2132" t="s">
        <v>218</v>
      </c>
      <c r="Z2132" t="s">
        <v>219</v>
      </c>
      <c r="AC2132">
        <v>0</v>
      </c>
      <c r="AE2132">
        <v>0</v>
      </c>
      <c r="AI2132" t="s">
        <v>220</v>
      </c>
      <c r="AJ2132" t="s">
        <v>221</v>
      </c>
      <c r="AK2132" s="15">
        <v>40512</v>
      </c>
      <c r="AL2132">
        <v>4484.28</v>
      </c>
      <c r="AM2132">
        <f t="shared" si="99"/>
        <v>53</v>
      </c>
      <c r="AN2132" t="str">
        <f t="shared" si="100"/>
        <v>49-53</v>
      </c>
      <c r="AO2132" t="str">
        <f t="shared" si="101"/>
        <v>4.000 a 5.999</v>
      </c>
    </row>
    <row r="2133" spans="1:41" x14ac:dyDescent="0.25">
      <c r="A2133" t="s">
        <v>7318</v>
      </c>
      <c r="B2133" t="s">
        <v>239</v>
      </c>
      <c r="C2133">
        <v>2521432</v>
      </c>
      <c r="D2133">
        <v>5214997639</v>
      </c>
      <c r="E2133" t="s">
        <v>7319</v>
      </c>
      <c r="F2133" t="s">
        <v>209</v>
      </c>
      <c r="G2133" t="s">
        <v>7320</v>
      </c>
      <c r="H2133" t="s">
        <v>225</v>
      </c>
      <c r="I2133" t="s">
        <v>212</v>
      </c>
      <c r="K2133" t="s">
        <v>213</v>
      </c>
      <c r="M2133">
        <v>771</v>
      </c>
      <c r="N2133" t="s">
        <v>303</v>
      </c>
      <c r="O2133" t="s">
        <v>283</v>
      </c>
      <c r="P2133">
        <v>746</v>
      </c>
      <c r="Q2133" t="s">
        <v>289</v>
      </c>
      <c r="R2133" t="s">
        <v>283</v>
      </c>
      <c r="T2133" t="s">
        <v>217</v>
      </c>
      <c r="U2133" t="s">
        <v>9756</v>
      </c>
      <c r="V2133">
        <v>1</v>
      </c>
      <c r="W2133">
        <v>7</v>
      </c>
      <c r="X2133" t="s">
        <v>218</v>
      </c>
      <c r="Z2133" t="s">
        <v>219</v>
      </c>
      <c r="AC2133">
        <v>0</v>
      </c>
      <c r="AE2133">
        <v>0</v>
      </c>
      <c r="AI2133" t="s">
        <v>220</v>
      </c>
      <c r="AJ2133" t="s">
        <v>304</v>
      </c>
      <c r="AK2133" s="15">
        <v>40787</v>
      </c>
      <c r="AL2133">
        <v>7976.39</v>
      </c>
      <c r="AM2133">
        <f t="shared" si="99"/>
        <v>42</v>
      </c>
      <c r="AN2133" t="str">
        <f t="shared" si="100"/>
        <v>39-43</v>
      </c>
      <c r="AO2133" t="str">
        <f t="shared" si="101"/>
        <v>6.000 a 7.999</v>
      </c>
    </row>
    <row r="2134" spans="1:41" x14ac:dyDescent="0.25">
      <c r="A2134" t="s">
        <v>7321</v>
      </c>
      <c r="B2134" t="s">
        <v>239</v>
      </c>
      <c r="C2134">
        <v>1365752</v>
      </c>
      <c r="D2134">
        <v>89188772691</v>
      </c>
      <c r="E2134" t="s">
        <v>7322</v>
      </c>
      <c r="F2134" t="s">
        <v>209</v>
      </c>
      <c r="G2134" t="s">
        <v>7323</v>
      </c>
      <c r="H2134" t="s">
        <v>211</v>
      </c>
      <c r="I2134" t="s">
        <v>212</v>
      </c>
      <c r="K2134" t="s">
        <v>213</v>
      </c>
      <c r="L2134" t="s">
        <v>1228</v>
      </c>
      <c r="M2134">
        <v>493</v>
      </c>
      <c r="N2134" t="s">
        <v>3348</v>
      </c>
      <c r="O2134" t="s">
        <v>244</v>
      </c>
      <c r="P2134">
        <v>211</v>
      </c>
      <c r="Q2134" t="s">
        <v>245</v>
      </c>
      <c r="R2134" t="s">
        <v>244</v>
      </c>
      <c r="T2134" t="s">
        <v>217</v>
      </c>
      <c r="U2134" t="s">
        <v>9755</v>
      </c>
      <c r="V2134">
        <v>4</v>
      </c>
      <c r="W2134">
        <v>13</v>
      </c>
      <c r="X2134" t="s">
        <v>218</v>
      </c>
      <c r="Z2134" t="s">
        <v>219</v>
      </c>
      <c r="AC2134">
        <v>0</v>
      </c>
      <c r="AE2134">
        <v>0</v>
      </c>
      <c r="AI2134" t="s">
        <v>220</v>
      </c>
      <c r="AJ2134" t="s">
        <v>221</v>
      </c>
      <c r="AK2134" s="15">
        <v>37589</v>
      </c>
      <c r="AL2134">
        <v>6081.19</v>
      </c>
      <c r="AM2134">
        <f t="shared" si="99"/>
        <v>49</v>
      </c>
      <c r="AN2134" t="str">
        <f t="shared" si="100"/>
        <v>49-53</v>
      </c>
      <c r="AO2134" t="str">
        <f t="shared" si="101"/>
        <v>6.000 a 7.999</v>
      </c>
    </row>
    <row r="2135" spans="1:41" x14ac:dyDescent="0.25">
      <c r="A2135" t="s">
        <v>7324</v>
      </c>
      <c r="B2135" t="s">
        <v>239</v>
      </c>
      <c r="C2135">
        <v>1434787</v>
      </c>
      <c r="D2135">
        <v>1037760603</v>
      </c>
      <c r="E2135" t="s">
        <v>7325</v>
      </c>
      <c r="F2135" t="s">
        <v>209</v>
      </c>
      <c r="G2135" t="s">
        <v>7326</v>
      </c>
      <c r="H2135" t="s">
        <v>225</v>
      </c>
      <c r="I2135" t="s">
        <v>212</v>
      </c>
      <c r="K2135" t="s">
        <v>213</v>
      </c>
      <c r="L2135" t="s">
        <v>1228</v>
      </c>
      <c r="M2135">
        <v>490</v>
      </c>
      <c r="N2135" t="s">
        <v>770</v>
      </c>
      <c r="O2135" t="s">
        <v>244</v>
      </c>
      <c r="P2135">
        <v>211</v>
      </c>
      <c r="Q2135" t="s">
        <v>245</v>
      </c>
      <c r="R2135" t="s">
        <v>244</v>
      </c>
      <c r="T2135" t="s">
        <v>252</v>
      </c>
      <c r="U2135" t="s">
        <v>9754</v>
      </c>
      <c r="V2135">
        <v>4</v>
      </c>
      <c r="W2135">
        <v>13</v>
      </c>
      <c r="X2135" t="s">
        <v>218</v>
      </c>
      <c r="Z2135" t="s">
        <v>219</v>
      </c>
      <c r="AC2135">
        <v>0</v>
      </c>
      <c r="AE2135">
        <v>0</v>
      </c>
      <c r="AI2135" t="s">
        <v>220</v>
      </c>
      <c r="AJ2135" t="s">
        <v>221</v>
      </c>
      <c r="AK2135" s="15">
        <v>37938</v>
      </c>
      <c r="AL2135">
        <v>6759.21</v>
      </c>
      <c r="AM2135">
        <f t="shared" si="99"/>
        <v>61</v>
      </c>
      <c r="AN2135" t="str">
        <f t="shared" si="100"/>
        <v>59-63</v>
      </c>
      <c r="AO2135" t="str">
        <f t="shared" si="101"/>
        <v>6.000 a 7.999</v>
      </c>
    </row>
    <row r="2136" spans="1:41" x14ac:dyDescent="0.25">
      <c r="A2136" t="s">
        <v>7327</v>
      </c>
      <c r="B2136" t="s">
        <v>239</v>
      </c>
      <c r="C2136">
        <v>409846</v>
      </c>
      <c r="D2136">
        <v>35139897687</v>
      </c>
      <c r="E2136" t="s">
        <v>7328</v>
      </c>
      <c r="F2136" t="s">
        <v>209</v>
      </c>
      <c r="G2136" t="s">
        <v>7329</v>
      </c>
      <c r="H2136" t="s">
        <v>335</v>
      </c>
      <c r="I2136" t="s">
        <v>212</v>
      </c>
      <c r="K2136" t="s">
        <v>242</v>
      </c>
      <c r="L2136" t="s">
        <v>3061</v>
      </c>
      <c r="M2136">
        <v>771</v>
      </c>
      <c r="N2136" t="s">
        <v>303</v>
      </c>
      <c r="O2136" t="s">
        <v>283</v>
      </c>
      <c r="P2136">
        <v>746</v>
      </c>
      <c r="Q2136" t="s">
        <v>289</v>
      </c>
      <c r="R2136" t="s">
        <v>283</v>
      </c>
      <c r="T2136" t="s">
        <v>499</v>
      </c>
      <c r="U2136" t="s">
        <v>9755</v>
      </c>
      <c r="V2136">
        <v>1</v>
      </c>
      <c r="W2136">
        <v>16</v>
      </c>
      <c r="X2136" t="s">
        <v>218</v>
      </c>
      <c r="Z2136" t="s">
        <v>219</v>
      </c>
      <c r="AC2136">
        <v>0</v>
      </c>
      <c r="AE2136">
        <v>0</v>
      </c>
      <c r="AI2136" t="s">
        <v>220</v>
      </c>
      <c r="AJ2136" t="s">
        <v>221</v>
      </c>
      <c r="AK2136" s="15">
        <v>29281</v>
      </c>
      <c r="AL2136">
        <v>6966.79</v>
      </c>
      <c r="AM2136">
        <f t="shared" si="99"/>
        <v>64</v>
      </c>
      <c r="AN2136" t="str">
        <f t="shared" si="100"/>
        <v>64-68</v>
      </c>
      <c r="AO2136" t="str">
        <f t="shared" si="101"/>
        <v>6.000 a 7.999</v>
      </c>
    </row>
    <row r="2137" spans="1:41" x14ac:dyDescent="0.25">
      <c r="A2137" t="s">
        <v>7330</v>
      </c>
      <c r="B2137" t="s">
        <v>239</v>
      </c>
      <c r="C2137">
        <v>1119091</v>
      </c>
      <c r="D2137">
        <v>8622495620</v>
      </c>
      <c r="E2137" t="s">
        <v>7331</v>
      </c>
      <c r="F2137" t="s">
        <v>233</v>
      </c>
      <c r="G2137" t="s">
        <v>7332</v>
      </c>
      <c r="H2137" t="s">
        <v>211</v>
      </c>
      <c r="I2137" t="s">
        <v>212</v>
      </c>
      <c r="K2137" t="s">
        <v>213</v>
      </c>
      <c r="M2137">
        <v>750</v>
      </c>
      <c r="N2137" t="s">
        <v>1639</v>
      </c>
      <c r="O2137" t="s">
        <v>283</v>
      </c>
      <c r="P2137">
        <v>743</v>
      </c>
      <c r="Q2137" t="s">
        <v>282</v>
      </c>
      <c r="R2137" t="s">
        <v>283</v>
      </c>
      <c r="T2137" t="s">
        <v>217</v>
      </c>
      <c r="U2137" t="s">
        <v>9755</v>
      </c>
      <c r="V2137">
        <v>3</v>
      </c>
      <c r="W2137">
        <v>3</v>
      </c>
      <c r="X2137" t="s">
        <v>218</v>
      </c>
      <c r="Z2137" t="s">
        <v>219</v>
      </c>
      <c r="AC2137">
        <v>0</v>
      </c>
      <c r="AE2137">
        <v>0</v>
      </c>
      <c r="AI2137" t="s">
        <v>220</v>
      </c>
      <c r="AJ2137" t="s">
        <v>221</v>
      </c>
      <c r="AK2137" s="15">
        <v>43276</v>
      </c>
      <c r="AL2137">
        <v>3707.09</v>
      </c>
      <c r="AM2137">
        <f t="shared" si="99"/>
        <v>33</v>
      </c>
      <c r="AN2137" t="str">
        <f t="shared" si="100"/>
        <v>29-33</v>
      </c>
      <c r="AO2137" t="str">
        <f t="shared" si="101"/>
        <v>2.000 a 3.999</v>
      </c>
    </row>
    <row r="2138" spans="1:41" x14ac:dyDescent="0.25">
      <c r="A2138" t="s">
        <v>7333</v>
      </c>
      <c r="B2138" t="s">
        <v>239</v>
      </c>
      <c r="C2138">
        <v>1576107</v>
      </c>
      <c r="D2138">
        <v>64728765172</v>
      </c>
      <c r="E2138" t="s">
        <v>7334</v>
      </c>
      <c r="F2138" t="s">
        <v>209</v>
      </c>
      <c r="G2138" t="s">
        <v>7335</v>
      </c>
      <c r="H2138" t="s">
        <v>225</v>
      </c>
      <c r="I2138" t="s">
        <v>212</v>
      </c>
      <c r="K2138" t="s">
        <v>213</v>
      </c>
      <c r="L2138" t="s">
        <v>1437</v>
      </c>
      <c r="M2138">
        <v>549</v>
      </c>
      <c r="N2138" t="s">
        <v>791</v>
      </c>
      <c r="O2138" t="s">
        <v>244</v>
      </c>
      <c r="P2138">
        <v>211</v>
      </c>
      <c r="Q2138" t="s">
        <v>245</v>
      </c>
      <c r="R2138" t="s">
        <v>244</v>
      </c>
      <c r="T2138" t="s">
        <v>217</v>
      </c>
      <c r="U2138" t="s">
        <v>9754</v>
      </c>
      <c r="V2138">
        <v>4</v>
      </c>
      <c r="W2138">
        <v>11</v>
      </c>
      <c r="X2138" t="s">
        <v>218</v>
      </c>
      <c r="Z2138" t="s">
        <v>219</v>
      </c>
      <c r="AC2138">
        <v>0</v>
      </c>
      <c r="AE2138">
        <v>0</v>
      </c>
      <c r="AI2138" t="s">
        <v>220</v>
      </c>
      <c r="AJ2138" t="s">
        <v>221</v>
      </c>
      <c r="AK2138" s="15">
        <v>39275</v>
      </c>
      <c r="AL2138">
        <v>9072.33</v>
      </c>
      <c r="AM2138">
        <f t="shared" si="99"/>
        <v>51</v>
      </c>
      <c r="AN2138" t="str">
        <f t="shared" si="100"/>
        <v>49-53</v>
      </c>
      <c r="AO2138" t="str">
        <f t="shared" si="101"/>
        <v>8.000 a 9.999</v>
      </c>
    </row>
    <row r="2139" spans="1:41" x14ac:dyDescent="0.25">
      <c r="A2139" t="s">
        <v>7336</v>
      </c>
      <c r="B2139" t="s">
        <v>207</v>
      </c>
      <c r="C2139">
        <v>413552</v>
      </c>
      <c r="D2139">
        <v>76603610663</v>
      </c>
      <c r="E2139" t="s">
        <v>7337</v>
      </c>
      <c r="F2139" t="s">
        <v>233</v>
      </c>
      <c r="G2139" t="s">
        <v>7338</v>
      </c>
      <c r="H2139" t="s">
        <v>225</v>
      </c>
      <c r="I2139" t="s">
        <v>212</v>
      </c>
      <c r="K2139" t="s">
        <v>213</v>
      </c>
      <c r="L2139" t="s">
        <v>261</v>
      </c>
      <c r="M2139">
        <v>963</v>
      </c>
      <c r="N2139" t="s">
        <v>2267</v>
      </c>
      <c r="O2139" t="s">
        <v>215</v>
      </c>
      <c r="P2139">
        <v>92</v>
      </c>
      <c r="Q2139" t="s">
        <v>724</v>
      </c>
      <c r="R2139" t="s">
        <v>228</v>
      </c>
      <c r="T2139" t="s">
        <v>263</v>
      </c>
      <c r="U2139" t="s">
        <v>9755</v>
      </c>
      <c r="V2139">
        <v>4</v>
      </c>
      <c r="W2139">
        <v>16</v>
      </c>
      <c r="X2139" t="s">
        <v>218</v>
      </c>
      <c r="Z2139" t="s">
        <v>219</v>
      </c>
      <c r="AC2139">
        <v>0</v>
      </c>
      <c r="AE2139">
        <v>0</v>
      </c>
      <c r="AI2139" t="s">
        <v>220</v>
      </c>
      <c r="AJ2139" t="s">
        <v>221</v>
      </c>
      <c r="AK2139" s="15">
        <v>33394</v>
      </c>
      <c r="AL2139">
        <v>12858.46</v>
      </c>
      <c r="AM2139">
        <f t="shared" si="99"/>
        <v>51</v>
      </c>
      <c r="AN2139" t="str">
        <f t="shared" si="100"/>
        <v>49-53</v>
      </c>
      <c r="AO2139" t="str">
        <f t="shared" si="101"/>
        <v>12.000 a 13.999</v>
      </c>
    </row>
    <row r="2140" spans="1:41" x14ac:dyDescent="0.25">
      <c r="A2140" t="s">
        <v>7339</v>
      </c>
      <c r="B2140" t="s">
        <v>207</v>
      </c>
      <c r="C2140">
        <v>1617287</v>
      </c>
      <c r="D2140">
        <v>37040367653</v>
      </c>
      <c r="E2140" t="s">
        <v>7340</v>
      </c>
      <c r="F2140" t="s">
        <v>233</v>
      </c>
      <c r="G2140" t="s">
        <v>7341</v>
      </c>
      <c r="H2140" t="s">
        <v>225</v>
      </c>
      <c r="I2140" t="s">
        <v>212</v>
      </c>
      <c r="K2140" t="s">
        <v>213</v>
      </c>
      <c r="L2140" t="s">
        <v>7342</v>
      </c>
      <c r="M2140">
        <v>929</v>
      </c>
      <c r="N2140" t="s">
        <v>340</v>
      </c>
      <c r="O2140" t="s">
        <v>237</v>
      </c>
      <c r="P2140">
        <v>59</v>
      </c>
      <c r="Q2140" t="s">
        <v>251</v>
      </c>
      <c r="R2140" t="s">
        <v>215</v>
      </c>
      <c r="T2140" t="s">
        <v>252</v>
      </c>
      <c r="U2140" t="s">
        <v>9755</v>
      </c>
      <c r="V2140">
        <v>4</v>
      </c>
      <c r="W2140">
        <v>10</v>
      </c>
      <c r="X2140" t="s">
        <v>218</v>
      </c>
      <c r="Z2140" t="s">
        <v>219</v>
      </c>
      <c r="AC2140">
        <v>0</v>
      </c>
      <c r="AE2140">
        <v>0</v>
      </c>
      <c r="AI2140" t="s">
        <v>220</v>
      </c>
      <c r="AJ2140" t="s">
        <v>221</v>
      </c>
      <c r="AK2140" s="15">
        <v>39538</v>
      </c>
      <c r="AL2140">
        <v>4840.87</v>
      </c>
      <c r="AM2140">
        <f t="shared" si="99"/>
        <v>62</v>
      </c>
      <c r="AN2140" t="str">
        <f t="shared" si="100"/>
        <v>59-63</v>
      </c>
      <c r="AO2140" t="str">
        <f t="shared" si="101"/>
        <v>4.000 a 5.999</v>
      </c>
    </row>
    <row r="2141" spans="1:41" x14ac:dyDescent="0.25">
      <c r="A2141" t="s">
        <v>7343</v>
      </c>
      <c r="B2141" t="s">
        <v>207</v>
      </c>
      <c r="C2141">
        <v>2102290</v>
      </c>
      <c r="D2141">
        <v>4711126660</v>
      </c>
      <c r="E2141" t="s">
        <v>7344</v>
      </c>
      <c r="F2141" t="s">
        <v>233</v>
      </c>
      <c r="G2141" t="s">
        <v>7345</v>
      </c>
      <c r="H2141" t="s">
        <v>335</v>
      </c>
      <c r="I2141" t="s">
        <v>212</v>
      </c>
      <c r="K2141" t="s">
        <v>213</v>
      </c>
      <c r="M2141">
        <v>733</v>
      </c>
      <c r="N2141" t="s">
        <v>1177</v>
      </c>
      <c r="O2141" t="s">
        <v>215</v>
      </c>
      <c r="P2141">
        <v>585</v>
      </c>
      <c r="Q2141" t="s">
        <v>1033</v>
      </c>
      <c r="R2141" t="s">
        <v>215</v>
      </c>
      <c r="T2141" t="s">
        <v>217</v>
      </c>
      <c r="U2141" t="s">
        <v>9756</v>
      </c>
      <c r="V2141">
        <v>4</v>
      </c>
      <c r="W2141">
        <v>6</v>
      </c>
      <c r="X2141" t="s">
        <v>218</v>
      </c>
      <c r="Z2141" t="s">
        <v>219</v>
      </c>
      <c r="AB2141" t="s">
        <v>1519</v>
      </c>
      <c r="AC2141">
        <v>0</v>
      </c>
      <c r="AE2141">
        <v>0</v>
      </c>
      <c r="AG2141" t="s">
        <v>7346</v>
      </c>
      <c r="AH2141" t="s">
        <v>7347</v>
      </c>
      <c r="AI2141" t="s">
        <v>220</v>
      </c>
      <c r="AJ2141" t="s">
        <v>221</v>
      </c>
      <c r="AK2141" s="15">
        <v>41710</v>
      </c>
      <c r="AL2141">
        <v>7380.95</v>
      </c>
      <c r="AM2141">
        <f t="shared" si="99"/>
        <v>44</v>
      </c>
      <c r="AN2141" t="str">
        <f t="shared" si="100"/>
        <v>44-48</v>
      </c>
      <c r="AO2141" t="str">
        <f t="shared" si="101"/>
        <v>6.000 a 7.999</v>
      </c>
    </row>
    <row r="2142" spans="1:41" x14ac:dyDescent="0.25">
      <c r="A2142" t="s">
        <v>7348</v>
      </c>
      <c r="B2142" t="s">
        <v>239</v>
      </c>
      <c r="C2142">
        <v>2883712</v>
      </c>
      <c r="D2142">
        <v>6772665619</v>
      </c>
      <c r="E2142" t="s">
        <v>3949</v>
      </c>
      <c r="F2142" t="s">
        <v>233</v>
      </c>
      <c r="G2142" t="s">
        <v>7349</v>
      </c>
      <c r="H2142" t="s">
        <v>211</v>
      </c>
      <c r="I2142" t="s">
        <v>212</v>
      </c>
      <c r="K2142" t="s">
        <v>213</v>
      </c>
      <c r="M2142">
        <v>479</v>
      </c>
      <c r="N2142" t="s">
        <v>389</v>
      </c>
      <c r="O2142" t="s">
        <v>244</v>
      </c>
      <c r="P2142">
        <v>211</v>
      </c>
      <c r="Q2142" t="s">
        <v>245</v>
      </c>
      <c r="R2142" t="s">
        <v>244</v>
      </c>
      <c r="T2142" t="s">
        <v>217</v>
      </c>
      <c r="U2142" t="s">
        <v>9756</v>
      </c>
      <c r="V2142">
        <v>1</v>
      </c>
      <c r="W2142">
        <v>4</v>
      </c>
      <c r="X2142" t="s">
        <v>218</v>
      </c>
      <c r="Z2142" t="s">
        <v>219</v>
      </c>
      <c r="AC2142">
        <v>0</v>
      </c>
      <c r="AE2142">
        <v>0</v>
      </c>
      <c r="AI2142" t="s">
        <v>220</v>
      </c>
      <c r="AJ2142" t="s">
        <v>221</v>
      </c>
      <c r="AK2142" s="15">
        <v>40767</v>
      </c>
      <c r="AL2142">
        <v>7111.17</v>
      </c>
      <c r="AM2142">
        <f t="shared" si="99"/>
        <v>39</v>
      </c>
      <c r="AN2142" t="str">
        <f t="shared" si="100"/>
        <v>39-43</v>
      </c>
      <c r="AO2142" t="str">
        <f t="shared" si="101"/>
        <v>6.000 a 7.999</v>
      </c>
    </row>
    <row r="2143" spans="1:41" x14ac:dyDescent="0.25">
      <c r="A2143" t="s">
        <v>7350</v>
      </c>
      <c r="B2143" t="s">
        <v>207</v>
      </c>
      <c r="C2143">
        <v>2044340</v>
      </c>
      <c r="D2143">
        <v>374241147</v>
      </c>
      <c r="E2143" t="s">
        <v>7351</v>
      </c>
      <c r="F2143" t="s">
        <v>233</v>
      </c>
      <c r="G2143" t="s">
        <v>7352</v>
      </c>
      <c r="H2143" t="s">
        <v>225</v>
      </c>
      <c r="I2143" t="s">
        <v>212</v>
      </c>
      <c r="K2143" t="s">
        <v>3218</v>
      </c>
      <c r="M2143">
        <v>1155</v>
      </c>
      <c r="N2143" t="s">
        <v>985</v>
      </c>
      <c r="O2143" t="s">
        <v>237</v>
      </c>
      <c r="P2143">
        <v>1155</v>
      </c>
      <c r="Q2143" t="s">
        <v>985</v>
      </c>
      <c r="R2143" t="s">
        <v>237</v>
      </c>
      <c r="T2143" t="s">
        <v>217</v>
      </c>
      <c r="U2143" t="s">
        <v>9755</v>
      </c>
      <c r="V2143">
        <v>4</v>
      </c>
      <c r="W2143">
        <v>7</v>
      </c>
      <c r="X2143" t="s">
        <v>218</v>
      </c>
      <c r="Z2143" t="s">
        <v>219</v>
      </c>
      <c r="AC2143">
        <v>0</v>
      </c>
      <c r="AE2143">
        <v>0</v>
      </c>
      <c r="AI2143" t="s">
        <v>220</v>
      </c>
      <c r="AJ2143" t="s">
        <v>221</v>
      </c>
      <c r="AK2143" s="15">
        <v>41477</v>
      </c>
      <c r="AL2143">
        <v>4304.46</v>
      </c>
      <c r="AM2143">
        <f t="shared" si="99"/>
        <v>37</v>
      </c>
      <c r="AN2143" t="str">
        <f t="shared" si="100"/>
        <v>34-38</v>
      </c>
      <c r="AO2143" t="str">
        <f t="shared" si="101"/>
        <v>4.000 a 5.999</v>
      </c>
    </row>
    <row r="2144" spans="1:41" x14ac:dyDescent="0.25">
      <c r="A2144" t="s">
        <v>7353</v>
      </c>
      <c r="B2144" t="s">
        <v>207</v>
      </c>
      <c r="C2144">
        <v>413444</v>
      </c>
      <c r="D2144">
        <v>73953393634</v>
      </c>
      <c r="E2144" t="s">
        <v>7354</v>
      </c>
      <c r="F2144" t="s">
        <v>209</v>
      </c>
      <c r="G2144" t="s">
        <v>7355</v>
      </c>
      <c r="H2144" t="s">
        <v>211</v>
      </c>
      <c r="I2144" t="s">
        <v>212</v>
      </c>
      <c r="K2144" t="s">
        <v>213</v>
      </c>
      <c r="L2144" t="s">
        <v>1815</v>
      </c>
      <c r="M2144">
        <v>97</v>
      </c>
      <c r="N2144" t="s">
        <v>723</v>
      </c>
      <c r="O2144" t="s">
        <v>228</v>
      </c>
      <c r="P2144">
        <v>92</v>
      </c>
      <c r="Q2144" t="s">
        <v>724</v>
      </c>
      <c r="R2144" t="s">
        <v>228</v>
      </c>
      <c r="T2144" t="s">
        <v>252</v>
      </c>
      <c r="U2144" t="s">
        <v>9754</v>
      </c>
      <c r="V2144">
        <v>4</v>
      </c>
      <c r="W2144">
        <v>16</v>
      </c>
      <c r="X2144" t="s">
        <v>218</v>
      </c>
      <c r="Z2144" t="s">
        <v>219</v>
      </c>
      <c r="AC2144">
        <v>0</v>
      </c>
      <c r="AE2144">
        <v>0</v>
      </c>
      <c r="AI2144" t="s">
        <v>220</v>
      </c>
      <c r="AJ2144" t="s">
        <v>221</v>
      </c>
      <c r="AK2144" s="15">
        <v>32871</v>
      </c>
      <c r="AL2144">
        <v>10131.6</v>
      </c>
      <c r="AM2144">
        <f t="shared" si="99"/>
        <v>54</v>
      </c>
      <c r="AN2144" t="str">
        <f t="shared" si="100"/>
        <v>54-58</v>
      </c>
      <c r="AO2144" t="str">
        <f t="shared" si="101"/>
        <v>10.000 a 11.999</v>
      </c>
    </row>
    <row r="2145" spans="1:41" x14ac:dyDescent="0.25">
      <c r="A2145" t="s">
        <v>7356</v>
      </c>
      <c r="B2145" t="s">
        <v>239</v>
      </c>
      <c r="C2145">
        <v>1854543</v>
      </c>
      <c r="D2145">
        <v>6068494675</v>
      </c>
      <c r="E2145" t="s">
        <v>7357</v>
      </c>
      <c r="F2145" t="s">
        <v>209</v>
      </c>
      <c r="G2145" t="s">
        <v>7358</v>
      </c>
      <c r="H2145" t="s">
        <v>225</v>
      </c>
      <c r="I2145" t="s">
        <v>212</v>
      </c>
      <c r="K2145" t="s">
        <v>213</v>
      </c>
      <c r="M2145">
        <v>481</v>
      </c>
      <c r="N2145" t="s">
        <v>542</v>
      </c>
      <c r="O2145" t="s">
        <v>244</v>
      </c>
      <c r="P2145">
        <v>211</v>
      </c>
      <c r="Q2145" t="s">
        <v>245</v>
      </c>
      <c r="R2145" t="s">
        <v>244</v>
      </c>
      <c r="T2145" t="s">
        <v>217</v>
      </c>
      <c r="U2145" t="s">
        <v>9754</v>
      </c>
      <c r="V2145">
        <v>4</v>
      </c>
      <c r="W2145">
        <v>8</v>
      </c>
      <c r="X2145" t="s">
        <v>218</v>
      </c>
      <c r="Z2145" t="s">
        <v>219</v>
      </c>
      <c r="AC2145">
        <v>0</v>
      </c>
      <c r="AE2145">
        <v>0</v>
      </c>
      <c r="AI2145" t="s">
        <v>220</v>
      </c>
      <c r="AJ2145" t="s">
        <v>221</v>
      </c>
      <c r="AK2145" s="15">
        <v>40617</v>
      </c>
      <c r="AL2145">
        <v>6364.89</v>
      </c>
      <c r="AM2145">
        <f t="shared" si="99"/>
        <v>39</v>
      </c>
      <c r="AN2145" t="str">
        <f t="shared" si="100"/>
        <v>39-43</v>
      </c>
      <c r="AO2145" t="str">
        <f t="shared" si="101"/>
        <v>6.000 a 7.999</v>
      </c>
    </row>
    <row r="2146" spans="1:41" x14ac:dyDescent="0.25">
      <c r="A2146" t="s">
        <v>7359</v>
      </c>
      <c r="B2146" t="s">
        <v>207</v>
      </c>
      <c r="C2146">
        <v>1761390</v>
      </c>
      <c r="D2146">
        <v>610354671</v>
      </c>
      <c r="E2146" t="s">
        <v>7360</v>
      </c>
      <c r="F2146" t="s">
        <v>233</v>
      </c>
      <c r="G2146" t="s">
        <v>7361</v>
      </c>
      <c r="H2146" t="s">
        <v>225</v>
      </c>
      <c r="I2146" t="s">
        <v>212</v>
      </c>
      <c r="K2146" t="s">
        <v>213</v>
      </c>
      <c r="M2146">
        <v>147</v>
      </c>
      <c r="N2146" t="s">
        <v>3119</v>
      </c>
      <c r="O2146" t="s">
        <v>215</v>
      </c>
      <c r="P2146">
        <v>131</v>
      </c>
      <c r="Q2146" t="s">
        <v>357</v>
      </c>
      <c r="R2146" t="s">
        <v>215</v>
      </c>
      <c r="T2146" t="s">
        <v>263</v>
      </c>
      <c r="U2146" t="s">
        <v>9756</v>
      </c>
      <c r="V2146">
        <v>4</v>
      </c>
      <c r="W2146">
        <v>9</v>
      </c>
      <c r="X2146" t="s">
        <v>218</v>
      </c>
      <c r="Z2146" t="s">
        <v>219</v>
      </c>
      <c r="AC2146">
        <v>26413</v>
      </c>
      <c r="AD2146" t="s">
        <v>686</v>
      </c>
      <c r="AE2146">
        <v>0</v>
      </c>
      <c r="AI2146" t="s">
        <v>220</v>
      </c>
      <c r="AJ2146" t="s">
        <v>221</v>
      </c>
      <c r="AK2146" s="15">
        <v>40664</v>
      </c>
      <c r="AL2146">
        <v>11144.35</v>
      </c>
      <c r="AM2146">
        <f t="shared" si="99"/>
        <v>47</v>
      </c>
      <c r="AN2146" t="str">
        <f t="shared" si="100"/>
        <v>44-48</v>
      </c>
      <c r="AO2146" t="str">
        <f t="shared" si="101"/>
        <v>10.000 a 11.999</v>
      </c>
    </row>
    <row r="2147" spans="1:41" x14ac:dyDescent="0.25">
      <c r="A2147" t="s">
        <v>7362</v>
      </c>
      <c r="B2147" t="s">
        <v>239</v>
      </c>
      <c r="C2147">
        <v>2365753</v>
      </c>
      <c r="D2147">
        <v>5146649677</v>
      </c>
      <c r="E2147" t="s">
        <v>1132</v>
      </c>
      <c r="F2147" t="s">
        <v>233</v>
      </c>
      <c r="G2147" t="s">
        <v>7363</v>
      </c>
      <c r="H2147" t="s">
        <v>225</v>
      </c>
      <c r="I2147" t="s">
        <v>212</v>
      </c>
      <c r="K2147" t="s">
        <v>213</v>
      </c>
      <c r="L2147" t="s">
        <v>261</v>
      </c>
      <c r="M2147">
        <v>498</v>
      </c>
      <c r="N2147" t="s">
        <v>423</v>
      </c>
      <c r="O2147" t="s">
        <v>244</v>
      </c>
      <c r="P2147">
        <v>211</v>
      </c>
      <c r="Q2147" t="s">
        <v>245</v>
      </c>
      <c r="R2147" t="s">
        <v>244</v>
      </c>
      <c r="T2147" t="s">
        <v>263</v>
      </c>
      <c r="U2147" t="s">
        <v>9756</v>
      </c>
      <c r="V2147">
        <v>4</v>
      </c>
      <c r="W2147">
        <v>8</v>
      </c>
      <c r="X2147" t="s">
        <v>218</v>
      </c>
      <c r="Z2147" t="s">
        <v>219</v>
      </c>
      <c r="AC2147">
        <v>26246</v>
      </c>
      <c r="AD2147" t="s">
        <v>7364</v>
      </c>
      <c r="AE2147">
        <v>0</v>
      </c>
      <c r="AI2147" t="s">
        <v>220</v>
      </c>
      <c r="AJ2147" t="s">
        <v>221</v>
      </c>
      <c r="AK2147" s="15">
        <v>42202</v>
      </c>
      <c r="AL2147">
        <v>15651.46</v>
      </c>
      <c r="AM2147">
        <f t="shared" si="99"/>
        <v>41</v>
      </c>
      <c r="AN2147" t="str">
        <f t="shared" si="100"/>
        <v>39-43</v>
      </c>
      <c r="AO2147" t="str">
        <f t="shared" si="101"/>
        <v>14.000 a 15.999</v>
      </c>
    </row>
    <row r="2148" spans="1:41" x14ac:dyDescent="0.25">
      <c r="A2148" t="s">
        <v>7365</v>
      </c>
      <c r="B2148" t="s">
        <v>207</v>
      </c>
      <c r="C2148">
        <v>1977309</v>
      </c>
      <c r="D2148">
        <v>6022326605</v>
      </c>
      <c r="E2148" t="s">
        <v>7366</v>
      </c>
      <c r="F2148" t="s">
        <v>209</v>
      </c>
      <c r="G2148" t="s">
        <v>7367</v>
      </c>
      <c r="H2148" t="s">
        <v>287</v>
      </c>
      <c r="I2148" t="s">
        <v>212</v>
      </c>
      <c r="K2148" t="s">
        <v>213</v>
      </c>
      <c r="M2148">
        <v>806</v>
      </c>
      <c r="N2148" t="s">
        <v>1682</v>
      </c>
      <c r="O2148" t="s">
        <v>215</v>
      </c>
      <c r="P2148">
        <v>806</v>
      </c>
      <c r="Q2148" t="s">
        <v>1682</v>
      </c>
      <c r="R2148" t="s">
        <v>215</v>
      </c>
      <c r="S2148" t="s">
        <v>1019</v>
      </c>
      <c r="T2148" t="s">
        <v>230</v>
      </c>
      <c r="U2148" t="s">
        <v>9755</v>
      </c>
      <c r="V2148">
        <v>4</v>
      </c>
      <c r="W2148">
        <v>7</v>
      </c>
      <c r="X2148" t="s">
        <v>218</v>
      </c>
      <c r="Z2148" t="s">
        <v>219</v>
      </c>
      <c r="AC2148">
        <v>0</v>
      </c>
      <c r="AE2148">
        <v>0</v>
      </c>
      <c r="AI2148" t="s">
        <v>220</v>
      </c>
      <c r="AJ2148" t="s">
        <v>221</v>
      </c>
      <c r="AK2148" s="15">
        <v>41218</v>
      </c>
      <c r="AL2148">
        <v>5248.21</v>
      </c>
      <c r="AM2148">
        <f t="shared" si="99"/>
        <v>39</v>
      </c>
      <c r="AN2148" t="str">
        <f t="shared" si="100"/>
        <v>39-43</v>
      </c>
      <c r="AO2148" t="str">
        <f t="shared" si="101"/>
        <v>4.000 a 5.999</v>
      </c>
    </row>
    <row r="2149" spans="1:41" x14ac:dyDescent="0.25">
      <c r="A2149" t="s">
        <v>7368</v>
      </c>
      <c r="B2149" t="s">
        <v>207</v>
      </c>
      <c r="C2149">
        <v>1384225</v>
      </c>
      <c r="D2149">
        <v>90964144620</v>
      </c>
      <c r="E2149" t="s">
        <v>7369</v>
      </c>
      <c r="F2149" t="s">
        <v>209</v>
      </c>
      <c r="G2149" t="s">
        <v>7370</v>
      </c>
      <c r="H2149" t="s">
        <v>225</v>
      </c>
      <c r="I2149" t="s">
        <v>212</v>
      </c>
      <c r="K2149" t="s">
        <v>213</v>
      </c>
      <c r="M2149">
        <v>623</v>
      </c>
      <c r="N2149" t="s">
        <v>2015</v>
      </c>
      <c r="O2149" t="s">
        <v>215</v>
      </c>
      <c r="P2149">
        <v>617</v>
      </c>
      <c r="Q2149" t="s">
        <v>1329</v>
      </c>
      <c r="R2149" t="s">
        <v>215</v>
      </c>
      <c r="T2149" t="s">
        <v>217</v>
      </c>
      <c r="U2149" t="s">
        <v>9755</v>
      </c>
      <c r="V2149">
        <v>4</v>
      </c>
      <c r="W2149">
        <v>4</v>
      </c>
      <c r="X2149" t="s">
        <v>218</v>
      </c>
      <c r="Z2149" t="s">
        <v>219</v>
      </c>
      <c r="AC2149">
        <v>26413</v>
      </c>
      <c r="AD2149" t="s">
        <v>686</v>
      </c>
      <c r="AE2149">
        <v>0</v>
      </c>
      <c r="AI2149" t="s">
        <v>220</v>
      </c>
      <c r="AJ2149" t="s">
        <v>221</v>
      </c>
      <c r="AK2149" s="15">
        <v>43980</v>
      </c>
      <c r="AL2149">
        <v>4163.0200000000004</v>
      </c>
      <c r="AM2149">
        <f t="shared" si="99"/>
        <v>50</v>
      </c>
      <c r="AN2149" t="str">
        <f t="shared" si="100"/>
        <v>49-53</v>
      </c>
      <c r="AO2149" t="str">
        <f t="shared" si="101"/>
        <v>4.000 a 5.999</v>
      </c>
    </row>
    <row r="2150" spans="1:41" x14ac:dyDescent="0.25">
      <c r="A2150" t="s">
        <v>7371</v>
      </c>
      <c r="B2150" t="s">
        <v>239</v>
      </c>
      <c r="C2150">
        <v>410892</v>
      </c>
      <c r="D2150">
        <v>28899555672</v>
      </c>
      <c r="E2150" t="s">
        <v>7372</v>
      </c>
      <c r="F2150" t="s">
        <v>209</v>
      </c>
      <c r="G2150" t="s">
        <v>7373</v>
      </c>
      <c r="H2150" t="s">
        <v>211</v>
      </c>
      <c r="I2150" t="s">
        <v>212</v>
      </c>
      <c r="K2150" t="s">
        <v>213</v>
      </c>
      <c r="L2150" t="s">
        <v>1815</v>
      </c>
      <c r="M2150">
        <v>179</v>
      </c>
      <c r="N2150" t="s">
        <v>380</v>
      </c>
      <c r="O2150" t="s">
        <v>283</v>
      </c>
      <c r="P2150">
        <v>179</v>
      </c>
      <c r="Q2150" t="s">
        <v>380</v>
      </c>
      <c r="R2150" t="s">
        <v>283</v>
      </c>
      <c r="T2150" t="s">
        <v>217</v>
      </c>
      <c r="U2150" t="s">
        <v>9755</v>
      </c>
      <c r="V2150">
        <v>4</v>
      </c>
      <c r="W2150">
        <v>16</v>
      </c>
      <c r="X2150" t="s">
        <v>218</v>
      </c>
      <c r="Z2150" t="s">
        <v>219</v>
      </c>
      <c r="AC2150">
        <v>0</v>
      </c>
      <c r="AE2150">
        <v>0</v>
      </c>
      <c r="AI2150" t="s">
        <v>220</v>
      </c>
      <c r="AJ2150" t="s">
        <v>221</v>
      </c>
      <c r="AK2150" s="15">
        <v>28581</v>
      </c>
      <c r="AL2150">
        <v>8327.15</v>
      </c>
      <c r="AM2150">
        <f t="shared" si="99"/>
        <v>66</v>
      </c>
      <c r="AN2150" t="str">
        <f t="shared" si="100"/>
        <v>64-68</v>
      </c>
      <c r="AO2150" t="str">
        <f t="shared" si="101"/>
        <v>8.000 a 9.999</v>
      </c>
    </row>
    <row r="2151" spans="1:41" x14ac:dyDescent="0.25">
      <c r="A2151" t="s">
        <v>7374</v>
      </c>
      <c r="B2151" t="s">
        <v>239</v>
      </c>
      <c r="C2151">
        <v>1532403</v>
      </c>
      <c r="D2151">
        <v>5157893647</v>
      </c>
      <c r="E2151" t="s">
        <v>7375</v>
      </c>
      <c r="F2151" t="s">
        <v>233</v>
      </c>
      <c r="G2151" t="s">
        <v>7376</v>
      </c>
      <c r="H2151" t="s">
        <v>211</v>
      </c>
      <c r="I2151" t="s">
        <v>212</v>
      </c>
      <c r="K2151" t="s">
        <v>213</v>
      </c>
      <c r="L2151" t="s">
        <v>1795</v>
      </c>
      <c r="M2151">
        <v>498</v>
      </c>
      <c r="N2151" t="s">
        <v>423</v>
      </c>
      <c r="O2151" t="s">
        <v>244</v>
      </c>
      <c r="P2151">
        <v>211</v>
      </c>
      <c r="Q2151" t="s">
        <v>245</v>
      </c>
      <c r="R2151" t="s">
        <v>244</v>
      </c>
      <c r="T2151" t="s">
        <v>217</v>
      </c>
      <c r="U2151" t="s">
        <v>9754</v>
      </c>
      <c r="V2151">
        <v>4</v>
      </c>
      <c r="W2151">
        <v>12</v>
      </c>
      <c r="X2151" t="s">
        <v>218</v>
      </c>
      <c r="Z2151" t="s">
        <v>219</v>
      </c>
      <c r="AC2151">
        <v>0</v>
      </c>
      <c r="AE2151">
        <v>0</v>
      </c>
      <c r="AI2151" t="s">
        <v>220</v>
      </c>
      <c r="AJ2151" t="s">
        <v>221</v>
      </c>
      <c r="AK2151" s="15">
        <v>38861</v>
      </c>
      <c r="AL2151">
        <v>4687.34</v>
      </c>
      <c r="AM2151">
        <f t="shared" si="99"/>
        <v>42</v>
      </c>
      <c r="AN2151" t="str">
        <f t="shared" si="100"/>
        <v>39-43</v>
      </c>
      <c r="AO2151" t="str">
        <f t="shared" si="101"/>
        <v>4.000 a 5.999</v>
      </c>
    </row>
    <row r="2152" spans="1:41" x14ac:dyDescent="0.25">
      <c r="A2152" t="s">
        <v>7377</v>
      </c>
      <c r="B2152" t="s">
        <v>207</v>
      </c>
      <c r="C2152">
        <v>1752822</v>
      </c>
      <c r="D2152">
        <v>75349574604</v>
      </c>
      <c r="E2152" t="s">
        <v>7378</v>
      </c>
      <c r="F2152" t="s">
        <v>233</v>
      </c>
      <c r="G2152" t="s">
        <v>7379</v>
      </c>
      <c r="H2152" t="s">
        <v>225</v>
      </c>
      <c r="I2152" t="s">
        <v>212</v>
      </c>
      <c r="K2152" t="s">
        <v>213</v>
      </c>
      <c r="M2152">
        <v>802</v>
      </c>
      <c r="N2152" t="s">
        <v>1860</v>
      </c>
      <c r="O2152" t="s">
        <v>237</v>
      </c>
      <c r="P2152">
        <v>1152</v>
      </c>
      <c r="Q2152" t="s">
        <v>503</v>
      </c>
      <c r="R2152" t="s">
        <v>237</v>
      </c>
      <c r="T2152" t="s">
        <v>263</v>
      </c>
      <c r="U2152" t="s">
        <v>9755</v>
      </c>
      <c r="V2152">
        <v>4</v>
      </c>
      <c r="W2152">
        <v>9</v>
      </c>
      <c r="X2152" t="s">
        <v>218</v>
      </c>
      <c r="Z2152" t="s">
        <v>219</v>
      </c>
      <c r="AC2152">
        <v>0</v>
      </c>
      <c r="AE2152">
        <v>0</v>
      </c>
      <c r="AI2152" t="s">
        <v>220</v>
      </c>
      <c r="AJ2152" t="s">
        <v>221</v>
      </c>
      <c r="AK2152" s="15">
        <v>40204</v>
      </c>
      <c r="AL2152">
        <v>7268.3</v>
      </c>
      <c r="AM2152">
        <f t="shared" si="99"/>
        <v>59</v>
      </c>
      <c r="AN2152" t="str">
        <f t="shared" si="100"/>
        <v>59-63</v>
      </c>
      <c r="AO2152" t="str">
        <f t="shared" si="101"/>
        <v>6.000 a 7.999</v>
      </c>
    </row>
    <row r="2153" spans="1:41" x14ac:dyDescent="0.25">
      <c r="A2153" t="s">
        <v>7380</v>
      </c>
      <c r="B2153" t="s">
        <v>239</v>
      </c>
      <c r="C2153">
        <v>413144</v>
      </c>
      <c r="D2153">
        <v>35856033604</v>
      </c>
      <c r="E2153" t="s">
        <v>7381</v>
      </c>
      <c r="F2153" t="s">
        <v>233</v>
      </c>
      <c r="G2153" t="s">
        <v>7382</v>
      </c>
      <c r="H2153" t="s">
        <v>225</v>
      </c>
      <c r="I2153" t="s">
        <v>212</v>
      </c>
      <c r="K2153" t="s">
        <v>213</v>
      </c>
      <c r="L2153" t="s">
        <v>7383</v>
      </c>
      <c r="M2153">
        <v>478</v>
      </c>
      <c r="N2153" t="s">
        <v>1195</v>
      </c>
      <c r="O2153" t="s">
        <v>244</v>
      </c>
      <c r="P2153">
        <v>211</v>
      </c>
      <c r="Q2153" t="s">
        <v>245</v>
      </c>
      <c r="R2153" t="s">
        <v>244</v>
      </c>
      <c r="T2153" t="s">
        <v>462</v>
      </c>
      <c r="U2153" t="s">
        <v>9754</v>
      </c>
      <c r="V2153">
        <v>3</v>
      </c>
      <c r="W2153">
        <v>16</v>
      </c>
      <c r="X2153" t="s">
        <v>218</v>
      </c>
      <c r="Z2153" t="s">
        <v>219</v>
      </c>
      <c r="AC2153">
        <v>0</v>
      </c>
      <c r="AE2153">
        <v>0</v>
      </c>
      <c r="AI2153" t="s">
        <v>220</v>
      </c>
      <c r="AJ2153" t="s">
        <v>221</v>
      </c>
      <c r="AK2153" s="15">
        <v>31488</v>
      </c>
      <c r="AL2153">
        <v>8552.01</v>
      </c>
      <c r="AM2153">
        <f t="shared" si="99"/>
        <v>62</v>
      </c>
      <c r="AN2153" t="str">
        <f t="shared" si="100"/>
        <v>59-63</v>
      </c>
      <c r="AO2153" t="str">
        <f t="shared" si="101"/>
        <v>8.000 a 9.999</v>
      </c>
    </row>
    <row r="2154" spans="1:41" x14ac:dyDescent="0.25">
      <c r="A2154" t="s">
        <v>7384</v>
      </c>
      <c r="B2154" t="s">
        <v>239</v>
      </c>
      <c r="C2154">
        <v>1123560</v>
      </c>
      <c r="D2154">
        <v>30163137668</v>
      </c>
      <c r="E2154" t="s">
        <v>7385</v>
      </c>
      <c r="F2154" t="s">
        <v>233</v>
      </c>
      <c r="G2154" t="s">
        <v>7386</v>
      </c>
      <c r="H2154" t="s">
        <v>211</v>
      </c>
      <c r="I2154" t="s">
        <v>212</v>
      </c>
      <c r="K2154" t="s">
        <v>213</v>
      </c>
      <c r="L2154" t="s">
        <v>1401</v>
      </c>
      <c r="M2154">
        <v>491</v>
      </c>
      <c r="N2154" t="s">
        <v>935</v>
      </c>
      <c r="O2154" t="s">
        <v>244</v>
      </c>
      <c r="P2154">
        <v>211</v>
      </c>
      <c r="Q2154" t="s">
        <v>245</v>
      </c>
      <c r="R2154" t="s">
        <v>244</v>
      </c>
      <c r="T2154" t="s">
        <v>290</v>
      </c>
      <c r="U2154" t="s">
        <v>9755</v>
      </c>
      <c r="V2154">
        <v>3</v>
      </c>
      <c r="W2154">
        <v>16</v>
      </c>
      <c r="X2154" t="s">
        <v>218</v>
      </c>
      <c r="Z2154" t="s">
        <v>219</v>
      </c>
      <c r="AC2154">
        <v>0</v>
      </c>
      <c r="AE2154">
        <v>0</v>
      </c>
      <c r="AI2154" t="s">
        <v>220</v>
      </c>
      <c r="AJ2154" t="s">
        <v>221</v>
      </c>
      <c r="AK2154" s="15">
        <v>34715</v>
      </c>
      <c r="AL2154">
        <v>11461.91</v>
      </c>
      <c r="AM2154">
        <f t="shared" si="99"/>
        <v>65</v>
      </c>
      <c r="AN2154" t="str">
        <f t="shared" si="100"/>
        <v>64-68</v>
      </c>
      <c r="AO2154" t="str">
        <f t="shared" si="101"/>
        <v>10.000 a 11.999</v>
      </c>
    </row>
    <row r="2155" spans="1:41" x14ac:dyDescent="0.25">
      <c r="A2155" t="s">
        <v>7387</v>
      </c>
      <c r="B2155" t="s">
        <v>239</v>
      </c>
      <c r="C2155">
        <v>1255461</v>
      </c>
      <c r="D2155">
        <v>36648400625</v>
      </c>
      <c r="E2155" t="s">
        <v>7388</v>
      </c>
      <c r="F2155" t="s">
        <v>209</v>
      </c>
      <c r="G2155" t="s">
        <v>7389</v>
      </c>
      <c r="H2155" t="s">
        <v>225</v>
      </c>
      <c r="I2155" t="s">
        <v>212</v>
      </c>
      <c r="K2155" t="s">
        <v>213</v>
      </c>
      <c r="L2155" t="s">
        <v>7390</v>
      </c>
      <c r="M2155">
        <v>496</v>
      </c>
      <c r="N2155" t="s">
        <v>1122</v>
      </c>
      <c r="O2155" t="s">
        <v>244</v>
      </c>
      <c r="P2155">
        <v>211</v>
      </c>
      <c r="Q2155" t="s">
        <v>245</v>
      </c>
      <c r="R2155" t="s">
        <v>244</v>
      </c>
      <c r="T2155" t="s">
        <v>252</v>
      </c>
      <c r="U2155" t="s">
        <v>9755</v>
      </c>
      <c r="V2155">
        <v>4</v>
      </c>
      <c r="W2155">
        <v>15</v>
      </c>
      <c r="X2155" t="s">
        <v>218</v>
      </c>
      <c r="Z2155" t="s">
        <v>219</v>
      </c>
      <c r="AC2155">
        <v>0</v>
      </c>
      <c r="AE2155">
        <v>0</v>
      </c>
      <c r="AI2155" t="s">
        <v>220</v>
      </c>
      <c r="AJ2155" t="s">
        <v>221</v>
      </c>
      <c r="AK2155" s="15">
        <v>35759</v>
      </c>
      <c r="AL2155">
        <v>9465.52</v>
      </c>
      <c r="AM2155">
        <f t="shared" si="99"/>
        <v>64</v>
      </c>
      <c r="AN2155" t="str">
        <f t="shared" si="100"/>
        <v>64-68</v>
      </c>
      <c r="AO2155" t="str">
        <f t="shared" si="101"/>
        <v>8.000 a 9.999</v>
      </c>
    </row>
    <row r="2156" spans="1:41" x14ac:dyDescent="0.25">
      <c r="A2156" t="s">
        <v>7391</v>
      </c>
      <c r="B2156" t="s">
        <v>239</v>
      </c>
      <c r="C2156">
        <v>1123565</v>
      </c>
      <c r="D2156">
        <v>36606154634</v>
      </c>
      <c r="E2156" t="s">
        <v>7392</v>
      </c>
      <c r="F2156" t="s">
        <v>209</v>
      </c>
      <c r="G2156" t="s">
        <v>7393</v>
      </c>
      <c r="H2156" t="s">
        <v>225</v>
      </c>
      <c r="I2156" t="s">
        <v>212</v>
      </c>
      <c r="K2156" t="s">
        <v>213</v>
      </c>
      <c r="L2156" t="s">
        <v>6670</v>
      </c>
      <c r="M2156">
        <v>488</v>
      </c>
      <c r="N2156" t="s">
        <v>393</v>
      </c>
      <c r="O2156" t="s">
        <v>244</v>
      </c>
      <c r="P2156">
        <v>211</v>
      </c>
      <c r="Q2156" t="s">
        <v>245</v>
      </c>
      <c r="R2156" t="s">
        <v>244</v>
      </c>
      <c r="T2156" t="s">
        <v>771</v>
      </c>
      <c r="U2156" t="s">
        <v>9754</v>
      </c>
      <c r="V2156">
        <v>4</v>
      </c>
      <c r="W2156">
        <v>16</v>
      </c>
      <c r="X2156" t="s">
        <v>218</v>
      </c>
      <c r="Z2156" t="s">
        <v>219</v>
      </c>
      <c r="AC2156">
        <v>0</v>
      </c>
      <c r="AE2156">
        <v>0</v>
      </c>
      <c r="AI2156" t="s">
        <v>220</v>
      </c>
      <c r="AJ2156" t="s">
        <v>221</v>
      </c>
      <c r="AK2156" s="15">
        <v>34715</v>
      </c>
      <c r="AL2156">
        <v>9663.42</v>
      </c>
      <c r="AM2156">
        <f t="shared" si="99"/>
        <v>66</v>
      </c>
      <c r="AN2156" t="str">
        <f t="shared" si="100"/>
        <v>64-68</v>
      </c>
      <c r="AO2156" t="str">
        <f t="shared" si="101"/>
        <v>8.000 a 9.999</v>
      </c>
    </row>
    <row r="2157" spans="1:41" x14ac:dyDescent="0.25">
      <c r="A2157" t="s">
        <v>7394</v>
      </c>
      <c r="B2157" t="s">
        <v>207</v>
      </c>
      <c r="C2157">
        <v>409794</v>
      </c>
      <c r="D2157">
        <v>28929705634</v>
      </c>
      <c r="E2157" t="s">
        <v>7395</v>
      </c>
      <c r="F2157" t="s">
        <v>233</v>
      </c>
      <c r="G2157" t="s">
        <v>7396</v>
      </c>
      <c r="H2157" t="s">
        <v>211</v>
      </c>
      <c r="I2157" t="s">
        <v>212</v>
      </c>
      <c r="K2157" t="s">
        <v>213</v>
      </c>
      <c r="L2157" t="s">
        <v>261</v>
      </c>
      <c r="M2157">
        <v>305</v>
      </c>
      <c r="N2157" t="s">
        <v>407</v>
      </c>
      <c r="O2157" t="s">
        <v>362</v>
      </c>
      <c r="P2157">
        <v>179</v>
      </c>
      <c r="Q2157" t="s">
        <v>380</v>
      </c>
      <c r="R2157" t="s">
        <v>283</v>
      </c>
      <c r="T2157" t="s">
        <v>449</v>
      </c>
      <c r="U2157" t="s">
        <v>9755</v>
      </c>
      <c r="V2157">
        <v>2</v>
      </c>
      <c r="W2157">
        <v>16</v>
      </c>
      <c r="X2157" t="s">
        <v>218</v>
      </c>
      <c r="Z2157" t="s">
        <v>219</v>
      </c>
      <c r="AC2157">
        <v>0</v>
      </c>
      <c r="AE2157">
        <v>0</v>
      </c>
      <c r="AI2157" t="s">
        <v>220</v>
      </c>
      <c r="AJ2157" t="s">
        <v>221</v>
      </c>
      <c r="AK2157" s="15">
        <v>29846</v>
      </c>
      <c r="AL2157">
        <v>5979.27</v>
      </c>
      <c r="AM2157">
        <f t="shared" si="99"/>
        <v>65</v>
      </c>
      <c r="AN2157" t="str">
        <f t="shared" si="100"/>
        <v>64-68</v>
      </c>
      <c r="AO2157" t="str">
        <f t="shared" si="101"/>
        <v>4.000 a 5.999</v>
      </c>
    </row>
    <row r="2158" spans="1:41" x14ac:dyDescent="0.25">
      <c r="A2158" t="s">
        <v>7397</v>
      </c>
      <c r="B2158" t="s">
        <v>239</v>
      </c>
      <c r="C2158">
        <v>1512695</v>
      </c>
      <c r="D2158">
        <v>3650487632</v>
      </c>
      <c r="E2158" t="s">
        <v>7398</v>
      </c>
      <c r="F2158" t="s">
        <v>233</v>
      </c>
      <c r="G2158" t="s">
        <v>7399</v>
      </c>
      <c r="H2158" t="s">
        <v>211</v>
      </c>
      <c r="I2158" t="s">
        <v>212</v>
      </c>
      <c r="K2158" t="s">
        <v>213</v>
      </c>
      <c r="L2158" t="s">
        <v>577</v>
      </c>
      <c r="M2158">
        <v>754</v>
      </c>
      <c r="N2158" t="s">
        <v>2373</v>
      </c>
      <c r="O2158" t="s">
        <v>283</v>
      </c>
      <c r="P2158">
        <v>743</v>
      </c>
      <c r="Q2158" t="s">
        <v>282</v>
      </c>
      <c r="R2158" t="s">
        <v>283</v>
      </c>
      <c r="T2158" t="s">
        <v>290</v>
      </c>
      <c r="U2158" t="s">
        <v>9755</v>
      </c>
      <c r="V2158">
        <v>3</v>
      </c>
      <c r="W2158">
        <v>12</v>
      </c>
      <c r="X2158" t="s">
        <v>218</v>
      </c>
      <c r="Z2158" t="s">
        <v>219</v>
      </c>
      <c r="AC2158">
        <v>0</v>
      </c>
      <c r="AE2158">
        <v>0</v>
      </c>
      <c r="AI2158" t="s">
        <v>220</v>
      </c>
      <c r="AJ2158" t="s">
        <v>221</v>
      </c>
      <c r="AK2158" s="15">
        <v>38659</v>
      </c>
      <c r="AL2158">
        <v>4139.53</v>
      </c>
      <c r="AM2158">
        <f t="shared" si="99"/>
        <v>46</v>
      </c>
      <c r="AN2158" t="str">
        <f t="shared" si="100"/>
        <v>44-48</v>
      </c>
      <c r="AO2158" t="str">
        <f t="shared" si="101"/>
        <v>4.000 a 5.999</v>
      </c>
    </row>
    <row r="2159" spans="1:41" x14ac:dyDescent="0.25">
      <c r="A2159" t="s">
        <v>7400</v>
      </c>
      <c r="B2159" t="s">
        <v>239</v>
      </c>
      <c r="C2159">
        <v>410178</v>
      </c>
      <c r="D2159">
        <v>39382354620</v>
      </c>
      <c r="E2159" t="s">
        <v>7401</v>
      </c>
      <c r="F2159" t="s">
        <v>233</v>
      </c>
      <c r="G2159" t="s">
        <v>7402</v>
      </c>
      <c r="H2159" t="s">
        <v>211</v>
      </c>
      <c r="I2159" t="s">
        <v>212</v>
      </c>
      <c r="K2159" t="s">
        <v>213</v>
      </c>
      <c r="L2159" t="s">
        <v>261</v>
      </c>
      <c r="M2159">
        <v>484</v>
      </c>
      <c r="N2159" t="s">
        <v>2230</v>
      </c>
      <c r="O2159" t="s">
        <v>244</v>
      </c>
      <c r="P2159">
        <v>211</v>
      </c>
      <c r="Q2159" t="s">
        <v>245</v>
      </c>
      <c r="R2159" t="s">
        <v>244</v>
      </c>
      <c r="T2159" t="s">
        <v>217</v>
      </c>
      <c r="U2159" t="s">
        <v>9755</v>
      </c>
      <c r="V2159">
        <v>4</v>
      </c>
      <c r="W2159">
        <v>16</v>
      </c>
      <c r="X2159" t="s">
        <v>218</v>
      </c>
      <c r="Z2159" t="s">
        <v>219</v>
      </c>
      <c r="AC2159">
        <v>0</v>
      </c>
      <c r="AE2159">
        <v>0</v>
      </c>
      <c r="AI2159" t="s">
        <v>220</v>
      </c>
      <c r="AJ2159" t="s">
        <v>221</v>
      </c>
      <c r="AK2159" s="15">
        <v>29319</v>
      </c>
      <c r="AL2159">
        <v>12744.96</v>
      </c>
      <c r="AM2159">
        <f t="shared" si="99"/>
        <v>62</v>
      </c>
      <c r="AN2159" t="str">
        <f t="shared" si="100"/>
        <v>59-63</v>
      </c>
      <c r="AO2159" t="str">
        <f t="shared" si="101"/>
        <v>12.000 a 13.999</v>
      </c>
    </row>
    <row r="2160" spans="1:41" x14ac:dyDescent="0.25">
      <c r="A2160" t="s">
        <v>7403</v>
      </c>
      <c r="B2160" t="s">
        <v>207</v>
      </c>
      <c r="C2160">
        <v>412104</v>
      </c>
      <c r="D2160">
        <v>25539493672</v>
      </c>
      <c r="E2160" t="s">
        <v>7404</v>
      </c>
      <c r="F2160" t="s">
        <v>233</v>
      </c>
      <c r="G2160" t="s">
        <v>7405</v>
      </c>
      <c r="H2160" t="s">
        <v>225</v>
      </c>
      <c r="I2160" t="s">
        <v>212</v>
      </c>
      <c r="K2160" t="s">
        <v>213</v>
      </c>
      <c r="L2160" t="s">
        <v>934</v>
      </c>
      <c r="M2160">
        <v>71</v>
      </c>
      <c r="N2160" t="s">
        <v>498</v>
      </c>
      <c r="O2160" t="s">
        <v>215</v>
      </c>
      <c r="P2160">
        <v>59</v>
      </c>
      <c r="Q2160" t="s">
        <v>251</v>
      </c>
      <c r="R2160" t="s">
        <v>215</v>
      </c>
      <c r="T2160" t="s">
        <v>462</v>
      </c>
      <c r="U2160" t="s">
        <v>9755</v>
      </c>
      <c r="V2160">
        <v>4</v>
      </c>
      <c r="W2160">
        <v>16</v>
      </c>
      <c r="X2160" t="s">
        <v>218</v>
      </c>
      <c r="Z2160" t="s">
        <v>219</v>
      </c>
      <c r="AC2160">
        <v>0</v>
      </c>
      <c r="AE2160">
        <v>0</v>
      </c>
      <c r="AI2160" t="s">
        <v>220</v>
      </c>
      <c r="AJ2160" t="s">
        <v>221</v>
      </c>
      <c r="AK2160" s="15">
        <v>29768</v>
      </c>
      <c r="AL2160">
        <v>7849.8</v>
      </c>
      <c r="AM2160">
        <f t="shared" si="99"/>
        <v>64</v>
      </c>
      <c r="AN2160" t="str">
        <f t="shared" si="100"/>
        <v>64-68</v>
      </c>
      <c r="AO2160" t="str">
        <f t="shared" si="101"/>
        <v>6.000 a 7.999</v>
      </c>
    </row>
    <row r="2161" spans="1:41" x14ac:dyDescent="0.25">
      <c r="A2161" t="s">
        <v>7406</v>
      </c>
      <c r="B2161" t="s">
        <v>239</v>
      </c>
      <c r="C2161">
        <v>1363927</v>
      </c>
      <c r="D2161">
        <v>57026564668</v>
      </c>
      <c r="E2161" t="s">
        <v>7407</v>
      </c>
      <c r="F2161" t="s">
        <v>233</v>
      </c>
      <c r="G2161" t="s">
        <v>7408</v>
      </c>
      <c r="H2161" t="s">
        <v>225</v>
      </c>
      <c r="I2161" t="s">
        <v>212</v>
      </c>
      <c r="K2161" t="s">
        <v>213</v>
      </c>
      <c r="L2161" t="s">
        <v>7409</v>
      </c>
      <c r="M2161">
        <v>771</v>
      </c>
      <c r="N2161" t="s">
        <v>303</v>
      </c>
      <c r="O2161" t="s">
        <v>283</v>
      </c>
      <c r="P2161">
        <v>746</v>
      </c>
      <c r="Q2161" t="s">
        <v>289</v>
      </c>
      <c r="R2161" t="s">
        <v>283</v>
      </c>
      <c r="T2161" t="s">
        <v>217</v>
      </c>
      <c r="U2161" t="s">
        <v>9756</v>
      </c>
      <c r="V2161">
        <v>4</v>
      </c>
      <c r="W2161">
        <v>13</v>
      </c>
      <c r="X2161" t="s">
        <v>218</v>
      </c>
      <c r="Z2161" t="s">
        <v>219</v>
      </c>
      <c r="AC2161">
        <v>0</v>
      </c>
      <c r="AE2161">
        <v>0</v>
      </c>
      <c r="AI2161" t="s">
        <v>220</v>
      </c>
      <c r="AJ2161" t="s">
        <v>221</v>
      </c>
      <c r="AK2161" s="15">
        <v>37561</v>
      </c>
      <c r="AL2161">
        <v>20952.689999999999</v>
      </c>
      <c r="AM2161">
        <f t="shared" si="99"/>
        <v>56</v>
      </c>
      <c r="AN2161" t="str">
        <f t="shared" si="100"/>
        <v>54-58</v>
      </c>
      <c r="AO2161" t="str">
        <f t="shared" si="101"/>
        <v>20.000 ou mais</v>
      </c>
    </row>
    <row r="2162" spans="1:41" x14ac:dyDescent="0.25">
      <c r="A2162" t="s">
        <v>7410</v>
      </c>
      <c r="B2162" t="s">
        <v>207</v>
      </c>
      <c r="C2162">
        <v>2351714</v>
      </c>
      <c r="D2162">
        <v>4350293639</v>
      </c>
      <c r="E2162" t="s">
        <v>7411</v>
      </c>
      <c r="F2162" t="s">
        <v>233</v>
      </c>
      <c r="G2162" t="s">
        <v>7412</v>
      </c>
      <c r="H2162" t="s">
        <v>211</v>
      </c>
      <c r="I2162" t="s">
        <v>212</v>
      </c>
      <c r="K2162" t="s">
        <v>213</v>
      </c>
      <c r="M2162">
        <v>65</v>
      </c>
      <c r="N2162" t="s">
        <v>267</v>
      </c>
      <c r="O2162" t="s">
        <v>228</v>
      </c>
      <c r="P2162">
        <v>59</v>
      </c>
      <c r="Q2162" t="s">
        <v>251</v>
      </c>
      <c r="R2162" t="s">
        <v>215</v>
      </c>
      <c r="T2162" t="s">
        <v>499</v>
      </c>
      <c r="U2162" t="s">
        <v>9754</v>
      </c>
      <c r="V2162">
        <v>2</v>
      </c>
      <c r="W2162">
        <v>4</v>
      </c>
      <c r="X2162" t="s">
        <v>218</v>
      </c>
      <c r="Z2162" t="s">
        <v>219</v>
      </c>
      <c r="AC2162">
        <v>0</v>
      </c>
      <c r="AE2162">
        <v>0</v>
      </c>
      <c r="AI2162" t="s">
        <v>220</v>
      </c>
      <c r="AJ2162" t="s">
        <v>221</v>
      </c>
      <c r="AK2162" s="15">
        <v>42713</v>
      </c>
      <c r="AL2162">
        <v>2767.85</v>
      </c>
      <c r="AM2162">
        <f t="shared" si="99"/>
        <v>43</v>
      </c>
      <c r="AN2162" t="str">
        <f t="shared" si="100"/>
        <v>39-43</v>
      </c>
      <c r="AO2162" t="str">
        <f t="shared" si="101"/>
        <v>2.000 a 3.999</v>
      </c>
    </row>
    <row r="2163" spans="1:41" x14ac:dyDescent="0.25">
      <c r="A2163" t="s">
        <v>7413</v>
      </c>
      <c r="B2163" t="s">
        <v>239</v>
      </c>
      <c r="C2163">
        <v>2334864</v>
      </c>
      <c r="D2163">
        <v>99929287604</v>
      </c>
      <c r="E2163" t="s">
        <v>7414</v>
      </c>
      <c r="F2163" t="s">
        <v>209</v>
      </c>
      <c r="G2163" t="s">
        <v>7415</v>
      </c>
      <c r="H2163" t="s">
        <v>225</v>
      </c>
      <c r="I2163" t="s">
        <v>212</v>
      </c>
      <c r="K2163" t="s">
        <v>213</v>
      </c>
      <c r="L2163" t="s">
        <v>261</v>
      </c>
      <c r="M2163">
        <v>769</v>
      </c>
      <c r="N2163" t="s">
        <v>288</v>
      </c>
      <c r="O2163" t="s">
        <v>283</v>
      </c>
      <c r="P2163">
        <v>746</v>
      </c>
      <c r="Q2163" t="s">
        <v>289</v>
      </c>
      <c r="R2163" t="s">
        <v>283</v>
      </c>
      <c r="T2163" t="s">
        <v>263</v>
      </c>
      <c r="U2163" t="s">
        <v>9756</v>
      </c>
      <c r="V2163">
        <v>1</v>
      </c>
      <c r="W2163">
        <v>13</v>
      </c>
      <c r="X2163" t="s">
        <v>218</v>
      </c>
      <c r="Z2163" t="s">
        <v>219</v>
      </c>
      <c r="AC2163">
        <v>0</v>
      </c>
      <c r="AE2163">
        <v>0</v>
      </c>
      <c r="AI2163" t="s">
        <v>220</v>
      </c>
      <c r="AJ2163" t="s">
        <v>304</v>
      </c>
      <c r="AK2163" s="15">
        <v>38133</v>
      </c>
      <c r="AL2163">
        <v>12470.35</v>
      </c>
      <c r="AM2163">
        <f t="shared" si="99"/>
        <v>52</v>
      </c>
      <c r="AN2163" t="str">
        <f t="shared" si="100"/>
        <v>49-53</v>
      </c>
      <c r="AO2163" t="str">
        <f t="shared" si="101"/>
        <v>12.000 a 13.999</v>
      </c>
    </row>
    <row r="2164" spans="1:41" x14ac:dyDescent="0.25">
      <c r="A2164" t="s">
        <v>7416</v>
      </c>
      <c r="B2164" t="s">
        <v>207</v>
      </c>
      <c r="C2164">
        <v>1518202</v>
      </c>
      <c r="D2164">
        <v>37763601191</v>
      </c>
      <c r="E2164" t="s">
        <v>7417</v>
      </c>
      <c r="F2164" t="s">
        <v>209</v>
      </c>
      <c r="G2164" t="s">
        <v>7418</v>
      </c>
      <c r="H2164" t="s">
        <v>225</v>
      </c>
      <c r="I2164" t="s">
        <v>212</v>
      </c>
      <c r="K2164" t="s">
        <v>213</v>
      </c>
      <c r="L2164" t="s">
        <v>637</v>
      </c>
      <c r="M2164">
        <v>576</v>
      </c>
      <c r="N2164" t="s">
        <v>7419</v>
      </c>
      <c r="O2164" t="s">
        <v>362</v>
      </c>
      <c r="P2164">
        <v>294</v>
      </c>
      <c r="Q2164" t="s">
        <v>646</v>
      </c>
      <c r="R2164" t="s">
        <v>362</v>
      </c>
      <c r="T2164" t="s">
        <v>217</v>
      </c>
      <c r="U2164" t="s">
        <v>9755</v>
      </c>
      <c r="V2164">
        <v>4</v>
      </c>
      <c r="W2164">
        <v>11</v>
      </c>
      <c r="X2164" t="s">
        <v>218</v>
      </c>
      <c r="Z2164" t="s">
        <v>219</v>
      </c>
      <c r="AC2164">
        <v>0</v>
      </c>
      <c r="AE2164">
        <v>0</v>
      </c>
      <c r="AI2164" t="s">
        <v>220</v>
      </c>
      <c r="AJ2164" t="s">
        <v>221</v>
      </c>
      <c r="AK2164" s="15">
        <v>38733</v>
      </c>
      <c r="AL2164">
        <v>5333.62</v>
      </c>
      <c r="AM2164">
        <f t="shared" si="99"/>
        <v>56</v>
      </c>
      <c r="AN2164" t="str">
        <f t="shared" si="100"/>
        <v>54-58</v>
      </c>
      <c r="AO2164" t="str">
        <f t="shared" si="101"/>
        <v>4.000 a 5.999</v>
      </c>
    </row>
    <row r="2165" spans="1:41" x14ac:dyDescent="0.25">
      <c r="A2165" t="s">
        <v>7420</v>
      </c>
      <c r="B2165" t="s">
        <v>239</v>
      </c>
      <c r="C2165">
        <v>1434337</v>
      </c>
      <c r="D2165">
        <v>52973000610</v>
      </c>
      <c r="E2165" t="s">
        <v>7421</v>
      </c>
      <c r="F2165" t="s">
        <v>209</v>
      </c>
      <c r="G2165" t="s">
        <v>7422</v>
      </c>
      <c r="H2165" t="s">
        <v>225</v>
      </c>
      <c r="I2165" t="s">
        <v>212</v>
      </c>
      <c r="K2165" t="s">
        <v>213</v>
      </c>
      <c r="L2165" t="s">
        <v>226</v>
      </c>
      <c r="M2165">
        <v>489</v>
      </c>
      <c r="N2165" t="s">
        <v>2235</v>
      </c>
      <c r="O2165" t="s">
        <v>244</v>
      </c>
      <c r="P2165">
        <v>211</v>
      </c>
      <c r="Q2165" t="s">
        <v>245</v>
      </c>
      <c r="R2165" t="s">
        <v>244</v>
      </c>
      <c r="T2165" t="s">
        <v>771</v>
      </c>
      <c r="U2165" t="s">
        <v>9754</v>
      </c>
      <c r="V2165">
        <v>3</v>
      </c>
      <c r="W2165">
        <v>13</v>
      </c>
      <c r="X2165" t="s">
        <v>218</v>
      </c>
      <c r="Z2165" t="s">
        <v>219</v>
      </c>
      <c r="AC2165">
        <v>0</v>
      </c>
      <c r="AE2165">
        <v>0</v>
      </c>
      <c r="AI2165" t="s">
        <v>220</v>
      </c>
      <c r="AJ2165" t="s">
        <v>221</v>
      </c>
      <c r="AK2165" s="15">
        <v>37931</v>
      </c>
      <c r="AL2165">
        <v>8861.14</v>
      </c>
      <c r="AM2165">
        <f t="shared" si="99"/>
        <v>58</v>
      </c>
      <c r="AN2165" t="str">
        <f t="shared" si="100"/>
        <v>54-58</v>
      </c>
      <c r="AO2165" t="str">
        <f t="shared" si="101"/>
        <v>8.000 a 9.999</v>
      </c>
    </row>
    <row r="2166" spans="1:41" x14ac:dyDescent="0.25">
      <c r="A2166" t="s">
        <v>7423</v>
      </c>
      <c r="B2166" t="s">
        <v>239</v>
      </c>
      <c r="C2166">
        <v>1123582</v>
      </c>
      <c r="D2166">
        <v>57694095687</v>
      </c>
      <c r="E2166" t="s">
        <v>7424</v>
      </c>
      <c r="F2166" t="s">
        <v>209</v>
      </c>
      <c r="G2166" t="s">
        <v>7425</v>
      </c>
      <c r="H2166" t="s">
        <v>225</v>
      </c>
      <c r="I2166" t="s">
        <v>212</v>
      </c>
      <c r="K2166" t="s">
        <v>213</v>
      </c>
      <c r="L2166" t="s">
        <v>618</v>
      </c>
      <c r="M2166">
        <v>491</v>
      </c>
      <c r="N2166" t="s">
        <v>935</v>
      </c>
      <c r="O2166" t="s">
        <v>244</v>
      </c>
      <c r="P2166">
        <v>211</v>
      </c>
      <c r="Q2166" t="s">
        <v>245</v>
      </c>
      <c r="R2166" t="s">
        <v>244</v>
      </c>
      <c r="T2166" t="s">
        <v>327</v>
      </c>
      <c r="U2166" t="s">
        <v>9756</v>
      </c>
      <c r="V2166">
        <v>2</v>
      </c>
      <c r="W2166">
        <v>16</v>
      </c>
      <c r="X2166" t="s">
        <v>218</v>
      </c>
      <c r="Z2166" t="s">
        <v>219</v>
      </c>
      <c r="AC2166">
        <v>0</v>
      </c>
      <c r="AE2166">
        <v>0</v>
      </c>
      <c r="AI2166" t="s">
        <v>220</v>
      </c>
      <c r="AJ2166" t="s">
        <v>221</v>
      </c>
      <c r="AK2166" s="15">
        <v>34716</v>
      </c>
      <c r="AL2166">
        <v>9561.27</v>
      </c>
      <c r="AM2166">
        <f t="shared" si="99"/>
        <v>56</v>
      </c>
      <c r="AN2166" t="str">
        <f t="shared" si="100"/>
        <v>54-58</v>
      </c>
      <c r="AO2166" t="str">
        <f t="shared" si="101"/>
        <v>8.000 a 9.999</v>
      </c>
    </row>
    <row r="2167" spans="1:41" x14ac:dyDescent="0.25">
      <c r="A2167" t="s">
        <v>7426</v>
      </c>
      <c r="B2167" t="s">
        <v>207</v>
      </c>
      <c r="C2167">
        <v>1123613</v>
      </c>
      <c r="D2167">
        <v>53923529600</v>
      </c>
      <c r="E2167" t="s">
        <v>7427</v>
      </c>
      <c r="F2167" t="s">
        <v>209</v>
      </c>
      <c r="G2167" t="s">
        <v>7428</v>
      </c>
      <c r="H2167" t="s">
        <v>225</v>
      </c>
      <c r="I2167" t="s">
        <v>212</v>
      </c>
      <c r="K2167" t="s">
        <v>213</v>
      </c>
      <c r="L2167" t="s">
        <v>261</v>
      </c>
      <c r="M2167">
        <v>1229</v>
      </c>
      <c r="N2167" t="s">
        <v>7429</v>
      </c>
      <c r="O2167" t="s">
        <v>215</v>
      </c>
      <c r="P2167">
        <v>122</v>
      </c>
      <c r="Q2167" t="s">
        <v>953</v>
      </c>
      <c r="R2167" t="s">
        <v>215</v>
      </c>
      <c r="T2167" t="s">
        <v>217</v>
      </c>
      <c r="U2167" t="s">
        <v>9754</v>
      </c>
      <c r="V2167">
        <v>4</v>
      </c>
      <c r="W2167">
        <v>16</v>
      </c>
      <c r="X2167" t="s">
        <v>218</v>
      </c>
      <c r="Z2167" t="s">
        <v>219</v>
      </c>
      <c r="AC2167">
        <v>0</v>
      </c>
      <c r="AE2167">
        <v>0</v>
      </c>
      <c r="AI2167" t="s">
        <v>220</v>
      </c>
      <c r="AJ2167" t="s">
        <v>221</v>
      </c>
      <c r="AK2167" s="15">
        <v>34731</v>
      </c>
      <c r="AL2167">
        <v>6164.92</v>
      </c>
      <c r="AM2167">
        <f t="shared" si="99"/>
        <v>56</v>
      </c>
      <c r="AN2167" t="str">
        <f t="shared" si="100"/>
        <v>54-58</v>
      </c>
      <c r="AO2167" t="str">
        <f t="shared" si="101"/>
        <v>6.000 a 7.999</v>
      </c>
    </row>
    <row r="2168" spans="1:41" x14ac:dyDescent="0.25">
      <c r="A2168" t="s">
        <v>7430</v>
      </c>
      <c r="B2168" t="s">
        <v>239</v>
      </c>
      <c r="C2168">
        <v>1362663</v>
      </c>
      <c r="D2168">
        <v>415894670</v>
      </c>
      <c r="E2168" t="s">
        <v>7431</v>
      </c>
      <c r="F2168" t="s">
        <v>233</v>
      </c>
      <c r="G2168" t="s">
        <v>7432</v>
      </c>
      <c r="H2168" t="s">
        <v>225</v>
      </c>
      <c r="I2168" t="s">
        <v>212</v>
      </c>
      <c r="K2168" t="s">
        <v>213</v>
      </c>
      <c r="L2168" t="s">
        <v>261</v>
      </c>
      <c r="M2168">
        <v>495</v>
      </c>
      <c r="N2168" t="s">
        <v>257</v>
      </c>
      <c r="O2168" t="s">
        <v>244</v>
      </c>
      <c r="P2168">
        <v>211</v>
      </c>
      <c r="Q2168" t="s">
        <v>245</v>
      </c>
      <c r="R2168" t="s">
        <v>244</v>
      </c>
      <c r="T2168" t="s">
        <v>217</v>
      </c>
      <c r="U2168" t="s">
        <v>9754</v>
      </c>
      <c r="V2168">
        <v>4</v>
      </c>
      <c r="W2168">
        <v>13</v>
      </c>
      <c r="X2168" t="s">
        <v>218</v>
      </c>
      <c r="Z2168" t="s">
        <v>219</v>
      </c>
      <c r="AC2168">
        <v>0</v>
      </c>
      <c r="AE2168">
        <v>0</v>
      </c>
      <c r="AI2168" t="s">
        <v>220</v>
      </c>
      <c r="AJ2168" t="s">
        <v>221</v>
      </c>
      <c r="AK2168" s="15">
        <v>37530</v>
      </c>
      <c r="AL2168">
        <v>8109.54</v>
      </c>
      <c r="AM2168">
        <f t="shared" si="99"/>
        <v>46</v>
      </c>
      <c r="AN2168" t="str">
        <f t="shared" si="100"/>
        <v>44-48</v>
      </c>
      <c r="AO2168" t="str">
        <f t="shared" si="101"/>
        <v>8.000 a 9.999</v>
      </c>
    </row>
    <row r="2169" spans="1:41" x14ac:dyDescent="0.25">
      <c r="A2169" t="s">
        <v>7433</v>
      </c>
      <c r="B2169" t="s">
        <v>207</v>
      </c>
      <c r="C2169">
        <v>2737056</v>
      </c>
      <c r="D2169">
        <v>3256018602</v>
      </c>
      <c r="E2169" t="s">
        <v>7434</v>
      </c>
      <c r="F2169" t="s">
        <v>209</v>
      </c>
      <c r="G2169" t="s">
        <v>7435</v>
      </c>
      <c r="H2169" t="s">
        <v>211</v>
      </c>
      <c r="I2169" t="s">
        <v>212</v>
      </c>
      <c r="K2169" t="s">
        <v>213</v>
      </c>
      <c r="M2169">
        <v>141</v>
      </c>
      <c r="N2169" t="s">
        <v>1026</v>
      </c>
      <c r="O2169" t="s">
        <v>215</v>
      </c>
      <c r="P2169">
        <v>131</v>
      </c>
      <c r="Q2169" t="s">
        <v>357</v>
      </c>
      <c r="R2169" t="s">
        <v>215</v>
      </c>
      <c r="T2169" t="s">
        <v>230</v>
      </c>
      <c r="U2169" t="s">
        <v>9756</v>
      </c>
      <c r="V2169">
        <v>4</v>
      </c>
      <c r="W2169">
        <v>7</v>
      </c>
      <c r="X2169" t="s">
        <v>218</v>
      </c>
      <c r="Z2169" t="s">
        <v>219</v>
      </c>
      <c r="AC2169">
        <v>0</v>
      </c>
      <c r="AE2169">
        <v>0</v>
      </c>
      <c r="AI2169" t="s">
        <v>220</v>
      </c>
      <c r="AJ2169" t="s">
        <v>221</v>
      </c>
      <c r="AK2169" s="15">
        <v>41381</v>
      </c>
      <c r="AL2169">
        <v>8966.61</v>
      </c>
      <c r="AM2169">
        <f t="shared" si="99"/>
        <v>45</v>
      </c>
      <c r="AN2169" t="str">
        <f t="shared" si="100"/>
        <v>44-48</v>
      </c>
      <c r="AO2169" t="str">
        <f t="shared" si="101"/>
        <v>8.000 a 9.999</v>
      </c>
    </row>
    <row r="2170" spans="1:41" x14ac:dyDescent="0.25">
      <c r="A2170" t="s">
        <v>7436</v>
      </c>
      <c r="B2170" t="s">
        <v>239</v>
      </c>
      <c r="C2170">
        <v>413153</v>
      </c>
      <c r="D2170">
        <v>72651679615</v>
      </c>
      <c r="E2170" t="s">
        <v>7437</v>
      </c>
      <c r="F2170" t="s">
        <v>233</v>
      </c>
      <c r="G2170" t="s">
        <v>7438</v>
      </c>
      <c r="H2170" t="s">
        <v>225</v>
      </c>
      <c r="I2170" t="s">
        <v>212</v>
      </c>
      <c r="K2170" t="s">
        <v>213</v>
      </c>
      <c r="L2170" t="s">
        <v>534</v>
      </c>
      <c r="M2170">
        <v>771</v>
      </c>
      <c r="N2170" t="s">
        <v>303</v>
      </c>
      <c r="O2170" t="s">
        <v>283</v>
      </c>
      <c r="P2170">
        <v>746</v>
      </c>
      <c r="Q2170" t="s">
        <v>289</v>
      </c>
      <c r="R2170" t="s">
        <v>283</v>
      </c>
      <c r="T2170" t="s">
        <v>217</v>
      </c>
      <c r="U2170" t="s">
        <v>9755</v>
      </c>
      <c r="V2170">
        <v>4</v>
      </c>
      <c r="W2170">
        <v>16</v>
      </c>
      <c r="X2170" t="s">
        <v>218</v>
      </c>
      <c r="Z2170" t="s">
        <v>219</v>
      </c>
      <c r="AC2170">
        <v>0</v>
      </c>
      <c r="AE2170">
        <v>0</v>
      </c>
      <c r="AI2170" t="s">
        <v>220</v>
      </c>
      <c r="AJ2170" t="s">
        <v>221</v>
      </c>
      <c r="AK2170" s="15">
        <v>31810</v>
      </c>
      <c r="AL2170">
        <v>8210.16</v>
      </c>
      <c r="AM2170">
        <f t="shared" si="99"/>
        <v>57</v>
      </c>
      <c r="AN2170" t="str">
        <f t="shared" si="100"/>
        <v>54-58</v>
      </c>
      <c r="AO2170" t="str">
        <f t="shared" si="101"/>
        <v>8.000 a 9.999</v>
      </c>
    </row>
    <row r="2171" spans="1:41" x14ac:dyDescent="0.25">
      <c r="A2171" t="s">
        <v>7439</v>
      </c>
      <c r="B2171" t="s">
        <v>207</v>
      </c>
      <c r="C2171">
        <v>412076</v>
      </c>
      <c r="D2171">
        <v>32053355620</v>
      </c>
      <c r="E2171" t="s">
        <v>7440</v>
      </c>
      <c r="F2171" t="s">
        <v>233</v>
      </c>
      <c r="G2171" t="s">
        <v>7441</v>
      </c>
      <c r="H2171" t="s">
        <v>225</v>
      </c>
      <c r="I2171" t="s">
        <v>212</v>
      </c>
      <c r="K2171" t="s">
        <v>213</v>
      </c>
      <c r="L2171" t="s">
        <v>261</v>
      </c>
      <c r="M2171">
        <v>673</v>
      </c>
      <c r="N2171" t="s">
        <v>460</v>
      </c>
      <c r="O2171" t="s">
        <v>215</v>
      </c>
      <c r="P2171">
        <v>80</v>
      </c>
      <c r="Q2171" t="s">
        <v>461</v>
      </c>
      <c r="R2171" t="s">
        <v>215</v>
      </c>
      <c r="T2171" t="s">
        <v>2760</v>
      </c>
      <c r="U2171" t="s">
        <v>9753</v>
      </c>
      <c r="V2171">
        <v>4</v>
      </c>
      <c r="W2171">
        <v>16</v>
      </c>
      <c r="X2171" t="s">
        <v>218</v>
      </c>
      <c r="Z2171" t="s">
        <v>219</v>
      </c>
      <c r="AC2171">
        <v>0</v>
      </c>
      <c r="AE2171">
        <v>0</v>
      </c>
      <c r="AI2171" t="s">
        <v>220</v>
      </c>
      <c r="AJ2171" t="s">
        <v>221</v>
      </c>
      <c r="AK2171" s="15">
        <v>28936</v>
      </c>
      <c r="AL2171">
        <v>4495</v>
      </c>
      <c r="AM2171">
        <f t="shared" si="99"/>
        <v>68</v>
      </c>
      <c r="AN2171" t="str">
        <f t="shared" si="100"/>
        <v>64-68</v>
      </c>
      <c r="AO2171" t="str">
        <f t="shared" si="101"/>
        <v>4.000 a 5.999</v>
      </c>
    </row>
    <row r="2172" spans="1:41" x14ac:dyDescent="0.25">
      <c r="A2172" t="s">
        <v>7442</v>
      </c>
      <c r="B2172" t="s">
        <v>239</v>
      </c>
      <c r="C2172">
        <v>412155</v>
      </c>
      <c r="D2172">
        <v>46851844672</v>
      </c>
      <c r="E2172" t="s">
        <v>7443</v>
      </c>
      <c r="F2172" t="s">
        <v>233</v>
      </c>
      <c r="G2172" t="s">
        <v>7444</v>
      </c>
      <c r="H2172" t="s">
        <v>225</v>
      </c>
      <c r="I2172" t="s">
        <v>212</v>
      </c>
      <c r="K2172" t="s">
        <v>213</v>
      </c>
      <c r="L2172" t="s">
        <v>261</v>
      </c>
      <c r="M2172">
        <v>771</v>
      </c>
      <c r="N2172" t="s">
        <v>303</v>
      </c>
      <c r="O2172" t="s">
        <v>283</v>
      </c>
      <c r="P2172">
        <v>746</v>
      </c>
      <c r="Q2172" t="s">
        <v>289</v>
      </c>
      <c r="R2172" t="s">
        <v>283</v>
      </c>
      <c r="T2172" t="s">
        <v>290</v>
      </c>
      <c r="U2172" t="s">
        <v>9755</v>
      </c>
      <c r="V2172">
        <v>4</v>
      </c>
      <c r="W2172">
        <v>16</v>
      </c>
      <c r="X2172" t="s">
        <v>218</v>
      </c>
      <c r="Z2172" t="s">
        <v>219</v>
      </c>
      <c r="AC2172">
        <v>0</v>
      </c>
      <c r="AE2172">
        <v>0</v>
      </c>
      <c r="AI2172" t="s">
        <v>220</v>
      </c>
      <c r="AJ2172" t="s">
        <v>221</v>
      </c>
      <c r="AK2172" s="15">
        <v>30286</v>
      </c>
      <c r="AL2172">
        <v>6602.93</v>
      </c>
      <c r="AM2172">
        <f t="shared" si="99"/>
        <v>61</v>
      </c>
      <c r="AN2172" t="str">
        <f t="shared" si="100"/>
        <v>59-63</v>
      </c>
      <c r="AO2172" t="str">
        <f t="shared" si="101"/>
        <v>6.000 a 7.999</v>
      </c>
    </row>
    <row r="2173" spans="1:41" x14ac:dyDescent="0.25">
      <c r="A2173" t="s">
        <v>7445</v>
      </c>
      <c r="B2173" t="s">
        <v>207</v>
      </c>
      <c r="C2173">
        <v>1752538</v>
      </c>
      <c r="D2173">
        <v>3150029996</v>
      </c>
      <c r="E2173" t="s">
        <v>7446</v>
      </c>
      <c r="F2173" t="s">
        <v>233</v>
      </c>
      <c r="G2173" t="s">
        <v>7447</v>
      </c>
      <c r="H2173" t="s">
        <v>225</v>
      </c>
      <c r="I2173" t="s">
        <v>212</v>
      </c>
      <c r="K2173" t="s">
        <v>295</v>
      </c>
      <c r="M2173">
        <v>716</v>
      </c>
      <c r="N2173" t="s">
        <v>454</v>
      </c>
      <c r="O2173" t="s">
        <v>215</v>
      </c>
      <c r="P2173">
        <v>581</v>
      </c>
      <c r="Q2173" t="s">
        <v>455</v>
      </c>
      <c r="R2173" t="s">
        <v>228</v>
      </c>
      <c r="T2173" t="s">
        <v>230</v>
      </c>
      <c r="U2173" t="s">
        <v>9755</v>
      </c>
      <c r="V2173">
        <v>4</v>
      </c>
      <c r="W2173">
        <v>9</v>
      </c>
      <c r="X2173" t="s">
        <v>218</v>
      </c>
      <c r="Z2173" t="s">
        <v>219</v>
      </c>
      <c r="AC2173">
        <v>0</v>
      </c>
      <c r="AE2173">
        <v>0</v>
      </c>
      <c r="AI2173" t="s">
        <v>220</v>
      </c>
      <c r="AJ2173" t="s">
        <v>221</v>
      </c>
      <c r="AK2173" s="15">
        <v>40204</v>
      </c>
      <c r="AL2173">
        <v>5665.55</v>
      </c>
      <c r="AM2173">
        <f t="shared" si="99"/>
        <v>42</v>
      </c>
      <c r="AN2173" t="str">
        <f t="shared" si="100"/>
        <v>39-43</v>
      </c>
      <c r="AO2173" t="str">
        <f t="shared" si="101"/>
        <v>4.000 a 5.999</v>
      </c>
    </row>
    <row r="2174" spans="1:41" x14ac:dyDescent="0.25">
      <c r="A2174" t="s">
        <v>7448</v>
      </c>
      <c r="B2174" t="s">
        <v>207</v>
      </c>
      <c r="C2174">
        <v>1742906</v>
      </c>
      <c r="D2174">
        <v>7970643620</v>
      </c>
      <c r="E2174" t="s">
        <v>7449</v>
      </c>
      <c r="F2174" t="s">
        <v>209</v>
      </c>
      <c r="G2174" t="s">
        <v>7450</v>
      </c>
      <c r="H2174" t="s">
        <v>225</v>
      </c>
      <c r="I2174" t="s">
        <v>212</v>
      </c>
      <c r="K2174" t="s">
        <v>213</v>
      </c>
      <c r="M2174">
        <v>562</v>
      </c>
      <c r="N2174" t="s">
        <v>1698</v>
      </c>
      <c r="O2174" t="s">
        <v>362</v>
      </c>
      <c r="P2174">
        <v>305</v>
      </c>
      <c r="Q2174" t="s">
        <v>407</v>
      </c>
      <c r="R2174" t="s">
        <v>362</v>
      </c>
      <c r="T2174" t="s">
        <v>230</v>
      </c>
      <c r="U2174" t="s">
        <v>9755</v>
      </c>
      <c r="V2174">
        <v>4</v>
      </c>
      <c r="W2174">
        <v>9</v>
      </c>
      <c r="X2174" t="s">
        <v>218</v>
      </c>
      <c r="Z2174" t="s">
        <v>219</v>
      </c>
      <c r="AC2174">
        <v>0</v>
      </c>
      <c r="AE2174">
        <v>0</v>
      </c>
      <c r="AI2174" t="s">
        <v>220</v>
      </c>
      <c r="AJ2174" t="s">
        <v>221</v>
      </c>
      <c r="AK2174" s="15">
        <v>40151</v>
      </c>
      <c r="AL2174">
        <v>6038.28</v>
      </c>
      <c r="AM2174">
        <f t="shared" si="99"/>
        <v>36</v>
      </c>
      <c r="AN2174" t="str">
        <f t="shared" si="100"/>
        <v>34-38</v>
      </c>
      <c r="AO2174" t="str">
        <f t="shared" si="101"/>
        <v>6.000 a 7.999</v>
      </c>
    </row>
    <row r="2175" spans="1:41" x14ac:dyDescent="0.25">
      <c r="A2175" t="s">
        <v>7451</v>
      </c>
      <c r="B2175" t="s">
        <v>239</v>
      </c>
      <c r="C2175">
        <v>2367241</v>
      </c>
      <c r="D2175">
        <v>15875651881</v>
      </c>
      <c r="E2175" t="s">
        <v>7452</v>
      </c>
      <c r="F2175" t="s">
        <v>233</v>
      </c>
      <c r="G2175" t="s">
        <v>7453</v>
      </c>
      <c r="H2175" t="s">
        <v>225</v>
      </c>
      <c r="I2175" t="s">
        <v>212</v>
      </c>
      <c r="K2175" t="s">
        <v>317</v>
      </c>
      <c r="L2175" t="s">
        <v>7454</v>
      </c>
      <c r="M2175">
        <v>481</v>
      </c>
      <c r="N2175" t="s">
        <v>542</v>
      </c>
      <c r="O2175" t="s">
        <v>244</v>
      </c>
      <c r="P2175">
        <v>211</v>
      </c>
      <c r="Q2175" t="s">
        <v>245</v>
      </c>
      <c r="R2175" t="s">
        <v>244</v>
      </c>
      <c r="T2175" t="s">
        <v>230</v>
      </c>
      <c r="U2175" t="s">
        <v>9756</v>
      </c>
      <c r="V2175">
        <v>4</v>
      </c>
      <c r="W2175">
        <v>13</v>
      </c>
      <c r="X2175" t="s">
        <v>218</v>
      </c>
      <c r="Z2175" t="s">
        <v>219</v>
      </c>
      <c r="AC2175">
        <v>0</v>
      </c>
      <c r="AE2175">
        <v>0</v>
      </c>
      <c r="AI2175" t="s">
        <v>220</v>
      </c>
      <c r="AJ2175" t="s">
        <v>221</v>
      </c>
      <c r="AK2175" s="15">
        <v>37950</v>
      </c>
      <c r="AL2175">
        <v>21261.22</v>
      </c>
      <c r="AM2175">
        <f t="shared" si="99"/>
        <v>48</v>
      </c>
      <c r="AN2175" t="str">
        <f t="shared" si="100"/>
        <v>44-48</v>
      </c>
      <c r="AO2175" t="str">
        <f t="shared" si="101"/>
        <v>20.000 ou mais</v>
      </c>
    </row>
    <row r="2176" spans="1:41" x14ac:dyDescent="0.25">
      <c r="A2176" t="s">
        <v>7455</v>
      </c>
      <c r="B2176" t="s">
        <v>239</v>
      </c>
      <c r="C2176">
        <v>1123260</v>
      </c>
      <c r="D2176">
        <v>53974948600</v>
      </c>
      <c r="E2176" t="s">
        <v>7456</v>
      </c>
      <c r="F2176" t="s">
        <v>209</v>
      </c>
      <c r="G2176" t="s">
        <v>7457</v>
      </c>
      <c r="H2176" t="s">
        <v>225</v>
      </c>
      <c r="I2176" t="s">
        <v>212</v>
      </c>
      <c r="K2176" t="s">
        <v>722</v>
      </c>
      <c r="L2176" t="s">
        <v>7458</v>
      </c>
      <c r="M2176">
        <v>469</v>
      </c>
      <c r="N2176" t="s">
        <v>2078</v>
      </c>
      <c r="O2176" t="s">
        <v>244</v>
      </c>
      <c r="P2176">
        <v>211</v>
      </c>
      <c r="Q2176" t="s">
        <v>245</v>
      </c>
      <c r="R2176" t="s">
        <v>244</v>
      </c>
      <c r="T2176" t="s">
        <v>217</v>
      </c>
      <c r="U2176" t="s">
        <v>9754</v>
      </c>
      <c r="V2176">
        <v>4</v>
      </c>
      <c r="W2176">
        <v>16</v>
      </c>
      <c r="X2176" t="s">
        <v>218</v>
      </c>
      <c r="Z2176" t="s">
        <v>219</v>
      </c>
      <c r="AC2176">
        <v>0</v>
      </c>
      <c r="AE2176">
        <v>0</v>
      </c>
      <c r="AI2176" t="s">
        <v>220</v>
      </c>
      <c r="AJ2176" t="s">
        <v>221</v>
      </c>
      <c r="AK2176" s="15">
        <v>34421</v>
      </c>
      <c r="AL2176">
        <v>6368.82</v>
      </c>
      <c r="AM2176">
        <f t="shared" si="99"/>
        <v>57</v>
      </c>
      <c r="AN2176" t="str">
        <f t="shared" si="100"/>
        <v>54-58</v>
      </c>
      <c r="AO2176" t="str">
        <f t="shared" si="101"/>
        <v>6.000 a 7.999</v>
      </c>
    </row>
    <row r="2177" spans="1:41" x14ac:dyDescent="0.25">
      <c r="A2177" t="s">
        <v>7459</v>
      </c>
      <c r="B2177" t="s">
        <v>207</v>
      </c>
      <c r="C2177">
        <v>2372375</v>
      </c>
      <c r="D2177">
        <v>734418213</v>
      </c>
      <c r="E2177" t="s">
        <v>7460</v>
      </c>
      <c r="F2177" t="s">
        <v>209</v>
      </c>
      <c r="G2177" t="s">
        <v>7461</v>
      </c>
      <c r="H2177" t="s">
        <v>225</v>
      </c>
      <c r="I2177" t="s">
        <v>212</v>
      </c>
      <c r="K2177" t="s">
        <v>3218</v>
      </c>
      <c r="M2177">
        <v>908</v>
      </c>
      <c r="N2177" t="s">
        <v>3156</v>
      </c>
      <c r="O2177" t="s">
        <v>669</v>
      </c>
      <c r="P2177">
        <v>301</v>
      </c>
      <c r="Q2177" t="s">
        <v>297</v>
      </c>
      <c r="R2177" t="s">
        <v>298</v>
      </c>
      <c r="T2177" t="s">
        <v>263</v>
      </c>
      <c r="U2177" t="s">
        <v>9755</v>
      </c>
      <c r="V2177">
        <v>4</v>
      </c>
      <c r="W2177">
        <v>4</v>
      </c>
      <c r="X2177" t="s">
        <v>218</v>
      </c>
      <c r="Z2177" t="s">
        <v>219</v>
      </c>
      <c r="AC2177">
        <v>0</v>
      </c>
      <c r="AE2177">
        <v>0</v>
      </c>
      <c r="AI2177" t="s">
        <v>220</v>
      </c>
      <c r="AJ2177" t="s">
        <v>221</v>
      </c>
      <c r="AK2177" s="15">
        <v>42800</v>
      </c>
      <c r="AL2177">
        <v>5387.14</v>
      </c>
      <c r="AM2177">
        <f t="shared" si="99"/>
        <v>32</v>
      </c>
      <c r="AN2177" t="str">
        <f t="shared" si="100"/>
        <v>29-33</v>
      </c>
      <c r="AO2177" t="str">
        <f t="shared" si="101"/>
        <v>4.000 a 5.999</v>
      </c>
    </row>
    <row r="2178" spans="1:41" x14ac:dyDescent="0.25">
      <c r="A2178" t="s">
        <v>7462</v>
      </c>
      <c r="B2178" t="s">
        <v>207</v>
      </c>
      <c r="C2178">
        <v>1473872</v>
      </c>
      <c r="D2178">
        <v>4397054878</v>
      </c>
      <c r="E2178" t="s">
        <v>2247</v>
      </c>
      <c r="F2178" t="s">
        <v>233</v>
      </c>
      <c r="G2178" t="s">
        <v>7463</v>
      </c>
      <c r="H2178" t="s">
        <v>211</v>
      </c>
      <c r="I2178" t="s">
        <v>212</v>
      </c>
      <c r="K2178" t="s">
        <v>213</v>
      </c>
      <c r="L2178" t="s">
        <v>235</v>
      </c>
      <c r="M2178">
        <v>314</v>
      </c>
      <c r="N2178" t="s">
        <v>641</v>
      </c>
      <c r="O2178" t="s">
        <v>362</v>
      </c>
      <c r="P2178">
        <v>314</v>
      </c>
      <c r="Q2178" t="s">
        <v>641</v>
      </c>
      <c r="R2178" t="s">
        <v>362</v>
      </c>
      <c r="T2178" t="s">
        <v>217</v>
      </c>
      <c r="U2178" t="s">
        <v>9755</v>
      </c>
      <c r="V2178">
        <v>4</v>
      </c>
      <c r="W2178">
        <v>12</v>
      </c>
      <c r="X2178" t="s">
        <v>218</v>
      </c>
      <c r="Z2178" t="s">
        <v>219</v>
      </c>
      <c r="AC2178">
        <v>0</v>
      </c>
      <c r="AE2178">
        <v>0</v>
      </c>
      <c r="AI2178" t="s">
        <v>220</v>
      </c>
      <c r="AJ2178" t="s">
        <v>221</v>
      </c>
      <c r="AK2178" s="15">
        <v>38250</v>
      </c>
      <c r="AL2178">
        <v>5434.85</v>
      </c>
      <c r="AM2178">
        <f t="shared" si="99"/>
        <v>59</v>
      </c>
      <c r="AN2178" t="str">
        <f t="shared" si="100"/>
        <v>59-63</v>
      </c>
      <c r="AO2178" t="str">
        <f t="shared" si="101"/>
        <v>4.000 a 5.999</v>
      </c>
    </row>
    <row r="2179" spans="1:41" x14ac:dyDescent="0.25">
      <c r="A2179" t="s">
        <v>7464</v>
      </c>
      <c r="B2179" t="s">
        <v>207</v>
      </c>
      <c r="C2179">
        <v>410893</v>
      </c>
      <c r="D2179">
        <v>32303955653</v>
      </c>
      <c r="E2179" t="s">
        <v>7465</v>
      </c>
      <c r="F2179" t="s">
        <v>209</v>
      </c>
      <c r="G2179" t="s">
        <v>7466</v>
      </c>
      <c r="H2179" t="s">
        <v>211</v>
      </c>
      <c r="I2179" t="s">
        <v>212</v>
      </c>
      <c r="K2179" t="s">
        <v>213</v>
      </c>
      <c r="L2179" t="s">
        <v>2648</v>
      </c>
      <c r="M2179">
        <v>104</v>
      </c>
      <c r="N2179" t="s">
        <v>2164</v>
      </c>
      <c r="O2179" t="s">
        <v>228</v>
      </c>
      <c r="P2179">
        <v>92</v>
      </c>
      <c r="Q2179" t="s">
        <v>724</v>
      </c>
      <c r="R2179" t="s">
        <v>228</v>
      </c>
      <c r="T2179" t="s">
        <v>217</v>
      </c>
      <c r="U2179" t="s">
        <v>9755</v>
      </c>
      <c r="V2179">
        <v>4</v>
      </c>
      <c r="W2179">
        <v>16</v>
      </c>
      <c r="X2179" t="s">
        <v>218</v>
      </c>
      <c r="Z2179" t="s">
        <v>219</v>
      </c>
      <c r="AC2179">
        <v>0</v>
      </c>
      <c r="AE2179">
        <v>0</v>
      </c>
      <c r="AI2179" t="s">
        <v>220</v>
      </c>
      <c r="AJ2179" t="s">
        <v>221</v>
      </c>
      <c r="AK2179" s="15">
        <v>28559</v>
      </c>
      <c r="AL2179">
        <v>8597.98</v>
      </c>
      <c r="AM2179">
        <f t="shared" ref="AM2179:AM2242" si="102">(YEAR($AR$3))-YEAR(E2179)</f>
        <v>64</v>
      </c>
      <c r="AN2179" t="str">
        <f t="shared" ref="AN2179:AN2242" si="103">VLOOKUP(AM2179,$AT$3:$AU$14,2,1)</f>
        <v>64-68</v>
      </c>
      <c r="AO2179" t="str">
        <f t="shared" ref="AO2179:AO2242" si="104">VLOOKUP(AL2179,$AV$3:$AW$13,2,1)</f>
        <v>8.000 a 9.999</v>
      </c>
    </row>
    <row r="2180" spans="1:41" x14ac:dyDescent="0.25">
      <c r="A2180" t="s">
        <v>7467</v>
      </c>
      <c r="B2180" t="s">
        <v>207</v>
      </c>
      <c r="C2180">
        <v>410763</v>
      </c>
      <c r="D2180">
        <v>39449572615</v>
      </c>
      <c r="E2180" t="s">
        <v>7468</v>
      </c>
      <c r="F2180" t="s">
        <v>209</v>
      </c>
      <c r="G2180" t="s">
        <v>7469</v>
      </c>
      <c r="H2180" t="s">
        <v>225</v>
      </c>
      <c r="I2180" t="s">
        <v>212</v>
      </c>
      <c r="K2180" t="s">
        <v>213</v>
      </c>
      <c r="L2180" t="s">
        <v>7470</v>
      </c>
      <c r="M2180">
        <v>60</v>
      </c>
      <c r="N2180" t="s">
        <v>481</v>
      </c>
      <c r="O2180" t="s">
        <v>215</v>
      </c>
      <c r="P2180">
        <v>59</v>
      </c>
      <c r="Q2180" t="s">
        <v>251</v>
      </c>
      <c r="R2180" t="s">
        <v>215</v>
      </c>
      <c r="T2180" t="s">
        <v>2760</v>
      </c>
      <c r="U2180" t="s">
        <v>9752</v>
      </c>
      <c r="V2180">
        <v>4</v>
      </c>
      <c r="W2180">
        <v>16</v>
      </c>
      <c r="X2180" t="s">
        <v>218</v>
      </c>
      <c r="Z2180" t="s">
        <v>219</v>
      </c>
      <c r="AB2180" t="s">
        <v>320</v>
      </c>
      <c r="AC2180">
        <v>0</v>
      </c>
      <c r="AE2180">
        <v>0</v>
      </c>
      <c r="AG2180" t="s">
        <v>7471</v>
      </c>
      <c r="AH2180" t="s">
        <v>2142</v>
      </c>
      <c r="AI2180" t="s">
        <v>220</v>
      </c>
      <c r="AJ2180" t="s">
        <v>221</v>
      </c>
      <c r="AK2180" s="15">
        <v>29130</v>
      </c>
      <c r="AL2180">
        <v>3693.8</v>
      </c>
      <c r="AM2180">
        <f t="shared" si="102"/>
        <v>74</v>
      </c>
      <c r="AN2180" t="str">
        <f t="shared" si="103"/>
        <v>69 ou mais</v>
      </c>
      <c r="AO2180" t="str">
        <f t="shared" si="104"/>
        <v>2.000 a 3.999</v>
      </c>
    </row>
    <row r="2181" spans="1:41" x14ac:dyDescent="0.25">
      <c r="A2181" t="s">
        <v>7472</v>
      </c>
      <c r="B2181" t="s">
        <v>239</v>
      </c>
      <c r="C2181">
        <v>1434997</v>
      </c>
      <c r="D2181">
        <v>93194412604</v>
      </c>
      <c r="E2181" t="s">
        <v>7473</v>
      </c>
      <c r="F2181" t="s">
        <v>209</v>
      </c>
      <c r="G2181" t="s">
        <v>3016</v>
      </c>
      <c r="H2181" t="s">
        <v>211</v>
      </c>
      <c r="I2181" t="s">
        <v>212</v>
      </c>
      <c r="K2181" t="s">
        <v>213</v>
      </c>
      <c r="L2181" t="s">
        <v>367</v>
      </c>
      <c r="M2181">
        <v>498</v>
      </c>
      <c r="N2181" t="s">
        <v>423</v>
      </c>
      <c r="O2181" t="s">
        <v>244</v>
      </c>
      <c r="P2181">
        <v>211</v>
      </c>
      <c r="Q2181" t="s">
        <v>245</v>
      </c>
      <c r="R2181" t="s">
        <v>244</v>
      </c>
      <c r="T2181" t="s">
        <v>217</v>
      </c>
      <c r="U2181" t="s">
        <v>9755</v>
      </c>
      <c r="V2181">
        <v>3</v>
      </c>
      <c r="W2181">
        <v>13</v>
      </c>
      <c r="X2181" t="s">
        <v>218</v>
      </c>
      <c r="Z2181" t="s">
        <v>219</v>
      </c>
      <c r="AC2181">
        <v>0</v>
      </c>
      <c r="AE2181">
        <v>0</v>
      </c>
      <c r="AI2181" t="s">
        <v>220</v>
      </c>
      <c r="AJ2181" t="s">
        <v>221</v>
      </c>
      <c r="AK2181" s="15">
        <v>37949</v>
      </c>
      <c r="AL2181">
        <v>9289.11</v>
      </c>
      <c r="AM2181">
        <f t="shared" si="102"/>
        <v>49</v>
      </c>
      <c r="AN2181" t="str">
        <f t="shared" si="103"/>
        <v>49-53</v>
      </c>
      <c r="AO2181" t="str">
        <f t="shared" si="104"/>
        <v>8.000 a 9.999</v>
      </c>
    </row>
    <row r="2182" spans="1:41" x14ac:dyDescent="0.25">
      <c r="A2182" t="s">
        <v>7474</v>
      </c>
      <c r="B2182" t="s">
        <v>207</v>
      </c>
      <c r="C2182">
        <v>1618389</v>
      </c>
      <c r="D2182">
        <v>6019140660</v>
      </c>
      <c r="E2182" t="s">
        <v>925</v>
      </c>
      <c r="F2182" t="s">
        <v>233</v>
      </c>
      <c r="G2182" t="s">
        <v>7475</v>
      </c>
      <c r="H2182" t="s">
        <v>225</v>
      </c>
      <c r="I2182" t="s">
        <v>212</v>
      </c>
      <c r="K2182" t="s">
        <v>213</v>
      </c>
      <c r="L2182" t="s">
        <v>261</v>
      </c>
      <c r="M2182">
        <v>561</v>
      </c>
      <c r="N2182" t="s">
        <v>2496</v>
      </c>
      <c r="O2182" t="s">
        <v>215</v>
      </c>
      <c r="P2182">
        <v>363</v>
      </c>
      <c r="Q2182" t="s">
        <v>730</v>
      </c>
      <c r="R2182" t="s">
        <v>215</v>
      </c>
      <c r="T2182" t="s">
        <v>217</v>
      </c>
      <c r="U2182" t="s">
        <v>9755</v>
      </c>
      <c r="V2182">
        <v>4</v>
      </c>
      <c r="W2182">
        <v>10</v>
      </c>
      <c r="X2182" t="s">
        <v>218</v>
      </c>
      <c r="Z2182" t="s">
        <v>219</v>
      </c>
      <c r="AC2182">
        <v>0</v>
      </c>
      <c r="AE2182">
        <v>0</v>
      </c>
      <c r="AI2182" t="s">
        <v>220</v>
      </c>
      <c r="AJ2182" t="s">
        <v>221</v>
      </c>
      <c r="AK2182" s="15">
        <v>39538</v>
      </c>
      <c r="AL2182">
        <v>5137.2700000000004</v>
      </c>
      <c r="AM2182">
        <f t="shared" si="102"/>
        <v>39</v>
      </c>
      <c r="AN2182" t="str">
        <f t="shared" si="103"/>
        <v>39-43</v>
      </c>
      <c r="AO2182" t="str">
        <f t="shared" si="104"/>
        <v>4.000 a 5.999</v>
      </c>
    </row>
    <row r="2183" spans="1:41" x14ac:dyDescent="0.25">
      <c r="A2183" t="s">
        <v>7476</v>
      </c>
      <c r="B2183" t="s">
        <v>239</v>
      </c>
      <c r="C2183">
        <v>2533407</v>
      </c>
      <c r="D2183">
        <v>416317650</v>
      </c>
      <c r="E2183" t="s">
        <v>7477</v>
      </c>
      <c r="F2183" t="s">
        <v>209</v>
      </c>
      <c r="G2183" t="s">
        <v>7478</v>
      </c>
      <c r="H2183" t="s">
        <v>225</v>
      </c>
      <c r="I2183" t="s">
        <v>212</v>
      </c>
      <c r="K2183" t="s">
        <v>213</v>
      </c>
      <c r="L2183" t="s">
        <v>367</v>
      </c>
      <c r="M2183">
        <v>473</v>
      </c>
      <c r="N2183" t="s">
        <v>1369</v>
      </c>
      <c r="O2183" t="s">
        <v>244</v>
      </c>
      <c r="P2183">
        <v>211</v>
      </c>
      <c r="Q2183" t="s">
        <v>245</v>
      </c>
      <c r="R2183" t="s">
        <v>244</v>
      </c>
      <c r="T2183" t="s">
        <v>230</v>
      </c>
      <c r="U2183" t="s">
        <v>9754</v>
      </c>
      <c r="V2183">
        <v>4</v>
      </c>
      <c r="W2183">
        <v>8</v>
      </c>
      <c r="X2183" t="s">
        <v>218</v>
      </c>
      <c r="Z2183" t="s">
        <v>219</v>
      </c>
      <c r="AC2183">
        <v>0</v>
      </c>
      <c r="AE2183">
        <v>0</v>
      </c>
      <c r="AI2183" t="s">
        <v>220</v>
      </c>
      <c r="AJ2183" t="s">
        <v>221</v>
      </c>
      <c r="AK2183" s="15">
        <v>40617</v>
      </c>
      <c r="AL2183">
        <v>9365.24</v>
      </c>
      <c r="AM2183">
        <f t="shared" si="102"/>
        <v>48</v>
      </c>
      <c r="AN2183" t="str">
        <f t="shared" si="103"/>
        <v>44-48</v>
      </c>
      <c r="AO2183" t="str">
        <f t="shared" si="104"/>
        <v>8.000 a 9.999</v>
      </c>
    </row>
    <row r="2184" spans="1:41" x14ac:dyDescent="0.25">
      <c r="A2184" t="s">
        <v>7479</v>
      </c>
      <c r="B2184" t="s">
        <v>207</v>
      </c>
      <c r="C2184">
        <v>413201</v>
      </c>
      <c r="D2184">
        <v>49814508691</v>
      </c>
      <c r="E2184" t="s">
        <v>7480</v>
      </c>
      <c r="F2184" t="s">
        <v>233</v>
      </c>
      <c r="G2184" t="s">
        <v>7481</v>
      </c>
      <c r="H2184" t="s">
        <v>225</v>
      </c>
      <c r="I2184" t="s">
        <v>212</v>
      </c>
      <c r="K2184" t="s">
        <v>213</v>
      </c>
      <c r="L2184" t="s">
        <v>261</v>
      </c>
      <c r="M2184">
        <v>254</v>
      </c>
      <c r="N2184" t="s">
        <v>319</v>
      </c>
      <c r="O2184" t="s">
        <v>215</v>
      </c>
      <c r="P2184">
        <v>944</v>
      </c>
      <c r="Q2184" t="s">
        <v>313</v>
      </c>
      <c r="R2184" t="s">
        <v>215</v>
      </c>
      <c r="T2184" t="s">
        <v>462</v>
      </c>
      <c r="U2184" t="s">
        <v>9753</v>
      </c>
      <c r="V2184">
        <v>4</v>
      </c>
      <c r="W2184">
        <v>16</v>
      </c>
      <c r="X2184" t="s">
        <v>218</v>
      </c>
      <c r="Z2184" t="s">
        <v>219</v>
      </c>
      <c r="AC2184">
        <v>0</v>
      </c>
      <c r="AE2184">
        <v>0</v>
      </c>
      <c r="AI2184" t="s">
        <v>220</v>
      </c>
      <c r="AJ2184" t="s">
        <v>221</v>
      </c>
      <c r="AK2184" s="15">
        <v>31552</v>
      </c>
      <c r="AL2184">
        <v>3921.1</v>
      </c>
      <c r="AM2184">
        <f t="shared" si="102"/>
        <v>58</v>
      </c>
      <c r="AN2184" t="str">
        <f t="shared" si="103"/>
        <v>54-58</v>
      </c>
      <c r="AO2184" t="str">
        <f t="shared" si="104"/>
        <v>2.000 a 3.999</v>
      </c>
    </row>
    <row r="2185" spans="1:41" x14ac:dyDescent="0.25">
      <c r="A2185" t="s">
        <v>7482</v>
      </c>
      <c r="B2185" t="s">
        <v>207</v>
      </c>
      <c r="C2185">
        <v>1123231</v>
      </c>
      <c r="D2185">
        <v>62992589691</v>
      </c>
      <c r="E2185" t="s">
        <v>7483</v>
      </c>
      <c r="F2185" t="s">
        <v>209</v>
      </c>
      <c r="G2185" t="s">
        <v>7484</v>
      </c>
      <c r="H2185" t="s">
        <v>335</v>
      </c>
      <c r="I2185" t="s">
        <v>212</v>
      </c>
      <c r="K2185" t="s">
        <v>213</v>
      </c>
      <c r="L2185" t="s">
        <v>6251</v>
      </c>
      <c r="M2185">
        <v>60</v>
      </c>
      <c r="N2185" t="s">
        <v>481</v>
      </c>
      <c r="O2185" t="s">
        <v>215</v>
      </c>
      <c r="P2185">
        <v>59</v>
      </c>
      <c r="Q2185" t="s">
        <v>251</v>
      </c>
      <c r="R2185" t="s">
        <v>215</v>
      </c>
      <c r="S2185" t="s">
        <v>394</v>
      </c>
      <c r="T2185" t="s">
        <v>499</v>
      </c>
      <c r="U2185" t="s">
        <v>9752</v>
      </c>
      <c r="V2185">
        <v>4</v>
      </c>
      <c r="W2185">
        <v>16</v>
      </c>
      <c r="X2185" t="s">
        <v>218</v>
      </c>
      <c r="Z2185" t="s">
        <v>219</v>
      </c>
      <c r="AC2185">
        <v>0</v>
      </c>
      <c r="AE2185">
        <v>0</v>
      </c>
      <c r="AI2185" t="s">
        <v>220</v>
      </c>
      <c r="AJ2185" t="s">
        <v>221</v>
      </c>
      <c r="AK2185" s="15">
        <v>34353</v>
      </c>
      <c r="AL2185">
        <v>3169.85</v>
      </c>
      <c r="AM2185">
        <f t="shared" si="102"/>
        <v>65</v>
      </c>
      <c r="AN2185" t="str">
        <f t="shared" si="103"/>
        <v>64-68</v>
      </c>
      <c r="AO2185" t="str">
        <f t="shared" si="104"/>
        <v>2.000 a 3.999</v>
      </c>
    </row>
    <row r="2186" spans="1:41" x14ac:dyDescent="0.25">
      <c r="A2186" t="s">
        <v>7485</v>
      </c>
      <c r="B2186" t="s">
        <v>239</v>
      </c>
      <c r="C2186">
        <v>409847</v>
      </c>
      <c r="D2186">
        <v>9498672172</v>
      </c>
      <c r="E2186" t="s">
        <v>7486</v>
      </c>
      <c r="F2186" t="s">
        <v>233</v>
      </c>
      <c r="G2186" t="s">
        <v>7487</v>
      </c>
      <c r="H2186" t="s">
        <v>211</v>
      </c>
      <c r="I2186" t="s">
        <v>212</v>
      </c>
      <c r="K2186" t="s">
        <v>213</v>
      </c>
      <c r="L2186" t="s">
        <v>934</v>
      </c>
      <c r="M2186">
        <v>751</v>
      </c>
      <c r="N2186" t="s">
        <v>622</v>
      </c>
      <c r="O2186" t="s">
        <v>283</v>
      </c>
      <c r="P2186">
        <v>743</v>
      </c>
      <c r="Q2186" t="s">
        <v>282</v>
      </c>
      <c r="R2186" t="s">
        <v>283</v>
      </c>
      <c r="T2186" t="s">
        <v>290</v>
      </c>
      <c r="U2186" t="s">
        <v>9755</v>
      </c>
      <c r="V2186">
        <v>2</v>
      </c>
      <c r="W2186">
        <v>16</v>
      </c>
      <c r="X2186" t="s">
        <v>218</v>
      </c>
      <c r="Z2186" t="s">
        <v>219</v>
      </c>
      <c r="AC2186">
        <v>0</v>
      </c>
      <c r="AE2186">
        <v>0</v>
      </c>
      <c r="AI2186" t="s">
        <v>220</v>
      </c>
      <c r="AJ2186" t="s">
        <v>221</v>
      </c>
      <c r="AK2186" s="15">
        <v>28734</v>
      </c>
      <c r="AL2186">
        <v>6875.03</v>
      </c>
      <c r="AM2186">
        <f t="shared" si="102"/>
        <v>72</v>
      </c>
      <c r="AN2186" t="str">
        <f t="shared" si="103"/>
        <v>69 ou mais</v>
      </c>
      <c r="AO2186" t="str">
        <f t="shared" si="104"/>
        <v>6.000 a 7.999</v>
      </c>
    </row>
    <row r="2187" spans="1:41" x14ac:dyDescent="0.25">
      <c r="A2187" t="s">
        <v>7488</v>
      </c>
      <c r="B2187" t="s">
        <v>239</v>
      </c>
      <c r="C2187">
        <v>1532351</v>
      </c>
      <c r="D2187">
        <v>3650579677</v>
      </c>
      <c r="E2187" t="s">
        <v>7489</v>
      </c>
      <c r="F2187" t="s">
        <v>233</v>
      </c>
      <c r="G2187" t="s">
        <v>7490</v>
      </c>
      <c r="H2187" t="s">
        <v>211</v>
      </c>
      <c r="I2187" t="s">
        <v>212</v>
      </c>
      <c r="K2187" t="s">
        <v>519</v>
      </c>
      <c r="L2187" t="s">
        <v>7491</v>
      </c>
      <c r="M2187">
        <v>769</v>
      </c>
      <c r="N2187" t="s">
        <v>288</v>
      </c>
      <c r="O2187" t="s">
        <v>283</v>
      </c>
      <c r="P2187">
        <v>746</v>
      </c>
      <c r="Q2187" t="s">
        <v>289</v>
      </c>
      <c r="R2187" t="s">
        <v>283</v>
      </c>
      <c r="T2187" t="s">
        <v>217</v>
      </c>
      <c r="U2187" t="s">
        <v>9755</v>
      </c>
      <c r="V2187">
        <v>4</v>
      </c>
      <c r="W2187">
        <v>12</v>
      </c>
      <c r="X2187" t="s">
        <v>218</v>
      </c>
      <c r="Z2187" t="s">
        <v>219</v>
      </c>
      <c r="AC2187">
        <v>0</v>
      </c>
      <c r="AE2187">
        <v>0</v>
      </c>
      <c r="AI2187" t="s">
        <v>220</v>
      </c>
      <c r="AJ2187" t="s">
        <v>291</v>
      </c>
      <c r="AK2187" s="15">
        <v>38861</v>
      </c>
      <c r="AL2187">
        <v>6704.72</v>
      </c>
      <c r="AM2187">
        <f t="shared" si="102"/>
        <v>45</v>
      </c>
      <c r="AN2187" t="str">
        <f t="shared" si="103"/>
        <v>44-48</v>
      </c>
      <c r="AO2187" t="str">
        <f t="shared" si="104"/>
        <v>6.000 a 7.999</v>
      </c>
    </row>
    <row r="2188" spans="1:41" x14ac:dyDescent="0.25">
      <c r="A2188" t="s">
        <v>7492</v>
      </c>
      <c r="B2188" t="s">
        <v>239</v>
      </c>
      <c r="C2188">
        <v>413254</v>
      </c>
      <c r="D2188">
        <v>35054620630</v>
      </c>
      <c r="E2188" t="s">
        <v>6596</v>
      </c>
      <c r="F2188" t="s">
        <v>233</v>
      </c>
      <c r="G2188" t="s">
        <v>4310</v>
      </c>
      <c r="H2188" t="s">
        <v>225</v>
      </c>
      <c r="I2188" t="s">
        <v>212</v>
      </c>
      <c r="K2188" t="s">
        <v>213</v>
      </c>
      <c r="L2188" t="s">
        <v>261</v>
      </c>
      <c r="M2188">
        <v>771</v>
      </c>
      <c r="N2188" t="s">
        <v>303</v>
      </c>
      <c r="O2188" t="s">
        <v>283</v>
      </c>
      <c r="P2188">
        <v>746</v>
      </c>
      <c r="Q2188" t="s">
        <v>289</v>
      </c>
      <c r="R2188" t="s">
        <v>283</v>
      </c>
      <c r="T2188" t="s">
        <v>217</v>
      </c>
      <c r="U2188" t="s">
        <v>9756</v>
      </c>
      <c r="V2188">
        <v>4</v>
      </c>
      <c r="W2188">
        <v>16</v>
      </c>
      <c r="X2188" t="s">
        <v>218</v>
      </c>
      <c r="Z2188" t="s">
        <v>219</v>
      </c>
      <c r="AC2188">
        <v>0</v>
      </c>
      <c r="AE2188">
        <v>0</v>
      </c>
      <c r="AI2188" t="s">
        <v>220</v>
      </c>
      <c r="AJ2188" t="s">
        <v>221</v>
      </c>
      <c r="AK2188" s="15">
        <v>32167</v>
      </c>
      <c r="AL2188">
        <v>30536.720000000001</v>
      </c>
      <c r="AM2188">
        <f t="shared" si="102"/>
        <v>62</v>
      </c>
      <c r="AN2188" t="str">
        <f t="shared" si="103"/>
        <v>59-63</v>
      </c>
      <c r="AO2188" t="str">
        <f t="shared" si="104"/>
        <v>20.000 ou mais</v>
      </c>
    </row>
    <row r="2189" spans="1:41" x14ac:dyDescent="0.25">
      <c r="A2189" t="s">
        <v>7493</v>
      </c>
      <c r="B2189" t="s">
        <v>207</v>
      </c>
      <c r="C2189">
        <v>412870</v>
      </c>
      <c r="D2189">
        <v>20206070420</v>
      </c>
      <c r="E2189" t="s">
        <v>7494</v>
      </c>
      <c r="F2189" t="s">
        <v>233</v>
      </c>
      <c r="G2189" t="s">
        <v>7495</v>
      </c>
      <c r="H2189" t="s">
        <v>225</v>
      </c>
      <c r="I2189" t="s">
        <v>212</v>
      </c>
      <c r="K2189" t="s">
        <v>1988</v>
      </c>
      <c r="L2189" t="s">
        <v>7496</v>
      </c>
      <c r="M2189">
        <v>685</v>
      </c>
      <c r="N2189" t="s">
        <v>875</v>
      </c>
      <c r="O2189" t="s">
        <v>215</v>
      </c>
      <c r="P2189">
        <v>59</v>
      </c>
      <c r="Q2189" t="s">
        <v>251</v>
      </c>
      <c r="R2189" t="s">
        <v>215</v>
      </c>
      <c r="T2189" t="s">
        <v>449</v>
      </c>
      <c r="U2189" t="s">
        <v>9753</v>
      </c>
      <c r="V2189">
        <v>4</v>
      </c>
      <c r="W2189">
        <v>16</v>
      </c>
      <c r="X2189" t="s">
        <v>218</v>
      </c>
      <c r="Z2189" t="s">
        <v>219</v>
      </c>
      <c r="AC2189">
        <v>0</v>
      </c>
      <c r="AE2189">
        <v>0</v>
      </c>
      <c r="AI2189" t="s">
        <v>220</v>
      </c>
      <c r="AJ2189" t="s">
        <v>221</v>
      </c>
      <c r="AK2189" s="15">
        <v>31908</v>
      </c>
      <c r="AL2189">
        <v>3550.25</v>
      </c>
      <c r="AM2189">
        <f t="shared" si="102"/>
        <v>64</v>
      </c>
      <c r="AN2189" t="str">
        <f t="shared" si="103"/>
        <v>64-68</v>
      </c>
      <c r="AO2189" t="str">
        <f t="shared" si="104"/>
        <v>2.000 a 3.999</v>
      </c>
    </row>
    <row r="2190" spans="1:41" x14ac:dyDescent="0.25">
      <c r="A2190" t="s">
        <v>7497</v>
      </c>
      <c r="B2190" t="s">
        <v>207</v>
      </c>
      <c r="C2190">
        <v>1434926</v>
      </c>
      <c r="D2190">
        <v>99964562691</v>
      </c>
      <c r="E2190" t="s">
        <v>7498</v>
      </c>
      <c r="F2190" t="s">
        <v>209</v>
      </c>
      <c r="G2190" t="s">
        <v>7499</v>
      </c>
      <c r="H2190" t="s">
        <v>225</v>
      </c>
      <c r="I2190" t="s">
        <v>212</v>
      </c>
      <c r="K2190" t="s">
        <v>213</v>
      </c>
      <c r="L2190" t="s">
        <v>367</v>
      </c>
      <c r="M2190">
        <v>311</v>
      </c>
      <c r="N2190" t="s">
        <v>4179</v>
      </c>
      <c r="O2190" t="s">
        <v>362</v>
      </c>
      <c r="P2190">
        <v>305</v>
      </c>
      <c r="Q2190" t="s">
        <v>407</v>
      </c>
      <c r="R2190" t="s">
        <v>362</v>
      </c>
      <c r="T2190" t="s">
        <v>771</v>
      </c>
      <c r="U2190" t="s">
        <v>9754</v>
      </c>
      <c r="V2190">
        <v>4</v>
      </c>
      <c r="W2190">
        <v>13</v>
      </c>
      <c r="X2190" t="s">
        <v>218</v>
      </c>
      <c r="Z2190" t="s">
        <v>219</v>
      </c>
      <c r="AC2190">
        <v>0</v>
      </c>
      <c r="AE2190">
        <v>0</v>
      </c>
      <c r="AI2190" t="s">
        <v>220</v>
      </c>
      <c r="AJ2190" t="s">
        <v>221</v>
      </c>
      <c r="AK2190" s="15">
        <v>37942</v>
      </c>
      <c r="AL2190">
        <v>6531.5</v>
      </c>
      <c r="AM2190">
        <f t="shared" si="102"/>
        <v>48</v>
      </c>
      <c r="AN2190" t="str">
        <f t="shared" si="103"/>
        <v>44-48</v>
      </c>
      <c r="AO2190" t="str">
        <f t="shared" si="104"/>
        <v>6.000 a 7.999</v>
      </c>
    </row>
    <row r="2191" spans="1:41" x14ac:dyDescent="0.25">
      <c r="A2191" t="s">
        <v>7500</v>
      </c>
      <c r="B2191" t="s">
        <v>207</v>
      </c>
      <c r="C2191">
        <v>1474082</v>
      </c>
      <c r="D2191">
        <v>88100286604</v>
      </c>
      <c r="E2191" t="s">
        <v>7501</v>
      </c>
      <c r="F2191" t="s">
        <v>233</v>
      </c>
      <c r="G2191" t="s">
        <v>7502</v>
      </c>
      <c r="H2191" t="s">
        <v>225</v>
      </c>
      <c r="I2191" t="s">
        <v>212</v>
      </c>
      <c r="K2191" t="s">
        <v>242</v>
      </c>
      <c r="L2191" t="s">
        <v>5167</v>
      </c>
      <c r="M2191">
        <v>580</v>
      </c>
      <c r="N2191" t="s">
        <v>510</v>
      </c>
      <c r="O2191" t="s">
        <v>215</v>
      </c>
      <c r="P2191">
        <v>580</v>
      </c>
      <c r="Q2191" t="s">
        <v>510</v>
      </c>
      <c r="R2191" t="s">
        <v>215</v>
      </c>
      <c r="T2191" t="s">
        <v>230</v>
      </c>
      <c r="U2191" t="s">
        <v>9755</v>
      </c>
      <c r="V2191">
        <v>4</v>
      </c>
      <c r="W2191">
        <v>12</v>
      </c>
      <c r="X2191" t="s">
        <v>218</v>
      </c>
      <c r="Z2191" t="s">
        <v>219</v>
      </c>
      <c r="AC2191">
        <v>0</v>
      </c>
      <c r="AE2191">
        <v>0</v>
      </c>
      <c r="AI2191" t="s">
        <v>220</v>
      </c>
      <c r="AJ2191" t="s">
        <v>221</v>
      </c>
      <c r="AK2191" s="15">
        <v>38257</v>
      </c>
      <c r="AL2191">
        <v>6354.6</v>
      </c>
      <c r="AM2191">
        <f t="shared" si="102"/>
        <v>51</v>
      </c>
      <c r="AN2191" t="str">
        <f t="shared" si="103"/>
        <v>49-53</v>
      </c>
      <c r="AO2191" t="str">
        <f t="shared" si="104"/>
        <v>6.000 a 7.999</v>
      </c>
    </row>
    <row r="2192" spans="1:41" x14ac:dyDescent="0.25">
      <c r="A2192" t="s">
        <v>7503</v>
      </c>
      <c r="B2192" t="s">
        <v>239</v>
      </c>
      <c r="C2192">
        <v>2731488</v>
      </c>
      <c r="D2192">
        <v>5029614656</v>
      </c>
      <c r="E2192" t="s">
        <v>7504</v>
      </c>
      <c r="F2192" t="s">
        <v>233</v>
      </c>
      <c r="G2192" t="s">
        <v>7505</v>
      </c>
      <c r="H2192" t="s">
        <v>225</v>
      </c>
      <c r="I2192" t="s">
        <v>212</v>
      </c>
      <c r="K2192" t="s">
        <v>1736</v>
      </c>
      <c r="M2192">
        <v>771</v>
      </c>
      <c r="N2192" t="s">
        <v>303</v>
      </c>
      <c r="O2192" t="s">
        <v>283</v>
      </c>
      <c r="P2192">
        <v>746</v>
      </c>
      <c r="Q2192" t="s">
        <v>289</v>
      </c>
      <c r="R2192" t="s">
        <v>283</v>
      </c>
      <c r="T2192" t="s">
        <v>230</v>
      </c>
      <c r="U2192" t="s">
        <v>9756</v>
      </c>
      <c r="V2192">
        <v>2</v>
      </c>
      <c r="W2192">
        <v>3</v>
      </c>
      <c r="X2192" t="s">
        <v>218</v>
      </c>
      <c r="Z2192" t="s">
        <v>219</v>
      </c>
      <c r="AC2192">
        <v>0</v>
      </c>
      <c r="AE2192">
        <v>0</v>
      </c>
      <c r="AI2192" t="s">
        <v>220</v>
      </c>
      <c r="AJ2192" t="s">
        <v>304</v>
      </c>
      <c r="AK2192" s="15">
        <v>43782</v>
      </c>
      <c r="AL2192">
        <v>7287.98</v>
      </c>
      <c r="AM2192">
        <f t="shared" si="102"/>
        <v>42</v>
      </c>
      <c r="AN2192" t="str">
        <f t="shared" si="103"/>
        <v>39-43</v>
      </c>
      <c r="AO2192" t="str">
        <f t="shared" si="104"/>
        <v>6.000 a 7.999</v>
      </c>
    </row>
    <row r="2193" spans="1:41" x14ac:dyDescent="0.25">
      <c r="A2193" t="s">
        <v>7506</v>
      </c>
      <c r="B2193" t="s">
        <v>207</v>
      </c>
      <c r="C2193">
        <v>1475532</v>
      </c>
      <c r="D2193">
        <v>5229992638</v>
      </c>
      <c r="E2193" t="s">
        <v>7507</v>
      </c>
      <c r="F2193" t="s">
        <v>233</v>
      </c>
      <c r="G2193" t="s">
        <v>7508</v>
      </c>
      <c r="H2193" t="s">
        <v>225</v>
      </c>
      <c r="I2193" t="s">
        <v>212</v>
      </c>
      <c r="K2193" t="s">
        <v>213</v>
      </c>
      <c r="L2193" t="s">
        <v>261</v>
      </c>
      <c r="M2193">
        <v>944</v>
      </c>
      <c r="N2193" t="s">
        <v>313</v>
      </c>
      <c r="O2193" t="s">
        <v>215</v>
      </c>
      <c r="P2193">
        <v>944</v>
      </c>
      <c r="Q2193" t="s">
        <v>313</v>
      </c>
      <c r="R2193" t="s">
        <v>215</v>
      </c>
      <c r="T2193" t="s">
        <v>217</v>
      </c>
      <c r="U2193" t="s">
        <v>9755</v>
      </c>
      <c r="V2193">
        <v>4</v>
      </c>
      <c r="W2193">
        <v>11</v>
      </c>
      <c r="X2193" t="s">
        <v>218</v>
      </c>
      <c r="Z2193" t="s">
        <v>219</v>
      </c>
      <c r="AC2193">
        <v>0</v>
      </c>
      <c r="AE2193">
        <v>0</v>
      </c>
      <c r="AI2193" t="s">
        <v>220</v>
      </c>
      <c r="AJ2193" t="s">
        <v>221</v>
      </c>
      <c r="AK2193" s="15">
        <v>38265</v>
      </c>
      <c r="AL2193">
        <v>5230.8599999999997</v>
      </c>
      <c r="AM2193">
        <f t="shared" si="102"/>
        <v>41</v>
      </c>
      <c r="AN2193" t="str">
        <f t="shared" si="103"/>
        <v>39-43</v>
      </c>
      <c r="AO2193" t="str">
        <f t="shared" si="104"/>
        <v>4.000 a 5.999</v>
      </c>
    </row>
    <row r="2194" spans="1:41" x14ac:dyDescent="0.25">
      <c r="A2194" t="s">
        <v>7509</v>
      </c>
      <c r="B2194" t="s">
        <v>207</v>
      </c>
      <c r="C2194">
        <v>412135</v>
      </c>
      <c r="D2194">
        <v>30283620668</v>
      </c>
      <c r="E2194" t="s">
        <v>7510</v>
      </c>
      <c r="F2194" t="s">
        <v>233</v>
      </c>
      <c r="G2194" t="s">
        <v>7511</v>
      </c>
      <c r="H2194" t="s">
        <v>225</v>
      </c>
      <c r="I2194" t="s">
        <v>212</v>
      </c>
      <c r="K2194" t="s">
        <v>213</v>
      </c>
      <c r="L2194" t="s">
        <v>2098</v>
      </c>
      <c r="M2194">
        <v>356</v>
      </c>
      <c r="N2194" t="s">
        <v>1214</v>
      </c>
      <c r="O2194" t="s">
        <v>215</v>
      </c>
      <c r="P2194">
        <v>356</v>
      </c>
      <c r="Q2194" t="s">
        <v>1214</v>
      </c>
      <c r="R2194" t="s">
        <v>215</v>
      </c>
      <c r="T2194" t="s">
        <v>217</v>
      </c>
      <c r="U2194" t="s">
        <v>9755</v>
      </c>
      <c r="V2194">
        <v>4</v>
      </c>
      <c r="W2194">
        <v>16</v>
      </c>
      <c r="X2194" t="s">
        <v>218</v>
      </c>
      <c r="Z2194" t="s">
        <v>219</v>
      </c>
      <c r="AC2194">
        <v>0</v>
      </c>
      <c r="AE2194">
        <v>0</v>
      </c>
      <c r="AI2194" t="s">
        <v>220</v>
      </c>
      <c r="AJ2194" t="s">
        <v>221</v>
      </c>
      <c r="AK2194" s="15">
        <v>30195</v>
      </c>
      <c r="AL2194">
        <v>8919.65</v>
      </c>
      <c r="AM2194">
        <f t="shared" si="102"/>
        <v>66</v>
      </c>
      <c r="AN2194" t="str">
        <f t="shared" si="103"/>
        <v>64-68</v>
      </c>
      <c r="AO2194" t="str">
        <f t="shared" si="104"/>
        <v>8.000 a 9.999</v>
      </c>
    </row>
    <row r="2195" spans="1:41" x14ac:dyDescent="0.25">
      <c r="A2195" t="s">
        <v>7512</v>
      </c>
      <c r="B2195" t="s">
        <v>207</v>
      </c>
      <c r="C2195">
        <v>1660071</v>
      </c>
      <c r="D2195">
        <v>92162215187</v>
      </c>
      <c r="E2195" t="s">
        <v>7513</v>
      </c>
      <c r="F2195" t="s">
        <v>233</v>
      </c>
      <c r="G2195" t="s">
        <v>7514</v>
      </c>
      <c r="H2195" t="s">
        <v>225</v>
      </c>
      <c r="I2195" t="s">
        <v>212</v>
      </c>
      <c r="K2195" t="s">
        <v>1284</v>
      </c>
      <c r="L2195" t="s">
        <v>7515</v>
      </c>
      <c r="M2195">
        <v>873</v>
      </c>
      <c r="N2195" t="s">
        <v>5208</v>
      </c>
      <c r="O2195" t="s">
        <v>362</v>
      </c>
      <c r="P2195">
        <v>873</v>
      </c>
      <c r="Q2195" t="s">
        <v>5208</v>
      </c>
      <c r="R2195" t="s">
        <v>362</v>
      </c>
      <c r="T2195" t="s">
        <v>230</v>
      </c>
      <c r="U2195" t="s">
        <v>9756</v>
      </c>
      <c r="V2195">
        <v>4</v>
      </c>
      <c r="W2195">
        <v>10</v>
      </c>
      <c r="X2195" t="s">
        <v>218</v>
      </c>
      <c r="Z2195" t="s">
        <v>219</v>
      </c>
      <c r="AC2195">
        <v>0</v>
      </c>
      <c r="AE2195">
        <v>0</v>
      </c>
      <c r="AI2195" t="s">
        <v>220</v>
      </c>
      <c r="AJ2195" t="s">
        <v>221</v>
      </c>
      <c r="AK2195" s="15">
        <v>39710</v>
      </c>
      <c r="AL2195">
        <v>10057.17</v>
      </c>
      <c r="AM2195">
        <f t="shared" si="102"/>
        <v>42</v>
      </c>
      <c r="AN2195" t="str">
        <f t="shared" si="103"/>
        <v>39-43</v>
      </c>
      <c r="AO2195" t="str">
        <f t="shared" si="104"/>
        <v>10.000 a 11.999</v>
      </c>
    </row>
    <row r="2196" spans="1:41" x14ac:dyDescent="0.25">
      <c r="A2196" t="s">
        <v>7516</v>
      </c>
      <c r="B2196" t="s">
        <v>207</v>
      </c>
      <c r="C2196">
        <v>2152432</v>
      </c>
      <c r="D2196">
        <v>7731695638</v>
      </c>
      <c r="E2196" t="s">
        <v>7517</v>
      </c>
      <c r="F2196" t="s">
        <v>209</v>
      </c>
      <c r="G2196" t="s">
        <v>7518</v>
      </c>
      <c r="H2196" t="s">
        <v>211</v>
      </c>
      <c r="I2196" t="s">
        <v>212</v>
      </c>
      <c r="K2196" t="s">
        <v>213</v>
      </c>
      <c r="M2196">
        <v>304</v>
      </c>
      <c r="N2196" t="s">
        <v>6732</v>
      </c>
      <c r="O2196" t="s">
        <v>298</v>
      </c>
      <c r="P2196">
        <v>301</v>
      </c>
      <c r="Q2196" t="s">
        <v>297</v>
      </c>
      <c r="R2196" t="s">
        <v>298</v>
      </c>
      <c r="T2196" t="s">
        <v>217</v>
      </c>
      <c r="U2196" t="s">
        <v>9755</v>
      </c>
      <c r="V2196">
        <v>4</v>
      </c>
      <c r="W2196">
        <v>6</v>
      </c>
      <c r="X2196" t="s">
        <v>218</v>
      </c>
      <c r="Z2196" t="s">
        <v>219</v>
      </c>
      <c r="AC2196">
        <v>0</v>
      </c>
      <c r="AE2196">
        <v>0</v>
      </c>
      <c r="AI2196" t="s">
        <v>220</v>
      </c>
      <c r="AJ2196" t="s">
        <v>221</v>
      </c>
      <c r="AK2196" s="15">
        <v>41862</v>
      </c>
      <c r="AL2196">
        <v>4320.12</v>
      </c>
      <c r="AM2196">
        <f t="shared" si="102"/>
        <v>33</v>
      </c>
      <c r="AN2196" t="str">
        <f t="shared" si="103"/>
        <v>29-33</v>
      </c>
      <c r="AO2196" t="str">
        <f t="shared" si="104"/>
        <v>4.000 a 5.999</v>
      </c>
    </row>
    <row r="2197" spans="1:41" x14ac:dyDescent="0.25">
      <c r="A2197" t="s">
        <v>7519</v>
      </c>
      <c r="B2197" t="s">
        <v>239</v>
      </c>
      <c r="C2197">
        <v>2303964</v>
      </c>
      <c r="D2197">
        <v>22795825899</v>
      </c>
      <c r="E2197" t="s">
        <v>5389</v>
      </c>
      <c r="F2197" t="s">
        <v>209</v>
      </c>
      <c r="G2197" t="s">
        <v>7520</v>
      </c>
      <c r="H2197" t="s">
        <v>225</v>
      </c>
      <c r="I2197" t="s">
        <v>212</v>
      </c>
      <c r="K2197" t="s">
        <v>317</v>
      </c>
      <c r="M2197">
        <v>776</v>
      </c>
      <c r="N2197" t="s">
        <v>1441</v>
      </c>
      <c r="O2197" t="s">
        <v>283</v>
      </c>
      <c r="P2197">
        <v>743</v>
      </c>
      <c r="Q2197" t="s">
        <v>282</v>
      </c>
      <c r="R2197" t="s">
        <v>283</v>
      </c>
      <c r="T2197" t="s">
        <v>230</v>
      </c>
      <c r="U2197" t="s">
        <v>9754</v>
      </c>
      <c r="V2197">
        <v>4</v>
      </c>
      <c r="W2197">
        <v>5</v>
      </c>
      <c r="X2197" t="s">
        <v>218</v>
      </c>
      <c r="Z2197" t="s">
        <v>219</v>
      </c>
      <c r="AC2197">
        <v>0</v>
      </c>
      <c r="AE2197">
        <v>0</v>
      </c>
      <c r="AI2197" t="s">
        <v>220</v>
      </c>
      <c r="AJ2197" t="s">
        <v>221</v>
      </c>
      <c r="AK2197" s="15">
        <v>42464</v>
      </c>
      <c r="AL2197">
        <v>3864.44</v>
      </c>
      <c r="AM2197">
        <f t="shared" si="102"/>
        <v>37</v>
      </c>
      <c r="AN2197" t="str">
        <f t="shared" si="103"/>
        <v>34-38</v>
      </c>
      <c r="AO2197" t="str">
        <f t="shared" si="104"/>
        <v>2.000 a 3.999</v>
      </c>
    </row>
    <row r="2198" spans="1:41" x14ac:dyDescent="0.25">
      <c r="A2198" t="s">
        <v>7521</v>
      </c>
      <c r="B2198" t="s">
        <v>207</v>
      </c>
      <c r="C2198">
        <v>2415076</v>
      </c>
      <c r="D2198">
        <v>90530675587</v>
      </c>
      <c r="E2198" t="s">
        <v>7522</v>
      </c>
      <c r="F2198" t="s">
        <v>209</v>
      </c>
      <c r="G2198" t="s">
        <v>7523</v>
      </c>
      <c r="H2198" t="s">
        <v>335</v>
      </c>
      <c r="I2198" t="s">
        <v>212</v>
      </c>
      <c r="K2198" t="s">
        <v>645</v>
      </c>
      <c r="M2198">
        <v>621</v>
      </c>
      <c r="N2198" t="s">
        <v>376</v>
      </c>
      <c r="O2198" t="s">
        <v>215</v>
      </c>
      <c r="P2198">
        <v>262</v>
      </c>
      <c r="Q2198" t="s">
        <v>352</v>
      </c>
      <c r="R2198" t="s">
        <v>215</v>
      </c>
      <c r="T2198" t="s">
        <v>217</v>
      </c>
      <c r="U2198" t="s">
        <v>9756</v>
      </c>
      <c r="V2198">
        <v>4</v>
      </c>
      <c r="W2198">
        <v>4</v>
      </c>
      <c r="X2198" t="s">
        <v>218</v>
      </c>
      <c r="Z2198" t="s">
        <v>219</v>
      </c>
      <c r="AC2198">
        <v>0</v>
      </c>
      <c r="AE2198">
        <v>0</v>
      </c>
      <c r="AI2198" t="s">
        <v>220</v>
      </c>
      <c r="AJ2198" t="s">
        <v>221</v>
      </c>
      <c r="AK2198" s="15">
        <v>42954</v>
      </c>
      <c r="AL2198">
        <v>6837.25</v>
      </c>
      <c r="AM2198">
        <f t="shared" si="102"/>
        <v>45</v>
      </c>
      <c r="AN2198" t="str">
        <f t="shared" si="103"/>
        <v>44-48</v>
      </c>
      <c r="AO2198" t="str">
        <f t="shared" si="104"/>
        <v>6.000 a 7.999</v>
      </c>
    </row>
    <row r="2199" spans="1:41" x14ac:dyDescent="0.25">
      <c r="A2199" t="s">
        <v>7524</v>
      </c>
      <c r="B2199" t="s">
        <v>207</v>
      </c>
      <c r="C2199">
        <v>1861208</v>
      </c>
      <c r="D2199">
        <v>80997643404</v>
      </c>
      <c r="E2199" t="s">
        <v>7525</v>
      </c>
      <c r="F2199" t="s">
        <v>209</v>
      </c>
      <c r="G2199" t="s">
        <v>7526</v>
      </c>
      <c r="H2199" t="s">
        <v>211</v>
      </c>
      <c r="I2199" t="s">
        <v>212</v>
      </c>
      <c r="K2199" t="s">
        <v>317</v>
      </c>
      <c r="M2199">
        <v>301</v>
      </c>
      <c r="N2199" t="s">
        <v>297</v>
      </c>
      <c r="O2199" t="s">
        <v>298</v>
      </c>
      <c r="P2199">
        <v>301</v>
      </c>
      <c r="Q2199" t="s">
        <v>297</v>
      </c>
      <c r="R2199" t="s">
        <v>298</v>
      </c>
      <c r="T2199" t="s">
        <v>290</v>
      </c>
      <c r="U2199" t="s">
        <v>9754</v>
      </c>
      <c r="V2199">
        <v>1</v>
      </c>
      <c r="W2199">
        <v>8</v>
      </c>
      <c r="X2199" t="s">
        <v>218</v>
      </c>
      <c r="Z2199" t="s">
        <v>219</v>
      </c>
      <c r="AC2199">
        <v>0</v>
      </c>
      <c r="AE2199">
        <v>0</v>
      </c>
      <c r="AI2199" t="s">
        <v>220</v>
      </c>
      <c r="AJ2199" t="s">
        <v>221</v>
      </c>
      <c r="AK2199" s="15">
        <v>40653</v>
      </c>
      <c r="AL2199">
        <v>2542.4</v>
      </c>
      <c r="AM2199">
        <f t="shared" si="102"/>
        <v>52</v>
      </c>
      <c r="AN2199" t="str">
        <f t="shared" si="103"/>
        <v>49-53</v>
      </c>
      <c r="AO2199" t="str">
        <f t="shared" si="104"/>
        <v>2.000 a 3.999</v>
      </c>
    </row>
    <row r="2200" spans="1:41" x14ac:dyDescent="0.25">
      <c r="A2200" t="s">
        <v>7527</v>
      </c>
      <c r="B2200" t="s">
        <v>207</v>
      </c>
      <c r="C2200">
        <v>1618403</v>
      </c>
      <c r="D2200">
        <v>3714112626</v>
      </c>
      <c r="E2200" t="s">
        <v>7528</v>
      </c>
      <c r="F2200" t="s">
        <v>209</v>
      </c>
      <c r="G2200" t="s">
        <v>7529</v>
      </c>
      <c r="H2200" t="s">
        <v>335</v>
      </c>
      <c r="I2200" t="s">
        <v>212</v>
      </c>
      <c r="K2200" t="s">
        <v>213</v>
      </c>
      <c r="L2200" t="s">
        <v>275</v>
      </c>
      <c r="M2200">
        <v>332</v>
      </c>
      <c r="N2200" t="s">
        <v>346</v>
      </c>
      <c r="O2200" t="s">
        <v>345</v>
      </c>
      <c r="P2200">
        <v>332</v>
      </c>
      <c r="Q2200" t="s">
        <v>346</v>
      </c>
      <c r="R2200" t="s">
        <v>345</v>
      </c>
      <c r="T2200" t="s">
        <v>230</v>
      </c>
      <c r="U2200" t="s">
        <v>9755</v>
      </c>
      <c r="V2200">
        <v>4</v>
      </c>
      <c r="W2200">
        <v>10</v>
      </c>
      <c r="X2200" t="s">
        <v>218</v>
      </c>
      <c r="Z2200" t="s">
        <v>219</v>
      </c>
      <c r="AC2200">
        <v>0</v>
      </c>
      <c r="AE2200">
        <v>0</v>
      </c>
      <c r="AI2200" t="s">
        <v>220</v>
      </c>
      <c r="AJ2200" t="s">
        <v>221</v>
      </c>
      <c r="AK2200" s="15">
        <v>39538</v>
      </c>
      <c r="AL2200">
        <v>5886.5</v>
      </c>
      <c r="AM2200">
        <f t="shared" si="102"/>
        <v>43</v>
      </c>
      <c r="AN2200" t="str">
        <f t="shared" si="103"/>
        <v>39-43</v>
      </c>
      <c r="AO2200" t="str">
        <f t="shared" si="104"/>
        <v>4.000 a 5.999</v>
      </c>
    </row>
    <row r="2201" spans="1:41" x14ac:dyDescent="0.25">
      <c r="A2201" t="s">
        <v>7530</v>
      </c>
      <c r="B2201" t="s">
        <v>239</v>
      </c>
      <c r="C2201">
        <v>1454902</v>
      </c>
      <c r="D2201">
        <v>7584036660</v>
      </c>
      <c r="E2201" t="s">
        <v>7531</v>
      </c>
      <c r="F2201" t="s">
        <v>209</v>
      </c>
      <c r="G2201" t="s">
        <v>7532</v>
      </c>
      <c r="H2201" t="s">
        <v>211</v>
      </c>
      <c r="I2201" t="s">
        <v>212</v>
      </c>
      <c r="K2201" t="s">
        <v>213</v>
      </c>
      <c r="M2201">
        <v>486</v>
      </c>
      <c r="N2201" t="s">
        <v>2061</v>
      </c>
      <c r="O2201" t="s">
        <v>244</v>
      </c>
      <c r="P2201">
        <v>211</v>
      </c>
      <c r="Q2201" t="s">
        <v>245</v>
      </c>
      <c r="R2201" t="s">
        <v>244</v>
      </c>
      <c r="T2201" t="s">
        <v>290</v>
      </c>
      <c r="U2201" t="s">
        <v>9755</v>
      </c>
      <c r="V2201">
        <v>1</v>
      </c>
      <c r="W2201">
        <v>12</v>
      </c>
      <c r="X2201" t="s">
        <v>218</v>
      </c>
      <c r="Z2201" t="s">
        <v>219</v>
      </c>
      <c r="AC2201">
        <v>26254</v>
      </c>
      <c r="AD2201" t="s">
        <v>372</v>
      </c>
      <c r="AE2201">
        <v>0</v>
      </c>
      <c r="AI2201" t="s">
        <v>220</v>
      </c>
      <c r="AJ2201" t="s">
        <v>221</v>
      </c>
      <c r="AK2201" s="15">
        <v>44063</v>
      </c>
      <c r="AL2201">
        <v>4100.07</v>
      </c>
      <c r="AM2201">
        <f t="shared" si="102"/>
        <v>41</v>
      </c>
      <c r="AN2201" t="str">
        <f t="shared" si="103"/>
        <v>39-43</v>
      </c>
      <c r="AO2201" t="str">
        <f t="shared" si="104"/>
        <v>4.000 a 5.999</v>
      </c>
    </row>
    <row r="2202" spans="1:41" x14ac:dyDescent="0.25">
      <c r="A2202" t="s">
        <v>7533</v>
      </c>
      <c r="B2202" t="s">
        <v>239</v>
      </c>
      <c r="C2202">
        <v>1459752</v>
      </c>
      <c r="D2202">
        <v>2971482650</v>
      </c>
      <c r="E2202" t="s">
        <v>7534</v>
      </c>
      <c r="F2202" t="s">
        <v>209</v>
      </c>
      <c r="G2202" t="s">
        <v>7535</v>
      </c>
      <c r="H2202" t="s">
        <v>225</v>
      </c>
      <c r="I2202" t="s">
        <v>212</v>
      </c>
      <c r="K2202" t="s">
        <v>213</v>
      </c>
      <c r="L2202" t="s">
        <v>235</v>
      </c>
      <c r="M2202">
        <v>211</v>
      </c>
      <c r="N2202" t="s">
        <v>245</v>
      </c>
      <c r="O2202" t="s">
        <v>244</v>
      </c>
      <c r="P2202">
        <v>211</v>
      </c>
      <c r="Q2202" t="s">
        <v>245</v>
      </c>
      <c r="R2202" t="s">
        <v>244</v>
      </c>
      <c r="T2202" t="s">
        <v>230</v>
      </c>
      <c r="U2202" t="s">
        <v>9756</v>
      </c>
      <c r="V2202">
        <v>4</v>
      </c>
      <c r="W2202">
        <v>12</v>
      </c>
      <c r="X2202" t="s">
        <v>381</v>
      </c>
      <c r="Z2202" t="s">
        <v>219</v>
      </c>
      <c r="AB2202" t="s">
        <v>382</v>
      </c>
      <c r="AC2202">
        <v>0</v>
      </c>
      <c r="AE2202">
        <v>26443</v>
      </c>
      <c r="AF2202" t="s">
        <v>383</v>
      </c>
      <c r="AG2202" t="s">
        <v>7536</v>
      </c>
      <c r="AH2202" t="s">
        <v>219</v>
      </c>
      <c r="AI2202" t="s">
        <v>220</v>
      </c>
      <c r="AJ2202" t="s">
        <v>221</v>
      </c>
      <c r="AK2202" s="15">
        <v>38184</v>
      </c>
      <c r="AL2202">
        <v>10856.91</v>
      </c>
      <c r="AM2202">
        <f t="shared" si="102"/>
        <v>45</v>
      </c>
      <c r="AN2202" t="str">
        <f t="shared" si="103"/>
        <v>44-48</v>
      </c>
      <c r="AO2202" t="str">
        <f t="shared" si="104"/>
        <v>10.000 a 11.999</v>
      </c>
    </row>
    <row r="2203" spans="1:41" x14ac:dyDescent="0.25">
      <c r="A2203" t="s">
        <v>7537</v>
      </c>
      <c r="B2203" t="s">
        <v>207</v>
      </c>
      <c r="C2203">
        <v>1214211</v>
      </c>
      <c r="D2203">
        <v>46342761604</v>
      </c>
      <c r="E2203" t="s">
        <v>7538</v>
      </c>
      <c r="F2203" t="s">
        <v>209</v>
      </c>
      <c r="G2203" t="s">
        <v>7539</v>
      </c>
      <c r="H2203" t="s">
        <v>225</v>
      </c>
      <c r="I2203" t="s">
        <v>212</v>
      </c>
      <c r="K2203" t="s">
        <v>213</v>
      </c>
      <c r="L2203" t="s">
        <v>3344</v>
      </c>
      <c r="M2203">
        <v>723</v>
      </c>
      <c r="N2203" t="s">
        <v>1032</v>
      </c>
      <c r="O2203" t="s">
        <v>215</v>
      </c>
      <c r="P2203">
        <v>585</v>
      </c>
      <c r="Q2203" t="s">
        <v>1033</v>
      </c>
      <c r="R2203" t="s">
        <v>215</v>
      </c>
      <c r="T2203" t="s">
        <v>230</v>
      </c>
      <c r="U2203" t="s">
        <v>9756</v>
      </c>
      <c r="V2203">
        <v>4</v>
      </c>
      <c r="W2203">
        <v>11</v>
      </c>
      <c r="X2203" t="s">
        <v>218</v>
      </c>
      <c r="Z2203" t="s">
        <v>219</v>
      </c>
      <c r="AC2203">
        <v>0</v>
      </c>
      <c r="AE2203">
        <v>0</v>
      </c>
      <c r="AI2203" t="s">
        <v>220</v>
      </c>
      <c r="AJ2203" t="s">
        <v>221</v>
      </c>
      <c r="AK2203" s="15">
        <v>39195</v>
      </c>
      <c r="AL2203">
        <v>10449.39</v>
      </c>
      <c r="AM2203">
        <f t="shared" si="102"/>
        <v>63</v>
      </c>
      <c r="AN2203" t="str">
        <f t="shared" si="103"/>
        <v>59-63</v>
      </c>
      <c r="AO2203" t="str">
        <f t="shared" si="104"/>
        <v>10.000 a 11.999</v>
      </c>
    </row>
    <row r="2204" spans="1:41" x14ac:dyDescent="0.25">
      <c r="A2204" t="s">
        <v>7540</v>
      </c>
      <c r="B2204" t="s">
        <v>239</v>
      </c>
      <c r="C2204">
        <v>2315519</v>
      </c>
      <c r="D2204">
        <v>292244622</v>
      </c>
      <c r="E2204" t="s">
        <v>7541</v>
      </c>
      <c r="F2204" t="s">
        <v>209</v>
      </c>
      <c r="G2204" t="s">
        <v>7542</v>
      </c>
      <c r="H2204" t="s">
        <v>225</v>
      </c>
      <c r="I2204" t="s">
        <v>212</v>
      </c>
      <c r="K2204" t="s">
        <v>213</v>
      </c>
      <c r="L2204" t="s">
        <v>1109</v>
      </c>
      <c r="M2204">
        <v>212</v>
      </c>
      <c r="N2204" t="s">
        <v>1668</v>
      </c>
      <c r="O2204" t="s">
        <v>244</v>
      </c>
      <c r="P2204">
        <v>211</v>
      </c>
      <c r="Q2204" t="s">
        <v>245</v>
      </c>
      <c r="R2204" t="s">
        <v>244</v>
      </c>
      <c r="T2204" t="s">
        <v>230</v>
      </c>
      <c r="U2204" t="s">
        <v>9756</v>
      </c>
      <c r="V2204">
        <v>4</v>
      </c>
      <c r="W2204">
        <v>12</v>
      </c>
      <c r="X2204" t="s">
        <v>218</v>
      </c>
      <c r="Z2204" t="s">
        <v>219</v>
      </c>
      <c r="AC2204">
        <v>0</v>
      </c>
      <c r="AE2204">
        <v>0</v>
      </c>
      <c r="AI2204" t="s">
        <v>220</v>
      </c>
      <c r="AJ2204" t="s">
        <v>221</v>
      </c>
      <c r="AK2204" s="15">
        <v>38139</v>
      </c>
      <c r="AL2204">
        <v>17341.189999999999</v>
      </c>
      <c r="AM2204">
        <f t="shared" si="102"/>
        <v>48</v>
      </c>
      <c r="AN2204" t="str">
        <f t="shared" si="103"/>
        <v>44-48</v>
      </c>
      <c r="AO2204" t="str">
        <f t="shared" si="104"/>
        <v>16.000 a 17.999</v>
      </c>
    </row>
    <row r="2205" spans="1:41" x14ac:dyDescent="0.25">
      <c r="A2205" t="s">
        <v>7543</v>
      </c>
      <c r="B2205" t="s">
        <v>239</v>
      </c>
      <c r="C2205">
        <v>1679075</v>
      </c>
      <c r="D2205">
        <v>1038910641</v>
      </c>
      <c r="E2205" t="s">
        <v>7544</v>
      </c>
      <c r="F2205" t="s">
        <v>209</v>
      </c>
      <c r="G2205" t="s">
        <v>7545</v>
      </c>
      <c r="H2205" t="s">
        <v>211</v>
      </c>
      <c r="I2205" t="s">
        <v>212</v>
      </c>
      <c r="K2205" t="s">
        <v>213</v>
      </c>
      <c r="L2205" t="s">
        <v>7546</v>
      </c>
      <c r="M2205">
        <v>771</v>
      </c>
      <c r="N2205" t="s">
        <v>303</v>
      </c>
      <c r="O2205" t="s">
        <v>283</v>
      </c>
      <c r="P2205">
        <v>746</v>
      </c>
      <c r="Q2205" t="s">
        <v>289</v>
      </c>
      <c r="R2205" t="s">
        <v>283</v>
      </c>
      <c r="T2205" t="s">
        <v>217</v>
      </c>
      <c r="U2205" t="s">
        <v>9755</v>
      </c>
      <c r="V2205">
        <v>4</v>
      </c>
      <c r="W2205">
        <v>10</v>
      </c>
      <c r="X2205" t="s">
        <v>218</v>
      </c>
      <c r="Z2205" t="s">
        <v>219</v>
      </c>
      <c r="AC2205">
        <v>0</v>
      </c>
      <c r="AE2205">
        <v>0</v>
      </c>
      <c r="AI2205" t="s">
        <v>220</v>
      </c>
      <c r="AJ2205" t="s">
        <v>221</v>
      </c>
      <c r="AK2205" s="15">
        <v>39835</v>
      </c>
      <c r="AL2205">
        <v>9723.18</v>
      </c>
      <c r="AM2205">
        <f t="shared" si="102"/>
        <v>48</v>
      </c>
      <c r="AN2205" t="str">
        <f t="shared" si="103"/>
        <v>44-48</v>
      </c>
      <c r="AO2205" t="str">
        <f t="shared" si="104"/>
        <v>8.000 a 9.999</v>
      </c>
    </row>
    <row r="2206" spans="1:41" x14ac:dyDescent="0.25">
      <c r="A2206" t="s">
        <v>7547</v>
      </c>
      <c r="B2206" t="s">
        <v>239</v>
      </c>
      <c r="C2206">
        <v>1523971</v>
      </c>
      <c r="D2206">
        <v>4696295680</v>
      </c>
      <c r="E2206" t="s">
        <v>7548</v>
      </c>
      <c r="F2206" t="s">
        <v>209</v>
      </c>
      <c r="G2206" t="s">
        <v>7549</v>
      </c>
      <c r="H2206" t="s">
        <v>225</v>
      </c>
      <c r="I2206" t="s">
        <v>212</v>
      </c>
      <c r="K2206" t="s">
        <v>213</v>
      </c>
      <c r="L2206" t="s">
        <v>7550</v>
      </c>
      <c r="M2206">
        <v>496</v>
      </c>
      <c r="N2206" t="s">
        <v>1122</v>
      </c>
      <c r="O2206" t="s">
        <v>244</v>
      </c>
      <c r="P2206">
        <v>211</v>
      </c>
      <c r="Q2206" t="s">
        <v>245</v>
      </c>
      <c r="R2206" t="s">
        <v>244</v>
      </c>
      <c r="T2206" t="s">
        <v>217</v>
      </c>
      <c r="U2206" t="s">
        <v>9756</v>
      </c>
      <c r="V2206">
        <v>3</v>
      </c>
      <c r="W2206">
        <v>11</v>
      </c>
      <c r="X2206" t="s">
        <v>218</v>
      </c>
      <c r="Z2206" t="s">
        <v>219</v>
      </c>
      <c r="AC2206">
        <v>0</v>
      </c>
      <c r="AE2206">
        <v>0</v>
      </c>
      <c r="AI2206" t="s">
        <v>220</v>
      </c>
      <c r="AJ2206" t="s">
        <v>221</v>
      </c>
      <c r="AK2206" s="15">
        <v>38761</v>
      </c>
      <c r="AL2206">
        <v>18121</v>
      </c>
      <c r="AM2206">
        <f t="shared" si="102"/>
        <v>44</v>
      </c>
      <c r="AN2206" t="str">
        <f t="shared" si="103"/>
        <v>44-48</v>
      </c>
      <c r="AO2206" t="str">
        <f t="shared" si="104"/>
        <v>18.000 a 19.999</v>
      </c>
    </row>
    <row r="2207" spans="1:41" x14ac:dyDescent="0.25">
      <c r="A2207" t="s">
        <v>7551</v>
      </c>
      <c r="B2207" t="s">
        <v>207</v>
      </c>
      <c r="C2207">
        <v>2337363</v>
      </c>
      <c r="D2207">
        <v>9030992689</v>
      </c>
      <c r="E2207" t="s">
        <v>7552</v>
      </c>
      <c r="F2207" t="s">
        <v>209</v>
      </c>
      <c r="G2207" t="s">
        <v>7553</v>
      </c>
      <c r="H2207" t="s">
        <v>335</v>
      </c>
      <c r="I2207" t="s">
        <v>212</v>
      </c>
      <c r="K2207" t="s">
        <v>213</v>
      </c>
      <c r="M2207">
        <v>940</v>
      </c>
      <c r="N2207" t="s">
        <v>7554</v>
      </c>
      <c r="O2207" t="s">
        <v>345</v>
      </c>
      <c r="P2207">
        <v>332</v>
      </c>
      <c r="Q2207" t="s">
        <v>346</v>
      </c>
      <c r="R2207" t="s">
        <v>345</v>
      </c>
      <c r="T2207" t="s">
        <v>230</v>
      </c>
      <c r="U2207" t="s">
        <v>9755</v>
      </c>
      <c r="V2207">
        <v>4</v>
      </c>
      <c r="W2207">
        <v>5</v>
      </c>
      <c r="X2207" t="s">
        <v>218</v>
      </c>
      <c r="Z2207" t="s">
        <v>219</v>
      </c>
      <c r="AC2207">
        <v>0</v>
      </c>
      <c r="AE2207">
        <v>0</v>
      </c>
      <c r="AI2207" t="s">
        <v>220</v>
      </c>
      <c r="AJ2207" t="s">
        <v>221</v>
      </c>
      <c r="AK2207" s="15">
        <v>42618</v>
      </c>
      <c r="AL2207">
        <v>4479.0200000000004</v>
      </c>
      <c r="AM2207">
        <f t="shared" si="102"/>
        <v>36</v>
      </c>
      <c r="AN2207" t="str">
        <f t="shared" si="103"/>
        <v>34-38</v>
      </c>
      <c r="AO2207" t="str">
        <f t="shared" si="104"/>
        <v>4.000 a 5.999</v>
      </c>
    </row>
    <row r="2208" spans="1:41" x14ac:dyDescent="0.25">
      <c r="A2208" t="s">
        <v>7555</v>
      </c>
      <c r="B2208" t="s">
        <v>239</v>
      </c>
      <c r="C2208">
        <v>1363745</v>
      </c>
      <c r="D2208">
        <v>3149526671</v>
      </c>
      <c r="E2208" t="s">
        <v>7556</v>
      </c>
      <c r="F2208" t="s">
        <v>209</v>
      </c>
      <c r="G2208" t="s">
        <v>7557</v>
      </c>
      <c r="H2208" t="s">
        <v>225</v>
      </c>
      <c r="I2208" t="s">
        <v>212</v>
      </c>
      <c r="K2208" t="s">
        <v>213</v>
      </c>
      <c r="L2208" t="s">
        <v>235</v>
      </c>
      <c r="M2208">
        <v>473</v>
      </c>
      <c r="N2208" t="s">
        <v>1369</v>
      </c>
      <c r="O2208" t="s">
        <v>244</v>
      </c>
      <c r="P2208">
        <v>211</v>
      </c>
      <c r="Q2208" t="s">
        <v>245</v>
      </c>
      <c r="R2208" t="s">
        <v>244</v>
      </c>
      <c r="T2208" t="s">
        <v>217</v>
      </c>
      <c r="U2208" t="s">
        <v>9755</v>
      </c>
      <c r="V2208">
        <v>4</v>
      </c>
      <c r="W2208">
        <v>13</v>
      </c>
      <c r="X2208" t="s">
        <v>218</v>
      </c>
      <c r="Z2208" t="s">
        <v>219</v>
      </c>
      <c r="AC2208">
        <v>0</v>
      </c>
      <c r="AE2208">
        <v>0</v>
      </c>
      <c r="AI2208" t="s">
        <v>220</v>
      </c>
      <c r="AJ2208" t="s">
        <v>221</v>
      </c>
      <c r="AK2208" s="15">
        <v>37546</v>
      </c>
      <c r="AL2208">
        <v>11424.35</v>
      </c>
      <c r="AM2208">
        <f t="shared" si="102"/>
        <v>44</v>
      </c>
      <c r="AN2208" t="str">
        <f t="shared" si="103"/>
        <v>44-48</v>
      </c>
      <c r="AO2208" t="str">
        <f t="shared" si="104"/>
        <v>10.000 a 11.999</v>
      </c>
    </row>
    <row r="2209" spans="1:41" x14ac:dyDescent="0.25">
      <c r="A2209" t="s">
        <v>7558</v>
      </c>
      <c r="B2209" t="s">
        <v>239</v>
      </c>
      <c r="C2209">
        <v>1434894</v>
      </c>
      <c r="D2209">
        <v>5003583621</v>
      </c>
      <c r="E2209" t="s">
        <v>7559</v>
      </c>
      <c r="F2209" t="s">
        <v>209</v>
      </c>
      <c r="G2209" t="s">
        <v>7560</v>
      </c>
      <c r="H2209" t="s">
        <v>225</v>
      </c>
      <c r="I2209" t="s">
        <v>212</v>
      </c>
      <c r="K2209" t="s">
        <v>213</v>
      </c>
      <c r="L2209" t="s">
        <v>995</v>
      </c>
      <c r="M2209">
        <v>470</v>
      </c>
      <c r="N2209" t="s">
        <v>2585</v>
      </c>
      <c r="O2209" t="s">
        <v>244</v>
      </c>
      <c r="P2209">
        <v>211</v>
      </c>
      <c r="Q2209" t="s">
        <v>245</v>
      </c>
      <c r="R2209" t="s">
        <v>244</v>
      </c>
      <c r="T2209" t="s">
        <v>230</v>
      </c>
      <c r="U2209" t="s">
        <v>9755</v>
      </c>
      <c r="V2209">
        <v>4</v>
      </c>
      <c r="W2209">
        <v>13</v>
      </c>
      <c r="X2209" t="s">
        <v>218</v>
      </c>
      <c r="Z2209" t="s">
        <v>219</v>
      </c>
      <c r="AC2209">
        <v>0</v>
      </c>
      <c r="AE2209">
        <v>0</v>
      </c>
      <c r="AI2209" t="s">
        <v>220</v>
      </c>
      <c r="AJ2209" t="s">
        <v>221</v>
      </c>
      <c r="AK2209" s="15">
        <v>37942</v>
      </c>
      <c r="AL2209">
        <v>7515.15</v>
      </c>
      <c r="AM2209">
        <f t="shared" si="102"/>
        <v>40</v>
      </c>
      <c r="AN2209" t="str">
        <f t="shared" si="103"/>
        <v>39-43</v>
      </c>
      <c r="AO2209" t="str">
        <f t="shared" si="104"/>
        <v>6.000 a 7.999</v>
      </c>
    </row>
    <row r="2210" spans="1:41" x14ac:dyDescent="0.25">
      <c r="A2210" t="s">
        <v>7561</v>
      </c>
      <c r="B2210" t="s">
        <v>239</v>
      </c>
      <c r="C2210">
        <v>2129352</v>
      </c>
      <c r="D2210">
        <v>4878404612</v>
      </c>
      <c r="E2210" t="s">
        <v>7562</v>
      </c>
      <c r="F2210" t="s">
        <v>209</v>
      </c>
      <c r="G2210" t="s">
        <v>7563</v>
      </c>
      <c r="H2210" t="s">
        <v>225</v>
      </c>
      <c r="I2210" t="s">
        <v>212</v>
      </c>
      <c r="K2210" t="s">
        <v>213</v>
      </c>
      <c r="M2210">
        <v>496</v>
      </c>
      <c r="N2210" t="s">
        <v>1122</v>
      </c>
      <c r="O2210" t="s">
        <v>244</v>
      </c>
      <c r="P2210">
        <v>211</v>
      </c>
      <c r="Q2210" t="s">
        <v>245</v>
      </c>
      <c r="R2210" t="s">
        <v>244</v>
      </c>
      <c r="T2210" t="s">
        <v>217</v>
      </c>
      <c r="U2210" t="s">
        <v>9754</v>
      </c>
      <c r="V2210">
        <v>3</v>
      </c>
      <c r="W2210">
        <v>6</v>
      </c>
      <c r="X2210" t="s">
        <v>218</v>
      </c>
      <c r="Z2210" t="s">
        <v>219</v>
      </c>
      <c r="AC2210">
        <v>0</v>
      </c>
      <c r="AE2210">
        <v>0</v>
      </c>
      <c r="AI2210" t="s">
        <v>220</v>
      </c>
      <c r="AJ2210" t="s">
        <v>221</v>
      </c>
      <c r="AK2210" s="15">
        <v>41799</v>
      </c>
      <c r="AL2210">
        <v>3559.36</v>
      </c>
      <c r="AM2210">
        <f t="shared" si="102"/>
        <v>40</v>
      </c>
      <c r="AN2210" t="str">
        <f t="shared" si="103"/>
        <v>39-43</v>
      </c>
      <c r="AO2210" t="str">
        <f t="shared" si="104"/>
        <v>2.000 a 3.999</v>
      </c>
    </row>
    <row r="2211" spans="1:41" x14ac:dyDescent="0.25">
      <c r="A2211" t="s">
        <v>7564</v>
      </c>
      <c r="B2211" t="s">
        <v>207</v>
      </c>
      <c r="C2211">
        <v>1455181</v>
      </c>
      <c r="D2211">
        <v>29051662823</v>
      </c>
      <c r="E2211" t="s">
        <v>7565</v>
      </c>
      <c r="F2211" t="s">
        <v>209</v>
      </c>
      <c r="G2211" t="s">
        <v>7566</v>
      </c>
      <c r="H2211" t="s">
        <v>225</v>
      </c>
      <c r="I2211" t="s">
        <v>212</v>
      </c>
      <c r="K2211" t="s">
        <v>317</v>
      </c>
      <c r="L2211" t="s">
        <v>2893</v>
      </c>
      <c r="M2211">
        <v>808</v>
      </c>
      <c r="N2211" t="s">
        <v>583</v>
      </c>
      <c r="O2211" t="s">
        <v>215</v>
      </c>
      <c r="P2211">
        <v>211</v>
      </c>
      <c r="Q2211" t="s">
        <v>245</v>
      </c>
      <c r="R2211" t="s">
        <v>244</v>
      </c>
      <c r="T2211" t="s">
        <v>217</v>
      </c>
      <c r="U2211" t="s">
        <v>9756</v>
      </c>
      <c r="V2211">
        <v>4</v>
      </c>
      <c r="W2211">
        <v>12</v>
      </c>
      <c r="X2211" t="s">
        <v>218</v>
      </c>
      <c r="Z2211" t="s">
        <v>219</v>
      </c>
      <c r="AC2211">
        <v>0</v>
      </c>
      <c r="AE2211">
        <v>0</v>
      </c>
      <c r="AI2211" t="s">
        <v>220</v>
      </c>
      <c r="AJ2211" t="s">
        <v>221</v>
      </c>
      <c r="AK2211" s="15">
        <v>38142</v>
      </c>
      <c r="AL2211">
        <v>9285.52</v>
      </c>
      <c r="AM2211">
        <f t="shared" si="102"/>
        <v>45</v>
      </c>
      <c r="AN2211" t="str">
        <f t="shared" si="103"/>
        <v>44-48</v>
      </c>
      <c r="AO2211" t="str">
        <f t="shared" si="104"/>
        <v>8.000 a 9.999</v>
      </c>
    </row>
    <row r="2212" spans="1:41" x14ac:dyDescent="0.25">
      <c r="A2212" t="s">
        <v>7567</v>
      </c>
      <c r="B2212" t="s">
        <v>239</v>
      </c>
      <c r="C2212">
        <v>1434765</v>
      </c>
      <c r="D2212">
        <v>305917676</v>
      </c>
      <c r="E2212" t="s">
        <v>7568</v>
      </c>
      <c r="F2212" t="s">
        <v>209</v>
      </c>
      <c r="G2212" t="s">
        <v>7569</v>
      </c>
      <c r="H2212" t="s">
        <v>211</v>
      </c>
      <c r="I2212" t="s">
        <v>212</v>
      </c>
      <c r="K2212" t="s">
        <v>213</v>
      </c>
      <c r="L2212" t="s">
        <v>261</v>
      </c>
      <c r="M2212">
        <v>488</v>
      </c>
      <c r="N2212" t="s">
        <v>393</v>
      </c>
      <c r="O2212" t="s">
        <v>244</v>
      </c>
      <c r="P2212">
        <v>211</v>
      </c>
      <c r="Q2212" t="s">
        <v>245</v>
      </c>
      <c r="R2212" t="s">
        <v>244</v>
      </c>
      <c r="T2212" t="s">
        <v>290</v>
      </c>
      <c r="U2212" t="s">
        <v>9755</v>
      </c>
      <c r="V2212">
        <v>3</v>
      </c>
      <c r="W2212">
        <v>13</v>
      </c>
      <c r="X2212" t="s">
        <v>218</v>
      </c>
      <c r="Z2212" t="s">
        <v>219</v>
      </c>
      <c r="AC2212">
        <v>0</v>
      </c>
      <c r="AE2212">
        <v>0</v>
      </c>
      <c r="AI2212" t="s">
        <v>220</v>
      </c>
      <c r="AJ2212" t="s">
        <v>221</v>
      </c>
      <c r="AK2212" s="15">
        <v>37937</v>
      </c>
      <c r="AL2212">
        <v>6713.97</v>
      </c>
      <c r="AM2212">
        <f t="shared" si="102"/>
        <v>50</v>
      </c>
      <c r="AN2212" t="str">
        <f t="shared" si="103"/>
        <v>49-53</v>
      </c>
      <c r="AO2212" t="str">
        <f t="shared" si="104"/>
        <v>6.000 a 7.999</v>
      </c>
    </row>
    <row r="2213" spans="1:41" x14ac:dyDescent="0.25">
      <c r="A2213" t="s">
        <v>7570</v>
      </c>
      <c r="B2213" t="s">
        <v>239</v>
      </c>
      <c r="C2213">
        <v>4002748</v>
      </c>
      <c r="D2213">
        <v>7823596636</v>
      </c>
      <c r="E2213" t="s">
        <v>5679</v>
      </c>
      <c r="F2213" t="s">
        <v>209</v>
      </c>
      <c r="G2213" t="s">
        <v>7571</v>
      </c>
      <c r="H2213" t="s">
        <v>225</v>
      </c>
      <c r="I2213" t="s">
        <v>212</v>
      </c>
      <c r="K2213" t="s">
        <v>213</v>
      </c>
      <c r="M2213">
        <v>771</v>
      </c>
      <c r="N2213" t="s">
        <v>303</v>
      </c>
      <c r="O2213" t="s">
        <v>283</v>
      </c>
      <c r="P2213">
        <v>746</v>
      </c>
      <c r="Q2213" t="s">
        <v>289</v>
      </c>
      <c r="R2213" t="s">
        <v>283</v>
      </c>
      <c r="T2213" t="s">
        <v>217</v>
      </c>
      <c r="U2213" t="s">
        <v>9756</v>
      </c>
      <c r="V2213">
        <v>2</v>
      </c>
      <c r="W2213">
        <v>3</v>
      </c>
      <c r="X2213" t="s">
        <v>218</v>
      </c>
      <c r="Z2213" t="s">
        <v>219</v>
      </c>
      <c r="AC2213">
        <v>0</v>
      </c>
      <c r="AE2213">
        <v>0</v>
      </c>
      <c r="AI2213" t="s">
        <v>220</v>
      </c>
      <c r="AJ2213" t="s">
        <v>304</v>
      </c>
      <c r="AK2213" s="15">
        <v>43325</v>
      </c>
      <c r="AL2213">
        <v>8061.36</v>
      </c>
      <c r="AM2213">
        <f t="shared" si="102"/>
        <v>37</v>
      </c>
      <c r="AN2213" t="str">
        <f t="shared" si="103"/>
        <v>34-38</v>
      </c>
      <c r="AO2213" t="str">
        <f t="shared" si="104"/>
        <v>8.000 a 9.999</v>
      </c>
    </row>
    <row r="2214" spans="1:41" x14ac:dyDescent="0.25">
      <c r="A2214" t="s">
        <v>7572</v>
      </c>
      <c r="B2214" t="s">
        <v>207</v>
      </c>
      <c r="C2214">
        <v>1068000</v>
      </c>
      <c r="D2214">
        <v>1357240155</v>
      </c>
      <c r="E2214" t="s">
        <v>7573</v>
      </c>
      <c r="F2214" t="s">
        <v>209</v>
      </c>
      <c r="G2214" t="s">
        <v>7574</v>
      </c>
      <c r="H2214" t="s">
        <v>225</v>
      </c>
      <c r="I2214" t="s">
        <v>212</v>
      </c>
      <c r="K2214" t="s">
        <v>645</v>
      </c>
      <c r="M2214">
        <v>36</v>
      </c>
      <c r="N2214" t="s">
        <v>1918</v>
      </c>
      <c r="O2214" t="s">
        <v>215</v>
      </c>
      <c r="P2214">
        <v>31</v>
      </c>
      <c r="Q2214" t="s">
        <v>698</v>
      </c>
      <c r="R2214" t="s">
        <v>215</v>
      </c>
      <c r="T2214" t="s">
        <v>230</v>
      </c>
      <c r="U2214" t="s">
        <v>9755</v>
      </c>
      <c r="V2214">
        <v>3</v>
      </c>
      <c r="W2214">
        <v>3</v>
      </c>
      <c r="X2214" t="s">
        <v>218</v>
      </c>
      <c r="Z2214" t="s">
        <v>219</v>
      </c>
      <c r="AC2214">
        <v>26235</v>
      </c>
      <c r="AD2214" t="s">
        <v>1568</v>
      </c>
      <c r="AE2214">
        <v>0</v>
      </c>
      <c r="AI2214" t="s">
        <v>220</v>
      </c>
      <c r="AJ2214" t="s">
        <v>347</v>
      </c>
      <c r="AK2214" s="15">
        <v>43593</v>
      </c>
      <c r="AL2214">
        <v>3250.82</v>
      </c>
      <c r="AM2214">
        <f t="shared" si="102"/>
        <v>32</v>
      </c>
      <c r="AN2214" t="str">
        <f t="shared" si="103"/>
        <v>29-33</v>
      </c>
      <c r="AO2214" t="str">
        <f t="shared" si="104"/>
        <v>2.000 a 3.999</v>
      </c>
    </row>
    <row r="2215" spans="1:41" x14ac:dyDescent="0.25">
      <c r="A2215" t="s">
        <v>7575</v>
      </c>
      <c r="B2215" t="s">
        <v>239</v>
      </c>
      <c r="C2215">
        <v>1854371</v>
      </c>
      <c r="D2215">
        <v>8744075677</v>
      </c>
      <c r="E2215" t="s">
        <v>5148</v>
      </c>
      <c r="F2215" t="s">
        <v>209</v>
      </c>
      <c r="G2215" t="s">
        <v>7576</v>
      </c>
      <c r="H2215" t="s">
        <v>225</v>
      </c>
      <c r="I2215" t="s">
        <v>212</v>
      </c>
      <c r="K2215" t="s">
        <v>213</v>
      </c>
      <c r="M2215">
        <v>211</v>
      </c>
      <c r="N2215" t="s">
        <v>245</v>
      </c>
      <c r="O2215" t="s">
        <v>244</v>
      </c>
      <c r="P2215">
        <v>211</v>
      </c>
      <c r="Q2215" t="s">
        <v>245</v>
      </c>
      <c r="R2215" t="s">
        <v>244</v>
      </c>
      <c r="T2215" t="s">
        <v>327</v>
      </c>
      <c r="U2215" t="s">
        <v>9756</v>
      </c>
      <c r="V2215">
        <v>4</v>
      </c>
      <c r="W2215">
        <v>8</v>
      </c>
      <c r="X2215" t="s">
        <v>381</v>
      </c>
      <c r="Z2215" t="s">
        <v>219</v>
      </c>
      <c r="AB2215" t="s">
        <v>382</v>
      </c>
      <c r="AC2215">
        <v>0</v>
      </c>
      <c r="AE2215">
        <v>26443</v>
      </c>
      <c r="AF2215" t="s">
        <v>383</v>
      </c>
      <c r="AG2215" t="s">
        <v>7577</v>
      </c>
      <c r="AH2215" t="s">
        <v>219</v>
      </c>
      <c r="AI2215" t="s">
        <v>220</v>
      </c>
      <c r="AJ2215" t="s">
        <v>221</v>
      </c>
      <c r="AK2215" s="15">
        <v>40617</v>
      </c>
      <c r="AL2215">
        <v>6129.16</v>
      </c>
      <c r="AM2215">
        <f t="shared" si="102"/>
        <v>34</v>
      </c>
      <c r="AN2215" t="str">
        <f t="shared" si="103"/>
        <v>34-38</v>
      </c>
      <c r="AO2215" t="str">
        <f t="shared" si="104"/>
        <v>6.000 a 7.999</v>
      </c>
    </row>
    <row r="2216" spans="1:41" x14ac:dyDescent="0.25">
      <c r="A2216" t="s">
        <v>7578</v>
      </c>
      <c r="B2216" t="s">
        <v>239</v>
      </c>
      <c r="C2216">
        <v>2274132</v>
      </c>
      <c r="D2216">
        <v>1032152630</v>
      </c>
      <c r="E2216" t="s">
        <v>7579</v>
      </c>
      <c r="F2216" t="s">
        <v>209</v>
      </c>
      <c r="G2216" t="s">
        <v>7580</v>
      </c>
      <c r="H2216" t="s">
        <v>225</v>
      </c>
      <c r="I2216" t="s">
        <v>212</v>
      </c>
      <c r="K2216" t="s">
        <v>213</v>
      </c>
      <c r="L2216" t="s">
        <v>261</v>
      </c>
      <c r="M2216">
        <v>771</v>
      </c>
      <c r="N2216" t="s">
        <v>303</v>
      </c>
      <c r="O2216" t="s">
        <v>283</v>
      </c>
      <c r="P2216">
        <v>746</v>
      </c>
      <c r="Q2216" t="s">
        <v>289</v>
      </c>
      <c r="R2216" t="s">
        <v>283</v>
      </c>
      <c r="T2216" t="s">
        <v>230</v>
      </c>
      <c r="U2216" t="s">
        <v>9756</v>
      </c>
      <c r="V2216">
        <v>4</v>
      </c>
      <c r="W2216">
        <v>12</v>
      </c>
      <c r="X2216" t="s">
        <v>218</v>
      </c>
      <c r="Z2216" t="s">
        <v>219</v>
      </c>
      <c r="AC2216">
        <v>0</v>
      </c>
      <c r="AE2216">
        <v>0</v>
      </c>
      <c r="AI2216" t="s">
        <v>220</v>
      </c>
      <c r="AJ2216" t="s">
        <v>304</v>
      </c>
      <c r="AK2216" s="15">
        <v>38210</v>
      </c>
      <c r="AL2216">
        <v>11571.18</v>
      </c>
      <c r="AM2216">
        <f t="shared" si="102"/>
        <v>50</v>
      </c>
      <c r="AN2216" t="str">
        <f t="shared" si="103"/>
        <v>49-53</v>
      </c>
      <c r="AO2216" t="str">
        <f t="shared" si="104"/>
        <v>10.000 a 11.999</v>
      </c>
    </row>
    <row r="2217" spans="1:41" x14ac:dyDescent="0.25">
      <c r="A2217" t="s">
        <v>7581</v>
      </c>
      <c r="B2217" t="s">
        <v>239</v>
      </c>
      <c r="C2217">
        <v>1521855</v>
      </c>
      <c r="D2217">
        <v>5566987621</v>
      </c>
      <c r="E2217" t="s">
        <v>7582</v>
      </c>
      <c r="F2217" t="s">
        <v>209</v>
      </c>
      <c r="G2217" t="s">
        <v>7583</v>
      </c>
      <c r="H2217" t="s">
        <v>225</v>
      </c>
      <c r="I2217" t="s">
        <v>212</v>
      </c>
      <c r="K2217" t="s">
        <v>213</v>
      </c>
      <c r="L2217" t="s">
        <v>7584</v>
      </c>
      <c r="M2217">
        <v>476</v>
      </c>
      <c r="N2217" t="s">
        <v>3078</v>
      </c>
      <c r="O2217" t="s">
        <v>244</v>
      </c>
      <c r="P2217">
        <v>211</v>
      </c>
      <c r="Q2217" t="s">
        <v>245</v>
      </c>
      <c r="R2217" t="s">
        <v>244</v>
      </c>
      <c r="T2217" t="s">
        <v>263</v>
      </c>
      <c r="U2217" t="s">
        <v>9756</v>
      </c>
      <c r="V2217">
        <v>4</v>
      </c>
      <c r="W2217">
        <v>11</v>
      </c>
      <c r="X2217" t="s">
        <v>218</v>
      </c>
      <c r="Z2217" t="s">
        <v>219</v>
      </c>
      <c r="AC2217">
        <v>0</v>
      </c>
      <c r="AE2217">
        <v>0</v>
      </c>
      <c r="AI2217" t="s">
        <v>220</v>
      </c>
      <c r="AJ2217" t="s">
        <v>221</v>
      </c>
      <c r="AK2217" s="15">
        <v>38761</v>
      </c>
      <c r="AL2217">
        <v>12718.01</v>
      </c>
      <c r="AM2217">
        <f t="shared" si="102"/>
        <v>39</v>
      </c>
      <c r="AN2217" t="str">
        <f t="shared" si="103"/>
        <v>39-43</v>
      </c>
      <c r="AO2217" t="str">
        <f t="shared" si="104"/>
        <v>12.000 a 13.999</v>
      </c>
    </row>
    <row r="2218" spans="1:41" x14ac:dyDescent="0.25">
      <c r="A2218" t="s">
        <v>7585</v>
      </c>
      <c r="B2218" t="s">
        <v>239</v>
      </c>
      <c r="C2218">
        <v>2418234</v>
      </c>
      <c r="D2218">
        <v>6787269650</v>
      </c>
      <c r="E2218" t="s">
        <v>7586</v>
      </c>
      <c r="F2218" t="s">
        <v>209</v>
      </c>
      <c r="G2218" t="s">
        <v>7587</v>
      </c>
      <c r="H2218" t="s">
        <v>211</v>
      </c>
      <c r="I2218" t="s">
        <v>212</v>
      </c>
      <c r="K2218" t="s">
        <v>213</v>
      </c>
      <c r="M2218">
        <v>771</v>
      </c>
      <c r="N2218" t="s">
        <v>303</v>
      </c>
      <c r="O2218" t="s">
        <v>283</v>
      </c>
      <c r="P2218">
        <v>746</v>
      </c>
      <c r="Q2218" t="s">
        <v>289</v>
      </c>
      <c r="R2218" t="s">
        <v>283</v>
      </c>
      <c r="T2218" t="s">
        <v>263</v>
      </c>
      <c r="U2218" t="s">
        <v>9755</v>
      </c>
      <c r="V2218">
        <v>4</v>
      </c>
      <c r="W2218">
        <v>4</v>
      </c>
      <c r="X2218" t="s">
        <v>218</v>
      </c>
      <c r="Z2218" t="s">
        <v>219</v>
      </c>
      <c r="AC2218">
        <v>0</v>
      </c>
      <c r="AE2218">
        <v>0</v>
      </c>
      <c r="AI2218" t="s">
        <v>220</v>
      </c>
      <c r="AJ2218" t="s">
        <v>221</v>
      </c>
      <c r="AK2218" s="15">
        <v>42965</v>
      </c>
      <c r="AL2218">
        <v>11720.53</v>
      </c>
      <c r="AM2218">
        <f t="shared" si="102"/>
        <v>36</v>
      </c>
      <c r="AN2218" t="str">
        <f t="shared" si="103"/>
        <v>34-38</v>
      </c>
      <c r="AO2218" t="str">
        <f t="shared" si="104"/>
        <v>10.000 a 11.999</v>
      </c>
    </row>
    <row r="2219" spans="1:41" x14ac:dyDescent="0.25">
      <c r="A2219" t="s">
        <v>7588</v>
      </c>
      <c r="B2219" t="s">
        <v>239</v>
      </c>
      <c r="C2219">
        <v>1536169</v>
      </c>
      <c r="D2219">
        <v>33228922120</v>
      </c>
      <c r="E2219" t="s">
        <v>7589</v>
      </c>
      <c r="F2219" t="s">
        <v>209</v>
      </c>
      <c r="G2219" t="s">
        <v>7590</v>
      </c>
      <c r="H2219" t="s">
        <v>225</v>
      </c>
      <c r="I2219" t="s">
        <v>212</v>
      </c>
      <c r="K2219" t="s">
        <v>242</v>
      </c>
      <c r="L2219" t="s">
        <v>7591</v>
      </c>
      <c r="M2219">
        <v>496</v>
      </c>
      <c r="N2219" t="s">
        <v>1122</v>
      </c>
      <c r="O2219" t="s">
        <v>244</v>
      </c>
      <c r="P2219">
        <v>211</v>
      </c>
      <c r="Q2219" t="s">
        <v>245</v>
      </c>
      <c r="R2219" t="s">
        <v>244</v>
      </c>
      <c r="T2219" t="s">
        <v>217</v>
      </c>
      <c r="U2219" t="s">
        <v>9755</v>
      </c>
      <c r="V2219">
        <v>4</v>
      </c>
      <c r="W2219">
        <v>11</v>
      </c>
      <c r="X2219" t="s">
        <v>218</v>
      </c>
      <c r="Z2219" t="s">
        <v>219</v>
      </c>
      <c r="AC2219">
        <v>0</v>
      </c>
      <c r="AE2219">
        <v>0</v>
      </c>
      <c r="AI2219" t="s">
        <v>220</v>
      </c>
      <c r="AJ2219" t="s">
        <v>221</v>
      </c>
      <c r="AK2219" s="15">
        <v>38880</v>
      </c>
      <c r="AL2219">
        <v>11888.76</v>
      </c>
      <c r="AM2219">
        <f t="shared" si="102"/>
        <v>55</v>
      </c>
      <c r="AN2219" t="str">
        <f t="shared" si="103"/>
        <v>54-58</v>
      </c>
      <c r="AO2219" t="str">
        <f t="shared" si="104"/>
        <v>10.000 a 11.999</v>
      </c>
    </row>
    <row r="2220" spans="1:41" x14ac:dyDescent="0.25">
      <c r="A2220" t="s">
        <v>7592</v>
      </c>
      <c r="B2220" t="s">
        <v>239</v>
      </c>
      <c r="C2220">
        <v>1942784</v>
      </c>
      <c r="D2220">
        <v>17895276867</v>
      </c>
      <c r="E2220" t="s">
        <v>7593</v>
      </c>
      <c r="F2220" t="s">
        <v>209</v>
      </c>
      <c r="G2220" t="s">
        <v>7594</v>
      </c>
      <c r="H2220" t="s">
        <v>225</v>
      </c>
      <c r="I2220" t="s">
        <v>212</v>
      </c>
      <c r="K2220" t="s">
        <v>317</v>
      </c>
      <c r="M2220">
        <v>771</v>
      </c>
      <c r="N2220" t="s">
        <v>303</v>
      </c>
      <c r="O2220" t="s">
        <v>283</v>
      </c>
      <c r="P2220">
        <v>746</v>
      </c>
      <c r="Q2220" t="s">
        <v>289</v>
      </c>
      <c r="R2220" t="s">
        <v>283</v>
      </c>
      <c r="T2220" t="s">
        <v>263</v>
      </c>
      <c r="U2220" t="s">
        <v>9756</v>
      </c>
      <c r="V2220">
        <v>1</v>
      </c>
      <c r="W2220">
        <v>8</v>
      </c>
      <c r="X2220" t="s">
        <v>218</v>
      </c>
      <c r="Z2220" t="s">
        <v>219</v>
      </c>
      <c r="AC2220">
        <v>0</v>
      </c>
      <c r="AE2220">
        <v>0</v>
      </c>
      <c r="AI2220" t="s">
        <v>220</v>
      </c>
      <c r="AJ2220" t="s">
        <v>304</v>
      </c>
      <c r="AK2220" s="15">
        <v>41044</v>
      </c>
      <c r="AL2220">
        <v>10311.77</v>
      </c>
      <c r="AM2220">
        <f t="shared" si="102"/>
        <v>49</v>
      </c>
      <c r="AN2220" t="str">
        <f t="shared" si="103"/>
        <v>49-53</v>
      </c>
      <c r="AO2220" t="str">
        <f t="shared" si="104"/>
        <v>10.000 a 11.999</v>
      </c>
    </row>
    <row r="2221" spans="1:41" x14ac:dyDescent="0.25">
      <c r="A2221" t="s">
        <v>7595</v>
      </c>
      <c r="B2221" t="s">
        <v>239</v>
      </c>
      <c r="C2221">
        <v>3066083</v>
      </c>
      <c r="D2221">
        <v>11433991616</v>
      </c>
      <c r="E2221" t="s">
        <v>7133</v>
      </c>
      <c r="F2221" t="s">
        <v>209</v>
      </c>
      <c r="G2221" t="s">
        <v>7596</v>
      </c>
      <c r="H2221" t="s">
        <v>335</v>
      </c>
      <c r="I2221" t="s">
        <v>212</v>
      </c>
      <c r="K2221" t="s">
        <v>213</v>
      </c>
      <c r="M2221">
        <v>488</v>
      </c>
      <c r="N2221" t="s">
        <v>393</v>
      </c>
      <c r="O2221" t="s">
        <v>244</v>
      </c>
      <c r="P2221">
        <v>211</v>
      </c>
      <c r="Q2221" t="s">
        <v>245</v>
      </c>
      <c r="R2221" t="s">
        <v>244</v>
      </c>
      <c r="T2221" t="s">
        <v>327</v>
      </c>
      <c r="U2221" t="s">
        <v>9756</v>
      </c>
      <c r="V2221">
        <v>1</v>
      </c>
      <c r="W2221">
        <v>3</v>
      </c>
      <c r="X2221" t="s">
        <v>218</v>
      </c>
      <c r="Z2221" t="s">
        <v>219</v>
      </c>
      <c r="AC2221">
        <v>0</v>
      </c>
      <c r="AE2221">
        <v>0</v>
      </c>
      <c r="AI2221" t="s">
        <v>220</v>
      </c>
      <c r="AJ2221" t="s">
        <v>221</v>
      </c>
      <c r="AK2221" s="15">
        <v>43328</v>
      </c>
      <c r="AL2221">
        <v>10679.2</v>
      </c>
      <c r="AM2221">
        <f t="shared" si="102"/>
        <v>30</v>
      </c>
      <c r="AN2221" t="str">
        <f t="shared" si="103"/>
        <v>29-33</v>
      </c>
      <c r="AO2221" t="str">
        <f t="shared" si="104"/>
        <v>10.000 a 11.999</v>
      </c>
    </row>
    <row r="2222" spans="1:41" x14ac:dyDescent="0.25">
      <c r="A2222" t="s">
        <v>7597</v>
      </c>
      <c r="B2222" t="s">
        <v>207</v>
      </c>
      <c r="C2222">
        <v>1938623</v>
      </c>
      <c r="D2222">
        <v>8288270603</v>
      </c>
      <c r="E2222" t="s">
        <v>6536</v>
      </c>
      <c r="F2222" t="s">
        <v>233</v>
      </c>
      <c r="G2222" t="s">
        <v>7598</v>
      </c>
      <c r="H2222" t="s">
        <v>225</v>
      </c>
      <c r="I2222" t="s">
        <v>212</v>
      </c>
      <c r="K2222" t="s">
        <v>213</v>
      </c>
      <c r="M2222">
        <v>723</v>
      </c>
      <c r="N2222" t="s">
        <v>1032</v>
      </c>
      <c r="O2222" t="s">
        <v>215</v>
      </c>
      <c r="P2222">
        <v>585</v>
      </c>
      <c r="Q2222" t="s">
        <v>1033</v>
      </c>
      <c r="R2222" t="s">
        <v>215</v>
      </c>
      <c r="T2222" t="s">
        <v>263</v>
      </c>
      <c r="U2222" t="s">
        <v>9755</v>
      </c>
      <c r="V2222">
        <v>4</v>
      </c>
      <c r="W2222">
        <v>8</v>
      </c>
      <c r="X2222" t="s">
        <v>218</v>
      </c>
      <c r="Z2222" t="s">
        <v>219</v>
      </c>
      <c r="AC2222">
        <v>0</v>
      </c>
      <c r="AE2222">
        <v>0</v>
      </c>
      <c r="AI2222" t="s">
        <v>220</v>
      </c>
      <c r="AJ2222" t="s">
        <v>221</v>
      </c>
      <c r="AK2222" s="15">
        <v>41025</v>
      </c>
      <c r="AL2222">
        <v>6548.83</v>
      </c>
      <c r="AM2222">
        <f t="shared" si="102"/>
        <v>34</v>
      </c>
      <c r="AN2222" t="str">
        <f t="shared" si="103"/>
        <v>34-38</v>
      </c>
      <c r="AO2222" t="str">
        <f t="shared" si="104"/>
        <v>6.000 a 7.999</v>
      </c>
    </row>
    <row r="2223" spans="1:41" x14ac:dyDescent="0.25">
      <c r="A2223" t="s">
        <v>7599</v>
      </c>
      <c r="B2223" t="s">
        <v>239</v>
      </c>
      <c r="C2223">
        <v>1984675</v>
      </c>
      <c r="D2223">
        <v>5218135658</v>
      </c>
      <c r="E2223" t="s">
        <v>7600</v>
      </c>
      <c r="F2223" t="s">
        <v>233</v>
      </c>
      <c r="G2223" t="s">
        <v>7601</v>
      </c>
      <c r="H2223" t="s">
        <v>225</v>
      </c>
      <c r="I2223" t="s">
        <v>212</v>
      </c>
      <c r="K2223" t="s">
        <v>213</v>
      </c>
      <c r="M2223">
        <v>769</v>
      </c>
      <c r="N2223" t="s">
        <v>288</v>
      </c>
      <c r="O2223" t="s">
        <v>283</v>
      </c>
      <c r="P2223">
        <v>746</v>
      </c>
      <c r="Q2223" t="s">
        <v>289</v>
      </c>
      <c r="R2223" t="s">
        <v>283</v>
      </c>
      <c r="T2223" t="s">
        <v>230</v>
      </c>
      <c r="U2223" t="s">
        <v>9756</v>
      </c>
      <c r="V2223">
        <v>3</v>
      </c>
      <c r="W2223">
        <v>7</v>
      </c>
      <c r="X2223" t="s">
        <v>218</v>
      </c>
      <c r="Z2223" t="s">
        <v>219</v>
      </c>
      <c r="AC2223">
        <v>0</v>
      </c>
      <c r="AE2223">
        <v>0</v>
      </c>
      <c r="AI2223" t="s">
        <v>220</v>
      </c>
      <c r="AJ2223" t="s">
        <v>221</v>
      </c>
      <c r="AK2223" s="15">
        <v>41258</v>
      </c>
      <c r="AL2223">
        <v>23587.23</v>
      </c>
      <c r="AM2223">
        <f t="shared" si="102"/>
        <v>41</v>
      </c>
      <c r="AN2223" t="str">
        <f t="shared" si="103"/>
        <v>39-43</v>
      </c>
      <c r="AO2223" t="str">
        <f t="shared" si="104"/>
        <v>20.000 ou mais</v>
      </c>
    </row>
    <row r="2224" spans="1:41" x14ac:dyDescent="0.25">
      <c r="A2224" t="s">
        <v>7602</v>
      </c>
      <c r="B2224" t="s">
        <v>239</v>
      </c>
      <c r="C2224">
        <v>412335</v>
      </c>
      <c r="D2224">
        <v>46064303620</v>
      </c>
      <c r="E2224" t="s">
        <v>7603</v>
      </c>
      <c r="F2224" t="s">
        <v>233</v>
      </c>
      <c r="G2224" t="s">
        <v>7604</v>
      </c>
      <c r="H2224" t="s">
        <v>211</v>
      </c>
      <c r="I2224" t="s">
        <v>212</v>
      </c>
      <c r="K2224" t="s">
        <v>213</v>
      </c>
      <c r="L2224" t="s">
        <v>618</v>
      </c>
      <c r="M2224">
        <v>477</v>
      </c>
      <c r="N2224" t="s">
        <v>243</v>
      </c>
      <c r="O2224" t="s">
        <v>244</v>
      </c>
      <c r="P2224">
        <v>211</v>
      </c>
      <c r="Q2224" t="s">
        <v>245</v>
      </c>
      <c r="R2224" t="s">
        <v>244</v>
      </c>
      <c r="T2224" t="s">
        <v>252</v>
      </c>
      <c r="U2224" t="s">
        <v>9755</v>
      </c>
      <c r="V2224">
        <v>4</v>
      </c>
      <c r="W2224">
        <v>16</v>
      </c>
      <c r="X2224" t="s">
        <v>218</v>
      </c>
      <c r="Z2224" t="s">
        <v>219</v>
      </c>
      <c r="AC2224">
        <v>0</v>
      </c>
      <c r="AE2224">
        <v>0</v>
      </c>
      <c r="AI2224" t="s">
        <v>220</v>
      </c>
      <c r="AJ2224" t="s">
        <v>221</v>
      </c>
      <c r="AK2224" s="15">
        <v>30834</v>
      </c>
      <c r="AL2224">
        <v>9757.9500000000007</v>
      </c>
      <c r="AM2224">
        <f t="shared" si="102"/>
        <v>59</v>
      </c>
      <c r="AN2224" t="str">
        <f t="shared" si="103"/>
        <v>59-63</v>
      </c>
      <c r="AO2224" t="str">
        <f t="shared" si="104"/>
        <v>8.000 a 9.999</v>
      </c>
    </row>
    <row r="2225" spans="1:41" x14ac:dyDescent="0.25">
      <c r="A2225" t="s">
        <v>7605</v>
      </c>
      <c r="B2225" t="s">
        <v>239</v>
      </c>
      <c r="C2225">
        <v>412472</v>
      </c>
      <c r="D2225">
        <v>53657730630</v>
      </c>
      <c r="E2225" t="s">
        <v>7606</v>
      </c>
      <c r="F2225" t="s">
        <v>233</v>
      </c>
      <c r="G2225" t="s">
        <v>7607</v>
      </c>
      <c r="H2225" t="s">
        <v>225</v>
      </c>
      <c r="I2225" t="s">
        <v>212</v>
      </c>
      <c r="K2225" t="s">
        <v>213</v>
      </c>
      <c r="L2225" t="s">
        <v>577</v>
      </c>
      <c r="M2225">
        <v>485</v>
      </c>
      <c r="N2225" t="s">
        <v>411</v>
      </c>
      <c r="O2225" t="s">
        <v>244</v>
      </c>
      <c r="P2225">
        <v>211</v>
      </c>
      <c r="Q2225" t="s">
        <v>245</v>
      </c>
      <c r="R2225" t="s">
        <v>244</v>
      </c>
      <c r="T2225" t="s">
        <v>217</v>
      </c>
      <c r="U2225" t="s">
        <v>9754</v>
      </c>
      <c r="V2225">
        <v>4</v>
      </c>
      <c r="W2225">
        <v>16</v>
      </c>
      <c r="X2225" t="s">
        <v>218</v>
      </c>
      <c r="Z2225" t="s">
        <v>219</v>
      </c>
      <c r="AB2225" t="s">
        <v>320</v>
      </c>
      <c r="AC2225">
        <v>0</v>
      </c>
      <c r="AE2225">
        <v>0</v>
      </c>
      <c r="AG2225" t="s">
        <v>3339</v>
      </c>
      <c r="AH2225" t="s">
        <v>7608</v>
      </c>
      <c r="AI2225" t="s">
        <v>220</v>
      </c>
      <c r="AJ2225" t="s">
        <v>221</v>
      </c>
      <c r="AK2225" s="15">
        <v>31140</v>
      </c>
      <c r="AL2225">
        <v>6955.4</v>
      </c>
      <c r="AM2225">
        <f t="shared" si="102"/>
        <v>56</v>
      </c>
      <c r="AN2225" t="str">
        <f t="shared" si="103"/>
        <v>54-58</v>
      </c>
      <c r="AO2225" t="str">
        <f t="shared" si="104"/>
        <v>6.000 a 7.999</v>
      </c>
    </row>
    <row r="2226" spans="1:41" x14ac:dyDescent="0.25">
      <c r="A2226" t="s">
        <v>7609</v>
      </c>
      <c r="B2226" t="s">
        <v>207</v>
      </c>
      <c r="C2226">
        <v>413121</v>
      </c>
      <c r="D2226">
        <v>32131593600</v>
      </c>
      <c r="E2226" t="s">
        <v>7610</v>
      </c>
      <c r="F2226" t="s">
        <v>233</v>
      </c>
      <c r="G2226" t="s">
        <v>7611</v>
      </c>
      <c r="H2226" t="s">
        <v>211</v>
      </c>
      <c r="I2226" t="s">
        <v>212</v>
      </c>
      <c r="K2226" t="s">
        <v>213</v>
      </c>
      <c r="L2226" t="s">
        <v>261</v>
      </c>
      <c r="M2226">
        <v>673</v>
      </c>
      <c r="N2226" t="s">
        <v>460</v>
      </c>
      <c r="O2226" t="s">
        <v>215</v>
      </c>
      <c r="P2226">
        <v>80</v>
      </c>
      <c r="Q2226" t="s">
        <v>461</v>
      </c>
      <c r="R2226" t="s">
        <v>215</v>
      </c>
      <c r="T2226" t="s">
        <v>462</v>
      </c>
      <c r="U2226" t="s">
        <v>9752</v>
      </c>
      <c r="V2226">
        <v>4</v>
      </c>
      <c r="W2226">
        <v>16</v>
      </c>
      <c r="X2226" t="s">
        <v>218</v>
      </c>
      <c r="Z2226" t="s">
        <v>219</v>
      </c>
      <c r="AC2226">
        <v>0</v>
      </c>
      <c r="AE2226">
        <v>0</v>
      </c>
      <c r="AI2226" t="s">
        <v>220</v>
      </c>
      <c r="AJ2226" t="s">
        <v>221</v>
      </c>
      <c r="AK2226" s="15">
        <v>31335</v>
      </c>
      <c r="AL2226">
        <v>3249.1</v>
      </c>
      <c r="AM2226">
        <f t="shared" si="102"/>
        <v>65</v>
      </c>
      <c r="AN2226" t="str">
        <f t="shared" si="103"/>
        <v>64-68</v>
      </c>
      <c r="AO2226" t="str">
        <f t="shared" si="104"/>
        <v>2.000 a 3.999</v>
      </c>
    </row>
    <row r="2227" spans="1:41" x14ac:dyDescent="0.25">
      <c r="A2227" t="s">
        <v>7612</v>
      </c>
      <c r="B2227" t="s">
        <v>239</v>
      </c>
      <c r="C2227">
        <v>2332775</v>
      </c>
      <c r="D2227">
        <v>5808793645</v>
      </c>
      <c r="E2227" t="s">
        <v>1763</v>
      </c>
      <c r="F2227" t="s">
        <v>233</v>
      </c>
      <c r="G2227" t="s">
        <v>7613</v>
      </c>
      <c r="H2227" t="s">
        <v>225</v>
      </c>
      <c r="I2227" t="s">
        <v>212</v>
      </c>
      <c r="K2227" t="s">
        <v>213</v>
      </c>
      <c r="M2227">
        <v>472</v>
      </c>
      <c r="N2227" t="s">
        <v>546</v>
      </c>
      <c r="O2227" t="s">
        <v>244</v>
      </c>
      <c r="P2227">
        <v>211</v>
      </c>
      <c r="Q2227" t="s">
        <v>245</v>
      </c>
      <c r="R2227" t="s">
        <v>244</v>
      </c>
      <c r="T2227" t="s">
        <v>230</v>
      </c>
      <c r="U2227" t="s">
        <v>9756</v>
      </c>
      <c r="V2227">
        <v>4</v>
      </c>
      <c r="W2227">
        <v>5</v>
      </c>
      <c r="X2227" t="s">
        <v>218</v>
      </c>
      <c r="Z2227" t="s">
        <v>219</v>
      </c>
      <c r="AC2227">
        <v>0</v>
      </c>
      <c r="AE2227">
        <v>0</v>
      </c>
      <c r="AI2227" t="s">
        <v>220</v>
      </c>
      <c r="AJ2227" t="s">
        <v>221</v>
      </c>
      <c r="AK2227" s="15">
        <v>42604</v>
      </c>
      <c r="AL2227">
        <v>17640.54</v>
      </c>
      <c r="AM2227">
        <f t="shared" si="102"/>
        <v>40</v>
      </c>
      <c r="AN2227" t="str">
        <f t="shared" si="103"/>
        <v>39-43</v>
      </c>
      <c r="AO2227" t="str">
        <f t="shared" si="104"/>
        <v>16.000 a 17.999</v>
      </c>
    </row>
    <row r="2228" spans="1:41" x14ac:dyDescent="0.25">
      <c r="A2228" t="s">
        <v>7614</v>
      </c>
      <c r="B2228" t="s">
        <v>207</v>
      </c>
      <c r="C2228">
        <v>2229484</v>
      </c>
      <c r="D2228">
        <v>1340278685</v>
      </c>
      <c r="E2228" t="s">
        <v>7615</v>
      </c>
      <c r="F2228" t="s">
        <v>233</v>
      </c>
      <c r="G2228" t="s">
        <v>7616</v>
      </c>
      <c r="H2228" t="s">
        <v>225</v>
      </c>
      <c r="I2228" t="s">
        <v>212</v>
      </c>
      <c r="K2228" t="s">
        <v>213</v>
      </c>
      <c r="M2228">
        <v>719</v>
      </c>
      <c r="N2228" t="s">
        <v>474</v>
      </c>
      <c r="O2228" t="s">
        <v>228</v>
      </c>
      <c r="P2228">
        <v>581</v>
      </c>
      <c r="Q2228" t="s">
        <v>455</v>
      </c>
      <c r="R2228" t="s">
        <v>228</v>
      </c>
      <c r="T2228" t="s">
        <v>217</v>
      </c>
      <c r="U2228" t="s">
        <v>9756</v>
      </c>
      <c r="V2228">
        <v>4</v>
      </c>
      <c r="W2228">
        <v>5</v>
      </c>
      <c r="X2228" t="s">
        <v>218</v>
      </c>
      <c r="Z2228" t="s">
        <v>219</v>
      </c>
      <c r="AB2228" t="s">
        <v>2129</v>
      </c>
      <c r="AC2228">
        <v>0</v>
      </c>
      <c r="AE2228">
        <v>0</v>
      </c>
      <c r="AG2228" t="s">
        <v>7617</v>
      </c>
      <c r="AH2228" t="s">
        <v>5721</v>
      </c>
      <c r="AI2228" t="s">
        <v>220</v>
      </c>
      <c r="AJ2228" t="s">
        <v>221</v>
      </c>
      <c r="AK2228" s="15">
        <v>42149</v>
      </c>
      <c r="AL2228">
        <v>0</v>
      </c>
      <c r="AM2228">
        <f t="shared" si="102"/>
        <v>40</v>
      </c>
      <c r="AN2228" t="str">
        <f t="shared" si="103"/>
        <v>39-43</v>
      </c>
      <c r="AO2228" t="str">
        <f t="shared" si="104"/>
        <v>até 1.999</v>
      </c>
    </row>
    <row r="2229" spans="1:41" x14ac:dyDescent="0.25">
      <c r="A2229" t="s">
        <v>7618</v>
      </c>
      <c r="B2229" t="s">
        <v>239</v>
      </c>
      <c r="C2229">
        <v>412282</v>
      </c>
      <c r="D2229">
        <v>19129734649</v>
      </c>
      <c r="E2229" t="s">
        <v>7619</v>
      </c>
      <c r="F2229" t="s">
        <v>233</v>
      </c>
      <c r="G2229" t="s">
        <v>7620</v>
      </c>
      <c r="H2229" t="s">
        <v>335</v>
      </c>
      <c r="I2229" t="s">
        <v>212</v>
      </c>
      <c r="K2229" t="s">
        <v>213</v>
      </c>
      <c r="L2229" t="s">
        <v>261</v>
      </c>
      <c r="M2229">
        <v>489</v>
      </c>
      <c r="N2229" t="s">
        <v>2235</v>
      </c>
      <c r="O2229" t="s">
        <v>244</v>
      </c>
      <c r="P2229">
        <v>211</v>
      </c>
      <c r="Q2229" t="s">
        <v>245</v>
      </c>
      <c r="R2229" t="s">
        <v>244</v>
      </c>
      <c r="T2229" t="s">
        <v>217</v>
      </c>
      <c r="U2229" t="s">
        <v>9755</v>
      </c>
      <c r="V2229">
        <v>4</v>
      </c>
      <c r="W2229">
        <v>16</v>
      </c>
      <c r="X2229" t="s">
        <v>218</v>
      </c>
      <c r="Z2229" t="s">
        <v>219</v>
      </c>
      <c r="AC2229">
        <v>0</v>
      </c>
      <c r="AE2229">
        <v>0</v>
      </c>
      <c r="AI2229" t="s">
        <v>220</v>
      </c>
      <c r="AJ2229" t="s">
        <v>221</v>
      </c>
      <c r="AK2229" s="15">
        <v>30690</v>
      </c>
      <c r="AL2229">
        <v>14261.64</v>
      </c>
      <c r="AM2229">
        <f t="shared" si="102"/>
        <v>73</v>
      </c>
      <c r="AN2229" t="str">
        <f t="shared" si="103"/>
        <v>69 ou mais</v>
      </c>
      <c r="AO2229" t="str">
        <f t="shared" si="104"/>
        <v>14.000 a 15.999</v>
      </c>
    </row>
    <row r="2230" spans="1:41" x14ac:dyDescent="0.25">
      <c r="A2230" t="s">
        <v>7621</v>
      </c>
      <c r="B2230" t="s">
        <v>207</v>
      </c>
      <c r="C2230">
        <v>1652687</v>
      </c>
      <c r="D2230">
        <v>47569433653</v>
      </c>
      <c r="E2230" t="s">
        <v>7622</v>
      </c>
      <c r="F2230" t="s">
        <v>233</v>
      </c>
      <c r="G2230" t="s">
        <v>7623</v>
      </c>
      <c r="H2230" t="s">
        <v>225</v>
      </c>
      <c r="I2230" t="s">
        <v>212</v>
      </c>
      <c r="K2230" t="s">
        <v>213</v>
      </c>
      <c r="L2230" t="s">
        <v>401</v>
      </c>
      <c r="M2230">
        <v>886</v>
      </c>
      <c r="N2230" t="s">
        <v>2450</v>
      </c>
      <c r="O2230" t="s">
        <v>215</v>
      </c>
      <c r="P2230">
        <v>585</v>
      </c>
      <c r="Q2230" t="s">
        <v>1033</v>
      </c>
      <c r="R2230" t="s">
        <v>215</v>
      </c>
      <c r="T2230" t="s">
        <v>217</v>
      </c>
      <c r="U2230" t="s">
        <v>9756</v>
      </c>
      <c r="V2230">
        <v>4</v>
      </c>
      <c r="W2230">
        <v>10</v>
      </c>
      <c r="X2230" t="s">
        <v>218</v>
      </c>
      <c r="Z2230" t="s">
        <v>219</v>
      </c>
      <c r="AC2230">
        <v>0</v>
      </c>
      <c r="AE2230">
        <v>0</v>
      </c>
      <c r="AI2230" t="s">
        <v>220</v>
      </c>
      <c r="AJ2230" t="s">
        <v>221</v>
      </c>
      <c r="AK2230" s="15">
        <v>39680</v>
      </c>
      <c r="AL2230">
        <v>8601.52</v>
      </c>
      <c r="AM2230">
        <f t="shared" si="102"/>
        <v>57</v>
      </c>
      <c r="AN2230" t="str">
        <f t="shared" si="103"/>
        <v>54-58</v>
      </c>
      <c r="AO2230" t="str">
        <f t="shared" si="104"/>
        <v>8.000 a 9.999</v>
      </c>
    </row>
    <row r="2231" spans="1:41" x14ac:dyDescent="0.25">
      <c r="A2231" t="s">
        <v>7624</v>
      </c>
      <c r="B2231" t="s">
        <v>207</v>
      </c>
      <c r="C2231">
        <v>1672820</v>
      </c>
      <c r="D2231">
        <v>6329382859</v>
      </c>
      <c r="E2231" t="s">
        <v>7625</v>
      </c>
      <c r="F2231" t="s">
        <v>233</v>
      </c>
      <c r="G2231" t="s">
        <v>7626</v>
      </c>
      <c r="H2231" t="s">
        <v>225</v>
      </c>
      <c r="I2231" t="s">
        <v>212</v>
      </c>
      <c r="K2231" t="s">
        <v>317</v>
      </c>
      <c r="L2231" t="s">
        <v>7627</v>
      </c>
      <c r="M2231">
        <v>796</v>
      </c>
      <c r="N2231" t="s">
        <v>5624</v>
      </c>
      <c r="O2231" t="s">
        <v>237</v>
      </c>
      <c r="P2231">
        <v>1152</v>
      </c>
      <c r="Q2231" t="s">
        <v>503</v>
      </c>
      <c r="R2231" t="s">
        <v>237</v>
      </c>
      <c r="T2231" t="s">
        <v>217</v>
      </c>
      <c r="U2231" t="s">
        <v>9755</v>
      </c>
      <c r="V2231">
        <v>4</v>
      </c>
      <c r="W2231">
        <v>10</v>
      </c>
      <c r="X2231" t="s">
        <v>218</v>
      </c>
      <c r="Z2231" t="s">
        <v>219</v>
      </c>
      <c r="AC2231">
        <v>0</v>
      </c>
      <c r="AE2231">
        <v>0</v>
      </c>
      <c r="AI2231" t="s">
        <v>220</v>
      </c>
      <c r="AJ2231" t="s">
        <v>221</v>
      </c>
      <c r="AK2231" s="15">
        <v>39835</v>
      </c>
      <c r="AL2231">
        <v>5058.93</v>
      </c>
      <c r="AM2231">
        <f t="shared" si="102"/>
        <v>58</v>
      </c>
      <c r="AN2231" t="str">
        <f t="shared" si="103"/>
        <v>54-58</v>
      </c>
      <c r="AO2231" t="str">
        <f t="shared" si="104"/>
        <v>4.000 a 5.999</v>
      </c>
    </row>
    <row r="2232" spans="1:41" x14ac:dyDescent="0.25">
      <c r="A2232" t="s">
        <v>7628</v>
      </c>
      <c r="B2232" t="s">
        <v>207</v>
      </c>
      <c r="C2232">
        <v>412293</v>
      </c>
      <c r="D2232">
        <v>49149385615</v>
      </c>
      <c r="E2232" t="s">
        <v>7629</v>
      </c>
      <c r="F2232" t="s">
        <v>233</v>
      </c>
      <c r="G2232" t="s">
        <v>7630</v>
      </c>
      <c r="H2232" t="s">
        <v>225</v>
      </c>
      <c r="I2232" t="s">
        <v>212</v>
      </c>
      <c r="K2232" t="s">
        <v>213</v>
      </c>
      <c r="L2232" t="s">
        <v>7062</v>
      </c>
      <c r="M2232">
        <v>71</v>
      </c>
      <c r="N2232" t="s">
        <v>498</v>
      </c>
      <c r="O2232" t="s">
        <v>215</v>
      </c>
      <c r="P2232">
        <v>59</v>
      </c>
      <c r="Q2232" t="s">
        <v>251</v>
      </c>
      <c r="R2232" t="s">
        <v>215</v>
      </c>
      <c r="T2232" t="s">
        <v>217</v>
      </c>
      <c r="U2232" t="s">
        <v>9755</v>
      </c>
      <c r="V2232">
        <v>4</v>
      </c>
      <c r="W2232">
        <v>16</v>
      </c>
      <c r="X2232" t="s">
        <v>218</v>
      </c>
      <c r="Z2232" t="s">
        <v>219</v>
      </c>
      <c r="AC2232">
        <v>0</v>
      </c>
      <c r="AE2232">
        <v>0</v>
      </c>
      <c r="AI2232" t="s">
        <v>220</v>
      </c>
      <c r="AJ2232" t="s">
        <v>221</v>
      </c>
      <c r="AK2232" s="15">
        <v>30713</v>
      </c>
      <c r="AL2232">
        <v>9095.2900000000009</v>
      </c>
      <c r="AM2232">
        <f t="shared" si="102"/>
        <v>58</v>
      </c>
      <c r="AN2232" t="str">
        <f t="shared" si="103"/>
        <v>54-58</v>
      </c>
      <c r="AO2232" t="str">
        <f t="shared" si="104"/>
        <v>8.000 a 9.999</v>
      </c>
    </row>
    <row r="2233" spans="1:41" x14ac:dyDescent="0.25">
      <c r="A2233" t="s">
        <v>7631</v>
      </c>
      <c r="B2233" t="s">
        <v>207</v>
      </c>
      <c r="C2233">
        <v>3213125</v>
      </c>
      <c r="D2233">
        <v>39485072600</v>
      </c>
      <c r="E2233" t="s">
        <v>2762</v>
      </c>
      <c r="F2233" t="s">
        <v>233</v>
      </c>
      <c r="G2233" t="s">
        <v>7632</v>
      </c>
      <c r="H2233" t="s">
        <v>225</v>
      </c>
      <c r="I2233" t="s">
        <v>212</v>
      </c>
      <c r="K2233" t="s">
        <v>213</v>
      </c>
      <c r="M2233">
        <v>264</v>
      </c>
      <c r="N2233" t="s">
        <v>820</v>
      </c>
      <c r="O2233" t="s">
        <v>362</v>
      </c>
      <c r="P2233">
        <v>264</v>
      </c>
      <c r="Q2233" t="s">
        <v>820</v>
      </c>
      <c r="R2233" t="s">
        <v>362</v>
      </c>
      <c r="T2233" t="s">
        <v>217</v>
      </c>
      <c r="U2233" t="s">
        <v>9755</v>
      </c>
      <c r="V2233">
        <v>2</v>
      </c>
      <c r="W2233">
        <v>2</v>
      </c>
      <c r="X2233" t="s">
        <v>218</v>
      </c>
      <c r="Z2233" t="s">
        <v>219</v>
      </c>
      <c r="AC2233">
        <v>0</v>
      </c>
      <c r="AE2233">
        <v>0</v>
      </c>
      <c r="AI2233" t="s">
        <v>220</v>
      </c>
      <c r="AJ2233" t="s">
        <v>221</v>
      </c>
      <c r="AK2233" s="15">
        <v>44167</v>
      </c>
      <c r="AL2233">
        <v>3510.02</v>
      </c>
      <c r="AM2233">
        <f t="shared" si="102"/>
        <v>61</v>
      </c>
      <c r="AN2233" t="str">
        <f t="shared" si="103"/>
        <v>59-63</v>
      </c>
      <c r="AO2233" t="str">
        <f t="shared" si="104"/>
        <v>2.000 a 3.999</v>
      </c>
    </row>
    <row r="2234" spans="1:41" x14ac:dyDescent="0.25">
      <c r="A2234" t="s">
        <v>7633</v>
      </c>
      <c r="B2234" t="s">
        <v>239</v>
      </c>
      <c r="C2234">
        <v>412853</v>
      </c>
      <c r="D2234">
        <v>49996339653</v>
      </c>
      <c r="E2234" t="s">
        <v>7634</v>
      </c>
      <c r="F2234" t="s">
        <v>233</v>
      </c>
      <c r="G2234" t="s">
        <v>7635</v>
      </c>
      <c r="H2234" t="s">
        <v>225</v>
      </c>
      <c r="I2234" t="s">
        <v>212</v>
      </c>
      <c r="K2234" t="s">
        <v>213</v>
      </c>
      <c r="L2234" t="s">
        <v>637</v>
      </c>
      <c r="M2234">
        <v>771</v>
      </c>
      <c r="N2234" t="s">
        <v>303</v>
      </c>
      <c r="O2234" t="s">
        <v>283</v>
      </c>
      <c r="P2234">
        <v>746</v>
      </c>
      <c r="Q2234" t="s">
        <v>289</v>
      </c>
      <c r="R2234" t="s">
        <v>283</v>
      </c>
      <c r="T2234" t="s">
        <v>327</v>
      </c>
      <c r="U2234" t="s">
        <v>9755</v>
      </c>
      <c r="V2234">
        <v>4</v>
      </c>
      <c r="W2234">
        <v>16</v>
      </c>
      <c r="X2234" t="s">
        <v>218</v>
      </c>
      <c r="Z2234" t="s">
        <v>219</v>
      </c>
      <c r="AC2234">
        <v>0</v>
      </c>
      <c r="AE2234">
        <v>0</v>
      </c>
      <c r="AI2234" t="s">
        <v>220</v>
      </c>
      <c r="AJ2234" t="s">
        <v>221</v>
      </c>
      <c r="AK2234" s="15">
        <v>31875</v>
      </c>
      <c r="AL2234">
        <v>5407.92</v>
      </c>
      <c r="AM2234">
        <f t="shared" si="102"/>
        <v>58</v>
      </c>
      <c r="AN2234" t="str">
        <f t="shared" si="103"/>
        <v>54-58</v>
      </c>
      <c r="AO2234" t="str">
        <f t="shared" si="104"/>
        <v>4.000 a 5.999</v>
      </c>
    </row>
    <row r="2235" spans="1:41" x14ac:dyDescent="0.25">
      <c r="A2235" t="s">
        <v>7636</v>
      </c>
      <c r="B2235" t="s">
        <v>239</v>
      </c>
      <c r="C2235">
        <v>1365416</v>
      </c>
      <c r="D2235">
        <v>80728936615</v>
      </c>
      <c r="E2235" t="s">
        <v>7637</v>
      </c>
      <c r="F2235" t="s">
        <v>233</v>
      </c>
      <c r="G2235" t="s">
        <v>7638</v>
      </c>
      <c r="H2235" t="s">
        <v>225</v>
      </c>
      <c r="I2235" t="s">
        <v>212</v>
      </c>
      <c r="K2235" t="s">
        <v>213</v>
      </c>
      <c r="L2235" t="s">
        <v>261</v>
      </c>
      <c r="M2235">
        <v>746</v>
      </c>
      <c r="N2235" t="s">
        <v>289</v>
      </c>
      <c r="O2235" t="s">
        <v>283</v>
      </c>
      <c r="P2235">
        <v>746</v>
      </c>
      <c r="Q2235" t="s">
        <v>289</v>
      </c>
      <c r="R2235" t="s">
        <v>283</v>
      </c>
      <c r="T2235" t="s">
        <v>230</v>
      </c>
      <c r="U2235" t="s">
        <v>9756</v>
      </c>
      <c r="V2235">
        <v>4</v>
      </c>
      <c r="W2235">
        <v>13</v>
      </c>
      <c r="X2235" t="s">
        <v>381</v>
      </c>
      <c r="Z2235" t="s">
        <v>219</v>
      </c>
      <c r="AB2235" t="s">
        <v>382</v>
      </c>
      <c r="AC2235">
        <v>0</v>
      </c>
      <c r="AE2235">
        <v>26443</v>
      </c>
      <c r="AF2235" t="s">
        <v>383</v>
      </c>
      <c r="AG2235" t="s">
        <v>7639</v>
      </c>
      <c r="AH2235" t="s">
        <v>219</v>
      </c>
      <c r="AI2235" t="s">
        <v>220</v>
      </c>
      <c r="AJ2235" t="s">
        <v>221</v>
      </c>
      <c r="AK2235" s="15">
        <v>37591</v>
      </c>
      <c r="AL2235">
        <v>22635.9</v>
      </c>
      <c r="AM2235">
        <f t="shared" si="102"/>
        <v>54</v>
      </c>
      <c r="AN2235" t="str">
        <f t="shared" si="103"/>
        <v>54-58</v>
      </c>
      <c r="AO2235" t="str">
        <f t="shared" si="104"/>
        <v>20.000 ou mais</v>
      </c>
    </row>
    <row r="2236" spans="1:41" x14ac:dyDescent="0.25">
      <c r="A2236" t="s">
        <v>7640</v>
      </c>
      <c r="B2236" t="s">
        <v>239</v>
      </c>
      <c r="C2236">
        <v>1854706</v>
      </c>
      <c r="D2236">
        <v>63919060687</v>
      </c>
      <c r="E2236" t="s">
        <v>7641</v>
      </c>
      <c r="F2236" t="s">
        <v>233</v>
      </c>
      <c r="G2236" t="s">
        <v>7642</v>
      </c>
      <c r="H2236" t="s">
        <v>225</v>
      </c>
      <c r="I2236" t="s">
        <v>212</v>
      </c>
      <c r="K2236" t="s">
        <v>213</v>
      </c>
      <c r="M2236">
        <v>478</v>
      </c>
      <c r="N2236" t="s">
        <v>1195</v>
      </c>
      <c r="O2236" t="s">
        <v>244</v>
      </c>
      <c r="P2236">
        <v>211</v>
      </c>
      <c r="Q2236" t="s">
        <v>245</v>
      </c>
      <c r="R2236" t="s">
        <v>244</v>
      </c>
      <c r="T2236" t="s">
        <v>230</v>
      </c>
      <c r="U2236" t="s">
        <v>9754</v>
      </c>
      <c r="V2236">
        <v>4</v>
      </c>
      <c r="W2236">
        <v>8</v>
      </c>
      <c r="X2236" t="s">
        <v>218</v>
      </c>
      <c r="Z2236" t="s">
        <v>219</v>
      </c>
      <c r="AC2236">
        <v>0</v>
      </c>
      <c r="AE2236">
        <v>0</v>
      </c>
      <c r="AI2236" t="s">
        <v>220</v>
      </c>
      <c r="AJ2236" t="s">
        <v>221</v>
      </c>
      <c r="AK2236" s="15">
        <v>40617</v>
      </c>
      <c r="AL2236">
        <v>10753.44</v>
      </c>
      <c r="AM2236">
        <f t="shared" si="102"/>
        <v>56</v>
      </c>
      <c r="AN2236" t="str">
        <f t="shared" si="103"/>
        <v>54-58</v>
      </c>
      <c r="AO2236" t="str">
        <f t="shared" si="104"/>
        <v>10.000 a 11.999</v>
      </c>
    </row>
    <row r="2237" spans="1:41" x14ac:dyDescent="0.25">
      <c r="A2237" t="s">
        <v>7643</v>
      </c>
      <c r="B2237" t="s">
        <v>207</v>
      </c>
      <c r="C2237">
        <v>3057250</v>
      </c>
      <c r="D2237">
        <v>9575560639</v>
      </c>
      <c r="E2237" t="s">
        <v>7644</v>
      </c>
      <c r="F2237" t="s">
        <v>233</v>
      </c>
      <c r="G2237" t="s">
        <v>7645</v>
      </c>
      <c r="H2237" t="s">
        <v>225</v>
      </c>
      <c r="I2237" t="s">
        <v>212</v>
      </c>
      <c r="K2237" t="s">
        <v>213</v>
      </c>
      <c r="M2237">
        <v>414</v>
      </c>
      <c r="N2237" t="s">
        <v>587</v>
      </c>
      <c r="O2237" t="s">
        <v>215</v>
      </c>
      <c r="P2237">
        <v>414</v>
      </c>
      <c r="Q2237" t="s">
        <v>587</v>
      </c>
      <c r="R2237" t="s">
        <v>215</v>
      </c>
      <c r="T2237" t="s">
        <v>217</v>
      </c>
      <c r="U2237" t="s">
        <v>9755</v>
      </c>
      <c r="V2237">
        <v>3</v>
      </c>
      <c r="W2237">
        <v>3</v>
      </c>
      <c r="X2237" t="s">
        <v>218</v>
      </c>
      <c r="Z2237" t="s">
        <v>219</v>
      </c>
      <c r="AC2237">
        <v>0</v>
      </c>
      <c r="AE2237">
        <v>0</v>
      </c>
      <c r="AI2237" t="s">
        <v>220</v>
      </c>
      <c r="AJ2237" t="s">
        <v>221</v>
      </c>
      <c r="AK2237" s="15">
        <v>43293</v>
      </c>
      <c r="AL2237">
        <v>3707.09</v>
      </c>
      <c r="AM2237">
        <f t="shared" si="102"/>
        <v>33</v>
      </c>
      <c r="AN2237" t="str">
        <f t="shared" si="103"/>
        <v>29-33</v>
      </c>
      <c r="AO2237" t="str">
        <f t="shared" si="104"/>
        <v>2.000 a 3.999</v>
      </c>
    </row>
    <row r="2238" spans="1:41" x14ac:dyDescent="0.25">
      <c r="A2238" t="s">
        <v>7646</v>
      </c>
      <c r="B2238" t="s">
        <v>207</v>
      </c>
      <c r="C2238">
        <v>1974455</v>
      </c>
      <c r="D2238">
        <v>6689010635</v>
      </c>
      <c r="E2238" t="s">
        <v>7647</v>
      </c>
      <c r="F2238" t="s">
        <v>233</v>
      </c>
      <c r="G2238" t="s">
        <v>7648</v>
      </c>
      <c r="H2238" t="s">
        <v>211</v>
      </c>
      <c r="I2238" t="s">
        <v>212</v>
      </c>
      <c r="K2238" t="s">
        <v>213</v>
      </c>
      <c r="M2238">
        <v>787</v>
      </c>
      <c r="N2238" t="s">
        <v>1709</v>
      </c>
      <c r="O2238" t="s">
        <v>669</v>
      </c>
      <c r="P2238">
        <v>301</v>
      </c>
      <c r="Q2238" t="s">
        <v>297</v>
      </c>
      <c r="R2238" t="s">
        <v>298</v>
      </c>
      <c r="T2238" t="s">
        <v>217</v>
      </c>
      <c r="U2238" t="s">
        <v>9755</v>
      </c>
      <c r="V2238">
        <v>4</v>
      </c>
      <c r="W2238">
        <v>7</v>
      </c>
      <c r="X2238" t="s">
        <v>218</v>
      </c>
      <c r="Z2238" t="s">
        <v>219</v>
      </c>
      <c r="AC2238">
        <v>0</v>
      </c>
      <c r="AE2238">
        <v>0</v>
      </c>
      <c r="AI2238" t="s">
        <v>220</v>
      </c>
      <c r="AJ2238" t="s">
        <v>221</v>
      </c>
      <c r="AK2238" s="15">
        <v>41197</v>
      </c>
      <c r="AL2238">
        <v>4488.6000000000004</v>
      </c>
      <c r="AM2238">
        <f t="shared" si="102"/>
        <v>39</v>
      </c>
      <c r="AN2238" t="str">
        <f t="shared" si="103"/>
        <v>39-43</v>
      </c>
      <c r="AO2238" t="str">
        <f t="shared" si="104"/>
        <v>4.000 a 5.999</v>
      </c>
    </row>
    <row r="2239" spans="1:41" x14ac:dyDescent="0.25">
      <c r="A2239" t="s">
        <v>7649</v>
      </c>
      <c r="B2239" t="s">
        <v>207</v>
      </c>
      <c r="C2239">
        <v>411259</v>
      </c>
      <c r="D2239">
        <v>21164819615</v>
      </c>
      <c r="E2239" t="s">
        <v>7650</v>
      </c>
      <c r="F2239" t="s">
        <v>233</v>
      </c>
      <c r="G2239" t="s">
        <v>7651</v>
      </c>
      <c r="H2239" t="s">
        <v>225</v>
      </c>
      <c r="I2239" t="s">
        <v>212</v>
      </c>
      <c r="K2239" t="s">
        <v>213</v>
      </c>
      <c r="L2239" t="s">
        <v>7652</v>
      </c>
      <c r="M2239">
        <v>694</v>
      </c>
      <c r="N2239" t="s">
        <v>1394</v>
      </c>
      <c r="O2239" t="s">
        <v>228</v>
      </c>
      <c r="P2239">
        <v>59</v>
      </c>
      <c r="Q2239" t="s">
        <v>251</v>
      </c>
      <c r="R2239" t="s">
        <v>215</v>
      </c>
      <c r="T2239" t="s">
        <v>499</v>
      </c>
      <c r="U2239" t="s">
        <v>9754</v>
      </c>
      <c r="V2239">
        <v>4</v>
      </c>
      <c r="W2239">
        <v>16</v>
      </c>
      <c r="X2239" t="s">
        <v>218</v>
      </c>
      <c r="Z2239" t="s">
        <v>219</v>
      </c>
      <c r="AC2239">
        <v>0</v>
      </c>
      <c r="AE2239">
        <v>0</v>
      </c>
      <c r="AI2239" t="s">
        <v>220</v>
      </c>
      <c r="AJ2239" t="s">
        <v>221</v>
      </c>
      <c r="AK2239" s="15">
        <v>29768</v>
      </c>
      <c r="AL2239">
        <v>7597.48</v>
      </c>
      <c r="AM2239">
        <f t="shared" si="102"/>
        <v>70</v>
      </c>
      <c r="AN2239" t="str">
        <f t="shared" si="103"/>
        <v>69 ou mais</v>
      </c>
      <c r="AO2239" t="str">
        <f t="shared" si="104"/>
        <v>6.000 a 7.999</v>
      </c>
    </row>
    <row r="2240" spans="1:41" x14ac:dyDescent="0.25">
      <c r="A2240" t="s">
        <v>7653</v>
      </c>
      <c r="B2240" t="s">
        <v>239</v>
      </c>
      <c r="C2240">
        <v>2178812</v>
      </c>
      <c r="D2240">
        <v>80758878672</v>
      </c>
      <c r="E2240" t="s">
        <v>7654</v>
      </c>
      <c r="F2240" t="s">
        <v>233</v>
      </c>
      <c r="G2240" t="s">
        <v>7655</v>
      </c>
      <c r="H2240" t="s">
        <v>225</v>
      </c>
      <c r="I2240" t="s">
        <v>212</v>
      </c>
      <c r="K2240" t="s">
        <v>213</v>
      </c>
      <c r="L2240" t="s">
        <v>261</v>
      </c>
      <c r="M2240">
        <v>771</v>
      </c>
      <c r="N2240" t="s">
        <v>303</v>
      </c>
      <c r="O2240" t="s">
        <v>283</v>
      </c>
      <c r="P2240">
        <v>746</v>
      </c>
      <c r="Q2240" t="s">
        <v>289</v>
      </c>
      <c r="R2240" t="s">
        <v>283</v>
      </c>
      <c r="T2240" t="s">
        <v>217</v>
      </c>
      <c r="U2240" t="s">
        <v>9756</v>
      </c>
      <c r="V2240">
        <v>4</v>
      </c>
      <c r="W2240">
        <v>12</v>
      </c>
      <c r="X2240" t="s">
        <v>218</v>
      </c>
      <c r="Z2240" t="s">
        <v>219</v>
      </c>
      <c r="AC2240">
        <v>0</v>
      </c>
      <c r="AE2240">
        <v>0</v>
      </c>
      <c r="AI2240" t="s">
        <v>220</v>
      </c>
      <c r="AJ2240" t="s">
        <v>221</v>
      </c>
      <c r="AK2240" s="15">
        <v>37554</v>
      </c>
      <c r="AL2240">
        <v>20820.3</v>
      </c>
      <c r="AM2240">
        <f t="shared" si="102"/>
        <v>52</v>
      </c>
      <c r="AN2240" t="str">
        <f t="shared" si="103"/>
        <v>49-53</v>
      </c>
      <c r="AO2240" t="str">
        <f t="shared" si="104"/>
        <v>20.000 ou mais</v>
      </c>
    </row>
    <row r="2241" spans="1:41" x14ac:dyDescent="0.25">
      <c r="A2241" t="s">
        <v>7656</v>
      </c>
      <c r="B2241" t="s">
        <v>207</v>
      </c>
      <c r="C2241">
        <v>412079</v>
      </c>
      <c r="D2241">
        <v>12078794104</v>
      </c>
      <c r="E2241" t="s">
        <v>7657</v>
      </c>
      <c r="F2241" t="s">
        <v>233</v>
      </c>
      <c r="G2241" t="s">
        <v>7658</v>
      </c>
      <c r="H2241" t="s">
        <v>335</v>
      </c>
      <c r="I2241" t="s">
        <v>212</v>
      </c>
      <c r="K2241" t="s">
        <v>213</v>
      </c>
      <c r="L2241" t="s">
        <v>261</v>
      </c>
      <c r="M2241">
        <v>869</v>
      </c>
      <c r="N2241" t="s">
        <v>1140</v>
      </c>
      <c r="O2241" t="s">
        <v>215</v>
      </c>
      <c r="P2241">
        <v>80</v>
      </c>
      <c r="Q2241" t="s">
        <v>461</v>
      </c>
      <c r="R2241" t="s">
        <v>215</v>
      </c>
      <c r="T2241" t="s">
        <v>449</v>
      </c>
      <c r="U2241" t="s">
        <v>9753</v>
      </c>
      <c r="V2241">
        <v>4</v>
      </c>
      <c r="W2241">
        <v>16</v>
      </c>
      <c r="X2241" t="s">
        <v>218</v>
      </c>
      <c r="Z2241" t="s">
        <v>219</v>
      </c>
      <c r="AC2241">
        <v>0</v>
      </c>
      <c r="AE2241">
        <v>0</v>
      </c>
      <c r="AI2241" t="s">
        <v>220</v>
      </c>
      <c r="AJ2241" t="s">
        <v>221</v>
      </c>
      <c r="AK2241" s="15">
        <v>29628</v>
      </c>
      <c r="AL2241">
        <v>4409.5200000000004</v>
      </c>
      <c r="AM2241">
        <f t="shared" si="102"/>
        <v>67</v>
      </c>
      <c r="AN2241" t="str">
        <f t="shared" si="103"/>
        <v>64-68</v>
      </c>
      <c r="AO2241" t="str">
        <f t="shared" si="104"/>
        <v>4.000 a 5.999</v>
      </c>
    </row>
    <row r="2242" spans="1:41" x14ac:dyDescent="0.25">
      <c r="A2242" t="s">
        <v>7659</v>
      </c>
      <c r="B2242" t="s">
        <v>239</v>
      </c>
      <c r="C2242">
        <v>1930867</v>
      </c>
      <c r="D2242">
        <v>4813906427</v>
      </c>
      <c r="E2242" t="s">
        <v>7058</v>
      </c>
      <c r="F2242" t="s">
        <v>233</v>
      </c>
      <c r="G2242" t="s">
        <v>7660</v>
      </c>
      <c r="H2242" t="s">
        <v>211</v>
      </c>
      <c r="I2242" t="s">
        <v>212</v>
      </c>
      <c r="K2242" t="s">
        <v>1262</v>
      </c>
      <c r="M2242">
        <v>771</v>
      </c>
      <c r="N2242" t="s">
        <v>303</v>
      </c>
      <c r="O2242" t="s">
        <v>283</v>
      </c>
      <c r="P2242">
        <v>746</v>
      </c>
      <c r="Q2242" t="s">
        <v>289</v>
      </c>
      <c r="R2242" t="s">
        <v>283</v>
      </c>
      <c r="T2242" t="s">
        <v>230</v>
      </c>
      <c r="U2242" t="s">
        <v>9756</v>
      </c>
      <c r="V2242">
        <v>2</v>
      </c>
      <c r="W2242">
        <v>3</v>
      </c>
      <c r="X2242" t="s">
        <v>218</v>
      </c>
      <c r="Z2242" t="s">
        <v>219</v>
      </c>
      <c r="AC2242">
        <v>0</v>
      </c>
      <c r="AE2242">
        <v>0</v>
      </c>
      <c r="AI2242" t="s">
        <v>220</v>
      </c>
      <c r="AJ2242" t="s">
        <v>304</v>
      </c>
      <c r="AK2242" s="15">
        <v>43746</v>
      </c>
      <c r="AL2242">
        <v>9625.5300000000007</v>
      </c>
      <c r="AM2242">
        <f t="shared" si="102"/>
        <v>39</v>
      </c>
      <c r="AN2242" t="str">
        <f t="shared" si="103"/>
        <v>39-43</v>
      </c>
      <c r="AO2242" t="str">
        <f t="shared" si="104"/>
        <v>8.000 a 9.999</v>
      </c>
    </row>
    <row r="2243" spans="1:41" x14ac:dyDescent="0.25">
      <c r="A2243" t="s">
        <v>7661</v>
      </c>
      <c r="B2243" t="s">
        <v>239</v>
      </c>
      <c r="C2243">
        <v>1362303</v>
      </c>
      <c r="D2243">
        <v>48569232691</v>
      </c>
      <c r="E2243" t="s">
        <v>7662</v>
      </c>
      <c r="F2243" t="s">
        <v>233</v>
      </c>
      <c r="G2243" t="s">
        <v>7663</v>
      </c>
      <c r="H2243" t="s">
        <v>225</v>
      </c>
      <c r="I2243" t="s">
        <v>212</v>
      </c>
      <c r="K2243" t="s">
        <v>213</v>
      </c>
      <c r="L2243" t="s">
        <v>2812</v>
      </c>
      <c r="M2243">
        <v>771</v>
      </c>
      <c r="N2243" t="s">
        <v>303</v>
      </c>
      <c r="O2243" t="s">
        <v>283</v>
      </c>
      <c r="P2243">
        <v>746</v>
      </c>
      <c r="Q2243" t="s">
        <v>289</v>
      </c>
      <c r="R2243" t="s">
        <v>283</v>
      </c>
      <c r="T2243" t="s">
        <v>252</v>
      </c>
      <c r="U2243" t="s">
        <v>9755</v>
      </c>
      <c r="V2243">
        <v>4</v>
      </c>
      <c r="W2243">
        <v>13</v>
      </c>
      <c r="X2243" t="s">
        <v>218</v>
      </c>
      <c r="Z2243" t="s">
        <v>219</v>
      </c>
      <c r="AC2243">
        <v>0</v>
      </c>
      <c r="AE2243">
        <v>0</v>
      </c>
      <c r="AI2243" t="s">
        <v>220</v>
      </c>
      <c r="AJ2243" t="s">
        <v>221</v>
      </c>
      <c r="AK2243" s="15">
        <v>37522</v>
      </c>
      <c r="AL2243">
        <v>8430.24</v>
      </c>
      <c r="AM2243">
        <f t="shared" ref="AM2243:AM2306" si="105">(YEAR($AR$3))-YEAR(E2243)</f>
        <v>56</v>
      </c>
      <c r="AN2243" t="str">
        <f t="shared" ref="AN2243:AN2306" si="106">VLOOKUP(AM2243,$AT$3:$AU$14,2,1)</f>
        <v>54-58</v>
      </c>
      <c r="AO2243" t="str">
        <f t="shared" ref="AO2243:AO2306" si="107">VLOOKUP(AL2243,$AV$3:$AW$13,2,1)</f>
        <v>8.000 a 9.999</v>
      </c>
    </row>
    <row r="2244" spans="1:41" x14ac:dyDescent="0.25">
      <c r="A2244" t="s">
        <v>7664</v>
      </c>
      <c r="B2244" t="s">
        <v>207</v>
      </c>
      <c r="C2244">
        <v>413445</v>
      </c>
      <c r="D2244">
        <v>26291690659</v>
      </c>
      <c r="E2244" t="s">
        <v>7665</v>
      </c>
      <c r="F2244" t="s">
        <v>233</v>
      </c>
      <c r="G2244" t="s">
        <v>7666</v>
      </c>
      <c r="H2244" t="s">
        <v>335</v>
      </c>
      <c r="I2244" t="s">
        <v>212</v>
      </c>
      <c r="K2244" t="s">
        <v>213</v>
      </c>
      <c r="L2244" t="s">
        <v>261</v>
      </c>
      <c r="M2244">
        <v>298</v>
      </c>
      <c r="N2244" t="s">
        <v>554</v>
      </c>
      <c r="O2244" t="s">
        <v>362</v>
      </c>
      <c r="P2244">
        <v>298</v>
      </c>
      <c r="Q2244" t="s">
        <v>554</v>
      </c>
      <c r="R2244" t="s">
        <v>362</v>
      </c>
      <c r="T2244" t="s">
        <v>499</v>
      </c>
      <c r="U2244" t="s">
        <v>9753</v>
      </c>
      <c r="V2244">
        <v>4</v>
      </c>
      <c r="W2244">
        <v>16</v>
      </c>
      <c r="X2244" t="s">
        <v>218</v>
      </c>
      <c r="Z2244" t="s">
        <v>219</v>
      </c>
      <c r="AC2244">
        <v>0</v>
      </c>
      <c r="AE2244">
        <v>0</v>
      </c>
      <c r="AI2244" t="s">
        <v>220</v>
      </c>
      <c r="AJ2244" t="s">
        <v>221</v>
      </c>
      <c r="AK2244" s="15">
        <v>32871</v>
      </c>
      <c r="AL2244">
        <v>4932.8900000000003</v>
      </c>
      <c r="AM2244">
        <f t="shared" si="105"/>
        <v>64</v>
      </c>
      <c r="AN2244" t="str">
        <f t="shared" si="106"/>
        <v>64-68</v>
      </c>
      <c r="AO2244" t="str">
        <f t="shared" si="107"/>
        <v>4.000 a 5.999</v>
      </c>
    </row>
    <row r="2245" spans="1:41" x14ac:dyDescent="0.25">
      <c r="A2245" t="s">
        <v>7667</v>
      </c>
      <c r="B2245" t="s">
        <v>207</v>
      </c>
      <c r="C2245">
        <v>1155565</v>
      </c>
      <c r="D2245">
        <v>5597115146</v>
      </c>
      <c r="E2245" t="s">
        <v>7668</v>
      </c>
      <c r="F2245" t="s">
        <v>233</v>
      </c>
      <c r="G2245" t="s">
        <v>7669</v>
      </c>
      <c r="H2245" t="s">
        <v>225</v>
      </c>
      <c r="I2245" t="s">
        <v>212</v>
      </c>
      <c r="K2245" t="s">
        <v>1373</v>
      </c>
      <c r="M2245">
        <v>165</v>
      </c>
      <c r="N2245" t="s">
        <v>2946</v>
      </c>
      <c r="O2245" t="s">
        <v>215</v>
      </c>
      <c r="P2245">
        <v>443</v>
      </c>
      <c r="Q2245" t="s">
        <v>2068</v>
      </c>
      <c r="R2245" t="s">
        <v>215</v>
      </c>
      <c r="T2245" t="s">
        <v>217</v>
      </c>
      <c r="U2245" t="s">
        <v>9756</v>
      </c>
      <c r="V2245">
        <v>1</v>
      </c>
      <c r="W2245">
        <v>2</v>
      </c>
      <c r="X2245" t="s">
        <v>218</v>
      </c>
      <c r="Z2245" t="s">
        <v>219</v>
      </c>
      <c r="AC2245">
        <v>0</v>
      </c>
      <c r="AE2245">
        <v>0</v>
      </c>
      <c r="AI2245" t="s">
        <v>220</v>
      </c>
      <c r="AJ2245" t="s">
        <v>221</v>
      </c>
      <c r="AK2245" s="15">
        <v>44105</v>
      </c>
      <c r="AL2245">
        <v>5646.82</v>
      </c>
      <c r="AM2245">
        <f t="shared" si="105"/>
        <v>25</v>
      </c>
      <c r="AN2245" t="str">
        <f t="shared" si="106"/>
        <v>24-28</v>
      </c>
      <c r="AO2245" t="str">
        <f t="shared" si="107"/>
        <v>4.000 a 5.999</v>
      </c>
    </row>
    <row r="2246" spans="1:41" x14ac:dyDescent="0.25">
      <c r="A2246" t="s">
        <v>7670</v>
      </c>
      <c r="B2246" t="s">
        <v>239</v>
      </c>
      <c r="C2246">
        <v>1437482</v>
      </c>
      <c r="D2246">
        <v>35165650634</v>
      </c>
      <c r="E2246" t="s">
        <v>7671</v>
      </c>
      <c r="F2246" t="s">
        <v>233</v>
      </c>
      <c r="G2246" t="s">
        <v>7672</v>
      </c>
      <c r="H2246" t="s">
        <v>225</v>
      </c>
      <c r="I2246" t="s">
        <v>212</v>
      </c>
      <c r="K2246" t="s">
        <v>213</v>
      </c>
      <c r="L2246" t="s">
        <v>235</v>
      </c>
      <c r="M2246">
        <v>746</v>
      </c>
      <c r="N2246" t="s">
        <v>289</v>
      </c>
      <c r="O2246" t="s">
        <v>283</v>
      </c>
      <c r="P2246">
        <v>746</v>
      </c>
      <c r="Q2246" t="s">
        <v>289</v>
      </c>
      <c r="R2246" t="s">
        <v>283</v>
      </c>
      <c r="T2246" t="s">
        <v>217</v>
      </c>
      <c r="U2246" t="s">
        <v>9756</v>
      </c>
      <c r="V2246">
        <v>4</v>
      </c>
      <c r="W2246">
        <v>12</v>
      </c>
      <c r="X2246" t="s">
        <v>218</v>
      </c>
      <c r="Z2246" t="s">
        <v>219</v>
      </c>
      <c r="AB2246" t="s">
        <v>2129</v>
      </c>
      <c r="AC2246">
        <v>0</v>
      </c>
      <c r="AE2246">
        <v>0</v>
      </c>
      <c r="AG2246" t="s">
        <v>7673</v>
      </c>
      <c r="AH2246" t="s">
        <v>7674</v>
      </c>
      <c r="AI2246" t="s">
        <v>220</v>
      </c>
      <c r="AJ2246" t="s">
        <v>221</v>
      </c>
      <c r="AK2246" s="15">
        <v>37985</v>
      </c>
      <c r="AL2246">
        <v>0</v>
      </c>
      <c r="AM2246">
        <f t="shared" si="105"/>
        <v>63</v>
      </c>
      <c r="AN2246" t="str">
        <f t="shared" si="106"/>
        <v>59-63</v>
      </c>
      <c r="AO2246" t="str">
        <f t="shared" si="107"/>
        <v>até 1.999</v>
      </c>
    </row>
    <row r="2247" spans="1:41" x14ac:dyDescent="0.25">
      <c r="A2247" t="s">
        <v>7675</v>
      </c>
      <c r="B2247" t="s">
        <v>207</v>
      </c>
      <c r="C2247">
        <v>2831359</v>
      </c>
      <c r="D2247">
        <v>4574965681</v>
      </c>
      <c r="E2247" t="s">
        <v>7676</v>
      </c>
      <c r="F2247" t="s">
        <v>233</v>
      </c>
      <c r="G2247" t="s">
        <v>7677</v>
      </c>
      <c r="H2247" t="s">
        <v>225</v>
      </c>
      <c r="I2247" t="s">
        <v>212</v>
      </c>
      <c r="K2247" t="s">
        <v>213</v>
      </c>
      <c r="M2247">
        <v>715</v>
      </c>
      <c r="N2247" t="s">
        <v>846</v>
      </c>
      <c r="O2247" t="s">
        <v>228</v>
      </c>
      <c r="P2247">
        <v>581</v>
      </c>
      <c r="Q2247" t="s">
        <v>455</v>
      </c>
      <c r="R2247" t="s">
        <v>228</v>
      </c>
      <c r="T2247" t="s">
        <v>217</v>
      </c>
      <c r="U2247" t="s">
        <v>9756</v>
      </c>
      <c r="V2247">
        <v>4</v>
      </c>
      <c r="W2247">
        <v>4</v>
      </c>
      <c r="X2247" t="s">
        <v>218</v>
      </c>
      <c r="Z2247" t="s">
        <v>219</v>
      </c>
      <c r="AC2247">
        <v>0</v>
      </c>
      <c r="AE2247">
        <v>0</v>
      </c>
      <c r="AI2247" t="s">
        <v>220</v>
      </c>
      <c r="AJ2247" t="s">
        <v>221</v>
      </c>
      <c r="AK2247" s="15">
        <v>40515</v>
      </c>
      <c r="AL2247">
        <v>6837.25</v>
      </c>
      <c r="AM2247">
        <f t="shared" si="105"/>
        <v>41</v>
      </c>
      <c r="AN2247" t="str">
        <f t="shared" si="106"/>
        <v>39-43</v>
      </c>
      <c r="AO2247" t="str">
        <f t="shared" si="107"/>
        <v>6.000 a 7.999</v>
      </c>
    </row>
    <row r="2248" spans="1:41" x14ac:dyDescent="0.25">
      <c r="A2248" t="s">
        <v>7678</v>
      </c>
      <c r="B2248" t="s">
        <v>207</v>
      </c>
      <c r="C2248">
        <v>2319893</v>
      </c>
      <c r="D2248">
        <v>91205344691</v>
      </c>
      <c r="E2248" t="s">
        <v>7679</v>
      </c>
      <c r="F2248" t="s">
        <v>233</v>
      </c>
      <c r="G2248" t="s">
        <v>7680</v>
      </c>
      <c r="H2248" t="s">
        <v>211</v>
      </c>
      <c r="I2248" t="s">
        <v>212</v>
      </c>
      <c r="K2248" t="s">
        <v>213</v>
      </c>
      <c r="M2248">
        <v>177</v>
      </c>
      <c r="N2248" t="s">
        <v>5312</v>
      </c>
      <c r="O2248" t="s">
        <v>215</v>
      </c>
      <c r="P2248">
        <v>131</v>
      </c>
      <c r="Q2248" t="s">
        <v>357</v>
      </c>
      <c r="R2248" t="s">
        <v>215</v>
      </c>
      <c r="T2248" t="s">
        <v>217</v>
      </c>
      <c r="U2248" t="s">
        <v>9754</v>
      </c>
      <c r="V2248">
        <v>4</v>
      </c>
      <c r="W2248">
        <v>5</v>
      </c>
      <c r="X2248" t="s">
        <v>218</v>
      </c>
      <c r="Z2248" t="s">
        <v>219</v>
      </c>
      <c r="AC2248">
        <v>0</v>
      </c>
      <c r="AE2248">
        <v>0</v>
      </c>
      <c r="AI2248" t="s">
        <v>220</v>
      </c>
      <c r="AJ2248" t="s">
        <v>221</v>
      </c>
      <c r="AK2248" s="15">
        <v>42534</v>
      </c>
      <c r="AL2248">
        <v>3575.95</v>
      </c>
      <c r="AM2248">
        <f t="shared" si="105"/>
        <v>48</v>
      </c>
      <c r="AN2248" t="str">
        <f t="shared" si="106"/>
        <v>44-48</v>
      </c>
      <c r="AO2248" t="str">
        <f t="shared" si="107"/>
        <v>2.000 a 3.999</v>
      </c>
    </row>
    <row r="2249" spans="1:41" x14ac:dyDescent="0.25">
      <c r="A2249" t="s">
        <v>7681</v>
      </c>
      <c r="B2249" t="s">
        <v>207</v>
      </c>
      <c r="C2249">
        <v>1938751</v>
      </c>
      <c r="D2249">
        <v>6875865696</v>
      </c>
      <c r="E2249" t="s">
        <v>6704</v>
      </c>
      <c r="F2249" t="s">
        <v>233</v>
      </c>
      <c r="G2249" t="s">
        <v>7682</v>
      </c>
      <c r="H2249" t="s">
        <v>287</v>
      </c>
      <c r="I2249" t="s">
        <v>212</v>
      </c>
      <c r="K2249" t="s">
        <v>317</v>
      </c>
      <c r="M2249">
        <v>944</v>
      </c>
      <c r="N2249" t="s">
        <v>313</v>
      </c>
      <c r="O2249" t="s">
        <v>215</v>
      </c>
      <c r="P2249">
        <v>944</v>
      </c>
      <c r="Q2249" t="s">
        <v>313</v>
      </c>
      <c r="R2249" t="s">
        <v>215</v>
      </c>
      <c r="T2249" t="s">
        <v>230</v>
      </c>
      <c r="U2249" t="s">
        <v>9755</v>
      </c>
      <c r="V2249">
        <v>4</v>
      </c>
      <c r="W2249">
        <v>8</v>
      </c>
      <c r="X2249" t="s">
        <v>218</v>
      </c>
      <c r="Z2249" t="s">
        <v>219</v>
      </c>
      <c r="AC2249">
        <v>0</v>
      </c>
      <c r="AE2249">
        <v>0</v>
      </c>
      <c r="AI2249" t="s">
        <v>220</v>
      </c>
      <c r="AJ2249" t="s">
        <v>221</v>
      </c>
      <c r="AK2249" s="15">
        <v>41026</v>
      </c>
      <c r="AL2249">
        <v>6109.17</v>
      </c>
      <c r="AM2249">
        <f t="shared" si="105"/>
        <v>38</v>
      </c>
      <c r="AN2249" t="str">
        <f t="shared" si="106"/>
        <v>34-38</v>
      </c>
      <c r="AO2249" t="str">
        <f t="shared" si="107"/>
        <v>6.000 a 7.999</v>
      </c>
    </row>
    <row r="2250" spans="1:41" x14ac:dyDescent="0.25">
      <c r="A2250" t="s">
        <v>7683</v>
      </c>
      <c r="B2250" t="s">
        <v>207</v>
      </c>
      <c r="C2250">
        <v>3287591</v>
      </c>
      <c r="D2250">
        <v>11934400688</v>
      </c>
      <c r="E2250" t="s">
        <v>7684</v>
      </c>
      <c r="F2250" t="s">
        <v>233</v>
      </c>
      <c r="G2250" t="s">
        <v>7685</v>
      </c>
      <c r="H2250" t="s">
        <v>225</v>
      </c>
      <c r="I2250" t="s">
        <v>212</v>
      </c>
      <c r="K2250" t="s">
        <v>213</v>
      </c>
      <c r="M2250">
        <v>1164</v>
      </c>
      <c r="N2250" t="s">
        <v>7686</v>
      </c>
      <c r="O2250" t="s">
        <v>362</v>
      </c>
      <c r="P2250">
        <v>288</v>
      </c>
      <c r="Q2250" t="s">
        <v>979</v>
      </c>
      <c r="R2250" t="s">
        <v>362</v>
      </c>
      <c r="T2250" t="s">
        <v>263</v>
      </c>
      <c r="U2250" t="s">
        <v>9755</v>
      </c>
      <c r="V2250">
        <v>1</v>
      </c>
      <c r="W2250">
        <v>1</v>
      </c>
      <c r="X2250" t="s">
        <v>218</v>
      </c>
      <c r="Z2250" t="s">
        <v>219</v>
      </c>
      <c r="AC2250">
        <v>0</v>
      </c>
      <c r="AE2250">
        <v>0</v>
      </c>
      <c r="AI2250" t="s">
        <v>220</v>
      </c>
      <c r="AJ2250" t="s">
        <v>221</v>
      </c>
      <c r="AK2250" s="15">
        <v>44670</v>
      </c>
      <c r="AL2250">
        <v>4282.18</v>
      </c>
      <c r="AM2250">
        <f t="shared" si="105"/>
        <v>28</v>
      </c>
      <c r="AN2250" t="str">
        <f t="shared" si="106"/>
        <v>24-28</v>
      </c>
      <c r="AO2250" t="str">
        <f t="shared" si="107"/>
        <v>4.000 a 5.999</v>
      </c>
    </row>
    <row r="2251" spans="1:41" x14ac:dyDescent="0.25">
      <c r="A2251" t="s">
        <v>7687</v>
      </c>
      <c r="B2251" t="s">
        <v>239</v>
      </c>
      <c r="C2251">
        <v>1123280</v>
      </c>
      <c r="D2251">
        <v>49847791600</v>
      </c>
      <c r="E2251" t="s">
        <v>7688</v>
      </c>
      <c r="F2251" t="s">
        <v>233</v>
      </c>
      <c r="G2251" t="s">
        <v>7689</v>
      </c>
      <c r="H2251" t="s">
        <v>225</v>
      </c>
      <c r="I2251" t="s">
        <v>212</v>
      </c>
      <c r="K2251" t="s">
        <v>213</v>
      </c>
      <c r="L2251" t="s">
        <v>7690</v>
      </c>
      <c r="M2251">
        <v>765</v>
      </c>
      <c r="N2251" t="s">
        <v>1059</v>
      </c>
      <c r="O2251" t="s">
        <v>283</v>
      </c>
      <c r="P2251">
        <v>746</v>
      </c>
      <c r="Q2251" t="s">
        <v>289</v>
      </c>
      <c r="R2251" t="s">
        <v>283</v>
      </c>
      <c r="T2251" t="s">
        <v>263</v>
      </c>
      <c r="U2251" t="s">
        <v>9756</v>
      </c>
      <c r="V2251">
        <v>1</v>
      </c>
      <c r="W2251">
        <v>16</v>
      </c>
      <c r="X2251" t="s">
        <v>218</v>
      </c>
      <c r="Z2251" t="s">
        <v>219</v>
      </c>
      <c r="AC2251">
        <v>0</v>
      </c>
      <c r="AE2251">
        <v>0</v>
      </c>
      <c r="AI2251" t="s">
        <v>220</v>
      </c>
      <c r="AJ2251" t="s">
        <v>221</v>
      </c>
      <c r="AK2251" s="15">
        <v>34499</v>
      </c>
      <c r="AL2251">
        <v>19030.740000000002</v>
      </c>
      <c r="AM2251">
        <f t="shared" si="105"/>
        <v>58</v>
      </c>
      <c r="AN2251" t="str">
        <f t="shared" si="106"/>
        <v>54-58</v>
      </c>
      <c r="AO2251" t="str">
        <f t="shared" si="107"/>
        <v>18.000 a 19.999</v>
      </c>
    </row>
    <row r="2252" spans="1:41" x14ac:dyDescent="0.25">
      <c r="A2252" t="s">
        <v>7691</v>
      </c>
      <c r="B2252" t="s">
        <v>239</v>
      </c>
      <c r="C2252">
        <v>1123491</v>
      </c>
      <c r="D2252">
        <v>40132684187</v>
      </c>
      <c r="E2252" t="s">
        <v>7692</v>
      </c>
      <c r="F2252" t="s">
        <v>233</v>
      </c>
      <c r="G2252" t="s">
        <v>7693</v>
      </c>
      <c r="H2252" t="s">
        <v>225</v>
      </c>
      <c r="I2252" t="s">
        <v>212</v>
      </c>
      <c r="K2252" t="s">
        <v>242</v>
      </c>
      <c r="L2252" t="s">
        <v>7694</v>
      </c>
      <c r="M2252">
        <v>498</v>
      </c>
      <c r="N2252" t="s">
        <v>423</v>
      </c>
      <c r="O2252" t="s">
        <v>244</v>
      </c>
      <c r="P2252">
        <v>211</v>
      </c>
      <c r="Q2252" t="s">
        <v>245</v>
      </c>
      <c r="R2252" t="s">
        <v>244</v>
      </c>
      <c r="T2252" t="s">
        <v>217</v>
      </c>
      <c r="U2252" t="s">
        <v>9754</v>
      </c>
      <c r="V2252">
        <v>4</v>
      </c>
      <c r="W2252">
        <v>12</v>
      </c>
      <c r="X2252" t="s">
        <v>218</v>
      </c>
      <c r="Z2252" t="s">
        <v>219</v>
      </c>
      <c r="AB2252" t="s">
        <v>320</v>
      </c>
      <c r="AC2252">
        <v>0</v>
      </c>
      <c r="AE2252">
        <v>0</v>
      </c>
      <c r="AG2252" t="s">
        <v>7695</v>
      </c>
      <c r="AH2252" t="s">
        <v>7696</v>
      </c>
      <c r="AI2252" t="s">
        <v>220</v>
      </c>
      <c r="AJ2252" t="s">
        <v>221</v>
      </c>
      <c r="AK2252" s="15">
        <v>34715</v>
      </c>
      <c r="AL2252">
        <v>4785.3500000000004</v>
      </c>
      <c r="AM2252">
        <f t="shared" si="105"/>
        <v>55</v>
      </c>
      <c r="AN2252" t="str">
        <f t="shared" si="106"/>
        <v>54-58</v>
      </c>
      <c r="AO2252" t="str">
        <f t="shared" si="107"/>
        <v>4.000 a 5.999</v>
      </c>
    </row>
    <row r="2253" spans="1:41" x14ac:dyDescent="0.25">
      <c r="A2253" t="s">
        <v>7697</v>
      </c>
      <c r="B2253" t="s">
        <v>207</v>
      </c>
      <c r="C2253">
        <v>2356941</v>
      </c>
      <c r="D2253">
        <v>8584848894</v>
      </c>
      <c r="E2253" t="s">
        <v>7698</v>
      </c>
      <c r="F2253" t="s">
        <v>233</v>
      </c>
      <c r="G2253" t="s">
        <v>7699</v>
      </c>
      <c r="H2253" t="s">
        <v>225</v>
      </c>
      <c r="I2253" t="s">
        <v>212</v>
      </c>
      <c r="K2253" t="s">
        <v>317</v>
      </c>
      <c r="M2253">
        <v>816</v>
      </c>
      <c r="N2253" t="s">
        <v>582</v>
      </c>
      <c r="O2253" t="s">
        <v>215</v>
      </c>
      <c r="P2253">
        <v>808</v>
      </c>
      <c r="Q2253" t="s">
        <v>583</v>
      </c>
      <c r="R2253" t="s">
        <v>215</v>
      </c>
      <c r="T2253" t="s">
        <v>263</v>
      </c>
      <c r="U2253" t="s">
        <v>9756</v>
      </c>
      <c r="V2253">
        <v>3</v>
      </c>
      <c r="W2253">
        <v>4</v>
      </c>
      <c r="X2253" t="s">
        <v>218</v>
      </c>
      <c r="Z2253" t="s">
        <v>219</v>
      </c>
      <c r="AC2253">
        <v>0</v>
      </c>
      <c r="AE2253">
        <v>0</v>
      </c>
      <c r="AI2253" t="s">
        <v>220</v>
      </c>
      <c r="AJ2253" t="s">
        <v>221</v>
      </c>
      <c r="AK2253" s="15">
        <v>42762</v>
      </c>
      <c r="AL2253">
        <v>8858.51</v>
      </c>
      <c r="AM2253">
        <f t="shared" si="105"/>
        <v>57</v>
      </c>
      <c r="AN2253" t="str">
        <f t="shared" si="106"/>
        <v>54-58</v>
      </c>
      <c r="AO2253" t="str">
        <f t="shared" si="107"/>
        <v>8.000 a 9.999</v>
      </c>
    </row>
    <row r="2254" spans="1:41" x14ac:dyDescent="0.25">
      <c r="A2254" t="s">
        <v>7700</v>
      </c>
      <c r="B2254" t="s">
        <v>207</v>
      </c>
      <c r="C2254">
        <v>1035048</v>
      </c>
      <c r="D2254">
        <v>48866768634</v>
      </c>
      <c r="E2254" t="s">
        <v>7701</v>
      </c>
      <c r="F2254" t="s">
        <v>233</v>
      </c>
      <c r="G2254" t="s">
        <v>7702</v>
      </c>
      <c r="H2254" t="s">
        <v>335</v>
      </c>
      <c r="I2254" t="s">
        <v>212</v>
      </c>
      <c r="K2254" t="s">
        <v>213</v>
      </c>
      <c r="L2254" t="s">
        <v>261</v>
      </c>
      <c r="M2254">
        <v>60</v>
      </c>
      <c r="N2254" t="s">
        <v>481</v>
      </c>
      <c r="O2254" t="s">
        <v>215</v>
      </c>
      <c r="P2254">
        <v>59</v>
      </c>
      <c r="Q2254" t="s">
        <v>251</v>
      </c>
      <c r="R2254" t="s">
        <v>215</v>
      </c>
      <c r="T2254" t="s">
        <v>499</v>
      </c>
      <c r="U2254" t="s">
        <v>9753</v>
      </c>
      <c r="V2254">
        <v>4</v>
      </c>
      <c r="W2254">
        <v>16</v>
      </c>
      <c r="X2254" t="s">
        <v>218</v>
      </c>
      <c r="Z2254" t="s">
        <v>219</v>
      </c>
      <c r="AC2254">
        <v>0</v>
      </c>
      <c r="AE2254">
        <v>0</v>
      </c>
      <c r="AI2254" t="s">
        <v>220</v>
      </c>
      <c r="AJ2254" t="s">
        <v>221</v>
      </c>
      <c r="AK2254" s="15">
        <v>33730</v>
      </c>
      <c r="AL2254">
        <v>4189.93</v>
      </c>
      <c r="AM2254">
        <f t="shared" si="105"/>
        <v>59</v>
      </c>
      <c r="AN2254" t="str">
        <f t="shared" si="106"/>
        <v>59-63</v>
      </c>
      <c r="AO2254" t="str">
        <f t="shared" si="107"/>
        <v>4.000 a 5.999</v>
      </c>
    </row>
    <row r="2255" spans="1:41" x14ac:dyDescent="0.25">
      <c r="A2255" t="s">
        <v>7703</v>
      </c>
      <c r="B2255" t="s">
        <v>239</v>
      </c>
      <c r="C2255">
        <v>1854549</v>
      </c>
      <c r="D2255">
        <v>72106891253</v>
      </c>
      <c r="E2255" t="s">
        <v>7704</v>
      </c>
      <c r="F2255" t="s">
        <v>233</v>
      </c>
      <c r="G2255" t="s">
        <v>7705</v>
      </c>
      <c r="H2255" t="s">
        <v>225</v>
      </c>
      <c r="I2255" t="s">
        <v>212</v>
      </c>
      <c r="K2255" t="s">
        <v>242</v>
      </c>
      <c r="M2255">
        <v>216</v>
      </c>
      <c r="N2255" t="s">
        <v>489</v>
      </c>
      <c r="O2255" t="s">
        <v>244</v>
      </c>
      <c r="P2255">
        <v>211</v>
      </c>
      <c r="Q2255" t="s">
        <v>245</v>
      </c>
      <c r="R2255" t="s">
        <v>244</v>
      </c>
      <c r="T2255" t="s">
        <v>217</v>
      </c>
      <c r="U2255" t="s">
        <v>9754</v>
      </c>
      <c r="V2255">
        <v>4</v>
      </c>
      <c r="W2255">
        <v>8</v>
      </c>
      <c r="X2255" t="s">
        <v>218</v>
      </c>
      <c r="Z2255" t="s">
        <v>219</v>
      </c>
      <c r="AC2255">
        <v>0</v>
      </c>
      <c r="AE2255">
        <v>0</v>
      </c>
      <c r="AI2255" t="s">
        <v>220</v>
      </c>
      <c r="AJ2255" t="s">
        <v>221</v>
      </c>
      <c r="AK2255" s="15">
        <v>40617</v>
      </c>
      <c r="AL2255">
        <v>8234.4599999999991</v>
      </c>
      <c r="AM2255">
        <f t="shared" si="105"/>
        <v>40</v>
      </c>
      <c r="AN2255" t="str">
        <f t="shared" si="106"/>
        <v>39-43</v>
      </c>
      <c r="AO2255" t="str">
        <f t="shared" si="107"/>
        <v>8.000 a 9.999</v>
      </c>
    </row>
    <row r="2256" spans="1:41" x14ac:dyDescent="0.25">
      <c r="A2256" t="s">
        <v>7706</v>
      </c>
      <c r="B2256" t="s">
        <v>207</v>
      </c>
      <c r="C2256">
        <v>1984454</v>
      </c>
      <c r="D2256">
        <v>7855027696</v>
      </c>
      <c r="E2256" t="s">
        <v>2796</v>
      </c>
      <c r="F2256" t="s">
        <v>233</v>
      </c>
      <c r="G2256" t="s">
        <v>7707</v>
      </c>
      <c r="H2256" t="s">
        <v>225</v>
      </c>
      <c r="I2256" t="s">
        <v>212</v>
      </c>
      <c r="K2256" t="s">
        <v>213</v>
      </c>
      <c r="M2256">
        <v>871</v>
      </c>
      <c r="N2256" t="s">
        <v>2067</v>
      </c>
      <c r="O2256" t="s">
        <v>215</v>
      </c>
      <c r="P2256">
        <v>443</v>
      </c>
      <c r="Q2256" t="s">
        <v>2068</v>
      </c>
      <c r="R2256" t="s">
        <v>215</v>
      </c>
      <c r="T2256" t="s">
        <v>217</v>
      </c>
      <c r="U2256" t="s">
        <v>9755</v>
      </c>
      <c r="V2256">
        <v>4</v>
      </c>
      <c r="W2256">
        <v>7</v>
      </c>
      <c r="X2256" t="s">
        <v>218</v>
      </c>
      <c r="Z2256" t="s">
        <v>219</v>
      </c>
      <c r="AC2256">
        <v>0</v>
      </c>
      <c r="AE2256">
        <v>0</v>
      </c>
      <c r="AI2256" t="s">
        <v>220</v>
      </c>
      <c r="AJ2256" t="s">
        <v>221</v>
      </c>
      <c r="AK2256" s="15">
        <v>41254</v>
      </c>
      <c r="AL2256">
        <v>4759.43</v>
      </c>
      <c r="AM2256">
        <f t="shared" si="105"/>
        <v>36</v>
      </c>
      <c r="AN2256" t="str">
        <f t="shared" si="106"/>
        <v>34-38</v>
      </c>
      <c r="AO2256" t="str">
        <f t="shared" si="107"/>
        <v>4.000 a 5.999</v>
      </c>
    </row>
    <row r="2257" spans="1:41" x14ac:dyDescent="0.25">
      <c r="A2257" t="s">
        <v>7708</v>
      </c>
      <c r="B2257" t="s">
        <v>207</v>
      </c>
      <c r="C2257">
        <v>1369708</v>
      </c>
      <c r="D2257">
        <v>10147696631</v>
      </c>
      <c r="E2257" t="s">
        <v>7709</v>
      </c>
      <c r="F2257" t="s">
        <v>233</v>
      </c>
      <c r="G2257" t="s">
        <v>7710</v>
      </c>
      <c r="H2257" t="s">
        <v>211</v>
      </c>
      <c r="I2257" t="s">
        <v>212</v>
      </c>
      <c r="K2257" t="s">
        <v>213</v>
      </c>
      <c r="M2257">
        <v>719</v>
      </c>
      <c r="N2257" t="s">
        <v>474</v>
      </c>
      <c r="O2257" t="s">
        <v>228</v>
      </c>
      <c r="P2257">
        <v>585</v>
      </c>
      <c r="Q2257" t="s">
        <v>1033</v>
      </c>
      <c r="R2257" t="s">
        <v>215</v>
      </c>
      <c r="T2257" t="s">
        <v>230</v>
      </c>
      <c r="U2257" t="s">
        <v>9755</v>
      </c>
      <c r="V2257">
        <v>4</v>
      </c>
      <c r="W2257">
        <v>4</v>
      </c>
      <c r="X2257" t="s">
        <v>218</v>
      </c>
      <c r="Z2257" t="s">
        <v>219</v>
      </c>
      <c r="AC2257">
        <v>26254</v>
      </c>
      <c r="AD2257" t="s">
        <v>372</v>
      </c>
      <c r="AE2257">
        <v>0</v>
      </c>
      <c r="AI2257" t="s">
        <v>220</v>
      </c>
      <c r="AJ2257" t="s">
        <v>221</v>
      </c>
      <c r="AK2257" s="15">
        <v>43495</v>
      </c>
      <c r="AL2257">
        <v>4679.12</v>
      </c>
      <c r="AM2257">
        <f t="shared" si="105"/>
        <v>31</v>
      </c>
      <c r="AN2257" t="str">
        <f t="shared" si="106"/>
        <v>29-33</v>
      </c>
      <c r="AO2257" t="str">
        <f t="shared" si="107"/>
        <v>4.000 a 5.999</v>
      </c>
    </row>
    <row r="2258" spans="1:41" x14ac:dyDescent="0.25">
      <c r="A2258" t="s">
        <v>7711</v>
      </c>
      <c r="B2258" t="s">
        <v>207</v>
      </c>
      <c r="C2258">
        <v>3013412</v>
      </c>
      <c r="D2258">
        <v>8872230608</v>
      </c>
      <c r="E2258" t="s">
        <v>7712</v>
      </c>
      <c r="F2258" t="s">
        <v>233</v>
      </c>
      <c r="G2258" t="s">
        <v>7713</v>
      </c>
      <c r="H2258" t="s">
        <v>225</v>
      </c>
      <c r="I2258" t="s">
        <v>212</v>
      </c>
      <c r="K2258" t="s">
        <v>213</v>
      </c>
      <c r="M2258">
        <v>1244</v>
      </c>
      <c r="N2258" t="s">
        <v>493</v>
      </c>
      <c r="O2258" t="s">
        <v>215</v>
      </c>
      <c r="P2258">
        <v>344</v>
      </c>
      <c r="Q2258" t="s">
        <v>494</v>
      </c>
      <c r="R2258" t="s">
        <v>215</v>
      </c>
      <c r="T2258" t="s">
        <v>230</v>
      </c>
      <c r="U2258" t="s">
        <v>9756</v>
      </c>
      <c r="V2258">
        <v>2</v>
      </c>
      <c r="W2258">
        <v>4</v>
      </c>
      <c r="X2258" t="s">
        <v>218</v>
      </c>
      <c r="Z2258" t="s">
        <v>219</v>
      </c>
      <c r="AC2258">
        <v>0</v>
      </c>
      <c r="AE2258">
        <v>0</v>
      </c>
      <c r="AI2258" t="s">
        <v>220</v>
      </c>
      <c r="AJ2258" t="s">
        <v>221</v>
      </c>
      <c r="AK2258" s="15">
        <v>43152</v>
      </c>
      <c r="AL2258">
        <v>7566.58</v>
      </c>
      <c r="AM2258">
        <f t="shared" si="105"/>
        <v>29</v>
      </c>
      <c r="AN2258" t="str">
        <f t="shared" si="106"/>
        <v>29-33</v>
      </c>
      <c r="AO2258" t="str">
        <f t="shared" si="107"/>
        <v>6.000 a 7.999</v>
      </c>
    </row>
    <row r="2259" spans="1:41" x14ac:dyDescent="0.25">
      <c r="A2259" t="s">
        <v>7714</v>
      </c>
      <c r="B2259" t="s">
        <v>207</v>
      </c>
      <c r="C2259">
        <v>3300587</v>
      </c>
      <c r="D2259">
        <v>5158434158</v>
      </c>
      <c r="E2259" t="s">
        <v>7715</v>
      </c>
      <c r="F2259" t="s">
        <v>233</v>
      </c>
      <c r="G2259" t="s">
        <v>7716</v>
      </c>
      <c r="H2259" t="s">
        <v>211</v>
      </c>
      <c r="I2259" t="s">
        <v>212</v>
      </c>
      <c r="K2259" t="s">
        <v>645</v>
      </c>
      <c r="M2259">
        <v>399</v>
      </c>
      <c r="N2259" t="s">
        <v>525</v>
      </c>
      <c r="O2259" t="s">
        <v>298</v>
      </c>
      <c r="P2259">
        <v>399</v>
      </c>
      <c r="Q2259" t="s">
        <v>525</v>
      </c>
      <c r="R2259" t="s">
        <v>298</v>
      </c>
      <c r="T2259" t="s">
        <v>252</v>
      </c>
      <c r="U2259" t="s">
        <v>9755</v>
      </c>
      <c r="V2259">
        <v>1</v>
      </c>
      <c r="W2259">
        <v>1</v>
      </c>
      <c r="X2259" t="s">
        <v>218</v>
      </c>
      <c r="Z2259" t="s">
        <v>219</v>
      </c>
      <c r="AC2259">
        <v>0</v>
      </c>
      <c r="AE2259">
        <v>0</v>
      </c>
      <c r="AI2259" t="s">
        <v>220</v>
      </c>
      <c r="AJ2259" t="s">
        <v>221</v>
      </c>
      <c r="AK2259" s="15">
        <v>44747</v>
      </c>
      <c r="AL2259">
        <v>3058.7</v>
      </c>
      <c r="AM2259">
        <f t="shared" si="105"/>
        <v>27</v>
      </c>
      <c r="AN2259" t="str">
        <f t="shared" si="106"/>
        <v>24-28</v>
      </c>
      <c r="AO2259" t="str">
        <f t="shared" si="107"/>
        <v>2.000 a 3.999</v>
      </c>
    </row>
    <row r="2260" spans="1:41" x14ac:dyDescent="0.25">
      <c r="A2260" t="s">
        <v>7717</v>
      </c>
      <c r="B2260" t="s">
        <v>239</v>
      </c>
      <c r="C2260">
        <v>1434270</v>
      </c>
      <c r="D2260">
        <v>46414258172</v>
      </c>
      <c r="E2260" t="s">
        <v>7718</v>
      </c>
      <c r="F2260" t="s">
        <v>209</v>
      </c>
      <c r="G2260" t="s">
        <v>7719</v>
      </c>
      <c r="H2260" t="s">
        <v>225</v>
      </c>
      <c r="I2260" t="s">
        <v>212</v>
      </c>
      <c r="K2260" t="s">
        <v>242</v>
      </c>
      <c r="L2260" t="s">
        <v>3061</v>
      </c>
      <c r="M2260">
        <v>485</v>
      </c>
      <c r="N2260" t="s">
        <v>411</v>
      </c>
      <c r="O2260" t="s">
        <v>244</v>
      </c>
      <c r="P2260">
        <v>211</v>
      </c>
      <c r="Q2260" t="s">
        <v>245</v>
      </c>
      <c r="R2260" t="s">
        <v>244</v>
      </c>
      <c r="T2260" t="s">
        <v>252</v>
      </c>
      <c r="U2260" t="s">
        <v>9754</v>
      </c>
      <c r="V2260">
        <v>4</v>
      </c>
      <c r="W2260">
        <v>13</v>
      </c>
      <c r="X2260" t="s">
        <v>218</v>
      </c>
      <c r="Z2260" t="s">
        <v>219</v>
      </c>
      <c r="AC2260">
        <v>0</v>
      </c>
      <c r="AE2260">
        <v>0</v>
      </c>
      <c r="AI2260" t="s">
        <v>220</v>
      </c>
      <c r="AJ2260" t="s">
        <v>221</v>
      </c>
      <c r="AK2260" s="15">
        <v>37935</v>
      </c>
      <c r="AL2260">
        <v>10920.69</v>
      </c>
      <c r="AM2260">
        <f t="shared" si="105"/>
        <v>56</v>
      </c>
      <c r="AN2260" t="str">
        <f t="shared" si="106"/>
        <v>54-58</v>
      </c>
      <c r="AO2260" t="str">
        <f t="shared" si="107"/>
        <v>10.000 a 11.999</v>
      </c>
    </row>
    <row r="2261" spans="1:41" x14ac:dyDescent="0.25">
      <c r="A2261" t="s">
        <v>7720</v>
      </c>
      <c r="B2261" t="s">
        <v>239</v>
      </c>
      <c r="C2261">
        <v>1532093</v>
      </c>
      <c r="D2261">
        <v>109267630</v>
      </c>
      <c r="E2261" t="s">
        <v>7721</v>
      </c>
      <c r="F2261" t="s">
        <v>209</v>
      </c>
      <c r="G2261" t="s">
        <v>7722</v>
      </c>
      <c r="H2261" t="s">
        <v>211</v>
      </c>
      <c r="I2261" t="s">
        <v>212</v>
      </c>
      <c r="K2261" t="s">
        <v>213</v>
      </c>
      <c r="L2261" t="s">
        <v>261</v>
      </c>
      <c r="M2261">
        <v>770</v>
      </c>
      <c r="N2261" t="s">
        <v>2275</v>
      </c>
      <c r="O2261" t="s">
        <v>283</v>
      </c>
      <c r="P2261">
        <v>746</v>
      </c>
      <c r="Q2261" t="s">
        <v>289</v>
      </c>
      <c r="R2261" t="s">
        <v>283</v>
      </c>
      <c r="T2261" t="s">
        <v>263</v>
      </c>
      <c r="U2261" t="s">
        <v>9756</v>
      </c>
      <c r="V2261">
        <v>4</v>
      </c>
      <c r="W2261">
        <v>12</v>
      </c>
      <c r="X2261" t="s">
        <v>218</v>
      </c>
      <c r="Z2261" t="s">
        <v>219</v>
      </c>
      <c r="AC2261">
        <v>0</v>
      </c>
      <c r="AE2261">
        <v>0</v>
      </c>
      <c r="AI2261" t="s">
        <v>220</v>
      </c>
      <c r="AJ2261" t="s">
        <v>221</v>
      </c>
      <c r="AK2261" s="15">
        <v>38861</v>
      </c>
      <c r="AL2261">
        <v>12609.2</v>
      </c>
      <c r="AM2261">
        <f t="shared" si="105"/>
        <v>49</v>
      </c>
      <c r="AN2261" t="str">
        <f t="shared" si="106"/>
        <v>49-53</v>
      </c>
      <c r="AO2261" t="str">
        <f t="shared" si="107"/>
        <v>12.000 a 13.999</v>
      </c>
    </row>
    <row r="2262" spans="1:41" x14ac:dyDescent="0.25">
      <c r="A2262" t="s">
        <v>7723</v>
      </c>
      <c r="B2262" t="s">
        <v>239</v>
      </c>
      <c r="C2262">
        <v>412408</v>
      </c>
      <c r="D2262">
        <v>35124024615</v>
      </c>
      <c r="E2262" t="s">
        <v>3965</v>
      </c>
      <c r="F2262" t="s">
        <v>209</v>
      </c>
      <c r="G2262" t="s">
        <v>7724</v>
      </c>
      <c r="H2262" t="s">
        <v>287</v>
      </c>
      <c r="I2262" t="s">
        <v>212</v>
      </c>
      <c r="K2262" t="s">
        <v>242</v>
      </c>
      <c r="L2262" t="s">
        <v>7725</v>
      </c>
      <c r="M2262">
        <v>491</v>
      </c>
      <c r="N2262" t="s">
        <v>935</v>
      </c>
      <c r="O2262" t="s">
        <v>244</v>
      </c>
      <c r="P2262">
        <v>211</v>
      </c>
      <c r="Q2262" t="s">
        <v>245</v>
      </c>
      <c r="R2262" t="s">
        <v>244</v>
      </c>
      <c r="T2262" t="s">
        <v>499</v>
      </c>
      <c r="U2262" t="s">
        <v>9754</v>
      </c>
      <c r="V2262">
        <v>4</v>
      </c>
      <c r="W2262">
        <v>16</v>
      </c>
      <c r="X2262" t="s">
        <v>218</v>
      </c>
      <c r="Z2262" t="s">
        <v>219</v>
      </c>
      <c r="AC2262">
        <v>0</v>
      </c>
      <c r="AE2262">
        <v>0</v>
      </c>
      <c r="AI2262" t="s">
        <v>220</v>
      </c>
      <c r="AJ2262" t="s">
        <v>221</v>
      </c>
      <c r="AK2262" s="15">
        <v>31009</v>
      </c>
      <c r="AL2262">
        <v>6663.69</v>
      </c>
      <c r="AM2262">
        <f t="shared" si="105"/>
        <v>64</v>
      </c>
      <c r="AN2262" t="str">
        <f t="shared" si="106"/>
        <v>64-68</v>
      </c>
      <c r="AO2262" t="str">
        <f t="shared" si="107"/>
        <v>6.000 a 7.999</v>
      </c>
    </row>
    <row r="2263" spans="1:41" x14ac:dyDescent="0.25">
      <c r="A2263" t="s">
        <v>7726</v>
      </c>
      <c r="B2263" t="s">
        <v>239</v>
      </c>
      <c r="C2263">
        <v>1672918</v>
      </c>
      <c r="D2263">
        <v>5636770669</v>
      </c>
      <c r="E2263" t="s">
        <v>7727</v>
      </c>
      <c r="F2263" t="s">
        <v>209</v>
      </c>
      <c r="G2263" t="s">
        <v>7728</v>
      </c>
      <c r="H2263" t="s">
        <v>225</v>
      </c>
      <c r="I2263" t="s">
        <v>212</v>
      </c>
      <c r="K2263" t="s">
        <v>213</v>
      </c>
      <c r="L2263" t="s">
        <v>1802</v>
      </c>
      <c r="M2263">
        <v>214</v>
      </c>
      <c r="N2263" t="s">
        <v>5264</v>
      </c>
      <c r="O2263" t="s">
        <v>244</v>
      </c>
      <c r="P2263">
        <v>211</v>
      </c>
      <c r="Q2263" t="s">
        <v>245</v>
      </c>
      <c r="R2263" t="s">
        <v>244</v>
      </c>
      <c r="T2263" t="s">
        <v>217</v>
      </c>
      <c r="U2263" t="s">
        <v>9755</v>
      </c>
      <c r="V2263">
        <v>4</v>
      </c>
      <c r="W2263">
        <v>10</v>
      </c>
      <c r="X2263" t="s">
        <v>218</v>
      </c>
      <c r="Z2263" t="s">
        <v>219</v>
      </c>
      <c r="AB2263" t="s">
        <v>827</v>
      </c>
      <c r="AC2263">
        <v>0</v>
      </c>
      <c r="AE2263">
        <v>0</v>
      </c>
      <c r="AG2263" t="s">
        <v>7729</v>
      </c>
      <c r="AH2263" t="s">
        <v>1238</v>
      </c>
      <c r="AI2263" t="s">
        <v>220</v>
      </c>
      <c r="AJ2263" t="s">
        <v>221</v>
      </c>
      <c r="AK2263" s="15">
        <v>39835</v>
      </c>
      <c r="AL2263">
        <v>5034.51</v>
      </c>
      <c r="AM2263">
        <f t="shared" si="105"/>
        <v>40</v>
      </c>
      <c r="AN2263" t="str">
        <f t="shared" si="106"/>
        <v>39-43</v>
      </c>
      <c r="AO2263" t="str">
        <f t="shared" si="107"/>
        <v>4.000 a 5.999</v>
      </c>
    </row>
    <row r="2264" spans="1:41" x14ac:dyDescent="0.25">
      <c r="A2264" t="s">
        <v>7730</v>
      </c>
      <c r="B2264" t="s">
        <v>207</v>
      </c>
      <c r="C2264">
        <v>3044147</v>
      </c>
      <c r="D2264">
        <v>5294092670</v>
      </c>
      <c r="E2264" t="s">
        <v>7731</v>
      </c>
      <c r="F2264" t="s">
        <v>209</v>
      </c>
      <c r="G2264" t="s">
        <v>7732</v>
      </c>
      <c r="H2264" t="s">
        <v>211</v>
      </c>
      <c r="I2264" t="s">
        <v>212</v>
      </c>
      <c r="K2264" t="s">
        <v>213</v>
      </c>
      <c r="M2264">
        <v>849</v>
      </c>
      <c r="N2264" t="s">
        <v>7733</v>
      </c>
      <c r="O2264" t="s">
        <v>215</v>
      </c>
      <c r="P2264">
        <v>372</v>
      </c>
      <c r="Q2264" t="s">
        <v>326</v>
      </c>
      <c r="R2264" t="s">
        <v>215</v>
      </c>
      <c r="T2264" t="s">
        <v>252</v>
      </c>
      <c r="U2264" t="s">
        <v>9755</v>
      </c>
      <c r="V2264">
        <v>4</v>
      </c>
      <c r="W2264">
        <v>4</v>
      </c>
      <c r="X2264" t="s">
        <v>218</v>
      </c>
      <c r="Z2264" t="s">
        <v>219</v>
      </c>
      <c r="AC2264">
        <v>0</v>
      </c>
      <c r="AE2264">
        <v>0</v>
      </c>
      <c r="AI2264" t="s">
        <v>220</v>
      </c>
      <c r="AJ2264" t="s">
        <v>221</v>
      </c>
      <c r="AK2264" s="15">
        <v>43200</v>
      </c>
      <c r="AL2264">
        <v>3950.72</v>
      </c>
      <c r="AM2264">
        <f t="shared" si="105"/>
        <v>43</v>
      </c>
      <c r="AN2264" t="str">
        <f t="shared" si="106"/>
        <v>39-43</v>
      </c>
      <c r="AO2264" t="str">
        <f t="shared" si="107"/>
        <v>2.000 a 3.999</v>
      </c>
    </row>
    <row r="2265" spans="1:41" x14ac:dyDescent="0.25">
      <c r="A2265" t="s">
        <v>7734</v>
      </c>
      <c r="B2265" t="s">
        <v>207</v>
      </c>
      <c r="C2265">
        <v>1258387</v>
      </c>
      <c r="D2265">
        <v>9770257648</v>
      </c>
      <c r="E2265" t="s">
        <v>3162</v>
      </c>
      <c r="F2265" t="s">
        <v>209</v>
      </c>
      <c r="G2265" t="s">
        <v>7735</v>
      </c>
      <c r="H2265" t="s">
        <v>225</v>
      </c>
      <c r="I2265" t="s">
        <v>212</v>
      </c>
      <c r="K2265" t="s">
        <v>213</v>
      </c>
      <c r="M2265">
        <v>928</v>
      </c>
      <c r="N2265" t="s">
        <v>751</v>
      </c>
      <c r="O2265" t="s">
        <v>237</v>
      </c>
      <c r="P2265">
        <v>928</v>
      </c>
      <c r="Q2265" t="s">
        <v>751</v>
      </c>
      <c r="R2265" t="s">
        <v>237</v>
      </c>
      <c r="T2265" t="s">
        <v>217</v>
      </c>
      <c r="U2265" t="s">
        <v>9755</v>
      </c>
      <c r="V2265">
        <v>4</v>
      </c>
      <c r="W2265">
        <v>4</v>
      </c>
      <c r="X2265" t="s">
        <v>381</v>
      </c>
      <c r="Z2265" t="s">
        <v>219</v>
      </c>
      <c r="AB2265" t="s">
        <v>7736</v>
      </c>
      <c r="AC2265">
        <v>0</v>
      </c>
      <c r="AE2265">
        <v>99000</v>
      </c>
      <c r="AF2265" t="s">
        <v>7737</v>
      </c>
      <c r="AG2265" t="s">
        <v>7738</v>
      </c>
      <c r="AH2265" t="s">
        <v>219</v>
      </c>
      <c r="AI2265" t="s">
        <v>220</v>
      </c>
      <c r="AJ2265" t="s">
        <v>347</v>
      </c>
      <c r="AK2265" s="15">
        <v>42285</v>
      </c>
      <c r="AL2265">
        <v>3001.4</v>
      </c>
      <c r="AM2265">
        <f t="shared" si="105"/>
        <v>33</v>
      </c>
      <c r="AN2265" t="str">
        <f t="shared" si="106"/>
        <v>29-33</v>
      </c>
      <c r="AO2265" t="str">
        <f t="shared" si="107"/>
        <v>2.000 a 3.999</v>
      </c>
    </row>
    <row r="2266" spans="1:41" x14ac:dyDescent="0.25">
      <c r="A2266" t="s">
        <v>7739</v>
      </c>
      <c r="B2266" t="s">
        <v>239</v>
      </c>
      <c r="C2266">
        <v>1365754</v>
      </c>
      <c r="D2266">
        <v>3597982689</v>
      </c>
      <c r="E2266" t="s">
        <v>7740</v>
      </c>
      <c r="F2266" t="s">
        <v>209</v>
      </c>
      <c r="G2266" t="s">
        <v>7741</v>
      </c>
      <c r="H2266" t="s">
        <v>211</v>
      </c>
      <c r="I2266" t="s">
        <v>212</v>
      </c>
      <c r="K2266" t="s">
        <v>213</v>
      </c>
      <c r="L2266" t="s">
        <v>261</v>
      </c>
      <c r="M2266">
        <v>484</v>
      </c>
      <c r="N2266" t="s">
        <v>2230</v>
      </c>
      <c r="O2266" t="s">
        <v>244</v>
      </c>
      <c r="P2266">
        <v>211</v>
      </c>
      <c r="Q2266" t="s">
        <v>245</v>
      </c>
      <c r="R2266" t="s">
        <v>244</v>
      </c>
      <c r="T2266" t="s">
        <v>217</v>
      </c>
      <c r="U2266" t="s">
        <v>9755</v>
      </c>
      <c r="V2266">
        <v>4</v>
      </c>
      <c r="W2266">
        <v>13</v>
      </c>
      <c r="X2266" t="s">
        <v>218</v>
      </c>
      <c r="Z2266" t="s">
        <v>219</v>
      </c>
      <c r="AC2266">
        <v>0</v>
      </c>
      <c r="AE2266">
        <v>0</v>
      </c>
      <c r="AI2266" t="s">
        <v>220</v>
      </c>
      <c r="AJ2266" t="s">
        <v>221</v>
      </c>
      <c r="AK2266" s="15">
        <v>37589</v>
      </c>
      <c r="AL2266">
        <v>11936.42</v>
      </c>
      <c r="AM2266">
        <f t="shared" si="105"/>
        <v>45</v>
      </c>
      <c r="AN2266" t="str">
        <f t="shared" si="106"/>
        <v>44-48</v>
      </c>
      <c r="AO2266" t="str">
        <f t="shared" si="107"/>
        <v>10.000 a 11.999</v>
      </c>
    </row>
    <row r="2267" spans="1:41" x14ac:dyDescent="0.25">
      <c r="A2267" t="s">
        <v>7742</v>
      </c>
      <c r="B2267" t="s">
        <v>207</v>
      </c>
      <c r="C2267">
        <v>2814155</v>
      </c>
      <c r="D2267">
        <v>8625664601</v>
      </c>
      <c r="E2267" t="s">
        <v>7743</v>
      </c>
      <c r="F2267" t="s">
        <v>209</v>
      </c>
      <c r="G2267" t="s">
        <v>7744</v>
      </c>
      <c r="H2267" t="s">
        <v>225</v>
      </c>
      <c r="I2267" t="s">
        <v>212</v>
      </c>
      <c r="K2267" t="s">
        <v>213</v>
      </c>
      <c r="M2267">
        <v>59</v>
      </c>
      <c r="N2267" t="s">
        <v>251</v>
      </c>
      <c r="O2267" t="s">
        <v>215</v>
      </c>
      <c r="P2267">
        <v>59</v>
      </c>
      <c r="Q2267" t="s">
        <v>251</v>
      </c>
      <c r="R2267" t="s">
        <v>215</v>
      </c>
      <c r="T2267" t="s">
        <v>230</v>
      </c>
      <c r="U2267" t="s">
        <v>9756</v>
      </c>
      <c r="V2267">
        <v>4</v>
      </c>
      <c r="W2267">
        <v>8</v>
      </c>
      <c r="X2267" t="s">
        <v>218</v>
      </c>
      <c r="Z2267" t="s">
        <v>219</v>
      </c>
      <c r="AB2267" t="s">
        <v>827</v>
      </c>
      <c r="AC2267">
        <v>0</v>
      </c>
      <c r="AE2267">
        <v>0</v>
      </c>
      <c r="AG2267" t="s">
        <v>3187</v>
      </c>
      <c r="AH2267" t="s">
        <v>7043</v>
      </c>
      <c r="AI2267" t="s">
        <v>220</v>
      </c>
      <c r="AJ2267" t="s">
        <v>221</v>
      </c>
      <c r="AK2267" s="15">
        <v>40725</v>
      </c>
      <c r="AL2267">
        <v>9316.32</v>
      </c>
      <c r="AM2267">
        <f t="shared" si="105"/>
        <v>35</v>
      </c>
      <c r="AN2267" t="str">
        <f t="shared" si="106"/>
        <v>34-38</v>
      </c>
      <c r="AO2267" t="str">
        <f t="shared" si="107"/>
        <v>8.000 a 9.999</v>
      </c>
    </row>
    <row r="2268" spans="1:41" x14ac:dyDescent="0.25">
      <c r="A2268" t="s">
        <v>7745</v>
      </c>
      <c r="B2268" t="s">
        <v>239</v>
      </c>
      <c r="C2268">
        <v>2854218</v>
      </c>
      <c r="D2268">
        <v>6147250620</v>
      </c>
      <c r="E2268" t="s">
        <v>7746</v>
      </c>
      <c r="F2268" t="s">
        <v>209</v>
      </c>
      <c r="G2268" t="s">
        <v>7747</v>
      </c>
      <c r="H2268" t="s">
        <v>211</v>
      </c>
      <c r="I2268" t="s">
        <v>212</v>
      </c>
      <c r="K2268" t="s">
        <v>213</v>
      </c>
      <c r="M2268">
        <v>476</v>
      </c>
      <c r="N2268" t="s">
        <v>3078</v>
      </c>
      <c r="O2268" t="s">
        <v>244</v>
      </c>
      <c r="P2268">
        <v>211</v>
      </c>
      <c r="Q2268" t="s">
        <v>245</v>
      </c>
      <c r="R2268" t="s">
        <v>244</v>
      </c>
      <c r="T2268" t="s">
        <v>217</v>
      </c>
      <c r="U2268" t="s">
        <v>9755</v>
      </c>
      <c r="V2268">
        <v>4</v>
      </c>
      <c r="W2268">
        <v>8</v>
      </c>
      <c r="X2268" t="s">
        <v>218</v>
      </c>
      <c r="Z2268" t="s">
        <v>219</v>
      </c>
      <c r="AC2268">
        <v>0</v>
      </c>
      <c r="AE2268">
        <v>0</v>
      </c>
      <c r="AI2268" t="s">
        <v>220</v>
      </c>
      <c r="AJ2268" t="s">
        <v>221</v>
      </c>
      <c r="AK2268" s="15">
        <v>40709</v>
      </c>
      <c r="AL2268">
        <v>5022.3900000000003</v>
      </c>
      <c r="AM2268">
        <f t="shared" si="105"/>
        <v>40</v>
      </c>
      <c r="AN2268" t="str">
        <f t="shared" si="106"/>
        <v>39-43</v>
      </c>
      <c r="AO2268" t="str">
        <f t="shared" si="107"/>
        <v>4.000 a 5.999</v>
      </c>
    </row>
    <row r="2269" spans="1:41" x14ac:dyDescent="0.25">
      <c r="A2269" t="s">
        <v>7748</v>
      </c>
      <c r="B2269" t="s">
        <v>207</v>
      </c>
      <c r="C2269">
        <v>1659728</v>
      </c>
      <c r="D2269">
        <v>7140587698</v>
      </c>
      <c r="E2269" t="s">
        <v>7749</v>
      </c>
      <c r="F2269" t="s">
        <v>209</v>
      </c>
      <c r="G2269" t="s">
        <v>7750</v>
      </c>
      <c r="H2269" t="s">
        <v>529</v>
      </c>
      <c r="I2269" t="s">
        <v>212</v>
      </c>
      <c r="K2269" t="s">
        <v>213</v>
      </c>
      <c r="L2269" t="s">
        <v>261</v>
      </c>
      <c r="M2269">
        <v>955</v>
      </c>
      <c r="N2269" t="s">
        <v>1093</v>
      </c>
      <c r="O2269" t="s">
        <v>237</v>
      </c>
      <c r="P2269">
        <v>944</v>
      </c>
      <c r="Q2269" t="s">
        <v>313</v>
      </c>
      <c r="R2269" t="s">
        <v>215</v>
      </c>
      <c r="T2269" t="s">
        <v>230</v>
      </c>
      <c r="U2269" t="s">
        <v>9756</v>
      </c>
      <c r="V2269">
        <v>4</v>
      </c>
      <c r="W2269">
        <v>10</v>
      </c>
      <c r="X2269" t="s">
        <v>218</v>
      </c>
      <c r="Z2269" t="s">
        <v>219</v>
      </c>
      <c r="AB2269" t="s">
        <v>5257</v>
      </c>
      <c r="AC2269">
        <v>0</v>
      </c>
      <c r="AE2269">
        <v>0</v>
      </c>
      <c r="AG2269" t="s">
        <v>828</v>
      </c>
      <c r="AH2269" t="s">
        <v>7751</v>
      </c>
      <c r="AI2269" t="s">
        <v>220</v>
      </c>
      <c r="AJ2269" t="s">
        <v>221</v>
      </c>
      <c r="AK2269" s="15">
        <v>39710</v>
      </c>
      <c r="AL2269">
        <v>10057.17</v>
      </c>
      <c r="AM2269">
        <f t="shared" si="105"/>
        <v>38</v>
      </c>
      <c r="AN2269" t="str">
        <f t="shared" si="106"/>
        <v>34-38</v>
      </c>
      <c r="AO2269" t="str">
        <f t="shared" si="107"/>
        <v>10.000 a 11.999</v>
      </c>
    </row>
    <row r="2270" spans="1:41" x14ac:dyDescent="0.25">
      <c r="A2270" t="s">
        <v>7752</v>
      </c>
      <c r="B2270" t="s">
        <v>207</v>
      </c>
      <c r="C2270">
        <v>3013384</v>
      </c>
      <c r="D2270">
        <v>12604257629</v>
      </c>
      <c r="E2270" t="s">
        <v>7753</v>
      </c>
      <c r="F2270" t="s">
        <v>209</v>
      </c>
      <c r="G2270" t="s">
        <v>3781</v>
      </c>
      <c r="H2270" t="s">
        <v>225</v>
      </c>
      <c r="I2270" t="s">
        <v>212</v>
      </c>
      <c r="K2270" t="s">
        <v>213</v>
      </c>
      <c r="M2270">
        <v>670</v>
      </c>
      <c r="N2270" t="s">
        <v>1864</v>
      </c>
      <c r="O2270" t="s">
        <v>228</v>
      </c>
      <c r="P2270">
        <v>29</v>
      </c>
      <c r="Q2270" t="s">
        <v>229</v>
      </c>
      <c r="R2270" t="s">
        <v>215</v>
      </c>
      <c r="T2270" t="s">
        <v>252</v>
      </c>
      <c r="U2270" t="s">
        <v>9754</v>
      </c>
      <c r="V2270">
        <v>4</v>
      </c>
      <c r="W2270">
        <v>4</v>
      </c>
      <c r="X2270" t="s">
        <v>218</v>
      </c>
      <c r="Z2270" t="s">
        <v>219</v>
      </c>
      <c r="AC2270">
        <v>0</v>
      </c>
      <c r="AE2270">
        <v>0</v>
      </c>
      <c r="AI2270" t="s">
        <v>220</v>
      </c>
      <c r="AJ2270" t="s">
        <v>221</v>
      </c>
      <c r="AK2270" s="15">
        <v>43151</v>
      </c>
      <c r="AL2270">
        <v>3058.7</v>
      </c>
      <c r="AM2270">
        <f t="shared" si="105"/>
        <v>25</v>
      </c>
      <c r="AN2270" t="str">
        <f t="shared" si="106"/>
        <v>24-28</v>
      </c>
      <c r="AO2270" t="str">
        <f t="shared" si="107"/>
        <v>2.000 a 3.999</v>
      </c>
    </row>
    <row r="2271" spans="1:41" x14ac:dyDescent="0.25">
      <c r="A2271" t="s">
        <v>7754</v>
      </c>
      <c r="B2271" t="s">
        <v>207</v>
      </c>
      <c r="C2271">
        <v>1861976</v>
      </c>
      <c r="D2271">
        <v>8112709637</v>
      </c>
      <c r="E2271" t="s">
        <v>2491</v>
      </c>
      <c r="F2271" t="s">
        <v>209</v>
      </c>
      <c r="G2271" t="s">
        <v>7755</v>
      </c>
      <c r="H2271" t="s">
        <v>225</v>
      </c>
      <c r="I2271" t="s">
        <v>212</v>
      </c>
      <c r="K2271" t="s">
        <v>213</v>
      </c>
      <c r="M2271">
        <v>824</v>
      </c>
      <c r="N2271" t="s">
        <v>7756</v>
      </c>
      <c r="O2271" t="s">
        <v>362</v>
      </c>
      <c r="P2271">
        <v>264</v>
      </c>
      <c r="Q2271" t="s">
        <v>820</v>
      </c>
      <c r="R2271" t="s">
        <v>362</v>
      </c>
      <c r="T2271" t="s">
        <v>230</v>
      </c>
      <c r="U2271" t="s">
        <v>9755</v>
      </c>
      <c r="V2271">
        <v>4</v>
      </c>
      <c r="W2271">
        <v>8</v>
      </c>
      <c r="X2271" t="s">
        <v>218</v>
      </c>
      <c r="Z2271" t="s">
        <v>219</v>
      </c>
      <c r="AC2271">
        <v>26413</v>
      </c>
      <c r="AD2271" t="s">
        <v>686</v>
      </c>
      <c r="AE2271">
        <v>0</v>
      </c>
      <c r="AI2271" t="s">
        <v>220</v>
      </c>
      <c r="AJ2271" t="s">
        <v>221</v>
      </c>
      <c r="AK2271" s="15">
        <v>40850</v>
      </c>
      <c r="AL2271">
        <v>5811.63</v>
      </c>
      <c r="AM2271">
        <f t="shared" si="105"/>
        <v>32</v>
      </c>
      <c r="AN2271" t="str">
        <f t="shared" si="106"/>
        <v>29-33</v>
      </c>
      <c r="AO2271" t="str">
        <f t="shared" si="107"/>
        <v>4.000 a 5.999</v>
      </c>
    </row>
    <row r="2272" spans="1:41" x14ac:dyDescent="0.25">
      <c r="A2272" t="s">
        <v>7757</v>
      </c>
      <c r="B2272" t="s">
        <v>207</v>
      </c>
      <c r="C2272">
        <v>1454438</v>
      </c>
      <c r="D2272">
        <v>5686396698</v>
      </c>
      <c r="E2272" t="s">
        <v>7758</v>
      </c>
      <c r="F2272" t="s">
        <v>209</v>
      </c>
      <c r="G2272" t="s">
        <v>7759</v>
      </c>
      <c r="H2272" t="s">
        <v>225</v>
      </c>
      <c r="I2272" t="s">
        <v>212</v>
      </c>
      <c r="K2272" t="s">
        <v>213</v>
      </c>
      <c r="L2272" t="s">
        <v>261</v>
      </c>
      <c r="M2272">
        <v>46</v>
      </c>
      <c r="N2272" t="s">
        <v>271</v>
      </c>
      <c r="O2272" t="s">
        <v>228</v>
      </c>
      <c r="P2272">
        <v>29</v>
      </c>
      <c r="Q2272" t="s">
        <v>229</v>
      </c>
      <c r="R2272" t="s">
        <v>215</v>
      </c>
      <c r="T2272" t="s">
        <v>263</v>
      </c>
      <c r="U2272" t="s">
        <v>9756</v>
      </c>
      <c r="V2272">
        <v>4</v>
      </c>
      <c r="W2272">
        <v>13</v>
      </c>
      <c r="X2272" t="s">
        <v>218</v>
      </c>
      <c r="Z2272" t="s">
        <v>219</v>
      </c>
      <c r="AC2272">
        <v>0</v>
      </c>
      <c r="AE2272">
        <v>0</v>
      </c>
      <c r="AI2272" t="s">
        <v>220</v>
      </c>
      <c r="AJ2272" t="s">
        <v>221</v>
      </c>
      <c r="AK2272" s="15">
        <v>38134</v>
      </c>
      <c r="AL2272">
        <v>13798.06</v>
      </c>
      <c r="AM2272">
        <f t="shared" si="105"/>
        <v>40</v>
      </c>
      <c r="AN2272" t="str">
        <f t="shared" si="106"/>
        <v>39-43</v>
      </c>
      <c r="AO2272" t="str">
        <f t="shared" si="107"/>
        <v>12.000 a 13.999</v>
      </c>
    </row>
    <row r="2273" spans="1:41" x14ac:dyDescent="0.25">
      <c r="A2273" t="s">
        <v>7760</v>
      </c>
      <c r="B2273" t="s">
        <v>239</v>
      </c>
      <c r="C2273">
        <v>3022704</v>
      </c>
      <c r="D2273">
        <v>30208624856</v>
      </c>
      <c r="E2273" t="s">
        <v>7761</v>
      </c>
      <c r="F2273" t="s">
        <v>209</v>
      </c>
      <c r="G2273" t="s">
        <v>7762</v>
      </c>
      <c r="H2273" t="s">
        <v>335</v>
      </c>
      <c r="I2273" t="s">
        <v>212</v>
      </c>
      <c r="K2273" t="s">
        <v>317</v>
      </c>
      <c r="M2273">
        <v>776</v>
      </c>
      <c r="N2273" t="s">
        <v>1441</v>
      </c>
      <c r="O2273" t="s">
        <v>283</v>
      </c>
      <c r="P2273">
        <v>179</v>
      </c>
      <c r="Q2273" t="s">
        <v>380</v>
      </c>
      <c r="R2273" t="s">
        <v>283</v>
      </c>
      <c r="T2273" t="s">
        <v>217</v>
      </c>
      <c r="U2273" t="s">
        <v>9754</v>
      </c>
      <c r="V2273">
        <v>4</v>
      </c>
      <c r="W2273">
        <v>4</v>
      </c>
      <c r="X2273" t="s">
        <v>218</v>
      </c>
      <c r="Z2273" t="s">
        <v>219</v>
      </c>
      <c r="AC2273">
        <v>0</v>
      </c>
      <c r="AE2273">
        <v>0</v>
      </c>
      <c r="AI2273" t="s">
        <v>220</v>
      </c>
      <c r="AJ2273" t="s">
        <v>221</v>
      </c>
      <c r="AK2273" s="15">
        <v>43164</v>
      </c>
      <c r="AL2273">
        <v>3425.73</v>
      </c>
      <c r="AM2273">
        <f t="shared" si="105"/>
        <v>41</v>
      </c>
      <c r="AN2273" t="str">
        <f t="shared" si="106"/>
        <v>39-43</v>
      </c>
      <c r="AO2273" t="str">
        <f t="shared" si="107"/>
        <v>2.000 a 3.999</v>
      </c>
    </row>
    <row r="2274" spans="1:41" x14ac:dyDescent="0.25">
      <c r="A2274" t="s">
        <v>7763</v>
      </c>
      <c r="B2274" t="s">
        <v>239</v>
      </c>
      <c r="C2274">
        <v>1521776</v>
      </c>
      <c r="D2274">
        <v>5003803680</v>
      </c>
      <c r="E2274" t="s">
        <v>7764</v>
      </c>
      <c r="F2274" t="s">
        <v>209</v>
      </c>
      <c r="G2274" t="s">
        <v>7765</v>
      </c>
      <c r="H2274" t="s">
        <v>225</v>
      </c>
      <c r="I2274" t="s">
        <v>212</v>
      </c>
      <c r="K2274" t="s">
        <v>213</v>
      </c>
      <c r="L2274" t="s">
        <v>261</v>
      </c>
      <c r="M2274">
        <v>482</v>
      </c>
      <c r="N2274" t="s">
        <v>336</v>
      </c>
      <c r="O2274" t="s">
        <v>244</v>
      </c>
      <c r="P2274">
        <v>211</v>
      </c>
      <c r="Q2274" t="s">
        <v>245</v>
      </c>
      <c r="R2274" t="s">
        <v>244</v>
      </c>
      <c r="T2274" t="s">
        <v>230</v>
      </c>
      <c r="U2274" t="s">
        <v>9756</v>
      </c>
      <c r="V2274">
        <v>4</v>
      </c>
      <c r="W2274">
        <v>11</v>
      </c>
      <c r="X2274" t="s">
        <v>218</v>
      </c>
      <c r="Z2274" t="s">
        <v>219</v>
      </c>
      <c r="AC2274">
        <v>0</v>
      </c>
      <c r="AE2274">
        <v>0</v>
      </c>
      <c r="AI2274" t="s">
        <v>220</v>
      </c>
      <c r="AJ2274" t="s">
        <v>221</v>
      </c>
      <c r="AK2274" s="15">
        <v>38761</v>
      </c>
      <c r="AL2274">
        <v>11136.85</v>
      </c>
      <c r="AM2274">
        <f t="shared" si="105"/>
        <v>40</v>
      </c>
      <c r="AN2274" t="str">
        <f t="shared" si="106"/>
        <v>39-43</v>
      </c>
      <c r="AO2274" t="str">
        <f t="shared" si="107"/>
        <v>10.000 a 11.999</v>
      </c>
    </row>
    <row r="2275" spans="1:41" x14ac:dyDescent="0.25">
      <c r="A2275" t="s">
        <v>7766</v>
      </c>
      <c r="B2275" t="s">
        <v>239</v>
      </c>
      <c r="C2275">
        <v>2104670</v>
      </c>
      <c r="D2275">
        <v>7924447601</v>
      </c>
      <c r="E2275" t="s">
        <v>7767</v>
      </c>
      <c r="F2275" t="s">
        <v>209</v>
      </c>
      <c r="G2275" t="s">
        <v>7768</v>
      </c>
      <c r="H2275" t="s">
        <v>225</v>
      </c>
      <c r="I2275" t="s">
        <v>212</v>
      </c>
      <c r="K2275" t="s">
        <v>213</v>
      </c>
      <c r="M2275">
        <v>491</v>
      </c>
      <c r="N2275" t="s">
        <v>935</v>
      </c>
      <c r="O2275" t="s">
        <v>244</v>
      </c>
      <c r="P2275">
        <v>211</v>
      </c>
      <c r="Q2275" t="s">
        <v>245</v>
      </c>
      <c r="R2275" t="s">
        <v>244</v>
      </c>
      <c r="T2275" t="s">
        <v>217</v>
      </c>
      <c r="U2275" t="s">
        <v>9755</v>
      </c>
      <c r="V2275">
        <v>4</v>
      </c>
      <c r="W2275">
        <v>6</v>
      </c>
      <c r="X2275" t="s">
        <v>218</v>
      </c>
      <c r="Z2275" t="s">
        <v>219</v>
      </c>
      <c r="AC2275">
        <v>0</v>
      </c>
      <c r="AE2275">
        <v>0</v>
      </c>
      <c r="AI2275" t="s">
        <v>220</v>
      </c>
      <c r="AJ2275" t="s">
        <v>221</v>
      </c>
      <c r="AK2275" s="15">
        <v>41715</v>
      </c>
      <c r="AL2275">
        <v>8777.27</v>
      </c>
      <c r="AM2275">
        <f t="shared" si="105"/>
        <v>36</v>
      </c>
      <c r="AN2275" t="str">
        <f t="shared" si="106"/>
        <v>34-38</v>
      </c>
      <c r="AO2275" t="str">
        <f t="shared" si="107"/>
        <v>8.000 a 9.999</v>
      </c>
    </row>
    <row r="2276" spans="1:41" x14ac:dyDescent="0.25">
      <c r="A2276" t="s">
        <v>7769</v>
      </c>
      <c r="B2276" t="s">
        <v>207</v>
      </c>
      <c r="C2276">
        <v>1090935</v>
      </c>
      <c r="D2276">
        <v>5191716671</v>
      </c>
      <c r="E2276" t="s">
        <v>7770</v>
      </c>
      <c r="F2276" t="s">
        <v>209</v>
      </c>
      <c r="G2276" t="s">
        <v>7771</v>
      </c>
      <c r="H2276" t="s">
        <v>225</v>
      </c>
      <c r="I2276" t="s">
        <v>212</v>
      </c>
      <c r="K2276" t="s">
        <v>213</v>
      </c>
      <c r="M2276">
        <v>655</v>
      </c>
      <c r="N2276" t="s">
        <v>4680</v>
      </c>
      <c r="O2276" t="s">
        <v>215</v>
      </c>
      <c r="P2276">
        <v>29</v>
      </c>
      <c r="Q2276" t="s">
        <v>229</v>
      </c>
      <c r="R2276" t="s">
        <v>215</v>
      </c>
      <c r="T2276" t="s">
        <v>230</v>
      </c>
      <c r="U2276" t="s">
        <v>9756</v>
      </c>
      <c r="V2276">
        <v>3</v>
      </c>
      <c r="W2276">
        <v>3</v>
      </c>
      <c r="X2276" t="s">
        <v>218</v>
      </c>
      <c r="Z2276" t="s">
        <v>219</v>
      </c>
      <c r="AC2276">
        <v>0</v>
      </c>
      <c r="AE2276">
        <v>0</v>
      </c>
      <c r="AI2276" t="s">
        <v>220</v>
      </c>
      <c r="AJ2276" t="s">
        <v>221</v>
      </c>
      <c r="AK2276" s="15">
        <v>41691</v>
      </c>
      <c r="AL2276">
        <v>7724.68</v>
      </c>
      <c r="AM2276">
        <f t="shared" si="105"/>
        <v>42</v>
      </c>
      <c r="AN2276" t="str">
        <f t="shared" si="106"/>
        <v>39-43</v>
      </c>
      <c r="AO2276" t="str">
        <f t="shared" si="107"/>
        <v>6.000 a 7.999</v>
      </c>
    </row>
    <row r="2277" spans="1:41" x14ac:dyDescent="0.25">
      <c r="A2277" t="s">
        <v>7772</v>
      </c>
      <c r="B2277" t="s">
        <v>239</v>
      </c>
      <c r="C2277">
        <v>1976287</v>
      </c>
      <c r="D2277">
        <v>7313517629</v>
      </c>
      <c r="E2277" t="s">
        <v>7773</v>
      </c>
      <c r="F2277" t="s">
        <v>209</v>
      </c>
      <c r="G2277" t="s">
        <v>7774</v>
      </c>
      <c r="H2277" t="s">
        <v>225</v>
      </c>
      <c r="I2277" t="s">
        <v>212</v>
      </c>
      <c r="K2277" t="s">
        <v>213</v>
      </c>
      <c r="M2277">
        <v>498</v>
      </c>
      <c r="N2277" t="s">
        <v>423</v>
      </c>
      <c r="O2277" t="s">
        <v>244</v>
      </c>
      <c r="P2277">
        <v>211</v>
      </c>
      <c r="Q2277" t="s">
        <v>245</v>
      </c>
      <c r="R2277" t="s">
        <v>244</v>
      </c>
      <c r="T2277" t="s">
        <v>217</v>
      </c>
      <c r="U2277" t="s">
        <v>9756</v>
      </c>
      <c r="V2277">
        <v>3</v>
      </c>
      <c r="W2277">
        <v>3</v>
      </c>
      <c r="X2277" t="s">
        <v>218</v>
      </c>
      <c r="Z2277" t="s">
        <v>219</v>
      </c>
      <c r="AC2277">
        <v>0</v>
      </c>
      <c r="AE2277">
        <v>0</v>
      </c>
      <c r="AI2277" t="s">
        <v>220</v>
      </c>
      <c r="AJ2277" t="s">
        <v>221</v>
      </c>
      <c r="AK2277" s="15">
        <v>43270</v>
      </c>
      <c r="AL2277">
        <v>6820.8</v>
      </c>
      <c r="AM2277">
        <f t="shared" si="105"/>
        <v>39</v>
      </c>
      <c r="AN2277" t="str">
        <f t="shared" si="106"/>
        <v>39-43</v>
      </c>
      <c r="AO2277" t="str">
        <f t="shared" si="107"/>
        <v>6.000 a 7.999</v>
      </c>
    </row>
    <row r="2278" spans="1:41" x14ac:dyDescent="0.25">
      <c r="A2278" t="s">
        <v>7775</v>
      </c>
      <c r="B2278" t="s">
        <v>207</v>
      </c>
      <c r="C2278">
        <v>1297894</v>
      </c>
      <c r="D2278">
        <v>6953789611</v>
      </c>
      <c r="E2278" t="s">
        <v>2420</v>
      </c>
      <c r="F2278" t="s">
        <v>209</v>
      </c>
      <c r="G2278" t="s">
        <v>7776</v>
      </c>
      <c r="H2278" t="s">
        <v>225</v>
      </c>
      <c r="I2278" t="s">
        <v>212</v>
      </c>
      <c r="K2278" t="s">
        <v>213</v>
      </c>
      <c r="M2278">
        <v>288</v>
      </c>
      <c r="N2278" t="s">
        <v>979</v>
      </c>
      <c r="O2278" t="s">
        <v>362</v>
      </c>
      <c r="P2278">
        <v>288</v>
      </c>
      <c r="Q2278" t="s">
        <v>979</v>
      </c>
      <c r="R2278" t="s">
        <v>362</v>
      </c>
      <c r="T2278" t="s">
        <v>263</v>
      </c>
      <c r="U2278" t="s">
        <v>9755</v>
      </c>
      <c r="V2278">
        <v>3</v>
      </c>
      <c r="W2278">
        <v>3</v>
      </c>
      <c r="X2278" t="s">
        <v>218</v>
      </c>
      <c r="Z2278" t="s">
        <v>219</v>
      </c>
      <c r="AC2278">
        <v>0</v>
      </c>
      <c r="AE2278">
        <v>0</v>
      </c>
      <c r="AI2278" t="s">
        <v>220</v>
      </c>
      <c r="AJ2278" t="s">
        <v>221</v>
      </c>
      <c r="AK2278" s="15">
        <v>43531</v>
      </c>
      <c r="AL2278">
        <v>5275.47</v>
      </c>
      <c r="AM2278">
        <f t="shared" si="105"/>
        <v>37</v>
      </c>
      <c r="AN2278" t="str">
        <f t="shared" si="106"/>
        <v>34-38</v>
      </c>
      <c r="AO2278" t="str">
        <f t="shared" si="107"/>
        <v>4.000 a 5.999</v>
      </c>
    </row>
    <row r="2279" spans="1:41" x14ac:dyDescent="0.25">
      <c r="A2279" t="s">
        <v>7777</v>
      </c>
      <c r="B2279" t="s">
        <v>207</v>
      </c>
      <c r="C2279">
        <v>1879692</v>
      </c>
      <c r="D2279">
        <v>6345533645</v>
      </c>
      <c r="E2279" t="s">
        <v>7778</v>
      </c>
      <c r="F2279" t="s">
        <v>209</v>
      </c>
      <c r="G2279" t="s">
        <v>7779</v>
      </c>
      <c r="H2279" t="s">
        <v>287</v>
      </c>
      <c r="I2279" t="s">
        <v>212</v>
      </c>
      <c r="K2279" t="s">
        <v>213</v>
      </c>
      <c r="M2279">
        <v>271</v>
      </c>
      <c r="N2279" t="s">
        <v>1118</v>
      </c>
      <c r="O2279" t="s">
        <v>345</v>
      </c>
      <c r="P2279">
        <v>271</v>
      </c>
      <c r="Q2279" t="s">
        <v>1118</v>
      </c>
      <c r="R2279" t="s">
        <v>345</v>
      </c>
      <c r="T2279" t="s">
        <v>230</v>
      </c>
      <c r="U2279" t="s">
        <v>9755</v>
      </c>
      <c r="V2279">
        <v>4</v>
      </c>
      <c r="W2279">
        <v>8</v>
      </c>
      <c r="X2279" t="s">
        <v>218</v>
      </c>
      <c r="Z2279" t="s">
        <v>219</v>
      </c>
      <c r="AC2279">
        <v>0</v>
      </c>
      <c r="AE2279">
        <v>0</v>
      </c>
      <c r="AI2279" t="s">
        <v>220</v>
      </c>
      <c r="AJ2279" t="s">
        <v>221</v>
      </c>
      <c r="AK2279" s="15">
        <v>40744</v>
      </c>
      <c r="AL2279">
        <v>5811.63</v>
      </c>
      <c r="AM2279">
        <f t="shared" si="105"/>
        <v>37</v>
      </c>
      <c r="AN2279" t="str">
        <f t="shared" si="106"/>
        <v>34-38</v>
      </c>
      <c r="AO2279" t="str">
        <f t="shared" si="107"/>
        <v>4.000 a 5.999</v>
      </c>
    </row>
    <row r="2280" spans="1:41" x14ac:dyDescent="0.25">
      <c r="A2280" t="s">
        <v>7780</v>
      </c>
      <c r="B2280" t="s">
        <v>207</v>
      </c>
      <c r="C2280">
        <v>3000226</v>
      </c>
      <c r="D2280">
        <v>11444877658</v>
      </c>
      <c r="E2280" t="s">
        <v>7781</v>
      </c>
      <c r="F2280" t="s">
        <v>209</v>
      </c>
      <c r="G2280" t="s">
        <v>7782</v>
      </c>
      <c r="H2280" t="s">
        <v>225</v>
      </c>
      <c r="I2280" t="s">
        <v>212</v>
      </c>
      <c r="K2280" t="s">
        <v>213</v>
      </c>
      <c r="M2280">
        <v>963</v>
      </c>
      <c r="N2280" t="s">
        <v>2267</v>
      </c>
      <c r="O2280" t="s">
        <v>215</v>
      </c>
      <c r="P2280">
        <v>59</v>
      </c>
      <c r="Q2280" t="s">
        <v>251</v>
      </c>
      <c r="R2280" t="s">
        <v>215</v>
      </c>
      <c r="T2280" t="s">
        <v>217</v>
      </c>
      <c r="U2280" t="s">
        <v>9754</v>
      </c>
      <c r="V2280">
        <v>4</v>
      </c>
      <c r="W2280">
        <v>4</v>
      </c>
      <c r="X2280" t="s">
        <v>218</v>
      </c>
      <c r="Z2280" t="s">
        <v>219</v>
      </c>
      <c r="AC2280">
        <v>0</v>
      </c>
      <c r="AE2280">
        <v>0</v>
      </c>
      <c r="AI2280" t="s">
        <v>220</v>
      </c>
      <c r="AJ2280" t="s">
        <v>221</v>
      </c>
      <c r="AK2280" s="15">
        <v>43077</v>
      </c>
      <c r="AL2280">
        <v>4156.54</v>
      </c>
      <c r="AM2280">
        <f t="shared" si="105"/>
        <v>28</v>
      </c>
      <c r="AN2280" t="str">
        <f t="shared" si="106"/>
        <v>24-28</v>
      </c>
      <c r="AO2280" t="str">
        <f t="shared" si="107"/>
        <v>4.000 a 5.999</v>
      </c>
    </row>
    <row r="2281" spans="1:41" x14ac:dyDescent="0.25">
      <c r="A2281" t="s">
        <v>7783</v>
      </c>
      <c r="B2281" t="s">
        <v>207</v>
      </c>
      <c r="C2281">
        <v>3047074</v>
      </c>
      <c r="D2281">
        <v>12369550643</v>
      </c>
      <c r="E2281" t="s">
        <v>7784</v>
      </c>
      <c r="F2281" t="s">
        <v>233</v>
      </c>
      <c r="G2281" t="s">
        <v>7785</v>
      </c>
      <c r="H2281" t="s">
        <v>225</v>
      </c>
      <c r="I2281" t="s">
        <v>212</v>
      </c>
      <c r="K2281" t="s">
        <v>519</v>
      </c>
      <c r="M2281">
        <v>429</v>
      </c>
      <c r="N2281" t="s">
        <v>7786</v>
      </c>
      <c r="O2281" t="s">
        <v>298</v>
      </c>
      <c r="P2281">
        <v>399</v>
      </c>
      <c r="Q2281" t="s">
        <v>525</v>
      </c>
      <c r="R2281" t="s">
        <v>298</v>
      </c>
      <c r="T2281" t="s">
        <v>252</v>
      </c>
      <c r="U2281" t="s">
        <v>9755</v>
      </c>
      <c r="V2281">
        <v>3</v>
      </c>
      <c r="W2281">
        <v>4</v>
      </c>
      <c r="X2281" t="s">
        <v>218</v>
      </c>
      <c r="Z2281" t="s">
        <v>219</v>
      </c>
      <c r="AC2281">
        <v>0</v>
      </c>
      <c r="AE2281">
        <v>0</v>
      </c>
      <c r="AI2281" t="s">
        <v>220</v>
      </c>
      <c r="AJ2281" t="s">
        <v>221</v>
      </c>
      <c r="AK2281" s="15">
        <v>43236</v>
      </c>
      <c r="AL2281">
        <v>3875.78</v>
      </c>
      <c r="AM2281">
        <f t="shared" si="105"/>
        <v>29</v>
      </c>
      <c r="AN2281" t="str">
        <f t="shared" si="106"/>
        <v>29-33</v>
      </c>
      <c r="AO2281" t="str">
        <f t="shared" si="107"/>
        <v>2.000 a 3.999</v>
      </c>
    </row>
    <row r="2282" spans="1:41" x14ac:dyDescent="0.25">
      <c r="A2282" t="s">
        <v>7787</v>
      </c>
      <c r="B2282" t="s">
        <v>207</v>
      </c>
      <c r="C2282">
        <v>3229444</v>
      </c>
      <c r="D2282">
        <v>8699438630</v>
      </c>
      <c r="E2282" t="s">
        <v>7788</v>
      </c>
      <c r="F2282" t="s">
        <v>233</v>
      </c>
      <c r="G2282" t="s">
        <v>7789</v>
      </c>
      <c r="H2282" t="s">
        <v>225</v>
      </c>
      <c r="I2282" t="s">
        <v>212</v>
      </c>
      <c r="K2282" t="s">
        <v>213</v>
      </c>
      <c r="M2282">
        <v>332</v>
      </c>
      <c r="N2282" t="s">
        <v>346</v>
      </c>
      <c r="O2282" t="s">
        <v>345</v>
      </c>
      <c r="P2282">
        <v>332</v>
      </c>
      <c r="Q2282" t="s">
        <v>346</v>
      </c>
      <c r="R2282" t="s">
        <v>345</v>
      </c>
      <c r="T2282" t="s">
        <v>217</v>
      </c>
      <c r="U2282" t="s">
        <v>9755</v>
      </c>
      <c r="V2282">
        <v>2</v>
      </c>
      <c r="W2282">
        <v>2</v>
      </c>
      <c r="X2282" t="s">
        <v>218</v>
      </c>
      <c r="Z2282" t="s">
        <v>219</v>
      </c>
      <c r="AC2282">
        <v>0</v>
      </c>
      <c r="AE2282">
        <v>0</v>
      </c>
      <c r="AI2282" t="s">
        <v>220</v>
      </c>
      <c r="AJ2282" t="s">
        <v>221</v>
      </c>
      <c r="AK2282" s="15">
        <v>44249</v>
      </c>
      <c r="AL2282">
        <v>3331</v>
      </c>
      <c r="AM2282">
        <f t="shared" si="105"/>
        <v>37</v>
      </c>
      <c r="AN2282" t="str">
        <f t="shared" si="106"/>
        <v>34-38</v>
      </c>
      <c r="AO2282" t="str">
        <f t="shared" si="107"/>
        <v>2.000 a 3.999</v>
      </c>
    </row>
    <row r="2283" spans="1:41" x14ac:dyDescent="0.25">
      <c r="A2283" t="s">
        <v>7790</v>
      </c>
      <c r="B2283" t="s">
        <v>207</v>
      </c>
      <c r="C2283">
        <v>1982193</v>
      </c>
      <c r="D2283">
        <v>1538476622</v>
      </c>
      <c r="E2283" t="s">
        <v>7791</v>
      </c>
      <c r="F2283" t="s">
        <v>233</v>
      </c>
      <c r="G2283" t="s">
        <v>7792</v>
      </c>
      <c r="H2283" t="s">
        <v>225</v>
      </c>
      <c r="I2283" t="s">
        <v>212</v>
      </c>
      <c r="K2283" t="s">
        <v>213</v>
      </c>
      <c r="M2283">
        <v>403</v>
      </c>
      <c r="N2283" t="s">
        <v>435</v>
      </c>
      <c r="O2283" t="s">
        <v>215</v>
      </c>
      <c r="P2283">
        <v>403</v>
      </c>
      <c r="Q2283" t="s">
        <v>435</v>
      </c>
      <c r="R2283" t="s">
        <v>215</v>
      </c>
      <c r="T2283" t="s">
        <v>217</v>
      </c>
      <c r="U2283" t="s">
        <v>9755</v>
      </c>
      <c r="V2283">
        <v>4</v>
      </c>
      <c r="W2283">
        <v>7</v>
      </c>
      <c r="X2283" t="s">
        <v>218</v>
      </c>
      <c r="Z2283" t="s">
        <v>219</v>
      </c>
      <c r="AC2283">
        <v>0</v>
      </c>
      <c r="AE2283">
        <v>0</v>
      </c>
      <c r="AI2283" t="s">
        <v>220</v>
      </c>
      <c r="AJ2283" t="s">
        <v>221</v>
      </c>
      <c r="AK2283" s="15">
        <v>41246</v>
      </c>
      <c r="AL2283">
        <v>4488.6000000000004</v>
      </c>
      <c r="AM2283">
        <f t="shared" si="105"/>
        <v>34</v>
      </c>
      <c r="AN2283" t="str">
        <f t="shared" si="106"/>
        <v>34-38</v>
      </c>
      <c r="AO2283" t="str">
        <f t="shared" si="107"/>
        <v>4.000 a 5.999</v>
      </c>
    </row>
    <row r="2284" spans="1:41" x14ac:dyDescent="0.25">
      <c r="A2284" t="s">
        <v>7793</v>
      </c>
      <c r="B2284" t="s">
        <v>207</v>
      </c>
      <c r="C2284">
        <v>1942136</v>
      </c>
      <c r="D2284">
        <v>6335759683</v>
      </c>
      <c r="E2284" t="s">
        <v>7794</v>
      </c>
      <c r="F2284" t="s">
        <v>233</v>
      </c>
      <c r="G2284" t="s">
        <v>7795</v>
      </c>
      <c r="H2284" t="s">
        <v>211</v>
      </c>
      <c r="I2284" t="s">
        <v>212</v>
      </c>
      <c r="K2284" t="s">
        <v>213</v>
      </c>
      <c r="M2284">
        <v>173</v>
      </c>
      <c r="N2284" t="s">
        <v>1044</v>
      </c>
      <c r="O2284" t="s">
        <v>215</v>
      </c>
      <c r="P2284">
        <v>131</v>
      </c>
      <c r="Q2284" t="s">
        <v>357</v>
      </c>
      <c r="R2284" t="s">
        <v>215</v>
      </c>
      <c r="T2284" t="s">
        <v>217</v>
      </c>
      <c r="U2284" t="s">
        <v>9755</v>
      </c>
      <c r="V2284">
        <v>4</v>
      </c>
      <c r="W2284">
        <v>8</v>
      </c>
      <c r="X2284" t="s">
        <v>218</v>
      </c>
      <c r="Z2284" t="s">
        <v>219</v>
      </c>
      <c r="AC2284">
        <v>0</v>
      </c>
      <c r="AE2284">
        <v>0</v>
      </c>
      <c r="AI2284" t="s">
        <v>220</v>
      </c>
      <c r="AJ2284" t="s">
        <v>221</v>
      </c>
      <c r="AK2284" s="15">
        <v>41038</v>
      </c>
      <c r="AL2284">
        <v>4953.16</v>
      </c>
      <c r="AM2284">
        <f t="shared" si="105"/>
        <v>39</v>
      </c>
      <c r="AN2284" t="str">
        <f t="shared" si="106"/>
        <v>39-43</v>
      </c>
      <c r="AO2284" t="str">
        <f t="shared" si="107"/>
        <v>4.000 a 5.999</v>
      </c>
    </row>
    <row r="2285" spans="1:41" x14ac:dyDescent="0.25">
      <c r="A2285" t="s">
        <v>7796</v>
      </c>
      <c r="B2285" t="s">
        <v>239</v>
      </c>
      <c r="C2285">
        <v>1363848</v>
      </c>
      <c r="D2285">
        <v>4813474616</v>
      </c>
      <c r="E2285" t="s">
        <v>7797</v>
      </c>
      <c r="F2285" t="s">
        <v>233</v>
      </c>
      <c r="G2285" t="s">
        <v>7798</v>
      </c>
      <c r="H2285" t="s">
        <v>225</v>
      </c>
      <c r="I2285" t="s">
        <v>212</v>
      </c>
      <c r="K2285" t="s">
        <v>213</v>
      </c>
      <c r="L2285" t="s">
        <v>261</v>
      </c>
      <c r="M2285">
        <v>549</v>
      </c>
      <c r="N2285" t="s">
        <v>791</v>
      </c>
      <c r="O2285" t="s">
        <v>244</v>
      </c>
      <c r="P2285">
        <v>211</v>
      </c>
      <c r="Q2285" t="s">
        <v>245</v>
      </c>
      <c r="R2285" t="s">
        <v>244</v>
      </c>
      <c r="T2285" t="s">
        <v>230</v>
      </c>
      <c r="U2285" t="s">
        <v>9754</v>
      </c>
      <c r="V2285">
        <v>4</v>
      </c>
      <c r="W2285">
        <v>13</v>
      </c>
      <c r="X2285" t="s">
        <v>218</v>
      </c>
      <c r="Z2285" t="s">
        <v>219</v>
      </c>
      <c r="AC2285">
        <v>0</v>
      </c>
      <c r="AE2285">
        <v>0</v>
      </c>
      <c r="AI2285" t="s">
        <v>220</v>
      </c>
      <c r="AJ2285" t="s">
        <v>221</v>
      </c>
      <c r="AK2285" s="15">
        <v>37554</v>
      </c>
      <c r="AL2285">
        <v>7587.16</v>
      </c>
      <c r="AM2285">
        <f t="shared" si="105"/>
        <v>42</v>
      </c>
      <c r="AN2285" t="str">
        <f t="shared" si="106"/>
        <v>39-43</v>
      </c>
      <c r="AO2285" t="str">
        <f t="shared" si="107"/>
        <v>6.000 a 7.999</v>
      </c>
    </row>
    <row r="2286" spans="1:41" x14ac:dyDescent="0.25">
      <c r="A2286" t="s">
        <v>7799</v>
      </c>
      <c r="B2286" t="s">
        <v>207</v>
      </c>
      <c r="C2286">
        <v>1948274</v>
      </c>
      <c r="D2286">
        <v>10417172613</v>
      </c>
      <c r="E2286" t="s">
        <v>7800</v>
      </c>
      <c r="F2286" t="s">
        <v>233</v>
      </c>
      <c r="G2286" t="s">
        <v>7801</v>
      </c>
      <c r="H2286" t="s">
        <v>287</v>
      </c>
      <c r="I2286" t="s">
        <v>212</v>
      </c>
      <c r="K2286" t="s">
        <v>213</v>
      </c>
      <c r="M2286">
        <v>825</v>
      </c>
      <c r="N2286" t="s">
        <v>7802</v>
      </c>
      <c r="O2286" t="s">
        <v>215</v>
      </c>
      <c r="P2286">
        <v>376</v>
      </c>
      <c r="Q2286" t="s">
        <v>813</v>
      </c>
      <c r="R2286" t="s">
        <v>215</v>
      </c>
      <c r="T2286" t="s">
        <v>217</v>
      </c>
      <c r="U2286" t="s">
        <v>9755</v>
      </c>
      <c r="V2286">
        <v>4</v>
      </c>
      <c r="W2286">
        <v>7</v>
      </c>
      <c r="X2286" t="s">
        <v>218</v>
      </c>
      <c r="Z2286" t="s">
        <v>219</v>
      </c>
      <c r="AC2286">
        <v>0</v>
      </c>
      <c r="AE2286">
        <v>0</v>
      </c>
      <c r="AI2286" t="s">
        <v>220</v>
      </c>
      <c r="AJ2286" t="s">
        <v>221</v>
      </c>
      <c r="AK2286" s="15">
        <v>41071</v>
      </c>
      <c r="AL2286">
        <v>4591.3599999999997</v>
      </c>
      <c r="AM2286">
        <f t="shared" si="105"/>
        <v>32</v>
      </c>
      <c r="AN2286" t="str">
        <f t="shared" si="106"/>
        <v>29-33</v>
      </c>
      <c r="AO2286" t="str">
        <f t="shared" si="107"/>
        <v>4.000 a 5.999</v>
      </c>
    </row>
    <row r="2287" spans="1:41" x14ac:dyDescent="0.25">
      <c r="A2287" t="s">
        <v>7803</v>
      </c>
      <c r="B2287" t="s">
        <v>207</v>
      </c>
      <c r="C2287">
        <v>2221015</v>
      </c>
      <c r="D2287">
        <v>8614327625</v>
      </c>
      <c r="E2287" t="s">
        <v>7804</v>
      </c>
      <c r="F2287" t="s">
        <v>233</v>
      </c>
      <c r="G2287" t="s">
        <v>7805</v>
      </c>
      <c r="H2287" t="s">
        <v>225</v>
      </c>
      <c r="I2287" t="s">
        <v>212</v>
      </c>
      <c r="K2287" t="s">
        <v>213</v>
      </c>
      <c r="M2287">
        <v>419</v>
      </c>
      <c r="N2287" t="s">
        <v>7806</v>
      </c>
      <c r="O2287" t="s">
        <v>215</v>
      </c>
      <c r="P2287">
        <v>407</v>
      </c>
      <c r="Q2287" t="s">
        <v>795</v>
      </c>
      <c r="R2287" t="s">
        <v>215</v>
      </c>
      <c r="T2287" t="s">
        <v>263</v>
      </c>
      <c r="U2287" t="s">
        <v>9755</v>
      </c>
      <c r="V2287">
        <v>4</v>
      </c>
      <c r="W2287">
        <v>6</v>
      </c>
      <c r="X2287" t="s">
        <v>218</v>
      </c>
      <c r="Z2287" t="s">
        <v>219</v>
      </c>
      <c r="AC2287">
        <v>0</v>
      </c>
      <c r="AE2287">
        <v>0</v>
      </c>
      <c r="AI2287" t="s">
        <v>220</v>
      </c>
      <c r="AJ2287" t="s">
        <v>221</v>
      </c>
      <c r="AK2287" s="15">
        <v>42114</v>
      </c>
      <c r="AL2287">
        <v>5087.51</v>
      </c>
      <c r="AM2287">
        <f t="shared" si="105"/>
        <v>33</v>
      </c>
      <c r="AN2287" t="str">
        <f t="shared" si="106"/>
        <v>29-33</v>
      </c>
      <c r="AO2287" t="str">
        <f t="shared" si="107"/>
        <v>4.000 a 5.999</v>
      </c>
    </row>
    <row r="2288" spans="1:41" x14ac:dyDescent="0.25">
      <c r="A2288" t="s">
        <v>7807</v>
      </c>
      <c r="B2288" t="s">
        <v>207</v>
      </c>
      <c r="C2288">
        <v>2265506</v>
      </c>
      <c r="D2288">
        <v>6058747600</v>
      </c>
      <c r="E2288" t="s">
        <v>7808</v>
      </c>
      <c r="F2288" t="s">
        <v>233</v>
      </c>
      <c r="G2288" t="s">
        <v>7809</v>
      </c>
      <c r="H2288" t="s">
        <v>225</v>
      </c>
      <c r="I2288" t="s">
        <v>212</v>
      </c>
      <c r="K2288" t="s">
        <v>213</v>
      </c>
      <c r="M2288">
        <v>410</v>
      </c>
      <c r="N2288" t="s">
        <v>1567</v>
      </c>
      <c r="O2288" t="s">
        <v>215</v>
      </c>
      <c r="P2288">
        <v>410</v>
      </c>
      <c r="Q2288" t="s">
        <v>1567</v>
      </c>
      <c r="R2288" t="s">
        <v>215</v>
      </c>
      <c r="T2288" t="s">
        <v>230</v>
      </c>
      <c r="U2288" t="s">
        <v>9756</v>
      </c>
      <c r="V2288">
        <v>4</v>
      </c>
      <c r="W2288">
        <v>5</v>
      </c>
      <c r="X2288" t="s">
        <v>218</v>
      </c>
      <c r="Z2288" t="s">
        <v>219</v>
      </c>
      <c r="AC2288">
        <v>0</v>
      </c>
      <c r="AE2288">
        <v>0</v>
      </c>
      <c r="AI2288" t="s">
        <v>220</v>
      </c>
      <c r="AJ2288" t="s">
        <v>221</v>
      </c>
      <c r="AK2288" s="15">
        <v>42332</v>
      </c>
      <c r="AL2288">
        <v>8306.11</v>
      </c>
      <c r="AM2288">
        <f t="shared" si="105"/>
        <v>33</v>
      </c>
      <c r="AN2288" t="str">
        <f t="shared" si="106"/>
        <v>29-33</v>
      </c>
      <c r="AO2288" t="str">
        <f t="shared" si="107"/>
        <v>8.000 a 9.999</v>
      </c>
    </row>
    <row r="2289" spans="1:41" x14ac:dyDescent="0.25">
      <c r="A2289" t="s">
        <v>7810</v>
      </c>
      <c r="B2289" t="s">
        <v>207</v>
      </c>
      <c r="C2289">
        <v>3071504</v>
      </c>
      <c r="D2289">
        <v>8434227690</v>
      </c>
      <c r="E2289" t="s">
        <v>7811</v>
      </c>
      <c r="F2289" t="s">
        <v>233</v>
      </c>
      <c r="G2289" t="s">
        <v>7812</v>
      </c>
      <c r="H2289" t="s">
        <v>225</v>
      </c>
      <c r="I2289" t="s">
        <v>212</v>
      </c>
      <c r="K2289" t="s">
        <v>213</v>
      </c>
      <c r="M2289">
        <v>301</v>
      </c>
      <c r="N2289" t="s">
        <v>297</v>
      </c>
      <c r="O2289" t="s">
        <v>298</v>
      </c>
      <c r="P2289">
        <v>301</v>
      </c>
      <c r="Q2289" t="s">
        <v>297</v>
      </c>
      <c r="R2289" t="s">
        <v>298</v>
      </c>
      <c r="T2289" t="s">
        <v>263</v>
      </c>
      <c r="U2289" t="s">
        <v>9755</v>
      </c>
      <c r="V2289">
        <v>3</v>
      </c>
      <c r="W2289">
        <v>3</v>
      </c>
      <c r="X2289" t="s">
        <v>218</v>
      </c>
      <c r="Z2289" t="s">
        <v>219</v>
      </c>
      <c r="AC2289">
        <v>0</v>
      </c>
      <c r="AE2289">
        <v>0</v>
      </c>
      <c r="AI2289" t="s">
        <v>220</v>
      </c>
      <c r="AJ2289" t="s">
        <v>221</v>
      </c>
      <c r="AK2289" s="15">
        <v>43376</v>
      </c>
      <c r="AL2289">
        <v>5275.47</v>
      </c>
      <c r="AM2289">
        <f t="shared" si="105"/>
        <v>32</v>
      </c>
      <c r="AN2289" t="str">
        <f t="shared" si="106"/>
        <v>29-33</v>
      </c>
      <c r="AO2289" t="str">
        <f t="shared" si="107"/>
        <v>4.000 a 5.999</v>
      </c>
    </row>
    <row r="2290" spans="1:41" x14ac:dyDescent="0.25">
      <c r="A2290" t="s">
        <v>7813</v>
      </c>
      <c r="B2290" t="s">
        <v>207</v>
      </c>
      <c r="C2290">
        <v>1058325</v>
      </c>
      <c r="D2290">
        <v>11275569676</v>
      </c>
      <c r="E2290" t="s">
        <v>7814</v>
      </c>
      <c r="F2290" t="s">
        <v>233</v>
      </c>
      <c r="G2290" t="s">
        <v>7815</v>
      </c>
      <c r="H2290" t="s">
        <v>225</v>
      </c>
      <c r="I2290" t="s">
        <v>212</v>
      </c>
      <c r="K2290" t="s">
        <v>213</v>
      </c>
      <c r="M2290">
        <v>167</v>
      </c>
      <c r="N2290" t="s">
        <v>3956</v>
      </c>
      <c r="O2290" t="s">
        <v>215</v>
      </c>
      <c r="P2290">
        <v>131</v>
      </c>
      <c r="Q2290" t="s">
        <v>357</v>
      </c>
      <c r="R2290" t="s">
        <v>215</v>
      </c>
      <c r="T2290" t="s">
        <v>290</v>
      </c>
      <c r="U2290" t="s">
        <v>9755</v>
      </c>
      <c r="V2290">
        <v>2</v>
      </c>
      <c r="W2290">
        <v>3</v>
      </c>
      <c r="X2290" t="s">
        <v>218</v>
      </c>
      <c r="Z2290" t="s">
        <v>219</v>
      </c>
      <c r="AC2290">
        <v>0</v>
      </c>
      <c r="AE2290">
        <v>0</v>
      </c>
      <c r="AI2290" t="s">
        <v>220</v>
      </c>
      <c r="AJ2290" t="s">
        <v>221</v>
      </c>
      <c r="AK2290" s="15">
        <v>43747</v>
      </c>
      <c r="AL2290">
        <v>3430.71</v>
      </c>
      <c r="AM2290">
        <f t="shared" si="105"/>
        <v>23</v>
      </c>
      <c r="AN2290" t="str">
        <f t="shared" si="106"/>
        <v>19-23</v>
      </c>
      <c r="AO2290" t="str">
        <f t="shared" si="107"/>
        <v>2.000 a 3.999</v>
      </c>
    </row>
    <row r="2291" spans="1:41" x14ac:dyDescent="0.25">
      <c r="A2291" t="s">
        <v>7816</v>
      </c>
      <c r="B2291" t="s">
        <v>207</v>
      </c>
      <c r="C2291">
        <v>1807285</v>
      </c>
      <c r="D2291">
        <v>4813486622</v>
      </c>
      <c r="E2291" t="s">
        <v>7817</v>
      </c>
      <c r="F2291" t="s">
        <v>233</v>
      </c>
      <c r="G2291" t="s">
        <v>7818</v>
      </c>
      <c r="H2291" t="s">
        <v>287</v>
      </c>
      <c r="I2291" t="s">
        <v>212</v>
      </c>
      <c r="K2291" t="s">
        <v>213</v>
      </c>
      <c r="M2291">
        <v>140</v>
      </c>
      <c r="N2291" t="s">
        <v>7819</v>
      </c>
      <c r="O2291" t="s">
        <v>215</v>
      </c>
      <c r="P2291">
        <v>131</v>
      </c>
      <c r="Q2291" t="s">
        <v>357</v>
      </c>
      <c r="R2291" t="s">
        <v>215</v>
      </c>
      <c r="T2291" t="s">
        <v>230</v>
      </c>
      <c r="U2291" t="s">
        <v>9756</v>
      </c>
      <c r="V2291">
        <v>4</v>
      </c>
      <c r="W2291">
        <v>9</v>
      </c>
      <c r="X2291" t="s">
        <v>218</v>
      </c>
      <c r="Z2291" t="s">
        <v>219</v>
      </c>
      <c r="AC2291">
        <v>0</v>
      </c>
      <c r="AE2291">
        <v>0</v>
      </c>
      <c r="AI2291" t="s">
        <v>220</v>
      </c>
      <c r="AJ2291" t="s">
        <v>221</v>
      </c>
      <c r="AK2291" s="15">
        <v>40406</v>
      </c>
      <c r="AL2291">
        <v>13532.42</v>
      </c>
      <c r="AM2291">
        <f t="shared" si="105"/>
        <v>41</v>
      </c>
      <c r="AN2291" t="str">
        <f t="shared" si="106"/>
        <v>39-43</v>
      </c>
      <c r="AO2291" t="str">
        <f t="shared" si="107"/>
        <v>12.000 a 13.999</v>
      </c>
    </row>
    <row r="2292" spans="1:41" x14ac:dyDescent="0.25">
      <c r="A2292" t="s">
        <v>7820</v>
      </c>
      <c r="B2292" t="s">
        <v>207</v>
      </c>
      <c r="C2292">
        <v>3153866</v>
      </c>
      <c r="D2292">
        <v>3386303170</v>
      </c>
      <c r="E2292" t="s">
        <v>7821</v>
      </c>
      <c r="F2292" t="s">
        <v>209</v>
      </c>
      <c r="G2292" t="s">
        <v>7822</v>
      </c>
      <c r="H2292" t="s">
        <v>211</v>
      </c>
      <c r="I2292" t="s">
        <v>212</v>
      </c>
      <c r="K2292" t="s">
        <v>242</v>
      </c>
      <c r="M2292">
        <v>29</v>
      </c>
      <c r="N2292" t="s">
        <v>229</v>
      </c>
      <c r="O2292" t="s">
        <v>215</v>
      </c>
      <c r="P2292">
        <v>29</v>
      </c>
      <c r="Q2292" t="s">
        <v>229</v>
      </c>
      <c r="R2292" t="s">
        <v>215</v>
      </c>
      <c r="T2292" t="s">
        <v>217</v>
      </c>
      <c r="U2292" t="s">
        <v>9755</v>
      </c>
      <c r="V2292">
        <v>3</v>
      </c>
      <c r="W2292">
        <v>3</v>
      </c>
      <c r="X2292" t="s">
        <v>218</v>
      </c>
      <c r="Z2292" t="s">
        <v>219</v>
      </c>
      <c r="AC2292">
        <v>0</v>
      </c>
      <c r="AE2292">
        <v>0</v>
      </c>
      <c r="AI2292" t="s">
        <v>220</v>
      </c>
      <c r="AJ2292" t="s">
        <v>221</v>
      </c>
      <c r="AK2292" s="15">
        <v>43775</v>
      </c>
      <c r="AL2292">
        <v>4095.76</v>
      </c>
      <c r="AM2292">
        <f t="shared" si="105"/>
        <v>29</v>
      </c>
      <c r="AN2292" t="str">
        <f t="shared" si="106"/>
        <v>29-33</v>
      </c>
      <c r="AO2292" t="str">
        <f t="shared" si="107"/>
        <v>4.000 a 5.999</v>
      </c>
    </row>
    <row r="2293" spans="1:41" x14ac:dyDescent="0.25">
      <c r="A2293" t="s">
        <v>7823</v>
      </c>
      <c r="B2293" t="s">
        <v>239</v>
      </c>
      <c r="C2293">
        <v>1872117</v>
      </c>
      <c r="D2293">
        <v>2450382135</v>
      </c>
      <c r="E2293" t="s">
        <v>7824</v>
      </c>
      <c r="F2293" t="s">
        <v>209</v>
      </c>
      <c r="G2293" t="s">
        <v>7825</v>
      </c>
      <c r="H2293" t="s">
        <v>225</v>
      </c>
      <c r="I2293" t="s">
        <v>212</v>
      </c>
      <c r="K2293" t="s">
        <v>213</v>
      </c>
      <c r="M2293">
        <v>469</v>
      </c>
      <c r="N2293" t="s">
        <v>2078</v>
      </c>
      <c r="O2293" t="s">
        <v>244</v>
      </c>
      <c r="P2293">
        <v>211</v>
      </c>
      <c r="Q2293" t="s">
        <v>245</v>
      </c>
      <c r="R2293" t="s">
        <v>244</v>
      </c>
      <c r="T2293" t="s">
        <v>217</v>
      </c>
      <c r="U2293" t="s">
        <v>9755</v>
      </c>
      <c r="V2293">
        <v>4</v>
      </c>
      <c r="W2293">
        <v>8</v>
      </c>
      <c r="X2293" t="s">
        <v>218</v>
      </c>
      <c r="Z2293" t="s">
        <v>219</v>
      </c>
      <c r="AC2293">
        <v>0</v>
      </c>
      <c r="AE2293">
        <v>0</v>
      </c>
      <c r="AI2293" t="s">
        <v>220</v>
      </c>
      <c r="AJ2293" t="s">
        <v>221</v>
      </c>
      <c r="AK2293" s="15">
        <v>40709</v>
      </c>
      <c r="AL2293">
        <v>5022.3900000000003</v>
      </c>
      <c r="AM2293">
        <f t="shared" si="105"/>
        <v>35</v>
      </c>
      <c r="AN2293" t="str">
        <f t="shared" si="106"/>
        <v>34-38</v>
      </c>
      <c r="AO2293" t="str">
        <f t="shared" si="107"/>
        <v>4.000 a 5.999</v>
      </c>
    </row>
    <row r="2294" spans="1:41" x14ac:dyDescent="0.25">
      <c r="A2294" t="s">
        <v>7826</v>
      </c>
      <c r="B2294" t="s">
        <v>207</v>
      </c>
      <c r="C2294">
        <v>1672836</v>
      </c>
      <c r="D2294">
        <v>7818223606</v>
      </c>
      <c r="E2294" t="s">
        <v>7827</v>
      </c>
      <c r="F2294" t="s">
        <v>233</v>
      </c>
      <c r="G2294" t="s">
        <v>7828</v>
      </c>
      <c r="H2294" t="s">
        <v>211</v>
      </c>
      <c r="I2294" t="s">
        <v>212</v>
      </c>
      <c r="K2294" t="s">
        <v>213</v>
      </c>
      <c r="L2294" t="s">
        <v>235</v>
      </c>
      <c r="M2294">
        <v>800</v>
      </c>
      <c r="N2294" t="s">
        <v>7829</v>
      </c>
      <c r="O2294" t="s">
        <v>237</v>
      </c>
      <c r="P2294">
        <v>1155</v>
      </c>
      <c r="Q2294" t="s">
        <v>985</v>
      </c>
      <c r="R2294" t="s">
        <v>237</v>
      </c>
      <c r="T2294" t="s">
        <v>252</v>
      </c>
      <c r="U2294" t="s">
        <v>9755</v>
      </c>
      <c r="V2294">
        <v>4</v>
      </c>
      <c r="W2294">
        <v>10</v>
      </c>
      <c r="X2294" t="s">
        <v>218</v>
      </c>
      <c r="Z2294" t="s">
        <v>219</v>
      </c>
      <c r="AC2294">
        <v>0</v>
      </c>
      <c r="AE2294">
        <v>0</v>
      </c>
      <c r="AI2294" t="s">
        <v>220</v>
      </c>
      <c r="AJ2294" t="s">
        <v>221</v>
      </c>
      <c r="AK2294" s="15">
        <v>39835</v>
      </c>
      <c r="AL2294">
        <v>4840.87</v>
      </c>
      <c r="AM2294">
        <f t="shared" si="105"/>
        <v>36</v>
      </c>
      <c r="AN2294" t="str">
        <f t="shared" si="106"/>
        <v>34-38</v>
      </c>
      <c r="AO2294" t="str">
        <f t="shared" si="107"/>
        <v>4.000 a 5.999</v>
      </c>
    </row>
    <row r="2295" spans="1:41" x14ac:dyDescent="0.25">
      <c r="A2295" t="s">
        <v>7830</v>
      </c>
      <c r="B2295" t="s">
        <v>207</v>
      </c>
      <c r="C2295">
        <v>2065813</v>
      </c>
      <c r="D2295">
        <v>9901826659</v>
      </c>
      <c r="E2295" t="s">
        <v>7831</v>
      </c>
      <c r="F2295" t="s">
        <v>209</v>
      </c>
      <c r="G2295" t="s">
        <v>7832</v>
      </c>
      <c r="H2295" t="s">
        <v>225</v>
      </c>
      <c r="I2295" t="s">
        <v>212</v>
      </c>
      <c r="K2295" t="s">
        <v>213</v>
      </c>
      <c r="M2295">
        <v>881</v>
      </c>
      <c r="N2295" t="s">
        <v>3278</v>
      </c>
      <c r="O2295" t="s">
        <v>362</v>
      </c>
      <c r="P2295">
        <v>264</v>
      </c>
      <c r="Q2295" t="s">
        <v>820</v>
      </c>
      <c r="R2295" t="s">
        <v>362</v>
      </c>
      <c r="T2295" t="s">
        <v>263</v>
      </c>
      <c r="U2295" t="s">
        <v>9755</v>
      </c>
      <c r="V2295">
        <v>4</v>
      </c>
      <c r="W2295">
        <v>7</v>
      </c>
      <c r="X2295" t="s">
        <v>218</v>
      </c>
      <c r="Z2295" t="s">
        <v>219</v>
      </c>
      <c r="AC2295">
        <v>0</v>
      </c>
      <c r="AE2295">
        <v>0</v>
      </c>
      <c r="AI2295" t="s">
        <v>220</v>
      </c>
      <c r="AJ2295" t="s">
        <v>221</v>
      </c>
      <c r="AK2295" s="15">
        <v>41561</v>
      </c>
      <c r="AL2295">
        <v>6387.61</v>
      </c>
      <c r="AM2295">
        <f t="shared" si="105"/>
        <v>32</v>
      </c>
      <c r="AN2295" t="str">
        <f t="shared" si="106"/>
        <v>29-33</v>
      </c>
      <c r="AO2295" t="str">
        <f t="shared" si="107"/>
        <v>6.000 a 7.999</v>
      </c>
    </row>
    <row r="2296" spans="1:41" x14ac:dyDescent="0.25">
      <c r="A2296" t="s">
        <v>7833</v>
      </c>
      <c r="B2296" t="s">
        <v>207</v>
      </c>
      <c r="C2296">
        <v>1035112</v>
      </c>
      <c r="D2296">
        <v>53948815615</v>
      </c>
      <c r="E2296" t="s">
        <v>7834</v>
      </c>
      <c r="F2296" t="s">
        <v>233</v>
      </c>
      <c r="G2296" t="s">
        <v>7835</v>
      </c>
      <c r="H2296" t="s">
        <v>335</v>
      </c>
      <c r="I2296" t="s">
        <v>212</v>
      </c>
      <c r="K2296" t="s">
        <v>213</v>
      </c>
      <c r="L2296" t="s">
        <v>261</v>
      </c>
      <c r="M2296">
        <v>71</v>
      </c>
      <c r="N2296" t="s">
        <v>498</v>
      </c>
      <c r="O2296" t="s">
        <v>215</v>
      </c>
      <c r="P2296">
        <v>59</v>
      </c>
      <c r="Q2296" t="s">
        <v>251</v>
      </c>
      <c r="R2296" t="s">
        <v>215</v>
      </c>
      <c r="T2296" t="s">
        <v>252</v>
      </c>
      <c r="U2296" t="s">
        <v>9755</v>
      </c>
      <c r="V2296">
        <v>4</v>
      </c>
      <c r="W2296">
        <v>16</v>
      </c>
      <c r="X2296" t="s">
        <v>218</v>
      </c>
      <c r="Z2296" t="s">
        <v>219</v>
      </c>
      <c r="AC2296">
        <v>0</v>
      </c>
      <c r="AE2296">
        <v>0</v>
      </c>
      <c r="AI2296" t="s">
        <v>220</v>
      </c>
      <c r="AJ2296" t="s">
        <v>221</v>
      </c>
      <c r="AK2296" s="15">
        <v>34045</v>
      </c>
      <c r="AL2296">
        <v>7564.07</v>
      </c>
      <c r="AM2296">
        <f t="shared" si="105"/>
        <v>56</v>
      </c>
      <c r="AN2296" t="str">
        <f t="shared" si="106"/>
        <v>54-58</v>
      </c>
      <c r="AO2296" t="str">
        <f t="shared" si="107"/>
        <v>6.000 a 7.999</v>
      </c>
    </row>
    <row r="2297" spans="1:41" x14ac:dyDescent="0.25">
      <c r="A2297" t="s">
        <v>7836</v>
      </c>
      <c r="B2297" t="s">
        <v>239</v>
      </c>
      <c r="C2297">
        <v>1439905</v>
      </c>
      <c r="D2297">
        <v>93179499672</v>
      </c>
      <c r="E2297" t="s">
        <v>7837</v>
      </c>
      <c r="F2297" t="s">
        <v>209</v>
      </c>
      <c r="G2297" t="s">
        <v>7838</v>
      </c>
      <c r="H2297" t="s">
        <v>225</v>
      </c>
      <c r="I2297" t="s">
        <v>212</v>
      </c>
      <c r="K2297" t="s">
        <v>213</v>
      </c>
      <c r="L2297" t="s">
        <v>618</v>
      </c>
      <c r="M2297">
        <v>216</v>
      </c>
      <c r="N2297" t="s">
        <v>489</v>
      </c>
      <c r="O2297" t="s">
        <v>244</v>
      </c>
      <c r="P2297">
        <v>211</v>
      </c>
      <c r="Q2297" t="s">
        <v>245</v>
      </c>
      <c r="R2297" t="s">
        <v>244</v>
      </c>
      <c r="T2297" t="s">
        <v>217</v>
      </c>
      <c r="U2297" t="s">
        <v>9755</v>
      </c>
      <c r="V2297">
        <v>4</v>
      </c>
      <c r="W2297">
        <v>12</v>
      </c>
      <c r="X2297" t="s">
        <v>218</v>
      </c>
      <c r="Z2297" t="s">
        <v>219</v>
      </c>
      <c r="AC2297">
        <v>0</v>
      </c>
      <c r="AE2297">
        <v>0</v>
      </c>
      <c r="AI2297" t="s">
        <v>220</v>
      </c>
      <c r="AJ2297" t="s">
        <v>221</v>
      </c>
      <c r="AK2297" s="15">
        <v>38001</v>
      </c>
      <c r="AL2297">
        <v>7984.95</v>
      </c>
      <c r="AM2297">
        <f t="shared" si="105"/>
        <v>49</v>
      </c>
      <c r="AN2297" t="str">
        <f t="shared" si="106"/>
        <v>49-53</v>
      </c>
      <c r="AO2297" t="str">
        <f t="shared" si="107"/>
        <v>6.000 a 7.999</v>
      </c>
    </row>
    <row r="2298" spans="1:41" x14ac:dyDescent="0.25">
      <c r="A2298" t="s">
        <v>7839</v>
      </c>
      <c r="B2298" t="s">
        <v>207</v>
      </c>
      <c r="C2298">
        <v>3243272</v>
      </c>
      <c r="D2298">
        <v>9762335686</v>
      </c>
      <c r="E2298" t="s">
        <v>3647</v>
      </c>
      <c r="F2298" t="s">
        <v>233</v>
      </c>
      <c r="G2298" t="s">
        <v>7840</v>
      </c>
      <c r="H2298" t="s">
        <v>211</v>
      </c>
      <c r="I2298" t="s">
        <v>212</v>
      </c>
      <c r="K2298" t="s">
        <v>213</v>
      </c>
      <c r="M2298">
        <v>793</v>
      </c>
      <c r="N2298" t="s">
        <v>553</v>
      </c>
      <c r="O2298" t="s">
        <v>434</v>
      </c>
      <c r="P2298">
        <v>298</v>
      </c>
      <c r="Q2298" t="s">
        <v>554</v>
      </c>
      <c r="R2298" t="s">
        <v>362</v>
      </c>
      <c r="T2298" t="s">
        <v>263</v>
      </c>
      <c r="U2298" t="s">
        <v>9755</v>
      </c>
      <c r="V2298">
        <v>1</v>
      </c>
      <c r="W2298">
        <v>1</v>
      </c>
      <c r="X2298" t="s">
        <v>218</v>
      </c>
      <c r="Z2298" t="s">
        <v>219</v>
      </c>
      <c r="AC2298">
        <v>0</v>
      </c>
      <c r="AE2298">
        <v>0</v>
      </c>
      <c r="AI2298" t="s">
        <v>220</v>
      </c>
      <c r="AJ2298" t="s">
        <v>221</v>
      </c>
      <c r="AK2298" s="15">
        <v>44375</v>
      </c>
      <c r="AL2298">
        <v>4282.18</v>
      </c>
      <c r="AM2298">
        <f t="shared" si="105"/>
        <v>34</v>
      </c>
      <c r="AN2298" t="str">
        <f t="shared" si="106"/>
        <v>34-38</v>
      </c>
      <c r="AO2298" t="str">
        <f t="shared" si="107"/>
        <v>4.000 a 5.999</v>
      </c>
    </row>
    <row r="2299" spans="1:41" x14ac:dyDescent="0.25">
      <c r="A2299" t="s">
        <v>7841</v>
      </c>
      <c r="B2299" t="s">
        <v>207</v>
      </c>
      <c r="C2299">
        <v>3161127</v>
      </c>
      <c r="D2299">
        <v>11665446722</v>
      </c>
      <c r="E2299" t="s">
        <v>7842</v>
      </c>
      <c r="F2299" t="s">
        <v>233</v>
      </c>
      <c r="G2299" t="s">
        <v>7843</v>
      </c>
      <c r="H2299" t="s">
        <v>225</v>
      </c>
      <c r="I2299" t="s">
        <v>212</v>
      </c>
      <c r="K2299" t="s">
        <v>514</v>
      </c>
      <c r="M2299">
        <v>337</v>
      </c>
      <c r="N2299" t="s">
        <v>783</v>
      </c>
      <c r="O2299" t="s">
        <v>215</v>
      </c>
      <c r="P2299">
        <v>335</v>
      </c>
      <c r="Q2299" t="s">
        <v>784</v>
      </c>
      <c r="R2299" t="s">
        <v>215</v>
      </c>
      <c r="T2299" t="s">
        <v>230</v>
      </c>
      <c r="U2299" t="s">
        <v>9756</v>
      </c>
      <c r="V2299">
        <v>2</v>
      </c>
      <c r="W2299">
        <v>2</v>
      </c>
      <c r="X2299" t="s">
        <v>218</v>
      </c>
      <c r="Z2299" t="s">
        <v>219</v>
      </c>
      <c r="AC2299">
        <v>0</v>
      </c>
      <c r="AE2299">
        <v>0</v>
      </c>
      <c r="AI2299" t="s">
        <v>220</v>
      </c>
      <c r="AJ2299" t="s">
        <v>221</v>
      </c>
      <c r="AK2299" s="15">
        <v>43847</v>
      </c>
      <c r="AL2299">
        <v>6859.94</v>
      </c>
      <c r="AM2299">
        <f t="shared" si="105"/>
        <v>36</v>
      </c>
      <c r="AN2299" t="str">
        <f t="shared" si="106"/>
        <v>34-38</v>
      </c>
      <c r="AO2299" t="str">
        <f t="shared" si="107"/>
        <v>6.000 a 7.999</v>
      </c>
    </row>
    <row r="2300" spans="1:41" x14ac:dyDescent="0.25">
      <c r="A2300" t="s">
        <v>7844</v>
      </c>
      <c r="B2300" t="s">
        <v>207</v>
      </c>
      <c r="C2300">
        <v>3059558</v>
      </c>
      <c r="D2300">
        <v>1528466624</v>
      </c>
      <c r="E2300" t="s">
        <v>7845</v>
      </c>
      <c r="F2300" t="s">
        <v>233</v>
      </c>
      <c r="G2300" t="s">
        <v>7846</v>
      </c>
      <c r="H2300" t="s">
        <v>225</v>
      </c>
      <c r="I2300" t="s">
        <v>212</v>
      </c>
      <c r="K2300" t="s">
        <v>213</v>
      </c>
      <c r="M2300">
        <v>723</v>
      </c>
      <c r="N2300" t="s">
        <v>1032</v>
      </c>
      <c r="O2300" t="s">
        <v>215</v>
      </c>
      <c r="P2300">
        <v>585</v>
      </c>
      <c r="Q2300" t="s">
        <v>1033</v>
      </c>
      <c r="R2300" t="s">
        <v>215</v>
      </c>
      <c r="T2300" t="s">
        <v>217</v>
      </c>
      <c r="U2300" t="s">
        <v>9755</v>
      </c>
      <c r="V2300">
        <v>3</v>
      </c>
      <c r="W2300">
        <v>3</v>
      </c>
      <c r="X2300" t="s">
        <v>218</v>
      </c>
      <c r="Z2300" t="s">
        <v>219</v>
      </c>
      <c r="AC2300">
        <v>0</v>
      </c>
      <c r="AE2300">
        <v>0</v>
      </c>
      <c r="AI2300" t="s">
        <v>220</v>
      </c>
      <c r="AJ2300" t="s">
        <v>221</v>
      </c>
      <c r="AK2300" s="15">
        <v>43314</v>
      </c>
      <c r="AL2300">
        <v>3707.09</v>
      </c>
      <c r="AM2300">
        <f t="shared" si="105"/>
        <v>35</v>
      </c>
      <c r="AN2300" t="str">
        <f t="shared" si="106"/>
        <v>34-38</v>
      </c>
      <c r="AO2300" t="str">
        <f t="shared" si="107"/>
        <v>2.000 a 3.999</v>
      </c>
    </row>
    <row r="2301" spans="1:41" x14ac:dyDescent="0.25">
      <c r="A2301" t="s">
        <v>7847</v>
      </c>
      <c r="B2301" t="s">
        <v>239</v>
      </c>
      <c r="C2301">
        <v>1361746</v>
      </c>
      <c r="D2301">
        <v>77923685649</v>
      </c>
      <c r="E2301" t="s">
        <v>7848</v>
      </c>
      <c r="F2301" t="s">
        <v>209</v>
      </c>
      <c r="G2301" t="s">
        <v>7849</v>
      </c>
      <c r="H2301" t="s">
        <v>225</v>
      </c>
      <c r="I2301" t="s">
        <v>212</v>
      </c>
      <c r="K2301" t="s">
        <v>242</v>
      </c>
      <c r="L2301" t="s">
        <v>2460</v>
      </c>
      <c r="M2301">
        <v>478</v>
      </c>
      <c r="N2301" t="s">
        <v>1195</v>
      </c>
      <c r="O2301" t="s">
        <v>244</v>
      </c>
      <c r="P2301">
        <v>211</v>
      </c>
      <c r="Q2301" t="s">
        <v>245</v>
      </c>
      <c r="R2301" t="s">
        <v>244</v>
      </c>
      <c r="T2301" t="s">
        <v>499</v>
      </c>
      <c r="U2301" t="s">
        <v>9754</v>
      </c>
      <c r="V2301">
        <v>4</v>
      </c>
      <c r="W2301">
        <v>13</v>
      </c>
      <c r="X2301" t="s">
        <v>218</v>
      </c>
      <c r="Z2301" t="s">
        <v>219</v>
      </c>
      <c r="AC2301">
        <v>0</v>
      </c>
      <c r="AE2301">
        <v>0</v>
      </c>
      <c r="AI2301" t="s">
        <v>220</v>
      </c>
      <c r="AJ2301" t="s">
        <v>221</v>
      </c>
      <c r="AK2301" s="15">
        <v>37510</v>
      </c>
      <c r="AL2301">
        <v>6832.11</v>
      </c>
      <c r="AM2301">
        <f t="shared" si="105"/>
        <v>53</v>
      </c>
      <c r="AN2301" t="str">
        <f t="shared" si="106"/>
        <v>49-53</v>
      </c>
      <c r="AO2301" t="str">
        <f t="shared" si="107"/>
        <v>6.000 a 7.999</v>
      </c>
    </row>
    <row r="2302" spans="1:41" x14ac:dyDescent="0.25">
      <c r="A2302" t="s">
        <v>7850</v>
      </c>
      <c r="B2302" t="s">
        <v>207</v>
      </c>
      <c r="C2302">
        <v>2102269</v>
      </c>
      <c r="D2302">
        <v>8590577635</v>
      </c>
      <c r="E2302" t="s">
        <v>7851</v>
      </c>
      <c r="F2302" t="s">
        <v>209</v>
      </c>
      <c r="G2302" t="s">
        <v>7852</v>
      </c>
      <c r="H2302" t="s">
        <v>225</v>
      </c>
      <c r="I2302" t="s">
        <v>212</v>
      </c>
      <c r="K2302" t="s">
        <v>213</v>
      </c>
      <c r="M2302">
        <v>621</v>
      </c>
      <c r="N2302" t="s">
        <v>376</v>
      </c>
      <c r="O2302" t="s">
        <v>215</v>
      </c>
      <c r="P2302">
        <v>262</v>
      </c>
      <c r="Q2302" t="s">
        <v>352</v>
      </c>
      <c r="R2302" t="s">
        <v>215</v>
      </c>
      <c r="T2302" t="s">
        <v>230</v>
      </c>
      <c r="U2302" t="s">
        <v>9755</v>
      </c>
      <c r="V2302">
        <v>4</v>
      </c>
      <c r="W2302">
        <v>6</v>
      </c>
      <c r="X2302" t="s">
        <v>218</v>
      </c>
      <c r="Z2302" t="s">
        <v>219</v>
      </c>
      <c r="AC2302">
        <v>0</v>
      </c>
      <c r="AE2302">
        <v>0</v>
      </c>
      <c r="AI2302" t="s">
        <v>220</v>
      </c>
      <c r="AJ2302" t="s">
        <v>221</v>
      </c>
      <c r="AK2302" s="15">
        <v>41715</v>
      </c>
      <c r="AL2302">
        <v>5051.21</v>
      </c>
      <c r="AM2302">
        <f t="shared" si="105"/>
        <v>34</v>
      </c>
      <c r="AN2302" t="str">
        <f t="shared" si="106"/>
        <v>34-38</v>
      </c>
      <c r="AO2302" t="str">
        <f t="shared" si="107"/>
        <v>4.000 a 5.999</v>
      </c>
    </row>
    <row r="2303" spans="1:41" x14ac:dyDescent="0.25">
      <c r="A2303" t="s">
        <v>7853</v>
      </c>
      <c r="B2303" t="s">
        <v>239</v>
      </c>
      <c r="C2303">
        <v>1035237</v>
      </c>
      <c r="D2303">
        <v>43705065653</v>
      </c>
      <c r="E2303" t="s">
        <v>7854</v>
      </c>
      <c r="F2303" t="s">
        <v>209</v>
      </c>
      <c r="G2303" t="s">
        <v>7855</v>
      </c>
      <c r="H2303" t="s">
        <v>211</v>
      </c>
      <c r="I2303" t="s">
        <v>212</v>
      </c>
      <c r="K2303" t="s">
        <v>213</v>
      </c>
      <c r="L2303" t="s">
        <v>261</v>
      </c>
      <c r="M2303">
        <v>482</v>
      </c>
      <c r="N2303" t="s">
        <v>336</v>
      </c>
      <c r="O2303" t="s">
        <v>244</v>
      </c>
      <c r="P2303">
        <v>211</v>
      </c>
      <c r="Q2303" t="s">
        <v>245</v>
      </c>
      <c r="R2303" t="s">
        <v>244</v>
      </c>
      <c r="T2303" t="s">
        <v>217</v>
      </c>
      <c r="U2303" t="s">
        <v>9754</v>
      </c>
      <c r="V2303">
        <v>4</v>
      </c>
      <c r="W2303">
        <v>16</v>
      </c>
      <c r="X2303" t="s">
        <v>218</v>
      </c>
      <c r="Z2303" t="s">
        <v>219</v>
      </c>
      <c r="AC2303">
        <v>0</v>
      </c>
      <c r="AE2303">
        <v>0</v>
      </c>
      <c r="AI2303" t="s">
        <v>220</v>
      </c>
      <c r="AJ2303" t="s">
        <v>221</v>
      </c>
      <c r="AK2303" s="15">
        <v>34183</v>
      </c>
      <c r="AL2303">
        <v>5796.25</v>
      </c>
      <c r="AM2303">
        <f t="shared" si="105"/>
        <v>61</v>
      </c>
      <c r="AN2303" t="str">
        <f t="shared" si="106"/>
        <v>59-63</v>
      </c>
      <c r="AO2303" t="str">
        <f t="shared" si="107"/>
        <v>4.000 a 5.999</v>
      </c>
    </row>
    <row r="2304" spans="1:41" x14ac:dyDescent="0.25">
      <c r="A2304" t="s">
        <v>7856</v>
      </c>
      <c r="B2304" t="s">
        <v>207</v>
      </c>
      <c r="C2304">
        <v>1986921</v>
      </c>
      <c r="D2304">
        <v>2684536678</v>
      </c>
      <c r="E2304" t="s">
        <v>7857</v>
      </c>
      <c r="F2304" t="s">
        <v>209</v>
      </c>
      <c r="G2304" t="s">
        <v>7858</v>
      </c>
      <c r="H2304" t="s">
        <v>287</v>
      </c>
      <c r="I2304" t="s">
        <v>212</v>
      </c>
      <c r="K2304" t="s">
        <v>213</v>
      </c>
      <c r="M2304">
        <v>651</v>
      </c>
      <c r="N2304" t="s">
        <v>2686</v>
      </c>
      <c r="O2304" t="s">
        <v>215</v>
      </c>
      <c r="P2304">
        <v>131</v>
      </c>
      <c r="Q2304" t="s">
        <v>357</v>
      </c>
      <c r="R2304" t="s">
        <v>215</v>
      </c>
      <c r="T2304" t="s">
        <v>217</v>
      </c>
      <c r="U2304" t="s">
        <v>9755</v>
      </c>
      <c r="V2304">
        <v>4</v>
      </c>
      <c r="W2304">
        <v>7</v>
      </c>
      <c r="X2304" t="s">
        <v>218</v>
      </c>
      <c r="Z2304" t="s">
        <v>219</v>
      </c>
      <c r="AC2304">
        <v>0</v>
      </c>
      <c r="AE2304">
        <v>0</v>
      </c>
      <c r="AI2304" t="s">
        <v>220</v>
      </c>
      <c r="AJ2304" t="s">
        <v>221</v>
      </c>
      <c r="AK2304" s="15">
        <v>41281</v>
      </c>
      <c r="AL2304">
        <v>5464.11</v>
      </c>
      <c r="AM2304">
        <f t="shared" si="105"/>
        <v>47</v>
      </c>
      <c r="AN2304" t="str">
        <f t="shared" si="106"/>
        <v>44-48</v>
      </c>
      <c r="AO2304" t="str">
        <f t="shared" si="107"/>
        <v>4.000 a 5.999</v>
      </c>
    </row>
    <row r="2305" spans="1:41" x14ac:dyDescent="0.25">
      <c r="A2305" t="s">
        <v>7859</v>
      </c>
      <c r="B2305" t="s">
        <v>239</v>
      </c>
      <c r="C2305">
        <v>1936581</v>
      </c>
      <c r="D2305">
        <v>11419682660</v>
      </c>
      <c r="E2305" t="s">
        <v>7860</v>
      </c>
      <c r="F2305" t="s">
        <v>209</v>
      </c>
      <c r="G2305" t="s">
        <v>7861</v>
      </c>
      <c r="H2305" t="s">
        <v>335</v>
      </c>
      <c r="I2305" t="s">
        <v>212</v>
      </c>
      <c r="K2305" t="s">
        <v>213</v>
      </c>
      <c r="M2305">
        <v>485</v>
      </c>
      <c r="N2305" t="s">
        <v>411</v>
      </c>
      <c r="O2305" t="s">
        <v>244</v>
      </c>
      <c r="P2305">
        <v>211</v>
      </c>
      <c r="Q2305" t="s">
        <v>245</v>
      </c>
      <c r="R2305" t="s">
        <v>244</v>
      </c>
      <c r="T2305" t="s">
        <v>771</v>
      </c>
      <c r="U2305" t="s">
        <v>9754</v>
      </c>
      <c r="V2305">
        <v>3</v>
      </c>
      <c r="W2305">
        <v>8</v>
      </c>
      <c r="X2305" t="s">
        <v>218</v>
      </c>
      <c r="Z2305" t="s">
        <v>219</v>
      </c>
      <c r="AC2305">
        <v>0</v>
      </c>
      <c r="AE2305">
        <v>0</v>
      </c>
      <c r="AI2305" t="s">
        <v>220</v>
      </c>
      <c r="AJ2305" t="s">
        <v>221</v>
      </c>
      <c r="AK2305" s="15">
        <v>41011</v>
      </c>
      <c r="AL2305">
        <v>3842.39</v>
      </c>
      <c r="AM2305">
        <f t="shared" si="105"/>
        <v>31</v>
      </c>
      <c r="AN2305" t="str">
        <f t="shared" si="106"/>
        <v>29-33</v>
      </c>
      <c r="AO2305" t="str">
        <f t="shared" si="107"/>
        <v>2.000 a 3.999</v>
      </c>
    </row>
    <row r="2306" spans="1:41" x14ac:dyDescent="0.25">
      <c r="A2306" t="s">
        <v>7862</v>
      </c>
      <c r="B2306" t="s">
        <v>239</v>
      </c>
      <c r="C2306">
        <v>671711</v>
      </c>
      <c r="D2306">
        <v>30810825104</v>
      </c>
      <c r="E2306" t="s">
        <v>7863</v>
      </c>
      <c r="F2306" t="s">
        <v>209</v>
      </c>
      <c r="G2306" t="s">
        <v>7864</v>
      </c>
      <c r="H2306" t="s">
        <v>211</v>
      </c>
      <c r="I2306" t="s">
        <v>212</v>
      </c>
      <c r="K2306" t="s">
        <v>242</v>
      </c>
      <c r="L2306" t="s">
        <v>1413</v>
      </c>
      <c r="M2306">
        <v>771</v>
      </c>
      <c r="N2306" t="s">
        <v>303</v>
      </c>
      <c r="O2306" t="s">
        <v>283</v>
      </c>
      <c r="P2306">
        <v>746</v>
      </c>
      <c r="Q2306" t="s">
        <v>289</v>
      </c>
      <c r="R2306" t="s">
        <v>283</v>
      </c>
      <c r="T2306" t="s">
        <v>217</v>
      </c>
      <c r="U2306" t="s">
        <v>9755</v>
      </c>
      <c r="V2306">
        <v>4</v>
      </c>
      <c r="W2306">
        <v>16</v>
      </c>
      <c r="X2306" t="s">
        <v>218</v>
      </c>
      <c r="Z2306" t="s">
        <v>219</v>
      </c>
      <c r="AC2306">
        <v>0</v>
      </c>
      <c r="AE2306">
        <v>0</v>
      </c>
      <c r="AI2306" t="s">
        <v>220</v>
      </c>
      <c r="AJ2306" t="s">
        <v>221</v>
      </c>
      <c r="AK2306" s="15">
        <v>33695</v>
      </c>
      <c r="AL2306">
        <v>6869.52</v>
      </c>
      <c r="AM2306">
        <f t="shared" si="105"/>
        <v>55</v>
      </c>
      <c r="AN2306" t="str">
        <f t="shared" si="106"/>
        <v>54-58</v>
      </c>
      <c r="AO2306" t="str">
        <f t="shared" si="107"/>
        <v>6.000 a 7.999</v>
      </c>
    </row>
    <row r="2307" spans="1:41" x14ac:dyDescent="0.25">
      <c r="A2307" t="s">
        <v>7865</v>
      </c>
      <c r="B2307" t="s">
        <v>207</v>
      </c>
      <c r="C2307">
        <v>1968808</v>
      </c>
      <c r="D2307">
        <v>7516591696</v>
      </c>
      <c r="E2307" t="s">
        <v>1354</v>
      </c>
      <c r="F2307" t="s">
        <v>209</v>
      </c>
      <c r="G2307" t="s">
        <v>7866</v>
      </c>
      <c r="H2307" t="s">
        <v>225</v>
      </c>
      <c r="I2307" t="s">
        <v>212</v>
      </c>
      <c r="K2307" t="s">
        <v>213</v>
      </c>
      <c r="M2307">
        <v>111</v>
      </c>
      <c r="N2307" t="s">
        <v>567</v>
      </c>
      <c r="O2307" t="s">
        <v>228</v>
      </c>
      <c r="P2307">
        <v>109</v>
      </c>
      <c r="Q2307" t="s">
        <v>568</v>
      </c>
      <c r="R2307" t="s">
        <v>228</v>
      </c>
      <c r="T2307" t="s">
        <v>230</v>
      </c>
      <c r="U2307" t="s">
        <v>9755</v>
      </c>
      <c r="V2307">
        <v>4</v>
      </c>
      <c r="W2307">
        <v>7</v>
      </c>
      <c r="X2307" t="s">
        <v>218</v>
      </c>
      <c r="Z2307" t="s">
        <v>219</v>
      </c>
      <c r="AC2307">
        <v>0</v>
      </c>
      <c r="AE2307">
        <v>0</v>
      </c>
      <c r="AI2307" t="s">
        <v>220</v>
      </c>
      <c r="AJ2307" t="s">
        <v>221</v>
      </c>
      <c r="AK2307" s="15">
        <v>41163</v>
      </c>
      <c r="AL2307">
        <v>5593.48</v>
      </c>
      <c r="AM2307">
        <f t="shared" ref="AM2307:AM2370" si="108">(YEAR($AR$3))-YEAR(E2307)</f>
        <v>35</v>
      </c>
      <c r="AN2307" t="str">
        <f t="shared" ref="AN2307:AN2370" si="109">VLOOKUP(AM2307,$AT$3:$AU$14,2,1)</f>
        <v>34-38</v>
      </c>
      <c r="AO2307" t="str">
        <f t="shared" ref="AO2307:AO2370" si="110">VLOOKUP(AL2307,$AV$3:$AW$13,2,1)</f>
        <v>4.000 a 5.999</v>
      </c>
    </row>
    <row r="2308" spans="1:41" x14ac:dyDescent="0.25">
      <c r="A2308" t="s">
        <v>7867</v>
      </c>
      <c r="B2308" t="s">
        <v>207</v>
      </c>
      <c r="C2308">
        <v>2129178</v>
      </c>
      <c r="D2308">
        <v>933977638</v>
      </c>
      <c r="E2308" t="s">
        <v>7868</v>
      </c>
      <c r="F2308" t="s">
        <v>209</v>
      </c>
      <c r="G2308" t="s">
        <v>7869</v>
      </c>
      <c r="H2308" t="s">
        <v>225</v>
      </c>
      <c r="I2308" t="s">
        <v>212</v>
      </c>
      <c r="K2308" t="s">
        <v>213</v>
      </c>
      <c r="M2308">
        <v>141</v>
      </c>
      <c r="N2308" t="s">
        <v>1026</v>
      </c>
      <c r="O2308" t="s">
        <v>215</v>
      </c>
      <c r="P2308">
        <v>131</v>
      </c>
      <c r="Q2308" t="s">
        <v>357</v>
      </c>
      <c r="R2308" t="s">
        <v>215</v>
      </c>
      <c r="T2308" t="s">
        <v>252</v>
      </c>
      <c r="U2308" t="s">
        <v>9755</v>
      </c>
      <c r="V2308">
        <v>4</v>
      </c>
      <c r="W2308">
        <v>6</v>
      </c>
      <c r="X2308" t="s">
        <v>218</v>
      </c>
      <c r="Z2308" t="s">
        <v>219</v>
      </c>
      <c r="AB2308" t="s">
        <v>320</v>
      </c>
      <c r="AC2308">
        <v>0</v>
      </c>
      <c r="AE2308">
        <v>0</v>
      </c>
      <c r="AG2308" t="s">
        <v>7870</v>
      </c>
      <c r="AH2308" t="s">
        <v>7871</v>
      </c>
      <c r="AI2308" t="s">
        <v>220</v>
      </c>
      <c r="AJ2308" t="s">
        <v>221</v>
      </c>
      <c r="AK2308" s="15">
        <v>41800</v>
      </c>
      <c r="AL2308">
        <v>4153.96</v>
      </c>
      <c r="AM2308">
        <f t="shared" si="108"/>
        <v>48</v>
      </c>
      <c r="AN2308" t="str">
        <f t="shared" si="109"/>
        <v>44-48</v>
      </c>
      <c r="AO2308" t="str">
        <f t="shared" si="110"/>
        <v>4.000 a 5.999</v>
      </c>
    </row>
    <row r="2309" spans="1:41" x14ac:dyDescent="0.25">
      <c r="A2309" t="s">
        <v>7872</v>
      </c>
      <c r="B2309" t="s">
        <v>207</v>
      </c>
      <c r="C2309">
        <v>1968803</v>
      </c>
      <c r="D2309">
        <v>95162305634</v>
      </c>
      <c r="E2309" t="s">
        <v>7873</v>
      </c>
      <c r="F2309" t="s">
        <v>209</v>
      </c>
      <c r="G2309" t="s">
        <v>7874</v>
      </c>
      <c r="H2309" t="s">
        <v>225</v>
      </c>
      <c r="I2309" t="s">
        <v>212</v>
      </c>
      <c r="K2309" t="s">
        <v>242</v>
      </c>
      <c r="M2309">
        <v>111</v>
      </c>
      <c r="N2309" t="s">
        <v>567</v>
      </c>
      <c r="O2309" t="s">
        <v>228</v>
      </c>
      <c r="P2309">
        <v>109</v>
      </c>
      <c r="Q2309" t="s">
        <v>568</v>
      </c>
      <c r="R2309" t="s">
        <v>228</v>
      </c>
      <c r="T2309" t="s">
        <v>217</v>
      </c>
      <c r="U2309" t="s">
        <v>9754</v>
      </c>
      <c r="V2309">
        <v>4</v>
      </c>
      <c r="W2309">
        <v>7</v>
      </c>
      <c r="X2309" t="s">
        <v>218</v>
      </c>
      <c r="Z2309" t="s">
        <v>219</v>
      </c>
      <c r="AC2309">
        <v>0</v>
      </c>
      <c r="AE2309">
        <v>0</v>
      </c>
      <c r="AI2309" t="s">
        <v>220</v>
      </c>
      <c r="AJ2309" t="s">
        <v>221</v>
      </c>
      <c r="AK2309" s="15">
        <v>41166</v>
      </c>
      <c r="AL2309">
        <v>4543.45</v>
      </c>
      <c r="AM2309">
        <f t="shared" si="108"/>
        <v>45</v>
      </c>
      <c r="AN2309" t="str">
        <f t="shared" si="109"/>
        <v>44-48</v>
      </c>
      <c r="AO2309" t="str">
        <f t="shared" si="110"/>
        <v>4.000 a 5.999</v>
      </c>
    </row>
    <row r="2310" spans="1:41" x14ac:dyDescent="0.25">
      <c r="A2310" t="s">
        <v>7875</v>
      </c>
      <c r="B2310" t="s">
        <v>239</v>
      </c>
      <c r="C2310">
        <v>1035318</v>
      </c>
      <c r="D2310">
        <v>59561335620</v>
      </c>
      <c r="E2310" t="s">
        <v>4124</v>
      </c>
      <c r="F2310" t="s">
        <v>209</v>
      </c>
      <c r="G2310" t="s">
        <v>7876</v>
      </c>
      <c r="H2310" t="s">
        <v>225</v>
      </c>
      <c r="I2310" t="s">
        <v>212</v>
      </c>
      <c r="K2310" t="s">
        <v>213</v>
      </c>
      <c r="L2310" t="s">
        <v>261</v>
      </c>
      <c r="M2310">
        <v>491</v>
      </c>
      <c r="N2310" t="s">
        <v>935</v>
      </c>
      <c r="O2310" t="s">
        <v>244</v>
      </c>
      <c r="P2310">
        <v>746</v>
      </c>
      <c r="Q2310" t="s">
        <v>289</v>
      </c>
      <c r="R2310" t="s">
        <v>283</v>
      </c>
      <c r="T2310" t="s">
        <v>252</v>
      </c>
      <c r="U2310" t="s">
        <v>9754</v>
      </c>
      <c r="V2310">
        <v>4</v>
      </c>
      <c r="W2310">
        <v>16</v>
      </c>
      <c r="X2310" t="s">
        <v>218</v>
      </c>
      <c r="Z2310" t="s">
        <v>219</v>
      </c>
      <c r="AC2310">
        <v>0</v>
      </c>
      <c r="AE2310">
        <v>0</v>
      </c>
      <c r="AI2310" t="s">
        <v>220</v>
      </c>
      <c r="AJ2310" t="s">
        <v>221</v>
      </c>
      <c r="AK2310" s="15">
        <v>34326</v>
      </c>
      <c r="AL2310">
        <v>5034.5</v>
      </c>
      <c r="AM2310">
        <f t="shared" si="108"/>
        <v>55</v>
      </c>
      <c r="AN2310" t="str">
        <f t="shared" si="109"/>
        <v>54-58</v>
      </c>
      <c r="AO2310" t="str">
        <f t="shared" si="110"/>
        <v>4.000 a 5.999</v>
      </c>
    </row>
    <row r="2311" spans="1:41" x14ac:dyDescent="0.25">
      <c r="A2311" t="s">
        <v>7877</v>
      </c>
      <c r="B2311" t="s">
        <v>207</v>
      </c>
      <c r="C2311">
        <v>1649979</v>
      </c>
      <c r="D2311">
        <v>92496067100</v>
      </c>
      <c r="E2311" t="s">
        <v>7878</v>
      </c>
      <c r="F2311" t="s">
        <v>209</v>
      </c>
      <c r="G2311" t="s">
        <v>7879</v>
      </c>
      <c r="H2311" t="s">
        <v>211</v>
      </c>
      <c r="I2311" t="s">
        <v>212</v>
      </c>
      <c r="K2311" t="s">
        <v>242</v>
      </c>
      <c r="M2311">
        <v>548</v>
      </c>
      <c r="N2311" t="s">
        <v>7880</v>
      </c>
      <c r="O2311" t="s">
        <v>362</v>
      </c>
      <c r="P2311">
        <v>288</v>
      </c>
      <c r="Q2311" t="s">
        <v>979</v>
      </c>
      <c r="R2311" t="s">
        <v>362</v>
      </c>
      <c r="T2311" t="s">
        <v>217</v>
      </c>
      <c r="U2311" t="s">
        <v>9755</v>
      </c>
      <c r="V2311">
        <v>4</v>
      </c>
      <c r="W2311">
        <v>10</v>
      </c>
      <c r="X2311" t="s">
        <v>218</v>
      </c>
      <c r="Z2311" t="s">
        <v>219</v>
      </c>
      <c r="AC2311">
        <v>26238</v>
      </c>
      <c r="AD2311" t="s">
        <v>1855</v>
      </c>
      <c r="AE2311">
        <v>0</v>
      </c>
      <c r="AI2311" t="s">
        <v>220</v>
      </c>
      <c r="AJ2311" t="s">
        <v>221</v>
      </c>
      <c r="AK2311" s="15">
        <v>44456</v>
      </c>
      <c r="AL2311">
        <v>5137.2700000000004</v>
      </c>
      <c r="AM2311">
        <f t="shared" si="108"/>
        <v>40</v>
      </c>
      <c r="AN2311" t="str">
        <f t="shared" si="109"/>
        <v>39-43</v>
      </c>
      <c r="AO2311" t="str">
        <f t="shared" si="110"/>
        <v>4.000 a 5.999</v>
      </c>
    </row>
    <row r="2312" spans="1:41" x14ac:dyDescent="0.25">
      <c r="A2312" t="s">
        <v>7881</v>
      </c>
      <c r="B2312" t="s">
        <v>207</v>
      </c>
      <c r="C2312">
        <v>1738688</v>
      </c>
      <c r="D2312">
        <v>7432698619</v>
      </c>
      <c r="E2312" t="s">
        <v>7882</v>
      </c>
      <c r="F2312" t="s">
        <v>233</v>
      </c>
      <c r="G2312" t="s">
        <v>7883</v>
      </c>
      <c r="H2312" t="s">
        <v>225</v>
      </c>
      <c r="I2312" t="s">
        <v>212</v>
      </c>
      <c r="K2312" t="s">
        <v>242</v>
      </c>
      <c r="M2312">
        <v>719</v>
      </c>
      <c r="N2312" t="s">
        <v>474</v>
      </c>
      <c r="O2312" t="s">
        <v>228</v>
      </c>
      <c r="P2312">
        <v>581</v>
      </c>
      <c r="Q2312" t="s">
        <v>455</v>
      </c>
      <c r="R2312" t="s">
        <v>228</v>
      </c>
      <c r="T2312" t="s">
        <v>263</v>
      </c>
      <c r="U2312" t="s">
        <v>9756</v>
      </c>
      <c r="V2312">
        <v>4</v>
      </c>
      <c r="W2312">
        <v>9</v>
      </c>
      <c r="X2312" t="s">
        <v>218</v>
      </c>
      <c r="Z2312" t="s">
        <v>219</v>
      </c>
      <c r="AC2312">
        <v>0</v>
      </c>
      <c r="AE2312">
        <v>0</v>
      </c>
      <c r="AI2312" t="s">
        <v>220</v>
      </c>
      <c r="AJ2312" t="s">
        <v>304</v>
      </c>
      <c r="AK2312" s="15">
        <v>40141</v>
      </c>
      <c r="AL2312">
        <v>5572.17</v>
      </c>
      <c r="AM2312">
        <f t="shared" si="108"/>
        <v>38</v>
      </c>
      <c r="AN2312" t="str">
        <f t="shared" si="109"/>
        <v>34-38</v>
      </c>
      <c r="AO2312" t="str">
        <f t="shared" si="110"/>
        <v>4.000 a 5.999</v>
      </c>
    </row>
    <row r="2313" spans="1:41" x14ac:dyDescent="0.25">
      <c r="A2313" t="s">
        <v>7884</v>
      </c>
      <c r="B2313" t="s">
        <v>239</v>
      </c>
      <c r="C2313">
        <v>1958366</v>
      </c>
      <c r="D2313">
        <v>8703686647</v>
      </c>
      <c r="E2313" t="s">
        <v>7885</v>
      </c>
      <c r="F2313" t="s">
        <v>209</v>
      </c>
      <c r="G2313" t="s">
        <v>2570</v>
      </c>
      <c r="H2313" t="s">
        <v>335</v>
      </c>
      <c r="I2313" t="s">
        <v>212</v>
      </c>
      <c r="K2313" t="s">
        <v>1736</v>
      </c>
      <c r="M2313">
        <v>211</v>
      </c>
      <c r="N2313" t="s">
        <v>245</v>
      </c>
      <c r="O2313" t="s">
        <v>244</v>
      </c>
      <c r="P2313">
        <v>211</v>
      </c>
      <c r="Q2313" t="s">
        <v>245</v>
      </c>
      <c r="R2313" t="s">
        <v>244</v>
      </c>
      <c r="T2313" t="s">
        <v>263</v>
      </c>
      <c r="U2313" t="s">
        <v>9756</v>
      </c>
      <c r="V2313">
        <v>4</v>
      </c>
      <c r="W2313">
        <v>7</v>
      </c>
      <c r="X2313" t="s">
        <v>218</v>
      </c>
      <c r="Z2313" t="s">
        <v>219</v>
      </c>
      <c r="AC2313">
        <v>26254</v>
      </c>
      <c r="AD2313" t="s">
        <v>372</v>
      </c>
      <c r="AE2313">
        <v>0</v>
      </c>
      <c r="AI2313" t="s">
        <v>220</v>
      </c>
      <c r="AJ2313" t="s">
        <v>221</v>
      </c>
      <c r="AK2313" s="15">
        <v>43682</v>
      </c>
      <c r="AL2313">
        <v>11503.21</v>
      </c>
      <c r="AM2313">
        <f t="shared" si="108"/>
        <v>35</v>
      </c>
      <c r="AN2313" t="str">
        <f t="shared" si="109"/>
        <v>34-38</v>
      </c>
      <c r="AO2313" t="str">
        <f t="shared" si="110"/>
        <v>10.000 a 11.999</v>
      </c>
    </row>
    <row r="2314" spans="1:41" x14ac:dyDescent="0.25">
      <c r="A2314" t="s">
        <v>7886</v>
      </c>
      <c r="B2314" t="s">
        <v>239</v>
      </c>
      <c r="C2314">
        <v>1434595</v>
      </c>
      <c r="D2314">
        <v>1038382602</v>
      </c>
      <c r="E2314" t="s">
        <v>7887</v>
      </c>
      <c r="F2314" t="s">
        <v>209</v>
      </c>
      <c r="G2314" t="s">
        <v>7888</v>
      </c>
      <c r="H2314" t="s">
        <v>225</v>
      </c>
      <c r="I2314" t="s">
        <v>212</v>
      </c>
      <c r="K2314" t="s">
        <v>242</v>
      </c>
      <c r="L2314" t="s">
        <v>2460</v>
      </c>
      <c r="M2314">
        <v>496</v>
      </c>
      <c r="N2314" t="s">
        <v>1122</v>
      </c>
      <c r="O2314" t="s">
        <v>244</v>
      </c>
      <c r="P2314">
        <v>211</v>
      </c>
      <c r="Q2314" t="s">
        <v>245</v>
      </c>
      <c r="R2314" t="s">
        <v>244</v>
      </c>
      <c r="T2314" t="s">
        <v>252</v>
      </c>
      <c r="U2314" t="s">
        <v>9755</v>
      </c>
      <c r="V2314">
        <v>4</v>
      </c>
      <c r="W2314">
        <v>13</v>
      </c>
      <c r="X2314" t="s">
        <v>218</v>
      </c>
      <c r="Z2314" t="s">
        <v>219</v>
      </c>
      <c r="AC2314">
        <v>0</v>
      </c>
      <c r="AE2314">
        <v>0</v>
      </c>
      <c r="AI2314" t="s">
        <v>220</v>
      </c>
      <c r="AJ2314" t="s">
        <v>221</v>
      </c>
      <c r="AK2314" s="15">
        <v>37937</v>
      </c>
      <c r="AL2314">
        <v>10859.56</v>
      </c>
      <c r="AM2314">
        <f t="shared" si="108"/>
        <v>45</v>
      </c>
      <c r="AN2314" t="str">
        <f t="shared" si="109"/>
        <v>44-48</v>
      </c>
      <c r="AO2314" t="str">
        <f t="shared" si="110"/>
        <v>10.000 a 11.999</v>
      </c>
    </row>
    <row r="2315" spans="1:41" x14ac:dyDescent="0.25">
      <c r="A2315" t="s">
        <v>7889</v>
      </c>
      <c r="B2315" t="s">
        <v>239</v>
      </c>
      <c r="C2315">
        <v>1434880</v>
      </c>
      <c r="D2315">
        <v>49168797672</v>
      </c>
      <c r="E2315" t="s">
        <v>2163</v>
      </c>
      <c r="F2315" t="s">
        <v>209</v>
      </c>
      <c r="G2315" t="s">
        <v>6588</v>
      </c>
      <c r="H2315" t="s">
        <v>335</v>
      </c>
      <c r="I2315" t="s">
        <v>212</v>
      </c>
      <c r="K2315" t="s">
        <v>213</v>
      </c>
      <c r="L2315" t="s">
        <v>261</v>
      </c>
      <c r="M2315">
        <v>496</v>
      </c>
      <c r="N2315" t="s">
        <v>1122</v>
      </c>
      <c r="O2315" t="s">
        <v>244</v>
      </c>
      <c r="P2315">
        <v>211</v>
      </c>
      <c r="Q2315" t="s">
        <v>245</v>
      </c>
      <c r="R2315" t="s">
        <v>244</v>
      </c>
      <c r="T2315" t="s">
        <v>499</v>
      </c>
      <c r="U2315" t="s">
        <v>9754</v>
      </c>
      <c r="V2315">
        <v>4</v>
      </c>
      <c r="W2315">
        <v>12</v>
      </c>
      <c r="X2315" t="s">
        <v>218</v>
      </c>
      <c r="Z2315" t="s">
        <v>219</v>
      </c>
      <c r="AC2315">
        <v>0</v>
      </c>
      <c r="AE2315">
        <v>0</v>
      </c>
      <c r="AI2315" t="s">
        <v>220</v>
      </c>
      <c r="AJ2315" t="s">
        <v>221</v>
      </c>
      <c r="AK2315" s="15">
        <v>37942</v>
      </c>
      <c r="AL2315">
        <v>5901.15</v>
      </c>
      <c r="AM2315">
        <f t="shared" si="108"/>
        <v>58</v>
      </c>
      <c r="AN2315" t="str">
        <f t="shared" si="109"/>
        <v>54-58</v>
      </c>
      <c r="AO2315" t="str">
        <f t="shared" si="110"/>
        <v>4.000 a 5.999</v>
      </c>
    </row>
    <row r="2316" spans="1:41" x14ac:dyDescent="0.25">
      <c r="A2316" t="s">
        <v>7890</v>
      </c>
      <c r="B2316" t="s">
        <v>239</v>
      </c>
      <c r="C2316">
        <v>1434770</v>
      </c>
      <c r="D2316">
        <v>3160794644</v>
      </c>
      <c r="E2316" t="s">
        <v>7891</v>
      </c>
      <c r="F2316" t="s">
        <v>209</v>
      </c>
      <c r="G2316" t="s">
        <v>7892</v>
      </c>
      <c r="H2316" t="s">
        <v>335</v>
      </c>
      <c r="I2316" t="s">
        <v>212</v>
      </c>
      <c r="K2316" t="s">
        <v>213</v>
      </c>
      <c r="L2316" t="s">
        <v>261</v>
      </c>
      <c r="M2316">
        <v>480</v>
      </c>
      <c r="N2316" t="s">
        <v>1188</v>
      </c>
      <c r="O2316" t="s">
        <v>244</v>
      </c>
      <c r="P2316">
        <v>211</v>
      </c>
      <c r="Q2316" t="s">
        <v>245</v>
      </c>
      <c r="R2316" t="s">
        <v>244</v>
      </c>
      <c r="T2316" t="s">
        <v>252</v>
      </c>
      <c r="U2316" t="s">
        <v>9755</v>
      </c>
      <c r="V2316">
        <v>4</v>
      </c>
      <c r="W2316">
        <v>13</v>
      </c>
      <c r="X2316" t="s">
        <v>218</v>
      </c>
      <c r="Z2316" t="s">
        <v>219</v>
      </c>
      <c r="AC2316">
        <v>0</v>
      </c>
      <c r="AE2316">
        <v>0</v>
      </c>
      <c r="AI2316" t="s">
        <v>220</v>
      </c>
      <c r="AJ2316" t="s">
        <v>221</v>
      </c>
      <c r="AK2316" s="15">
        <v>37937</v>
      </c>
      <c r="AL2316">
        <v>12525.91</v>
      </c>
      <c r="AM2316">
        <f t="shared" si="108"/>
        <v>47</v>
      </c>
      <c r="AN2316" t="str">
        <f t="shared" si="109"/>
        <v>44-48</v>
      </c>
      <c r="AO2316" t="str">
        <f t="shared" si="110"/>
        <v>12.000 a 13.999</v>
      </c>
    </row>
    <row r="2317" spans="1:41" x14ac:dyDescent="0.25">
      <c r="A2317" t="s">
        <v>7893</v>
      </c>
      <c r="B2317" t="s">
        <v>207</v>
      </c>
      <c r="C2317">
        <v>1035254</v>
      </c>
      <c r="D2317">
        <v>68863390606</v>
      </c>
      <c r="E2317" t="s">
        <v>7894</v>
      </c>
      <c r="F2317" t="s">
        <v>209</v>
      </c>
      <c r="G2317" t="s">
        <v>7895</v>
      </c>
      <c r="H2317" t="s">
        <v>225</v>
      </c>
      <c r="I2317" t="s">
        <v>212</v>
      </c>
      <c r="K2317" t="s">
        <v>317</v>
      </c>
      <c r="L2317" t="s">
        <v>7896</v>
      </c>
      <c r="M2317">
        <v>602</v>
      </c>
      <c r="N2317" t="s">
        <v>7897</v>
      </c>
      <c r="O2317" t="s">
        <v>215</v>
      </c>
      <c r="P2317">
        <v>249</v>
      </c>
      <c r="Q2317" t="s">
        <v>2605</v>
      </c>
      <c r="R2317" t="s">
        <v>215</v>
      </c>
      <c r="T2317" t="s">
        <v>230</v>
      </c>
      <c r="U2317" t="s">
        <v>9754</v>
      </c>
      <c r="V2317">
        <v>4</v>
      </c>
      <c r="W2317">
        <v>16</v>
      </c>
      <c r="X2317" t="s">
        <v>218</v>
      </c>
      <c r="Z2317" t="s">
        <v>219</v>
      </c>
      <c r="AC2317">
        <v>0</v>
      </c>
      <c r="AE2317">
        <v>0</v>
      </c>
      <c r="AI2317" t="s">
        <v>220</v>
      </c>
      <c r="AJ2317" t="s">
        <v>221</v>
      </c>
      <c r="AK2317" s="15">
        <v>34204</v>
      </c>
      <c r="AL2317">
        <v>6767.52</v>
      </c>
      <c r="AM2317">
        <f t="shared" si="108"/>
        <v>55</v>
      </c>
      <c r="AN2317" t="str">
        <f t="shared" si="109"/>
        <v>54-58</v>
      </c>
      <c r="AO2317" t="str">
        <f t="shared" si="110"/>
        <v>6.000 a 7.999</v>
      </c>
    </row>
    <row r="2318" spans="1:41" x14ac:dyDescent="0.25">
      <c r="A2318" t="s">
        <v>7898</v>
      </c>
      <c r="B2318" t="s">
        <v>239</v>
      </c>
      <c r="C2318">
        <v>1123371</v>
      </c>
      <c r="D2318">
        <v>63409810625</v>
      </c>
      <c r="E2318" t="s">
        <v>7899</v>
      </c>
      <c r="F2318" t="s">
        <v>233</v>
      </c>
      <c r="G2318" t="s">
        <v>7900</v>
      </c>
      <c r="H2318" t="s">
        <v>211</v>
      </c>
      <c r="I2318" t="s">
        <v>212</v>
      </c>
      <c r="K2318" t="s">
        <v>242</v>
      </c>
      <c r="L2318" t="s">
        <v>405</v>
      </c>
      <c r="M2318">
        <v>494</v>
      </c>
      <c r="N2318" t="s">
        <v>1325</v>
      </c>
      <c r="O2318" t="s">
        <v>244</v>
      </c>
      <c r="P2318">
        <v>211</v>
      </c>
      <c r="Q2318" t="s">
        <v>245</v>
      </c>
      <c r="R2318" t="s">
        <v>244</v>
      </c>
      <c r="T2318" t="s">
        <v>217</v>
      </c>
      <c r="U2318" t="s">
        <v>9755</v>
      </c>
      <c r="V2318">
        <v>4</v>
      </c>
      <c r="W2318">
        <v>16</v>
      </c>
      <c r="X2318" t="s">
        <v>218</v>
      </c>
      <c r="Z2318" t="s">
        <v>219</v>
      </c>
      <c r="AC2318">
        <v>0</v>
      </c>
      <c r="AE2318">
        <v>0</v>
      </c>
      <c r="AI2318" t="s">
        <v>220</v>
      </c>
      <c r="AJ2318" t="s">
        <v>221</v>
      </c>
      <c r="AK2318" s="15">
        <v>34683</v>
      </c>
      <c r="AL2318">
        <v>13185.6</v>
      </c>
      <c r="AM2318">
        <f t="shared" si="108"/>
        <v>55</v>
      </c>
      <c r="AN2318" t="str">
        <f t="shared" si="109"/>
        <v>54-58</v>
      </c>
      <c r="AO2318" t="str">
        <f t="shared" si="110"/>
        <v>12.000 a 13.999</v>
      </c>
    </row>
    <row r="2319" spans="1:41" x14ac:dyDescent="0.25">
      <c r="A2319" t="s">
        <v>7901</v>
      </c>
      <c r="B2319" t="s">
        <v>239</v>
      </c>
      <c r="C2319">
        <v>1123361</v>
      </c>
      <c r="D2319">
        <v>59343257600</v>
      </c>
      <c r="E2319" t="s">
        <v>7902</v>
      </c>
      <c r="F2319" t="s">
        <v>233</v>
      </c>
      <c r="G2319" t="s">
        <v>7903</v>
      </c>
      <c r="H2319" t="s">
        <v>225</v>
      </c>
      <c r="I2319" t="s">
        <v>212</v>
      </c>
      <c r="K2319" t="s">
        <v>242</v>
      </c>
      <c r="L2319" t="s">
        <v>7904</v>
      </c>
      <c r="M2319">
        <v>212</v>
      </c>
      <c r="N2319" t="s">
        <v>1668</v>
      </c>
      <c r="O2319" t="s">
        <v>244</v>
      </c>
      <c r="P2319">
        <v>211</v>
      </c>
      <c r="Q2319" t="s">
        <v>245</v>
      </c>
      <c r="R2319" t="s">
        <v>244</v>
      </c>
      <c r="T2319" t="s">
        <v>771</v>
      </c>
      <c r="U2319" t="s">
        <v>9755</v>
      </c>
      <c r="V2319">
        <v>4</v>
      </c>
      <c r="W2319">
        <v>16</v>
      </c>
      <c r="X2319" t="s">
        <v>218</v>
      </c>
      <c r="Z2319" t="s">
        <v>219</v>
      </c>
      <c r="AC2319">
        <v>0</v>
      </c>
      <c r="AE2319">
        <v>0</v>
      </c>
      <c r="AI2319" t="s">
        <v>220</v>
      </c>
      <c r="AJ2319" t="s">
        <v>221</v>
      </c>
      <c r="AK2319" s="15">
        <v>34683</v>
      </c>
      <c r="AL2319">
        <v>11445.54</v>
      </c>
      <c r="AM2319">
        <f t="shared" si="108"/>
        <v>53</v>
      </c>
      <c r="AN2319" t="str">
        <f t="shared" si="109"/>
        <v>49-53</v>
      </c>
      <c r="AO2319" t="str">
        <f t="shared" si="110"/>
        <v>10.000 a 11.999</v>
      </c>
    </row>
    <row r="2320" spans="1:41" x14ac:dyDescent="0.25">
      <c r="A2320" t="s">
        <v>7905</v>
      </c>
      <c r="B2320" t="s">
        <v>239</v>
      </c>
      <c r="C2320">
        <v>1123550</v>
      </c>
      <c r="D2320">
        <v>2470082650</v>
      </c>
      <c r="E2320" t="s">
        <v>7906</v>
      </c>
      <c r="F2320" t="s">
        <v>233</v>
      </c>
      <c r="G2320" t="s">
        <v>7907</v>
      </c>
      <c r="H2320" t="s">
        <v>225</v>
      </c>
      <c r="I2320" t="s">
        <v>212</v>
      </c>
      <c r="K2320" t="s">
        <v>213</v>
      </c>
      <c r="L2320" t="s">
        <v>1228</v>
      </c>
      <c r="M2320">
        <v>771</v>
      </c>
      <c r="N2320" t="s">
        <v>303</v>
      </c>
      <c r="O2320" t="s">
        <v>283</v>
      </c>
      <c r="P2320">
        <v>746</v>
      </c>
      <c r="Q2320" t="s">
        <v>289</v>
      </c>
      <c r="R2320" t="s">
        <v>283</v>
      </c>
      <c r="T2320" t="s">
        <v>771</v>
      </c>
      <c r="U2320" t="s">
        <v>9753</v>
      </c>
      <c r="V2320">
        <v>4</v>
      </c>
      <c r="W2320">
        <v>16</v>
      </c>
      <c r="X2320" t="s">
        <v>218</v>
      </c>
      <c r="Z2320" t="s">
        <v>219</v>
      </c>
      <c r="AC2320">
        <v>0</v>
      </c>
      <c r="AE2320">
        <v>0</v>
      </c>
      <c r="AI2320" t="s">
        <v>220</v>
      </c>
      <c r="AJ2320" t="s">
        <v>221</v>
      </c>
      <c r="AK2320" s="15">
        <v>34712</v>
      </c>
      <c r="AL2320">
        <v>4605.72</v>
      </c>
      <c r="AM2320">
        <f t="shared" si="108"/>
        <v>50</v>
      </c>
      <c r="AN2320" t="str">
        <f t="shared" si="109"/>
        <v>49-53</v>
      </c>
      <c r="AO2320" t="str">
        <f t="shared" si="110"/>
        <v>4.000 a 5.999</v>
      </c>
    </row>
    <row r="2321" spans="1:41" x14ac:dyDescent="0.25">
      <c r="A2321" t="s">
        <v>7908</v>
      </c>
      <c r="B2321" t="s">
        <v>239</v>
      </c>
      <c r="C2321">
        <v>1123301</v>
      </c>
      <c r="D2321">
        <v>54661757653</v>
      </c>
      <c r="E2321" t="s">
        <v>7909</v>
      </c>
      <c r="F2321" t="s">
        <v>233</v>
      </c>
      <c r="G2321" t="s">
        <v>7910</v>
      </c>
      <c r="H2321" t="s">
        <v>287</v>
      </c>
      <c r="I2321" t="s">
        <v>212</v>
      </c>
      <c r="K2321" t="s">
        <v>317</v>
      </c>
      <c r="L2321" t="s">
        <v>473</v>
      </c>
      <c r="M2321">
        <v>754</v>
      </c>
      <c r="N2321" t="s">
        <v>2373</v>
      </c>
      <c r="O2321" t="s">
        <v>283</v>
      </c>
      <c r="P2321">
        <v>743</v>
      </c>
      <c r="Q2321" t="s">
        <v>282</v>
      </c>
      <c r="R2321" t="s">
        <v>283</v>
      </c>
      <c r="T2321" t="s">
        <v>462</v>
      </c>
      <c r="U2321" t="s">
        <v>9752</v>
      </c>
      <c r="V2321">
        <v>4</v>
      </c>
      <c r="W2321">
        <v>16</v>
      </c>
      <c r="X2321" t="s">
        <v>218</v>
      </c>
      <c r="Z2321" t="s">
        <v>219</v>
      </c>
      <c r="AC2321">
        <v>0</v>
      </c>
      <c r="AE2321">
        <v>0</v>
      </c>
      <c r="AI2321" t="s">
        <v>220</v>
      </c>
      <c r="AJ2321" t="s">
        <v>221</v>
      </c>
      <c r="AK2321" s="15">
        <v>34563</v>
      </c>
      <c r="AL2321">
        <v>2747.21</v>
      </c>
      <c r="AM2321">
        <f t="shared" si="108"/>
        <v>56</v>
      </c>
      <c r="AN2321" t="str">
        <f t="shared" si="109"/>
        <v>54-58</v>
      </c>
      <c r="AO2321" t="str">
        <f t="shared" si="110"/>
        <v>2.000 a 3.999</v>
      </c>
    </row>
    <row r="2322" spans="1:41" x14ac:dyDescent="0.25">
      <c r="A2322" t="s">
        <v>7911</v>
      </c>
      <c r="B2322" t="s">
        <v>207</v>
      </c>
      <c r="C2322">
        <v>413006</v>
      </c>
      <c r="D2322">
        <v>62229435604</v>
      </c>
      <c r="E2322" t="s">
        <v>6694</v>
      </c>
      <c r="F2322" t="s">
        <v>233</v>
      </c>
      <c r="G2322" t="s">
        <v>7912</v>
      </c>
      <c r="H2322" t="s">
        <v>225</v>
      </c>
      <c r="I2322" t="s">
        <v>212</v>
      </c>
      <c r="K2322" t="s">
        <v>213</v>
      </c>
      <c r="L2322" t="s">
        <v>261</v>
      </c>
      <c r="M2322">
        <v>246</v>
      </c>
      <c r="N2322" t="s">
        <v>469</v>
      </c>
      <c r="O2322" t="s">
        <v>215</v>
      </c>
      <c r="P2322">
        <v>246</v>
      </c>
      <c r="Q2322" t="s">
        <v>469</v>
      </c>
      <c r="R2322" t="s">
        <v>215</v>
      </c>
      <c r="T2322" t="s">
        <v>217</v>
      </c>
      <c r="U2322" t="s">
        <v>9755</v>
      </c>
      <c r="V2322">
        <v>4</v>
      </c>
      <c r="W2322">
        <v>16</v>
      </c>
      <c r="X2322" t="s">
        <v>218</v>
      </c>
      <c r="Z2322" t="s">
        <v>219</v>
      </c>
      <c r="AC2322">
        <v>0</v>
      </c>
      <c r="AE2322">
        <v>0</v>
      </c>
      <c r="AI2322" t="s">
        <v>220</v>
      </c>
      <c r="AJ2322" t="s">
        <v>221</v>
      </c>
      <c r="AK2322" s="15">
        <v>32069</v>
      </c>
      <c r="AL2322">
        <v>7401.59</v>
      </c>
      <c r="AM2322">
        <f t="shared" si="108"/>
        <v>55</v>
      </c>
      <c r="AN2322" t="str">
        <f t="shared" si="109"/>
        <v>54-58</v>
      </c>
      <c r="AO2322" t="str">
        <f t="shared" si="110"/>
        <v>6.000 a 7.999</v>
      </c>
    </row>
    <row r="2323" spans="1:41" x14ac:dyDescent="0.25">
      <c r="A2323" t="s">
        <v>7913</v>
      </c>
      <c r="B2323" t="s">
        <v>207</v>
      </c>
      <c r="C2323">
        <v>412286</v>
      </c>
      <c r="D2323">
        <v>41966392672</v>
      </c>
      <c r="E2323" t="s">
        <v>7914</v>
      </c>
      <c r="F2323" t="s">
        <v>233</v>
      </c>
      <c r="G2323" t="s">
        <v>3774</v>
      </c>
      <c r="H2323" t="s">
        <v>225</v>
      </c>
      <c r="I2323" t="s">
        <v>212</v>
      </c>
      <c r="K2323" t="s">
        <v>213</v>
      </c>
      <c r="L2323" t="s">
        <v>261</v>
      </c>
      <c r="M2323">
        <v>71</v>
      </c>
      <c r="N2323" t="s">
        <v>498</v>
      </c>
      <c r="O2323" t="s">
        <v>215</v>
      </c>
      <c r="P2323">
        <v>59</v>
      </c>
      <c r="Q2323" t="s">
        <v>251</v>
      </c>
      <c r="R2323" t="s">
        <v>215</v>
      </c>
      <c r="T2323" t="s">
        <v>217</v>
      </c>
      <c r="U2323" t="s">
        <v>9755</v>
      </c>
      <c r="V2323">
        <v>4</v>
      </c>
      <c r="W2323">
        <v>16</v>
      </c>
      <c r="X2323" t="s">
        <v>218</v>
      </c>
      <c r="Z2323" t="s">
        <v>219</v>
      </c>
      <c r="AC2323">
        <v>0</v>
      </c>
      <c r="AE2323">
        <v>0</v>
      </c>
      <c r="AI2323" t="s">
        <v>220</v>
      </c>
      <c r="AJ2323" t="s">
        <v>221</v>
      </c>
      <c r="AK2323" s="15">
        <v>30686</v>
      </c>
      <c r="AL2323">
        <v>8376.7900000000009</v>
      </c>
      <c r="AM2323">
        <f t="shared" si="108"/>
        <v>59</v>
      </c>
      <c r="AN2323" t="str">
        <f t="shared" si="109"/>
        <v>59-63</v>
      </c>
      <c r="AO2323" t="str">
        <f t="shared" si="110"/>
        <v>8.000 a 9.999</v>
      </c>
    </row>
    <row r="2324" spans="1:41" x14ac:dyDescent="0.25">
      <c r="A2324" t="s">
        <v>7915</v>
      </c>
      <c r="B2324" t="s">
        <v>207</v>
      </c>
      <c r="C2324">
        <v>1905264</v>
      </c>
      <c r="D2324">
        <v>8884255627</v>
      </c>
      <c r="E2324" t="s">
        <v>7916</v>
      </c>
      <c r="F2324" t="s">
        <v>233</v>
      </c>
      <c r="G2324" t="s">
        <v>7917</v>
      </c>
      <c r="H2324" t="s">
        <v>225</v>
      </c>
      <c r="I2324" t="s">
        <v>212</v>
      </c>
      <c r="K2324" t="s">
        <v>213</v>
      </c>
      <c r="M2324">
        <v>830</v>
      </c>
      <c r="N2324" t="s">
        <v>7918</v>
      </c>
      <c r="O2324" t="s">
        <v>434</v>
      </c>
      <c r="P2324">
        <v>262</v>
      </c>
      <c r="Q2324" t="s">
        <v>352</v>
      </c>
      <c r="R2324" t="s">
        <v>215</v>
      </c>
      <c r="S2324" t="s">
        <v>394</v>
      </c>
      <c r="T2324" t="s">
        <v>217</v>
      </c>
      <c r="U2324" t="s">
        <v>9754</v>
      </c>
      <c r="V2324">
        <v>4</v>
      </c>
      <c r="W2324">
        <v>8</v>
      </c>
      <c r="X2324" t="s">
        <v>218</v>
      </c>
      <c r="Z2324" t="s">
        <v>219</v>
      </c>
      <c r="AC2324">
        <v>0</v>
      </c>
      <c r="AE2324">
        <v>0</v>
      </c>
      <c r="AI2324" t="s">
        <v>220</v>
      </c>
      <c r="AJ2324" t="s">
        <v>221</v>
      </c>
      <c r="AK2324" s="15">
        <v>40898</v>
      </c>
      <c r="AL2324">
        <v>3707.09</v>
      </c>
      <c r="AM2324">
        <f t="shared" si="108"/>
        <v>34</v>
      </c>
      <c r="AN2324" t="str">
        <f t="shared" si="109"/>
        <v>34-38</v>
      </c>
      <c r="AO2324" t="str">
        <f t="shared" si="110"/>
        <v>2.000 a 3.999</v>
      </c>
    </row>
    <row r="2325" spans="1:41" x14ac:dyDescent="0.25">
      <c r="A2325" t="s">
        <v>7919</v>
      </c>
      <c r="B2325" t="s">
        <v>207</v>
      </c>
      <c r="C2325">
        <v>2827887</v>
      </c>
      <c r="D2325">
        <v>69151199653</v>
      </c>
      <c r="E2325" t="s">
        <v>5076</v>
      </c>
      <c r="F2325" t="s">
        <v>233</v>
      </c>
      <c r="G2325" t="s">
        <v>7920</v>
      </c>
      <c r="H2325" t="s">
        <v>335</v>
      </c>
      <c r="I2325" t="s">
        <v>212</v>
      </c>
      <c r="K2325" t="s">
        <v>213</v>
      </c>
      <c r="M2325">
        <v>399</v>
      </c>
      <c r="N2325" t="s">
        <v>525</v>
      </c>
      <c r="O2325" t="s">
        <v>298</v>
      </c>
      <c r="P2325">
        <v>399</v>
      </c>
      <c r="Q2325" t="s">
        <v>525</v>
      </c>
      <c r="R2325" t="s">
        <v>298</v>
      </c>
      <c r="T2325" t="s">
        <v>217</v>
      </c>
      <c r="U2325" t="s">
        <v>9755</v>
      </c>
      <c r="V2325">
        <v>4</v>
      </c>
      <c r="W2325">
        <v>8</v>
      </c>
      <c r="X2325" t="s">
        <v>218</v>
      </c>
      <c r="Z2325" t="s">
        <v>219</v>
      </c>
      <c r="AC2325">
        <v>0</v>
      </c>
      <c r="AE2325">
        <v>0</v>
      </c>
      <c r="AI2325" t="s">
        <v>220</v>
      </c>
      <c r="AJ2325" t="s">
        <v>221</v>
      </c>
      <c r="AK2325" s="15">
        <v>40512</v>
      </c>
      <c r="AL2325">
        <v>4663.6499999999996</v>
      </c>
      <c r="AM2325">
        <f t="shared" si="108"/>
        <v>50</v>
      </c>
      <c r="AN2325" t="str">
        <f t="shared" si="109"/>
        <v>49-53</v>
      </c>
      <c r="AO2325" t="str">
        <f t="shared" si="110"/>
        <v>4.000 a 5.999</v>
      </c>
    </row>
    <row r="2326" spans="1:41" x14ac:dyDescent="0.25">
      <c r="A2326" t="s">
        <v>7921</v>
      </c>
      <c r="B2326" t="s">
        <v>239</v>
      </c>
      <c r="C2326">
        <v>1027810</v>
      </c>
      <c r="D2326">
        <v>11743596685</v>
      </c>
      <c r="E2326" t="s">
        <v>7922</v>
      </c>
      <c r="F2326" t="s">
        <v>209</v>
      </c>
      <c r="G2326" t="s">
        <v>7923</v>
      </c>
      <c r="H2326" t="s">
        <v>335</v>
      </c>
      <c r="I2326" t="s">
        <v>212</v>
      </c>
      <c r="K2326" t="s">
        <v>213</v>
      </c>
      <c r="M2326">
        <v>767</v>
      </c>
      <c r="N2326" t="s">
        <v>1064</v>
      </c>
      <c r="O2326" t="s">
        <v>283</v>
      </c>
      <c r="P2326">
        <v>29</v>
      </c>
      <c r="Q2326" t="s">
        <v>229</v>
      </c>
      <c r="R2326" t="s">
        <v>215</v>
      </c>
      <c r="T2326" t="s">
        <v>217</v>
      </c>
      <c r="U2326" t="s">
        <v>9756</v>
      </c>
      <c r="V2326">
        <v>1</v>
      </c>
      <c r="W2326">
        <v>1</v>
      </c>
      <c r="X2326" t="s">
        <v>218</v>
      </c>
      <c r="Z2326" t="s">
        <v>219</v>
      </c>
      <c r="AC2326">
        <v>0</v>
      </c>
      <c r="AE2326">
        <v>0</v>
      </c>
      <c r="AI2326" t="s">
        <v>220</v>
      </c>
      <c r="AJ2326" t="s">
        <v>347</v>
      </c>
      <c r="AK2326" s="15">
        <v>44747</v>
      </c>
      <c r="AL2326">
        <v>9110.11</v>
      </c>
      <c r="AM2326">
        <f t="shared" si="108"/>
        <v>30</v>
      </c>
      <c r="AN2326" t="str">
        <f t="shared" si="109"/>
        <v>29-33</v>
      </c>
      <c r="AO2326" t="str">
        <f t="shared" si="110"/>
        <v>8.000 a 9.999</v>
      </c>
    </row>
    <row r="2327" spans="1:41" x14ac:dyDescent="0.25">
      <c r="A2327" t="s">
        <v>7924</v>
      </c>
      <c r="B2327" t="s">
        <v>207</v>
      </c>
      <c r="C2327">
        <v>1035114</v>
      </c>
      <c r="D2327">
        <v>41853571687</v>
      </c>
      <c r="E2327" t="s">
        <v>7925</v>
      </c>
      <c r="F2327" t="s">
        <v>209</v>
      </c>
      <c r="G2327" t="s">
        <v>7926</v>
      </c>
      <c r="H2327" t="s">
        <v>225</v>
      </c>
      <c r="I2327" t="s">
        <v>212</v>
      </c>
      <c r="K2327" t="s">
        <v>317</v>
      </c>
      <c r="L2327" t="s">
        <v>655</v>
      </c>
      <c r="M2327">
        <v>5</v>
      </c>
      <c r="N2327" t="s">
        <v>7927</v>
      </c>
      <c r="O2327" t="s">
        <v>215</v>
      </c>
      <c r="P2327">
        <v>4</v>
      </c>
      <c r="Q2327" t="s">
        <v>262</v>
      </c>
      <c r="R2327" t="s">
        <v>215</v>
      </c>
      <c r="T2327" t="s">
        <v>217</v>
      </c>
      <c r="U2327" t="s">
        <v>9754</v>
      </c>
      <c r="V2327">
        <v>4</v>
      </c>
      <c r="W2327">
        <v>16</v>
      </c>
      <c r="X2327" t="s">
        <v>218</v>
      </c>
      <c r="Z2327" t="s">
        <v>219</v>
      </c>
      <c r="AC2327">
        <v>0</v>
      </c>
      <c r="AE2327">
        <v>0</v>
      </c>
      <c r="AI2327" t="s">
        <v>220</v>
      </c>
      <c r="AJ2327" t="s">
        <v>221</v>
      </c>
      <c r="AK2327" s="15">
        <v>34045</v>
      </c>
      <c r="AL2327">
        <v>6771.76</v>
      </c>
      <c r="AM2327">
        <f t="shared" si="108"/>
        <v>61</v>
      </c>
      <c r="AN2327" t="str">
        <f t="shared" si="109"/>
        <v>59-63</v>
      </c>
      <c r="AO2327" t="str">
        <f t="shared" si="110"/>
        <v>6.000 a 7.999</v>
      </c>
    </row>
    <row r="2328" spans="1:41" x14ac:dyDescent="0.25">
      <c r="A2328" t="s">
        <v>7928</v>
      </c>
      <c r="B2328" t="s">
        <v>207</v>
      </c>
      <c r="C2328">
        <v>1672829</v>
      </c>
      <c r="D2328">
        <v>64034399600</v>
      </c>
      <c r="E2328" t="s">
        <v>7929</v>
      </c>
      <c r="F2328" t="s">
        <v>209</v>
      </c>
      <c r="G2328" t="s">
        <v>7930</v>
      </c>
      <c r="H2328" t="s">
        <v>225</v>
      </c>
      <c r="I2328" t="s">
        <v>212</v>
      </c>
      <c r="K2328" t="s">
        <v>213</v>
      </c>
      <c r="L2328" t="s">
        <v>3344</v>
      </c>
      <c r="M2328">
        <v>733</v>
      </c>
      <c r="N2328" t="s">
        <v>1177</v>
      </c>
      <c r="O2328" t="s">
        <v>215</v>
      </c>
      <c r="P2328">
        <v>585</v>
      </c>
      <c r="Q2328" t="s">
        <v>1033</v>
      </c>
      <c r="R2328" t="s">
        <v>215</v>
      </c>
      <c r="T2328" t="s">
        <v>217</v>
      </c>
      <c r="U2328" t="s">
        <v>9756</v>
      </c>
      <c r="V2328">
        <v>4</v>
      </c>
      <c r="W2328">
        <v>10</v>
      </c>
      <c r="X2328" t="s">
        <v>218</v>
      </c>
      <c r="Z2328" t="s">
        <v>219</v>
      </c>
      <c r="AC2328">
        <v>0</v>
      </c>
      <c r="AE2328">
        <v>0</v>
      </c>
      <c r="AI2328" t="s">
        <v>220</v>
      </c>
      <c r="AJ2328" t="s">
        <v>221</v>
      </c>
      <c r="AK2328" s="15">
        <v>39835</v>
      </c>
      <c r="AL2328">
        <v>9142.69</v>
      </c>
      <c r="AM2328">
        <f t="shared" si="108"/>
        <v>55</v>
      </c>
      <c r="AN2328" t="str">
        <f t="shared" si="109"/>
        <v>54-58</v>
      </c>
      <c r="AO2328" t="str">
        <f t="shared" si="110"/>
        <v>8.000 a 9.999</v>
      </c>
    </row>
    <row r="2329" spans="1:41" x14ac:dyDescent="0.25">
      <c r="A2329" t="s">
        <v>7931</v>
      </c>
      <c r="B2329" t="s">
        <v>239</v>
      </c>
      <c r="C2329">
        <v>3013313</v>
      </c>
      <c r="D2329">
        <v>3880474613</v>
      </c>
      <c r="E2329" t="s">
        <v>7932</v>
      </c>
      <c r="F2329" t="s">
        <v>209</v>
      </c>
      <c r="G2329" t="s">
        <v>7933</v>
      </c>
      <c r="H2329" t="s">
        <v>225</v>
      </c>
      <c r="I2329" t="s">
        <v>212</v>
      </c>
      <c r="K2329" t="s">
        <v>213</v>
      </c>
      <c r="M2329">
        <v>211</v>
      </c>
      <c r="N2329" t="s">
        <v>245</v>
      </c>
      <c r="O2329" t="s">
        <v>244</v>
      </c>
      <c r="P2329">
        <v>211</v>
      </c>
      <c r="Q2329" t="s">
        <v>245</v>
      </c>
      <c r="R2329" t="s">
        <v>244</v>
      </c>
      <c r="T2329" t="s">
        <v>217</v>
      </c>
      <c r="U2329" t="s">
        <v>9754</v>
      </c>
      <c r="V2329">
        <v>4</v>
      </c>
      <c r="W2329">
        <v>4</v>
      </c>
      <c r="X2329" t="s">
        <v>218</v>
      </c>
      <c r="Z2329" t="s">
        <v>219</v>
      </c>
      <c r="AC2329">
        <v>0</v>
      </c>
      <c r="AE2329">
        <v>0</v>
      </c>
      <c r="AI2329" t="s">
        <v>220</v>
      </c>
      <c r="AJ2329" t="s">
        <v>221</v>
      </c>
      <c r="AK2329" s="15">
        <v>43152</v>
      </c>
      <c r="AL2329">
        <v>3181.04</v>
      </c>
      <c r="AM2329">
        <f t="shared" si="108"/>
        <v>45</v>
      </c>
      <c r="AN2329" t="str">
        <f t="shared" si="109"/>
        <v>44-48</v>
      </c>
      <c r="AO2329" t="str">
        <f t="shared" si="110"/>
        <v>2.000 a 3.999</v>
      </c>
    </row>
    <row r="2330" spans="1:41" x14ac:dyDescent="0.25">
      <c r="A2330" t="s">
        <v>7934</v>
      </c>
      <c r="B2330" t="s">
        <v>207</v>
      </c>
      <c r="C2330">
        <v>2132906</v>
      </c>
      <c r="D2330">
        <v>3427032183</v>
      </c>
      <c r="E2330" t="s">
        <v>7133</v>
      </c>
      <c r="F2330" t="s">
        <v>233</v>
      </c>
      <c r="G2330" t="s">
        <v>7935</v>
      </c>
      <c r="H2330" t="s">
        <v>225</v>
      </c>
      <c r="I2330" t="s">
        <v>212</v>
      </c>
      <c r="K2330" t="s">
        <v>242</v>
      </c>
      <c r="M2330">
        <v>1177</v>
      </c>
      <c r="N2330" t="s">
        <v>7936</v>
      </c>
      <c r="O2330" t="s">
        <v>215</v>
      </c>
      <c r="P2330">
        <v>122</v>
      </c>
      <c r="Q2330" t="s">
        <v>953</v>
      </c>
      <c r="R2330" t="s">
        <v>215</v>
      </c>
      <c r="T2330" t="s">
        <v>263</v>
      </c>
      <c r="U2330" t="s">
        <v>9756</v>
      </c>
      <c r="V2330">
        <v>4</v>
      </c>
      <c r="W2330">
        <v>6</v>
      </c>
      <c r="X2330" t="s">
        <v>218</v>
      </c>
      <c r="Z2330" t="s">
        <v>219</v>
      </c>
      <c r="AC2330">
        <v>0</v>
      </c>
      <c r="AE2330">
        <v>0</v>
      </c>
      <c r="AI2330" t="s">
        <v>220</v>
      </c>
      <c r="AJ2330" t="s">
        <v>221</v>
      </c>
      <c r="AK2330" s="15">
        <v>41817</v>
      </c>
      <c r="AL2330">
        <v>10503.66</v>
      </c>
      <c r="AM2330">
        <f t="shared" si="108"/>
        <v>30</v>
      </c>
      <c r="AN2330" t="str">
        <f t="shared" si="109"/>
        <v>29-33</v>
      </c>
      <c r="AO2330" t="str">
        <f t="shared" si="110"/>
        <v>10.000 a 11.999</v>
      </c>
    </row>
    <row r="2331" spans="1:41" x14ac:dyDescent="0.25">
      <c r="A2331" t="s">
        <v>7937</v>
      </c>
      <c r="B2331" t="s">
        <v>207</v>
      </c>
      <c r="C2331">
        <v>2275216</v>
      </c>
      <c r="D2331">
        <v>8421701622</v>
      </c>
      <c r="E2331" t="s">
        <v>7938</v>
      </c>
      <c r="F2331" t="s">
        <v>233</v>
      </c>
      <c r="G2331" t="s">
        <v>7939</v>
      </c>
      <c r="H2331" t="s">
        <v>225</v>
      </c>
      <c r="I2331" t="s">
        <v>212</v>
      </c>
      <c r="K2331" t="s">
        <v>295</v>
      </c>
      <c r="M2331">
        <v>908</v>
      </c>
      <c r="N2331" t="s">
        <v>3156</v>
      </c>
      <c r="O2331" t="s">
        <v>669</v>
      </c>
      <c r="P2331">
        <v>301</v>
      </c>
      <c r="Q2331" t="s">
        <v>297</v>
      </c>
      <c r="R2331" t="s">
        <v>298</v>
      </c>
      <c r="T2331" t="s">
        <v>230</v>
      </c>
      <c r="U2331" t="s">
        <v>9755</v>
      </c>
      <c r="V2331">
        <v>4</v>
      </c>
      <c r="W2331">
        <v>5</v>
      </c>
      <c r="X2331" t="s">
        <v>218</v>
      </c>
      <c r="Z2331" t="s">
        <v>219</v>
      </c>
      <c r="AC2331">
        <v>0</v>
      </c>
      <c r="AE2331">
        <v>0</v>
      </c>
      <c r="AI2331" t="s">
        <v>220</v>
      </c>
      <c r="AJ2331" t="s">
        <v>221</v>
      </c>
      <c r="AK2331" s="15">
        <v>42398</v>
      </c>
      <c r="AL2331">
        <v>4861.6099999999997</v>
      </c>
      <c r="AM2331">
        <f t="shared" si="108"/>
        <v>30</v>
      </c>
      <c r="AN2331" t="str">
        <f t="shared" si="109"/>
        <v>29-33</v>
      </c>
      <c r="AO2331" t="str">
        <f t="shared" si="110"/>
        <v>4.000 a 5.999</v>
      </c>
    </row>
    <row r="2332" spans="1:41" x14ac:dyDescent="0.25">
      <c r="A2332" t="s">
        <v>7940</v>
      </c>
      <c r="B2332" t="s">
        <v>239</v>
      </c>
      <c r="C2332">
        <v>1533395</v>
      </c>
      <c r="D2332">
        <v>4479461612</v>
      </c>
      <c r="E2332" t="s">
        <v>7941</v>
      </c>
      <c r="F2332" t="s">
        <v>209</v>
      </c>
      <c r="G2332" t="s">
        <v>7942</v>
      </c>
      <c r="H2332" t="s">
        <v>225</v>
      </c>
      <c r="I2332" t="s">
        <v>212</v>
      </c>
      <c r="K2332" t="s">
        <v>213</v>
      </c>
      <c r="L2332" t="s">
        <v>1228</v>
      </c>
      <c r="M2332">
        <v>476</v>
      </c>
      <c r="N2332" t="s">
        <v>3078</v>
      </c>
      <c r="O2332" t="s">
        <v>244</v>
      </c>
      <c r="P2332">
        <v>211</v>
      </c>
      <c r="Q2332" t="s">
        <v>245</v>
      </c>
      <c r="R2332" t="s">
        <v>244</v>
      </c>
      <c r="T2332" t="s">
        <v>217</v>
      </c>
      <c r="U2332" t="s">
        <v>9755</v>
      </c>
      <c r="V2332">
        <v>4</v>
      </c>
      <c r="W2332">
        <v>11</v>
      </c>
      <c r="X2332" t="s">
        <v>218</v>
      </c>
      <c r="Z2332" t="s">
        <v>219</v>
      </c>
      <c r="AC2332">
        <v>0</v>
      </c>
      <c r="AE2332">
        <v>0</v>
      </c>
      <c r="AI2332" t="s">
        <v>220</v>
      </c>
      <c r="AJ2332" t="s">
        <v>221</v>
      </c>
      <c r="AK2332" s="15">
        <v>38861</v>
      </c>
      <c r="AL2332">
        <v>5633.23</v>
      </c>
      <c r="AM2332">
        <f t="shared" si="108"/>
        <v>41</v>
      </c>
      <c r="AN2332" t="str">
        <f t="shared" si="109"/>
        <v>39-43</v>
      </c>
      <c r="AO2332" t="str">
        <f t="shared" si="110"/>
        <v>4.000 a 5.999</v>
      </c>
    </row>
    <row r="2333" spans="1:41" x14ac:dyDescent="0.25">
      <c r="A2333" t="s">
        <v>7943</v>
      </c>
      <c r="B2333" t="s">
        <v>207</v>
      </c>
      <c r="C2333">
        <v>2295628</v>
      </c>
      <c r="D2333">
        <v>8042422679</v>
      </c>
      <c r="E2333" t="s">
        <v>7944</v>
      </c>
      <c r="F2333" t="s">
        <v>209</v>
      </c>
      <c r="G2333" t="s">
        <v>7945</v>
      </c>
      <c r="H2333" t="s">
        <v>225</v>
      </c>
      <c r="I2333" t="s">
        <v>212</v>
      </c>
      <c r="K2333" t="s">
        <v>213</v>
      </c>
      <c r="M2333">
        <v>584</v>
      </c>
      <c r="N2333" t="s">
        <v>216</v>
      </c>
      <c r="O2333" t="s">
        <v>215</v>
      </c>
      <c r="P2333">
        <v>1</v>
      </c>
      <c r="Q2333" t="s">
        <v>7946</v>
      </c>
      <c r="R2333" t="s">
        <v>215</v>
      </c>
      <c r="T2333" t="s">
        <v>217</v>
      </c>
      <c r="U2333" t="s">
        <v>9755</v>
      </c>
      <c r="V2333">
        <v>4</v>
      </c>
      <c r="W2333">
        <v>5</v>
      </c>
      <c r="X2333" t="s">
        <v>218</v>
      </c>
      <c r="Z2333" t="s">
        <v>219</v>
      </c>
      <c r="AC2333">
        <v>26257</v>
      </c>
      <c r="AD2333" t="s">
        <v>1360</v>
      </c>
      <c r="AE2333">
        <v>0</v>
      </c>
      <c r="AI2333" t="s">
        <v>220</v>
      </c>
      <c r="AJ2333" t="s">
        <v>221</v>
      </c>
      <c r="AK2333" s="15">
        <v>43263</v>
      </c>
      <c r="AL2333">
        <v>4157.95</v>
      </c>
      <c r="AM2333">
        <f t="shared" si="108"/>
        <v>36</v>
      </c>
      <c r="AN2333" t="str">
        <f t="shared" si="109"/>
        <v>34-38</v>
      </c>
      <c r="AO2333" t="str">
        <f t="shared" si="110"/>
        <v>4.000 a 5.999</v>
      </c>
    </row>
    <row r="2334" spans="1:41" x14ac:dyDescent="0.25">
      <c r="A2334" t="s">
        <v>7947</v>
      </c>
      <c r="B2334" t="s">
        <v>239</v>
      </c>
      <c r="C2334">
        <v>1903901</v>
      </c>
      <c r="D2334">
        <v>1461106680</v>
      </c>
      <c r="E2334" t="s">
        <v>7948</v>
      </c>
      <c r="F2334" t="s">
        <v>209</v>
      </c>
      <c r="G2334" t="s">
        <v>7949</v>
      </c>
      <c r="H2334" t="s">
        <v>225</v>
      </c>
      <c r="I2334" t="s">
        <v>212</v>
      </c>
      <c r="K2334" t="s">
        <v>213</v>
      </c>
      <c r="M2334">
        <v>476</v>
      </c>
      <c r="N2334" t="s">
        <v>3078</v>
      </c>
      <c r="O2334" t="s">
        <v>244</v>
      </c>
      <c r="P2334">
        <v>211</v>
      </c>
      <c r="Q2334" t="s">
        <v>245</v>
      </c>
      <c r="R2334" t="s">
        <v>244</v>
      </c>
      <c r="T2334" t="s">
        <v>217</v>
      </c>
      <c r="U2334" t="s">
        <v>9754</v>
      </c>
      <c r="V2334">
        <v>4</v>
      </c>
      <c r="W2334">
        <v>8</v>
      </c>
      <c r="X2334" t="s">
        <v>218</v>
      </c>
      <c r="Z2334" t="s">
        <v>219</v>
      </c>
      <c r="AC2334">
        <v>0</v>
      </c>
      <c r="AE2334">
        <v>0</v>
      </c>
      <c r="AI2334" t="s">
        <v>220</v>
      </c>
      <c r="AJ2334" t="s">
        <v>221</v>
      </c>
      <c r="AK2334" s="15">
        <v>40885</v>
      </c>
      <c r="AL2334">
        <v>9266.2099999999991</v>
      </c>
      <c r="AM2334">
        <f t="shared" si="108"/>
        <v>39</v>
      </c>
      <c r="AN2334" t="str">
        <f t="shared" si="109"/>
        <v>39-43</v>
      </c>
      <c r="AO2334" t="str">
        <f t="shared" si="110"/>
        <v>8.000 a 9.999</v>
      </c>
    </row>
    <row r="2335" spans="1:41" x14ac:dyDescent="0.25">
      <c r="A2335" t="s">
        <v>7950</v>
      </c>
      <c r="B2335" t="s">
        <v>207</v>
      </c>
      <c r="C2335">
        <v>2268628</v>
      </c>
      <c r="D2335">
        <v>10605700680</v>
      </c>
      <c r="E2335" t="s">
        <v>7951</v>
      </c>
      <c r="F2335" t="s">
        <v>209</v>
      </c>
      <c r="G2335" t="s">
        <v>7952</v>
      </c>
      <c r="H2335" t="s">
        <v>225</v>
      </c>
      <c r="I2335" t="s">
        <v>212</v>
      </c>
      <c r="K2335" t="s">
        <v>213</v>
      </c>
      <c r="M2335">
        <v>147</v>
      </c>
      <c r="N2335" t="s">
        <v>3119</v>
      </c>
      <c r="O2335" t="s">
        <v>215</v>
      </c>
      <c r="P2335">
        <v>131</v>
      </c>
      <c r="Q2335" t="s">
        <v>357</v>
      </c>
      <c r="R2335" t="s">
        <v>215</v>
      </c>
      <c r="T2335" t="s">
        <v>230</v>
      </c>
      <c r="U2335" t="s">
        <v>9755</v>
      </c>
      <c r="V2335">
        <v>4</v>
      </c>
      <c r="W2335">
        <v>5</v>
      </c>
      <c r="X2335" t="s">
        <v>218</v>
      </c>
      <c r="Z2335" t="s">
        <v>219</v>
      </c>
      <c r="AC2335">
        <v>0</v>
      </c>
      <c r="AE2335">
        <v>0</v>
      </c>
      <c r="AI2335" t="s">
        <v>220</v>
      </c>
      <c r="AJ2335" t="s">
        <v>221</v>
      </c>
      <c r="AK2335" s="15">
        <v>42348</v>
      </c>
      <c r="AL2335">
        <v>4861.6099999999997</v>
      </c>
      <c r="AM2335">
        <f t="shared" si="108"/>
        <v>31</v>
      </c>
      <c r="AN2335" t="str">
        <f t="shared" si="109"/>
        <v>29-33</v>
      </c>
      <c r="AO2335" t="str">
        <f t="shared" si="110"/>
        <v>4.000 a 5.999</v>
      </c>
    </row>
    <row r="2336" spans="1:41" x14ac:dyDescent="0.25">
      <c r="A2336" t="s">
        <v>7953</v>
      </c>
      <c r="B2336" t="s">
        <v>207</v>
      </c>
      <c r="C2336">
        <v>2732048</v>
      </c>
      <c r="D2336">
        <v>6829684633</v>
      </c>
      <c r="E2336" t="s">
        <v>7954</v>
      </c>
      <c r="F2336" t="s">
        <v>209</v>
      </c>
      <c r="G2336" t="s">
        <v>7955</v>
      </c>
      <c r="H2336" t="s">
        <v>225</v>
      </c>
      <c r="I2336" t="s">
        <v>212</v>
      </c>
      <c r="K2336" t="s">
        <v>213</v>
      </c>
      <c r="M2336">
        <v>46</v>
      </c>
      <c r="N2336" t="s">
        <v>271</v>
      </c>
      <c r="O2336" t="s">
        <v>228</v>
      </c>
      <c r="P2336">
        <v>29</v>
      </c>
      <c r="Q2336" t="s">
        <v>229</v>
      </c>
      <c r="R2336" t="s">
        <v>215</v>
      </c>
      <c r="T2336" t="s">
        <v>217</v>
      </c>
      <c r="U2336" t="s">
        <v>9756</v>
      </c>
      <c r="V2336">
        <v>4</v>
      </c>
      <c r="W2336">
        <v>4</v>
      </c>
      <c r="X2336" t="s">
        <v>218</v>
      </c>
      <c r="Z2336" t="s">
        <v>219</v>
      </c>
      <c r="AC2336">
        <v>26270</v>
      </c>
      <c r="AD2336" t="s">
        <v>7956</v>
      </c>
      <c r="AE2336">
        <v>0</v>
      </c>
      <c r="AI2336" t="s">
        <v>220</v>
      </c>
      <c r="AJ2336" t="s">
        <v>221</v>
      </c>
      <c r="AK2336" s="15">
        <v>42964</v>
      </c>
      <c r="AL2336">
        <v>14726.39</v>
      </c>
      <c r="AM2336">
        <f t="shared" si="108"/>
        <v>39</v>
      </c>
      <c r="AN2336" t="str">
        <f t="shared" si="109"/>
        <v>39-43</v>
      </c>
      <c r="AO2336" t="str">
        <f t="shared" si="110"/>
        <v>14.000 a 15.999</v>
      </c>
    </row>
    <row r="2337" spans="1:41" x14ac:dyDescent="0.25">
      <c r="A2337" t="s">
        <v>7957</v>
      </c>
      <c r="B2337" t="s">
        <v>207</v>
      </c>
      <c r="C2337">
        <v>3455604</v>
      </c>
      <c r="D2337">
        <v>901495646</v>
      </c>
      <c r="E2337" t="s">
        <v>7958</v>
      </c>
      <c r="F2337" t="s">
        <v>209</v>
      </c>
      <c r="G2337" t="s">
        <v>7959</v>
      </c>
      <c r="H2337" t="s">
        <v>225</v>
      </c>
      <c r="I2337" t="s">
        <v>212</v>
      </c>
      <c r="K2337" t="s">
        <v>317</v>
      </c>
      <c r="L2337" t="s">
        <v>7960</v>
      </c>
      <c r="M2337">
        <v>804</v>
      </c>
      <c r="N2337" t="s">
        <v>7961</v>
      </c>
      <c r="O2337" t="s">
        <v>362</v>
      </c>
      <c r="P2337">
        <v>288</v>
      </c>
      <c r="Q2337" t="s">
        <v>979</v>
      </c>
      <c r="R2337" t="s">
        <v>362</v>
      </c>
      <c r="T2337" t="s">
        <v>230</v>
      </c>
      <c r="U2337" t="s">
        <v>9755</v>
      </c>
      <c r="V2337">
        <v>4</v>
      </c>
      <c r="W2337">
        <v>8</v>
      </c>
      <c r="X2337" t="s">
        <v>218</v>
      </c>
      <c r="Z2337" t="s">
        <v>219</v>
      </c>
      <c r="AC2337">
        <v>26281</v>
      </c>
      <c r="AD2337" t="s">
        <v>7962</v>
      </c>
      <c r="AE2337">
        <v>0</v>
      </c>
      <c r="AI2337" t="s">
        <v>220</v>
      </c>
      <c r="AJ2337" t="s">
        <v>221</v>
      </c>
      <c r="AK2337" s="15">
        <v>41459</v>
      </c>
      <c r="AL2337">
        <v>5614.03</v>
      </c>
      <c r="AM2337">
        <f t="shared" si="108"/>
        <v>46</v>
      </c>
      <c r="AN2337" t="str">
        <f t="shared" si="109"/>
        <v>44-48</v>
      </c>
      <c r="AO2337" t="str">
        <f t="shared" si="110"/>
        <v>4.000 a 5.999</v>
      </c>
    </row>
    <row r="2338" spans="1:41" x14ac:dyDescent="0.25">
      <c r="A2338" t="s">
        <v>7963</v>
      </c>
      <c r="B2338" t="s">
        <v>207</v>
      </c>
      <c r="C2338">
        <v>1941864</v>
      </c>
      <c r="D2338">
        <v>5203787689</v>
      </c>
      <c r="E2338" t="s">
        <v>7964</v>
      </c>
      <c r="F2338" t="s">
        <v>209</v>
      </c>
      <c r="G2338" t="s">
        <v>7965</v>
      </c>
      <c r="H2338" t="s">
        <v>211</v>
      </c>
      <c r="I2338" t="s">
        <v>212</v>
      </c>
      <c r="K2338" t="s">
        <v>213</v>
      </c>
      <c r="M2338">
        <v>827</v>
      </c>
      <c r="N2338" t="s">
        <v>1643</v>
      </c>
      <c r="O2338" t="s">
        <v>669</v>
      </c>
      <c r="P2338">
        <v>585</v>
      </c>
      <c r="Q2338" t="s">
        <v>1033</v>
      </c>
      <c r="R2338" t="s">
        <v>215</v>
      </c>
      <c r="T2338" t="s">
        <v>230</v>
      </c>
      <c r="U2338" t="s">
        <v>9755</v>
      </c>
      <c r="V2338">
        <v>4</v>
      </c>
      <c r="W2338">
        <v>8</v>
      </c>
      <c r="X2338" t="s">
        <v>218</v>
      </c>
      <c r="Z2338" t="s">
        <v>219</v>
      </c>
      <c r="AC2338">
        <v>0</v>
      </c>
      <c r="AE2338">
        <v>0</v>
      </c>
      <c r="AI2338" t="s">
        <v>220</v>
      </c>
      <c r="AJ2338" t="s">
        <v>221</v>
      </c>
      <c r="AK2338" s="15">
        <v>41038</v>
      </c>
      <c r="AL2338">
        <v>5602.99</v>
      </c>
      <c r="AM2338">
        <f t="shared" si="108"/>
        <v>41</v>
      </c>
      <c r="AN2338" t="str">
        <f t="shared" si="109"/>
        <v>39-43</v>
      </c>
      <c r="AO2338" t="str">
        <f t="shared" si="110"/>
        <v>4.000 a 5.999</v>
      </c>
    </row>
    <row r="2339" spans="1:41" x14ac:dyDescent="0.25">
      <c r="A2339" t="s">
        <v>7966</v>
      </c>
      <c r="B2339" t="s">
        <v>239</v>
      </c>
      <c r="C2339">
        <v>1435084</v>
      </c>
      <c r="D2339">
        <v>1752827902</v>
      </c>
      <c r="E2339" t="s">
        <v>7967</v>
      </c>
      <c r="F2339" t="s">
        <v>209</v>
      </c>
      <c r="G2339" t="s">
        <v>7968</v>
      </c>
      <c r="H2339" t="s">
        <v>225</v>
      </c>
      <c r="I2339" t="s">
        <v>212</v>
      </c>
      <c r="K2339" t="s">
        <v>5000</v>
      </c>
      <c r="L2339" t="s">
        <v>7969</v>
      </c>
      <c r="M2339">
        <v>498</v>
      </c>
      <c r="N2339" t="s">
        <v>423</v>
      </c>
      <c r="O2339" t="s">
        <v>244</v>
      </c>
      <c r="P2339">
        <v>211</v>
      </c>
      <c r="Q2339" t="s">
        <v>245</v>
      </c>
      <c r="R2339" t="s">
        <v>244</v>
      </c>
      <c r="T2339" t="s">
        <v>230</v>
      </c>
      <c r="U2339" t="s">
        <v>9756</v>
      </c>
      <c r="V2339">
        <v>4</v>
      </c>
      <c r="W2339">
        <v>13</v>
      </c>
      <c r="X2339" t="s">
        <v>218</v>
      </c>
      <c r="Z2339" t="s">
        <v>219</v>
      </c>
      <c r="AC2339">
        <v>0</v>
      </c>
      <c r="AE2339">
        <v>0</v>
      </c>
      <c r="AI2339" t="s">
        <v>220</v>
      </c>
      <c r="AJ2339" t="s">
        <v>221</v>
      </c>
      <c r="AK2339" s="15">
        <v>37950</v>
      </c>
      <c r="AL2339">
        <v>17490.07</v>
      </c>
      <c r="AM2339">
        <f t="shared" si="108"/>
        <v>46</v>
      </c>
      <c r="AN2339" t="str">
        <f t="shared" si="109"/>
        <v>44-48</v>
      </c>
      <c r="AO2339" t="str">
        <f t="shared" si="110"/>
        <v>16.000 a 17.999</v>
      </c>
    </row>
    <row r="2340" spans="1:41" x14ac:dyDescent="0.25">
      <c r="A2340" t="s">
        <v>7970</v>
      </c>
      <c r="B2340" t="s">
        <v>207</v>
      </c>
      <c r="C2340">
        <v>1244122</v>
      </c>
      <c r="D2340">
        <v>6914894671</v>
      </c>
      <c r="E2340" t="s">
        <v>7971</v>
      </c>
      <c r="F2340" t="s">
        <v>209</v>
      </c>
      <c r="G2340" t="s">
        <v>7972</v>
      </c>
      <c r="H2340" t="s">
        <v>211</v>
      </c>
      <c r="I2340" t="s">
        <v>212</v>
      </c>
      <c r="K2340" t="s">
        <v>213</v>
      </c>
      <c r="M2340">
        <v>417</v>
      </c>
      <c r="N2340" t="s">
        <v>3220</v>
      </c>
      <c r="O2340" t="s">
        <v>215</v>
      </c>
      <c r="P2340">
        <v>414</v>
      </c>
      <c r="Q2340" t="s">
        <v>587</v>
      </c>
      <c r="R2340" t="s">
        <v>215</v>
      </c>
      <c r="T2340" t="s">
        <v>217</v>
      </c>
      <c r="U2340" t="s">
        <v>9756</v>
      </c>
      <c r="V2340">
        <v>1</v>
      </c>
      <c r="W2340">
        <v>1</v>
      </c>
      <c r="X2340" t="s">
        <v>218</v>
      </c>
      <c r="Z2340" t="s">
        <v>219</v>
      </c>
      <c r="AC2340">
        <v>0</v>
      </c>
      <c r="AE2340">
        <v>0</v>
      </c>
      <c r="AI2340" t="s">
        <v>220</v>
      </c>
      <c r="AJ2340" t="s">
        <v>221</v>
      </c>
      <c r="AK2340" s="15">
        <v>44370</v>
      </c>
      <c r="AL2340">
        <v>5434.85</v>
      </c>
      <c r="AM2340">
        <f t="shared" si="108"/>
        <v>36</v>
      </c>
      <c r="AN2340" t="str">
        <f t="shared" si="109"/>
        <v>34-38</v>
      </c>
      <c r="AO2340" t="str">
        <f t="shared" si="110"/>
        <v>4.000 a 5.999</v>
      </c>
    </row>
    <row r="2341" spans="1:41" x14ac:dyDescent="0.25">
      <c r="A2341" t="s">
        <v>7973</v>
      </c>
      <c r="B2341" t="s">
        <v>239</v>
      </c>
      <c r="C2341">
        <v>1952953</v>
      </c>
      <c r="D2341">
        <v>7618531625</v>
      </c>
      <c r="E2341" t="s">
        <v>7974</v>
      </c>
      <c r="F2341" t="s">
        <v>209</v>
      </c>
      <c r="G2341" t="s">
        <v>7975</v>
      </c>
      <c r="H2341" t="s">
        <v>225</v>
      </c>
      <c r="I2341" t="s">
        <v>212</v>
      </c>
      <c r="K2341" t="s">
        <v>213</v>
      </c>
      <c r="M2341">
        <v>498</v>
      </c>
      <c r="N2341" t="s">
        <v>423</v>
      </c>
      <c r="O2341" t="s">
        <v>244</v>
      </c>
      <c r="P2341">
        <v>211</v>
      </c>
      <c r="Q2341" t="s">
        <v>245</v>
      </c>
      <c r="R2341" t="s">
        <v>244</v>
      </c>
      <c r="T2341" t="s">
        <v>217</v>
      </c>
      <c r="U2341" t="s">
        <v>9755</v>
      </c>
      <c r="V2341">
        <v>4</v>
      </c>
      <c r="W2341">
        <v>7</v>
      </c>
      <c r="X2341" t="s">
        <v>218</v>
      </c>
      <c r="Z2341" t="s">
        <v>219</v>
      </c>
      <c r="AC2341">
        <v>0</v>
      </c>
      <c r="AE2341">
        <v>0</v>
      </c>
      <c r="AI2341" t="s">
        <v>220</v>
      </c>
      <c r="AJ2341" t="s">
        <v>221</v>
      </c>
      <c r="AK2341" s="15">
        <v>41080</v>
      </c>
      <c r="AL2341">
        <v>9455.51</v>
      </c>
      <c r="AM2341">
        <f t="shared" si="108"/>
        <v>36</v>
      </c>
      <c r="AN2341" t="str">
        <f t="shared" si="109"/>
        <v>34-38</v>
      </c>
      <c r="AO2341" t="str">
        <f t="shared" si="110"/>
        <v>8.000 a 9.999</v>
      </c>
    </row>
    <row r="2342" spans="1:41" x14ac:dyDescent="0.25">
      <c r="A2342" t="s">
        <v>7976</v>
      </c>
      <c r="B2342" t="s">
        <v>239</v>
      </c>
      <c r="C2342">
        <v>1365896</v>
      </c>
      <c r="D2342">
        <v>85896900910</v>
      </c>
      <c r="E2342" t="s">
        <v>7977</v>
      </c>
      <c r="F2342" t="s">
        <v>209</v>
      </c>
      <c r="G2342" t="s">
        <v>7978</v>
      </c>
      <c r="H2342" t="s">
        <v>211</v>
      </c>
      <c r="I2342" t="s">
        <v>212</v>
      </c>
      <c r="K2342" t="s">
        <v>213</v>
      </c>
      <c r="L2342" t="s">
        <v>261</v>
      </c>
      <c r="M2342">
        <v>478</v>
      </c>
      <c r="N2342" t="s">
        <v>1195</v>
      </c>
      <c r="O2342" t="s">
        <v>244</v>
      </c>
      <c r="P2342">
        <v>211</v>
      </c>
      <c r="Q2342" t="s">
        <v>245</v>
      </c>
      <c r="R2342" t="s">
        <v>244</v>
      </c>
      <c r="T2342" t="s">
        <v>771</v>
      </c>
      <c r="U2342" t="s">
        <v>9754</v>
      </c>
      <c r="V2342">
        <v>4</v>
      </c>
      <c r="W2342">
        <v>13</v>
      </c>
      <c r="X2342" t="s">
        <v>218</v>
      </c>
      <c r="Z2342" t="s">
        <v>219</v>
      </c>
      <c r="AC2342">
        <v>0</v>
      </c>
      <c r="AE2342">
        <v>0</v>
      </c>
      <c r="AI2342" t="s">
        <v>220</v>
      </c>
      <c r="AJ2342" t="s">
        <v>221</v>
      </c>
      <c r="AK2342" s="15">
        <v>37595</v>
      </c>
      <c r="AL2342">
        <v>8693.34</v>
      </c>
      <c r="AM2342">
        <f t="shared" si="108"/>
        <v>45</v>
      </c>
      <c r="AN2342" t="str">
        <f t="shared" si="109"/>
        <v>44-48</v>
      </c>
      <c r="AO2342" t="str">
        <f t="shared" si="110"/>
        <v>8.000 a 9.999</v>
      </c>
    </row>
    <row r="2343" spans="1:41" x14ac:dyDescent="0.25">
      <c r="A2343" t="s">
        <v>7979</v>
      </c>
      <c r="B2343" t="s">
        <v>239</v>
      </c>
      <c r="C2343">
        <v>2854531</v>
      </c>
      <c r="D2343">
        <v>418903611</v>
      </c>
      <c r="E2343" t="s">
        <v>7980</v>
      </c>
      <c r="F2343" t="s">
        <v>209</v>
      </c>
      <c r="G2343" t="s">
        <v>7981</v>
      </c>
      <c r="H2343" t="s">
        <v>211</v>
      </c>
      <c r="I2343" t="s">
        <v>212</v>
      </c>
      <c r="K2343" t="s">
        <v>242</v>
      </c>
      <c r="M2343">
        <v>216</v>
      </c>
      <c r="N2343" t="s">
        <v>489</v>
      </c>
      <c r="O2343" t="s">
        <v>244</v>
      </c>
      <c r="P2343">
        <v>211</v>
      </c>
      <c r="Q2343" t="s">
        <v>245</v>
      </c>
      <c r="R2343" t="s">
        <v>244</v>
      </c>
      <c r="T2343" t="s">
        <v>252</v>
      </c>
      <c r="U2343" t="s">
        <v>9755</v>
      </c>
      <c r="V2343">
        <v>4</v>
      </c>
      <c r="W2343">
        <v>8</v>
      </c>
      <c r="X2343" t="s">
        <v>218</v>
      </c>
      <c r="Z2343" t="s">
        <v>219</v>
      </c>
      <c r="AC2343">
        <v>0</v>
      </c>
      <c r="AE2343">
        <v>0</v>
      </c>
      <c r="AI2343" t="s">
        <v>220</v>
      </c>
      <c r="AJ2343" t="s">
        <v>221</v>
      </c>
      <c r="AK2343" s="15">
        <v>40709</v>
      </c>
      <c r="AL2343">
        <v>9707.9599999999991</v>
      </c>
      <c r="AM2343">
        <f t="shared" si="108"/>
        <v>48</v>
      </c>
      <c r="AN2343" t="str">
        <f t="shared" si="109"/>
        <v>44-48</v>
      </c>
      <c r="AO2343" t="str">
        <f t="shared" si="110"/>
        <v>8.000 a 9.999</v>
      </c>
    </row>
    <row r="2344" spans="1:41" x14ac:dyDescent="0.25">
      <c r="A2344" t="s">
        <v>7982</v>
      </c>
      <c r="B2344" t="s">
        <v>239</v>
      </c>
      <c r="C2344">
        <v>2626153</v>
      </c>
      <c r="D2344">
        <v>7271323694</v>
      </c>
      <c r="E2344" t="s">
        <v>7983</v>
      </c>
      <c r="F2344" t="s">
        <v>209</v>
      </c>
      <c r="G2344" t="s">
        <v>7984</v>
      </c>
      <c r="H2344" t="s">
        <v>225</v>
      </c>
      <c r="I2344" t="s">
        <v>212</v>
      </c>
      <c r="K2344" t="s">
        <v>213</v>
      </c>
      <c r="L2344" t="s">
        <v>261</v>
      </c>
      <c r="M2344">
        <v>468</v>
      </c>
      <c r="N2344" t="s">
        <v>2319</v>
      </c>
      <c r="O2344" t="s">
        <v>244</v>
      </c>
      <c r="P2344">
        <v>211</v>
      </c>
      <c r="Q2344" t="s">
        <v>245</v>
      </c>
      <c r="R2344" t="s">
        <v>244</v>
      </c>
      <c r="T2344" t="s">
        <v>230</v>
      </c>
      <c r="U2344" t="s">
        <v>9756</v>
      </c>
      <c r="V2344">
        <v>4</v>
      </c>
      <c r="W2344">
        <v>9</v>
      </c>
      <c r="X2344" t="s">
        <v>218</v>
      </c>
      <c r="Z2344" t="s">
        <v>219</v>
      </c>
      <c r="AC2344">
        <v>26254</v>
      </c>
      <c r="AD2344" t="s">
        <v>372</v>
      </c>
      <c r="AE2344">
        <v>0</v>
      </c>
      <c r="AI2344" t="s">
        <v>220</v>
      </c>
      <c r="AJ2344" t="s">
        <v>221</v>
      </c>
      <c r="AK2344" s="15">
        <v>40724</v>
      </c>
      <c r="AL2344">
        <v>20938.080000000002</v>
      </c>
      <c r="AM2344">
        <f t="shared" si="108"/>
        <v>39</v>
      </c>
      <c r="AN2344" t="str">
        <f t="shared" si="109"/>
        <v>39-43</v>
      </c>
      <c r="AO2344" t="str">
        <f t="shared" si="110"/>
        <v>20.000 ou mais</v>
      </c>
    </row>
    <row r="2345" spans="1:41" x14ac:dyDescent="0.25">
      <c r="A2345" t="s">
        <v>7985</v>
      </c>
      <c r="B2345" t="s">
        <v>239</v>
      </c>
      <c r="C2345">
        <v>3057815</v>
      </c>
      <c r="D2345">
        <v>1570249547</v>
      </c>
      <c r="E2345" t="s">
        <v>7986</v>
      </c>
      <c r="F2345" t="s">
        <v>209</v>
      </c>
      <c r="G2345" t="s">
        <v>7987</v>
      </c>
      <c r="H2345" t="s">
        <v>225</v>
      </c>
      <c r="I2345" t="s">
        <v>212</v>
      </c>
      <c r="K2345" t="s">
        <v>581</v>
      </c>
      <c r="M2345">
        <v>479</v>
      </c>
      <c r="N2345" t="s">
        <v>389</v>
      </c>
      <c r="O2345" t="s">
        <v>244</v>
      </c>
      <c r="P2345">
        <v>211</v>
      </c>
      <c r="Q2345" t="s">
        <v>245</v>
      </c>
      <c r="R2345" t="s">
        <v>244</v>
      </c>
      <c r="T2345" t="s">
        <v>217</v>
      </c>
      <c r="U2345" t="s">
        <v>9756</v>
      </c>
      <c r="V2345">
        <v>3</v>
      </c>
      <c r="W2345">
        <v>3</v>
      </c>
      <c r="X2345" t="s">
        <v>218</v>
      </c>
      <c r="Z2345" t="s">
        <v>219</v>
      </c>
      <c r="AC2345">
        <v>0</v>
      </c>
      <c r="AE2345">
        <v>0</v>
      </c>
      <c r="AI2345" t="s">
        <v>220</v>
      </c>
      <c r="AJ2345" t="s">
        <v>221</v>
      </c>
      <c r="AK2345" s="15">
        <v>43298</v>
      </c>
      <c r="AL2345">
        <v>11372.4</v>
      </c>
      <c r="AM2345">
        <f t="shared" si="108"/>
        <v>38</v>
      </c>
      <c r="AN2345" t="str">
        <f t="shared" si="109"/>
        <v>34-38</v>
      </c>
      <c r="AO2345" t="str">
        <f t="shared" si="110"/>
        <v>10.000 a 11.999</v>
      </c>
    </row>
    <row r="2346" spans="1:41" x14ac:dyDescent="0.25">
      <c r="A2346" t="s">
        <v>7988</v>
      </c>
      <c r="B2346" t="s">
        <v>207</v>
      </c>
      <c r="C2346">
        <v>3000221</v>
      </c>
      <c r="D2346">
        <v>8878406635</v>
      </c>
      <c r="E2346" t="s">
        <v>6939</v>
      </c>
      <c r="F2346" t="s">
        <v>209</v>
      </c>
      <c r="G2346" t="s">
        <v>7989</v>
      </c>
      <c r="H2346" t="s">
        <v>225</v>
      </c>
      <c r="I2346" t="s">
        <v>212</v>
      </c>
      <c r="K2346" t="s">
        <v>213</v>
      </c>
      <c r="M2346">
        <v>254</v>
      </c>
      <c r="N2346" t="s">
        <v>319</v>
      </c>
      <c r="O2346" t="s">
        <v>215</v>
      </c>
      <c r="P2346">
        <v>944</v>
      </c>
      <c r="Q2346" t="s">
        <v>313</v>
      </c>
      <c r="R2346" t="s">
        <v>215</v>
      </c>
      <c r="T2346" t="s">
        <v>327</v>
      </c>
      <c r="U2346" t="s">
        <v>9756</v>
      </c>
      <c r="V2346">
        <v>4</v>
      </c>
      <c r="W2346">
        <v>4</v>
      </c>
      <c r="X2346" t="s">
        <v>218</v>
      </c>
      <c r="Z2346" t="s">
        <v>219</v>
      </c>
      <c r="AC2346">
        <v>0</v>
      </c>
      <c r="AE2346">
        <v>0</v>
      </c>
      <c r="AI2346" t="s">
        <v>220</v>
      </c>
      <c r="AJ2346" t="s">
        <v>221</v>
      </c>
      <c r="AK2346" s="15">
        <v>43076</v>
      </c>
      <c r="AL2346">
        <v>6837.25</v>
      </c>
      <c r="AM2346">
        <f t="shared" si="108"/>
        <v>34</v>
      </c>
      <c r="AN2346" t="str">
        <f t="shared" si="109"/>
        <v>34-38</v>
      </c>
      <c r="AO2346" t="str">
        <f t="shared" si="110"/>
        <v>6.000 a 7.999</v>
      </c>
    </row>
    <row r="2347" spans="1:41" x14ac:dyDescent="0.25">
      <c r="A2347" t="s">
        <v>7990</v>
      </c>
      <c r="B2347" t="s">
        <v>207</v>
      </c>
      <c r="C2347">
        <v>1035324</v>
      </c>
      <c r="D2347">
        <v>72337303691</v>
      </c>
      <c r="E2347" t="s">
        <v>7991</v>
      </c>
      <c r="F2347" t="s">
        <v>209</v>
      </c>
      <c r="G2347" t="s">
        <v>7992</v>
      </c>
      <c r="H2347" t="s">
        <v>225</v>
      </c>
      <c r="I2347" t="s">
        <v>212</v>
      </c>
      <c r="K2347" t="s">
        <v>213</v>
      </c>
      <c r="L2347" t="s">
        <v>7993</v>
      </c>
      <c r="M2347">
        <v>89</v>
      </c>
      <c r="N2347" t="s">
        <v>679</v>
      </c>
      <c r="O2347" t="s">
        <v>215</v>
      </c>
      <c r="P2347">
        <v>89</v>
      </c>
      <c r="Q2347" t="s">
        <v>679</v>
      </c>
      <c r="R2347" t="s">
        <v>215</v>
      </c>
      <c r="T2347" t="s">
        <v>263</v>
      </c>
      <c r="U2347" t="s">
        <v>9756</v>
      </c>
      <c r="V2347">
        <v>4</v>
      </c>
      <c r="W2347">
        <v>13</v>
      </c>
      <c r="X2347" t="s">
        <v>218</v>
      </c>
      <c r="Z2347" t="s">
        <v>219</v>
      </c>
      <c r="AC2347">
        <v>0</v>
      </c>
      <c r="AE2347">
        <v>0</v>
      </c>
      <c r="AI2347" t="s">
        <v>220</v>
      </c>
      <c r="AJ2347" t="s">
        <v>2343</v>
      </c>
      <c r="AK2347" s="15">
        <v>34324</v>
      </c>
      <c r="AL2347">
        <v>18810.88</v>
      </c>
      <c r="AM2347">
        <f t="shared" si="108"/>
        <v>56</v>
      </c>
      <c r="AN2347" t="str">
        <f t="shared" si="109"/>
        <v>54-58</v>
      </c>
      <c r="AO2347" t="str">
        <f t="shared" si="110"/>
        <v>18.000 a 19.999</v>
      </c>
    </row>
    <row r="2348" spans="1:41" x14ac:dyDescent="0.25">
      <c r="A2348" t="s">
        <v>7994</v>
      </c>
      <c r="B2348" t="s">
        <v>239</v>
      </c>
      <c r="C2348">
        <v>1435420</v>
      </c>
      <c r="D2348">
        <v>4057241604</v>
      </c>
      <c r="E2348" t="s">
        <v>3870</v>
      </c>
      <c r="F2348" t="s">
        <v>209</v>
      </c>
      <c r="G2348" t="s">
        <v>7995</v>
      </c>
      <c r="H2348" t="s">
        <v>225</v>
      </c>
      <c r="I2348" t="s">
        <v>212</v>
      </c>
      <c r="K2348" t="s">
        <v>213</v>
      </c>
      <c r="L2348" t="s">
        <v>261</v>
      </c>
      <c r="M2348">
        <v>743</v>
      </c>
      <c r="N2348" t="s">
        <v>282</v>
      </c>
      <c r="O2348" t="s">
        <v>283</v>
      </c>
      <c r="P2348">
        <v>743</v>
      </c>
      <c r="Q2348" t="s">
        <v>282</v>
      </c>
      <c r="R2348" t="s">
        <v>283</v>
      </c>
      <c r="T2348" t="s">
        <v>230</v>
      </c>
      <c r="U2348" t="s">
        <v>9756</v>
      </c>
      <c r="V2348">
        <v>4</v>
      </c>
      <c r="W2348">
        <v>12</v>
      </c>
      <c r="X2348" t="s">
        <v>381</v>
      </c>
      <c r="Z2348" t="s">
        <v>219</v>
      </c>
      <c r="AB2348" t="s">
        <v>382</v>
      </c>
      <c r="AC2348">
        <v>0</v>
      </c>
      <c r="AE2348">
        <v>26443</v>
      </c>
      <c r="AF2348" t="s">
        <v>383</v>
      </c>
      <c r="AG2348" t="s">
        <v>1349</v>
      </c>
      <c r="AH2348" t="s">
        <v>219</v>
      </c>
      <c r="AI2348" t="s">
        <v>220</v>
      </c>
      <c r="AJ2348" t="s">
        <v>221</v>
      </c>
      <c r="AK2348" s="15">
        <v>37958</v>
      </c>
      <c r="AL2348">
        <v>10856.91</v>
      </c>
      <c r="AM2348">
        <f t="shared" si="108"/>
        <v>44</v>
      </c>
      <c r="AN2348" t="str">
        <f t="shared" si="109"/>
        <v>44-48</v>
      </c>
      <c r="AO2348" t="str">
        <f t="shared" si="110"/>
        <v>10.000 a 11.999</v>
      </c>
    </row>
    <row r="2349" spans="1:41" x14ac:dyDescent="0.25">
      <c r="A2349" t="s">
        <v>7996</v>
      </c>
      <c r="B2349" t="s">
        <v>207</v>
      </c>
      <c r="C2349">
        <v>1574595</v>
      </c>
      <c r="D2349">
        <v>5816260600</v>
      </c>
      <c r="E2349" t="s">
        <v>7997</v>
      </c>
      <c r="F2349" t="s">
        <v>209</v>
      </c>
      <c r="G2349" t="s">
        <v>7998</v>
      </c>
      <c r="H2349" t="s">
        <v>225</v>
      </c>
      <c r="I2349" t="s">
        <v>212</v>
      </c>
      <c r="K2349" t="s">
        <v>213</v>
      </c>
      <c r="L2349" t="s">
        <v>261</v>
      </c>
      <c r="M2349">
        <v>1223</v>
      </c>
      <c r="N2349" t="s">
        <v>7999</v>
      </c>
      <c r="O2349" t="s">
        <v>215</v>
      </c>
      <c r="P2349">
        <v>262</v>
      </c>
      <c r="Q2349" t="s">
        <v>352</v>
      </c>
      <c r="R2349" t="s">
        <v>215</v>
      </c>
      <c r="T2349" t="s">
        <v>263</v>
      </c>
      <c r="U2349" t="s">
        <v>9756</v>
      </c>
      <c r="V2349">
        <v>4</v>
      </c>
      <c r="W2349">
        <v>10</v>
      </c>
      <c r="X2349" t="s">
        <v>218</v>
      </c>
      <c r="Z2349" t="s">
        <v>219</v>
      </c>
      <c r="AC2349">
        <v>0</v>
      </c>
      <c r="AE2349">
        <v>0</v>
      </c>
      <c r="AI2349" t="s">
        <v>220</v>
      </c>
      <c r="AJ2349" t="s">
        <v>347</v>
      </c>
      <c r="AK2349" s="15">
        <v>39835</v>
      </c>
      <c r="AL2349">
        <v>8684.23</v>
      </c>
      <c r="AM2349">
        <f t="shared" si="108"/>
        <v>40</v>
      </c>
      <c r="AN2349" t="str">
        <f t="shared" si="109"/>
        <v>39-43</v>
      </c>
      <c r="AO2349" t="str">
        <f t="shared" si="110"/>
        <v>8.000 a 9.999</v>
      </c>
    </row>
    <row r="2350" spans="1:41" x14ac:dyDescent="0.25">
      <c r="A2350" t="s">
        <v>8000</v>
      </c>
      <c r="B2350" t="s">
        <v>239</v>
      </c>
      <c r="C2350">
        <v>2677962</v>
      </c>
      <c r="D2350">
        <v>98384341672</v>
      </c>
      <c r="E2350" t="s">
        <v>8001</v>
      </c>
      <c r="F2350" t="s">
        <v>209</v>
      </c>
      <c r="G2350" t="s">
        <v>8002</v>
      </c>
      <c r="H2350" t="s">
        <v>225</v>
      </c>
      <c r="I2350" t="s">
        <v>212</v>
      </c>
      <c r="K2350" t="s">
        <v>213</v>
      </c>
      <c r="M2350">
        <v>771</v>
      </c>
      <c r="N2350" t="s">
        <v>303</v>
      </c>
      <c r="O2350" t="s">
        <v>283</v>
      </c>
      <c r="P2350">
        <v>746</v>
      </c>
      <c r="Q2350" t="s">
        <v>289</v>
      </c>
      <c r="R2350" t="s">
        <v>283</v>
      </c>
      <c r="T2350" t="s">
        <v>217</v>
      </c>
      <c r="U2350" t="s">
        <v>9756</v>
      </c>
      <c r="V2350">
        <v>4</v>
      </c>
      <c r="W2350">
        <v>7</v>
      </c>
      <c r="X2350" t="s">
        <v>218</v>
      </c>
      <c r="Z2350" t="s">
        <v>219</v>
      </c>
      <c r="AC2350">
        <v>0</v>
      </c>
      <c r="AE2350">
        <v>0</v>
      </c>
      <c r="AI2350" t="s">
        <v>220</v>
      </c>
      <c r="AJ2350" t="s">
        <v>221</v>
      </c>
      <c r="AK2350" s="15">
        <v>41421</v>
      </c>
      <c r="AL2350">
        <v>16517.439999999999</v>
      </c>
      <c r="AM2350">
        <f t="shared" si="108"/>
        <v>37</v>
      </c>
      <c r="AN2350" t="str">
        <f t="shared" si="109"/>
        <v>34-38</v>
      </c>
      <c r="AO2350" t="str">
        <f t="shared" si="110"/>
        <v>16.000 a 17.999</v>
      </c>
    </row>
    <row r="2351" spans="1:41" x14ac:dyDescent="0.25">
      <c r="A2351" t="s">
        <v>8003</v>
      </c>
      <c r="B2351" t="s">
        <v>239</v>
      </c>
      <c r="C2351">
        <v>1362410</v>
      </c>
      <c r="D2351">
        <v>5324845680</v>
      </c>
      <c r="E2351" t="s">
        <v>2445</v>
      </c>
      <c r="F2351" t="s">
        <v>209</v>
      </c>
      <c r="G2351" t="s">
        <v>8004</v>
      </c>
      <c r="H2351" t="s">
        <v>225</v>
      </c>
      <c r="I2351" t="s">
        <v>212</v>
      </c>
      <c r="K2351" t="s">
        <v>295</v>
      </c>
      <c r="L2351" t="s">
        <v>8005</v>
      </c>
      <c r="M2351">
        <v>486</v>
      </c>
      <c r="N2351" t="s">
        <v>2061</v>
      </c>
      <c r="O2351" t="s">
        <v>244</v>
      </c>
      <c r="P2351">
        <v>211</v>
      </c>
      <c r="Q2351" t="s">
        <v>245</v>
      </c>
      <c r="R2351" t="s">
        <v>244</v>
      </c>
      <c r="T2351" t="s">
        <v>217</v>
      </c>
      <c r="U2351" t="s">
        <v>9754</v>
      </c>
      <c r="V2351">
        <v>4</v>
      </c>
      <c r="W2351">
        <v>13</v>
      </c>
      <c r="X2351" t="s">
        <v>218</v>
      </c>
      <c r="Z2351" t="s">
        <v>219</v>
      </c>
      <c r="AC2351">
        <v>0</v>
      </c>
      <c r="AE2351">
        <v>0</v>
      </c>
      <c r="AI2351" t="s">
        <v>220</v>
      </c>
      <c r="AJ2351" t="s">
        <v>221</v>
      </c>
      <c r="AK2351" s="15">
        <v>37517</v>
      </c>
      <c r="AL2351">
        <v>8397.06</v>
      </c>
      <c r="AM2351">
        <f t="shared" si="108"/>
        <v>40</v>
      </c>
      <c r="AN2351" t="str">
        <f t="shared" si="109"/>
        <v>39-43</v>
      </c>
      <c r="AO2351" t="str">
        <f t="shared" si="110"/>
        <v>8.000 a 9.999</v>
      </c>
    </row>
    <row r="2352" spans="1:41" x14ac:dyDescent="0.25">
      <c r="A2352" t="s">
        <v>8006</v>
      </c>
      <c r="B2352" t="s">
        <v>207</v>
      </c>
      <c r="C2352">
        <v>1650731</v>
      </c>
      <c r="D2352">
        <v>1241030650</v>
      </c>
      <c r="E2352" t="s">
        <v>8007</v>
      </c>
      <c r="F2352" t="s">
        <v>209</v>
      </c>
      <c r="G2352" t="s">
        <v>8008</v>
      </c>
      <c r="H2352" t="s">
        <v>225</v>
      </c>
      <c r="I2352" t="s">
        <v>212</v>
      </c>
      <c r="K2352" t="s">
        <v>317</v>
      </c>
      <c r="L2352" t="s">
        <v>655</v>
      </c>
      <c r="M2352">
        <v>298</v>
      </c>
      <c r="N2352" t="s">
        <v>554</v>
      </c>
      <c r="O2352" t="s">
        <v>362</v>
      </c>
      <c r="P2352">
        <v>298</v>
      </c>
      <c r="Q2352" t="s">
        <v>554</v>
      </c>
      <c r="R2352" t="s">
        <v>362</v>
      </c>
      <c r="T2352" t="s">
        <v>263</v>
      </c>
      <c r="U2352" t="s">
        <v>9755</v>
      </c>
      <c r="V2352">
        <v>4</v>
      </c>
      <c r="W2352">
        <v>10</v>
      </c>
      <c r="X2352" t="s">
        <v>218</v>
      </c>
      <c r="Z2352" t="s">
        <v>219</v>
      </c>
      <c r="AC2352">
        <v>0</v>
      </c>
      <c r="AE2352">
        <v>0</v>
      </c>
      <c r="AI2352" t="s">
        <v>220</v>
      </c>
      <c r="AJ2352" t="s">
        <v>221</v>
      </c>
      <c r="AK2352" s="15">
        <v>39680</v>
      </c>
      <c r="AL2352">
        <v>7164.49</v>
      </c>
      <c r="AM2352">
        <f t="shared" si="108"/>
        <v>39</v>
      </c>
      <c r="AN2352" t="str">
        <f t="shared" si="109"/>
        <v>39-43</v>
      </c>
      <c r="AO2352" t="str">
        <f t="shared" si="110"/>
        <v>6.000 a 7.999</v>
      </c>
    </row>
    <row r="2353" spans="1:41" x14ac:dyDescent="0.25">
      <c r="A2353" t="s">
        <v>8009</v>
      </c>
      <c r="B2353" t="s">
        <v>207</v>
      </c>
      <c r="C2353">
        <v>3091321</v>
      </c>
      <c r="D2353">
        <v>8725776606</v>
      </c>
      <c r="E2353" t="s">
        <v>8010</v>
      </c>
      <c r="F2353" t="s">
        <v>209</v>
      </c>
      <c r="G2353" t="s">
        <v>8011</v>
      </c>
      <c r="H2353" t="s">
        <v>211</v>
      </c>
      <c r="I2353" t="s">
        <v>212</v>
      </c>
      <c r="K2353" t="s">
        <v>213</v>
      </c>
      <c r="M2353">
        <v>111</v>
      </c>
      <c r="N2353" t="s">
        <v>567</v>
      </c>
      <c r="O2353" t="s">
        <v>228</v>
      </c>
      <c r="P2353">
        <v>109</v>
      </c>
      <c r="Q2353" t="s">
        <v>568</v>
      </c>
      <c r="R2353" t="s">
        <v>228</v>
      </c>
      <c r="T2353" t="s">
        <v>217</v>
      </c>
      <c r="U2353" t="s">
        <v>9755</v>
      </c>
      <c r="V2353">
        <v>3</v>
      </c>
      <c r="W2353">
        <v>3</v>
      </c>
      <c r="X2353" t="s">
        <v>218</v>
      </c>
      <c r="Z2353" t="s">
        <v>219</v>
      </c>
      <c r="AC2353">
        <v>0</v>
      </c>
      <c r="AE2353">
        <v>0</v>
      </c>
      <c r="AI2353" t="s">
        <v>220</v>
      </c>
      <c r="AJ2353" t="s">
        <v>221</v>
      </c>
      <c r="AK2353" s="15">
        <v>43518</v>
      </c>
      <c r="AL2353">
        <v>3707.09</v>
      </c>
      <c r="AM2353">
        <f t="shared" si="108"/>
        <v>35</v>
      </c>
      <c r="AN2353" t="str">
        <f t="shared" si="109"/>
        <v>34-38</v>
      </c>
      <c r="AO2353" t="str">
        <f t="shared" si="110"/>
        <v>2.000 a 3.999</v>
      </c>
    </row>
    <row r="2354" spans="1:41" x14ac:dyDescent="0.25">
      <c r="A2354" t="s">
        <v>8012</v>
      </c>
      <c r="B2354" t="s">
        <v>207</v>
      </c>
      <c r="C2354">
        <v>1066079</v>
      </c>
      <c r="D2354">
        <v>9148653667</v>
      </c>
      <c r="E2354" t="s">
        <v>8013</v>
      </c>
      <c r="F2354" t="s">
        <v>233</v>
      </c>
      <c r="G2354" t="s">
        <v>8014</v>
      </c>
      <c r="H2354" t="s">
        <v>335</v>
      </c>
      <c r="I2354" t="s">
        <v>212</v>
      </c>
      <c r="K2354" t="s">
        <v>213</v>
      </c>
      <c r="M2354">
        <v>686</v>
      </c>
      <c r="N2354" t="s">
        <v>8015</v>
      </c>
      <c r="O2354" t="s">
        <v>215</v>
      </c>
      <c r="P2354">
        <v>59</v>
      </c>
      <c r="Q2354" t="s">
        <v>251</v>
      </c>
      <c r="R2354" t="s">
        <v>215</v>
      </c>
      <c r="T2354" t="s">
        <v>230</v>
      </c>
      <c r="U2354" t="s">
        <v>9755</v>
      </c>
      <c r="V2354">
        <v>2</v>
      </c>
      <c r="W2354">
        <v>2</v>
      </c>
      <c r="X2354" t="s">
        <v>218</v>
      </c>
      <c r="Z2354" t="s">
        <v>219</v>
      </c>
      <c r="AC2354">
        <v>0</v>
      </c>
      <c r="AE2354">
        <v>0</v>
      </c>
      <c r="AI2354" t="s">
        <v>220</v>
      </c>
      <c r="AJ2354" t="s">
        <v>221</v>
      </c>
      <c r="AK2354" s="15">
        <v>43328</v>
      </c>
      <c r="AL2354">
        <v>4015.15</v>
      </c>
      <c r="AM2354">
        <f t="shared" si="108"/>
        <v>31</v>
      </c>
      <c r="AN2354" t="str">
        <f t="shared" si="109"/>
        <v>29-33</v>
      </c>
      <c r="AO2354" t="str">
        <f t="shared" si="110"/>
        <v>4.000 a 5.999</v>
      </c>
    </row>
    <row r="2355" spans="1:41" x14ac:dyDescent="0.25">
      <c r="A2355" t="s">
        <v>8016</v>
      </c>
      <c r="B2355" t="s">
        <v>207</v>
      </c>
      <c r="C2355">
        <v>1677307</v>
      </c>
      <c r="D2355">
        <v>4112995652</v>
      </c>
      <c r="E2355" t="s">
        <v>8017</v>
      </c>
      <c r="F2355" t="s">
        <v>233</v>
      </c>
      <c r="G2355" t="s">
        <v>8018</v>
      </c>
      <c r="H2355" t="s">
        <v>335</v>
      </c>
      <c r="I2355" t="s">
        <v>212</v>
      </c>
      <c r="K2355" t="s">
        <v>213</v>
      </c>
      <c r="L2355" t="s">
        <v>261</v>
      </c>
      <c r="M2355">
        <v>414</v>
      </c>
      <c r="N2355" t="s">
        <v>587</v>
      </c>
      <c r="O2355" t="s">
        <v>215</v>
      </c>
      <c r="P2355">
        <v>414</v>
      </c>
      <c r="Q2355" t="s">
        <v>587</v>
      </c>
      <c r="R2355" t="s">
        <v>215</v>
      </c>
      <c r="T2355" t="s">
        <v>230</v>
      </c>
      <c r="U2355" t="s">
        <v>9755</v>
      </c>
      <c r="V2355">
        <v>4</v>
      </c>
      <c r="W2355">
        <v>10</v>
      </c>
      <c r="X2355" t="s">
        <v>218</v>
      </c>
      <c r="Z2355" t="s">
        <v>219</v>
      </c>
      <c r="AC2355">
        <v>0</v>
      </c>
      <c r="AE2355">
        <v>0</v>
      </c>
      <c r="AI2355" t="s">
        <v>220</v>
      </c>
      <c r="AJ2355" t="s">
        <v>221</v>
      </c>
      <c r="AK2355" s="15">
        <v>39846</v>
      </c>
      <c r="AL2355">
        <v>5886.5</v>
      </c>
      <c r="AM2355">
        <f t="shared" si="108"/>
        <v>41</v>
      </c>
      <c r="AN2355" t="str">
        <f t="shared" si="109"/>
        <v>39-43</v>
      </c>
      <c r="AO2355" t="str">
        <f t="shared" si="110"/>
        <v>4.000 a 5.999</v>
      </c>
    </row>
    <row r="2356" spans="1:41" x14ac:dyDescent="0.25">
      <c r="A2356" t="s">
        <v>8019</v>
      </c>
      <c r="B2356" t="s">
        <v>239</v>
      </c>
      <c r="C2356">
        <v>2119256</v>
      </c>
      <c r="D2356">
        <v>3149829658</v>
      </c>
      <c r="E2356" t="s">
        <v>8020</v>
      </c>
      <c r="F2356" t="s">
        <v>233</v>
      </c>
      <c r="G2356" t="s">
        <v>8021</v>
      </c>
      <c r="H2356" t="s">
        <v>225</v>
      </c>
      <c r="I2356" t="s">
        <v>212</v>
      </c>
      <c r="K2356" t="s">
        <v>213</v>
      </c>
      <c r="M2356">
        <v>779</v>
      </c>
      <c r="N2356" t="s">
        <v>656</v>
      </c>
      <c r="O2356" t="s">
        <v>283</v>
      </c>
      <c r="P2356">
        <v>179</v>
      </c>
      <c r="Q2356" t="s">
        <v>380</v>
      </c>
      <c r="R2356" t="s">
        <v>283</v>
      </c>
      <c r="T2356" t="s">
        <v>217</v>
      </c>
      <c r="U2356" t="s">
        <v>9756</v>
      </c>
      <c r="V2356">
        <v>4</v>
      </c>
      <c r="W2356">
        <v>6</v>
      </c>
      <c r="X2356" t="s">
        <v>218</v>
      </c>
      <c r="Z2356" t="s">
        <v>219</v>
      </c>
      <c r="AC2356">
        <v>0</v>
      </c>
      <c r="AE2356">
        <v>0</v>
      </c>
      <c r="AI2356" t="s">
        <v>220</v>
      </c>
      <c r="AJ2356" t="s">
        <v>347</v>
      </c>
      <c r="AK2356" s="15">
        <v>41766</v>
      </c>
      <c r="AL2356">
        <v>5535.71</v>
      </c>
      <c r="AM2356">
        <f t="shared" si="108"/>
        <v>45</v>
      </c>
      <c r="AN2356" t="str">
        <f t="shared" si="109"/>
        <v>44-48</v>
      </c>
      <c r="AO2356" t="str">
        <f t="shared" si="110"/>
        <v>4.000 a 5.999</v>
      </c>
    </row>
    <row r="2357" spans="1:41" x14ac:dyDescent="0.25">
      <c r="A2357" t="s">
        <v>8022</v>
      </c>
      <c r="B2357" t="s">
        <v>239</v>
      </c>
      <c r="C2357">
        <v>1435385</v>
      </c>
      <c r="D2357">
        <v>99961326687</v>
      </c>
      <c r="E2357" t="s">
        <v>8023</v>
      </c>
      <c r="F2357" t="s">
        <v>233</v>
      </c>
      <c r="G2357" t="s">
        <v>8024</v>
      </c>
      <c r="H2357" t="s">
        <v>225</v>
      </c>
      <c r="I2357" t="s">
        <v>212</v>
      </c>
      <c r="K2357" t="s">
        <v>213</v>
      </c>
      <c r="L2357" t="s">
        <v>367</v>
      </c>
      <c r="M2357">
        <v>769</v>
      </c>
      <c r="N2357" t="s">
        <v>288</v>
      </c>
      <c r="O2357" t="s">
        <v>283</v>
      </c>
      <c r="P2357">
        <v>746</v>
      </c>
      <c r="Q2357" t="s">
        <v>289</v>
      </c>
      <c r="R2357" t="s">
        <v>283</v>
      </c>
      <c r="T2357" t="s">
        <v>217</v>
      </c>
      <c r="U2357" t="s">
        <v>9755</v>
      </c>
      <c r="V2357">
        <v>4</v>
      </c>
      <c r="W2357">
        <v>12</v>
      </c>
      <c r="X2357" t="s">
        <v>218</v>
      </c>
      <c r="Z2357" t="s">
        <v>219</v>
      </c>
      <c r="AC2357">
        <v>0</v>
      </c>
      <c r="AE2357">
        <v>0</v>
      </c>
      <c r="AI2357" t="s">
        <v>220</v>
      </c>
      <c r="AJ2357" t="s">
        <v>291</v>
      </c>
      <c r="AK2357" s="15">
        <v>37958</v>
      </c>
      <c r="AL2357">
        <v>7246.32</v>
      </c>
      <c r="AM2357">
        <f t="shared" si="108"/>
        <v>47</v>
      </c>
      <c r="AN2357" t="str">
        <f t="shared" si="109"/>
        <v>44-48</v>
      </c>
      <c r="AO2357" t="str">
        <f t="shared" si="110"/>
        <v>6.000 a 7.999</v>
      </c>
    </row>
    <row r="2358" spans="1:41" x14ac:dyDescent="0.25">
      <c r="A2358" t="s">
        <v>8025</v>
      </c>
      <c r="B2358" t="s">
        <v>207</v>
      </c>
      <c r="C2358">
        <v>2221070</v>
      </c>
      <c r="D2358">
        <v>9405591614</v>
      </c>
      <c r="E2358" t="s">
        <v>4665</v>
      </c>
      <c r="F2358" t="s">
        <v>233</v>
      </c>
      <c r="G2358" t="s">
        <v>8026</v>
      </c>
      <c r="H2358" t="s">
        <v>225</v>
      </c>
      <c r="I2358" t="s">
        <v>212</v>
      </c>
      <c r="K2358" t="s">
        <v>213</v>
      </c>
      <c r="M2358">
        <v>41</v>
      </c>
      <c r="N2358" t="s">
        <v>2422</v>
      </c>
      <c r="O2358" t="s">
        <v>215</v>
      </c>
      <c r="P2358">
        <v>29</v>
      </c>
      <c r="Q2358" t="s">
        <v>229</v>
      </c>
      <c r="R2358" t="s">
        <v>215</v>
      </c>
      <c r="T2358" t="s">
        <v>230</v>
      </c>
      <c r="U2358" t="s">
        <v>9755</v>
      </c>
      <c r="V2358">
        <v>4</v>
      </c>
      <c r="W2358">
        <v>6</v>
      </c>
      <c r="X2358" t="s">
        <v>218</v>
      </c>
      <c r="Z2358" t="s">
        <v>219</v>
      </c>
      <c r="AC2358">
        <v>0</v>
      </c>
      <c r="AE2358">
        <v>0</v>
      </c>
      <c r="AI2358" t="s">
        <v>220</v>
      </c>
      <c r="AJ2358" t="s">
        <v>221</v>
      </c>
      <c r="AK2358" s="15">
        <v>42118</v>
      </c>
      <c r="AL2358">
        <v>6026.72</v>
      </c>
      <c r="AM2358">
        <f t="shared" si="108"/>
        <v>32</v>
      </c>
      <c r="AN2358" t="str">
        <f t="shared" si="109"/>
        <v>29-33</v>
      </c>
      <c r="AO2358" t="str">
        <f t="shared" si="110"/>
        <v>6.000 a 7.999</v>
      </c>
    </row>
    <row r="2359" spans="1:41" x14ac:dyDescent="0.25">
      <c r="A2359" t="s">
        <v>8027</v>
      </c>
      <c r="B2359" t="s">
        <v>207</v>
      </c>
      <c r="C2359">
        <v>412863</v>
      </c>
      <c r="D2359">
        <v>27082806191</v>
      </c>
      <c r="E2359" t="s">
        <v>8028</v>
      </c>
      <c r="F2359" t="s">
        <v>233</v>
      </c>
      <c r="G2359" t="s">
        <v>8029</v>
      </c>
      <c r="H2359" t="s">
        <v>211</v>
      </c>
      <c r="I2359" t="s">
        <v>212</v>
      </c>
      <c r="K2359" t="s">
        <v>645</v>
      </c>
      <c r="L2359" t="s">
        <v>3711</v>
      </c>
      <c r="M2359">
        <v>694</v>
      </c>
      <c r="N2359" t="s">
        <v>1394</v>
      </c>
      <c r="O2359" t="s">
        <v>228</v>
      </c>
      <c r="P2359">
        <v>59</v>
      </c>
      <c r="Q2359" t="s">
        <v>251</v>
      </c>
      <c r="R2359" t="s">
        <v>215</v>
      </c>
      <c r="T2359" t="s">
        <v>449</v>
      </c>
      <c r="U2359" t="s">
        <v>9754</v>
      </c>
      <c r="V2359">
        <v>4</v>
      </c>
      <c r="W2359">
        <v>16</v>
      </c>
      <c r="X2359" t="s">
        <v>218</v>
      </c>
      <c r="Z2359" t="s">
        <v>219</v>
      </c>
      <c r="AC2359">
        <v>0</v>
      </c>
      <c r="AE2359">
        <v>0</v>
      </c>
      <c r="AI2359" t="s">
        <v>220</v>
      </c>
      <c r="AJ2359" t="s">
        <v>221</v>
      </c>
      <c r="AK2359" s="15">
        <v>31902</v>
      </c>
      <c r="AL2359">
        <v>5599.95</v>
      </c>
      <c r="AM2359">
        <f t="shared" si="108"/>
        <v>57</v>
      </c>
      <c r="AN2359" t="str">
        <f t="shared" si="109"/>
        <v>54-58</v>
      </c>
      <c r="AO2359" t="str">
        <f t="shared" si="110"/>
        <v>4.000 a 5.999</v>
      </c>
    </row>
    <row r="2360" spans="1:41" x14ac:dyDescent="0.25">
      <c r="A2360" t="s">
        <v>8030</v>
      </c>
      <c r="B2360" t="s">
        <v>239</v>
      </c>
      <c r="C2360">
        <v>1901395</v>
      </c>
      <c r="D2360">
        <v>5247375688</v>
      </c>
      <c r="E2360" t="s">
        <v>8031</v>
      </c>
      <c r="F2360" t="s">
        <v>233</v>
      </c>
      <c r="G2360" t="s">
        <v>8032</v>
      </c>
      <c r="H2360" t="s">
        <v>225</v>
      </c>
      <c r="I2360" t="s">
        <v>212</v>
      </c>
      <c r="K2360" t="s">
        <v>213</v>
      </c>
      <c r="M2360">
        <v>481</v>
      </c>
      <c r="N2360" t="s">
        <v>542</v>
      </c>
      <c r="O2360" t="s">
        <v>244</v>
      </c>
      <c r="P2360">
        <v>211</v>
      </c>
      <c r="Q2360" t="s">
        <v>245</v>
      </c>
      <c r="R2360" t="s">
        <v>244</v>
      </c>
      <c r="T2360" t="s">
        <v>217</v>
      </c>
      <c r="U2360" t="s">
        <v>9754</v>
      </c>
      <c r="V2360">
        <v>4</v>
      </c>
      <c r="W2360">
        <v>8</v>
      </c>
      <c r="X2360" t="s">
        <v>218</v>
      </c>
      <c r="Z2360" t="s">
        <v>219</v>
      </c>
      <c r="AC2360">
        <v>0</v>
      </c>
      <c r="AE2360">
        <v>0</v>
      </c>
      <c r="AI2360" t="s">
        <v>220</v>
      </c>
      <c r="AJ2360" t="s">
        <v>221</v>
      </c>
      <c r="AK2360" s="15">
        <v>40878</v>
      </c>
      <c r="AL2360">
        <v>3992.25</v>
      </c>
      <c r="AM2360">
        <f t="shared" si="108"/>
        <v>40</v>
      </c>
      <c r="AN2360" t="str">
        <f t="shared" si="109"/>
        <v>39-43</v>
      </c>
      <c r="AO2360" t="str">
        <f t="shared" si="110"/>
        <v>2.000 a 3.999</v>
      </c>
    </row>
    <row r="2361" spans="1:41" x14ac:dyDescent="0.25">
      <c r="A2361" t="s">
        <v>8033</v>
      </c>
      <c r="B2361" t="s">
        <v>207</v>
      </c>
      <c r="C2361">
        <v>1617259</v>
      </c>
      <c r="D2361">
        <v>75363763249</v>
      </c>
      <c r="E2361" t="s">
        <v>8031</v>
      </c>
      <c r="F2361" t="s">
        <v>233</v>
      </c>
      <c r="G2361" t="s">
        <v>8034</v>
      </c>
      <c r="H2361" t="s">
        <v>211</v>
      </c>
      <c r="I2361" t="s">
        <v>212</v>
      </c>
      <c r="K2361" t="s">
        <v>213</v>
      </c>
      <c r="M2361">
        <v>399</v>
      </c>
      <c r="N2361" t="s">
        <v>525</v>
      </c>
      <c r="O2361" t="s">
        <v>298</v>
      </c>
      <c r="P2361">
        <v>399</v>
      </c>
      <c r="Q2361" t="s">
        <v>525</v>
      </c>
      <c r="R2361" t="s">
        <v>298</v>
      </c>
      <c r="T2361" t="s">
        <v>252</v>
      </c>
      <c r="U2361" t="s">
        <v>9755</v>
      </c>
      <c r="V2361">
        <v>2</v>
      </c>
      <c r="W2361">
        <v>7</v>
      </c>
      <c r="X2361" t="s">
        <v>218</v>
      </c>
      <c r="Z2361" t="s">
        <v>219</v>
      </c>
      <c r="AC2361">
        <v>0</v>
      </c>
      <c r="AE2361">
        <v>0</v>
      </c>
      <c r="AI2361" t="s">
        <v>220</v>
      </c>
      <c r="AJ2361" t="s">
        <v>221</v>
      </c>
      <c r="AK2361" s="15">
        <v>41561</v>
      </c>
      <c r="AL2361">
        <v>3998.03</v>
      </c>
      <c r="AM2361">
        <f t="shared" si="108"/>
        <v>40</v>
      </c>
      <c r="AN2361" t="str">
        <f t="shared" si="109"/>
        <v>39-43</v>
      </c>
      <c r="AO2361" t="str">
        <f t="shared" si="110"/>
        <v>2.000 a 3.999</v>
      </c>
    </row>
    <row r="2362" spans="1:41" x14ac:dyDescent="0.25">
      <c r="A2362" t="s">
        <v>8035</v>
      </c>
      <c r="B2362" t="s">
        <v>207</v>
      </c>
      <c r="C2362">
        <v>1105410</v>
      </c>
      <c r="D2362">
        <v>92012930620</v>
      </c>
      <c r="E2362" t="s">
        <v>5556</v>
      </c>
      <c r="F2362" t="s">
        <v>233</v>
      </c>
      <c r="G2362" t="s">
        <v>8036</v>
      </c>
      <c r="H2362" t="s">
        <v>225</v>
      </c>
      <c r="I2362" t="s">
        <v>212</v>
      </c>
      <c r="K2362" t="s">
        <v>213</v>
      </c>
      <c r="M2362">
        <v>886</v>
      </c>
      <c r="N2362" t="s">
        <v>2450</v>
      </c>
      <c r="O2362" t="s">
        <v>215</v>
      </c>
      <c r="P2362">
        <v>585</v>
      </c>
      <c r="Q2362" t="s">
        <v>1033</v>
      </c>
      <c r="R2362" t="s">
        <v>215</v>
      </c>
      <c r="T2362" t="s">
        <v>217</v>
      </c>
      <c r="U2362" t="s">
        <v>9755</v>
      </c>
      <c r="V2362">
        <v>4</v>
      </c>
      <c r="W2362">
        <v>6</v>
      </c>
      <c r="X2362" t="s">
        <v>218</v>
      </c>
      <c r="Z2362" t="s">
        <v>219</v>
      </c>
      <c r="AC2362">
        <v>26251</v>
      </c>
      <c r="AD2362" t="s">
        <v>3043</v>
      </c>
      <c r="AE2362">
        <v>0</v>
      </c>
      <c r="AI2362" t="s">
        <v>220</v>
      </c>
      <c r="AJ2362" t="s">
        <v>221</v>
      </c>
      <c r="AK2362" s="15">
        <v>42177</v>
      </c>
      <c r="AL2362">
        <v>4320.12</v>
      </c>
      <c r="AM2362">
        <f t="shared" si="108"/>
        <v>49</v>
      </c>
      <c r="AN2362" t="str">
        <f t="shared" si="109"/>
        <v>49-53</v>
      </c>
      <c r="AO2362" t="str">
        <f t="shared" si="110"/>
        <v>4.000 a 5.999</v>
      </c>
    </row>
    <row r="2363" spans="1:41" x14ac:dyDescent="0.25">
      <c r="A2363" t="s">
        <v>8037</v>
      </c>
      <c r="B2363" t="s">
        <v>239</v>
      </c>
      <c r="C2363">
        <v>1363804</v>
      </c>
      <c r="D2363">
        <v>24926038811</v>
      </c>
      <c r="E2363" t="s">
        <v>8038</v>
      </c>
      <c r="F2363" t="s">
        <v>233</v>
      </c>
      <c r="G2363" t="s">
        <v>8039</v>
      </c>
      <c r="H2363" t="s">
        <v>225</v>
      </c>
      <c r="I2363" t="s">
        <v>212</v>
      </c>
      <c r="K2363" t="s">
        <v>317</v>
      </c>
      <c r="L2363" t="s">
        <v>5236</v>
      </c>
      <c r="M2363">
        <v>771</v>
      </c>
      <c r="N2363" t="s">
        <v>303</v>
      </c>
      <c r="O2363" t="s">
        <v>283</v>
      </c>
      <c r="P2363">
        <v>746</v>
      </c>
      <c r="Q2363" t="s">
        <v>289</v>
      </c>
      <c r="R2363" t="s">
        <v>283</v>
      </c>
      <c r="T2363" t="s">
        <v>263</v>
      </c>
      <c r="U2363" t="s">
        <v>9756</v>
      </c>
      <c r="V2363">
        <v>4</v>
      </c>
      <c r="W2363">
        <v>13</v>
      </c>
      <c r="X2363" t="s">
        <v>218</v>
      </c>
      <c r="Z2363" t="s">
        <v>219</v>
      </c>
      <c r="AC2363">
        <v>0</v>
      </c>
      <c r="AE2363">
        <v>0</v>
      </c>
      <c r="AI2363" t="s">
        <v>220</v>
      </c>
      <c r="AJ2363" t="s">
        <v>304</v>
      </c>
      <c r="AK2363" s="15">
        <v>37553</v>
      </c>
      <c r="AL2363">
        <v>13729.36</v>
      </c>
      <c r="AM2363">
        <f t="shared" si="108"/>
        <v>50</v>
      </c>
      <c r="AN2363" t="str">
        <f t="shared" si="109"/>
        <v>49-53</v>
      </c>
      <c r="AO2363" t="str">
        <f t="shared" si="110"/>
        <v>12.000 a 13.999</v>
      </c>
    </row>
    <row r="2364" spans="1:41" x14ac:dyDescent="0.25">
      <c r="A2364" t="s">
        <v>8040</v>
      </c>
      <c r="B2364" t="s">
        <v>207</v>
      </c>
      <c r="C2364">
        <v>412332</v>
      </c>
      <c r="D2364">
        <v>43153178615</v>
      </c>
      <c r="E2364" t="s">
        <v>8041</v>
      </c>
      <c r="F2364" t="s">
        <v>233</v>
      </c>
      <c r="G2364" t="s">
        <v>8042</v>
      </c>
      <c r="H2364" t="s">
        <v>225</v>
      </c>
      <c r="I2364" t="s">
        <v>212</v>
      </c>
      <c r="K2364" t="s">
        <v>213</v>
      </c>
      <c r="L2364" t="s">
        <v>235</v>
      </c>
      <c r="M2364">
        <v>683</v>
      </c>
      <c r="N2364" t="s">
        <v>1496</v>
      </c>
      <c r="O2364" t="s">
        <v>215</v>
      </c>
      <c r="P2364">
        <v>59</v>
      </c>
      <c r="Q2364" t="s">
        <v>251</v>
      </c>
      <c r="R2364" t="s">
        <v>215</v>
      </c>
      <c r="T2364" t="s">
        <v>252</v>
      </c>
      <c r="U2364" t="s">
        <v>9755</v>
      </c>
      <c r="V2364">
        <v>3</v>
      </c>
      <c r="W2364">
        <v>16</v>
      </c>
      <c r="X2364" t="s">
        <v>218</v>
      </c>
      <c r="Z2364" t="s">
        <v>219</v>
      </c>
      <c r="AC2364">
        <v>0</v>
      </c>
      <c r="AE2364">
        <v>0</v>
      </c>
      <c r="AI2364" t="s">
        <v>220</v>
      </c>
      <c r="AJ2364" t="s">
        <v>221</v>
      </c>
      <c r="AK2364" s="15">
        <v>30847</v>
      </c>
      <c r="AL2364">
        <v>6517.88</v>
      </c>
      <c r="AM2364">
        <f t="shared" si="108"/>
        <v>62</v>
      </c>
      <c r="AN2364" t="str">
        <f t="shared" si="109"/>
        <v>59-63</v>
      </c>
      <c r="AO2364" t="str">
        <f t="shared" si="110"/>
        <v>6.000 a 7.999</v>
      </c>
    </row>
    <row r="2365" spans="1:41" x14ac:dyDescent="0.25">
      <c r="A2365" t="s">
        <v>8043</v>
      </c>
      <c r="B2365" t="s">
        <v>207</v>
      </c>
      <c r="C2365">
        <v>3207803</v>
      </c>
      <c r="D2365">
        <v>8492210648</v>
      </c>
      <c r="E2365" t="s">
        <v>8044</v>
      </c>
      <c r="F2365" t="s">
        <v>233</v>
      </c>
      <c r="G2365" t="s">
        <v>8045</v>
      </c>
      <c r="H2365" t="s">
        <v>287</v>
      </c>
      <c r="I2365" t="s">
        <v>212</v>
      </c>
      <c r="K2365" t="s">
        <v>213</v>
      </c>
      <c r="M2365">
        <v>672</v>
      </c>
      <c r="N2365" t="s">
        <v>842</v>
      </c>
      <c r="O2365" t="s">
        <v>228</v>
      </c>
      <c r="P2365">
        <v>29</v>
      </c>
      <c r="Q2365" t="s">
        <v>229</v>
      </c>
      <c r="R2365" t="s">
        <v>215</v>
      </c>
      <c r="T2365" t="s">
        <v>230</v>
      </c>
      <c r="U2365" t="s">
        <v>9756</v>
      </c>
      <c r="V2365">
        <v>2</v>
      </c>
      <c r="W2365">
        <v>2</v>
      </c>
      <c r="X2365" t="s">
        <v>218</v>
      </c>
      <c r="Z2365" t="s">
        <v>219</v>
      </c>
      <c r="AC2365">
        <v>0</v>
      </c>
      <c r="AE2365">
        <v>0</v>
      </c>
      <c r="AI2365" t="s">
        <v>220</v>
      </c>
      <c r="AJ2365" t="s">
        <v>221</v>
      </c>
      <c r="AK2365" s="15">
        <v>44105</v>
      </c>
      <c r="AL2365">
        <v>6859.94</v>
      </c>
      <c r="AM2365">
        <f t="shared" si="108"/>
        <v>32</v>
      </c>
      <c r="AN2365" t="str">
        <f t="shared" si="109"/>
        <v>29-33</v>
      </c>
      <c r="AO2365" t="str">
        <f t="shared" si="110"/>
        <v>6.000 a 7.999</v>
      </c>
    </row>
    <row r="2366" spans="1:41" x14ac:dyDescent="0.25">
      <c r="A2366" t="s">
        <v>8046</v>
      </c>
      <c r="B2366" t="s">
        <v>207</v>
      </c>
      <c r="C2366">
        <v>2913205</v>
      </c>
      <c r="D2366">
        <v>8506534607</v>
      </c>
      <c r="E2366" t="s">
        <v>8047</v>
      </c>
      <c r="F2366" t="s">
        <v>233</v>
      </c>
      <c r="G2366" t="s">
        <v>8048</v>
      </c>
      <c r="H2366" t="s">
        <v>225</v>
      </c>
      <c r="I2366" t="s">
        <v>212</v>
      </c>
      <c r="K2366" t="s">
        <v>213</v>
      </c>
      <c r="M2366">
        <v>869</v>
      </c>
      <c r="N2366" t="s">
        <v>1140</v>
      </c>
      <c r="O2366" t="s">
        <v>215</v>
      </c>
      <c r="P2366">
        <v>403</v>
      </c>
      <c r="Q2366" t="s">
        <v>435</v>
      </c>
      <c r="R2366" t="s">
        <v>215</v>
      </c>
      <c r="T2366" t="s">
        <v>230</v>
      </c>
      <c r="U2366" t="s">
        <v>9756</v>
      </c>
      <c r="V2366">
        <v>4</v>
      </c>
      <c r="W2366">
        <v>6</v>
      </c>
      <c r="X2366" t="s">
        <v>218</v>
      </c>
      <c r="Z2366" t="s">
        <v>219</v>
      </c>
      <c r="AC2366">
        <v>0</v>
      </c>
      <c r="AE2366">
        <v>0</v>
      </c>
      <c r="AI2366" t="s">
        <v>220</v>
      </c>
      <c r="AJ2366" t="s">
        <v>221</v>
      </c>
      <c r="AK2366" s="15">
        <v>41826</v>
      </c>
      <c r="AL2366">
        <v>10911.41</v>
      </c>
      <c r="AM2366">
        <f t="shared" si="108"/>
        <v>32</v>
      </c>
      <c r="AN2366" t="str">
        <f t="shared" si="109"/>
        <v>29-33</v>
      </c>
      <c r="AO2366" t="str">
        <f t="shared" si="110"/>
        <v>10.000 a 11.999</v>
      </c>
    </row>
    <row r="2367" spans="1:41" x14ac:dyDescent="0.25">
      <c r="A2367" t="s">
        <v>8049</v>
      </c>
      <c r="B2367" t="s">
        <v>207</v>
      </c>
      <c r="C2367">
        <v>2388070</v>
      </c>
      <c r="D2367">
        <v>1485895618</v>
      </c>
      <c r="E2367" t="s">
        <v>8050</v>
      </c>
      <c r="F2367" t="s">
        <v>233</v>
      </c>
      <c r="G2367" t="s">
        <v>8051</v>
      </c>
      <c r="H2367" t="s">
        <v>211</v>
      </c>
      <c r="I2367" t="s">
        <v>212</v>
      </c>
      <c r="K2367" t="s">
        <v>213</v>
      </c>
      <c r="M2367">
        <v>399</v>
      </c>
      <c r="N2367" t="s">
        <v>525</v>
      </c>
      <c r="O2367" t="s">
        <v>298</v>
      </c>
      <c r="P2367">
        <v>399</v>
      </c>
      <c r="Q2367" t="s">
        <v>525</v>
      </c>
      <c r="R2367" t="s">
        <v>298</v>
      </c>
      <c r="T2367" t="s">
        <v>771</v>
      </c>
      <c r="U2367" t="s">
        <v>9754</v>
      </c>
      <c r="V2367">
        <v>3</v>
      </c>
      <c r="W2367">
        <v>4</v>
      </c>
      <c r="X2367" t="s">
        <v>218</v>
      </c>
      <c r="Z2367" t="s">
        <v>219</v>
      </c>
      <c r="AC2367">
        <v>0</v>
      </c>
      <c r="AE2367">
        <v>0</v>
      </c>
      <c r="AI2367" t="s">
        <v>220</v>
      </c>
      <c r="AJ2367" t="s">
        <v>221</v>
      </c>
      <c r="AK2367" s="15">
        <v>42830</v>
      </c>
      <c r="AL2367">
        <v>2826.14</v>
      </c>
      <c r="AM2367">
        <f t="shared" si="108"/>
        <v>38</v>
      </c>
      <c r="AN2367" t="str">
        <f t="shared" si="109"/>
        <v>34-38</v>
      </c>
      <c r="AO2367" t="str">
        <f t="shared" si="110"/>
        <v>2.000 a 3.999</v>
      </c>
    </row>
    <row r="2368" spans="1:41" x14ac:dyDescent="0.25">
      <c r="A2368" t="s">
        <v>8052</v>
      </c>
      <c r="B2368" t="s">
        <v>239</v>
      </c>
      <c r="C2368">
        <v>1123489</v>
      </c>
      <c r="D2368">
        <v>2622453612</v>
      </c>
      <c r="E2368" t="s">
        <v>8053</v>
      </c>
      <c r="F2368" t="s">
        <v>233</v>
      </c>
      <c r="G2368" t="s">
        <v>8054</v>
      </c>
      <c r="H2368" t="s">
        <v>225</v>
      </c>
      <c r="I2368" t="s">
        <v>212</v>
      </c>
      <c r="K2368" t="s">
        <v>213</v>
      </c>
      <c r="L2368" t="s">
        <v>235</v>
      </c>
      <c r="M2368">
        <v>495</v>
      </c>
      <c r="N2368" t="s">
        <v>257</v>
      </c>
      <c r="O2368" t="s">
        <v>244</v>
      </c>
      <c r="P2368">
        <v>211</v>
      </c>
      <c r="Q2368" t="s">
        <v>245</v>
      </c>
      <c r="R2368" t="s">
        <v>244</v>
      </c>
      <c r="T2368" t="s">
        <v>217</v>
      </c>
      <c r="U2368" t="s">
        <v>9754</v>
      </c>
      <c r="V2368">
        <v>4</v>
      </c>
      <c r="W2368">
        <v>16</v>
      </c>
      <c r="X2368" t="s">
        <v>218</v>
      </c>
      <c r="Z2368" t="s">
        <v>219</v>
      </c>
      <c r="AC2368">
        <v>0</v>
      </c>
      <c r="AE2368">
        <v>0</v>
      </c>
      <c r="AI2368" t="s">
        <v>220</v>
      </c>
      <c r="AJ2368" t="s">
        <v>221</v>
      </c>
      <c r="AK2368" s="15">
        <v>34715</v>
      </c>
      <c r="AL2368">
        <v>7824.52</v>
      </c>
      <c r="AM2368">
        <f t="shared" si="108"/>
        <v>47</v>
      </c>
      <c r="AN2368" t="str">
        <f t="shared" si="109"/>
        <v>44-48</v>
      </c>
      <c r="AO2368" t="str">
        <f t="shared" si="110"/>
        <v>6.000 a 7.999</v>
      </c>
    </row>
    <row r="2369" spans="1:41" x14ac:dyDescent="0.25">
      <c r="A2369" t="s">
        <v>8055</v>
      </c>
      <c r="B2369" t="s">
        <v>239</v>
      </c>
      <c r="C2369">
        <v>3013143</v>
      </c>
      <c r="D2369">
        <v>5267324663</v>
      </c>
      <c r="E2369" t="s">
        <v>8056</v>
      </c>
      <c r="F2369" t="s">
        <v>233</v>
      </c>
      <c r="G2369" t="s">
        <v>8057</v>
      </c>
      <c r="H2369" t="s">
        <v>335</v>
      </c>
      <c r="I2369" t="s">
        <v>212</v>
      </c>
      <c r="K2369" t="s">
        <v>213</v>
      </c>
      <c r="M2369">
        <v>211</v>
      </c>
      <c r="N2369" t="s">
        <v>245</v>
      </c>
      <c r="O2369" t="s">
        <v>244</v>
      </c>
      <c r="P2369">
        <v>211</v>
      </c>
      <c r="Q2369" t="s">
        <v>245</v>
      </c>
      <c r="R2369" t="s">
        <v>244</v>
      </c>
      <c r="T2369" t="s">
        <v>217</v>
      </c>
      <c r="U2369" t="s">
        <v>9754</v>
      </c>
      <c r="V2369">
        <v>4</v>
      </c>
      <c r="W2369">
        <v>4</v>
      </c>
      <c r="X2369" t="s">
        <v>381</v>
      </c>
      <c r="Z2369" t="s">
        <v>219</v>
      </c>
      <c r="AB2369" t="s">
        <v>382</v>
      </c>
      <c r="AC2369">
        <v>0</v>
      </c>
      <c r="AE2369">
        <v>26443</v>
      </c>
      <c r="AF2369" t="s">
        <v>383</v>
      </c>
      <c r="AG2369" t="s">
        <v>5293</v>
      </c>
      <c r="AH2369" t="s">
        <v>219</v>
      </c>
      <c r="AI2369" t="s">
        <v>220</v>
      </c>
      <c r="AJ2369" t="s">
        <v>221</v>
      </c>
      <c r="AK2369" s="15">
        <v>43150</v>
      </c>
      <c r="AL2369">
        <v>3181.04</v>
      </c>
      <c r="AM2369">
        <f t="shared" si="108"/>
        <v>42</v>
      </c>
      <c r="AN2369" t="str">
        <f t="shared" si="109"/>
        <v>39-43</v>
      </c>
      <c r="AO2369" t="str">
        <f t="shared" si="110"/>
        <v>2.000 a 3.999</v>
      </c>
    </row>
    <row r="2370" spans="1:41" x14ac:dyDescent="0.25">
      <c r="A2370" t="s">
        <v>8058</v>
      </c>
      <c r="B2370" t="s">
        <v>207</v>
      </c>
      <c r="C2370">
        <v>1115999</v>
      </c>
      <c r="D2370">
        <v>7164855838</v>
      </c>
      <c r="E2370" t="s">
        <v>8059</v>
      </c>
      <c r="F2370" t="s">
        <v>233</v>
      </c>
      <c r="G2370" t="s">
        <v>8060</v>
      </c>
      <c r="H2370" t="s">
        <v>225</v>
      </c>
      <c r="I2370" t="s">
        <v>212</v>
      </c>
      <c r="K2370" t="s">
        <v>317</v>
      </c>
      <c r="M2370">
        <v>288</v>
      </c>
      <c r="N2370" t="s">
        <v>979</v>
      </c>
      <c r="O2370" t="s">
        <v>362</v>
      </c>
      <c r="P2370">
        <v>288</v>
      </c>
      <c r="Q2370" t="s">
        <v>979</v>
      </c>
      <c r="R2370" t="s">
        <v>362</v>
      </c>
      <c r="T2370" t="s">
        <v>230</v>
      </c>
      <c r="U2370" t="s">
        <v>9756</v>
      </c>
      <c r="V2370">
        <v>4</v>
      </c>
      <c r="W2370">
        <v>16</v>
      </c>
      <c r="X2370" t="s">
        <v>218</v>
      </c>
      <c r="Z2370" t="s">
        <v>219</v>
      </c>
      <c r="AC2370">
        <v>26283</v>
      </c>
      <c r="AD2370" t="s">
        <v>2443</v>
      </c>
      <c r="AE2370">
        <v>0</v>
      </c>
      <c r="AI2370" t="s">
        <v>220</v>
      </c>
      <c r="AJ2370" t="s">
        <v>221</v>
      </c>
      <c r="AK2370" s="15">
        <v>42852</v>
      </c>
      <c r="AL2370">
        <v>12985.23</v>
      </c>
      <c r="AM2370">
        <f t="shared" si="108"/>
        <v>62</v>
      </c>
      <c r="AN2370" t="str">
        <f t="shared" si="109"/>
        <v>59-63</v>
      </c>
      <c r="AO2370" t="str">
        <f t="shared" si="110"/>
        <v>12.000 a 13.999</v>
      </c>
    </row>
    <row r="2371" spans="1:41" x14ac:dyDescent="0.25">
      <c r="A2371" t="s">
        <v>8061</v>
      </c>
      <c r="B2371" t="s">
        <v>207</v>
      </c>
      <c r="C2371">
        <v>1138333</v>
      </c>
      <c r="D2371">
        <v>4607703656</v>
      </c>
      <c r="E2371" t="s">
        <v>8062</v>
      </c>
      <c r="F2371" t="s">
        <v>209</v>
      </c>
      <c r="G2371" t="s">
        <v>8063</v>
      </c>
      <c r="H2371" t="s">
        <v>211</v>
      </c>
      <c r="I2371" t="s">
        <v>212</v>
      </c>
      <c r="K2371" t="s">
        <v>213</v>
      </c>
      <c r="M2371">
        <v>4</v>
      </c>
      <c r="N2371" t="s">
        <v>262</v>
      </c>
      <c r="O2371" t="s">
        <v>215</v>
      </c>
      <c r="P2371">
        <v>262</v>
      </c>
      <c r="Q2371" t="s">
        <v>352</v>
      </c>
      <c r="R2371" t="s">
        <v>215</v>
      </c>
      <c r="T2371" t="s">
        <v>217</v>
      </c>
      <c r="U2371" t="s">
        <v>9755</v>
      </c>
      <c r="V2371">
        <v>1</v>
      </c>
      <c r="W2371">
        <v>1</v>
      </c>
      <c r="X2371" t="s">
        <v>218</v>
      </c>
      <c r="Z2371" t="s">
        <v>219</v>
      </c>
      <c r="AC2371">
        <v>0</v>
      </c>
      <c r="AE2371">
        <v>0</v>
      </c>
      <c r="AI2371" t="s">
        <v>220</v>
      </c>
      <c r="AJ2371" t="s">
        <v>221</v>
      </c>
      <c r="AK2371" s="15">
        <v>44370</v>
      </c>
      <c r="AL2371">
        <v>3713.11</v>
      </c>
      <c r="AM2371">
        <f t="shared" ref="AM2371:AM2434" si="111">(YEAR($AR$3))-YEAR(E2371)</f>
        <v>42</v>
      </c>
      <c r="AN2371" t="str">
        <f t="shared" ref="AN2371:AN2434" si="112">VLOOKUP(AM2371,$AT$3:$AU$14,2,1)</f>
        <v>39-43</v>
      </c>
      <c r="AO2371" t="str">
        <f t="shared" ref="AO2371:AO2434" si="113">VLOOKUP(AL2371,$AV$3:$AW$13,2,1)</f>
        <v>2.000 a 3.999</v>
      </c>
    </row>
    <row r="2372" spans="1:41" x14ac:dyDescent="0.25">
      <c r="A2372" t="s">
        <v>8064</v>
      </c>
      <c r="B2372" t="s">
        <v>207</v>
      </c>
      <c r="C2372">
        <v>413021</v>
      </c>
      <c r="D2372">
        <v>49149423649</v>
      </c>
      <c r="E2372" t="s">
        <v>6869</v>
      </c>
      <c r="F2372" t="s">
        <v>233</v>
      </c>
      <c r="G2372" t="s">
        <v>8065</v>
      </c>
      <c r="H2372" t="s">
        <v>225</v>
      </c>
      <c r="I2372" t="s">
        <v>212</v>
      </c>
      <c r="K2372" t="s">
        <v>213</v>
      </c>
      <c r="L2372" t="s">
        <v>8066</v>
      </c>
      <c r="M2372">
        <v>369</v>
      </c>
      <c r="N2372" t="s">
        <v>1492</v>
      </c>
      <c r="O2372" t="s">
        <v>215</v>
      </c>
      <c r="P2372">
        <v>369</v>
      </c>
      <c r="Q2372" t="s">
        <v>1492</v>
      </c>
      <c r="R2372" t="s">
        <v>215</v>
      </c>
      <c r="T2372" t="s">
        <v>290</v>
      </c>
      <c r="U2372" t="s">
        <v>9755</v>
      </c>
      <c r="V2372">
        <v>4</v>
      </c>
      <c r="W2372">
        <v>16</v>
      </c>
      <c r="X2372" t="s">
        <v>218</v>
      </c>
      <c r="Z2372" t="s">
        <v>219</v>
      </c>
      <c r="AC2372">
        <v>0</v>
      </c>
      <c r="AE2372">
        <v>0</v>
      </c>
      <c r="AI2372" t="s">
        <v>220</v>
      </c>
      <c r="AJ2372" t="s">
        <v>221</v>
      </c>
      <c r="AK2372" s="15">
        <v>32091</v>
      </c>
      <c r="AL2372">
        <v>5615.86</v>
      </c>
      <c r="AM2372">
        <f t="shared" si="111"/>
        <v>58</v>
      </c>
      <c r="AN2372" t="str">
        <f t="shared" si="112"/>
        <v>54-58</v>
      </c>
      <c r="AO2372" t="str">
        <f t="shared" si="113"/>
        <v>4.000 a 5.999</v>
      </c>
    </row>
    <row r="2373" spans="1:41" x14ac:dyDescent="0.25">
      <c r="A2373" t="s">
        <v>8067</v>
      </c>
      <c r="B2373" t="s">
        <v>207</v>
      </c>
      <c r="C2373">
        <v>3270664</v>
      </c>
      <c r="D2373">
        <v>8014445600</v>
      </c>
      <c r="E2373" t="s">
        <v>8068</v>
      </c>
      <c r="F2373" t="s">
        <v>233</v>
      </c>
      <c r="G2373" t="s">
        <v>8069</v>
      </c>
      <c r="H2373" t="s">
        <v>211</v>
      </c>
      <c r="I2373" t="s">
        <v>212</v>
      </c>
      <c r="K2373" t="s">
        <v>242</v>
      </c>
      <c r="M2373">
        <v>107</v>
      </c>
      <c r="N2373" t="s">
        <v>2929</v>
      </c>
      <c r="O2373" t="s">
        <v>228</v>
      </c>
      <c r="P2373">
        <v>92</v>
      </c>
      <c r="Q2373" t="s">
        <v>724</v>
      </c>
      <c r="R2373" t="s">
        <v>228</v>
      </c>
      <c r="S2373" t="s">
        <v>1002</v>
      </c>
      <c r="T2373" t="s">
        <v>252</v>
      </c>
      <c r="U2373" t="s">
        <v>9755</v>
      </c>
      <c r="V2373">
        <v>1</v>
      </c>
      <c r="W2373">
        <v>1</v>
      </c>
      <c r="X2373" t="s">
        <v>218</v>
      </c>
      <c r="Z2373" t="s">
        <v>219</v>
      </c>
      <c r="AC2373">
        <v>0</v>
      </c>
      <c r="AE2373">
        <v>0</v>
      </c>
      <c r="AI2373" t="s">
        <v>220</v>
      </c>
      <c r="AJ2373" t="s">
        <v>221</v>
      </c>
      <c r="AK2373" s="15">
        <v>44587</v>
      </c>
      <c r="AL2373">
        <v>3058.7</v>
      </c>
      <c r="AM2373">
        <f t="shared" si="111"/>
        <v>35</v>
      </c>
      <c r="AN2373" t="str">
        <f t="shared" si="112"/>
        <v>34-38</v>
      </c>
      <c r="AO2373" t="str">
        <f t="shared" si="113"/>
        <v>2.000 a 3.999</v>
      </c>
    </row>
    <row r="2374" spans="1:41" x14ac:dyDescent="0.25">
      <c r="A2374" t="s">
        <v>8070</v>
      </c>
      <c r="B2374" t="s">
        <v>239</v>
      </c>
      <c r="C2374">
        <v>1123347</v>
      </c>
      <c r="D2374">
        <v>96682361653</v>
      </c>
      <c r="E2374" t="s">
        <v>6562</v>
      </c>
      <c r="F2374" t="s">
        <v>233</v>
      </c>
      <c r="G2374" t="s">
        <v>8071</v>
      </c>
      <c r="H2374" t="s">
        <v>225</v>
      </c>
      <c r="I2374" t="s">
        <v>212</v>
      </c>
      <c r="K2374" t="s">
        <v>213</v>
      </c>
      <c r="L2374" t="s">
        <v>261</v>
      </c>
      <c r="M2374">
        <v>771</v>
      </c>
      <c r="N2374" t="s">
        <v>303</v>
      </c>
      <c r="O2374" t="s">
        <v>283</v>
      </c>
      <c r="P2374">
        <v>746</v>
      </c>
      <c r="Q2374" t="s">
        <v>289</v>
      </c>
      <c r="R2374" t="s">
        <v>283</v>
      </c>
      <c r="T2374" t="s">
        <v>230</v>
      </c>
      <c r="U2374" t="s">
        <v>9756</v>
      </c>
      <c r="V2374">
        <v>2</v>
      </c>
      <c r="W2374">
        <v>16</v>
      </c>
      <c r="X2374" t="s">
        <v>218</v>
      </c>
      <c r="Z2374" t="s">
        <v>219</v>
      </c>
      <c r="AC2374">
        <v>0</v>
      </c>
      <c r="AE2374">
        <v>0</v>
      </c>
      <c r="AI2374" t="s">
        <v>220</v>
      </c>
      <c r="AJ2374" t="s">
        <v>221</v>
      </c>
      <c r="AK2374" s="15">
        <v>34683</v>
      </c>
      <c r="AL2374">
        <v>32272.49</v>
      </c>
      <c r="AM2374">
        <f t="shared" si="111"/>
        <v>57</v>
      </c>
      <c r="AN2374" t="str">
        <f t="shared" si="112"/>
        <v>54-58</v>
      </c>
      <c r="AO2374" t="str">
        <f t="shared" si="113"/>
        <v>20.000 ou mais</v>
      </c>
    </row>
    <row r="2375" spans="1:41" x14ac:dyDescent="0.25">
      <c r="A2375" t="s">
        <v>8072</v>
      </c>
      <c r="B2375" t="s">
        <v>207</v>
      </c>
      <c r="C2375">
        <v>409630</v>
      </c>
      <c r="D2375">
        <v>30233097600</v>
      </c>
      <c r="E2375" t="s">
        <v>8073</v>
      </c>
      <c r="F2375" t="s">
        <v>233</v>
      </c>
      <c r="G2375" t="s">
        <v>8074</v>
      </c>
      <c r="H2375" t="s">
        <v>225</v>
      </c>
      <c r="I2375" t="s">
        <v>212</v>
      </c>
      <c r="K2375" t="s">
        <v>213</v>
      </c>
      <c r="L2375" t="s">
        <v>261</v>
      </c>
      <c r="M2375">
        <v>288</v>
      </c>
      <c r="N2375" t="s">
        <v>979</v>
      </c>
      <c r="O2375" t="s">
        <v>362</v>
      </c>
      <c r="P2375">
        <v>288</v>
      </c>
      <c r="Q2375" t="s">
        <v>979</v>
      </c>
      <c r="R2375" t="s">
        <v>362</v>
      </c>
      <c r="T2375" t="s">
        <v>290</v>
      </c>
      <c r="U2375" t="s">
        <v>9755</v>
      </c>
      <c r="V2375">
        <v>3</v>
      </c>
      <c r="W2375">
        <v>16</v>
      </c>
      <c r="X2375" t="s">
        <v>218</v>
      </c>
      <c r="Z2375" t="s">
        <v>219</v>
      </c>
      <c r="AC2375">
        <v>0</v>
      </c>
      <c r="AE2375">
        <v>0</v>
      </c>
      <c r="AI2375" t="s">
        <v>220</v>
      </c>
      <c r="AJ2375" t="s">
        <v>221</v>
      </c>
      <c r="AK2375" s="15">
        <v>28369</v>
      </c>
      <c r="AL2375">
        <v>6773.26</v>
      </c>
      <c r="AM2375">
        <f t="shared" si="111"/>
        <v>63</v>
      </c>
      <c r="AN2375" t="str">
        <f t="shared" si="112"/>
        <v>59-63</v>
      </c>
      <c r="AO2375" t="str">
        <f t="shared" si="113"/>
        <v>6.000 a 7.999</v>
      </c>
    </row>
    <row r="2376" spans="1:41" x14ac:dyDescent="0.25">
      <c r="A2376" t="s">
        <v>8075</v>
      </c>
      <c r="B2376" t="s">
        <v>207</v>
      </c>
      <c r="C2376">
        <v>1738717</v>
      </c>
      <c r="D2376">
        <v>5425765622</v>
      </c>
      <c r="E2376" t="s">
        <v>8076</v>
      </c>
      <c r="F2376" t="s">
        <v>233</v>
      </c>
      <c r="G2376" t="s">
        <v>7789</v>
      </c>
      <c r="H2376" t="s">
        <v>225</v>
      </c>
      <c r="I2376" t="s">
        <v>212</v>
      </c>
      <c r="K2376" t="s">
        <v>213</v>
      </c>
      <c r="M2376">
        <v>262</v>
      </c>
      <c r="N2376" t="s">
        <v>352</v>
      </c>
      <c r="O2376" t="s">
        <v>215</v>
      </c>
      <c r="P2376">
        <v>262</v>
      </c>
      <c r="Q2376" t="s">
        <v>352</v>
      </c>
      <c r="R2376" t="s">
        <v>215</v>
      </c>
      <c r="T2376" t="s">
        <v>230</v>
      </c>
      <c r="U2376" t="s">
        <v>9755</v>
      </c>
      <c r="V2376">
        <v>4</v>
      </c>
      <c r="W2376">
        <v>9</v>
      </c>
      <c r="X2376" t="s">
        <v>218</v>
      </c>
      <c r="Z2376" t="s">
        <v>219</v>
      </c>
      <c r="AC2376">
        <v>0</v>
      </c>
      <c r="AE2376">
        <v>0</v>
      </c>
      <c r="AI2376" t="s">
        <v>220</v>
      </c>
      <c r="AJ2376" t="s">
        <v>221</v>
      </c>
      <c r="AK2376" s="15">
        <v>40141</v>
      </c>
      <c r="AL2376">
        <v>6641.06</v>
      </c>
      <c r="AM2376">
        <f t="shared" si="111"/>
        <v>41</v>
      </c>
      <c r="AN2376" t="str">
        <f t="shared" si="112"/>
        <v>39-43</v>
      </c>
      <c r="AO2376" t="str">
        <f t="shared" si="113"/>
        <v>6.000 a 7.999</v>
      </c>
    </row>
    <row r="2377" spans="1:41" x14ac:dyDescent="0.25">
      <c r="A2377" t="s">
        <v>8077</v>
      </c>
      <c r="B2377" t="s">
        <v>207</v>
      </c>
      <c r="C2377">
        <v>1760791</v>
      </c>
      <c r="D2377">
        <v>5349899856</v>
      </c>
      <c r="E2377" t="s">
        <v>8078</v>
      </c>
      <c r="F2377" t="s">
        <v>233</v>
      </c>
      <c r="G2377" t="s">
        <v>8079</v>
      </c>
      <c r="H2377" t="s">
        <v>225</v>
      </c>
      <c r="I2377" t="s">
        <v>212</v>
      </c>
      <c r="K2377" t="s">
        <v>317</v>
      </c>
      <c r="M2377">
        <v>561</v>
      </c>
      <c r="N2377" t="s">
        <v>2496</v>
      </c>
      <c r="O2377" t="s">
        <v>215</v>
      </c>
      <c r="P2377">
        <v>363</v>
      </c>
      <c r="Q2377" t="s">
        <v>730</v>
      </c>
      <c r="R2377" t="s">
        <v>215</v>
      </c>
      <c r="T2377" t="s">
        <v>230</v>
      </c>
      <c r="U2377" t="s">
        <v>9755</v>
      </c>
      <c r="V2377">
        <v>4</v>
      </c>
      <c r="W2377">
        <v>9</v>
      </c>
      <c r="X2377" t="s">
        <v>218</v>
      </c>
      <c r="Z2377" t="s">
        <v>219</v>
      </c>
      <c r="AC2377">
        <v>0</v>
      </c>
      <c r="AE2377">
        <v>0</v>
      </c>
      <c r="AI2377" t="s">
        <v>220</v>
      </c>
      <c r="AJ2377" t="s">
        <v>221</v>
      </c>
      <c r="AK2377" s="15">
        <v>40206</v>
      </c>
      <c r="AL2377">
        <v>5665.55</v>
      </c>
      <c r="AM2377">
        <f t="shared" si="111"/>
        <v>62</v>
      </c>
      <c r="AN2377" t="str">
        <f t="shared" si="112"/>
        <v>59-63</v>
      </c>
      <c r="AO2377" t="str">
        <f t="shared" si="113"/>
        <v>4.000 a 5.999</v>
      </c>
    </row>
    <row r="2378" spans="1:41" x14ac:dyDescent="0.25">
      <c r="A2378" t="s">
        <v>8080</v>
      </c>
      <c r="B2378" t="s">
        <v>207</v>
      </c>
      <c r="C2378">
        <v>2672848</v>
      </c>
      <c r="D2378">
        <v>78360730687</v>
      </c>
      <c r="E2378" t="s">
        <v>8081</v>
      </c>
      <c r="F2378" t="s">
        <v>233</v>
      </c>
      <c r="G2378" t="s">
        <v>8082</v>
      </c>
      <c r="H2378" t="s">
        <v>225</v>
      </c>
      <c r="I2378" t="s">
        <v>212</v>
      </c>
      <c r="K2378" t="s">
        <v>213</v>
      </c>
      <c r="L2378" t="s">
        <v>235</v>
      </c>
      <c r="M2378">
        <v>1176</v>
      </c>
      <c r="N2378" t="s">
        <v>4688</v>
      </c>
      <c r="O2378" t="s">
        <v>215</v>
      </c>
      <c r="P2378">
        <v>29</v>
      </c>
      <c r="Q2378" t="s">
        <v>229</v>
      </c>
      <c r="R2378" t="s">
        <v>215</v>
      </c>
      <c r="T2378" t="s">
        <v>263</v>
      </c>
      <c r="U2378" t="s">
        <v>9756</v>
      </c>
      <c r="V2378">
        <v>4</v>
      </c>
      <c r="W2378">
        <v>10</v>
      </c>
      <c r="X2378" t="s">
        <v>218</v>
      </c>
      <c r="Z2378" t="s">
        <v>219</v>
      </c>
      <c r="AC2378">
        <v>26439</v>
      </c>
      <c r="AD2378" t="s">
        <v>3211</v>
      </c>
      <c r="AE2378">
        <v>0</v>
      </c>
      <c r="AI2378" t="s">
        <v>220</v>
      </c>
      <c r="AJ2378" t="s">
        <v>221</v>
      </c>
      <c r="AK2378" s="15">
        <v>43700</v>
      </c>
      <c r="AL2378">
        <v>11578.98</v>
      </c>
      <c r="AM2378">
        <f t="shared" si="111"/>
        <v>48</v>
      </c>
      <c r="AN2378" t="str">
        <f t="shared" si="112"/>
        <v>44-48</v>
      </c>
      <c r="AO2378" t="str">
        <f t="shared" si="113"/>
        <v>10.000 a 11.999</v>
      </c>
    </row>
    <row r="2379" spans="1:41" x14ac:dyDescent="0.25">
      <c r="A2379" t="s">
        <v>8083</v>
      </c>
      <c r="B2379" t="s">
        <v>239</v>
      </c>
      <c r="C2379">
        <v>1123636</v>
      </c>
      <c r="D2379">
        <v>65208560615</v>
      </c>
      <c r="E2379" t="s">
        <v>8084</v>
      </c>
      <c r="F2379" t="s">
        <v>233</v>
      </c>
      <c r="G2379" t="s">
        <v>8085</v>
      </c>
      <c r="H2379" t="s">
        <v>225</v>
      </c>
      <c r="I2379" t="s">
        <v>212</v>
      </c>
      <c r="K2379" t="s">
        <v>213</v>
      </c>
      <c r="L2379" t="s">
        <v>261</v>
      </c>
      <c r="M2379">
        <v>771</v>
      </c>
      <c r="N2379" t="s">
        <v>303</v>
      </c>
      <c r="O2379" t="s">
        <v>283</v>
      </c>
      <c r="P2379">
        <v>746</v>
      </c>
      <c r="Q2379" t="s">
        <v>289</v>
      </c>
      <c r="R2379" t="s">
        <v>283</v>
      </c>
      <c r="T2379" t="s">
        <v>290</v>
      </c>
      <c r="U2379" t="s">
        <v>9755</v>
      </c>
      <c r="V2379">
        <v>4</v>
      </c>
      <c r="W2379">
        <v>16</v>
      </c>
      <c r="X2379" t="s">
        <v>218</v>
      </c>
      <c r="Z2379" t="s">
        <v>219</v>
      </c>
      <c r="AC2379">
        <v>0</v>
      </c>
      <c r="AE2379">
        <v>0</v>
      </c>
      <c r="AI2379" t="s">
        <v>220</v>
      </c>
      <c r="AJ2379" t="s">
        <v>221</v>
      </c>
      <c r="AK2379" s="15">
        <v>34734</v>
      </c>
      <c r="AL2379">
        <v>5554.08</v>
      </c>
      <c r="AM2379">
        <f t="shared" si="111"/>
        <v>56</v>
      </c>
      <c r="AN2379" t="str">
        <f t="shared" si="112"/>
        <v>54-58</v>
      </c>
      <c r="AO2379" t="str">
        <f t="shared" si="113"/>
        <v>4.000 a 5.999</v>
      </c>
    </row>
    <row r="2380" spans="1:41" x14ac:dyDescent="0.25">
      <c r="A2380" t="s">
        <v>8086</v>
      </c>
      <c r="B2380" t="s">
        <v>239</v>
      </c>
      <c r="C2380">
        <v>2579602</v>
      </c>
      <c r="D2380">
        <v>14815922896</v>
      </c>
      <c r="E2380" t="s">
        <v>4139</v>
      </c>
      <c r="F2380" t="s">
        <v>233</v>
      </c>
      <c r="G2380" t="s">
        <v>8087</v>
      </c>
      <c r="H2380" t="s">
        <v>225</v>
      </c>
      <c r="I2380" t="s">
        <v>212</v>
      </c>
      <c r="K2380" t="s">
        <v>317</v>
      </c>
      <c r="L2380" t="s">
        <v>8088</v>
      </c>
      <c r="M2380">
        <v>771</v>
      </c>
      <c r="N2380" t="s">
        <v>303</v>
      </c>
      <c r="O2380" t="s">
        <v>283</v>
      </c>
      <c r="P2380">
        <v>746</v>
      </c>
      <c r="Q2380" t="s">
        <v>289</v>
      </c>
      <c r="R2380" t="s">
        <v>283</v>
      </c>
      <c r="T2380" t="s">
        <v>230</v>
      </c>
      <c r="U2380" t="s">
        <v>9756</v>
      </c>
      <c r="V2380">
        <v>2</v>
      </c>
      <c r="W2380">
        <v>8</v>
      </c>
      <c r="X2380" t="s">
        <v>218</v>
      </c>
      <c r="Z2380" t="s">
        <v>219</v>
      </c>
      <c r="AC2380">
        <v>0</v>
      </c>
      <c r="AE2380">
        <v>0</v>
      </c>
      <c r="AI2380" t="s">
        <v>220</v>
      </c>
      <c r="AJ2380" t="s">
        <v>304</v>
      </c>
      <c r="AK2380" s="15">
        <v>40617</v>
      </c>
      <c r="AL2380">
        <v>11230.05</v>
      </c>
      <c r="AM2380">
        <f t="shared" si="111"/>
        <v>47</v>
      </c>
      <c r="AN2380" t="str">
        <f t="shared" si="112"/>
        <v>44-48</v>
      </c>
      <c r="AO2380" t="str">
        <f t="shared" si="113"/>
        <v>10.000 a 11.999</v>
      </c>
    </row>
    <row r="2381" spans="1:41" x14ac:dyDescent="0.25">
      <c r="A2381" t="s">
        <v>8089</v>
      </c>
      <c r="B2381" t="s">
        <v>207</v>
      </c>
      <c r="C2381">
        <v>1752575</v>
      </c>
      <c r="D2381">
        <v>84717319672</v>
      </c>
      <c r="E2381" t="s">
        <v>8090</v>
      </c>
      <c r="F2381" t="s">
        <v>233</v>
      </c>
      <c r="G2381" t="s">
        <v>8091</v>
      </c>
      <c r="H2381" t="s">
        <v>225</v>
      </c>
      <c r="I2381" t="s">
        <v>212</v>
      </c>
      <c r="K2381" t="s">
        <v>213</v>
      </c>
      <c r="M2381">
        <v>356</v>
      </c>
      <c r="N2381" t="s">
        <v>1214</v>
      </c>
      <c r="O2381" t="s">
        <v>215</v>
      </c>
      <c r="P2381">
        <v>356</v>
      </c>
      <c r="Q2381" t="s">
        <v>1214</v>
      </c>
      <c r="R2381" t="s">
        <v>215</v>
      </c>
      <c r="T2381" t="s">
        <v>230</v>
      </c>
      <c r="U2381" t="s">
        <v>9755</v>
      </c>
      <c r="V2381">
        <v>4</v>
      </c>
      <c r="W2381">
        <v>9</v>
      </c>
      <c r="X2381" t="s">
        <v>218</v>
      </c>
      <c r="Z2381" t="s">
        <v>219</v>
      </c>
      <c r="AC2381">
        <v>0</v>
      </c>
      <c r="AE2381">
        <v>0</v>
      </c>
      <c r="AI2381" t="s">
        <v>220</v>
      </c>
      <c r="AJ2381" t="s">
        <v>221</v>
      </c>
      <c r="AK2381" s="15">
        <v>40204</v>
      </c>
      <c r="AL2381">
        <v>5826.69</v>
      </c>
      <c r="AM2381">
        <f t="shared" si="111"/>
        <v>49</v>
      </c>
      <c r="AN2381" t="str">
        <f t="shared" si="112"/>
        <v>49-53</v>
      </c>
      <c r="AO2381" t="str">
        <f t="shared" si="113"/>
        <v>4.000 a 5.999</v>
      </c>
    </row>
    <row r="2382" spans="1:41" x14ac:dyDescent="0.25">
      <c r="A2382" t="s">
        <v>8092</v>
      </c>
      <c r="B2382" t="s">
        <v>207</v>
      </c>
      <c r="C2382">
        <v>2512426</v>
      </c>
      <c r="D2382">
        <v>4735540628</v>
      </c>
      <c r="E2382" t="s">
        <v>8093</v>
      </c>
      <c r="F2382" t="s">
        <v>233</v>
      </c>
      <c r="G2382" t="s">
        <v>8094</v>
      </c>
      <c r="H2382" t="s">
        <v>211</v>
      </c>
      <c r="I2382" t="s">
        <v>212</v>
      </c>
      <c r="K2382" t="s">
        <v>213</v>
      </c>
      <c r="L2382" t="s">
        <v>261</v>
      </c>
      <c r="M2382">
        <v>643</v>
      </c>
      <c r="N2382" t="s">
        <v>853</v>
      </c>
      <c r="O2382" t="s">
        <v>228</v>
      </c>
      <c r="P2382">
        <v>131</v>
      </c>
      <c r="Q2382" t="s">
        <v>357</v>
      </c>
      <c r="R2382" t="s">
        <v>215</v>
      </c>
      <c r="T2382" t="s">
        <v>217</v>
      </c>
      <c r="U2382" t="s">
        <v>9756</v>
      </c>
      <c r="V2382">
        <v>4</v>
      </c>
      <c r="W2382">
        <v>8</v>
      </c>
      <c r="X2382" t="s">
        <v>218</v>
      </c>
      <c r="Z2382" t="s">
        <v>219</v>
      </c>
      <c r="AC2382">
        <v>0</v>
      </c>
      <c r="AE2382">
        <v>0</v>
      </c>
      <c r="AI2382" t="s">
        <v>220</v>
      </c>
      <c r="AJ2382" t="s">
        <v>221</v>
      </c>
      <c r="AK2382" s="15">
        <v>40141</v>
      </c>
      <c r="AL2382">
        <v>7967.9</v>
      </c>
      <c r="AM2382">
        <f t="shared" si="111"/>
        <v>43</v>
      </c>
      <c r="AN2382" t="str">
        <f t="shared" si="112"/>
        <v>39-43</v>
      </c>
      <c r="AO2382" t="str">
        <f t="shared" si="113"/>
        <v>6.000 a 7.999</v>
      </c>
    </row>
    <row r="2383" spans="1:41" x14ac:dyDescent="0.25">
      <c r="A2383" t="s">
        <v>8095</v>
      </c>
      <c r="B2383" t="s">
        <v>207</v>
      </c>
      <c r="C2383">
        <v>2125760</v>
      </c>
      <c r="D2383">
        <v>59838965120</v>
      </c>
      <c r="E2383" t="s">
        <v>8096</v>
      </c>
      <c r="F2383" t="s">
        <v>233</v>
      </c>
      <c r="G2383" t="s">
        <v>8097</v>
      </c>
      <c r="H2383" t="s">
        <v>225</v>
      </c>
      <c r="I2383" t="s">
        <v>212</v>
      </c>
      <c r="K2383" t="s">
        <v>213</v>
      </c>
      <c r="M2383">
        <v>173</v>
      </c>
      <c r="N2383" t="s">
        <v>1044</v>
      </c>
      <c r="O2383" t="s">
        <v>215</v>
      </c>
      <c r="P2383">
        <v>131</v>
      </c>
      <c r="Q2383" t="s">
        <v>357</v>
      </c>
      <c r="R2383" t="s">
        <v>215</v>
      </c>
      <c r="T2383" t="s">
        <v>252</v>
      </c>
      <c r="U2383" t="s">
        <v>9755</v>
      </c>
      <c r="V2383">
        <v>4</v>
      </c>
      <c r="W2383">
        <v>6</v>
      </c>
      <c r="X2383" t="s">
        <v>218</v>
      </c>
      <c r="Z2383" t="s">
        <v>219</v>
      </c>
      <c r="AC2383">
        <v>0</v>
      </c>
      <c r="AE2383">
        <v>0</v>
      </c>
      <c r="AI2383" t="s">
        <v>220</v>
      </c>
      <c r="AJ2383" t="s">
        <v>221</v>
      </c>
      <c r="AK2383" s="15">
        <v>41788</v>
      </c>
      <c r="AL2383">
        <v>4153.96</v>
      </c>
      <c r="AM2383">
        <f t="shared" si="111"/>
        <v>47</v>
      </c>
      <c r="AN2383" t="str">
        <f t="shared" si="112"/>
        <v>44-48</v>
      </c>
      <c r="AO2383" t="str">
        <f t="shared" si="113"/>
        <v>4.000 a 5.999</v>
      </c>
    </row>
    <row r="2384" spans="1:41" x14ac:dyDescent="0.25">
      <c r="A2384" t="s">
        <v>8098</v>
      </c>
      <c r="B2384" t="s">
        <v>207</v>
      </c>
      <c r="C2384">
        <v>2236408</v>
      </c>
      <c r="D2384">
        <v>9194715602</v>
      </c>
      <c r="E2384" t="s">
        <v>1641</v>
      </c>
      <c r="F2384" t="s">
        <v>233</v>
      </c>
      <c r="G2384" t="s">
        <v>8099</v>
      </c>
      <c r="H2384" t="s">
        <v>225</v>
      </c>
      <c r="I2384" t="s">
        <v>212</v>
      </c>
      <c r="K2384" t="s">
        <v>213</v>
      </c>
      <c r="M2384">
        <v>1172</v>
      </c>
      <c r="N2384" t="s">
        <v>1458</v>
      </c>
      <c r="O2384" t="s">
        <v>669</v>
      </c>
      <c r="P2384">
        <v>29</v>
      </c>
      <c r="Q2384" t="s">
        <v>229</v>
      </c>
      <c r="R2384" t="s">
        <v>215</v>
      </c>
      <c r="T2384" t="s">
        <v>217</v>
      </c>
      <c r="U2384" t="s">
        <v>9755</v>
      </c>
      <c r="V2384">
        <v>4</v>
      </c>
      <c r="W2384">
        <v>5</v>
      </c>
      <c r="X2384" t="s">
        <v>218</v>
      </c>
      <c r="Z2384" t="s">
        <v>219</v>
      </c>
      <c r="AC2384">
        <v>0</v>
      </c>
      <c r="AE2384">
        <v>0</v>
      </c>
      <c r="AI2384" t="s">
        <v>220</v>
      </c>
      <c r="AJ2384" t="s">
        <v>221</v>
      </c>
      <c r="AK2384" s="15">
        <v>42174</v>
      </c>
      <c r="AL2384">
        <v>4157.95</v>
      </c>
      <c r="AM2384">
        <f t="shared" si="111"/>
        <v>33</v>
      </c>
      <c r="AN2384" t="str">
        <f t="shared" si="112"/>
        <v>29-33</v>
      </c>
      <c r="AO2384" t="str">
        <f t="shared" si="113"/>
        <v>4.000 a 5.999</v>
      </c>
    </row>
    <row r="2385" spans="1:41" x14ac:dyDescent="0.25">
      <c r="A2385" t="s">
        <v>8100</v>
      </c>
      <c r="B2385" t="s">
        <v>239</v>
      </c>
      <c r="C2385">
        <v>2312959</v>
      </c>
      <c r="D2385">
        <v>19039097836</v>
      </c>
      <c r="E2385" t="s">
        <v>8101</v>
      </c>
      <c r="F2385" t="s">
        <v>233</v>
      </c>
      <c r="G2385" t="s">
        <v>8102</v>
      </c>
      <c r="H2385" t="s">
        <v>225</v>
      </c>
      <c r="I2385" t="s">
        <v>212</v>
      </c>
      <c r="K2385" t="s">
        <v>317</v>
      </c>
      <c r="L2385" t="s">
        <v>8103</v>
      </c>
      <c r="M2385">
        <v>771</v>
      </c>
      <c r="N2385" t="s">
        <v>303</v>
      </c>
      <c r="O2385" t="s">
        <v>283</v>
      </c>
      <c r="P2385">
        <v>746</v>
      </c>
      <c r="Q2385" t="s">
        <v>289</v>
      </c>
      <c r="R2385" t="s">
        <v>283</v>
      </c>
      <c r="T2385" t="s">
        <v>263</v>
      </c>
      <c r="U2385" t="s">
        <v>9756</v>
      </c>
      <c r="V2385">
        <v>2</v>
      </c>
      <c r="W2385">
        <v>12</v>
      </c>
      <c r="X2385" t="s">
        <v>218</v>
      </c>
      <c r="Z2385" t="s">
        <v>219</v>
      </c>
      <c r="AC2385">
        <v>0</v>
      </c>
      <c r="AE2385">
        <v>0</v>
      </c>
      <c r="AI2385" t="s">
        <v>220</v>
      </c>
      <c r="AJ2385" t="s">
        <v>221</v>
      </c>
      <c r="AK2385" s="15">
        <v>38147</v>
      </c>
      <c r="AL2385">
        <v>24536.03</v>
      </c>
      <c r="AM2385">
        <f t="shared" si="111"/>
        <v>47</v>
      </c>
      <c r="AN2385" t="str">
        <f t="shared" si="112"/>
        <v>44-48</v>
      </c>
      <c r="AO2385" t="str">
        <f t="shared" si="113"/>
        <v>20.000 ou mais</v>
      </c>
    </row>
    <row r="2386" spans="1:41" x14ac:dyDescent="0.25">
      <c r="A2386" t="s">
        <v>8104</v>
      </c>
      <c r="B2386" t="s">
        <v>207</v>
      </c>
      <c r="C2386">
        <v>413363</v>
      </c>
      <c r="D2386">
        <v>53958977634</v>
      </c>
      <c r="E2386" t="s">
        <v>8105</v>
      </c>
      <c r="F2386" t="s">
        <v>233</v>
      </c>
      <c r="G2386" t="s">
        <v>8106</v>
      </c>
      <c r="H2386" t="s">
        <v>211</v>
      </c>
      <c r="I2386" t="s">
        <v>212</v>
      </c>
      <c r="K2386" t="s">
        <v>213</v>
      </c>
      <c r="L2386" t="s">
        <v>261</v>
      </c>
      <c r="M2386">
        <v>118</v>
      </c>
      <c r="N2386" t="s">
        <v>864</v>
      </c>
      <c r="O2386" t="s">
        <v>228</v>
      </c>
      <c r="P2386">
        <v>117</v>
      </c>
      <c r="Q2386" t="s">
        <v>865</v>
      </c>
      <c r="R2386" t="s">
        <v>228</v>
      </c>
      <c r="T2386" t="s">
        <v>499</v>
      </c>
      <c r="U2386" t="s">
        <v>9753</v>
      </c>
      <c r="V2386">
        <v>3</v>
      </c>
      <c r="W2386">
        <v>16</v>
      </c>
      <c r="X2386" t="s">
        <v>218</v>
      </c>
      <c r="Z2386" t="s">
        <v>219</v>
      </c>
      <c r="AC2386">
        <v>0</v>
      </c>
      <c r="AE2386">
        <v>0</v>
      </c>
      <c r="AI2386" t="s">
        <v>220</v>
      </c>
      <c r="AJ2386" t="s">
        <v>221</v>
      </c>
      <c r="AK2386" s="15">
        <v>32793</v>
      </c>
      <c r="AL2386">
        <v>3817.17</v>
      </c>
      <c r="AM2386">
        <f t="shared" si="111"/>
        <v>58</v>
      </c>
      <c r="AN2386" t="str">
        <f t="shared" si="112"/>
        <v>54-58</v>
      </c>
      <c r="AO2386" t="str">
        <f t="shared" si="113"/>
        <v>2.000 a 3.999</v>
      </c>
    </row>
    <row r="2387" spans="1:41" x14ac:dyDescent="0.25">
      <c r="A2387" t="s">
        <v>8107</v>
      </c>
      <c r="B2387" t="s">
        <v>207</v>
      </c>
      <c r="C2387">
        <v>2061625</v>
      </c>
      <c r="D2387">
        <v>8929111661</v>
      </c>
      <c r="E2387" t="s">
        <v>8108</v>
      </c>
      <c r="F2387" t="s">
        <v>233</v>
      </c>
      <c r="G2387" t="s">
        <v>8109</v>
      </c>
      <c r="H2387" t="s">
        <v>225</v>
      </c>
      <c r="I2387" t="s">
        <v>212</v>
      </c>
      <c r="K2387" t="s">
        <v>213</v>
      </c>
      <c r="M2387">
        <v>1244</v>
      </c>
      <c r="N2387" t="s">
        <v>493</v>
      </c>
      <c r="O2387" t="s">
        <v>215</v>
      </c>
      <c r="P2387">
        <v>344</v>
      </c>
      <c r="Q2387" t="s">
        <v>494</v>
      </c>
      <c r="R2387" t="s">
        <v>215</v>
      </c>
      <c r="T2387" t="s">
        <v>230</v>
      </c>
      <c r="U2387" t="s">
        <v>9756</v>
      </c>
      <c r="V2387">
        <v>4</v>
      </c>
      <c r="W2387">
        <v>7</v>
      </c>
      <c r="X2387" t="s">
        <v>218</v>
      </c>
      <c r="Z2387" t="s">
        <v>219</v>
      </c>
      <c r="AB2387" t="s">
        <v>1519</v>
      </c>
      <c r="AC2387">
        <v>0</v>
      </c>
      <c r="AE2387">
        <v>0</v>
      </c>
      <c r="AG2387" t="s">
        <v>8110</v>
      </c>
      <c r="AH2387" t="s">
        <v>8111</v>
      </c>
      <c r="AI2387" t="s">
        <v>220</v>
      </c>
      <c r="AJ2387" t="s">
        <v>221</v>
      </c>
      <c r="AK2387" s="15">
        <v>41557</v>
      </c>
      <c r="AL2387">
        <v>8966.61</v>
      </c>
      <c r="AM2387">
        <f t="shared" si="111"/>
        <v>36</v>
      </c>
      <c r="AN2387" t="str">
        <f t="shared" si="112"/>
        <v>34-38</v>
      </c>
      <c r="AO2387" t="str">
        <f t="shared" si="113"/>
        <v>8.000 a 9.999</v>
      </c>
    </row>
    <row r="2388" spans="1:41" x14ac:dyDescent="0.25">
      <c r="A2388" t="s">
        <v>8112</v>
      </c>
      <c r="B2388" t="s">
        <v>207</v>
      </c>
      <c r="C2388">
        <v>3299574</v>
      </c>
      <c r="D2388">
        <v>12057079643</v>
      </c>
      <c r="E2388" t="s">
        <v>8113</v>
      </c>
      <c r="F2388" t="s">
        <v>209</v>
      </c>
      <c r="G2388" t="s">
        <v>8114</v>
      </c>
      <c r="H2388" t="s">
        <v>211</v>
      </c>
      <c r="I2388" t="s">
        <v>212</v>
      </c>
      <c r="K2388" t="s">
        <v>213</v>
      </c>
      <c r="M2388">
        <v>344</v>
      </c>
      <c r="N2388" t="s">
        <v>494</v>
      </c>
      <c r="O2388" t="s">
        <v>215</v>
      </c>
      <c r="P2388">
        <v>344</v>
      </c>
      <c r="Q2388" t="s">
        <v>494</v>
      </c>
      <c r="R2388" t="s">
        <v>215</v>
      </c>
      <c r="T2388" t="s">
        <v>290</v>
      </c>
      <c r="U2388" t="s">
        <v>9755</v>
      </c>
      <c r="V2388">
        <v>1</v>
      </c>
      <c r="W2388">
        <v>1</v>
      </c>
      <c r="X2388" t="s">
        <v>218</v>
      </c>
      <c r="Z2388" t="s">
        <v>219</v>
      </c>
      <c r="AC2388">
        <v>0</v>
      </c>
      <c r="AE2388">
        <v>0</v>
      </c>
      <c r="AI2388" t="s">
        <v>220</v>
      </c>
      <c r="AJ2388" t="s">
        <v>221</v>
      </c>
      <c r="AK2388" s="15">
        <v>44747</v>
      </c>
      <c r="AL2388">
        <v>3219.84</v>
      </c>
      <c r="AM2388">
        <f t="shared" si="111"/>
        <v>28</v>
      </c>
      <c r="AN2388" t="str">
        <f t="shared" si="112"/>
        <v>24-28</v>
      </c>
      <c r="AO2388" t="str">
        <f t="shared" si="113"/>
        <v>2.000 a 3.999</v>
      </c>
    </row>
    <row r="2389" spans="1:41" x14ac:dyDescent="0.25">
      <c r="A2389" t="s">
        <v>8115</v>
      </c>
      <c r="B2389" t="s">
        <v>207</v>
      </c>
      <c r="C2389">
        <v>1570235</v>
      </c>
      <c r="D2389">
        <v>88890708620</v>
      </c>
      <c r="E2389" t="s">
        <v>8116</v>
      </c>
      <c r="F2389" t="s">
        <v>209</v>
      </c>
      <c r="G2389" t="s">
        <v>8117</v>
      </c>
      <c r="H2389" t="s">
        <v>225</v>
      </c>
      <c r="I2389" t="s">
        <v>212</v>
      </c>
      <c r="K2389" t="s">
        <v>213</v>
      </c>
      <c r="L2389" t="s">
        <v>261</v>
      </c>
      <c r="M2389">
        <v>631</v>
      </c>
      <c r="N2389" t="s">
        <v>4134</v>
      </c>
      <c r="O2389" t="s">
        <v>215</v>
      </c>
      <c r="P2389">
        <v>122</v>
      </c>
      <c r="Q2389" t="s">
        <v>953</v>
      </c>
      <c r="R2389" t="s">
        <v>215</v>
      </c>
      <c r="T2389" t="s">
        <v>217</v>
      </c>
      <c r="U2389" t="s">
        <v>9756</v>
      </c>
      <c r="V2389">
        <v>4</v>
      </c>
      <c r="W2389">
        <v>11</v>
      </c>
      <c r="X2389" t="s">
        <v>218</v>
      </c>
      <c r="Z2389" t="s">
        <v>219</v>
      </c>
      <c r="AC2389">
        <v>0</v>
      </c>
      <c r="AE2389">
        <v>0</v>
      </c>
      <c r="AI2389" t="s">
        <v>220</v>
      </c>
      <c r="AJ2389" t="s">
        <v>221</v>
      </c>
      <c r="AK2389" s="15">
        <v>39195</v>
      </c>
      <c r="AL2389">
        <v>9207.81</v>
      </c>
      <c r="AM2389">
        <f t="shared" si="111"/>
        <v>54</v>
      </c>
      <c r="AN2389" t="str">
        <f t="shared" si="112"/>
        <v>54-58</v>
      </c>
      <c r="AO2389" t="str">
        <f t="shared" si="113"/>
        <v>8.000 a 9.999</v>
      </c>
    </row>
    <row r="2390" spans="1:41" x14ac:dyDescent="0.25">
      <c r="A2390" t="s">
        <v>8118</v>
      </c>
      <c r="B2390" t="s">
        <v>239</v>
      </c>
      <c r="C2390">
        <v>2923811</v>
      </c>
      <c r="D2390">
        <v>4813964621</v>
      </c>
      <c r="E2390" t="s">
        <v>8119</v>
      </c>
      <c r="F2390" t="s">
        <v>209</v>
      </c>
      <c r="G2390" t="s">
        <v>8120</v>
      </c>
      <c r="H2390" t="s">
        <v>225</v>
      </c>
      <c r="I2390" t="s">
        <v>212</v>
      </c>
      <c r="K2390" t="s">
        <v>213</v>
      </c>
      <c r="M2390">
        <v>771</v>
      </c>
      <c r="N2390" t="s">
        <v>303</v>
      </c>
      <c r="O2390" t="s">
        <v>283</v>
      </c>
      <c r="P2390">
        <v>746</v>
      </c>
      <c r="Q2390" t="s">
        <v>289</v>
      </c>
      <c r="R2390" t="s">
        <v>283</v>
      </c>
      <c r="T2390" t="s">
        <v>230</v>
      </c>
      <c r="U2390" t="s">
        <v>9756</v>
      </c>
      <c r="V2390">
        <v>1</v>
      </c>
      <c r="W2390">
        <v>3</v>
      </c>
      <c r="X2390" t="s">
        <v>218</v>
      </c>
      <c r="Z2390" t="s">
        <v>219</v>
      </c>
      <c r="AC2390">
        <v>0</v>
      </c>
      <c r="AE2390">
        <v>0</v>
      </c>
      <c r="AI2390" t="s">
        <v>220</v>
      </c>
      <c r="AJ2390" t="s">
        <v>221</v>
      </c>
      <c r="AK2390" s="15">
        <v>43571</v>
      </c>
      <c r="AL2390">
        <v>17213.919999999998</v>
      </c>
      <c r="AM2390">
        <f t="shared" si="111"/>
        <v>42</v>
      </c>
      <c r="AN2390" t="str">
        <f t="shared" si="112"/>
        <v>39-43</v>
      </c>
      <c r="AO2390" t="str">
        <f t="shared" si="113"/>
        <v>16.000 a 17.999</v>
      </c>
    </row>
    <row r="2391" spans="1:41" x14ac:dyDescent="0.25">
      <c r="A2391" t="s">
        <v>8121</v>
      </c>
      <c r="B2391" t="s">
        <v>239</v>
      </c>
      <c r="C2391">
        <v>1365959</v>
      </c>
      <c r="D2391">
        <v>2406327612</v>
      </c>
      <c r="E2391" t="s">
        <v>8122</v>
      </c>
      <c r="F2391" t="s">
        <v>209</v>
      </c>
      <c r="G2391" t="s">
        <v>8123</v>
      </c>
      <c r="H2391" t="s">
        <v>225</v>
      </c>
      <c r="I2391" t="s">
        <v>212</v>
      </c>
      <c r="K2391" t="s">
        <v>213</v>
      </c>
      <c r="L2391" t="s">
        <v>261</v>
      </c>
      <c r="M2391">
        <v>496</v>
      </c>
      <c r="N2391" t="s">
        <v>1122</v>
      </c>
      <c r="O2391" t="s">
        <v>244</v>
      </c>
      <c r="P2391">
        <v>211</v>
      </c>
      <c r="Q2391" t="s">
        <v>245</v>
      </c>
      <c r="R2391" t="s">
        <v>244</v>
      </c>
      <c r="T2391" t="s">
        <v>217</v>
      </c>
      <c r="U2391" t="s">
        <v>9754</v>
      </c>
      <c r="V2391">
        <v>4</v>
      </c>
      <c r="W2391">
        <v>13</v>
      </c>
      <c r="X2391" t="s">
        <v>218</v>
      </c>
      <c r="Z2391" t="s">
        <v>219</v>
      </c>
      <c r="AC2391">
        <v>0</v>
      </c>
      <c r="AE2391">
        <v>0</v>
      </c>
      <c r="AI2391" t="s">
        <v>220</v>
      </c>
      <c r="AJ2391" t="s">
        <v>221</v>
      </c>
      <c r="AK2391" s="15">
        <v>37600</v>
      </c>
      <c r="AL2391">
        <v>4833.87</v>
      </c>
      <c r="AM2391">
        <f t="shared" si="111"/>
        <v>49</v>
      </c>
      <c r="AN2391" t="str">
        <f t="shared" si="112"/>
        <v>49-53</v>
      </c>
      <c r="AO2391" t="str">
        <f t="shared" si="113"/>
        <v>4.000 a 5.999</v>
      </c>
    </row>
    <row r="2392" spans="1:41" x14ac:dyDescent="0.25">
      <c r="A2392" t="s">
        <v>8124</v>
      </c>
      <c r="B2392" t="s">
        <v>207</v>
      </c>
      <c r="C2392">
        <v>2091319</v>
      </c>
      <c r="D2392">
        <v>7204062779</v>
      </c>
      <c r="E2392" t="s">
        <v>8125</v>
      </c>
      <c r="F2392" t="s">
        <v>209</v>
      </c>
      <c r="G2392" t="s">
        <v>8126</v>
      </c>
      <c r="H2392" t="s">
        <v>225</v>
      </c>
      <c r="I2392" t="s">
        <v>212</v>
      </c>
      <c r="K2392" t="s">
        <v>514</v>
      </c>
      <c r="M2392">
        <v>723</v>
      </c>
      <c r="N2392" t="s">
        <v>1032</v>
      </c>
      <c r="O2392" t="s">
        <v>215</v>
      </c>
      <c r="P2392">
        <v>585</v>
      </c>
      <c r="Q2392" t="s">
        <v>1033</v>
      </c>
      <c r="R2392" t="s">
        <v>215</v>
      </c>
      <c r="T2392" t="s">
        <v>230</v>
      </c>
      <c r="U2392" t="s">
        <v>9755</v>
      </c>
      <c r="V2392">
        <v>4</v>
      </c>
      <c r="W2392">
        <v>6</v>
      </c>
      <c r="X2392" t="s">
        <v>218</v>
      </c>
      <c r="Z2392" t="s">
        <v>219</v>
      </c>
      <c r="AC2392">
        <v>0</v>
      </c>
      <c r="AE2392">
        <v>0</v>
      </c>
      <c r="AI2392" t="s">
        <v>220</v>
      </c>
      <c r="AJ2392" t="s">
        <v>221</v>
      </c>
      <c r="AK2392" s="15">
        <v>41694</v>
      </c>
      <c r="AL2392">
        <v>5141.4799999999996</v>
      </c>
      <c r="AM2392">
        <f t="shared" si="111"/>
        <v>44</v>
      </c>
      <c r="AN2392" t="str">
        <f t="shared" si="112"/>
        <v>44-48</v>
      </c>
      <c r="AO2392" t="str">
        <f t="shared" si="113"/>
        <v>4.000 a 5.999</v>
      </c>
    </row>
    <row r="2393" spans="1:41" x14ac:dyDescent="0.25">
      <c r="A2393" t="s">
        <v>8127</v>
      </c>
      <c r="B2393" t="s">
        <v>207</v>
      </c>
      <c r="C2393">
        <v>1997180</v>
      </c>
      <c r="D2393">
        <v>10467267650</v>
      </c>
      <c r="E2393" t="s">
        <v>8128</v>
      </c>
      <c r="F2393" t="s">
        <v>209</v>
      </c>
      <c r="G2393" t="s">
        <v>2435</v>
      </c>
      <c r="H2393" t="s">
        <v>225</v>
      </c>
      <c r="I2393" t="s">
        <v>212</v>
      </c>
      <c r="K2393" t="s">
        <v>213</v>
      </c>
      <c r="M2393">
        <v>305</v>
      </c>
      <c r="N2393" t="s">
        <v>407</v>
      </c>
      <c r="O2393" t="s">
        <v>362</v>
      </c>
      <c r="P2393">
        <v>305</v>
      </c>
      <c r="Q2393" t="s">
        <v>407</v>
      </c>
      <c r="R2393" t="s">
        <v>362</v>
      </c>
      <c r="T2393" t="s">
        <v>217</v>
      </c>
      <c r="U2393" t="s">
        <v>9755</v>
      </c>
      <c r="V2393">
        <v>1</v>
      </c>
      <c r="W2393">
        <v>1</v>
      </c>
      <c r="X2393" t="s">
        <v>218</v>
      </c>
      <c r="Z2393" t="s">
        <v>219</v>
      </c>
      <c r="AC2393">
        <v>0</v>
      </c>
      <c r="AE2393">
        <v>0</v>
      </c>
      <c r="AI2393" t="s">
        <v>220</v>
      </c>
      <c r="AJ2393" t="s">
        <v>221</v>
      </c>
      <c r="AK2393" s="15">
        <v>43046</v>
      </c>
      <c r="AL2393">
        <v>3342.18</v>
      </c>
      <c r="AM2393">
        <f t="shared" si="111"/>
        <v>30</v>
      </c>
      <c r="AN2393" t="str">
        <f t="shared" si="112"/>
        <v>29-33</v>
      </c>
      <c r="AO2393" t="str">
        <f t="shared" si="113"/>
        <v>2.000 a 3.999</v>
      </c>
    </row>
    <row r="2394" spans="1:41" x14ac:dyDescent="0.25">
      <c r="A2394" t="s">
        <v>8129</v>
      </c>
      <c r="B2394" t="s">
        <v>239</v>
      </c>
      <c r="C2394">
        <v>2755212</v>
      </c>
      <c r="D2394">
        <v>1340926601</v>
      </c>
      <c r="E2394" t="s">
        <v>8130</v>
      </c>
      <c r="F2394" t="s">
        <v>209</v>
      </c>
      <c r="G2394" t="s">
        <v>8131</v>
      </c>
      <c r="H2394" t="s">
        <v>225</v>
      </c>
      <c r="I2394" t="s">
        <v>212</v>
      </c>
      <c r="K2394" t="s">
        <v>213</v>
      </c>
      <c r="M2394">
        <v>769</v>
      </c>
      <c r="N2394" t="s">
        <v>288</v>
      </c>
      <c r="O2394" t="s">
        <v>283</v>
      </c>
      <c r="P2394">
        <v>746</v>
      </c>
      <c r="Q2394" t="s">
        <v>289</v>
      </c>
      <c r="R2394" t="s">
        <v>283</v>
      </c>
      <c r="T2394" t="s">
        <v>230</v>
      </c>
      <c r="U2394" t="s">
        <v>9756</v>
      </c>
      <c r="V2394">
        <v>4</v>
      </c>
      <c r="W2394">
        <v>5</v>
      </c>
      <c r="X2394" t="s">
        <v>218</v>
      </c>
      <c r="Z2394" t="s">
        <v>219</v>
      </c>
      <c r="AC2394">
        <v>0</v>
      </c>
      <c r="AE2394">
        <v>0</v>
      </c>
      <c r="AI2394" t="s">
        <v>220</v>
      </c>
      <c r="AJ2394" t="s">
        <v>304</v>
      </c>
      <c r="AK2394" s="15">
        <v>42458</v>
      </c>
      <c r="AL2394">
        <v>8852.56</v>
      </c>
      <c r="AM2394">
        <f t="shared" si="111"/>
        <v>41</v>
      </c>
      <c r="AN2394" t="str">
        <f t="shared" si="112"/>
        <v>39-43</v>
      </c>
      <c r="AO2394" t="str">
        <f t="shared" si="113"/>
        <v>8.000 a 9.999</v>
      </c>
    </row>
    <row r="2395" spans="1:41" x14ac:dyDescent="0.25">
      <c r="A2395" t="s">
        <v>8132</v>
      </c>
      <c r="B2395" t="s">
        <v>207</v>
      </c>
      <c r="C2395">
        <v>3246804</v>
      </c>
      <c r="D2395">
        <v>6041340618</v>
      </c>
      <c r="E2395" t="s">
        <v>8133</v>
      </c>
      <c r="F2395" t="s">
        <v>209</v>
      </c>
      <c r="G2395" t="s">
        <v>8134</v>
      </c>
      <c r="H2395" t="s">
        <v>211</v>
      </c>
      <c r="I2395" t="s">
        <v>212</v>
      </c>
      <c r="K2395" t="s">
        <v>317</v>
      </c>
      <c r="M2395">
        <v>883</v>
      </c>
      <c r="N2395" t="s">
        <v>766</v>
      </c>
      <c r="O2395" t="s">
        <v>228</v>
      </c>
      <c r="P2395">
        <v>131</v>
      </c>
      <c r="Q2395" t="s">
        <v>357</v>
      </c>
      <c r="R2395" t="s">
        <v>215</v>
      </c>
      <c r="T2395" t="s">
        <v>230</v>
      </c>
      <c r="U2395" t="s">
        <v>9755</v>
      </c>
      <c r="V2395">
        <v>1</v>
      </c>
      <c r="W2395">
        <v>1</v>
      </c>
      <c r="X2395" t="s">
        <v>218</v>
      </c>
      <c r="Z2395" t="s">
        <v>219</v>
      </c>
      <c r="AC2395">
        <v>0</v>
      </c>
      <c r="AE2395">
        <v>0</v>
      </c>
      <c r="AI2395" t="s">
        <v>220</v>
      </c>
      <c r="AJ2395" t="s">
        <v>221</v>
      </c>
      <c r="AK2395" s="15">
        <v>44805</v>
      </c>
      <c r="AL2395">
        <v>4369.71</v>
      </c>
      <c r="AM2395">
        <f t="shared" si="111"/>
        <v>39</v>
      </c>
      <c r="AN2395" t="str">
        <f t="shared" si="112"/>
        <v>39-43</v>
      </c>
      <c r="AO2395" t="str">
        <f t="shared" si="113"/>
        <v>4.000 a 5.999</v>
      </c>
    </row>
    <row r="2396" spans="1:41" x14ac:dyDescent="0.25">
      <c r="A2396" t="s">
        <v>8135</v>
      </c>
      <c r="B2396" t="s">
        <v>239</v>
      </c>
      <c r="C2396">
        <v>1883355</v>
      </c>
      <c r="D2396">
        <v>8036050641</v>
      </c>
      <c r="E2396" t="s">
        <v>8136</v>
      </c>
      <c r="F2396" t="s">
        <v>209</v>
      </c>
      <c r="G2396" t="s">
        <v>8137</v>
      </c>
      <c r="H2396" t="s">
        <v>287</v>
      </c>
      <c r="I2396" t="s">
        <v>212</v>
      </c>
      <c r="K2396" t="s">
        <v>213</v>
      </c>
      <c r="M2396">
        <v>480</v>
      </c>
      <c r="N2396" t="s">
        <v>1188</v>
      </c>
      <c r="O2396" t="s">
        <v>244</v>
      </c>
      <c r="P2396">
        <v>211</v>
      </c>
      <c r="Q2396" t="s">
        <v>245</v>
      </c>
      <c r="R2396" t="s">
        <v>244</v>
      </c>
      <c r="T2396" t="s">
        <v>230</v>
      </c>
      <c r="U2396" t="s">
        <v>9755</v>
      </c>
      <c r="V2396">
        <v>4</v>
      </c>
      <c r="W2396">
        <v>8</v>
      </c>
      <c r="X2396" t="s">
        <v>218</v>
      </c>
      <c r="Z2396" t="s">
        <v>219</v>
      </c>
      <c r="AC2396">
        <v>0</v>
      </c>
      <c r="AE2396">
        <v>0</v>
      </c>
      <c r="AI2396" t="s">
        <v>220</v>
      </c>
      <c r="AJ2396" t="s">
        <v>221</v>
      </c>
      <c r="AK2396" s="15">
        <v>40751</v>
      </c>
      <c r="AL2396">
        <v>8878.86</v>
      </c>
      <c r="AM2396">
        <f t="shared" si="111"/>
        <v>33</v>
      </c>
      <c r="AN2396" t="str">
        <f t="shared" si="112"/>
        <v>29-33</v>
      </c>
      <c r="AO2396" t="str">
        <f t="shared" si="113"/>
        <v>8.000 a 9.999</v>
      </c>
    </row>
    <row r="2397" spans="1:41" x14ac:dyDescent="0.25">
      <c r="A2397" t="s">
        <v>8138</v>
      </c>
      <c r="B2397" t="s">
        <v>239</v>
      </c>
      <c r="C2397">
        <v>1441977</v>
      </c>
      <c r="D2397">
        <v>4197262680</v>
      </c>
      <c r="E2397" t="s">
        <v>8139</v>
      </c>
      <c r="F2397" t="s">
        <v>209</v>
      </c>
      <c r="G2397" t="s">
        <v>8140</v>
      </c>
      <c r="H2397" t="s">
        <v>225</v>
      </c>
      <c r="I2397" t="s">
        <v>212</v>
      </c>
      <c r="K2397" t="s">
        <v>213</v>
      </c>
      <c r="L2397" t="s">
        <v>6305</v>
      </c>
      <c r="M2397">
        <v>485</v>
      </c>
      <c r="N2397" t="s">
        <v>411</v>
      </c>
      <c r="O2397" t="s">
        <v>244</v>
      </c>
      <c r="P2397">
        <v>211</v>
      </c>
      <c r="Q2397" t="s">
        <v>245</v>
      </c>
      <c r="R2397" t="s">
        <v>244</v>
      </c>
      <c r="T2397" t="s">
        <v>217</v>
      </c>
      <c r="U2397" t="s">
        <v>9756</v>
      </c>
      <c r="V2397">
        <v>4</v>
      </c>
      <c r="W2397">
        <v>11</v>
      </c>
      <c r="X2397" t="s">
        <v>218</v>
      </c>
      <c r="Z2397" t="s">
        <v>219</v>
      </c>
      <c r="AC2397">
        <v>0</v>
      </c>
      <c r="AE2397">
        <v>0</v>
      </c>
      <c r="AI2397" t="s">
        <v>220</v>
      </c>
      <c r="AJ2397" t="s">
        <v>221</v>
      </c>
      <c r="AK2397" s="15">
        <v>38770</v>
      </c>
      <c r="AL2397">
        <v>13606.61</v>
      </c>
      <c r="AM2397">
        <f t="shared" si="111"/>
        <v>42</v>
      </c>
      <c r="AN2397" t="str">
        <f t="shared" si="112"/>
        <v>39-43</v>
      </c>
      <c r="AO2397" t="str">
        <f t="shared" si="113"/>
        <v>12.000 a 13.999</v>
      </c>
    </row>
    <row r="2398" spans="1:41" x14ac:dyDescent="0.25">
      <c r="A2398" t="s">
        <v>8141</v>
      </c>
      <c r="B2398" t="s">
        <v>239</v>
      </c>
      <c r="C2398">
        <v>2085782</v>
      </c>
      <c r="D2398">
        <v>26953704829</v>
      </c>
      <c r="E2398" t="s">
        <v>8142</v>
      </c>
      <c r="F2398" t="s">
        <v>233</v>
      </c>
      <c r="G2398" t="s">
        <v>8143</v>
      </c>
      <c r="H2398" t="s">
        <v>225</v>
      </c>
      <c r="I2398" t="s">
        <v>212</v>
      </c>
      <c r="K2398" t="s">
        <v>317</v>
      </c>
      <c r="M2398">
        <v>771</v>
      </c>
      <c r="N2398" t="s">
        <v>303</v>
      </c>
      <c r="O2398" t="s">
        <v>283</v>
      </c>
      <c r="P2398">
        <v>746</v>
      </c>
      <c r="Q2398" t="s">
        <v>289</v>
      </c>
      <c r="R2398" t="s">
        <v>283</v>
      </c>
      <c r="T2398" t="s">
        <v>217</v>
      </c>
      <c r="U2398" t="s">
        <v>9756</v>
      </c>
      <c r="V2398">
        <v>2</v>
      </c>
      <c r="W2398">
        <v>6</v>
      </c>
      <c r="X2398" t="s">
        <v>218</v>
      </c>
      <c r="Z2398" t="s">
        <v>219</v>
      </c>
      <c r="AB2398" t="s">
        <v>320</v>
      </c>
      <c r="AC2398">
        <v>0</v>
      </c>
      <c r="AE2398">
        <v>0</v>
      </c>
      <c r="AG2398" t="s">
        <v>7291</v>
      </c>
      <c r="AH2398" t="s">
        <v>6484</v>
      </c>
      <c r="AI2398" t="s">
        <v>220</v>
      </c>
      <c r="AJ2398" t="s">
        <v>221</v>
      </c>
      <c r="AK2398" s="15">
        <v>41675</v>
      </c>
      <c r="AL2398">
        <v>14726.39</v>
      </c>
      <c r="AM2398">
        <f t="shared" si="111"/>
        <v>44</v>
      </c>
      <c r="AN2398" t="str">
        <f t="shared" si="112"/>
        <v>44-48</v>
      </c>
      <c r="AO2398" t="str">
        <f t="shared" si="113"/>
        <v>14.000 a 15.999</v>
      </c>
    </row>
    <row r="2399" spans="1:41" x14ac:dyDescent="0.25">
      <c r="A2399" t="s">
        <v>8144</v>
      </c>
      <c r="B2399" t="s">
        <v>239</v>
      </c>
      <c r="C2399">
        <v>2312904</v>
      </c>
      <c r="D2399">
        <v>88898920644</v>
      </c>
      <c r="E2399" t="s">
        <v>8145</v>
      </c>
      <c r="F2399" t="s">
        <v>233</v>
      </c>
      <c r="G2399" t="s">
        <v>8146</v>
      </c>
      <c r="H2399" t="s">
        <v>225</v>
      </c>
      <c r="I2399" t="s">
        <v>212</v>
      </c>
      <c r="K2399" t="s">
        <v>317</v>
      </c>
      <c r="L2399" t="s">
        <v>655</v>
      </c>
      <c r="M2399">
        <v>771</v>
      </c>
      <c r="N2399" t="s">
        <v>303</v>
      </c>
      <c r="O2399" t="s">
        <v>283</v>
      </c>
      <c r="P2399">
        <v>746</v>
      </c>
      <c r="Q2399" t="s">
        <v>289</v>
      </c>
      <c r="R2399" t="s">
        <v>283</v>
      </c>
      <c r="T2399" t="s">
        <v>217</v>
      </c>
      <c r="U2399" t="s">
        <v>9756</v>
      </c>
      <c r="V2399">
        <v>4</v>
      </c>
      <c r="W2399">
        <v>13</v>
      </c>
      <c r="X2399" t="s">
        <v>218</v>
      </c>
      <c r="Z2399" t="s">
        <v>219</v>
      </c>
      <c r="AC2399">
        <v>0</v>
      </c>
      <c r="AE2399">
        <v>0</v>
      </c>
      <c r="AI2399" t="s">
        <v>220</v>
      </c>
      <c r="AJ2399" t="s">
        <v>304</v>
      </c>
      <c r="AK2399" s="15">
        <v>38135</v>
      </c>
      <c r="AL2399">
        <v>10428.76</v>
      </c>
      <c r="AM2399">
        <f t="shared" si="111"/>
        <v>50</v>
      </c>
      <c r="AN2399" t="str">
        <f t="shared" si="112"/>
        <v>49-53</v>
      </c>
      <c r="AO2399" t="str">
        <f t="shared" si="113"/>
        <v>10.000 a 11.999</v>
      </c>
    </row>
    <row r="2400" spans="1:41" x14ac:dyDescent="0.25">
      <c r="A2400" t="s">
        <v>8147</v>
      </c>
      <c r="B2400" t="s">
        <v>207</v>
      </c>
      <c r="C2400">
        <v>413087</v>
      </c>
      <c r="D2400">
        <v>56084560687</v>
      </c>
      <c r="E2400" t="s">
        <v>929</v>
      </c>
      <c r="F2400" t="s">
        <v>233</v>
      </c>
      <c r="G2400" t="s">
        <v>8148</v>
      </c>
      <c r="H2400" t="s">
        <v>225</v>
      </c>
      <c r="I2400" t="s">
        <v>212</v>
      </c>
      <c r="K2400" t="s">
        <v>213</v>
      </c>
      <c r="L2400" t="s">
        <v>261</v>
      </c>
      <c r="M2400">
        <v>74</v>
      </c>
      <c r="N2400" t="s">
        <v>609</v>
      </c>
      <c r="O2400" t="s">
        <v>215</v>
      </c>
      <c r="P2400">
        <v>59</v>
      </c>
      <c r="Q2400" t="s">
        <v>251</v>
      </c>
      <c r="R2400" t="s">
        <v>215</v>
      </c>
      <c r="T2400" t="s">
        <v>1975</v>
      </c>
      <c r="U2400" t="s">
        <v>9753</v>
      </c>
      <c r="V2400">
        <v>4</v>
      </c>
      <c r="W2400">
        <v>16</v>
      </c>
      <c r="X2400" t="s">
        <v>218</v>
      </c>
      <c r="Z2400" t="s">
        <v>219</v>
      </c>
      <c r="AC2400">
        <v>0</v>
      </c>
      <c r="AE2400">
        <v>0</v>
      </c>
      <c r="AI2400" t="s">
        <v>220</v>
      </c>
      <c r="AJ2400" t="s">
        <v>221</v>
      </c>
      <c r="AK2400" s="15">
        <v>31534</v>
      </c>
      <c r="AL2400">
        <v>4877.59</v>
      </c>
      <c r="AM2400">
        <f t="shared" si="111"/>
        <v>57</v>
      </c>
      <c r="AN2400" t="str">
        <f t="shared" si="112"/>
        <v>54-58</v>
      </c>
      <c r="AO2400" t="str">
        <f t="shared" si="113"/>
        <v>4.000 a 5.999</v>
      </c>
    </row>
    <row r="2401" spans="1:41" x14ac:dyDescent="0.25">
      <c r="A2401" t="s">
        <v>8149</v>
      </c>
      <c r="B2401" t="s">
        <v>239</v>
      </c>
      <c r="C2401">
        <v>409816</v>
      </c>
      <c r="D2401">
        <v>26293595653</v>
      </c>
      <c r="E2401" t="s">
        <v>8150</v>
      </c>
      <c r="F2401" t="s">
        <v>233</v>
      </c>
      <c r="G2401" t="s">
        <v>8151</v>
      </c>
      <c r="H2401" t="s">
        <v>225</v>
      </c>
      <c r="I2401" t="s">
        <v>212</v>
      </c>
      <c r="K2401" t="s">
        <v>213</v>
      </c>
      <c r="L2401" t="s">
        <v>4695</v>
      </c>
      <c r="M2401">
        <v>751</v>
      </c>
      <c r="N2401" t="s">
        <v>622</v>
      </c>
      <c r="O2401" t="s">
        <v>283</v>
      </c>
      <c r="P2401">
        <v>743</v>
      </c>
      <c r="Q2401" t="s">
        <v>282</v>
      </c>
      <c r="R2401" t="s">
        <v>283</v>
      </c>
      <c r="T2401" t="s">
        <v>290</v>
      </c>
      <c r="U2401" t="s">
        <v>9755</v>
      </c>
      <c r="V2401">
        <v>4</v>
      </c>
      <c r="W2401">
        <v>16</v>
      </c>
      <c r="X2401" t="s">
        <v>218</v>
      </c>
      <c r="Z2401" t="s">
        <v>219</v>
      </c>
      <c r="AC2401">
        <v>0</v>
      </c>
      <c r="AE2401">
        <v>0</v>
      </c>
      <c r="AI2401" t="s">
        <v>220</v>
      </c>
      <c r="AJ2401" t="s">
        <v>221</v>
      </c>
      <c r="AK2401" s="15">
        <v>28491</v>
      </c>
      <c r="AL2401">
        <v>6646.68</v>
      </c>
      <c r="AM2401">
        <f t="shared" si="111"/>
        <v>65</v>
      </c>
      <c r="AN2401" t="str">
        <f t="shared" si="112"/>
        <v>64-68</v>
      </c>
      <c r="AO2401" t="str">
        <f t="shared" si="113"/>
        <v>6.000 a 7.999</v>
      </c>
    </row>
    <row r="2402" spans="1:41" x14ac:dyDescent="0.25">
      <c r="A2402" t="s">
        <v>8152</v>
      </c>
      <c r="B2402" t="s">
        <v>239</v>
      </c>
      <c r="C2402">
        <v>2179288</v>
      </c>
      <c r="D2402">
        <v>39426777172</v>
      </c>
      <c r="E2402" t="s">
        <v>4358</v>
      </c>
      <c r="F2402" t="s">
        <v>233</v>
      </c>
      <c r="G2402" t="s">
        <v>8153</v>
      </c>
      <c r="H2402" t="s">
        <v>225</v>
      </c>
      <c r="I2402" t="s">
        <v>212</v>
      </c>
      <c r="K2402" t="s">
        <v>242</v>
      </c>
      <c r="L2402" t="s">
        <v>3130</v>
      </c>
      <c r="M2402">
        <v>771</v>
      </c>
      <c r="N2402" t="s">
        <v>303</v>
      </c>
      <c r="O2402" t="s">
        <v>283</v>
      </c>
      <c r="P2402">
        <v>746</v>
      </c>
      <c r="Q2402" t="s">
        <v>289</v>
      </c>
      <c r="R2402" t="s">
        <v>283</v>
      </c>
      <c r="T2402" t="s">
        <v>230</v>
      </c>
      <c r="U2402" t="s">
        <v>9756</v>
      </c>
      <c r="V2402">
        <v>3</v>
      </c>
      <c r="W2402">
        <v>13</v>
      </c>
      <c r="X2402" t="s">
        <v>218</v>
      </c>
      <c r="Z2402" t="s">
        <v>219</v>
      </c>
      <c r="AC2402">
        <v>0</v>
      </c>
      <c r="AE2402">
        <v>0</v>
      </c>
      <c r="AI2402" t="s">
        <v>220</v>
      </c>
      <c r="AJ2402" t="s">
        <v>304</v>
      </c>
      <c r="AK2402" s="15">
        <v>38134</v>
      </c>
      <c r="AL2402">
        <v>12004.15</v>
      </c>
      <c r="AM2402">
        <f t="shared" si="111"/>
        <v>56</v>
      </c>
      <c r="AN2402" t="str">
        <f t="shared" si="112"/>
        <v>54-58</v>
      </c>
      <c r="AO2402" t="str">
        <f t="shared" si="113"/>
        <v>12.000 a 13.999</v>
      </c>
    </row>
    <row r="2403" spans="1:41" x14ac:dyDescent="0.25">
      <c r="A2403" t="s">
        <v>8154</v>
      </c>
      <c r="B2403" t="s">
        <v>239</v>
      </c>
      <c r="C2403">
        <v>409754</v>
      </c>
      <c r="D2403">
        <v>21265569649</v>
      </c>
      <c r="E2403" t="s">
        <v>8155</v>
      </c>
      <c r="F2403" t="s">
        <v>233</v>
      </c>
      <c r="G2403" t="s">
        <v>8156</v>
      </c>
      <c r="H2403" t="s">
        <v>225</v>
      </c>
      <c r="I2403" t="s">
        <v>212</v>
      </c>
      <c r="K2403" t="s">
        <v>213</v>
      </c>
      <c r="L2403" t="s">
        <v>637</v>
      </c>
      <c r="M2403">
        <v>203</v>
      </c>
      <c r="N2403" t="s">
        <v>8157</v>
      </c>
      <c r="O2403" t="s">
        <v>283</v>
      </c>
      <c r="P2403">
        <v>203</v>
      </c>
      <c r="Q2403" t="s">
        <v>8157</v>
      </c>
      <c r="R2403" t="s">
        <v>283</v>
      </c>
      <c r="T2403" t="s">
        <v>217</v>
      </c>
      <c r="U2403" t="s">
        <v>9756</v>
      </c>
      <c r="V2403">
        <v>2</v>
      </c>
      <c r="W2403">
        <v>16</v>
      </c>
      <c r="X2403" t="s">
        <v>218</v>
      </c>
      <c r="Z2403" t="s">
        <v>219</v>
      </c>
      <c r="AC2403">
        <v>0</v>
      </c>
      <c r="AE2403">
        <v>0</v>
      </c>
      <c r="AI2403" t="s">
        <v>220</v>
      </c>
      <c r="AJ2403" t="s">
        <v>304</v>
      </c>
      <c r="AK2403" s="15">
        <v>29677</v>
      </c>
      <c r="AL2403">
        <v>13887.96</v>
      </c>
      <c r="AM2403">
        <f t="shared" si="111"/>
        <v>70</v>
      </c>
      <c r="AN2403" t="str">
        <f t="shared" si="112"/>
        <v>69 ou mais</v>
      </c>
      <c r="AO2403" t="str">
        <f t="shared" si="113"/>
        <v>12.000 a 13.999</v>
      </c>
    </row>
    <row r="2404" spans="1:41" x14ac:dyDescent="0.25">
      <c r="A2404" t="s">
        <v>8158</v>
      </c>
      <c r="B2404" t="s">
        <v>207</v>
      </c>
      <c r="C2404">
        <v>2179855</v>
      </c>
      <c r="D2404">
        <v>98672711653</v>
      </c>
      <c r="E2404" t="s">
        <v>1294</v>
      </c>
      <c r="F2404" t="s">
        <v>233</v>
      </c>
      <c r="G2404" t="s">
        <v>8159</v>
      </c>
      <c r="H2404" t="s">
        <v>225</v>
      </c>
      <c r="I2404" t="s">
        <v>212</v>
      </c>
      <c r="K2404" t="s">
        <v>213</v>
      </c>
      <c r="M2404">
        <v>356</v>
      </c>
      <c r="N2404" t="s">
        <v>1214</v>
      </c>
      <c r="O2404" t="s">
        <v>215</v>
      </c>
      <c r="P2404">
        <v>356</v>
      </c>
      <c r="Q2404" t="s">
        <v>1214</v>
      </c>
      <c r="R2404" t="s">
        <v>215</v>
      </c>
      <c r="S2404" t="s">
        <v>2106</v>
      </c>
      <c r="T2404" t="s">
        <v>217</v>
      </c>
      <c r="U2404" t="s">
        <v>9755</v>
      </c>
      <c r="V2404">
        <v>4</v>
      </c>
      <c r="W2404">
        <v>6</v>
      </c>
      <c r="X2404" t="s">
        <v>218</v>
      </c>
      <c r="Z2404" t="s">
        <v>219</v>
      </c>
      <c r="AC2404">
        <v>0</v>
      </c>
      <c r="AE2404">
        <v>0</v>
      </c>
      <c r="AI2404" t="s">
        <v>220</v>
      </c>
      <c r="AJ2404" t="s">
        <v>221</v>
      </c>
      <c r="AK2404" s="15">
        <v>41960</v>
      </c>
      <c r="AL2404">
        <v>4320.12</v>
      </c>
      <c r="AM2404">
        <f t="shared" si="111"/>
        <v>56</v>
      </c>
      <c r="AN2404" t="str">
        <f t="shared" si="112"/>
        <v>54-58</v>
      </c>
      <c r="AO2404" t="str">
        <f t="shared" si="113"/>
        <v>4.000 a 5.999</v>
      </c>
    </row>
    <row r="2405" spans="1:41" x14ac:dyDescent="0.25">
      <c r="A2405" t="s">
        <v>8160</v>
      </c>
      <c r="B2405" t="s">
        <v>207</v>
      </c>
      <c r="C2405">
        <v>1757012</v>
      </c>
      <c r="D2405">
        <v>4389775642</v>
      </c>
      <c r="E2405" t="s">
        <v>8161</v>
      </c>
      <c r="F2405" t="s">
        <v>233</v>
      </c>
      <c r="G2405" t="s">
        <v>8162</v>
      </c>
      <c r="H2405" t="s">
        <v>211</v>
      </c>
      <c r="I2405" t="s">
        <v>212</v>
      </c>
      <c r="K2405" t="s">
        <v>213</v>
      </c>
      <c r="M2405">
        <v>694</v>
      </c>
      <c r="N2405" t="s">
        <v>1394</v>
      </c>
      <c r="O2405" t="s">
        <v>228</v>
      </c>
      <c r="P2405">
        <v>743</v>
      </c>
      <c r="Q2405" t="s">
        <v>282</v>
      </c>
      <c r="R2405" t="s">
        <v>283</v>
      </c>
      <c r="S2405" t="s">
        <v>2106</v>
      </c>
      <c r="T2405" t="s">
        <v>217</v>
      </c>
      <c r="U2405" t="s">
        <v>9755</v>
      </c>
      <c r="V2405">
        <v>4</v>
      </c>
      <c r="W2405">
        <v>9</v>
      </c>
      <c r="X2405" t="s">
        <v>218</v>
      </c>
      <c r="Z2405" t="s">
        <v>219</v>
      </c>
      <c r="AC2405">
        <v>0</v>
      </c>
      <c r="AE2405">
        <v>0</v>
      </c>
      <c r="AI2405" t="s">
        <v>220</v>
      </c>
      <c r="AJ2405" t="s">
        <v>221</v>
      </c>
      <c r="AK2405" s="15">
        <v>40204</v>
      </c>
      <c r="AL2405">
        <v>4845.54</v>
      </c>
      <c r="AM2405">
        <f t="shared" si="111"/>
        <v>41</v>
      </c>
      <c r="AN2405" t="str">
        <f t="shared" si="112"/>
        <v>39-43</v>
      </c>
      <c r="AO2405" t="str">
        <f t="shared" si="113"/>
        <v>4.000 a 5.999</v>
      </c>
    </row>
    <row r="2406" spans="1:41" x14ac:dyDescent="0.25">
      <c r="A2406" t="s">
        <v>8163</v>
      </c>
      <c r="B2406" t="s">
        <v>239</v>
      </c>
      <c r="C2406">
        <v>2287039</v>
      </c>
      <c r="D2406">
        <v>1191177629</v>
      </c>
      <c r="E2406" t="s">
        <v>8164</v>
      </c>
      <c r="F2406" t="s">
        <v>233</v>
      </c>
      <c r="G2406" t="s">
        <v>8165</v>
      </c>
      <c r="H2406" t="s">
        <v>225</v>
      </c>
      <c r="I2406" t="s">
        <v>3818</v>
      </c>
      <c r="J2406" t="s">
        <v>3819</v>
      </c>
      <c r="L2406" t="s">
        <v>8166</v>
      </c>
      <c r="M2406">
        <v>746</v>
      </c>
      <c r="N2406" t="s">
        <v>289</v>
      </c>
      <c r="O2406" t="s">
        <v>283</v>
      </c>
      <c r="P2406">
        <v>746</v>
      </c>
      <c r="Q2406" t="s">
        <v>289</v>
      </c>
      <c r="R2406" t="s">
        <v>283</v>
      </c>
      <c r="T2406" t="s">
        <v>263</v>
      </c>
      <c r="U2406" t="s">
        <v>9756</v>
      </c>
      <c r="V2406">
        <v>1</v>
      </c>
      <c r="W2406">
        <v>12</v>
      </c>
      <c r="X2406" t="s">
        <v>381</v>
      </c>
      <c r="Z2406" t="s">
        <v>219</v>
      </c>
      <c r="AB2406" t="s">
        <v>382</v>
      </c>
      <c r="AC2406">
        <v>0</v>
      </c>
      <c r="AE2406">
        <v>26443</v>
      </c>
      <c r="AF2406" t="s">
        <v>383</v>
      </c>
      <c r="AG2406" t="s">
        <v>8167</v>
      </c>
      <c r="AH2406" t="s">
        <v>219</v>
      </c>
      <c r="AI2406" t="s">
        <v>220</v>
      </c>
      <c r="AJ2406" t="s">
        <v>221</v>
      </c>
      <c r="AK2406" s="15">
        <v>38133</v>
      </c>
      <c r="AL2406">
        <v>22288.7</v>
      </c>
      <c r="AM2406">
        <f t="shared" si="111"/>
        <v>67</v>
      </c>
      <c r="AN2406" t="str">
        <f t="shared" si="112"/>
        <v>64-68</v>
      </c>
      <c r="AO2406" t="str">
        <f t="shared" si="113"/>
        <v>20.000 ou mais</v>
      </c>
    </row>
    <row r="2407" spans="1:41" x14ac:dyDescent="0.25">
      <c r="A2407" t="s">
        <v>8168</v>
      </c>
      <c r="B2407" t="s">
        <v>207</v>
      </c>
      <c r="C2407">
        <v>1123254</v>
      </c>
      <c r="D2407">
        <v>36604550672</v>
      </c>
      <c r="E2407" t="s">
        <v>4631</v>
      </c>
      <c r="F2407" t="s">
        <v>233</v>
      </c>
      <c r="G2407" t="s">
        <v>8169</v>
      </c>
      <c r="H2407" t="s">
        <v>225</v>
      </c>
      <c r="I2407" t="s">
        <v>212</v>
      </c>
      <c r="K2407" t="s">
        <v>213</v>
      </c>
      <c r="L2407" t="s">
        <v>618</v>
      </c>
      <c r="M2407">
        <v>301</v>
      </c>
      <c r="N2407" t="s">
        <v>297</v>
      </c>
      <c r="O2407" t="s">
        <v>298</v>
      </c>
      <c r="P2407">
        <v>301</v>
      </c>
      <c r="Q2407" t="s">
        <v>297</v>
      </c>
      <c r="R2407" t="s">
        <v>298</v>
      </c>
      <c r="T2407" t="s">
        <v>230</v>
      </c>
      <c r="U2407" t="s">
        <v>9755</v>
      </c>
      <c r="V2407">
        <v>4</v>
      </c>
      <c r="W2407">
        <v>16</v>
      </c>
      <c r="X2407" t="s">
        <v>218</v>
      </c>
      <c r="Z2407" t="s">
        <v>219</v>
      </c>
      <c r="AC2407">
        <v>0</v>
      </c>
      <c r="AE2407">
        <v>0</v>
      </c>
      <c r="AI2407" t="s">
        <v>220</v>
      </c>
      <c r="AJ2407" t="s">
        <v>221</v>
      </c>
      <c r="AK2407" s="15">
        <v>34393</v>
      </c>
      <c r="AL2407">
        <v>8136.24</v>
      </c>
      <c r="AM2407">
        <f t="shared" si="111"/>
        <v>62</v>
      </c>
      <c r="AN2407" t="str">
        <f t="shared" si="112"/>
        <v>59-63</v>
      </c>
      <c r="AO2407" t="str">
        <f t="shared" si="113"/>
        <v>8.000 a 9.999</v>
      </c>
    </row>
    <row r="2408" spans="1:41" x14ac:dyDescent="0.25">
      <c r="A2408" t="s">
        <v>8170</v>
      </c>
      <c r="B2408" t="s">
        <v>207</v>
      </c>
      <c r="C2408">
        <v>3205025</v>
      </c>
      <c r="D2408">
        <v>8816798602</v>
      </c>
      <c r="E2408" t="s">
        <v>8171</v>
      </c>
      <c r="F2408" t="s">
        <v>233</v>
      </c>
      <c r="G2408" t="s">
        <v>8172</v>
      </c>
      <c r="H2408" t="s">
        <v>225</v>
      </c>
      <c r="I2408" t="s">
        <v>212</v>
      </c>
      <c r="K2408" t="s">
        <v>213</v>
      </c>
      <c r="M2408">
        <v>118</v>
      </c>
      <c r="N2408" t="s">
        <v>864</v>
      </c>
      <c r="O2408" t="s">
        <v>228</v>
      </c>
      <c r="P2408">
        <v>117</v>
      </c>
      <c r="Q2408" t="s">
        <v>865</v>
      </c>
      <c r="R2408" t="s">
        <v>228</v>
      </c>
      <c r="T2408" t="s">
        <v>771</v>
      </c>
      <c r="U2408" t="s">
        <v>9754</v>
      </c>
      <c r="V2408">
        <v>2</v>
      </c>
      <c r="W2408">
        <v>2</v>
      </c>
      <c r="X2408" t="s">
        <v>569</v>
      </c>
      <c r="Z2408" t="s">
        <v>219</v>
      </c>
      <c r="AC2408">
        <v>0</v>
      </c>
      <c r="AE2408">
        <v>0</v>
      </c>
      <c r="AI2408" t="s">
        <v>220</v>
      </c>
      <c r="AJ2408" t="s">
        <v>221</v>
      </c>
      <c r="AK2408" s="15">
        <v>44069</v>
      </c>
      <c r="AL2408">
        <v>2519.6799999999998</v>
      </c>
      <c r="AM2408">
        <f t="shared" si="111"/>
        <v>32</v>
      </c>
      <c r="AN2408" t="str">
        <f t="shared" si="112"/>
        <v>29-33</v>
      </c>
      <c r="AO2408" t="str">
        <f t="shared" si="113"/>
        <v>2.000 a 3.999</v>
      </c>
    </row>
    <row r="2409" spans="1:41" x14ac:dyDescent="0.25">
      <c r="A2409" t="s">
        <v>8173</v>
      </c>
      <c r="B2409" t="s">
        <v>207</v>
      </c>
      <c r="C2409">
        <v>413233</v>
      </c>
      <c r="D2409">
        <v>43516920653</v>
      </c>
      <c r="E2409" t="s">
        <v>8174</v>
      </c>
      <c r="F2409" t="s">
        <v>233</v>
      </c>
      <c r="G2409" t="s">
        <v>8175</v>
      </c>
      <c r="H2409" t="s">
        <v>225</v>
      </c>
      <c r="I2409" t="s">
        <v>212</v>
      </c>
      <c r="K2409" t="s">
        <v>317</v>
      </c>
      <c r="L2409" t="s">
        <v>8176</v>
      </c>
      <c r="M2409">
        <v>372</v>
      </c>
      <c r="N2409" t="s">
        <v>326</v>
      </c>
      <c r="O2409" t="s">
        <v>215</v>
      </c>
      <c r="P2409">
        <v>372</v>
      </c>
      <c r="Q2409" t="s">
        <v>326</v>
      </c>
      <c r="R2409" t="s">
        <v>215</v>
      </c>
      <c r="T2409" t="s">
        <v>449</v>
      </c>
      <c r="U2409" t="s">
        <v>9755</v>
      </c>
      <c r="V2409">
        <v>4</v>
      </c>
      <c r="W2409">
        <v>16</v>
      </c>
      <c r="X2409" t="s">
        <v>218</v>
      </c>
      <c r="Z2409" t="s">
        <v>219</v>
      </c>
      <c r="AC2409">
        <v>0</v>
      </c>
      <c r="AE2409">
        <v>0</v>
      </c>
      <c r="AI2409" t="s">
        <v>220</v>
      </c>
      <c r="AJ2409" t="s">
        <v>221</v>
      </c>
      <c r="AK2409" s="15">
        <v>31835</v>
      </c>
      <c r="AL2409">
        <v>6361.07</v>
      </c>
      <c r="AM2409">
        <f t="shared" si="111"/>
        <v>60</v>
      </c>
      <c r="AN2409" t="str">
        <f t="shared" si="112"/>
        <v>59-63</v>
      </c>
      <c r="AO2409" t="str">
        <f t="shared" si="113"/>
        <v>6.000 a 7.999</v>
      </c>
    </row>
    <row r="2410" spans="1:41" x14ac:dyDescent="0.25">
      <c r="A2410" t="s">
        <v>8177</v>
      </c>
      <c r="B2410" t="s">
        <v>239</v>
      </c>
      <c r="C2410">
        <v>412467</v>
      </c>
      <c r="D2410">
        <v>47423757691</v>
      </c>
      <c r="E2410" t="s">
        <v>8178</v>
      </c>
      <c r="F2410" t="s">
        <v>233</v>
      </c>
      <c r="G2410" t="s">
        <v>8179</v>
      </c>
      <c r="H2410" t="s">
        <v>225</v>
      </c>
      <c r="I2410" t="s">
        <v>212</v>
      </c>
      <c r="K2410" t="s">
        <v>213</v>
      </c>
      <c r="L2410" t="s">
        <v>235</v>
      </c>
      <c r="M2410">
        <v>771</v>
      </c>
      <c r="N2410" t="s">
        <v>303</v>
      </c>
      <c r="O2410" t="s">
        <v>283</v>
      </c>
      <c r="P2410">
        <v>746</v>
      </c>
      <c r="Q2410" t="s">
        <v>289</v>
      </c>
      <c r="R2410" t="s">
        <v>283</v>
      </c>
      <c r="T2410" t="s">
        <v>217</v>
      </c>
      <c r="U2410" t="s">
        <v>9755</v>
      </c>
      <c r="V2410">
        <v>4</v>
      </c>
      <c r="W2410">
        <v>16</v>
      </c>
      <c r="X2410" t="s">
        <v>218</v>
      </c>
      <c r="Z2410" t="s">
        <v>219</v>
      </c>
      <c r="AC2410">
        <v>0</v>
      </c>
      <c r="AE2410">
        <v>0</v>
      </c>
      <c r="AI2410" t="s">
        <v>220</v>
      </c>
      <c r="AJ2410" t="s">
        <v>221</v>
      </c>
      <c r="AK2410" s="15">
        <v>31138</v>
      </c>
      <c r="AL2410">
        <v>12040.97</v>
      </c>
      <c r="AM2410">
        <f t="shared" si="111"/>
        <v>59</v>
      </c>
      <c r="AN2410" t="str">
        <f t="shared" si="112"/>
        <v>59-63</v>
      </c>
      <c r="AO2410" t="str">
        <f t="shared" si="113"/>
        <v>12.000 a 13.999</v>
      </c>
    </row>
    <row r="2411" spans="1:41" x14ac:dyDescent="0.25">
      <c r="A2411" t="s">
        <v>8180</v>
      </c>
      <c r="B2411" t="s">
        <v>207</v>
      </c>
      <c r="C2411">
        <v>1673657</v>
      </c>
      <c r="D2411">
        <v>65233220687</v>
      </c>
      <c r="E2411" t="s">
        <v>8181</v>
      </c>
      <c r="F2411" t="s">
        <v>233</v>
      </c>
      <c r="G2411" t="s">
        <v>8182</v>
      </c>
      <c r="H2411" t="s">
        <v>225</v>
      </c>
      <c r="I2411" t="s">
        <v>212</v>
      </c>
      <c r="K2411" t="s">
        <v>213</v>
      </c>
      <c r="L2411" t="s">
        <v>8183</v>
      </c>
      <c r="M2411">
        <v>608</v>
      </c>
      <c r="N2411" t="s">
        <v>6656</v>
      </c>
      <c r="O2411" t="s">
        <v>215</v>
      </c>
      <c r="P2411">
        <v>262</v>
      </c>
      <c r="Q2411" t="s">
        <v>352</v>
      </c>
      <c r="R2411" t="s">
        <v>215</v>
      </c>
      <c r="T2411" t="s">
        <v>217</v>
      </c>
      <c r="U2411" t="s">
        <v>9755</v>
      </c>
      <c r="V2411">
        <v>4</v>
      </c>
      <c r="W2411">
        <v>10</v>
      </c>
      <c r="X2411" t="s">
        <v>218</v>
      </c>
      <c r="Z2411" t="s">
        <v>219</v>
      </c>
      <c r="AC2411">
        <v>0</v>
      </c>
      <c r="AE2411">
        <v>0</v>
      </c>
      <c r="AI2411" t="s">
        <v>220</v>
      </c>
      <c r="AJ2411" t="s">
        <v>221</v>
      </c>
      <c r="AK2411" s="15">
        <v>39835</v>
      </c>
      <c r="AL2411">
        <v>5034.51</v>
      </c>
      <c r="AM2411">
        <f t="shared" si="111"/>
        <v>56</v>
      </c>
      <c r="AN2411" t="str">
        <f t="shared" si="112"/>
        <v>54-58</v>
      </c>
      <c r="AO2411" t="str">
        <f t="shared" si="113"/>
        <v>4.000 a 5.999</v>
      </c>
    </row>
    <row r="2412" spans="1:41" x14ac:dyDescent="0.25">
      <c r="A2412" t="s">
        <v>8184</v>
      </c>
      <c r="B2412" t="s">
        <v>239</v>
      </c>
      <c r="C2412">
        <v>2273952</v>
      </c>
      <c r="D2412">
        <v>75782154691</v>
      </c>
      <c r="E2412" t="s">
        <v>8185</v>
      </c>
      <c r="F2412" t="s">
        <v>233</v>
      </c>
      <c r="G2412" t="s">
        <v>8186</v>
      </c>
      <c r="H2412" t="s">
        <v>225</v>
      </c>
      <c r="I2412" t="s">
        <v>212</v>
      </c>
      <c r="K2412" t="s">
        <v>213</v>
      </c>
      <c r="L2412" t="s">
        <v>261</v>
      </c>
      <c r="M2412">
        <v>771</v>
      </c>
      <c r="N2412" t="s">
        <v>303</v>
      </c>
      <c r="O2412" t="s">
        <v>283</v>
      </c>
      <c r="P2412">
        <v>746</v>
      </c>
      <c r="Q2412" t="s">
        <v>289</v>
      </c>
      <c r="R2412" t="s">
        <v>283</v>
      </c>
      <c r="T2412" t="s">
        <v>217</v>
      </c>
      <c r="U2412" t="s">
        <v>9756</v>
      </c>
      <c r="V2412">
        <v>4</v>
      </c>
      <c r="W2412">
        <v>14</v>
      </c>
      <c r="X2412" t="s">
        <v>218</v>
      </c>
      <c r="Z2412" t="s">
        <v>219</v>
      </c>
      <c r="AC2412">
        <v>0</v>
      </c>
      <c r="AE2412">
        <v>0</v>
      </c>
      <c r="AI2412" t="s">
        <v>220</v>
      </c>
      <c r="AJ2412" t="s">
        <v>221</v>
      </c>
      <c r="AK2412" s="15">
        <v>38134</v>
      </c>
      <c r="AL2412">
        <v>21702.52</v>
      </c>
      <c r="AM2412">
        <f t="shared" si="111"/>
        <v>54</v>
      </c>
      <c r="AN2412" t="str">
        <f t="shared" si="112"/>
        <v>54-58</v>
      </c>
      <c r="AO2412" t="str">
        <f t="shared" si="113"/>
        <v>20.000 ou mais</v>
      </c>
    </row>
    <row r="2413" spans="1:41" x14ac:dyDescent="0.25">
      <c r="A2413" t="s">
        <v>8187</v>
      </c>
      <c r="B2413" t="s">
        <v>207</v>
      </c>
      <c r="C2413">
        <v>413366</v>
      </c>
      <c r="D2413">
        <v>32124295691</v>
      </c>
      <c r="E2413" t="s">
        <v>8188</v>
      </c>
      <c r="F2413" t="s">
        <v>233</v>
      </c>
      <c r="G2413" t="s">
        <v>3381</v>
      </c>
      <c r="H2413" t="s">
        <v>211</v>
      </c>
      <c r="I2413" t="s">
        <v>212</v>
      </c>
      <c r="K2413" t="s">
        <v>213</v>
      </c>
      <c r="L2413" t="s">
        <v>6305</v>
      </c>
      <c r="M2413">
        <v>118</v>
      </c>
      <c r="N2413" t="s">
        <v>864</v>
      </c>
      <c r="O2413" t="s">
        <v>228</v>
      </c>
      <c r="P2413">
        <v>117</v>
      </c>
      <c r="Q2413" t="s">
        <v>865</v>
      </c>
      <c r="R2413" t="s">
        <v>228</v>
      </c>
      <c r="T2413" t="s">
        <v>462</v>
      </c>
      <c r="U2413" t="s">
        <v>9753</v>
      </c>
      <c r="V2413">
        <v>4</v>
      </c>
      <c r="W2413">
        <v>16</v>
      </c>
      <c r="X2413" t="s">
        <v>218</v>
      </c>
      <c r="Z2413" t="s">
        <v>219</v>
      </c>
      <c r="AC2413">
        <v>0</v>
      </c>
      <c r="AE2413">
        <v>0</v>
      </c>
      <c r="AI2413" t="s">
        <v>220</v>
      </c>
      <c r="AJ2413" t="s">
        <v>221</v>
      </c>
      <c r="AK2413" s="15">
        <v>32793</v>
      </c>
      <c r="AL2413">
        <v>3486.28</v>
      </c>
      <c r="AM2413">
        <f t="shared" si="111"/>
        <v>67</v>
      </c>
      <c r="AN2413" t="str">
        <f t="shared" si="112"/>
        <v>64-68</v>
      </c>
      <c r="AO2413" t="str">
        <f t="shared" si="113"/>
        <v>2.000 a 3.999</v>
      </c>
    </row>
    <row r="2414" spans="1:41" x14ac:dyDescent="0.25">
      <c r="A2414" t="s">
        <v>8189</v>
      </c>
      <c r="B2414" t="s">
        <v>207</v>
      </c>
      <c r="C2414">
        <v>3220117</v>
      </c>
      <c r="D2414">
        <v>7371609697</v>
      </c>
      <c r="E2414" t="s">
        <v>8190</v>
      </c>
      <c r="F2414" t="s">
        <v>233</v>
      </c>
      <c r="G2414" t="s">
        <v>8191</v>
      </c>
      <c r="H2414" t="s">
        <v>225</v>
      </c>
      <c r="I2414" t="s">
        <v>212</v>
      </c>
      <c r="K2414" t="s">
        <v>213</v>
      </c>
      <c r="M2414">
        <v>1172</v>
      </c>
      <c r="N2414" t="s">
        <v>1458</v>
      </c>
      <c r="O2414" t="s">
        <v>669</v>
      </c>
      <c r="P2414">
        <v>944</v>
      </c>
      <c r="Q2414" t="s">
        <v>313</v>
      </c>
      <c r="R2414" t="s">
        <v>215</v>
      </c>
      <c r="T2414" t="s">
        <v>217</v>
      </c>
      <c r="U2414" t="s">
        <v>9756</v>
      </c>
      <c r="V2414">
        <v>2</v>
      </c>
      <c r="W2414">
        <v>2</v>
      </c>
      <c r="X2414" t="s">
        <v>218</v>
      </c>
      <c r="Z2414" t="s">
        <v>219</v>
      </c>
      <c r="AC2414">
        <v>0</v>
      </c>
      <c r="AE2414">
        <v>0</v>
      </c>
      <c r="AI2414" t="s">
        <v>220</v>
      </c>
      <c r="AJ2414" t="s">
        <v>221</v>
      </c>
      <c r="AK2414" s="15">
        <v>44218</v>
      </c>
      <c r="AL2414">
        <v>5867.05</v>
      </c>
      <c r="AM2414">
        <f t="shared" si="111"/>
        <v>30</v>
      </c>
      <c r="AN2414" t="str">
        <f t="shared" si="112"/>
        <v>29-33</v>
      </c>
      <c r="AO2414" t="str">
        <f t="shared" si="113"/>
        <v>4.000 a 5.999</v>
      </c>
    </row>
    <row r="2415" spans="1:41" x14ac:dyDescent="0.25">
      <c r="A2415" t="s">
        <v>8192</v>
      </c>
      <c r="B2415" t="s">
        <v>207</v>
      </c>
      <c r="C2415">
        <v>1755130</v>
      </c>
      <c r="D2415">
        <v>6056320650</v>
      </c>
      <c r="E2415" t="s">
        <v>8193</v>
      </c>
      <c r="F2415" t="s">
        <v>233</v>
      </c>
      <c r="G2415" t="s">
        <v>8194</v>
      </c>
      <c r="H2415" t="s">
        <v>225</v>
      </c>
      <c r="I2415" t="s">
        <v>212</v>
      </c>
      <c r="K2415" t="s">
        <v>317</v>
      </c>
      <c r="M2415">
        <v>1202</v>
      </c>
      <c r="N2415" t="s">
        <v>5179</v>
      </c>
      <c r="O2415" t="s">
        <v>215</v>
      </c>
      <c r="P2415">
        <v>944</v>
      </c>
      <c r="Q2415" t="s">
        <v>313</v>
      </c>
      <c r="R2415" t="s">
        <v>215</v>
      </c>
      <c r="T2415" t="s">
        <v>230</v>
      </c>
      <c r="U2415" t="s">
        <v>9756</v>
      </c>
      <c r="V2415">
        <v>4</v>
      </c>
      <c r="W2415">
        <v>9</v>
      </c>
      <c r="X2415" t="s">
        <v>218</v>
      </c>
      <c r="Z2415" t="s">
        <v>219</v>
      </c>
      <c r="AC2415">
        <v>26235</v>
      </c>
      <c r="AD2415" t="s">
        <v>1568</v>
      </c>
      <c r="AE2415">
        <v>0</v>
      </c>
      <c r="AI2415" t="s">
        <v>220</v>
      </c>
      <c r="AJ2415" t="s">
        <v>221</v>
      </c>
      <c r="AK2415" s="15">
        <v>44624</v>
      </c>
      <c r="AL2415">
        <v>9679.66</v>
      </c>
      <c r="AM2415">
        <f t="shared" si="111"/>
        <v>40</v>
      </c>
      <c r="AN2415" t="str">
        <f t="shared" si="112"/>
        <v>39-43</v>
      </c>
      <c r="AO2415" t="str">
        <f t="shared" si="113"/>
        <v>8.000 a 9.999</v>
      </c>
    </row>
    <row r="2416" spans="1:41" x14ac:dyDescent="0.25">
      <c r="A2416" t="s">
        <v>8195</v>
      </c>
      <c r="B2416" t="s">
        <v>207</v>
      </c>
      <c r="C2416">
        <v>2270875</v>
      </c>
      <c r="D2416">
        <v>5043104619</v>
      </c>
      <c r="E2416" t="s">
        <v>8196</v>
      </c>
      <c r="F2416" t="s">
        <v>233</v>
      </c>
      <c r="G2416" t="s">
        <v>8197</v>
      </c>
      <c r="H2416" t="s">
        <v>211</v>
      </c>
      <c r="I2416" t="s">
        <v>212</v>
      </c>
      <c r="K2416" t="s">
        <v>213</v>
      </c>
      <c r="M2416">
        <v>118</v>
      </c>
      <c r="N2416" t="s">
        <v>864</v>
      </c>
      <c r="O2416" t="s">
        <v>228</v>
      </c>
      <c r="P2416">
        <v>117</v>
      </c>
      <c r="Q2416" t="s">
        <v>865</v>
      </c>
      <c r="R2416" t="s">
        <v>228</v>
      </c>
      <c r="T2416" t="s">
        <v>252</v>
      </c>
      <c r="U2416" t="s">
        <v>9754</v>
      </c>
      <c r="V2416">
        <v>4</v>
      </c>
      <c r="W2416">
        <v>5</v>
      </c>
      <c r="X2416" t="s">
        <v>218</v>
      </c>
      <c r="Z2416" t="s">
        <v>219</v>
      </c>
      <c r="AC2416">
        <v>0</v>
      </c>
      <c r="AE2416">
        <v>0</v>
      </c>
      <c r="AI2416" t="s">
        <v>220</v>
      </c>
      <c r="AJ2416" t="s">
        <v>221</v>
      </c>
      <c r="AK2416" s="15">
        <v>42377</v>
      </c>
      <c r="AL2416">
        <v>3178</v>
      </c>
      <c r="AM2416">
        <f t="shared" si="111"/>
        <v>39</v>
      </c>
      <c r="AN2416" t="str">
        <f t="shared" si="112"/>
        <v>39-43</v>
      </c>
      <c r="AO2416" t="str">
        <f t="shared" si="113"/>
        <v>2.000 a 3.999</v>
      </c>
    </row>
    <row r="2417" spans="1:41" x14ac:dyDescent="0.25">
      <c r="A2417" t="s">
        <v>8198</v>
      </c>
      <c r="B2417" t="s">
        <v>207</v>
      </c>
      <c r="C2417">
        <v>1054723</v>
      </c>
      <c r="D2417">
        <v>98491695249</v>
      </c>
      <c r="E2417" t="s">
        <v>8199</v>
      </c>
      <c r="F2417" t="s">
        <v>233</v>
      </c>
      <c r="G2417" t="s">
        <v>8200</v>
      </c>
      <c r="H2417" t="s">
        <v>225</v>
      </c>
      <c r="I2417" t="s">
        <v>212</v>
      </c>
      <c r="K2417" t="s">
        <v>213</v>
      </c>
      <c r="M2417">
        <v>585</v>
      </c>
      <c r="N2417" t="s">
        <v>1033</v>
      </c>
      <c r="O2417" t="s">
        <v>215</v>
      </c>
      <c r="P2417">
        <v>585</v>
      </c>
      <c r="Q2417" t="s">
        <v>1033</v>
      </c>
      <c r="R2417" t="s">
        <v>215</v>
      </c>
      <c r="T2417" t="s">
        <v>252</v>
      </c>
      <c r="U2417" t="s">
        <v>9755</v>
      </c>
      <c r="V2417">
        <v>3</v>
      </c>
      <c r="W2417">
        <v>3</v>
      </c>
      <c r="X2417" t="s">
        <v>218</v>
      </c>
      <c r="Z2417" t="s">
        <v>219</v>
      </c>
      <c r="AC2417">
        <v>26282</v>
      </c>
      <c r="AD2417" t="s">
        <v>1751</v>
      </c>
      <c r="AE2417">
        <v>0</v>
      </c>
      <c r="AI2417" t="s">
        <v>220</v>
      </c>
      <c r="AJ2417" t="s">
        <v>221</v>
      </c>
      <c r="AK2417" s="15">
        <v>43840</v>
      </c>
      <c r="AL2417">
        <v>3835.34</v>
      </c>
      <c r="AM2417">
        <f t="shared" si="111"/>
        <v>31</v>
      </c>
      <c r="AN2417" t="str">
        <f t="shared" si="112"/>
        <v>29-33</v>
      </c>
      <c r="AO2417" t="str">
        <f t="shared" si="113"/>
        <v>2.000 a 3.999</v>
      </c>
    </row>
    <row r="2418" spans="1:41" x14ac:dyDescent="0.25">
      <c r="A2418" t="s">
        <v>8201</v>
      </c>
      <c r="B2418" t="s">
        <v>239</v>
      </c>
      <c r="C2418">
        <v>1939392</v>
      </c>
      <c r="D2418">
        <v>5623688683</v>
      </c>
      <c r="E2418" t="s">
        <v>8202</v>
      </c>
      <c r="F2418" t="s">
        <v>233</v>
      </c>
      <c r="G2418" t="s">
        <v>8203</v>
      </c>
      <c r="H2418" t="s">
        <v>287</v>
      </c>
      <c r="I2418" t="s">
        <v>212</v>
      </c>
      <c r="K2418" t="s">
        <v>213</v>
      </c>
      <c r="M2418">
        <v>743</v>
      </c>
      <c r="N2418" t="s">
        <v>282</v>
      </c>
      <c r="O2418" t="s">
        <v>283</v>
      </c>
      <c r="P2418">
        <v>743</v>
      </c>
      <c r="Q2418" t="s">
        <v>282</v>
      </c>
      <c r="R2418" t="s">
        <v>283</v>
      </c>
      <c r="T2418" t="s">
        <v>230</v>
      </c>
      <c r="U2418" t="s">
        <v>9755</v>
      </c>
      <c r="V2418">
        <v>4</v>
      </c>
      <c r="W2418">
        <v>8</v>
      </c>
      <c r="X2418" t="s">
        <v>381</v>
      </c>
      <c r="Z2418" t="s">
        <v>219</v>
      </c>
      <c r="AB2418" t="s">
        <v>382</v>
      </c>
      <c r="AC2418">
        <v>0</v>
      </c>
      <c r="AE2418">
        <v>26443</v>
      </c>
      <c r="AF2418" t="s">
        <v>383</v>
      </c>
      <c r="AG2418" t="s">
        <v>8204</v>
      </c>
      <c r="AH2418" t="s">
        <v>219</v>
      </c>
      <c r="AI2418" t="s">
        <v>220</v>
      </c>
      <c r="AJ2418" t="s">
        <v>221</v>
      </c>
      <c r="AK2418" s="15">
        <v>41031</v>
      </c>
      <c r="AL2418">
        <v>5650.74</v>
      </c>
      <c r="AM2418">
        <f t="shared" si="111"/>
        <v>40</v>
      </c>
      <c r="AN2418" t="str">
        <f t="shared" si="112"/>
        <v>39-43</v>
      </c>
      <c r="AO2418" t="str">
        <f t="shared" si="113"/>
        <v>4.000 a 5.999</v>
      </c>
    </row>
    <row r="2419" spans="1:41" x14ac:dyDescent="0.25">
      <c r="A2419" t="s">
        <v>8205</v>
      </c>
      <c r="B2419" t="s">
        <v>207</v>
      </c>
      <c r="C2419">
        <v>2658595</v>
      </c>
      <c r="D2419">
        <v>7683956660</v>
      </c>
      <c r="E2419" t="s">
        <v>8206</v>
      </c>
      <c r="F2419" t="s">
        <v>233</v>
      </c>
      <c r="G2419" t="s">
        <v>8207</v>
      </c>
      <c r="H2419" t="s">
        <v>225</v>
      </c>
      <c r="I2419" t="s">
        <v>212</v>
      </c>
      <c r="K2419" t="s">
        <v>213</v>
      </c>
      <c r="L2419" t="s">
        <v>235</v>
      </c>
      <c r="M2419">
        <v>930</v>
      </c>
      <c r="N2419" t="s">
        <v>2625</v>
      </c>
      <c r="O2419" t="s">
        <v>237</v>
      </c>
      <c r="P2419">
        <v>581</v>
      </c>
      <c r="Q2419" t="s">
        <v>455</v>
      </c>
      <c r="R2419" t="s">
        <v>228</v>
      </c>
      <c r="T2419" t="s">
        <v>217</v>
      </c>
      <c r="U2419" t="s">
        <v>9755</v>
      </c>
      <c r="V2419">
        <v>3</v>
      </c>
      <c r="W2419">
        <v>3</v>
      </c>
      <c r="X2419" t="s">
        <v>218</v>
      </c>
      <c r="Z2419" t="s">
        <v>219</v>
      </c>
      <c r="AC2419">
        <v>0</v>
      </c>
      <c r="AE2419">
        <v>0</v>
      </c>
      <c r="AI2419" t="s">
        <v>220</v>
      </c>
      <c r="AJ2419" t="s">
        <v>221</v>
      </c>
      <c r="AK2419" s="15">
        <v>43734</v>
      </c>
      <c r="AL2419">
        <v>3707.09</v>
      </c>
      <c r="AM2419">
        <f t="shared" si="111"/>
        <v>37</v>
      </c>
      <c r="AN2419" t="str">
        <f t="shared" si="112"/>
        <v>34-38</v>
      </c>
      <c r="AO2419" t="str">
        <f t="shared" si="113"/>
        <v>2.000 a 3.999</v>
      </c>
    </row>
    <row r="2420" spans="1:41" x14ac:dyDescent="0.25">
      <c r="A2420" t="s">
        <v>8208</v>
      </c>
      <c r="B2420" t="s">
        <v>207</v>
      </c>
      <c r="C2420">
        <v>1008924</v>
      </c>
      <c r="D2420">
        <v>7421764607</v>
      </c>
      <c r="E2420" t="s">
        <v>8209</v>
      </c>
      <c r="F2420" t="s">
        <v>233</v>
      </c>
      <c r="G2420" t="s">
        <v>765</v>
      </c>
      <c r="H2420" t="s">
        <v>287</v>
      </c>
      <c r="I2420" t="s">
        <v>212</v>
      </c>
      <c r="K2420" t="s">
        <v>213</v>
      </c>
      <c r="M2420">
        <v>719</v>
      </c>
      <c r="N2420" t="s">
        <v>474</v>
      </c>
      <c r="O2420" t="s">
        <v>228</v>
      </c>
      <c r="P2420">
        <v>581</v>
      </c>
      <c r="Q2420" t="s">
        <v>455</v>
      </c>
      <c r="R2420" t="s">
        <v>228</v>
      </c>
      <c r="T2420" t="s">
        <v>217</v>
      </c>
      <c r="U2420" t="s">
        <v>9756</v>
      </c>
      <c r="V2420">
        <v>4</v>
      </c>
      <c r="W2420">
        <v>6</v>
      </c>
      <c r="X2420" t="s">
        <v>218</v>
      </c>
      <c r="Z2420" t="s">
        <v>219</v>
      </c>
      <c r="AC2420">
        <v>0</v>
      </c>
      <c r="AE2420">
        <v>0</v>
      </c>
      <c r="AI2420" t="s">
        <v>220</v>
      </c>
      <c r="AJ2420" t="s">
        <v>221</v>
      </c>
      <c r="AK2420" s="15">
        <v>41680</v>
      </c>
      <c r="AL2420">
        <v>7380.95</v>
      </c>
      <c r="AM2420">
        <f t="shared" si="111"/>
        <v>37</v>
      </c>
      <c r="AN2420" t="str">
        <f t="shared" si="112"/>
        <v>34-38</v>
      </c>
      <c r="AO2420" t="str">
        <f t="shared" si="113"/>
        <v>6.000 a 7.999</v>
      </c>
    </row>
    <row r="2421" spans="1:41" x14ac:dyDescent="0.25">
      <c r="A2421" t="s">
        <v>8210</v>
      </c>
      <c r="B2421" t="s">
        <v>239</v>
      </c>
      <c r="C2421">
        <v>1905358</v>
      </c>
      <c r="D2421">
        <v>1393318673</v>
      </c>
      <c r="E2421" t="s">
        <v>5452</v>
      </c>
      <c r="F2421" t="s">
        <v>233</v>
      </c>
      <c r="G2421" t="s">
        <v>8211</v>
      </c>
      <c r="H2421" t="s">
        <v>225</v>
      </c>
      <c r="I2421" t="s">
        <v>212</v>
      </c>
      <c r="K2421" t="s">
        <v>213</v>
      </c>
      <c r="M2421">
        <v>769</v>
      </c>
      <c r="N2421" t="s">
        <v>288</v>
      </c>
      <c r="O2421" t="s">
        <v>283</v>
      </c>
      <c r="P2421">
        <v>746</v>
      </c>
      <c r="Q2421" t="s">
        <v>289</v>
      </c>
      <c r="R2421" t="s">
        <v>283</v>
      </c>
      <c r="T2421" t="s">
        <v>252</v>
      </c>
      <c r="U2421" t="s">
        <v>9755</v>
      </c>
      <c r="V2421">
        <v>4</v>
      </c>
      <c r="W2421">
        <v>8</v>
      </c>
      <c r="X2421" t="s">
        <v>218</v>
      </c>
      <c r="Z2421" t="s">
        <v>219</v>
      </c>
      <c r="AC2421">
        <v>0</v>
      </c>
      <c r="AE2421">
        <v>0</v>
      </c>
      <c r="AI2421" t="s">
        <v>220</v>
      </c>
      <c r="AJ2421" t="s">
        <v>291</v>
      </c>
      <c r="AK2421" s="15">
        <v>40898</v>
      </c>
      <c r="AL2421">
        <v>5720.59</v>
      </c>
      <c r="AM2421">
        <f t="shared" si="111"/>
        <v>39</v>
      </c>
      <c r="AN2421" t="str">
        <f t="shared" si="112"/>
        <v>39-43</v>
      </c>
      <c r="AO2421" t="str">
        <f t="shared" si="113"/>
        <v>4.000 a 5.999</v>
      </c>
    </row>
    <row r="2422" spans="1:41" x14ac:dyDescent="0.25">
      <c r="A2422" t="s">
        <v>8212</v>
      </c>
      <c r="B2422" t="s">
        <v>207</v>
      </c>
      <c r="C2422">
        <v>1738682</v>
      </c>
      <c r="D2422">
        <v>5134163669</v>
      </c>
      <c r="E2422" t="s">
        <v>6769</v>
      </c>
      <c r="F2422" t="s">
        <v>233</v>
      </c>
      <c r="G2422" t="s">
        <v>8213</v>
      </c>
      <c r="H2422" t="s">
        <v>225</v>
      </c>
      <c r="I2422" t="s">
        <v>212</v>
      </c>
      <c r="K2422" t="s">
        <v>213</v>
      </c>
      <c r="M2422">
        <v>1244</v>
      </c>
      <c r="N2422" t="s">
        <v>493</v>
      </c>
      <c r="O2422" t="s">
        <v>215</v>
      </c>
      <c r="P2422">
        <v>247</v>
      </c>
      <c r="Q2422" t="s">
        <v>940</v>
      </c>
      <c r="R2422" t="s">
        <v>215</v>
      </c>
      <c r="T2422" t="s">
        <v>263</v>
      </c>
      <c r="U2422" t="s">
        <v>9756</v>
      </c>
      <c r="V2422">
        <v>4</v>
      </c>
      <c r="W2422">
        <v>9</v>
      </c>
      <c r="X2422" t="s">
        <v>218</v>
      </c>
      <c r="Z2422" t="s">
        <v>219</v>
      </c>
      <c r="AC2422">
        <v>0</v>
      </c>
      <c r="AE2422">
        <v>0</v>
      </c>
      <c r="AI2422" t="s">
        <v>220</v>
      </c>
      <c r="AJ2422" t="s">
        <v>221</v>
      </c>
      <c r="AK2422" s="15">
        <v>40141</v>
      </c>
      <c r="AL2422">
        <v>11144.35</v>
      </c>
      <c r="AM2422">
        <f t="shared" si="111"/>
        <v>40</v>
      </c>
      <c r="AN2422" t="str">
        <f t="shared" si="112"/>
        <v>39-43</v>
      </c>
      <c r="AO2422" t="str">
        <f t="shared" si="113"/>
        <v>10.000 a 11.999</v>
      </c>
    </row>
    <row r="2423" spans="1:41" x14ac:dyDescent="0.25">
      <c r="A2423" t="s">
        <v>8214</v>
      </c>
      <c r="B2423" t="s">
        <v>207</v>
      </c>
      <c r="C2423">
        <v>1476414</v>
      </c>
      <c r="D2423">
        <v>20090241843</v>
      </c>
      <c r="E2423" t="s">
        <v>8215</v>
      </c>
      <c r="F2423" t="s">
        <v>233</v>
      </c>
      <c r="G2423" t="s">
        <v>8216</v>
      </c>
      <c r="H2423" t="s">
        <v>225</v>
      </c>
      <c r="I2423" t="s">
        <v>212</v>
      </c>
      <c r="K2423" t="s">
        <v>317</v>
      </c>
      <c r="L2423" t="s">
        <v>655</v>
      </c>
      <c r="M2423">
        <v>943</v>
      </c>
      <c r="N2423" t="s">
        <v>5400</v>
      </c>
      <c r="O2423" t="s">
        <v>215</v>
      </c>
      <c r="P2423">
        <v>29</v>
      </c>
      <c r="Q2423" t="s">
        <v>229</v>
      </c>
      <c r="R2423" t="s">
        <v>215</v>
      </c>
      <c r="T2423" t="s">
        <v>217</v>
      </c>
      <c r="U2423" t="s">
        <v>9755</v>
      </c>
      <c r="V2423">
        <v>3</v>
      </c>
      <c r="W2423">
        <v>12</v>
      </c>
      <c r="X2423" t="s">
        <v>218</v>
      </c>
      <c r="Z2423" t="s">
        <v>219</v>
      </c>
      <c r="AC2423">
        <v>0</v>
      </c>
      <c r="AE2423">
        <v>0</v>
      </c>
      <c r="AI2423" t="s">
        <v>220</v>
      </c>
      <c r="AJ2423" t="s">
        <v>221</v>
      </c>
      <c r="AK2423" s="15">
        <v>38287</v>
      </c>
      <c r="AL2423">
        <v>6206.37</v>
      </c>
      <c r="AM2423">
        <f t="shared" si="111"/>
        <v>44</v>
      </c>
      <c r="AN2423" t="str">
        <f t="shared" si="112"/>
        <v>44-48</v>
      </c>
      <c r="AO2423" t="str">
        <f t="shared" si="113"/>
        <v>6.000 a 7.999</v>
      </c>
    </row>
    <row r="2424" spans="1:41" x14ac:dyDescent="0.25">
      <c r="A2424" t="s">
        <v>8217</v>
      </c>
      <c r="B2424" t="s">
        <v>239</v>
      </c>
      <c r="C2424">
        <v>1810786</v>
      </c>
      <c r="D2424">
        <v>720134510</v>
      </c>
      <c r="E2424" t="s">
        <v>8218</v>
      </c>
      <c r="F2424" t="s">
        <v>233</v>
      </c>
      <c r="G2424" t="s">
        <v>8219</v>
      </c>
      <c r="H2424" t="s">
        <v>225</v>
      </c>
      <c r="I2424" t="s">
        <v>212</v>
      </c>
      <c r="K2424" t="s">
        <v>213</v>
      </c>
      <c r="M2424">
        <v>498</v>
      </c>
      <c r="N2424" t="s">
        <v>423</v>
      </c>
      <c r="O2424" t="s">
        <v>244</v>
      </c>
      <c r="P2424">
        <v>211</v>
      </c>
      <c r="Q2424" t="s">
        <v>245</v>
      </c>
      <c r="R2424" t="s">
        <v>244</v>
      </c>
      <c r="T2424" t="s">
        <v>252</v>
      </c>
      <c r="U2424" t="s">
        <v>9755</v>
      </c>
      <c r="V2424">
        <v>4</v>
      </c>
      <c r="W2424">
        <v>8</v>
      </c>
      <c r="X2424" t="s">
        <v>218</v>
      </c>
      <c r="Z2424" t="s">
        <v>219</v>
      </c>
      <c r="AC2424">
        <v>26350</v>
      </c>
      <c r="AD2424" t="s">
        <v>3530</v>
      </c>
      <c r="AE2424">
        <v>0</v>
      </c>
      <c r="AI2424" t="s">
        <v>220</v>
      </c>
      <c r="AJ2424" t="s">
        <v>221</v>
      </c>
      <c r="AK2424" s="15">
        <v>40645</v>
      </c>
      <c r="AL2424">
        <v>4843.0200000000004</v>
      </c>
      <c r="AM2424">
        <f t="shared" si="111"/>
        <v>41</v>
      </c>
      <c r="AN2424" t="str">
        <f t="shared" si="112"/>
        <v>39-43</v>
      </c>
      <c r="AO2424" t="str">
        <f t="shared" si="113"/>
        <v>4.000 a 5.999</v>
      </c>
    </row>
    <row r="2425" spans="1:41" x14ac:dyDescent="0.25">
      <c r="A2425" t="s">
        <v>8220</v>
      </c>
      <c r="B2425" t="s">
        <v>207</v>
      </c>
      <c r="C2425">
        <v>1122447</v>
      </c>
      <c r="D2425">
        <v>6629510690</v>
      </c>
      <c r="E2425" t="s">
        <v>8221</v>
      </c>
      <c r="F2425" t="s">
        <v>233</v>
      </c>
      <c r="G2425" t="s">
        <v>8222</v>
      </c>
      <c r="H2425" t="s">
        <v>335</v>
      </c>
      <c r="I2425" t="s">
        <v>212</v>
      </c>
      <c r="K2425" t="s">
        <v>581</v>
      </c>
      <c r="M2425">
        <v>575</v>
      </c>
      <c r="N2425" t="s">
        <v>8223</v>
      </c>
      <c r="O2425" t="s">
        <v>362</v>
      </c>
      <c r="P2425">
        <v>314</v>
      </c>
      <c r="Q2425" t="s">
        <v>641</v>
      </c>
      <c r="R2425" t="s">
        <v>362</v>
      </c>
      <c r="T2425" t="s">
        <v>217</v>
      </c>
      <c r="U2425" t="s">
        <v>9755</v>
      </c>
      <c r="V2425">
        <v>1</v>
      </c>
      <c r="W2425">
        <v>1</v>
      </c>
      <c r="X2425" t="s">
        <v>218</v>
      </c>
      <c r="Z2425" t="s">
        <v>219</v>
      </c>
      <c r="AC2425">
        <v>0</v>
      </c>
      <c r="AE2425">
        <v>0</v>
      </c>
      <c r="AI2425" t="s">
        <v>220</v>
      </c>
      <c r="AJ2425" t="s">
        <v>221</v>
      </c>
      <c r="AK2425" s="15">
        <v>44746</v>
      </c>
      <c r="AL2425">
        <v>3283.8</v>
      </c>
      <c r="AM2425">
        <f t="shared" si="111"/>
        <v>39</v>
      </c>
      <c r="AN2425" t="str">
        <f t="shared" si="112"/>
        <v>39-43</v>
      </c>
      <c r="AO2425" t="str">
        <f t="shared" si="113"/>
        <v>2.000 a 3.999</v>
      </c>
    </row>
    <row r="2426" spans="1:41" x14ac:dyDescent="0.25">
      <c r="A2426" t="s">
        <v>8224</v>
      </c>
      <c r="B2426" t="s">
        <v>239</v>
      </c>
      <c r="C2426">
        <v>2218949</v>
      </c>
      <c r="D2426">
        <v>77373413668</v>
      </c>
      <c r="E2426" t="s">
        <v>8225</v>
      </c>
      <c r="F2426" t="s">
        <v>233</v>
      </c>
      <c r="G2426" t="s">
        <v>8226</v>
      </c>
      <c r="H2426" t="s">
        <v>225</v>
      </c>
      <c r="I2426" t="s">
        <v>212</v>
      </c>
      <c r="K2426" t="s">
        <v>213</v>
      </c>
      <c r="L2426" t="s">
        <v>8227</v>
      </c>
      <c r="M2426">
        <v>771</v>
      </c>
      <c r="N2426" t="s">
        <v>303</v>
      </c>
      <c r="O2426" t="s">
        <v>283</v>
      </c>
      <c r="P2426">
        <v>746</v>
      </c>
      <c r="Q2426" t="s">
        <v>289</v>
      </c>
      <c r="R2426" t="s">
        <v>283</v>
      </c>
      <c r="T2426" t="s">
        <v>230</v>
      </c>
      <c r="U2426" t="s">
        <v>9756</v>
      </c>
      <c r="V2426">
        <v>4</v>
      </c>
      <c r="W2426">
        <v>13</v>
      </c>
      <c r="X2426" t="s">
        <v>218</v>
      </c>
      <c r="Z2426" t="s">
        <v>219</v>
      </c>
      <c r="AC2426">
        <v>0</v>
      </c>
      <c r="AE2426">
        <v>0</v>
      </c>
      <c r="AI2426" t="s">
        <v>220</v>
      </c>
      <c r="AJ2426" t="s">
        <v>221</v>
      </c>
      <c r="AK2426" s="15">
        <v>38138</v>
      </c>
      <c r="AL2426">
        <v>25283.91</v>
      </c>
      <c r="AM2426">
        <f t="shared" si="111"/>
        <v>51</v>
      </c>
      <c r="AN2426" t="str">
        <f t="shared" si="112"/>
        <v>49-53</v>
      </c>
      <c r="AO2426" t="str">
        <f t="shared" si="113"/>
        <v>20.000 ou mais</v>
      </c>
    </row>
    <row r="2427" spans="1:41" x14ac:dyDescent="0.25">
      <c r="A2427" t="s">
        <v>8228</v>
      </c>
      <c r="B2427" t="s">
        <v>207</v>
      </c>
      <c r="C2427">
        <v>1918065</v>
      </c>
      <c r="D2427">
        <v>6373636631</v>
      </c>
      <c r="E2427" t="s">
        <v>8229</v>
      </c>
      <c r="F2427" t="s">
        <v>233</v>
      </c>
      <c r="G2427" t="s">
        <v>8230</v>
      </c>
      <c r="H2427" t="s">
        <v>225</v>
      </c>
      <c r="I2427" t="s">
        <v>212</v>
      </c>
      <c r="K2427" t="s">
        <v>213</v>
      </c>
      <c r="M2427">
        <v>356</v>
      </c>
      <c r="N2427" t="s">
        <v>1214</v>
      </c>
      <c r="O2427" t="s">
        <v>215</v>
      </c>
      <c r="P2427">
        <v>356</v>
      </c>
      <c r="Q2427" t="s">
        <v>1214</v>
      </c>
      <c r="R2427" t="s">
        <v>215</v>
      </c>
      <c r="T2427" t="s">
        <v>230</v>
      </c>
      <c r="U2427" t="s">
        <v>9755</v>
      </c>
      <c r="V2427">
        <v>4</v>
      </c>
      <c r="W2427">
        <v>8</v>
      </c>
      <c r="X2427" t="s">
        <v>218</v>
      </c>
      <c r="Z2427" t="s">
        <v>219</v>
      </c>
      <c r="AC2427">
        <v>0</v>
      </c>
      <c r="AE2427">
        <v>0</v>
      </c>
      <c r="AI2427" t="s">
        <v>220</v>
      </c>
      <c r="AJ2427" t="s">
        <v>221</v>
      </c>
      <c r="AK2427" s="15">
        <v>40949</v>
      </c>
      <c r="AL2427">
        <v>5811.63</v>
      </c>
      <c r="AM2427">
        <f t="shared" si="111"/>
        <v>37</v>
      </c>
      <c r="AN2427" t="str">
        <f t="shared" si="112"/>
        <v>34-38</v>
      </c>
      <c r="AO2427" t="str">
        <f t="shared" si="113"/>
        <v>4.000 a 5.999</v>
      </c>
    </row>
    <row r="2428" spans="1:41" x14ac:dyDescent="0.25">
      <c r="A2428" t="s">
        <v>8231</v>
      </c>
      <c r="B2428" t="s">
        <v>207</v>
      </c>
      <c r="C2428">
        <v>1738672</v>
      </c>
      <c r="D2428">
        <v>4503427601</v>
      </c>
      <c r="E2428" t="s">
        <v>8232</v>
      </c>
      <c r="F2428" t="s">
        <v>233</v>
      </c>
      <c r="G2428" t="s">
        <v>8233</v>
      </c>
      <c r="H2428" t="s">
        <v>335</v>
      </c>
      <c r="I2428" t="s">
        <v>212</v>
      </c>
      <c r="K2428" t="s">
        <v>213</v>
      </c>
      <c r="M2428">
        <v>886</v>
      </c>
      <c r="N2428" t="s">
        <v>2450</v>
      </c>
      <c r="O2428" t="s">
        <v>215</v>
      </c>
      <c r="P2428">
        <v>585</v>
      </c>
      <c r="Q2428" t="s">
        <v>1033</v>
      </c>
      <c r="R2428" t="s">
        <v>215</v>
      </c>
      <c r="T2428" t="s">
        <v>217</v>
      </c>
      <c r="U2428" t="s">
        <v>9755</v>
      </c>
      <c r="V2428">
        <v>4</v>
      </c>
      <c r="W2428">
        <v>9</v>
      </c>
      <c r="X2428" t="s">
        <v>218</v>
      </c>
      <c r="Z2428" t="s">
        <v>219</v>
      </c>
      <c r="AC2428">
        <v>0</v>
      </c>
      <c r="AE2428">
        <v>0</v>
      </c>
      <c r="AI2428" t="s">
        <v>220</v>
      </c>
      <c r="AJ2428" t="s">
        <v>221</v>
      </c>
      <c r="AK2428" s="15">
        <v>40141</v>
      </c>
      <c r="AL2428">
        <v>5006.68</v>
      </c>
      <c r="AM2428">
        <f t="shared" si="111"/>
        <v>42</v>
      </c>
      <c r="AN2428" t="str">
        <f t="shared" si="112"/>
        <v>39-43</v>
      </c>
      <c r="AO2428" t="str">
        <f t="shared" si="113"/>
        <v>4.000 a 5.999</v>
      </c>
    </row>
    <row r="2429" spans="1:41" x14ac:dyDescent="0.25">
      <c r="A2429" t="s">
        <v>8234</v>
      </c>
      <c r="B2429" t="s">
        <v>207</v>
      </c>
      <c r="C2429">
        <v>1652967</v>
      </c>
      <c r="D2429">
        <v>3615994639</v>
      </c>
      <c r="E2429" t="s">
        <v>8235</v>
      </c>
      <c r="F2429" t="s">
        <v>233</v>
      </c>
      <c r="G2429" t="s">
        <v>8236</v>
      </c>
      <c r="H2429" t="s">
        <v>287</v>
      </c>
      <c r="I2429" t="s">
        <v>212</v>
      </c>
      <c r="K2429" t="s">
        <v>213</v>
      </c>
      <c r="L2429" t="s">
        <v>261</v>
      </c>
      <c r="M2429">
        <v>561</v>
      </c>
      <c r="N2429" t="s">
        <v>2496</v>
      </c>
      <c r="O2429" t="s">
        <v>215</v>
      </c>
      <c r="P2429">
        <v>363</v>
      </c>
      <c r="Q2429" t="s">
        <v>730</v>
      </c>
      <c r="R2429" t="s">
        <v>215</v>
      </c>
      <c r="T2429" t="s">
        <v>252</v>
      </c>
      <c r="U2429" t="s">
        <v>9755</v>
      </c>
      <c r="V2429">
        <v>4</v>
      </c>
      <c r="W2429">
        <v>10</v>
      </c>
      <c r="X2429" t="s">
        <v>218</v>
      </c>
      <c r="Z2429" t="s">
        <v>219</v>
      </c>
      <c r="AC2429">
        <v>0</v>
      </c>
      <c r="AE2429">
        <v>0</v>
      </c>
      <c r="AI2429" t="s">
        <v>220</v>
      </c>
      <c r="AJ2429" t="s">
        <v>221</v>
      </c>
      <c r="AK2429" s="15">
        <v>39680</v>
      </c>
      <c r="AL2429">
        <v>5886.5</v>
      </c>
      <c r="AM2429">
        <f t="shared" si="111"/>
        <v>43</v>
      </c>
      <c r="AN2429" t="str">
        <f t="shared" si="112"/>
        <v>39-43</v>
      </c>
      <c r="AO2429" t="str">
        <f t="shared" si="113"/>
        <v>4.000 a 5.999</v>
      </c>
    </row>
    <row r="2430" spans="1:41" x14ac:dyDescent="0.25">
      <c r="A2430" t="s">
        <v>8237</v>
      </c>
      <c r="B2430" t="s">
        <v>239</v>
      </c>
      <c r="C2430">
        <v>2372668</v>
      </c>
      <c r="D2430">
        <v>4023621609</v>
      </c>
      <c r="E2430" t="s">
        <v>8238</v>
      </c>
      <c r="F2430" t="s">
        <v>233</v>
      </c>
      <c r="G2430" t="s">
        <v>5349</v>
      </c>
      <c r="H2430" t="s">
        <v>225</v>
      </c>
      <c r="I2430" t="s">
        <v>212</v>
      </c>
      <c r="K2430" t="s">
        <v>213</v>
      </c>
      <c r="M2430">
        <v>773</v>
      </c>
      <c r="N2430" t="s">
        <v>558</v>
      </c>
      <c r="O2430" t="s">
        <v>283</v>
      </c>
      <c r="P2430">
        <v>746</v>
      </c>
      <c r="Q2430" t="s">
        <v>289</v>
      </c>
      <c r="R2430" t="s">
        <v>283</v>
      </c>
      <c r="T2430" t="s">
        <v>230</v>
      </c>
      <c r="U2430" t="s">
        <v>9756</v>
      </c>
      <c r="V2430">
        <v>4</v>
      </c>
      <c r="W2430">
        <v>8</v>
      </c>
      <c r="X2430" t="s">
        <v>218</v>
      </c>
      <c r="Z2430" t="s">
        <v>219</v>
      </c>
      <c r="AC2430">
        <v>0</v>
      </c>
      <c r="AE2430">
        <v>0</v>
      </c>
      <c r="AI2430" t="s">
        <v>220</v>
      </c>
      <c r="AJ2430" t="s">
        <v>221</v>
      </c>
      <c r="AK2430" s="15">
        <v>40817</v>
      </c>
      <c r="AL2430">
        <v>20023.91</v>
      </c>
      <c r="AM2430">
        <f t="shared" si="111"/>
        <v>44</v>
      </c>
      <c r="AN2430" t="str">
        <f t="shared" si="112"/>
        <v>44-48</v>
      </c>
      <c r="AO2430" t="str">
        <f t="shared" si="113"/>
        <v>20.000 ou mais</v>
      </c>
    </row>
    <row r="2431" spans="1:41" x14ac:dyDescent="0.25">
      <c r="A2431" t="s">
        <v>8239</v>
      </c>
      <c r="B2431" t="s">
        <v>239</v>
      </c>
      <c r="C2431">
        <v>2072235</v>
      </c>
      <c r="D2431">
        <v>5180762618</v>
      </c>
      <c r="E2431" t="s">
        <v>8240</v>
      </c>
      <c r="F2431" t="s">
        <v>233</v>
      </c>
      <c r="G2431" t="s">
        <v>8241</v>
      </c>
      <c r="H2431" t="s">
        <v>225</v>
      </c>
      <c r="I2431" t="s">
        <v>212</v>
      </c>
      <c r="K2431" t="s">
        <v>213</v>
      </c>
      <c r="M2431">
        <v>471</v>
      </c>
      <c r="N2431" t="s">
        <v>1130</v>
      </c>
      <c r="O2431" t="s">
        <v>244</v>
      </c>
      <c r="P2431">
        <v>211</v>
      </c>
      <c r="Q2431" t="s">
        <v>245</v>
      </c>
      <c r="R2431" t="s">
        <v>244</v>
      </c>
      <c r="T2431" t="s">
        <v>230</v>
      </c>
      <c r="U2431" t="s">
        <v>9754</v>
      </c>
      <c r="V2431">
        <v>4</v>
      </c>
      <c r="W2431">
        <v>7</v>
      </c>
      <c r="X2431" t="s">
        <v>218</v>
      </c>
      <c r="Z2431" t="s">
        <v>219</v>
      </c>
      <c r="AC2431">
        <v>0</v>
      </c>
      <c r="AE2431">
        <v>0</v>
      </c>
      <c r="AI2431" t="s">
        <v>220</v>
      </c>
      <c r="AJ2431" t="s">
        <v>221</v>
      </c>
      <c r="AK2431" s="15">
        <v>41583</v>
      </c>
      <c r="AL2431">
        <v>8150.07</v>
      </c>
      <c r="AM2431">
        <f t="shared" si="111"/>
        <v>41</v>
      </c>
      <c r="AN2431" t="str">
        <f t="shared" si="112"/>
        <v>39-43</v>
      </c>
      <c r="AO2431" t="str">
        <f t="shared" si="113"/>
        <v>8.000 a 9.999</v>
      </c>
    </row>
    <row r="2432" spans="1:41" x14ac:dyDescent="0.25">
      <c r="A2432" t="s">
        <v>8242</v>
      </c>
      <c r="B2432" t="s">
        <v>239</v>
      </c>
      <c r="C2432">
        <v>1988411</v>
      </c>
      <c r="D2432">
        <v>3753627623</v>
      </c>
      <c r="E2432" t="s">
        <v>8062</v>
      </c>
      <c r="F2432" t="s">
        <v>233</v>
      </c>
      <c r="G2432" t="s">
        <v>8243</v>
      </c>
      <c r="H2432" t="s">
        <v>225</v>
      </c>
      <c r="I2432" t="s">
        <v>212</v>
      </c>
      <c r="K2432" t="s">
        <v>213</v>
      </c>
      <c r="M2432">
        <v>483</v>
      </c>
      <c r="N2432" t="s">
        <v>562</v>
      </c>
      <c r="O2432" t="s">
        <v>244</v>
      </c>
      <c r="P2432">
        <v>211</v>
      </c>
      <c r="Q2432" t="s">
        <v>245</v>
      </c>
      <c r="R2432" t="s">
        <v>244</v>
      </c>
      <c r="T2432" t="s">
        <v>290</v>
      </c>
      <c r="U2432" t="s">
        <v>9755</v>
      </c>
      <c r="V2432">
        <v>3</v>
      </c>
      <c r="W2432">
        <v>7</v>
      </c>
      <c r="X2432" t="s">
        <v>218</v>
      </c>
      <c r="Z2432" t="s">
        <v>219</v>
      </c>
      <c r="AC2432">
        <v>0</v>
      </c>
      <c r="AE2432">
        <v>0</v>
      </c>
      <c r="AI2432" t="s">
        <v>220</v>
      </c>
      <c r="AJ2432" t="s">
        <v>221</v>
      </c>
      <c r="AK2432" s="15">
        <v>41281</v>
      </c>
      <c r="AL2432">
        <v>6781.16</v>
      </c>
      <c r="AM2432">
        <f t="shared" si="111"/>
        <v>42</v>
      </c>
      <c r="AN2432" t="str">
        <f t="shared" si="112"/>
        <v>39-43</v>
      </c>
      <c r="AO2432" t="str">
        <f t="shared" si="113"/>
        <v>6.000 a 7.999</v>
      </c>
    </row>
    <row r="2433" spans="1:41" x14ac:dyDescent="0.25">
      <c r="A2433" t="s">
        <v>8244</v>
      </c>
      <c r="B2433" t="s">
        <v>207</v>
      </c>
      <c r="C2433">
        <v>1648851</v>
      </c>
      <c r="D2433">
        <v>3631032609</v>
      </c>
      <c r="E2433" t="s">
        <v>8245</v>
      </c>
      <c r="F2433" t="s">
        <v>233</v>
      </c>
      <c r="G2433" t="s">
        <v>8246</v>
      </c>
      <c r="H2433" t="s">
        <v>225</v>
      </c>
      <c r="I2433" t="s">
        <v>212</v>
      </c>
      <c r="K2433" t="s">
        <v>213</v>
      </c>
      <c r="L2433" t="s">
        <v>367</v>
      </c>
      <c r="M2433">
        <v>1173</v>
      </c>
      <c r="N2433" t="s">
        <v>1508</v>
      </c>
      <c r="O2433" t="s">
        <v>434</v>
      </c>
      <c r="P2433">
        <v>581</v>
      </c>
      <c r="Q2433" t="s">
        <v>455</v>
      </c>
      <c r="R2433" t="s">
        <v>228</v>
      </c>
      <c r="T2433" t="s">
        <v>217</v>
      </c>
      <c r="U2433" t="s">
        <v>9755</v>
      </c>
      <c r="V2433">
        <v>4</v>
      </c>
      <c r="W2433">
        <v>10</v>
      </c>
      <c r="X2433" t="s">
        <v>218</v>
      </c>
      <c r="Z2433" t="s">
        <v>219</v>
      </c>
      <c r="AC2433">
        <v>0</v>
      </c>
      <c r="AE2433">
        <v>0</v>
      </c>
      <c r="AI2433" t="s">
        <v>220</v>
      </c>
      <c r="AJ2433" t="s">
        <v>221</v>
      </c>
      <c r="AK2433" s="15">
        <v>39680</v>
      </c>
      <c r="AL2433">
        <v>5305.34</v>
      </c>
      <c r="AM2433">
        <f t="shared" si="111"/>
        <v>44</v>
      </c>
      <c r="AN2433" t="str">
        <f t="shared" si="112"/>
        <v>44-48</v>
      </c>
      <c r="AO2433" t="str">
        <f t="shared" si="113"/>
        <v>4.000 a 5.999</v>
      </c>
    </row>
    <row r="2434" spans="1:41" x14ac:dyDescent="0.25">
      <c r="A2434" t="s">
        <v>8247</v>
      </c>
      <c r="B2434" t="s">
        <v>207</v>
      </c>
      <c r="C2434">
        <v>1752595</v>
      </c>
      <c r="D2434">
        <v>4004664659</v>
      </c>
      <c r="E2434" t="s">
        <v>8248</v>
      </c>
      <c r="F2434" t="s">
        <v>233</v>
      </c>
      <c r="G2434" t="s">
        <v>8249</v>
      </c>
      <c r="H2434" t="s">
        <v>211</v>
      </c>
      <c r="I2434" t="s">
        <v>212</v>
      </c>
      <c r="K2434" t="s">
        <v>213</v>
      </c>
      <c r="M2434">
        <v>141</v>
      </c>
      <c r="N2434" t="s">
        <v>1026</v>
      </c>
      <c r="O2434" t="s">
        <v>215</v>
      </c>
      <c r="P2434">
        <v>141</v>
      </c>
      <c r="Q2434" t="s">
        <v>1026</v>
      </c>
      <c r="R2434" t="s">
        <v>215</v>
      </c>
      <c r="T2434" t="s">
        <v>217</v>
      </c>
      <c r="U2434" t="s">
        <v>9755</v>
      </c>
      <c r="V2434">
        <v>4</v>
      </c>
      <c r="W2434">
        <v>9</v>
      </c>
      <c r="X2434" t="s">
        <v>218</v>
      </c>
      <c r="Z2434" t="s">
        <v>219</v>
      </c>
      <c r="AC2434">
        <v>0</v>
      </c>
      <c r="AE2434">
        <v>0</v>
      </c>
      <c r="AI2434" t="s">
        <v>220</v>
      </c>
      <c r="AJ2434" t="s">
        <v>221</v>
      </c>
      <c r="AK2434" s="15">
        <v>40204</v>
      </c>
      <c r="AL2434">
        <v>5006.68</v>
      </c>
      <c r="AM2434">
        <f t="shared" si="111"/>
        <v>43</v>
      </c>
      <c r="AN2434" t="str">
        <f t="shared" si="112"/>
        <v>39-43</v>
      </c>
      <c r="AO2434" t="str">
        <f t="shared" si="113"/>
        <v>4.000 a 5.999</v>
      </c>
    </row>
    <row r="2435" spans="1:41" x14ac:dyDescent="0.25">
      <c r="A2435" t="s">
        <v>8250</v>
      </c>
      <c r="B2435" t="s">
        <v>207</v>
      </c>
      <c r="C2435">
        <v>2276501</v>
      </c>
      <c r="D2435">
        <v>6164893666</v>
      </c>
      <c r="E2435" t="s">
        <v>8251</v>
      </c>
      <c r="F2435" t="s">
        <v>233</v>
      </c>
      <c r="G2435" t="s">
        <v>8252</v>
      </c>
      <c r="H2435" t="s">
        <v>211</v>
      </c>
      <c r="I2435" t="s">
        <v>212</v>
      </c>
      <c r="K2435" t="s">
        <v>213</v>
      </c>
      <c r="M2435">
        <v>716</v>
      </c>
      <c r="N2435" t="s">
        <v>454</v>
      </c>
      <c r="O2435" t="s">
        <v>215</v>
      </c>
      <c r="P2435">
        <v>581</v>
      </c>
      <c r="Q2435" t="s">
        <v>455</v>
      </c>
      <c r="R2435" t="s">
        <v>228</v>
      </c>
      <c r="T2435" t="s">
        <v>217</v>
      </c>
      <c r="U2435" t="s">
        <v>9755</v>
      </c>
      <c r="V2435">
        <v>4</v>
      </c>
      <c r="W2435">
        <v>5</v>
      </c>
      <c r="X2435" t="s">
        <v>218</v>
      </c>
      <c r="Z2435" t="s">
        <v>219</v>
      </c>
      <c r="AC2435">
        <v>0</v>
      </c>
      <c r="AE2435">
        <v>0</v>
      </c>
      <c r="AI2435" t="s">
        <v>220</v>
      </c>
      <c r="AJ2435" t="s">
        <v>221</v>
      </c>
      <c r="AK2435" s="15">
        <v>42402</v>
      </c>
      <c r="AL2435">
        <v>4428.78</v>
      </c>
      <c r="AM2435">
        <f t="shared" ref="AM2435:AM2498" si="114">(YEAR($AR$3))-YEAR(E2435)</f>
        <v>39</v>
      </c>
      <c r="AN2435" t="str">
        <f t="shared" ref="AN2435:AN2498" si="115">VLOOKUP(AM2435,$AT$3:$AU$14,2,1)</f>
        <v>39-43</v>
      </c>
      <c r="AO2435" t="str">
        <f t="shared" ref="AO2435:AO2498" si="116">VLOOKUP(AL2435,$AV$3:$AW$13,2,1)</f>
        <v>4.000 a 5.999</v>
      </c>
    </row>
    <row r="2436" spans="1:41" x14ac:dyDescent="0.25">
      <c r="A2436" t="s">
        <v>8253</v>
      </c>
      <c r="B2436" t="s">
        <v>239</v>
      </c>
      <c r="C2436">
        <v>1454691</v>
      </c>
      <c r="D2436">
        <v>12643545842</v>
      </c>
      <c r="E2436" t="s">
        <v>8254</v>
      </c>
      <c r="F2436" t="s">
        <v>233</v>
      </c>
      <c r="G2436" t="s">
        <v>8255</v>
      </c>
      <c r="H2436" t="s">
        <v>225</v>
      </c>
      <c r="I2436" t="s">
        <v>212</v>
      </c>
      <c r="K2436" t="s">
        <v>213</v>
      </c>
      <c r="L2436" t="s">
        <v>655</v>
      </c>
      <c r="M2436">
        <v>769</v>
      </c>
      <c r="N2436" t="s">
        <v>288</v>
      </c>
      <c r="O2436" t="s">
        <v>283</v>
      </c>
      <c r="P2436">
        <v>746</v>
      </c>
      <c r="Q2436" t="s">
        <v>289</v>
      </c>
      <c r="R2436" t="s">
        <v>283</v>
      </c>
      <c r="T2436" t="s">
        <v>263</v>
      </c>
      <c r="U2436" t="s">
        <v>9756</v>
      </c>
      <c r="V2436">
        <v>1</v>
      </c>
      <c r="W2436">
        <v>13</v>
      </c>
      <c r="X2436" t="s">
        <v>218</v>
      </c>
      <c r="Z2436" t="s">
        <v>219</v>
      </c>
      <c r="AC2436">
        <v>0</v>
      </c>
      <c r="AE2436">
        <v>0</v>
      </c>
      <c r="AI2436" t="s">
        <v>220</v>
      </c>
      <c r="AJ2436" t="s">
        <v>221</v>
      </c>
      <c r="AK2436" s="15">
        <v>38133</v>
      </c>
      <c r="AL2436">
        <v>24634.41</v>
      </c>
      <c r="AM2436">
        <f t="shared" si="114"/>
        <v>53</v>
      </c>
      <c r="AN2436" t="str">
        <f t="shared" si="115"/>
        <v>49-53</v>
      </c>
      <c r="AO2436" t="str">
        <f t="shared" si="116"/>
        <v>20.000 ou mais</v>
      </c>
    </row>
    <row r="2437" spans="1:41" x14ac:dyDescent="0.25">
      <c r="A2437" t="s">
        <v>8256</v>
      </c>
      <c r="B2437" t="s">
        <v>239</v>
      </c>
      <c r="C2437">
        <v>3091239</v>
      </c>
      <c r="D2437">
        <v>4179709600</v>
      </c>
      <c r="E2437" t="s">
        <v>8257</v>
      </c>
      <c r="F2437" t="s">
        <v>233</v>
      </c>
      <c r="G2437" t="s">
        <v>8258</v>
      </c>
      <c r="H2437" t="s">
        <v>225</v>
      </c>
      <c r="I2437" t="s">
        <v>212</v>
      </c>
      <c r="K2437" t="s">
        <v>213</v>
      </c>
      <c r="M2437">
        <v>498</v>
      </c>
      <c r="N2437" t="s">
        <v>423</v>
      </c>
      <c r="O2437" t="s">
        <v>244</v>
      </c>
      <c r="P2437">
        <v>211</v>
      </c>
      <c r="Q2437" t="s">
        <v>245</v>
      </c>
      <c r="R2437" t="s">
        <v>244</v>
      </c>
      <c r="T2437" t="s">
        <v>217</v>
      </c>
      <c r="U2437" t="s">
        <v>9755</v>
      </c>
      <c r="V2437">
        <v>3</v>
      </c>
      <c r="W2437">
        <v>3</v>
      </c>
      <c r="X2437" t="s">
        <v>218</v>
      </c>
      <c r="Z2437" t="s">
        <v>219</v>
      </c>
      <c r="AC2437">
        <v>0</v>
      </c>
      <c r="AE2437">
        <v>0</v>
      </c>
      <c r="AI2437" t="s">
        <v>220</v>
      </c>
      <c r="AJ2437" t="s">
        <v>221</v>
      </c>
      <c r="AK2437" s="15">
        <v>43511</v>
      </c>
      <c r="AL2437">
        <v>9217.89</v>
      </c>
      <c r="AM2437">
        <f t="shared" si="114"/>
        <v>42</v>
      </c>
      <c r="AN2437" t="str">
        <f t="shared" si="115"/>
        <v>39-43</v>
      </c>
      <c r="AO2437" t="str">
        <f t="shared" si="116"/>
        <v>8.000 a 9.999</v>
      </c>
    </row>
    <row r="2438" spans="1:41" x14ac:dyDescent="0.25">
      <c r="A2438" t="s">
        <v>8259</v>
      </c>
      <c r="B2438" t="s">
        <v>207</v>
      </c>
      <c r="C2438">
        <v>1828062</v>
      </c>
      <c r="D2438">
        <v>5510042664</v>
      </c>
      <c r="E2438" t="s">
        <v>8260</v>
      </c>
      <c r="F2438" t="s">
        <v>233</v>
      </c>
      <c r="G2438" t="s">
        <v>8261</v>
      </c>
      <c r="H2438" t="s">
        <v>225</v>
      </c>
      <c r="I2438" t="s">
        <v>212</v>
      </c>
      <c r="K2438" t="s">
        <v>213</v>
      </c>
      <c r="M2438">
        <v>74</v>
      </c>
      <c r="N2438" t="s">
        <v>609</v>
      </c>
      <c r="O2438" t="s">
        <v>215</v>
      </c>
      <c r="P2438">
        <v>74</v>
      </c>
      <c r="Q2438" t="s">
        <v>609</v>
      </c>
      <c r="R2438" t="s">
        <v>215</v>
      </c>
      <c r="T2438" t="s">
        <v>217</v>
      </c>
      <c r="U2438" t="s">
        <v>9755</v>
      </c>
      <c r="V2438">
        <v>4</v>
      </c>
      <c r="W2438">
        <v>8</v>
      </c>
      <c r="X2438" t="s">
        <v>218</v>
      </c>
      <c r="Z2438" t="s">
        <v>219</v>
      </c>
      <c r="AC2438">
        <v>0</v>
      </c>
      <c r="AE2438">
        <v>0</v>
      </c>
      <c r="AI2438" t="s">
        <v>220</v>
      </c>
      <c r="AJ2438" t="s">
        <v>221</v>
      </c>
      <c r="AK2438" s="15">
        <v>40512</v>
      </c>
      <c r="AL2438">
        <v>4934.4799999999996</v>
      </c>
      <c r="AM2438">
        <f t="shared" si="114"/>
        <v>41</v>
      </c>
      <c r="AN2438" t="str">
        <f t="shared" si="115"/>
        <v>39-43</v>
      </c>
      <c r="AO2438" t="str">
        <f t="shared" si="116"/>
        <v>4.000 a 5.999</v>
      </c>
    </row>
    <row r="2439" spans="1:41" x14ac:dyDescent="0.25">
      <c r="A2439" t="s">
        <v>8262</v>
      </c>
      <c r="B2439" t="s">
        <v>239</v>
      </c>
      <c r="C2439">
        <v>1435351</v>
      </c>
      <c r="D2439">
        <v>57242119634</v>
      </c>
      <c r="E2439" t="s">
        <v>8263</v>
      </c>
      <c r="F2439" t="s">
        <v>233</v>
      </c>
      <c r="G2439" t="s">
        <v>8264</v>
      </c>
      <c r="H2439" t="s">
        <v>225</v>
      </c>
      <c r="I2439" t="s">
        <v>212</v>
      </c>
      <c r="K2439" t="s">
        <v>213</v>
      </c>
      <c r="L2439" t="s">
        <v>3050</v>
      </c>
      <c r="M2439">
        <v>771</v>
      </c>
      <c r="N2439" t="s">
        <v>303</v>
      </c>
      <c r="O2439" t="s">
        <v>283</v>
      </c>
      <c r="P2439">
        <v>746</v>
      </c>
      <c r="Q2439" t="s">
        <v>289</v>
      </c>
      <c r="R2439" t="s">
        <v>283</v>
      </c>
      <c r="T2439" t="s">
        <v>230</v>
      </c>
      <c r="U2439" t="s">
        <v>9756</v>
      </c>
      <c r="V2439">
        <v>1</v>
      </c>
      <c r="W2439">
        <v>12</v>
      </c>
      <c r="X2439" t="s">
        <v>218</v>
      </c>
      <c r="Z2439" t="s">
        <v>219</v>
      </c>
      <c r="AC2439">
        <v>0</v>
      </c>
      <c r="AE2439">
        <v>0</v>
      </c>
      <c r="AI2439" t="s">
        <v>220</v>
      </c>
      <c r="AJ2439" t="s">
        <v>304</v>
      </c>
      <c r="AK2439" s="15">
        <v>37957</v>
      </c>
      <c r="AL2439">
        <v>10421.31</v>
      </c>
      <c r="AM2439">
        <f t="shared" si="114"/>
        <v>54</v>
      </c>
      <c r="AN2439" t="str">
        <f t="shared" si="115"/>
        <v>54-58</v>
      </c>
      <c r="AO2439" t="str">
        <f t="shared" si="116"/>
        <v>10.000 a 11.999</v>
      </c>
    </row>
    <row r="2440" spans="1:41" x14ac:dyDescent="0.25">
      <c r="A2440" t="s">
        <v>8265</v>
      </c>
      <c r="B2440" t="s">
        <v>239</v>
      </c>
      <c r="C2440">
        <v>1123234</v>
      </c>
      <c r="D2440">
        <v>84559489653</v>
      </c>
      <c r="E2440" t="s">
        <v>8266</v>
      </c>
      <c r="F2440" t="s">
        <v>209</v>
      </c>
      <c r="G2440" t="s">
        <v>8267</v>
      </c>
      <c r="H2440" t="s">
        <v>335</v>
      </c>
      <c r="I2440" t="s">
        <v>212</v>
      </c>
      <c r="K2440" t="s">
        <v>242</v>
      </c>
      <c r="L2440" t="s">
        <v>405</v>
      </c>
      <c r="M2440">
        <v>488</v>
      </c>
      <c r="N2440" t="s">
        <v>393</v>
      </c>
      <c r="O2440" t="s">
        <v>244</v>
      </c>
      <c r="P2440">
        <v>211</v>
      </c>
      <c r="Q2440" t="s">
        <v>245</v>
      </c>
      <c r="R2440" t="s">
        <v>244</v>
      </c>
      <c r="T2440" t="s">
        <v>217</v>
      </c>
      <c r="U2440" t="s">
        <v>9755</v>
      </c>
      <c r="V2440">
        <v>4</v>
      </c>
      <c r="W2440">
        <v>16</v>
      </c>
      <c r="X2440" t="s">
        <v>218</v>
      </c>
      <c r="Z2440" t="s">
        <v>219</v>
      </c>
      <c r="AC2440">
        <v>0</v>
      </c>
      <c r="AE2440">
        <v>0</v>
      </c>
      <c r="AI2440" t="s">
        <v>220</v>
      </c>
      <c r="AJ2440" t="s">
        <v>221</v>
      </c>
      <c r="AK2440" s="15">
        <v>34366</v>
      </c>
      <c r="AL2440">
        <v>8371.4599999999991</v>
      </c>
      <c r="AM2440">
        <f t="shared" si="114"/>
        <v>51</v>
      </c>
      <c r="AN2440" t="str">
        <f t="shared" si="115"/>
        <v>49-53</v>
      </c>
      <c r="AO2440" t="str">
        <f t="shared" si="116"/>
        <v>8.000 a 9.999</v>
      </c>
    </row>
    <row r="2441" spans="1:41" x14ac:dyDescent="0.25">
      <c r="A2441" t="s">
        <v>8268</v>
      </c>
      <c r="B2441" t="s">
        <v>239</v>
      </c>
      <c r="C2441">
        <v>1362344</v>
      </c>
      <c r="D2441">
        <v>56091761668</v>
      </c>
      <c r="E2441" t="s">
        <v>8269</v>
      </c>
      <c r="F2441" t="s">
        <v>233</v>
      </c>
      <c r="G2441" t="s">
        <v>8270</v>
      </c>
      <c r="H2441" t="s">
        <v>335</v>
      </c>
      <c r="I2441" t="s">
        <v>212</v>
      </c>
      <c r="K2441" t="s">
        <v>213</v>
      </c>
      <c r="L2441" t="s">
        <v>8271</v>
      </c>
      <c r="M2441">
        <v>549</v>
      </c>
      <c r="N2441" t="s">
        <v>791</v>
      </c>
      <c r="O2441" t="s">
        <v>244</v>
      </c>
      <c r="P2441">
        <v>211</v>
      </c>
      <c r="Q2441" t="s">
        <v>245</v>
      </c>
      <c r="R2441" t="s">
        <v>244</v>
      </c>
      <c r="T2441" t="s">
        <v>252</v>
      </c>
      <c r="U2441" t="s">
        <v>9754</v>
      </c>
      <c r="V2441">
        <v>4</v>
      </c>
      <c r="W2441">
        <v>13</v>
      </c>
      <c r="X2441" t="s">
        <v>218</v>
      </c>
      <c r="Z2441" t="s">
        <v>219</v>
      </c>
      <c r="AC2441">
        <v>0</v>
      </c>
      <c r="AE2441">
        <v>0</v>
      </c>
      <c r="AI2441" t="s">
        <v>220</v>
      </c>
      <c r="AJ2441" t="s">
        <v>221</v>
      </c>
      <c r="AK2441" s="15">
        <v>37523</v>
      </c>
      <c r="AL2441">
        <v>4661.2299999999996</v>
      </c>
      <c r="AM2441">
        <f t="shared" si="114"/>
        <v>56</v>
      </c>
      <c r="AN2441" t="str">
        <f t="shared" si="115"/>
        <v>54-58</v>
      </c>
      <c r="AO2441" t="str">
        <f t="shared" si="116"/>
        <v>4.000 a 5.999</v>
      </c>
    </row>
    <row r="2442" spans="1:41" x14ac:dyDescent="0.25">
      <c r="A2442" t="s">
        <v>8272</v>
      </c>
      <c r="B2442" t="s">
        <v>207</v>
      </c>
      <c r="C2442">
        <v>1753585</v>
      </c>
      <c r="D2442">
        <v>96457449115</v>
      </c>
      <c r="E2442" t="s">
        <v>8273</v>
      </c>
      <c r="F2442" t="s">
        <v>233</v>
      </c>
      <c r="G2442" t="s">
        <v>8274</v>
      </c>
      <c r="H2442" t="s">
        <v>225</v>
      </c>
      <c r="I2442" t="s">
        <v>212</v>
      </c>
      <c r="K2442" t="s">
        <v>317</v>
      </c>
      <c r="M2442">
        <v>284</v>
      </c>
      <c r="N2442" t="s">
        <v>900</v>
      </c>
      <c r="O2442" t="s">
        <v>215</v>
      </c>
      <c r="P2442">
        <v>262</v>
      </c>
      <c r="Q2442" t="s">
        <v>352</v>
      </c>
      <c r="R2442" t="s">
        <v>215</v>
      </c>
      <c r="T2442" t="s">
        <v>217</v>
      </c>
      <c r="U2442" t="s">
        <v>9755</v>
      </c>
      <c r="V2442">
        <v>4</v>
      </c>
      <c r="W2442">
        <v>9</v>
      </c>
      <c r="X2442" t="s">
        <v>218</v>
      </c>
      <c r="Z2442" t="s">
        <v>219</v>
      </c>
      <c r="AC2442">
        <v>0</v>
      </c>
      <c r="AE2442">
        <v>0</v>
      </c>
      <c r="AI2442" t="s">
        <v>220</v>
      </c>
      <c r="AJ2442" t="s">
        <v>347</v>
      </c>
      <c r="AK2442" s="15">
        <v>40204</v>
      </c>
      <c r="AL2442">
        <v>3363.32</v>
      </c>
      <c r="AM2442">
        <f t="shared" si="114"/>
        <v>39</v>
      </c>
      <c r="AN2442" t="str">
        <f t="shared" si="115"/>
        <v>39-43</v>
      </c>
      <c r="AO2442" t="str">
        <f t="shared" si="116"/>
        <v>2.000 a 3.999</v>
      </c>
    </row>
    <row r="2443" spans="1:41" x14ac:dyDescent="0.25">
      <c r="A2443" t="s">
        <v>8275</v>
      </c>
      <c r="B2443" t="s">
        <v>239</v>
      </c>
      <c r="C2443">
        <v>2356947</v>
      </c>
      <c r="D2443">
        <v>81739451368</v>
      </c>
      <c r="E2443" t="s">
        <v>8276</v>
      </c>
      <c r="F2443" t="s">
        <v>233</v>
      </c>
      <c r="G2443" t="s">
        <v>8277</v>
      </c>
      <c r="H2443" t="s">
        <v>225</v>
      </c>
      <c r="I2443" t="s">
        <v>212</v>
      </c>
      <c r="K2443" t="s">
        <v>317</v>
      </c>
      <c r="M2443">
        <v>771</v>
      </c>
      <c r="N2443" t="s">
        <v>303</v>
      </c>
      <c r="O2443" t="s">
        <v>283</v>
      </c>
      <c r="P2443">
        <v>746</v>
      </c>
      <c r="Q2443" t="s">
        <v>289</v>
      </c>
      <c r="R2443" t="s">
        <v>283</v>
      </c>
      <c r="T2443" t="s">
        <v>263</v>
      </c>
      <c r="U2443" t="s">
        <v>9755</v>
      </c>
      <c r="V2443">
        <v>4</v>
      </c>
      <c r="W2443">
        <v>4</v>
      </c>
      <c r="X2443" t="s">
        <v>218</v>
      </c>
      <c r="Z2443" t="s">
        <v>219</v>
      </c>
      <c r="AC2443">
        <v>0</v>
      </c>
      <c r="AE2443">
        <v>0</v>
      </c>
      <c r="AI2443" t="s">
        <v>220</v>
      </c>
      <c r="AJ2443" t="s">
        <v>221</v>
      </c>
      <c r="AK2443" s="15">
        <v>42766</v>
      </c>
      <c r="AL2443">
        <v>5694.97</v>
      </c>
      <c r="AM2443">
        <f t="shared" si="114"/>
        <v>44</v>
      </c>
      <c r="AN2443" t="str">
        <f t="shared" si="115"/>
        <v>44-48</v>
      </c>
      <c r="AO2443" t="str">
        <f t="shared" si="116"/>
        <v>4.000 a 5.999</v>
      </c>
    </row>
    <row r="2444" spans="1:41" x14ac:dyDescent="0.25">
      <c r="A2444" t="s">
        <v>8278</v>
      </c>
      <c r="B2444" t="s">
        <v>207</v>
      </c>
      <c r="C2444">
        <v>1123210</v>
      </c>
      <c r="D2444">
        <v>44602200672</v>
      </c>
      <c r="E2444" t="s">
        <v>8279</v>
      </c>
      <c r="F2444" t="s">
        <v>233</v>
      </c>
      <c r="G2444" t="s">
        <v>8280</v>
      </c>
      <c r="H2444" t="s">
        <v>225</v>
      </c>
      <c r="I2444" t="s">
        <v>212</v>
      </c>
      <c r="K2444" t="s">
        <v>213</v>
      </c>
      <c r="L2444" t="s">
        <v>1657</v>
      </c>
      <c r="M2444">
        <v>71</v>
      </c>
      <c r="N2444" t="s">
        <v>498</v>
      </c>
      <c r="O2444" t="s">
        <v>215</v>
      </c>
      <c r="P2444">
        <v>59</v>
      </c>
      <c r="Q2444" t="s">
        <v>251</v>
      </c>
      <c r="R2444" t="s">
        <v>215</v>
      </c>
      <c r="T2444" t="s">
        <v>771</v>
      </c>
      <c r="U2444" t="s">
        <v>9755</v>
      </c>
      <c r="V2444">
        <v>4</v>
      </c>
      <c r="W2444">
        <v>16</v>
      </c>
      <c r="X2444" t="s">
        <v>218</v>
      </c>
      <c r="Z2444" t="s">
        <v>219</v>
      </c>
      <c r="AC2444">
        <v>0</v>
      </c>
      <c r="AE2444">
        <v>0</v>
      </c>
      <c r="AI2444" t="s">
        <v>220</v>
      </c>
      <c r="AJ2444" t="s">
        <v>221</v>
      </c>
      <c r="AK2444" s="15">
        <v>34337</v>
      </c>
      <c r="AL2444">
        <v>7049.94</v>
      </c>
      <c r="AM2444">
        <f t="shared" si="114"/>
        <v>62</v>
      </c>
      <c r="AN2444" t="str">
        <f t="shared" si="115"/>
        <v>59-63</v>
      </c>
      <c r="AO2444" t="str">
        <f t="shared" si="116"/>
        <v>6.000 a 7.999</v>
      </c>
    </row>
    <row r="2445" spans="1:41" x14ac:dyDescent="0.25">
      <c r="A2445" t="s">
        <v>8281</v>
      </c>
      <c r="B2445" t="s">
        <v>239</v>
      </c>
      <c r="C2445">
        <v>1521830</v>
      </c>
      <c r="D2445">
        <v>3785089627</v>
      </c>
      <c r="E2445" t="s">
        <v>8282</v>
      </c>
      <c r="F2445" t="s">
        <v>233</v>
      </c>
      <c r="G2445" t="s">
        <v>8283</v>
      </c>
      <c r="H2445" t="s">
        <v>225</v>
      </c>
      <c r="I2445" t="s">
        <v>212</v>
      </c>
      <c r="K2445" t="s">
        <v>213</v>
      </c>
      <c r="L2445" t="s">
        <v>1228</v>
      </c>
      <c r="M2445">
        <v>479</v>
      </c>
      <c r="N2445" t="s">
        <v>389</v>
      </c>
      <c r="O2445" t="s">
        <v>244</v>
      </c>
      <c r="P2445">
        <v>211</v>
      </c>
      <c r="Q2445" t="s">
        <v>245</v>
      </c>
      <c r="R2445" t="s">
        <v>244</v>
      </c>
      <c r="T2445" t="s">
        <v>217</v>
      </c>
      <c r="U2445" t="s">
        <v>9756</v>
      </c>
      <c r="V2445">
        <v>4</v>
      </c>
      <c r="W2445">
        <v>11</v>
      </c>
      <c r="X2445" t="s">
        <v>218</v>
      </c>
      <c r="Z2445" t="s">
        <v>219</v>
      </c>
      <c r="AC2445">
        <v>0</v>
      </c>
      <c r="AE2445">
        <v>0</v>
      </c>
      <c r="AI2445" t="s">
        <v>220</v>
      </c>
      <c r="AJ2445" t="s">
        <v>221</v>
      </c>
      <c r="AK2445" s="15">
        <v>38761</v>
      </c>
      <c r="AL2445">
        <v>18122.099999999999</v>
      </c>
      <c r="AM2445">
        <f t="shared" si="114"/>
        <v>42</v>
      </c>
      <c r="AN2445" t="str">
        <f t="shared" si="115"/>
        <v>39-43</v>
      </c>
      <c r="AO2445" t="str">
        <f t="shared" si="116"/>
        <v>18.000 a 19.999</v>
      </c>
    </row>
    <row r="2446" spans="1:41" x14ac:dyDescent="0.25">
      <c r="A2446" t="s">
        <v>8284</v>
      </c>
      <c r="B2446" t="s">
        <v>207</v>
      </c>
      <c r="C2446">
        <v>3156333</v>
      </c>
      <c r="D2446">
        <v>6940632662</v>
      </c>
      <c r="E2446" t="s">
        <v>8285</v>
      </c>
      <c r="F2446" t="s">
        <v>233</v>
      </c>
      <c r="G2446" t="s">
        <v>8286</v>
      </c>
      <c r="H2446" t="s">
        <v>211</v>
      </c>
      <c r="I2446" t="s">
        <v>212</v>
      </c>
      <c r="K2446" t="s">
        <v>213</v>
      </c>
      <c r="M2446">
        <v>787</v>
      </c>
      <c r="N2446" t="s">
        <v>1709</v>
      </c>
      <c r="O2446" t="s">
        <v>669</v>
      </c>
      <c r="P2446">
        <v>301</v>
      </c>
      <c r="Q2446" t="s">
        <v>297</v>
      </c>
      <c r="R2446" t="s">
        <v>298</v>
      </c>
      <c r="T2446" t="s">
        <v>263</v>
      </c>
      <c r="U2446" t="s">
        <v>9756</v>
      </c>
      <c r="V2446">
        <v>3</v>
      </c>
      <c r="W2446">
        <v>3</v>
      </c>
      <c r="X2446" t="s">
        <v>218</v>
      </c>
      <c r="Z2446" t="s">
        <v>219</v>
      </c>
      <c r="AC2446">
        <v>0</v>
      </c>
      <c r="AE2446">
        <v>0</v>
      </c>
      <c r="AI2446" t="s">
        <v>220</v>
      </c>
      <c r="AJ2446" t="s">
        <v>221</v>
      </c>
      <c r="AK2446" s="15">
        <v>43798</v>
      </c>
      <c r="AL2446">
        <v>8567.86</v>
      </c>
      <c r="AM2446">
        <f t="shared" si="114"/>
        <v>31</v>
      </c>
      <c r="AN2446" t="str">
        <f t="shared" si="115"/>
        <v>29-33</v>
      </c>
      <c r="AO2446" t="str">
        <f t="shared" si="116"/>
        <v>8.000 a 9.999</v>
      </c>
    </row>
    <row r="2447" spans="1:41" x14ac:dyDescent="0.25">
      <c r="A2447" t="s">
        <v>8287</v>
      </c>
      <c r="B2447" t="s">
        <v>207</v>
      </c>
      <c r="C2447">
        <v>1643068</v>
      </c>
      <c r="D2447">
        <v>3233186657</v>
      </c>
      <c r="E2447" t="s">
        <v>8288</v>
      </c>
      <c r="F2447" t="s">
        <v>233</v>
      </c>
      <c r="G2447" t="s">
        <v>8289</v>
      </c>
      <c r="H2447" t="s">
        <v>225</v>
      </c>
      <c r="I2447" t="s">
        <v>212</v>
      </c>
      <c r="K2447" t="s">
        <v>213</v>
      </c>
      <c r="L2447" t="s">
        <v>3796</v>
      </c>
      <c r="M2447">
        <v>719</v>
      </c>
      <c r="N2447" t="s">
        <v>474</v>
      </c>
      <c r="O2447" t="s">
        <v>228</v>
      </c>
      <c r="P2447">
        <v>581</v>
      </c>
      <c r="Q2447" t="s">
        <v>455</v>
      </c>
      <c r="R2447" t="s">
        <v>228</v>
      </c>
      <c r="T2447" t="s">
        <v>230</v>
      </c>
      <c r="U2447" t="s">
        <v>9756</v>
      </c>
      <c r="V2447">
        <v>4</v>
      </c>
      <c r="W2447">
        <v>10</v>
      </c>
      <c r="X2447" t="s">
        <v>218</v>
      </c>
      <c r="Z2447" t="s">
        <v>219</v>
      </c>
      <c r="AC2447">
        <v>0</v>
      </c>
      <c r="AE2447">
        <v>0</v>
      </c>
      <c r="AI2447" t="s">
        <v>220</v>
      </c>
      <c r="AJ2447" t="s">
        <v>221</v>
      </c>
      <c r="AK2447" s="15">
        <v>39652</v>
      </c>
      <c r="AL2447">
        <v>10057.17</v>
      </c>
      <c r="AM2447">
        <f t="shared" si="114"/>
        <v>45</v>
      </c>
      <c r="AN2447" t="str">
        <f t="shared" si="115"/>
        <v>44-48</v>
      </c>
      <c r="AO2447" t="str">
        <f t="shared" si="116"/>
        <v>10.000 a 11.999</v>
      </c>
    </row>
    <row r="2448" spans="1:41" x14ac:dyDescent="0.25">
      <c r="A2448" t="s">
        <v>8290</v>
      </c>
      <c r="B2448" t="s">
        <v>239</v>
      </c>
      <c r="C2448">
        <v>1364995</v>
      </c>
      <c r="D2448">
        <v>55001882672</v>
      </c>
      <c r="E2448" t="s">
        <v>8291</v>
      </c>
      <c r="F2448" t="s">
        <v>233</v>
      </c>
      <c r="G2448" t="s">
        <v>8292</v>
      </c>
      <c r="H2448" t="s">
        <v>225</v>
      </c>
      <c r="I2448" t="s">
        <v>212</v>
      </c>
      <c r="K2448" t="s">
        <v>213</v>
      </c>
      <c r="L2448" t="s">
        <v>1165</v>
      </c>
      <c r="M2448">
        <v>769</v>
      </c>
      <c r="N2448" t="s">
        <v>288</v>
      </c>
      <c r="O2448" t="s">
        <v>283</v>
      </c>
      <c r="P2448">
        <v>746</v>
      </c>
      <c r="Q2448" t="s">
        <v>289</v>
      </c>
      <c r="R2448" t="s">
        <v>283</v>
      </c>
      <c r="T2448" t="s">
        <v>217</v>
      </c>
      <c r="U2448" t="s">
        <v>9755</v>
      </c>
      <c r="V2448">
        <v>4</v>
      </c>
      <c r="W2448">
        <v>13</v>
      </c>
      <c r="X2448" t="s">
        <v>218</v>
      </c>
      <c r="Z2448" t="s">
        <v>219</v>
      </c>
      <c r="AC2448">
        <v>0</v>
      </c>
      <c r="AE2448">
        <v>0</v>
      </c>
      <c r="AI2448" t="s">
        <v>220</v>
      </c>
      <c r="AJ2448" t="s">
        <v>291</v>
      </c>
      <c r="AK2448" s="15">
        <v>37586</v>
      </c>
      <c r="AL2448">
        <v>6888.29</v>
      </c>
      <c r="AM2448">
        <f t="shared" si="114"/>
        <v>54</v>
      </c>
      <c r="AN2448" t="str">
        <f t="shared" si="115"/>
        <v>54-58</v>
      </c>
      <c r="AO2448" t="str">
        <f t="shared" si="116"/>
        <v>6.000 a 7.999</v>
      </c>
    </row>
    <row r="2449" spans="1:41" x14ac:dyDescent="0.25">
      <c r="A2449" t="s">
        <v>8293</v>
      </c>
      <c r="B2449" t="s">
        <v>207</v>
      </c>
      <c r="C2449">
        <v>1513583</v>
      </c>
      <c r="D2449">
        <v>97346160649</v>
      </c>
      <c r="E2449" t="s">
        <v>8294</v>
      </c>
      <c r="F2449" t="s">
        <v>233</v>
      </c>
      <c r="G2449" t="s">
        <v>8295</v>
      </c>
      <c r="H2449" t="s">
        <v>225</v>
      </c>
      <c r="I2449" t="s">
        <v>212</v>
      </c>
      <c r="K2449" t="s">
        <v>213</v>
      </c>
      <c r="L2449" t="s">
        <v>8296</v>
      </c>
      <c r="M2449">
        <v>349</v>
      </c>
      <c r="N2449" t="s">
        <v>277</v>
      </c>
      <c r="O2449" t="s">
        <v>215</v>
      </c>
      <c r="P2449">
        <v>349</v>
      </c>
      <c r="Q2449" t="s">
        <v>277</v>
      </c>
      <c r="R2449" t="s">
        <v>215</v>
      </c>
      <c r="T2449" t="s">
        <v>252</v>
      </c>
      <c r="U2449" t="s">
        <v>9755</v>
      </c>
      <c r="V2449">
        <v>3</v>
      </c>
      <c r="W2449">
        <v>12</v>
      </c>
      <c r="X2449" t="s">
        <v>218</v>
      </c>
      <c r="Z2449" t="s">
        <v>219</v>
      </c>
      <c r="AC2449">
        <v>0</v>
      </c>
      <c r="AE2449">
        <v>0</v>
      </c>
      <c r="AI2449" t="s">
        <v>220</v>
      </c>
      <c r="AJ2449" t="s">
        <v>221</v>
      </c>
      <c r="AK2449" s="15">
        <v>38667</v>
      </c>
      <c r="AL2449">
        <v>5155.53</v>
      </c>
      <c r="AM2449">
        <f t="shared" si="114"/>
        <v>51</v>
      </c>
      <c r="AN2449" t="str">
        <f t="shared" si="115"/>
        <v>49-53</v>
      </c>
      <c r="AO2449" t="str">
        <f t="shared" si="116"/>
        <v>4.000 a 5.999</v>
      </c>
    </row>
    <row r="2450" spans="1:41" x14ac:dyDescent="0.25">
      <c r="A2450" t="s">
        <v>8297</v>
      </c>
      <c r="B2450" t="s">
        <v>207</v>
      </c>
      <c r="C2450">
        <v>1617295</v>
      </c>
      <c r="D2450">
        <v>4023687626</v>
      </c>
      <c r="E2450" t="s">
        <v>5295</v>
      </c>
      <c r="F2450" t="s">
        <v>209</v>
      </c>
      <c r="G2450" t="s">
        <v>8298</v>
      </c>
      <c r="H2450" t="s">
        <v>225</v>
      </c>
      <c r="I2450" t="s">
        <v>212</v>
      </c>
      <c r="K2450" t="s">
        <v>213</v>
      </c>
      <c r="L2450" t="s">
        <v>235</v>
      </c>
      <c r="M2450">
        <v>247</v>
      </c>
      <c r="N2450" t="s">
        <v>940</v>
      </c>
      <c r="O2450" t="s">
        <v>215</v>
      </c>
      <c r="P2450">
        <v>247</v>
      </c>
      <c r="Q2450" t="s">
        <v>940</v>
      </c>
      <c r="R2450" t="s">
        <v>215</v>
      </c>
      <c r="T2450" t="s">
        <v>252</v>
      </c>
      <c r="U2450" t="s">
        <v>9755</v>
      </c>
      <c r="V2450">
        <v>4</v>
      </c>
      <c r="W2450">
        <v>10</v>
      </c>
      <c r="X2450" t="s">
        <v>218</v>
      </c>
      <c r="Z2450" t="s">
        <v>219</v>
      </c>
      <c r="AC2450">
        <v>0</v>
      </c>
      <c r="AE2450">
        <v>0</v>
      </c>
      <c r="AI2450" t="s">
        <v>220</v>
      </c>
      <c r="AJ2450" t="s">
        <v>221</v>
      </c>
      <c r="AK2450" s="15">
        <v>39538</v>
      </c>
      <c r="AL2450">
        <v>5690.79</v>
      </c>
      <c r="AM2450">
        <f t="shared" si="114"/>
        <v>43</v>
      </c>
      <c r="AN2450" t="str">
        <f t="shared" si="115"/>
        <v>39-43</v>
      </c>
      <c r="AO2450" t="str">
        <f t="shared" si="116"/>
        <v>4.000 a 5.999</v>
      </c>
    </row>
    <row r="2451" spans="1:41" x14ac:dyDescent="0.25">
      <c r="A2451" t="s">
        <v>8299</v>
      </c>
      <c r="B2451" t="s">
        <v>207</v>
      </c>
      <c r="C2451">
        <v>1826934</v>
      </c>
      <c r="D2451">
        <v>2857932685</v>
      </c>
      <c r="E2451" t="s">
        <v>8300</v>
      </c>
      <c r="F2451" t="s">
        <v>233</v>
      </c>
      <c r="G2451" t="s">
        <v>8301</v>
      </c>
      <c r="H2451" t="s">
        <v>287</v>
      </c>
      <c r="I2451" t="s">
        <v>212</v>
      </c>
      <c r="K2451" t="s">
        <v>213</v>
      </c>
      <c r="M2451">
        <v>32</v>
      </c>
      <c r="N2451" t="s">
        <v>3205</v>
      </c>
      <c r="O2451" t="s">
        <v>215</v>
      </c>
      <c r="P2451">
        <v>29</v>
      </c>
      <c r="Q2451" t="s">
        <v>229</v>
      </c>
      <c r="R2451" t="s">
        <v>215</v>
      </c>
      <c r="T2451" t="s">
        <v>217</v>
      </c>
      <c r="U2451" t="s">
        <v>9755</v>
      </c>
      <c r="V2451">
        <v>4</v>
      </c>
      <c r="W2451">
        <v>9</v>
      </c>
      <c r="X2451" t="s">
        <v>218</v>
      </c>
      <c r="Z2451" t="s">
        <v>219</v>
      </c>
      <c r="AC2451">
        <v>26277</v>
      </c>
      <c r="AD2451" t="s">
        <v>1426</v>
      </c>
      <c r="AE2451">
        <v>0</v>
      </c>
      <c r="AI2451" t="s">
        <v>220</v>
      </c>
      <c r="AJ2451" t="s">
        <v>221</v>
      </c>
      <c r="AK2451" s="15">
        <v>43675</v>
      </c>
      <c r="AL2451">
        <v>4900.1000000000004</v>
      </c>
      <c r="AM2451">
        <f t="shared" si="114"/>
        <v>46</v>
      </c>
      <c r="AN2451" t="str">
        <f t="shared" si="115"/>
        <v>44-48</v>
      </c>
      <c r="AO2451" t="str">
        <f t="shared" si="116"/>
        <v>4.000 a 5.999</v>
      </c>
    </row>
    <row r="2452" spans="1:41" x14ac:dyDescent="0.25">
      <c r="A2452" t="s">
        <v>8302</v>
      </c>
      <c r="B2452" t="s">
        <v>207</v>
      </c>
      <c r="C2452">
        <v>1787807</v>
      </c>
      <c r="D2452">
        <v>71025286634</v>
      </c>
      <c r="E2452" t="s">
        <v>8303</v>
      </c>
      <c r="F2452" t="s">
        <v>233</v>
      </c>
      <c r="G2452" t="s">
        <v>8304</v>
      </c>
      <c r="H2452" t="s">
        <v>225</v>
      </c>
      <c r="I2452" t="s">
        <v>212</v>
      </c>
      <c r="K2452" t="s">
        <v>242</v>
      </c>
      <c r="M2452">
        <v>356</v>
      </c>
      <c r="N2452" t="s">
        <v>1214</v>
      </c>
      <c r="O2452" t="s">
        <v>215</v>
      </c>
      <c r="P2452">
        <v>356</v>
      </c>
      <c r="Q2452" t="s">
        <v>1214</v>
      </c>
      <c r="R2452" t="s">
        <v>215</v>
      </c>
      <c r="T2452" t="s">
        <v>230</v>
      </c>
      <c r="U2452" t="s">
        <v>9755</v>
      </c>
      <c r="V2452">
        <v>4</v>
      </c>
      <c r="W2452">
        <v>9</v>
      </c>
      <c r="X2452" t="s">
        <v>218</v>
      </c>
      <c r="Z2452" t="s">
        <v>219</v>
      </c>
      <c r="AC2452">
        <v>0</v>
      </c>
      <c r="AE2452">
        <v>0</v>
      </c>
      <c r="AI2452" t="s">
        <v>220</v>
      </c>
      <c r="AJ2452" t="s">
        <v>221</v>
      </c>
      <c r="AK2452" s="15">
        <v>40329</v>
      </c>
      <c r="AL2452">
        <v>6411.01</v>
      </c>
      <c r="AM2452">
        <f t="shared" si="114"/>
        <v>50</v>
      </c>
      <c r="AN2452" t="str">
        <f t="shared" si="115"/>
        <v>49-53</v>
      </c>
      <c r="AO2452" t="str">
        <f t="shared" si="116"/>
        <v>6.000 a 7.999</v>
      </c>
    </row>
    <row r="2453" spans="1:41" x14ac:dyDescent="0.25">
      <c r="A2453" t="s">
        <v>8305</v>
      </c>
      <c r="B2453" t="s">
        <v>239</v>
      </c>
      <c r="C2453">
        <v>413343</v>
      </c>
      <c r="D2453">
        <v>35105003691</v>
      </c>
      <c r="E2453" t="s">
        <v>8306</v>
      </c>
      <c r="F2453" t="s">
        <v>209</v>
      </c>
      <c r="G2453" t="s">
        <v>8307</v>
      </c>
      <c r="H2453" t="s">
        <v>225</v>
      </c>
      <c r="I2453" t="s">
        <v>212</v>
      </c>
      <c r="K2453" t="s">
        <v>213</v>
      </c>
      <c r="L2453" t="s">
        <v>8308</v>
      </c>
      <c r="M2453">
        <v>776</v>
      </c>
      <c r="N2453" t="s">
        <v>1441</v>
      </c>
      <c r="O2453" t="s">
        <v>283</v>
      </c>
      <c r="P2453">
        <v>179</v>
      </c>
      <c r="Q2453" t="s">
        <v>380</v>
      </c>
      <c r="R2453" t="s">
        <v>283</v>
      </c>
      <c r="T2453" t="s">
        <v>217</v>
      </c>
      <c r="U2453" t="s">
        <v>9754</v>
      </c>
      <c r="V2453">
        <v>4</v>
      </c>
      <c r="W2453">
        <v>16</v>
      </c>
      <c r="X2453" t="s">
        <v>218</v>
      </c>
      <c r="Z2453" t="s">
        <v>219</v>
      </c>
      <c r="AC2453">
        <v>0</v>
      </c>
      <c r="AE2453">
        <v>0</v>
      </c>
      <c r="AI2453" t="s">
        <v>220</v>
      </c>
      <c r="AJ2453" t="s">
        <v>221</v>
      </c>
      <c r="AK2453" s="15">
        <v>32784</v>
      </c>
      <c r="AL2453">
        <v>5972.85</v>
      </c>
      <c r="AM2453">
        <f t="shared" si="114"/>
        <v>63</v>
      </c>
      <c r="AN2453" t="str">
        <f t="shared" si="115"/>
        <v>59-63</v>
      </c>
      <c r="AO2453" t="str">
        <f t="shared" si="116"/>
        <v>4.000 a 5.999</v>
      </c>
    </row>
    <row r="2454" spans="1:41" x14ac:dyDescent="0.25">
      <c r="A2454" t="s">
        <v>8309</v>
      </c>
      <c r="B2454" t="s">
        <v>207</v>
      </c>
      <c r="C2454">
        <v>413068</v>
      </c>
      <c r="D2454">
        <v>36057002687</v>
      </c>
      <c r="E2454" t="s">
        <v>8310</v>
      </c>
      <c r="F2454" t="s">
        <v>209</v>
      </c>
      <c r="G2454" t="s">
        <v>8311</v>
      </c>
      <c r="H2454" t="s">
        <v>211</v>
      </c>
      <c r="I2454" t="s">
        <v>212</v>
      </c>
      <c r="K2454" t="s">
        <v>213</v>
      </c>
      <c r="L2454" t="s">
        <v>261</v>
      </c>
      <c r="M2454">
        <v>656</v>
      </c>
      <c r="N2454" t="s">
        <v>1181</v>
      </c>
      <c r="O2454" t="s">
        <v>215</v>
      </c>
      <c r="P2454">
        <v>29</v>
      </c>
      <c r="Q2454" t="s">
        <v>229</v>
      </c>
      <c r="R2454" t="s">
        <v>215</v>
      </c>
      <c r="T2454" t="s">
        <v>217</v>
      </c>
      <c r="U2454" t="s">
        <v>9756</v>
      </c>
      <c r="V2454">
        <v>4</v>
      </c>
      <c r="W2454">
        <v>16</v>
      </c>
      <c r="X2454" t="s">
        <v>218</v>
      </c>
      <c r="Z2454" t="s">
        <v>219</v>
      </c>
      <c r="AC2454">
        <v>0</v>
      </c>
      <c r="AE2454">
        <v>0</v>
      </c>
      <c r="AI2454" t="s">
        <v>220</v>
      </c>
      <c r="AJ2454" t="s">
        <v>221</v>
      </c>
      <c r="AK2454" s="15">
        <v>32167</v>
      </c>
      <c r="AL2454">
        <v>14922.4</v>
      </c>
      <c r="AM2454">
        <f t="shared" si="114"/>
        <v>66</v>
      </c>
      <c r="AN2454" t="str">
        <f t="shared" si="115"/>
        <v>64-68</v>
      </c>
      <c r="AO2454" t="str">
        <f t="shared" si="116"/>
        <v>14.000 a 15.999</v>
      </c>
    </row>
    <row r="2455" spans="1:41" x14ac:dyDescent="0.25">
      <c r="A2455" t="s">
        <v>8312</v>
      </c>
      <c r="B2455" t="s">
        <v>239</v>
      </c>
      <c r="C2455">
        <v>1532518</v>
      </c>
      <c r="D2455">
        <v>80760724687</v>
      </c>
      <c r="E2455" t="s">
        <v>8313</v>
      </c>
      <c r="F2455" t="s">
        <v>209</v>
      </c>
      <c r="G2455" t="s">
        <v>8314</v>
      </c>
      <c r="H2455" t="s">
        <v>225</v>
      </c>
      <c r="I2455" t="s">
        <v>212</v>
      </c>
      <c r="K2455" t="s">
        <v>213</v>
      </c>
      <c r="L2455" t="s">
        <v>261</v>
      </c>
      <c r="M2455">
        <v>765</v>
      </c>
      <c r="N2455" t="s">
        <v>1059</v>
      </c>
      <c r="O2455" t="s">
        <v>283</v>
      </c>
      <c r="P2455">
        <v>746</v>
      </c>
      <c r="Q2455" t="s">
        <v>289</v>
      </c>
      <c r="R2455" t="s">
        <v>283</v>
      </c>
      <c r="T2455" t="s">
        <v>217</v>
      </c>
      <c r="U2455" t="s">
        <v>9756</v>
      </c>
      <c r="V2455">
        <v>4</v>
      </c>
      <c r="W2455">
        <v>12</v>
      </c>
      <c r="X2455" t="s">
        <v>218</v>
      </c>
      <c r="Z2455" t="s">
        <v>219</v>
      </c>
      <c r="AC2455">
        <v>0</v>
      </c>
      <c r="AE2455">
        <v>0</v>
      </c>
      <c r="AI2455" t="s">
        <v>220</v>
      </c>
      <c r="AJ2455" t="s">
        <v>221</v>
      </c>
      <c r="AK2455" s="15">
        <v>38861</v>
      </c>
      <c r="AL2455">
        <v>15056.55</v>
      </c>
      <c r="AM2455">
        <f t="shared" si="114"/>
        <v>52</v>
      </c>
      <c r="AN2455" t="str">
        <f t="shared" si="115"/>
        <v>49-53</v>
      </c>
      <c r="AO2455" t="str">
        <f t="shared" si="116"/>
        <v>14.000 a 15.999</v>
      </c>
    </row>
    <row r="2456" spans="1:41" x14ac:dyDescent="0.25">
      <c r="A2456" t="s">
        <v>8315</v>
      </c>
      <c r="B2456" t="s">
        <v>207</v>
      </c>
      <c r="C2456">
        <v>1123595</v>
      </c>
      <c r="D2456">
        <v>73994537649</v>
      </c>
      <c r="E2456" t="s">
        <v>8316</v>
      </c>
      <c r="F2456" t="s">
        <v>209</v>
      </c>
      <c r="G2456" t="s">
        <v>8317</v>
      </c>
      <c r="H2456" t="s">
        <v>225</v>
      </c>
      <c r="I2456" t="s">
        <v>212</v>
      </c>
      <c r="K2456" t="s">
        <v>242</v>
      </c>
      <c r="L2456" t="s">
        <v>4229</v>
      </c>
      <c r="M2456">
        <v>395</v>
      </c>
      <c r="N2456" t="s">
        <v>448</v>
      </c>
      <c r="O2456" t="s">
        <v>215</v>
      </c>
      <c r="P2456">
        <v>395</v>
      </c>
      <c r="Q2456" t="s">
        <v>448</v>
      </c>
      <c r="R2456" t="s">
        <v>215</v>
      </c>
      <c r="T2456" t="s">
        <v>252</v>
      </c>
      <c r="U2456" t="s">
        <v>9754</v>
      </c>
      <c r="V2456">
        <v>4</v>
      </c>
      <c r="W2456">
        <v>16</v>
      </c>
      <c r="X2456" t="s">
        <v>218</v>
      </c>
      <c r="Z2456" t="s">
        <v>219</v>
      </c>
      <c r="AC2456">
        <v>0</v>
      </c>
      <c r="AE2456">
        <v>0</v>
      </c>
      <c r="AI2456" t="s">
        <v>220</v>
      </c>
      <c r="AJ2456" t="s">
        <v>221</v>
      </c>
      <c r="AK2456" s="15">
        <v>34722</v>
      </c>
      <c r="AL2456">
        <v>5189.41</v>
      </c>
      <c r="AM2456">
        <f t="shared" si="114"/>
        <v>53</v>
      </c>
      <c r="AN2456" t="str">
        <f t="shared" si="115"/>
        <v>49-53</v>
      </c>
      <c r="AO2456" t="str">
        <f t="shared" si="116"/>
        <v>4.000 a 5.999</v>
      </c>
    </row>
    <row r="2457" spans="1:41" x14ac:dyDescent="0.25">
      <c r="A2457" t="s">
        <v>8318</v>
      </c>
      <c r="B2457" t="s">
        <v>239</v>
      </c>
      <c r="C2457">
        <v>2065661</v>
      </c>
      <c r="D2457">
        <v>8014330617</v>
      </c>
      <c r="E2457" t="s">
        <v>8319</v>
      </c>
      <c r="F2457" t="s">
        <v>209</v>
      </c>
      <c r="G2457" t="s">
        <v>8320</v>
      </c>
      <c r="H2457" t="s">
        <v>211</v>
      </c>
      <c r="I2457" t="s">
        <v>212</v>
      </c>
      <c r="K2457" t="s">
        <v>213</v>
      </c>
      <c r="M2457">
        <v>480</v>
      </c>
      <c r="N2457" t="s">
        <v>1188</v>
      </c>
      <c r="O2457" t="s">
        <v>244</v>
      </c>
      <c r="P2457">
        <v>211</v>
      </c>
      <c r="Q2457" t="s">
        <v>245</v>
      </c>
      <c r="R2457" t="s">
        <v>244</v>
      </c>
      <c r="T2457" t="s">
        <v>217</v>
      </c>
      <c r="U2457" t="s">
        <v>9754</v>
      </c>
      <c r="V2457">
        <v>2</v>
      </c>
      <c r="W2457">
        <v>7</v>
      </c>
      <c r="X2457" t="s">
        <v>218</v>
      </c>
      <c r="Z2457" t="s">
        <v>219</v>
      </c>
      <c r="AC2457">
        <v>0</v>
      </c>
      <c r="AE2457">
        <v>0</v>
      </c>
      <c r="AI2457" t="s">
        <v>220</v>
      </c>
      <c r="AJ2457" t="s">
        <v>221</v>
      </c>
      <c r="AK2457" s="15">
        <v>41557</v>
      </c>
      <c r="AL2457">
        <v>8638.1299999999992</v>
      </c>
      <c r="AM2457">
        <f t="shared" si="114"/>
        <v>33</v>
      </c>
      <c r="AN2457" t="str">
        <f t="shared" si="115"/>
        <v>29-33</v>
      </c>
      <c r="AO2457" t="str">
        <f t="shared" si="116"/>
        <v>8.000 a 9.999</v>
      </c>
    </row>
    <row r="2458" spans="1:41" x14ac:dyDescent="0.25">
      <c r="A2458" t="s">
        <v>8321</v>
      </c>
      <c r="B2458" t="s">
        <v>239</v>
      </c>
      <c r="C2458">
        <v>1434845</v>
      </c>
      <c r="D2458">
        <v>3771992656</v>
      </c>
      <c r="E2458" t="s">
        <v>5673</v>
      </c>
      <c r="F2458" t="s">
        <v>209</v>
      </c>
      <c r="G2458" t="s">
        <v>8322</v>
      </c>
      <c r="H2458" t="s">
        <v>225</v>
      </c>
      <c r="I2458" t="s">
        <v>212</v>
      </c>
      <c r="K2458" t="s">
        <v>213</v>
      </c>
      <c r="L2458" t="s">
        <v>534</v>
      </c>
      <c r="M2458">
        <v>211</v>
      </c>
      <c r="N2458" t="s">
        <v>245</v>
      </c>
      <c r="O2458" t="s">
        <v>244</v>
      </c>
      <c r="P2458">
        <v>211</v>
      </c>
      <c r="Q2458" t="s">
        <v>245</v>
      </c>
      <c r="R2458" t="s">
        <v>244</v>
      </c>
      <c r="T2458" t="s">
        <v>217</v>
      </c>
      <c r="U2458" t="s">
        <v>9756</v>
      </c>
      <c r="V2458">
        <v>4</v>
      </c>
      <c r="W2458">
        <v>13</v>
      </c>
      <c r="X2458" t="s">
        <v>381</v>
      </c>
      <c r="Z2458" t="s">
        <v>219</v>
      </c>
      <c r="AB2458" t="s">
        <v>382</v>
      </c>
      <c r="AC2458">
        <v>0</v>
      </c>
      <c r="AE2458">
        <v>26443</v>
      </c>
      <c r="AF2458" t="s">
        <v>383</v>
      </c>
      <c r="AG2458" t="s">
        <v>8323</v>
      </c>
      <c r="AH2458" t="s">
        <v>219</v>
      </c>
      <c r="AI2458" t="s">
        <v>220</v>
      </c>
      <c r="AJ2458" t="s">
        <v>221</v>
      </c>
      <c r="AK2458" s="15">
        <v>37938</v>
      </c>
      <c r="AL2458">
        <v>9828.7199999999993</v>
      </c>
      <c r="AM2458">
        <f t="shared" si="114"/>
        <v>45</v>
      </c>
      <c r="AN2458" t="str">
        <f t="shared" si="115"/>
        <v>44-48</v>
      </c>
      <c r="AO2458" t="str">
        <f t="shared" si="116"/>
        <v>8.000 a 9.999</v>
      </c>
    </row>
    <row r="2459" spans="1:41" x14ac:dyDescent="0.25">
      <c r="A2459" t="s">
        <v>8324</v>
      </c>
      <c r="B2459" t="s">
        <v>239</v>
      </c>
      <c r="C2459">
        <v>1365755</v>
      </c>
      <c r="D2459">
        <v>95168524672</v>
      </c>
      <c r="E2459" t="s">
        <v>8325</v>
      </c>
      <c r="F2459" t="s">
        <v>209</v>
      </c>
      <c r="G2459" t="s">
        <v>8326</v>
      </c>
      <c r="H2459" t="s">
        <v>211</v>
      </c>
      <c r="I2459" t="s">
        <v>212</v>
      </c>
      <c r="K2459" t="s">
        <v>213</v>
      </c>
      <c r="L2459" t="s">
        <v>261</v>
      </c>
      <c r="M2459">
        <v>490</v>
      </c>
      <c r="N2459" t="s">
        <v>770</v>
      </c>
      <c r="O2459" t="s">
        <v>244</v>
      </c>
      <c r="P2459">
        <v>211</v>
      </c>
      <c r="Q2459" t="s">
        <v>245</v>
      </c>
      <c r="R2459" t="s">
        <v>244</v>
      </c>
      <c r="T2459" t="s">
        <v>252</v>
      </c>
      <c r="U2459" t="s">
        <v>9755</v>
      </c>
      <c r="V2459">
        <v>4</v>
      </c>
      <c r="W2459">
        <v>13</v>
      </c>
      <c r="X2459" t="s">
        <v>218</v>
      </c>
      <c r="Z2459" t="s">
        <v>219</v>
      </c>
      <c r="AC2459">
        <v>0</v>
      </c>
      <c r="AE2459">
        <v>0</v>
      </c>
      <c r="AI2459" t="s">
        <v>220</v>
      </c>
      <c r="AJ2459" t="s">
        <v>221</v>
      </c>
      <c r="AK2459" s="15">
        <v>37592</v>
      </c>
      <c r="AL2459">
        <v>7362.68</v>
      </c>
      <c r="AM2459">
        <f t="shared" si="114"/>
        <v>47</v>
      </c>
      <c r="AN2459" t="str">
        <f t="shared" si="115"/>
        <v>44-48</v>
      </c>
      <c r="AO2459" t="str">
        <f t="shared" si="116"/>
        <v>6.000 a 7.999</v>
      </c>
    </row>
    <row r="2460" spans="1:41" x14ac:dyDescent="0.25">
      <c r="A2460" t="s">
        <v>8327</v>
      </c>
      <c r="B2460" t="s">
        <v>207</v>
      </c>
      <c r="C2460">
        <v>1948169</v>
      </c>
      <c r="D2460">
        <v>8676236755</v>
      </c>
      <c r="E2460" t="s">
        <v>8328</v>
      </c>
      <c r="F2460" t="s">
        <v>209</v>
      </c>
      <c r="G2460" t="s">
        <v>8329</v>
      </c>
      <c r="H2460" t="s">
        <v>225</v>
      </c>
      <c r="I2460" t="s">
        <v>212</v>
      </c>
      <c r="K2460" t="s">
        <v>645</v>
      </c>
      <c r="M2460">
        <v>97</v>
      </c>
      <c r="N2460" t="s">
        <v>723</v>
      </c>
      <c r="O2460" t="s">
        <v>228</v>
      </c>
      <c r="P2460">
        <v>0</v>
      </c>
      <c r="T2460" t="s">
        <v>2442</v>
      </c>
      <c r="X2460" t="s">
        <v>761</v>
      </c>
      <c r="Z2460" t="s">
        <v>219</v>
      </c>
      <c r="AC2460">
        <v>0</v>
      </c>
      <c r="AE2460">
        <v>0</v>
      </c>
      <c r="AI2460" t="s">
        <v>220</v>
      </c>
      <c r="AJ2460" t="s">
        <v>221</v>
      </c>
      <c r="AK2460" s="15">
        <v>44228</v>
      </c>
      <c r="AL2460">
        <v>332.31</v>
      </c>
      <c r="AM2460">
        <f t="shared" si="114"/>
        <v>43</v>
      </c>
      <c r="AN2460" t="str">
        <f t="shared" si="115"/>
        <v>39-43</v>
      </c>
      <c r="AO2460" t="str">
        <f t="shared" si="116"/>
        <v>até 1.999</v>
      </c>
    </row>
    <row r="2461" spans="1:41" x14ac:dyDescent="0.25">
      <c r="A2461" t="s">
        <v>8330</v>
      </c>
      <c r="B2461" t="s">
        <v>239</v>
      </c>
      <c r="C2461">
        <v>1532699</v>
      </c>
      <c r="D2461">
        <v>14724763876</v>
      </c>
      <c r="E2461" t="s">
        <v>8331</v>
      </c>
      <c r="F2461" t="s">
        <v>209</v>
      </c>
      <c r="G2461" t="s">
        <v>8332</v>
      </c>
      <c r="H2461" t="s">
        <v>225</v>
      </c>
      <c r="I2461" t="s">
        <v>212</v>
      </c>
      <c r="K2461" t="s">
        <v>317</v>
      </c>
      <c r="L2461" t="s">
        <v>8333</v>
      </c>
      <c r="M2461">
        <v>478</v>
      </c>
      <c r="N2461" t="s">
        <v>1195</v>
      </c>
      <c r="O2461" t="s">
        <v>244</v>
      </c>
      <c r="P2461">
        <v>211</v>
      </c>
      <c r="Q2461" t="s">
        <v>245</v>
      </c>
      <c r="R2461" t="s">
        <v>244</v>
      </c>
      <c r="T2461" t="s">
        <v>217</v>
      </c>
      <c r="U2461" t="s">
        <v>9754</v>
      </c>
      <c r="V2461">
        <v>4</v>
      </c>
      <c r="W2461">
        <v>12</v>
      </c>
      <c r="X2461" t="s">
        <v>218</v>
      </c>
      <c r="Z2461" t="s">
        <v>219</v>
      </c>
      <c r="AC2461">
        <v>0</v>
      </c>
      <c r="AE2461">
        <v>0</v>
      </c>
      <c r="AI2461" t="s">
        <v>220</v>
      </c>
      <c r="AJ2461" t="s">
        <v>221</v>
      </c>
      <c r="AK2461" s="15">
        <v>38861</v>
      </c>
      <c r="AL2461">
        <v>10307.65</v>
      </c>
      <c r="AM2461">
        <f t="shared" si="114"/>
        <v>57</v>
      </c>
      <c r="AN2461" t="str">
        <f t="shared" si="115"/>
        <v>54-58</v>
      </c>
      <c r="AO2461" t="str">
        <f t="shared" si="116"/>
        <v>10.000 a 11.999</v>
      </c>
    </row>
    <row r="2462" spans="1:41" x14ac:dyDescent="0.25">
      <c r="A2462" t="s">
        <v>8334</v>
      </c>
      <c r="B2462" t="s">
        <v>239</v>
      </c>
      <c r="C2462">
        <v>1123648</v>
      </c>
      <c r="D2462">
        <v>108737675</v>
      </c>
      <c r="E2462" t="s">
        <v>8335</v>
      </c>
      <c r="F2462" t="s">
        <v>209</v>
      </c>
      <c r="G2462" t="s">
        <v>8336</v>
      </c>
      <c r="H2462" t="s">
        <v>225</v>
      </c>
      <c r="I2462" t="s">
        <v>212</v>
      </c>
      <c r="K2462" t="s">
        <v>213</v>
      </c>
      <c r="L2462" t="s">
        <v>281</v>
      </c>
      <c r="M2462">
        <v>771</v>
      </c>
      <c r="N2462" t="s">
        <v>303</v>
      </c>
      <c r="O2462" t="s">
        <v>283</v>
      </c>
      <c r="P2462">
        <v>746</v>
      </c>
      <c r="Q2462" t="s">
        <v>289</v>
      </c>
      <c r="R2462" t="s">
        <v>283</v>
      </c>
      <c r="T2462" t="s">
        <v>230</v>
      </c>
      <c r="U2462" t="s">
        <v>9755</v>
      </c>
      <c r="V2462">
        <v>4</v>
      </c>
      <c r="W2462">
        <v>16</v>
      </c>
      <c r="X2462" t="s">
        <v>218</v>
      </c>
      <c r="Z2462" t="s">
        <v>219</v>
      </c>
      <c r="AC2462">
        <v>0</v>
      </c>
      <c r="AE2462">
        <v>0</v>
      </c>
      <c r="AI2462" t="s">
        <v>220</v>
      </c>
      <c r="AJ2462" t="s">
        <v>221</v>
      </c>
      <c r="AK2462" s="15">
        <v>34708</v>
      </c>
      <c r="AL2462">
        <v>8087.52</v>
      </c>
      <c r="AM2462">
        <f t="shared" si="114"/>
        <v>49</v>
      </c>
      <c r="AN2462" t="str">
        <f t="shared" si="115"/>
        <v>49-53</v>
      </c>
      <c r="AO2462" t="str">
        <f t="shared" si="116"/>
        <v>8.000 a 9.999</v>
      </c>
    </row>
    <row r="2463" spans="1:41" x14ac:dyDescent="0.25">
      <c r="A2463" t="s">
        <v>8337</v>
      </c>
      <c r="B2463" t="s">
        <v>239</v>
      </c>
      <c r="C2463">
        <v>1365993</v>
      </c>
      <c r="D2463">
        <v>30334314372</v>
      </c>
      <c r="E2463" t="s">
        <v>8338</v>
      </c>
      <c r="F2463" t="s">
        <v>209</v>
      </c>
      <c r="G2463" t="s">
        <v>8339</v>
      </c>
      <c r="H2463" t="s">
        <v>335</v>
      </c>
      <c r="I2463" t="s">
        <v>212</v>
      </c>
      <c r="K2463" t="s">
        <v>415</v>
      </c>
      <c r="L2463" t="s">
        <v>8340</v>
      </c>
      <c r="M2463">
        <v>482</v>
      </c>
      <c r="N2463" t="s">
        <v>336</v>
      </c>
      <c r="O2463" t="s">
        <v>244</v>
      </c>
      <c r="P2463">
        <v>211</v>
      </c>
      <c r="Q2463" t="s">
        <v>245</v>
      </c>
      <c r="R2463" t="s">
        <v>244</v>
      </c>
      <c r="T2463" t="s">
        <v>217</v>
      </c>
      <c r="U2463" t="s">
        <v>9754</v>
      </c>
      <c r="V2463">
        <v>4</v>
      </c>
      <c r="W2463">
        <v>13</v>
      </c>
      <c r="X2463" t="s">
        <v>218</v>
      </c>
      <c r="Z2463" t="s">
        <v>219</v>
      </c>
      <c r="AC2463">
        <v>0</v>
      </c>
      <c r="AE2463">
        <v>0</v>
      </c>
      <c r="AI2463" t="s">
        <v>220</v>
      </c>
      <c r="AJ2463" t="s">
        <v>221</v>
      </c>
      <c r="AK2463" s="15">
        <v>37600</v>
      </c>
      <c r="AL2463">
        <v>10880</v>
      </c>
      <c r="AM2463">
        <f t="shared" si="114"/>
        <v>55</v>
      </c>
      <c r="AN2463" t="str">
        <f t="shared" si="115"/>
        <v>54-58</v>
      </c>
      <c r="AO2463" t="str">
        <f t="shared" si="116"/>
        <v>10.000 a 11.999</v>
      </c>
    </row>
    <row r="2464" spans="1:41" x14ac:dyDescent="0.25">
      <c r="A2464" t="s">
        <v>8341</v>
      </c>
      <c r="B2464" t="s">
        <v>207</v>
      </c>
      <c r="C2464">
        <v>1795032</v>
      </c>
      <c r="D2464">
        <v>92760287653</v>
      </c>
      <c r="E2464" t="s">
        <v>8342</v>
      </c>
      <c r="F2464" t="s">
        <v>209</v>
      </c>
      <c r="G2464" t="s">
        <v>8343</v>
      </c>
      <c r="H2464" t="s">
        <v>225</v>
      </c>
      <c r="I2464" t="s">
        <v>212</v>
      </c>
      <c r="K2464" t="s">
        <v>213</v>
      </c>
      <c r="M2464">
        <v>1249</v>
      </c>
      <c r="N2464" t="s">
        <v>8344</v>
      </c>
      <c r="O2464" t="s">
        <v>215</v>
      </c>
      <c r="P2464">
        <v>349</v>
      </c>
      <c r="Q2464" t="s">
        <v>277</v>
      </c>
      <c r="R2464" t="s">
        <v>215</v>
      </c>
      <c r="T2464" t="s">
        <v>217</v>
      </c>
      <c r="U2464" t="s">
        <v>9756</v>
      </c>
      <c r="V2464">
        <v>4</v>
      </c>
      <c r="W2464">
        <v>9</v>
      </c>
      <c r="X2464" t="s">
        <v>218</v>
      </c>
      <c r="Z2464" t="s">
        <v>219</v>
      </c>
      <c r="AC2464">
        <v>26255</v>
      </c>
      <c r="AD2464" t="s">
        <v>8345</v>
      </c>
      <c r="AE2464">
        <v>0</v>
      </c>
      <c r="AI2464" t="s">
        <v>220</v>
      </c>
      <c r="AJ2464" t="s">
        <v>221</v>
      </c>
      <c r="AK2464" s="15">
        <v>43523</v>
      </c>
      <c r="AL2464">
        <v>9254.17</v>
      </c>
      <c r="AM2464">
        <f t="shared" si="114"/>
        <v>50</v>
      </c>
      <c r="AN2464" t="str">
        <f t="shared" si="115"/>
        <v>49-53</v>
      </c>
      <c r="AO2464" t="str">
        <f t="shared" si="116"/>
        <v>8.000 a 9.999</v>
      </c>
    </row>
    <row r="2465" spans="1:41" x14ac:dyDescent="0.25">
      <c r="A2465" t="s">
        <v>8346</v>
      </c>
      <c r="B2465" t="s">
        <v>239</v>
      </c>
      <c r="C2465">
        <v>1123439</v>
      </c>
      <c r="D2465">
        <v>32299834672</v>
      </c>
      <c r="E2465" t="s">
        <v>8347</v>
      </c>
      <c r="F2465" t="s">
        <v>209</v>
      </c>
      <c r="G2465" t="s">
        <v>8348</v>
      </c>
      <c r="H2465" t="s">
        <v>225</v>
      </c>
      <c r="I2465" t="s">
        <v>212</v>
      </c>
      <c r="K2465" t="s">
        <v>213</v>
      </c>
      <c r="L2465" t="s">
        <v>261</v>
      </c>
      <c r="M2465">
        <v>770</v>
      </c>
      <c r="N2465" t="s">
        <v>2275</v>
      </c>
      <c r="O2465" t="s">
        <v>283</v>
      </c>
      <c r="P2465">
        <v>746</v>
      </c>
      <c r="Q2465" t="s">
        <v>289</v>
      </c>
      <c r="R2465" t="s">
        <v>283</v>
      </c>
      <c r="T2465" t="s">
        <v>217</v>
      </c>
      <c r="U2465" t="s">
        <v>9756</v>
      </c>
      <c r="V2465">
        <v>3</v>
      </c>
      <c r="W2465">
        <v>16</v>
      </c>
      <c r="X2465" t="s">
        <v>218</v>
      </c>
      <c r="Z2465" t="s">
        <v>219</v>
      </c>
      <c r="AC2465">
        <v>0</v>
      </c>
      <c r="AE2465">
        <v>0</v>
      </c>
      <c r="AI2465" t="s">
        <v>220</v>
      </c>
      <c r="AJ2465" t="s">
        <v>221</v>
      </c>
      <c r="AK2465" s="15">
        <v>34708</v>
      </c>
      <c r="AL2465">
        <v>12092.64</v>
      </c>
      <c r="AM2465">
        <f t="shared" si="114"/>
        <v>67</v>
      </c>
      <c r="AN2465" t="str">
        <f t="shared" si="115"/>
        <v>64-68</v>
      </c>
      <c r="AO2465" t="str">
        <f t="shared" si="116"/>
        <v>12.000 a 13.999</v>
      </c>
    </row>
    <row r="2466" spans="1:41" x14ac:dyDescent="0.25">
      <c r="A2466" t="s">
        <v>8349</v>
      </c>
      <c r="B2466" t="s">
        <v>239</v>
      </c>
      <c r="C2466">
        <v>2424530</v>
      </c>
      <c r="D2466">
        <v>49147315687</v>
      </c>
      <c r="E2466" t="s">
        <v>7606</v>
      </c>
      <c r="F2466" t="s">
        <v>209</v>
      </c>
      <c r="G2466" t="s">
        <v>8350</v>
      </c>
      <c r="H2466" t="s">
        <v>211</v>
      </c>
      <c r="I2466" t="s">
        <v>212</v>
      </c>
      <c r="K2466" t="s">
        <v>213</v>
      </c>
      <c r="L2466" t="s">
        <v>261</v>
      </c>
      <c r="M2466">
        <v>494</v>
      </c>
      <c r="N2466" t="s">
        <v>1325</v>
      </c>
      <c r="O2466" t="s">
        <v>244</v>
      </c>
      <c r="P2466">
        <v>211</v>
      </c>
      <c r="Q2466" t="s">
        <v>245</v>
      </c>
      <c r="R2466" t="s">
        <v>244</v>
      </c>
      <c r="T2466" t="s">
        <v>230</v>
      </c>
      <c r="U2466" t="s">
        <v>9756</v>
      </c>
      <c r="V2466">
        <v>4</v>
      </c>
      <c r="W2466">
        <v>13</v>
      </c>
      <c r="X2466" t="s">
        <v>218</v>
      </c>
      <c r="Z2466" t="s">
        <v>219</v>
      </c>
      <c r="AC2466">
        <v>0</v>
      </c>
      <c r="AE2466">
        <v>0</v>
      </c>
      <c r="AI2466" t="s">
        <v>220</v>
      </c>
      <c r="AJ2466" t="s">
        <v>221</v>
      </c>
      <c r="AK2466" s="15">
        <v>37939</v>
      </c>
      <c r="AL2466">
        <v>17719.11</v>
      </c>
      <c r="AM2466">
        <f t="shared" si="114"/>
        <v>56</v>
      </c>
      <c r="AN2466" t="str">
        <f t="shared" si="115"/>
        <v>54-58</v>
      </c>
      <c r="AO2466" t="str">
        <f t="shared" si="116"/>
        <v>16.000 a 17.999</v>
      </c>
    </row>
    <row r="2467" spans="1:41" x14ac:dyDescent="0.25">
      <c r="A2467" t="s">
        <v>8351</v>
      </c>
      <c r="B2467" t="s">
        <v>239</v>
      </c>
      <c r="C2467">
        <v>410111</v>
      </c>
      <c r="D2467">
        <v>36555282649</v>
      </c>
      <c r="E2467" t="s">
        <v>8352</v>
      </c>
      <c r="F2467" t="s">
        <v>209</v>
      </c>
      <c r="G2467" t="s">
        <v>8353</v>
      </c>
      <c r="H2467" t="s">
        <v>225</v>
      </c>
      <c r="I2467" t="s">
        <v>212</v>
      </c>
      <c r="K2467" t="s">
        <v>213</v>
      </c>
      <c r="L2467" t="s">
        <v>261</v>
      </c>
      <c r="M2467">
        <v>482</v>
      </c>
      <c r="N2467" t="s">
        <v>336</v>
      </c>
      <c r="O2467" t="s">
        <v>244</v>
      </c>
      <c r="P2467">
        <v>211</v>
      </c>
      <c r="Q2467" t="s">
        <v>245</v>
      </c>
      <c r="R2467" t="s">
        <v>244</v>
      </c>
      <c r="T2467" t="s">
        <v>217</v>
      </c>
      <c r="U2467" t="s">
        <v>9755</v>
      </c>
      <c r="V2467">
        <v>4</v>
      </c>
      <c r="W2467">
        <v>16</v>
      </c>
      <c r="X2467" t="s">
        <v>218</v>
      </c>
      <c r="Z2467" t="s">
        <v>219</v>
      </c>
      <c r="AC2467">
        <v>0</v>
      </c>
      <c r="AE2467">
        <v>0</v>
      </c>
      <c r="AI2467" t="s">
        <v>220</v>
      </c>
      <c r="AJ2467" t="s">
        <v>221</v>
      </c>
      <c r="AK2467" s="15">
        <v>28216</v>
      </c>
      <c r="AL2467">
        <v>14580.61</v>
      </c>
      <c r="AM2467">
        <f t="shared" si="114"/>
        <v>64</v>
      </c>
      <c r="AN2467" t="str">
        <f t="shared" si="115"/>
        <v>64-68</v>
      </c>
      <c r="AO2467" t="str">
        <f t="shared" si="116"/>
        <v>14.000 a 15.999</v>
      </c>
    </row>
    <row r="2468" spans="1:41" x14ac:dyDescent="0.25">
      <c r="A2468" t="s">
        <v>8354</v>
      </c>
      <c r="B2468" t="s">
        <v>207</v>
      </c>
      <c r="C2468">
        <v>1754283</v>
      </c>
      <c r="D2468">
        <v>3331545686</v>
      </c>
      <c r="E2468" t="s">
        <v>6079</v>
      </c>
      <c r="F2468" t="s">
        <v>209</v>
      </c>
      <c r="G2468" t="s">
        <v>8355</v>
      </c>
      <c r="H2468" t="s">
        <v>335</v>
      </c>
      <c r="I2468" t="s">
        <v>212</v>
      </c>
      <c r="K2468" t="s">
        <v>213</v>
      </c>
      <c r="M2468">
        <v>264</v>
      </c>
      <c r="N2468" t="s">
        <v>820</v>
      </c>
      <c r="O2468" t="s">
        <v>362</v>
      </c>
      <c r="P2468">
        <v>264</v>
      </c>
      <c r="Q2468" t="s">
        <v>820</v>
      </c>
      <c r="R2468" t="s">
        <v>362</v>
      </c>
      <c r="T2468" t="s">
        <v>263</v>
      </c>
      <c r="U2468" t="s">
        <v>9756</v>
      </c>
      <c r="V2468">
        <v>4</v>
      </c>
      <c r="W2468">
        <v>9</v>
      </c>
      <c r="X2468" t="s">
        <v>218</v>
      </c>
      <c r="Z2468" t="s">
        <v>219</v>
      </c>
      <c r="AC2468">
        <v>0</v>
      </c>
      <c r="AE2468">
        <v>0</v>
      </c>
      <c r="AI2468" t="s">
        <v>220</v>
      </c>
      <c r="AJ2468" t="s">
        <v>221</v>
      </c>
      <c r="AK2468" s="15">
        <v>40204</v>
      </c>
      <c r="AL2468">
        <v>11144.35</v>
      </c>
      <c r="AM2468">
        <f t="shared" si="114"/>
        <v>44</v>
      </c>
      <c r="AN2468" t="str">
        <f t="shared" si="115"/>
        <v>44-48</v>
      </c>
      <c r="AO2468" t="str">
        <f t="shared" si="116"/>
        <v>10.000 a 11.999</v>
      </c>
    </row>
    <row r="2469" spans="1:41" x14ac:dyDescent="0.25">
      <c r="A2469" t="s">
        <v>8356</v>
      </c>
      <c r="B2469" t="s">
        <v>239</v>
      </c>
      <c r="C2469">
        <v>1123485</v>
      </c>
      <c r="D2469">
        <v>50999680668</v>
      </c>
      <c r="E2469" t="s">
        <v>8357</v>
      </c>
      <c r="F2469" t="s">
        <v>209</v>
      </c>
      <c r="G2469" t="s">
        <v>8358</v>
      </c>
      <c r="H2469" t="s">
        <v>225</v>
      </c>
      <c r="I2469" t="s">
        <v>212</v>
      </c>
      <c r="K2469" t="s">
        <v>213</v>
      </c>
      <c r="L2469" t="s">
        <v>637</v>
      </c>
      <c r="M2469">
        <v>771</v>
      </c>
      <c r="N2469" t="s">
        <v>303</v>
      </c>
      <c r="O2469" t="s">
        <v>283</v>
      </c>
      <c r="P2469">
        <v>746</v>
      </c>
      <c r="Q2469" t="s">
        <v>289</v>
      </c>
      <c r="R2469" t="s">
        <v>283</v>
      </c>
      <c r="T2469" t="s">
        <v>217</v>
      </c>
      <c r="U2469" t="s">
        <v>9755</v>
      </c>
      <c r="V2469">
        <v>4</v>
      </c>
      <c r="W2469">
        <v>16</v>
      </c>
      <c r="X2469" t="s">
        <v>218</v>
      </c>
      <c r="Z2469" t="s">
        <v>219</v>
      </c>
      <c r="AC2469">
        <v>0</v>
      </c>
      <c r="AE2469">
        <v>0</v>
      </c>
      <c r="AI2469" t="s">
        <v>220</v>
      </c>
      <c r="AJ2469" t="s">
        <v>221</v>
      </c>
      <c r="AK2469" s="15">
        <v>34708</v>
      </c>
      <c r="AL2469">
        <v>8319.61</v>
      </c>
      <c r="AM2469">
        <f t="shared" si="114"/>
        <v>58</v>
      </c>
      <c r="AN2469" t="str">
        <f t="shared" si="115"/>
        <v>54-58</v>
      </c>
      <c r="AO2469" t="str">
        <f t="shared" si="116"/>
        <v>8.000 a 9.999</v>
      </c>
    </row>
    <row r="2470" spans="1:41" x14ac:dyDescent="0.25">
      <c r="A2470" t="s">
        <v>8359</v>
      </c>
      <c r="B2470" t="s">
        <v>239</v>
      </c>
      <c r="C2470">
        <v>1454371</v>
      </c>
      <c r="D2470">
        <v>54830494620</v>
      </c>
      <c r="E2470" t="s">
        <v>8360</v>
      </c>
      <c r="F2470" t="s">
        <v>209</v>
      </c>
      <c r="G2470" t="s">
        <v>8361</v>
      </c>
      <c r="H2470" t="s">
        <v>225</v>
      </c>
      <c r="I2470" t="s">
        <v>212</v>
      </c>
      <c r="K2470" t="s">
        <v>213</v>
      </c>
      <c r="L2470" t="s">
        <v>618</v>
      </c>
      <c r="M2470">
        <v>749</v>
      </c>
      <c r="N2470" t="s">
        <v>1089</v>
      </c>
      <c r="O2470" t="s">
        <v>283</v>
      </c>
      <c r="P2470">
        <v>743</v>
      </c>
      <c r="Q2470" t="s">
        <v>282</v>
      </c>
      <c r="R2470" t="s">
        <v>283</v>
      </c>
      <c r="T2470" t="s">
        <v>217</v>
      </c>
      <c r="U2470" t="s">
        <v>9755</v>
      </c>
      <c r="V2470">
        <v>4</v>
      </c>
      <c r="W2470">
        <v>13</v>
      </c>
      <c r="X2470" t="s">
        <v>218</v>
      </c>
      <c r="Z2470" t="s">
        <v>219</v>
      </c>
      <c r="AC2470">
        <v>0</v>
      </c>
      <c r="AE2470">
        <v>0</v>
      </c>
      <c r="AI2470" t="s">
        <v>220</v>
      </c>
      <c r="AJ2470" t="s">
        <v>221</v>
      </c>
      <c r="AK2470" s="15">
        <v>38134</v>
      </c>
      <c r="AL2470">
        <v>5675.08</v>
      </c>
      <c r="AM2470">
        <f t="shared" si="114"/>
        <v>57</v>
      </c>
      <c r="AN2470" t="str">
        <f t="shared" si="115"/>
        <v>54-58</v>
      </c>
      <c r="AO2470" t="str">
        <f t="shared" si="116"/>
        <v>4.000 a 5.999</v>
      </c>
    </row>
    <row r="2471" spans="1:41" x14ac:dyDescent="0.25">
      <c r="A2471" t="s">
        <v>8362</v>
      </c>
      <c r="B2471" t="s">
        <v>239</v>
      </c>
      <c r="C2471">
        <v>1434327</v>
      </c>
      <c r="D2471">
        <v>74410725653</v>
      </c>
      <c r="E2471" t="s">
        <v>8363</v>
      </c>
      <c r="F2471" t="s">
        <v>209</v>
      </c>
      <c r="G2471" t="s">
        <v>8364</v>
      </c>
      <c r="H2471" t="s">
        <v>211</v>
      </c>
      <c r="I2471" t="s">
        <v>212</v>
      </c>
      <c r="K2471" t="s">
        <v>213</v>
      </c>
      <c r="L2471" t="s">
        <v>367</v>
      </c>
      <c r="M2471">
        <v>491</v>
      </c>
      <c r="N2471" t="s">
        <v>935</v>
      </c>
      <c r="O2471" t="s">
        <v>244</v>
      </c>
      <c r="P2471">
        <v>211</v>
      </c>
      <c r="Q2471" t="s">
        <v>245</v>
      </c>
      <c r="R2471" t="s">
        <v>244</v>
      </c>
      <c r="T2471" t="s">
        <v>771</v>
      </c>
      <c r="U2471" t="s">
        <v>9754</v>
      </c>
      <c r="V2471">
        <v>4</v>
      </c>
      <c r="W2471">
        <v>13</v>
      </c>
      <c r="X2471" t="s">
        <v>218</v>
      </c>
      <c r="Z2471" t="s">
        <v>219</v>
      </c>
      <c r="AC2471">
        <v>0</v>
      </c>
      <c r="AE2471">
        <v>0</v>
      </c>
      <c r="AI2471" t="s">
        <v>220</v>
      </c>
      <c r="AJ2471" t="s">
        <v>221</v>
      </c>
      <c r="AK2471" s="15">
        <v>37931</v>
      </c>
      <c r="AL2471">
        <v>9731.93</v>
      </c>
      <c r="AM2471">
        <f t="shared" si="114"/>
        <v>54</v>
      </c>
      <c r="AN2471" t="str">
        <f t="shared" si="115"/>
        <v>54-58</v>
      </c>
      <c r="AO2471" t="str">
        <f t="shared" si="116"/>
        <v>8.000 a 9.999</v>
      </c>
    </row>
    <row r="2472" spans="1:41" x14ac:dyDescent="0.25">
      <c r="A2472" t="s">
        <v>8365</v>
      </c>
      <c r="B2472" t="s">
        <v>239</v>
      </c>
      <c r="C2472">
        <v>1534726</v>
      </c>
      <c r="D2472">
        <v>83579168649</v>
      </c>
      <c r="E2472" t="s">
        <v>8366</v>
      </c>
      <c r="F2472" t="s">
        <v>209</v>
      </c>
      <c r="G2472" t="s">
        <v>8367</v>
      </c>
      <c r="H2472" t="s">
        <v>225</v>
      </c>
      <c r="I2472" t="s">
        <v>212</v>
      </c>
      <c r="K2472" t="s">
        <v>295</v>
      </c>
      <c r="L2472" t="s">
        <v>8368</v>
      </c>
      <c r="M2472">
        <v>478</v>
      </c>
      <c r="N2472" t="s">
        <v>1195</v>
      </c>
      <c r="O2472" t="s">
        <v>244</v>
      </c>
      <c r="P2472">
        <v>211</v>
      </c>
      <c r="Q2472" t="s">
        <v>245</v>
      </c>
      <c r="R2472" t="s">
        <v>244</v>
      </c>
      <c r="T2472" t="s">
        <v>217</v>
      </c>
      <c r="U2472" t="s">
        <v>9754</v>
      </c>
      <c r="V2472">
        <v>4</v>
      </c>
      <c r="W2472">
        <v>11</v>
      </c>
      <c r="X2472" t="s">
        <v>218</v>
      </c>
      <c r="Z2472" t="s">
        <v>219</v>
      </c>
      <c r="AC2472">
        <v>0</v>
      </c>
      <c r="AE2472">
        <v>0</v>
      </c>
      <c r="AI2472" t="s">
        <v>220</v>
      </c>
      <c r="AJ2472" t="s">
        <v>221</v>
      </c>
      <c r="AK2472" s="15">
        <v>38880</v>
      </c>
      <c r="AL2472">
        <v>11759.52</v>
      </c>
      <c r="AM2472">
        <f t="shared" si="114"/>
        <v>52</v>
      </c>
      <c r="AN2472" t="str">
        <f t="shared" si="115"/>
        <v>49-53</v>
      </c>
      <c r="AO2472" t="str">
        <f t="shared" si="116"/>
        <v>10.000 a 11.999</v>
      </c>
    </row>
    <row r="2473" spans="1:41" x14ac:dyDescent="0.25">
      <c r="A2473" t="s">
        <v>8369</v>
      </c>
      <c r="B2473" t="s">
        <v>239</v>
      </c>
      <c r="C2473">
        <v>1365768</v>
      </c>
      <c r="D2473">
        <v>1181411637</v>
      </c>
      <c r="E2473" t="s">
        <v>8370</v>
      </c>
      <c r="F2473" t="s">
        <v>209</v>
      </c>
      <c r="G2473" t="s">
        <v>8371</v>
      </c>
      <c r="H2473" t="s">
        <v>225</v>
      </c>
      <c r="I2473" t="s">
        <v>212</v>
      </c>
      <c r="K2473" t="s">
        <v>213</v>
      </c>
      <c r="L2473" t="s">
        <v>261</v>
      </c>
      <c r="M2473">
        <v>771</v>
      </c>
      <c r="N2473" t="s">
        <v>303</v>
      </c>
      <c r="O2473" t="s">
        <v>283</v>
      </c>
      <c r="P2473">
        <v>746</v>
      </c>
      <c r="Q2473" t="s">
        <v>289</v>
      </c>
      <c r="R2473" t="s">
        <v>283</v>
      </c>
      <c r="T2473" t="s">
        <v>217</v>
      </c>
      <c r="U2473" t="s">
        <v>9756</v>
      </c>
      <c r="V2473">
        <v>1</v>
      </c>
      <c r="W2473">
        <v>13</v>
      </c>
      <c r="X2473" t="s">
        <v>218</v>
      </c>
      <c r="Z2473" t="s">
        <v>219</v>
      </c>
      <c r="AC2473">
        <v>0</v>
      </c>
      <c r="AE2473">
        <v>0</v>
      </c>
      <c r="AI2473" t="s">
        <v>220</v>
      </c>
      <c r="AJ2473" t="s">
        <v>304</v>
      </c>
      <c r="AK2473" s="15">
        <v>37575</v>
      </c>
      <c r="AL2473">
        <v>9116.9500000000007</v>
      </c>
      <c r="AM2473">
        <f t="shared" si="114"/>
        <v>57</v>
      </c>
      <c r="AN2473" t="str">
        <f t="shared" si="115"/>
        <v>54-58</v>
      </c>
      <c r="AO2473" t="str">
        <f t="shared" si="116"/>
        <v>8.000 a 9.999</v>
      </c>
    </row>
    <row r="2474" spans="1:41" x14ac:dyDescent="0.25">
      <c r="A2474" t="s">
        <v>8372</v>
      </c>
      <c r="B2474" t="s">
        <v>207</v>
      </c>
      <c r="C2474">
        <v>1123363</v>
      </c>
      <c r="D2474">
        <v>57301557604</v>
      </c>
      <c r="E2474" t="s">
        <v>1502</v>
      </c>
      <c r="F2474" t="s">
        <v>209</v>
      </c>
      <c r="G2474" t="s">
        <v>8373</v>
      </c>
      <c r="H2474" t="s">
        <v>335</v>
      </c>
      <c r="I2474" t="s">
        <v>212</v>
      </c>
      <c r="K2474" t="s">
        <v>295</v>
      </c>
      <c r="L2474" t="s">
        <v>261</v>
      </c>
      <c r="M2474">
        <v>97</v>
      </c>
      <c r="N2474" t="s">
        <v>723</v>
      </c>
      <c r="O2474" t="s">
        <v>228</v>
      </c>
      <c r="P2474">
        <v>92</v>
      </c>
      <c r="Q2474" t="s">
        <v>724</v>
      </c>
      <c r="R2474" t="s">
        <v>228</v>
      </c>
      <c r="T2474" t="s">
        <v>217</v>
      </c>
      <c r="U2474" t="s">
        <v>9755</v>
      </c>
      <c r="V2474">
        <v>4</v>
      </c>
      <c r="W2474">
        <v>14</v>
      </c>
      <c r="X2474" t="s">
        <v>218</v>
      </c>
      <c r="Z2474" t="s">
        <v>219</v>
      </c>
      <c r="AC2474">
        <v>0</v>
      </c>
      <c r="AE2474">
        <v>0</v>
      </c>
      <c r="AI2474" t="s">
        <v>220</v>
      </c>
      <c r="AJ2474" t="s">
        <v>221</v>
      </c>
      <c r="AK2474" s="15">
        <v>34683</v>
      </c>
      <c r="AL2474">
        <v>6498.88</v>
      </c>
      <c r="AM2474">
        <f t="shared" si="114"/>
        <v>56</v>
      </c>
      <c r="AN2474" t="str">
        <f t="shared" si="115"/>
        <v>54-58</v>
      </c>
      <c r="AO2474" t="str">
        <f t="shared" si="116"/>
        <v>6.000 a 7.999</v>
      </c>
    </row>
    <row r="2475" spans="1:41" x14ac:dyDescent="0.25">
      <c r="A2475" t="s">
        <v>8374</v>
      </c>
      <c r="B2475" t="s">
        <v>239</v>
      </c>
      <c r="C2475">
        <v>1532406</v>
      </c>
      <c r="D2475">
        <v>80086730606</v>
      </c>
      <c r="E2475" t="s">
        <v>8375</v>
      </c>
      <c r="F2475" t="s">
        <v>209</v>
      </c>
      <c r="G2475" t="s">
        <v>8243</v>
      </c>
      <c r="H2475" t="s">
        <v>225</v>
      </c>
      <c r="I2475" t="s">
        <v>212</v>
      </c>
      <c r="K2475" t="s">
        <v>213</v>
      </c>
      <c r="L2475" t="s">
        <v>1228</v>
      </c>
      <c r="M2475">
        <v>490</v>
      </c>
      <c r="N2475" t="s">
        <v>770</v>
      </c>
      <c r="O2475" t="s">
        <v>244</v>
      </c>
      <c r="P2475">
        <v>211</v>
      </c>
      <c r="Q2475" t="s">
        <v>245</v>
      </c>
      <c r="R2475" t="s">
        <v>244</v>
      </c>
      <c r="T2475" t="s">
        <v>252</v>
      </c>
      <c r="U2475" t="s">
        <v>9755</v>
      </c>
      <c r="V2475">
        <v>4</v>
      </c>
      <c r="W2475">
        <v>12</v>
      </c>
      <c r="X2475" t="s">
        <v>218</v>
      </c>
      <c r="Z2475" t="s">
        <v>219</v>
      </c>
      <c r="AC2475">
        <v>0</v>
      </c>
      <c r="AE2475">
        <v>0</v>
      </c>
      <c r="AI2475" t="s">
        <v>220</v>
      </c>
      <c r="AJ2475" t="s">
        <v>221</v>
      </c>
      <c r="AK2475" s="15">
        <v>38861</v>
      </c>
      <c r="AL2475">
        <v>6084.69</v>
      </c>
      <c r="AM2475">
        <f t="shared" si="114"/>
        <v>47</v>
      </c>
      <c r="AN2475" t="str">
        <f t="shared" si="115"/>
        <v>44-48</v>
      </c>
      <c r="AO2475" t="str">
        <f t="shared" si="116"/>
        <v>6.000 a 7.999</v>
      </c>
    </row>
    <row r="2476" spans="1:41" x14ac:dyDescent="0.25">
      <c r="A2476" t="s">
        <v>8376</v>
      </c>
      <c r="B2476" t="s">
        <v>207</v>
      </c>
      <c r="C2476">
        <v>1753301</v>
      </c>
      <c r="D2476">
        <v>4279726639</v>
      </c>
      <c r="E2476" t="s">
        <v>8377</v>
      </c>
      <c r="F2476" t="s">
        <v>209</v>
      </c>
      <c r="G2476" t="s">
        <v>8378</v>
      </c>
      <c r="H2476" t="s">
        <v>225</v>
      </c>
      <c r="I2476" t="s">
        <v>212</v>
      </c>
      <c r="K2476" t="s">
        <v>213</v>
      </c>
      <c r="M2476">
        <v>264</v>
      </c>
      <c r="N2476" t="s">
        <v>820</v>
      </c>
      <c r="O2476" t="s">
        <v>362</v>
      </c>
      <c r="P2476">
        <v>264</v>
      </c>
      <c r="Q2476" t="s">
        <v>820</v>
      </c>
      <c r="R2476" t="s">
        <v>362</v>
      </c>
      <c r="T2476" t="s">
        <v>217</v>
      </c>
      <c r="U2476" t="s">
        <v>9756</v>
      </c>
      <c r="V2476">
        <v>4</v>
      </c>
      <c r="W2476">
        <v>9</v>
      </c>
      <c r="X2476" t="s">
        <v>218</v>
      </c>
      <c r="Z2476" t="s">
        <v>219</v>
      </c>
      <c r="AC2476">
        <v>0</v>
      </c>
      <c r="AE2476">
        <v>0</v>
      </c>
      <c r="AI2476" t="s">
        <v>220</v>
      </c>
      <c r="AJ2476" t="s">
        <v>221</v>
      </c>
      <c r="AK2476" s="15">
        <v>40196</v>
      </c>
      <c r="AL2476">
        <v>8278.66</v>
      </c>
      <c r="AM2476">
        <f t="shared" si="114"/>
        <v>43</v>
      </c>
      <c r="AN2476" t="str">
        <f t="shared" si="115"/>
        <v>39-43</v>
      </c>
      <c r="AO2476" t="str">
        <f t="shared" si="116"/>
        <v>8.000 a 9.999</v>
      </c>
    </row>
    <row r="2477" spans="1:41" x14ac:dyDescent="0.25">
      <c r="A2477" t="s">
        <v>8379</v>
      </c>
      <c r="B2477" t="s">
        <v>239</v>
      </c>
      <c r="C2477">
        <v>1436867</v>
      </c>
      <c r="D2477">
        <v>61177180120</v>
      </c>
      <c r="E2477" t="s">
        <v>8380</v>
      </c>
      <c r="F2477" t="s">
        <v>209</v>
      </c>
      <c r="G2477" t="s">
        <v>8381</v>
      </c>
      <c r="H2477" t="s">
        <v>225</v>
      </c>
      <c r="I2477" t="s">
        <v>212</v>
      </c>
      <c r="K2477" t="s">
        <v>242</v>
      </c>
      <c r="L2477" t="s">
        <v>405</v>
      </c>
      <c r="M2477">
        <v>771</v>
      </c>
      <c r="N2477" t="s">
        <v>303</v>
      </c>
      <c r="O2477" t="s">
        <v>283</v>
      </c>
      <c r="P2477">
        <v>746</v>
      </c>
      <c r="Q2477" t="s">
        <v>289</v>
      </c>
      <c r="R2477" t="s">
        <v>283</v>
      </c>
      <c r="T2477" t="s">
        <v>771</v>
      </c>
      <c r="U2477" t="s">
        <v>9754</v>
      </c>
      <c r="V2477">
        <v>4</v>
      </c>
      <c r="W2477">
        <v>12</v>
      </c>
      <c r="X2477" t="s">
        <v>218</v>
      </c>
      <c r="Z2477" t="s">
        <v>219</v>
      </c>
      <c r="AC2477">
        <v>0</v>
      </c>
      <c r="AE2477">
        <v>0</v>
      </c>
      <c r="AI2477" t="s">
        <v>220</v>
      </c>
      <c r="AJ2477" t="s">
        <v>221</v>
      </c>
      <c r="AK2477" s="15">
        <v>37965</v>
      </c>
      <c r="AL2477">
        <v>4320.1099999999997</v>
      </c>
      <c r="AM2477">
        <f t="shared" si="114"/>
        <v>50</v>
      </c>
      <c r="AN2477" t="str">
        <f t="shared" si="115"/>
        <v>49-53</v>
      </c>
      <c r="AO2477" t="str">
        <f t="shared" si="116"/>
        <v>4.000 a 5.999</v>
      </c>
    </row>
    <row r="2478" spans="1:41" x14ac:dyDescent="0.25">
      <c r="A2478" t="s">
        <v>8382</v>
      </c>
      <c r="B2478" t="s">
        <v>239</v>
      </c>
      <c r="C2478">
        <v>3013514</v>
      </c>
      <c r="D2478">
        <v>8118748693</v>
      </c>
      <c r="E2478" t="s">
        <v>8383</v>
      </c>
      <c r="F2478" t="s">
        <v>209</v>
      </c>
      <c r="G2478" t="s">
        <v>8384</v>
      </c>
      <c r="H2478" t="s">
        <v>225</v>
      </c>
      <c r="I2478" t="s">
        <v>212</v>
      </c>
      <c r="K2478" t="s">
        <v>213</v>
      </c>
      <c r="M2478">
        <v>776</v>
      </c>
      <c r="N2478" t="s">
        <v>1441</v>
      </c>
      <c r="O2478" t="s">
        <v>283</v>
      </c>
      <c r="P2478">
        <v>743</v>
      </c>
      <c r="Q2478" t="s">
        <v>282</v>
      </c>
      <c r="R2478" t="s">
        <v>283</v>
      </c>
      <c r="T2478" t="s">
        <v>252</v>
      </c>
      <c r="U2478" t="s">
        <v>9754</v>
      </c>
      <c r="V2478">
        <v>4</v>
      </c>
      <c r="W2478">
        <v>4</v>
      </c>
      <c r="X2478" t="s">
        <v>218</v>
      </c>
      <c r="Z2478" t="s">
        <v>219</v>
      </c>
      <c r="AC2478">
        <v>0</v>
      </c>
      <c r="AE2478">
        <v>0</v>
      </c>
      <c r="AI2478" t="s">
        <v>220</v>
      </c>
      <c r="AJ2478" t="s">
        <v>221</v>
      </c>
      <c r="AK2478" s="15">
        <v>43150</v>
      </c>
      <c r="AL2478">
        <v>3060.38</v>
      </c>
      <c r="AM2478">
        <f t="shared" si="114"/>
        <v>36</v>
      </c>
      <c r="AN2478" t="str">
        <f t="shared" si="115"/>
        <v>34-38</v>
      </c>
      <c r="AO2478" t="str">
        <f t="shared" si="116"/>
        <v>2.000 a 3.999</v>
      </c>
    </row>
    <row r="2479" spans="1:41" x14ac:dyDescent="0.25">
      <c r="A2479" t="s">
        <v>8385</v>
      </c>
      <c r="B2479" t="s">
        <v>207</v>
      </c>
      <c r="C2479">
        <v>1215095</v>
      </c>
      <c r="D2479">
        <v>7253378695</v>
      </c>
      <c r="E2479" t="s">
        <v>8386</v>
      </c>
      <c r="F2479" t="s">
        <v>209</v>
      </c>
      <c r="G2479" t="s">
        <v>8387</v>
      </c>
      <c r="H2479" t="s">
        <v>335</v>
      </c>
      <c r="I2479" t="s">
        <v>212</v>
      </c>
      <c r="K2479" t="s">
        <v>213</v>
      </c>
      <c r="M2479">
        <v>886</v>
      </c>
      <c r="N2479" t="s">
        <v>2450</v>
      </c>
      <c r="O2479" t="s">
        <v>215</v>
      </c>
      <c r="P2479">
        <v>585</v>
      </c>
      <c r="Q2479" t="s">
        <v>1033</v>
      </c>
      <c r="R2479" t="s">
        <v>215</v>
      </c>
      <c r="T2479" t="s">
        <v>230</v>
      </c>
      <c r="U2479" t="s">
        <v>9755</v>
      </c>
      <c r="V2479">
        <v>4</v>
      </c>
      <c r="W2479">
        <v>6</v>
      </c>
      <c r="X2479" t="s">
        <v>218</v>
      </c>
      <c r="Z2479" t="s">
        <v>219</v>
      </c>
      <c r="AC2479">
        <v>26254</v>
      </c>
      <c r="AD2479" t="s">
        <v>372</v>
      </c>
      <c r="AE2479">
        <v>0</v>
      </c>
      <c r="AI2479" t="s">
        <v>220</v>
      </c>
      <c r="AJ2479" t="s">
        <v>221</v>
      </c>
      <c r="AK2479" s="15">
        <v>42811</v>
      </c>
      <c r="AL2479">
        <v>5267.87</v>
      </c>
      <c r="AM2479">
        <f t="shared" si="114"/>
        <v>37</v>
      </c>
      <c r="AN2479" t="str">
        <f t="shared" si="115"/>
        <v>34-38</v>
      </c>
      <c r="AO2479" t="str">
        <f t="shared" si="116"/>
        <v>4.000 a 5.999</v>
      </c>
    </row>
    <row r="2480" spans="1:41" x14ac:dyDescent="0.25">
      <c r="A2480" t="s">
        <v>8388</v>
      </c>
      <c r="B2480" t="s">
        <v>239</v>
      </c>
      <c r="C2480">
        <v>1123340</v>
      </c>
      <c r="D2480">
        <v>84744294634</v>
      </c>
      <c r="E2480" t="s">
        <v>8389</v>
      </c>
      <c r="F2480" t="s">
        <v>209</v>
      </c>
      <c r="G2480" t="s">
        <v>8390</v>
      </c>
      <c r="H2480" t="s">
        <v>225</v>
      </c>
      <c r="I2480" t="s">
        <v>212</v>
      </c>
      <c r="K2480" t="s">
        <v>213</v>
      </c>
      <c r="L2480" t="s">
        <v>637</v>
      </c>
      <c r="M2480">
        <v>771</v>
      </c>
      <c r="N2480" t="s">
        <v>303</v>
      </c>
      <c r="O2480" t="s">
        <v>283</v>
      </c>
      <c r="P2480">
        <v>746</v>
      </c>
      <c r="Q2480" t="s">
        <v>289</v>
      </c>
      <c r="R2480" t="s">
        <v>283</v>
      </c>
      <c r="T2480" t="s">
        <v>217</v>
      </c>
      <c r="U2480" t="s">
        <v>9755</v>
      </c>
      <c r="V2480">
        <v>4</v>
      </c>
      <c r="W2480">
        <v>15</v>
      </c>
      <c r="X2480" t="s">
        <v>218</v>
      </c>
      <c r="Z2480" t="s">
        <v>219</v>
      </c>
      <c r="AC2480">
        <v>0</v>
      </c>
      <c r="AE2480">
        <v>0</v>
      </c>
      <c r="AI2480" t="s">
        <v>220</v>
      </c>
      <c r="AJ2480" t="s">
        <v>221</v>
      </c>
      <c r="AK2480" s="15">
        <v>34683</v>
      </c>
      <c r="AL2480">
        <v>6752.33</v>
      </c>
      <c r="AM2480">
        <f t="shared" si="114"/>
        <v>53</v>
      </c>
      <c r="AN2480" t="str">
        <f t="shared" si="115"/>
        <v>49-53</v>
      </c>
      <c r="AO2480" t="str">
        <f t="shared" si="116"/>
        <v>6.000 a 7.999</v>
      </c>
    </row>
    <row r="2481" spans="1:41" x14ac:dyDescent="0.25">
      <c r="A2481" t="s">
        <v>8391</v>
      </c>
      <c r="B2481" t="s">
        <v>207</v>
      </c>
      <c r="C2481">
        <v>1941521</v>
      </c>
      <c r="D2481">
        <v>8342908631</v>
      </c>
      <c r="E2481" t="s">
        <v>2362</v>
      </c>
      <c r="F2481" t="s">
        <v>209</v>
      </c>
      <c r="G2481" t="s">
        <v>8392</v>
      </c>
      <c r="H2481" t="s">
        <v>225</v>
      </c>
      <c r="I2481" t="s">
        <v>212</v>
      </c>
      <c r="K2481" t="s">
        <v>213</v>
      </c>
      <c r="M2481">
        <v>372</v>
      </c>
      <c r="N2481" t="s">
        <v>326</v>
      </c>
      <c r="O2481" t="s">
        <v>215</v>
      </c>
      <c r="P2481">
        <v>372</v>
      </c>
      <c r="Q2481" t="s">
        <v>326</v>
      </c>
      <c r="R2481" t="s">
        <v>215</v>
      </c>
      <c r="T2481" t="s">
        <v>230</v>
      </c>
      <c r="U2481" t="s">
        <v>9756</v>
      </c>
      <c r="V2481">
        <v>4</v>
      </c>
      <c r="W2481">
        <v>8</v>
      </c>
      <c r="X2481" t="s">
        <v>218</v>
      </c>
      <c r="Z2481" t="s">
        <v>219</v>
      </c>
      <c r="AC2481">
        <v>0</v>
      </c>
      <c r="AE2481">
        <v>0</v>
      </c>
      <c r="AI2481" t="s">
        <v>220</v>
      </c>
      <c r="AJ2481" t="s">
        <v>221</v>
      </c>
      <c r="AK2481" s="15">
        <v>41033</v>
      </c>
      <c r="AL2481">
        <v>9631.0499999999993</v>
      </c>
      <c r="AM2481">
        <f t="shared" si="114"/>
        <v>35</v>
      </c>
      <c r="AN2481" t="str">
        <f t="shared" si="115"/>
        <v>34-38</v>
      </c>
      <c r="AO2481" t="str">
        <f t="shared" si="116"/>
        <v>8.000 a 9.999</v>
      </c>
    </row>
    <row r="2482" spans="1:41" x14ac:dyDescent="0.25">
      <c r="A2482" t="s">
        <v>8393</v>
      </c>
      <c r="B2482" t="s">
        <v>207</v>
      </c>
      <c r="C2482">
        <v>1459619</v>
      </c>
      <c r="D2482">
        <v>93184662691</v>
      </c>
      <c r="E2482" t="s">
        <v>8394</v>
      </c>
      <c r="F2482" t="s">
        <v>209</v>
      </c>
      <c r="G2482" t="s">
        <v>8395</v>
      </c>
      <c r="H2482" t="s">
        <v>211</v>
      </c>
      <c r="I2482" t="s">
        <v>212</v>
      </c>
      <c r="K2482" t="s">
        <v>213</v>
      </c>
      <c r="L2482" t="s">
        <v>261</v>
      </c>
      <c r="M2482">
        <v>305</v>
      </c>
      <c r="N2482" t="s">
        <v>407</v>
      </c>
      <c r="O2482" t="s">
        <v>362</v>
      </c>
      <c r="P2482">
        <v>746</v>
      </c>
      <c r="Q2482" t="s">
        <v>289</v>
      </c>
      <c r="R2482" t="s">
        <v>283</v>
      </c>
      <c r="T2482" t="s">
        <v>217</v>
      </c>
      <c r="U2482" t="s">
        <v>9756</v>
      </c>
      <c r="V2482">
        <v>4</v>
      </c>
      <c r="W2482">
        <v>12</v>
      </c>
      <c r="X2482" t="s">
        <v>218</v>
      </c>
      <c r="Z2482" t="s">
        <v>219</v>
      </c>
      <c r="AC2482">
        <v>0</v>
      </c>
      <c r="AE2482">
        <v>0</v>
      </c>
      <c r="AI2482" t="s">
        <v>220</v>
      </c>
      <c r="AJ2482" t="s">
        <v>221</v>
      </c>
      <c r="AK2482" s="15">
        <v>38183</v>
      </c>
      <c r="AL2482">
        <v>9416.49</v>
      </c>
      <c r="AM2482">
        <f t="shared" si="114"/>
        <v>53</v>
      </c>
      <c r="AN2482" t="str">
        <f t="shared" si="115"/>
        <v>49-53</v>
      </c>
      <c r="AO2482" t="str">
        <f t="shared" si="116"/>
        <v>8.000 a 9.999</v>
      </c>
    </row>
    <row r="2483" spans="1:41" x14ac:dyDescent="0.25">
      <c r="A2483" t="s">
        <v>8396</v>
      </c>
      <c r="B2483" t="s">
        <v>207</v>
      </c>
      <c r="C2483">
        <v>3152585</v>
      </c>
      <c r="D2483">
        <v>4141992356</v>
      </c>
      <c r="E2483" t="s">
        <v>8397</v>
      </c>
      <c r="F2483" t="s">
        <v>233</v>
      </c>
      <c r="G2483" t="s">
        <v>8398</v>
      </c>
      <c r="H2483" t="s">
        <v>335</v>
      </c>
      <c r="I2483" t="s">
        <v>212</v>
      </c>
      <c r="K2483" t="s">
        <v>1373</v>
      </c>
      <c r="M2483">
        <v>1162</v>
      </c>
      <c r="N2483" t="s">
        <v>8399</v>
      </c>
      <c r="O2483" t="s">
        <v>345</v>
      </c>
      <c r="P2483">
        <v>332</v>
      </c>
      <c r="Q2483" t="s">
        <v>346</v>
      </c>
      <c r="R2483" t="s">
        <v>345</v>
      </c>
      <c r="T2483" t="s">
        <v>217</v>
      </c>
      <c r="U2483" t="s">
        <v>9755</v>
      </c>
      <c r="V2483">
        <v>3</v>
      </c>
      <c r="W2483">
        <v>3</v>
      </c>
      <c r="X2483" t="s">
        <v>218</v>
      </c>
      <c r="Z2483" t="s">
        <v>219</v>
      </c>
      <c r="AC2483">
        <v>0</v>
      </c>
      <c r="AE2483">
        <v>0</v>
      </c>
      <c r="AI2483" t="s">
        <v>220</v>
      </c>
      <c r="AJ2483" t="s">
        <v>221</v>
      </c>
      <c r="AK2483" s="15">
        <v>43752</v>
      </c>
      <c r="AL2483">
        <v>3809.85</v>
      </c>
      <c r="AM2483">
        <f t="shared" si="114"/>
        <v>32</v>
      </c>
      <c r="AN2483" t="str">
        <f t="shared" si="115"/>
        <v>29-33</v>
      </c>
      <c r="AO2483" t="str">
        <f t="shared" si="116"/>
        <v>2.000 a 3.999</v>
      </c>
    </row>
    <row r="2484" spans="1:41" x14ac:dyDescent="0.25">
      <c r="A2484" t="s">
        <v>8400</v>
      </c>
      <c r="B2484" t="s">
        <v>207</v>
      </c>
      <c r="C2484">
        <v>1984267</v>
      </c>
      <c r="D2484">
        <v>99981122653</v>
      </c>
      <c r="E2484" t="s">
        <v>8401</v>
      </c>
      <c r="F2484" t="s">
        <v>209</v>
      </c>
      <c r="G2484" t="s">
        <v>8402</v>
      </c>
      <c r="H2484" t="s">
        <v>225</v>
      </c>
      <c r="I2484" t="s">
        <v>212</v>
      </c>
      <c r="K2484" t="s">
        <v>213</v>
      </c>
      <c r="M2484">
        <v>800</v>
      </c>
      <c r="N2484" t="s">
        <v>7829</v>
      </c>
      <c r="O2484" t="s">
        <v>237</v>
      </c>
      <c r="P2484">
        <v>1155</v>
      </c>
      <c r="Q2484" t="s">
        <v>985</v>
      </c>
      <c r="R2484" t="s">
        <v>237</v>
      </c>
      <c r="T2484" t="s">
        <v>217</v>
      </c>
      <c r="U2484" t="s">
        <v>9754</v>
      </c>
      <c r="V2484">
        <v>4</v>
      </c>
      <c r="W2484">
        <v>7</v>
      </c>
      <c r="X2484" t="s">
        <v>218</v>
      </c>
      <c r="Z2484" t="s">
        <v>219</v>
      </c>
      <c r="AC2484">
        <v>0</v>
      </c>
      <c r="AE2484">
        <v>0</v>
      </c>
      <c r="AI2484" t="s">
        <v>220</v>
      </c>
      <c r="AJ2484" t="s">
        <v>221</v>
      </c>
      <c r="AK2484" s="15">
        <v>41253</v>
      </c>
      <c r="AL2484">
        <v>3567.94</v>
      </c>
      <c r="AM2484">
        <f t="shared" si="114"/>
        <v>49</v>
      </c>
      <c r="AN2484" t="str">
        <f t="shared" si="115"/>
        <v>49-53</v>
      </c>
      <c r="AO2484" t="str">
        <f t="shared" si="116"/>
        <v>2.000 a 3.999</v>
      </c>
    </row>
    <row r="2485" spans="1:41" x14ac:dyDescent="0.25">
      <c r="A2485" t="s">
        <v>8403</v>
      </c>
      <c r="B2485" t="s">
        <v>207</v>
      </c>
      <c r="C2485">
        <v>409539</v>
      </c>
      <c r="D2485">
        <v>23967226620</v>
      </c>
      <c r="E2485" t="s">
        <v>8404</v>
      </c>
      <c r="F2485" t="s">
        <v>233</v>
      </c>
      <c r="G2485" t="s">
        <v>8405</v>
      </c>
      <c r="H2485" t="s">
        <v>335</v>
      </c>
      <c r="I2485" t="s">
        <v>212</v>
      </c>
      <c r="K2485" t="s">
        <v>213</v>
      </c>
      <c r="L2485" t="s">
        <v>261</v>
      </c>
      <c r="M2485">
        <v>403</v>
      </c>
      <c r="N2485" t="s">
        <v>435</v>
      </c>
      <c r="O2485" t="s">
        <v>215</v>
      </c>
      <c r="P2485">
        <v>403</v>
      </c>
      <c r="Q2485" t="s">
        <v>435</v>
      </c>
      <c r="R2485" t="s">
        <v>215</v>
      </c>
      <c r="T2485" t="s">
        <v>252</v>
      </c>
      <c r="U2485" t="s">
        <v>9755</v>
      </c>
      <c r="V2485">
        <v>4</v>
      </c>
      <c r="W2485">
        <v>16</v>
      </c>
      <c r="X2485" t="s">
        <v>218</v>
      </c>
      <c r="Z2485" t="s">
        <v>219</v>
      </c>
      <c r="AC2485">
        <v>0</v>
      </c>
      <c r="AE2485">
        <v>0</v>
      </c>
      <c r="AI2485" t="s">
        <v>220</v>
      </c>
      <c r="AJ2485" t="s">
        <v>221</v>
      </c>
      <c r="AK2485" s="15">
        <v>28353</v>
      </c>
      <c r="AL2485">
        <v>8432.4500000000007</v>
      </c>
      <c r="AM2485">
        <f t="shared" si="114"/>
        <v>64</v>
      </c>
      <c r="AN2485" t="str">
        <f t="shared" si="115"/>
        <v>64-68</v>
      </c>
      <c r="AO2485" t="str">
        <f t="shared" si="116"/>
        <v>8.000 a 9.999</v>
      </c>
    </row>
    <row r="2486" spans="1:41" x14ac:dyDescent="0.25">
      <c r="A2486" t="s">
        <v>8406</v>
      </c>
      <c r="B2486" t="s">
        <v>207</v>
      </c>
      <c r="C2486">
        <v>413365</v>
      </c>
      <c r="D2486">
        <v>32283202604</v>
      </c>
      <c r="E2486" t="s">
        <v>8407</v>
      </c>
      <c r="F2486" t="s">
        <v>233</v>
      </c>
      <c r="G2486" t="s">
        <v>8408</v>
      </c>
      <c r="H2486" t="s">
        <v>225</v>
      </c>
      <c r="I2486" t="s">
        <v>212</v>
      </c>
      <c r="K2486" t="s">
        <v>213</v>
      </c>
      <c r="L2486" t="s">
        <v>235</v>
      </c>
      <c r="M2486">
        <v>118</v>
      </c>
      <c r="N2486" t="s">
        <v>864</v>
      </c>
      <c r="O2486" t="s">
        <v>228</v>
      </c>
      <c r="P2486">
        <v>117</v>
      </c>
      <c r="Q2486" t="s">
        <v>865</v>
      </c>
      <c r="R2486" t="s">
        <v>228</v>
      </c>
      <c r="T2486" t="s">
        <v>462</v>
      </c>
      <c r="U2486" t="s">
        <v>9753</v>
      </c>
      <c r="V2486">
        <v>4</v>
      </c>
      <c r="W2486">
        <v>16</v>
      </c>
      <c r="X2486" t="s">
        <v>218</v>
      </c>
      <c r="Z2486" t="s">
        <v>219</v>
      </c>
      <c r="AC2486">
        <v>0</v>
      </c>
      <c r="AE2486">
        <v>0</v>
      </c>
      <c r="AI2486" t="s">
        <v>220</v>
      </c>
      <c r="AJ2486" t="s">
        <v>221</v>
      </c>
      <c r="AK2486" s="15">
        <v>32793</v>
      </c>
      <c r="AL2486">
        <v>4133.47</v>
      </c>
      <c r="AM2486">
        <f t="shared" si="114"/>
        <v>68</v>
      </c>
      <c r="AN2486" t="str">
        <f t="shared" si="115"/>
        <v>64-68</v>
      </c>
      <c r="AO2486" t="str">
        <f t="shared" si="116"/>
        <v>4.000 a 5.999</v>
      </c>
    </row>
    <row r="2487" spans="1:41" x14ac:dyDescent="0.25">
      <c r="A2487" t="s">
        <v>8409</v>
      </c>
      <c r="B2487" t="s">
        <v>207</v>
      </c>
      <c r="C2487">
        <v>3863179</v>
      </c>
      <c r="D2487">
        <v>10532513606</v>
      </c>
      <c r="E2487" t="s">
        <v>8410</v>
      </c>
      <c r="F2487" t="s">
        <v>233</v>
      </c>
      <c r="G2487" t="s">
        <v>4362</v>
      </c>
      <c r="H2487" t="s">
        <v>211</v>
      </c>
      <c r="I2487" t="s">
        <v>212</v>
      </c>
      <c r="K2487" t="s">
        <v>213</v>
      </c>
      <c r="M2487">
        <v>32</v>
      </c>
      <c r="N2487" t="s">
        <v>3205</v>
      </c>
      <c r="O2487" t="s">
        <v>215</v>
      </c>
      <c r="P2487">
        <v>29</v>
      </c>
      <c r="Q2487" t="s">
        <v>229</v>
      </c>
      <c r="R2487" t="s">
        <v>215</v>
      </c>
      <c r="T2487" t="s">
        <v>327</v>
      </c>
      <c r="U2487" t="s">
        <v>9756</v>
      </c>
      <c r="V2487">
        <v>1</v>
      </c>
      <c r="W2487">
        <v>1</v>
      </c>
      <c r="X2487" t="s">
        <v>218</v>
      </c>
      <c r="Z2487" t="s">
        <v>219</v>
      </c>
      <c r="AC2487">
        <v>0</v>
      </c>
      <c r="AE2487">
        <v>0</v>
      </c>
      <c r="AI2487" t="s">
        <v>220</v>
      </c>
      <c r="AJ2487" t="s">
        <v>221</v>
      </c>
      <c r="AK2487" s="15">
        <v>42576</v>
      </c>
      <c r="AL2487">
        <v>6386.87</v>
      </c>
      <c r="AM2487">
        <f t="shared" si="114"/>
        <v>30</v>
      </c>
      <c r="AN2487" t="str">
        <f t="shared" si="115"/>
        <v>29-33</v>
      </c>
      <c r="AO2487" t="str">
        <f t="shared" si="116"/>
        <v>6.000 a 7.999</v>
      </c>
    </row>
    <row r="2488" spans="1:41" x14ac:dyDescent="0.25">
      <c r="A2488" t="s">
        <v>8411</v>
      </c>
      <c r="B2488" t="s">
        <v>207</v>
      </c>
      <c r="C2488">
        <v>413364</v>
      </c>
      <c r="D2488">
        <v>18296548615</v>
      </c>
      <c r="E2488" t="s">
        <v>8412</v>
      </c>
      <c r="F2488" t="s">
        <v>233</v>
      </c>
      <c r="G2488" t="s">
        <v>8413</v>
      </c>
      <c r="H2488" t="s">
        <v>225</v>
      </c>
      <c r="I2488" t="s">
        <v>212</v>
      </c>
      <c r="K2488" t="s">
        <v>213</v>
      </c>
      <c r="L2488" t="s">
        <v>261</v>
      </c>
      <c r="M2488">
        <v>694</v>
      </c>
      <c r="N2488" t="s">
        <v>1394</v>
      </c>
      <c r="O2488" t="s">
        <v>228</v>
      </c>
      <c r="P2488">
        <v>59</v>
      </c>
      <c r="Q2488" t="s">
        <v>251</v>
      </c>
      <c r="R2488" t="s">
        <v>215</v>
      </c>
      <c r="T2488" t="s">
        <v>499</v>
      </c>
      <c r="U2488" t="s">
        <v>9754</v>
      </c>
      <c r="V2488">
        <v>4</v>
      </c>
      <c r="W2488">
        <v>16</v>
      </c>
      <c r="X2488" t="s">
        <v>218</v>
      </c>
      <c r="Z2488" t="s">
        <v>219</v>
      </c>
      <c r="AC2488">
        <v>0</v>
      </c>
      <c r="AE2488">
        <v>0</v>
      </c>
      <c r="AI2488" t="s">
        <v>220</v>
      </c>
      <c r="AJ2488" t="s">
        <v>221</v>
      </c>
      <c r="AK2488" s="15">
        <v>32793</v>
      </c>
      <c r="AL2488">
        <v>6660.61</v>
      </c>
      <c r="AM2488">
        <f t="shared" si="114"/>
        <v>69</v>
      </c>
      <c r="AN2488" t="str">
        <f t="shared" si="115"/>
        <v>69 ou mais</v>
      </c>
      <c r="AO2488" t="str">
        <f t="shared" si="116"/>
        <v>6.000 a 7.999</v>
      </c>
    </row>
    <row r="2489" spans="1:41" x14ac:dyDescent="0.25">
      <c r="A2489" t="s">
        <v>8414</v>
      </c>
      <c r="B2489" t="s">
        <v>207</v>
      </c>
      <c r="C2489">
        <v>413360</v>
      </c>
      <c r="D2489">
        <v>36641154653</v>
      </c>
      <c r="E2489" t="s">
        <v>8415</v>
      </c>
      <c r="F2489" t="s">
        <v>233</v>
      </c>
      <c r="G2489" t="s">
        <v>8416</v>
      </c>
      <c r="H2489" t="s">
        <v>335</v>
      </c>
      <c r="I2489" t="s">
        <v>212</v>
      </c>
      <c r="K2489" t="s">
        <v>213</v>
      </c>
      <c r="L2489" t="s">
        <v>2014</v>
      </c>
      <c r="M2489">
        <v>118</v>
      </c>
      <c r="N2489" t="s">
        <v>864</v>
      </c>
      <c r="O2489" t="s">
        <v>228</v>
      </c>
      <c r="P2489">
        <v>117</v>
      </c>
      <c r="Q2489" t="s">
        <v>865</v>
      </c>
      <c r="R2489" t="s">
        <v>228</v>
      </c>
      <c r="T2489" t="s">
        <v>2760</v>
      </c>
      <c r="U2489" t="s">
        <v>9753</v>
      </c>
      <c r="V2489">
        <v>4</v>
      </c>
      <c r="W2489">
        <v>16</v>
      </c>
      <c r="X2489" t="s">
        <v>218</v>
      </c>
      <c r="Z2489" t="s">
        <v>219</v>
      </c>
      <c r="AC2489">
        <v>0</v>
      </c>
      <c r="AE2489">
        <v>0</v>
      </c>
      <c r="AI2489" t="s">
        <v>220</v>
      </c>
      <c r="AJ2489" t="s">
        <v>221</v>
      </c>
      <c r="AK2489" s="15">
        <v>32793</v>
      </c>
      <c r="AL2489">
        <v>4151.16</v>
      </c>
      <c r="AM2489">
        <f t="shared" si="114"/>
        <v>62</v>
      </c>
      <c r="AN2489" t="str">
        <f t="shared" si="115"/>
        <v>59-63</v>
      </c>
      <c r="AO2489" t="str">
        <f t="shared" si="116"/>
        <v>4.000 a 5.999</v>
      </c>
    </row>
    <row r="2490" spans="1:41" x14ac:dyDescent="0.25">
      <c r="A2490" t="s">
        <v>604</v>
      </c>
      <c r="B2490" t="s">
        <v>239</v>
      </c>
      <c r="C2490">
        <v>1123362</v>
      </c>
      <c r="D2490">
        <v>44496923653</v>
      </c>
      <c r="E2490" t="s">
        <v>8417</v>
      </c>
      <c r="F2490" t="s">
        <v>209</v>
      </c>
      <c r="G2490" t="s">
        <v>8418</v>
      </c>
      <c r="H2490" t="s">
        <v>225</v>
      </c>
      <c r="I2490" t="s">
        <v>212</v>
      </c>
      <c r="K2490" t="s">
        <v>213</v>
      </c>
      <c r="L2490" t="s">
        <v>6305</v>
      </c>
      <c r="M2490">
        <v>476</v>
      </c>
      <c r="N2490" t="s">
        <v>3078</v>
      </c>
      <c r="O2490" t="s">
        <v>244</v>
      </c>
      <c r="P2490">
        <v>211</v>
      </c>
      <c r="Q2490" t="s">
        <v>245</v>
      </c>
      <c r="R2490" t="s">
        <v>244</v>
      </c>
      <c r="T2490" t="s">
        <v>217</v>
      </c>
      <c r="U2490" t="s">
        <v>9755</v>
      </c>
      <c r="V2490">
        <v>4</v>
      </c>
      <c r="W2490">
        <v>16</v>
      </c>
      <c r="X2490" t="s">
        <v>218</v>
      </c>
      <c r="Z2490" t="s">
        <v>219</v>
      </c>
      <c r="AC2490">
        <v>0</v>
      </c>
      <c r="AE2490">
        <v>0</v>
      </c>
      <c r="AI2490" t="s">
        <v>220</v>
      </c>
      <c r="AJ2490" t="s">
        <v>221</v>
      </c>
      <c r="AK2490" s="15">
        <v>34683</v>
      </c>
      <c r="AL2490">
        <v>7765.84</v>
      </c>
      <c r="AM2490">
        <f t="shared" si="114"/>
        <v>60</v>
      </c>
      <c r="AN2490" t="str">
        <f t="shared" si="115"/>
        <v>59-63</v>
      </c>
      <c r="AO2490" t="str">
        <f t="shared" si="116"/>
        <v>6.000 a 7.999</v>
      </c>
    </row>
    <row r="2491" spans="1:41" x14ac:dyDescent="0.25">
      <c r="A2491" t="s">
        <v>8419</v>
      </c>
      <c r="B2491" t="s">
        <v>239</v>
      </c>
      <c r="C2491">
        <v>412555</v>
      </c>
      <c r="D2491">
        <v>44624417615</v>
      </c>
      <c r="E2491" t="s">
        <v>8420</v>
      </c>
      <c r="F2491" t="s">
        <v>209</v>
      </c>
      <c r="G2491" t="s">
        <v>8421</v>
      </c>
      <c r="H2491" t="s">
        <v>225</v>
      </c>
      <c r="I2491" t="s">
        <v>212</v>
      </c>
      <c r="K2491" t="s">
        <v>213</v>
      </c>
      <c r="L2491" t="s">
        <v>534</v>
      </c>
      <c r="M2491">
        <v>776</v>
      </c>
      <c r="N2491" t="s">
        <v>1441</v>
      </c>
      <c r="O2491" t="s">
        <v>283</v>
      </c>
      <c r="P2491">
        <v>179</v>
      </c>
      <c r="Q2491" t="s">
        <v>380</v>
      </c>
      <c r="R2491" t="s">
        <v>283</v>
      </c>
      <c r="T2491" t="s">
        <v>217</v>
      </c>
      <c r="U2491" t="s">
        <v>9756</v>
      </c>
      <c r="V2491">
        <v>4</v>
      </c>
      <c r="W2491">
        <v>16</v>
      </c>
      <c r="X2491" t="s">
        <v>218</v>
      </c>
      <c r="Z2491" t="s">
        <v>219</v>
      </c>
      <c r="AC2491">
        <v>0</v>
      </c>
      <c r="AE2491">
        <v>0</v>
      </c>
      <c r="AI2491" t="s">
        <v>220</v>
      </c>
      <c r="AJ2491" t="s">
        <v>221</v>
      </c>
      <c r="AK2491" s="15">
        <v>31232</v>
      </c>
      <c r="AL2491">
        <v>14018.2</v>
      </c>
      <c r="AM2491">
        <f t="shared" si="114"/>
        <v>60</v>
      </c>
      <c r="AN2491" t="str">
        <f t="shared" si="115"/>
        <v>59-63</v>
      </c>
      <c r="AO2491" t="str">
        <f t="shared" si="116"/>
        <v>14.000 a 15.999</v>
      </c>
    </row>
    <row r="2492" spans="1:41" x14ac:dyDescent="0.25">
      <c r="A2492" t="s">
        <v>8422</v>
      </c>
      <c r="B2492" t="s">
        <v>207</v>
      </c>
      <c r="C2492">
        <v>412488</v>
      </c>
      <c r="D2492">
        <v>39455092620</v>
      </c>
      <c r="E2492" t="s">
        <v>8423</v>
      </c>
      <c r="F2492" t="s">
        <v>233</v>
      </c>
      <c r="G2492" t="s">
        <v>8424</v>
      </c>
      <c r="H2492" t="s">
        <v>225</v>
      </c>
      <c r="I2492" t="s">
        <v>212</v>
      </c>
      <c r="K2492" t="s">
        <v>213</v>
      </c>
      <c r="L2492" t="s">
        <v>534</v>
      </c>
      <c r="M2492">
        <v>71</v>
      </c>
      <c r="N2492" t="s">
        <v>498</v>
      </c>
      <c r="O2492" t="s">
        <v>215</v>
      </c>
      <c r="P2492">
        <v>59</v>
      </c>
      <c r="Q2492" t="s">
        <v>251</v>
      </c>
      <c r="R2492" t="s">
        <v>215</v>
      </c>
      <c r="T2492" t="s">
        <v>449</v>
      </c>
      <c r="U2492" t="s">
        <v>9755</v>
      </c>
      <c r="V2492">
        <v>4</v>
      </c>
      <c r="W2492">
        <v>16</v>
      </c>
      <c r="X2492" t="s">
        <v>218</v>
      </c>
      <c r="Z2492" t="s">
        <v>219</v>
      </c>
      <c r="AC2492">
        <v>0</v>
      </c>
      <c r="AE2492">
        <v>0</v>
      </c>
      <c r="AI2492" t="s">
        <v>220</v>
      </c>
      <c r="AJ2492" t="s">
        <v>221</v>
      </c>
      <c r="AK2492" s="15">
        <v>31183</v>
      </c>
      <c r="AL2492">
        <v>7198.45</v>
      </c>
      <c r="AM2492">
        <f t="shared" si="114"/>
        <v>61</v>
      </c>
      <c r="AN2492" t="str">
        <f t="shared" si="115"/>
        <v>59-63</v>
      </c>
      <c r="AO2492" t="str">
        <f t="shared" si="116"/>
        <v>6.000 a 7.999</v>
      </c>
    </row>
    <row r="2493" spans="1:41" x14ac:dyDescent="0.25">
      <c r="A2493" t="s">
        <v>8425</v>
      </c>
      <c r="B2493" t="s">
        <v>207</v>
      </c>
      <c r="C2493">
        <v>2178224</v>
      </c>
      <c r="D2493">
        <v>9065536604</v>
      </c>
      <c r="E2493" t="s">
        <v>8426</v>
      </c>
      <c r="F2493" t="s">
        <v>209</v>
      </c>
      <c r="G2493" t="s">
        <v>8427</v>
      </c>
      <c r="H2493" t="s">
        <v>225</v>
      </c>
      <c r="I2493" t="s">
        <v>212</v>
      </c>
      <c r="K2493" t="s">
        <v>213</v>
      </c>
      <c r="M2493">
        <v>573</v>
      </c>
      <c r="N2493" t="s">
        <v>8428</v>
      </c>
      <c r="O2493" t="s">
        <v>215</v>
      </c>
      <c r="P2493">
        <v>369</v>
      </c>
      <c r="Q2493" t="s">
        <v>1492</v>
      </c>
      <c r="R2493" t="s">
        <v>215</v>
      </c>
      <c r="T2493" t="s">
        <v>252</v>
      </c>
      <c r="U2493" t="s">
        <v>9755</v>
      </c>
      <c r="V2493">
        <v>4</v>
      </c>
      <c r="W2493">
        <v>6</v>
      </c>
      <c r="X2493" t="s">
        <v>218</v>
      </c>
      <c r="Z2493" t="s">
        <v>219</v>
      </c>
      <c r="AC2493">
        <v>0</v>
      </c>
      <c r="AE2493">
        <v>0</v>
      </c>
      <c r="AI2493" t="s">
        <v>220</v>
      </c>
      <c r="AJ2493" t="s">
        <v>221</v>
      </c>
      <c r="AK2493" s="15">
        <v>41960</v>
      </c>
      <c r="AL2493">
        <v>4481.26</v>
      </c>
      <c r="AM2493">
        <f t="shared" si="114"/>
        <v>33</v>
      </c>
      <c r="AN2493" t="str">
        <f t="shared" si="115"/>
        <v>29-33</v>
      </c>
      <c r="AO2493" t="str">
        <f t="shared" si="116"/>
        <v>4.000 a 5.999</v>
      </c>
    </row>
    <row r="2494" spans="1:41" x14ac:dyDescent="0.25">
      <c r="A2494" t="s">
        <v>8429</v>
      </c>
      <c r="B2494" t="s">
        <v>207</v>
      </c>
      <c r="C2494">
        <v>3013430</v>
      </c>
      <c r="D2494">
        <v>7818277609</v>
      </c>
      <c r="E2494" t="s">
        <v>8430</v>
      </c>
      <c r="F2494" t="s">
        <v>209</v>
      </c>
      <c r="G2494" t="s">
        <v>8431</v>
      </c>
      <c r="H2494" t="s">
        <v>529</v>
      </c>
      <c r="I2494" t="s">
        <v>212</v>
      </c>
      <c r="K2494" t="s">
        <v>213</v>
      </c>
      <c r="M2494">
        <v>111</v>
      </c>
      <c r="N2494" t="s">
        <v>567</v>
      </c>
      <c r="O2494" t="s">
        <v>228</v>
      </c>
      <c r="P2494">
        <v>109</v>
      </c>
      <c r="Q2494" t="s">
        <v>568</v>
      </c>
      <c r="R2494" t="s">
        <v>228</v>
      </c>
      <c r="T2494" t="s">
        <v>230</v>
      </c>
      <c r="U2494" t="s">
        <v>9754</v>
      </c>
      <c r="V2494">
        <v>4</v>
      </c>
      <c r="W2494">
        <v>4</v>
      </c>
      <c r="X2494" t="s">
        <v>218</v>
      </c>
      <c r="Z2494" t="s">
        <v>219</v>
      </c>
      <c r="AC2494">
        <v>0</v>
      </c>
      <c r="AE2494">
        <v>0</v>
      </c>
      <c r="AI2494" t="s">
        <v>220</v>
      </c>
      <c r="AJ2494" t="s">
        <v>221</v>
      </c>
      <c r="AK2494" s="15">
        <v>43150</v>
      </c>
      <c r="AL2494">
        <v>3964.06</v>
      </c>
      <c r="AM2494">
        <f t="shared" si="114"/>
        <v>36</v>
      </c>
      <c r="AN2494" t="str">
        <f t="shared" si="115"/>
        <v>34-38</v>
      </c>
      <c r="AO2494" t="str">
        <f t="shared" si="116"/>
        <v>2.000 a 3.999</v>
      </c>
    </row>
    <row r="2495" spans="1:41" x14ac:dyDescent="0.25">
      <c r="A2495" t="s">
        <v>8432</v>
      </c>
      <c r="B2495" t="s">
        <v>239</v>
      </c>
      <c r="C2495">
        <v>2153863</v>
      </c>
      <c r="D2495">
        <v>7046641609</v>
      </c>
      <c r="E2495" t="s">
        <v>8433</v>
      </c>
      <c r="F2495" t="s">
        <v>209</v>
      </c>
      <c r="G2495" t="s">
        <v>8434</v>
      </c>
      <c r="H2495" t="s">
        <v>225</v>
      </c>
      <c r="I2495" t="s">
        <v>212</v>
      </c>
      <c r="K2495" t="s">
        <v>213</v>
      </c>
      <c r="M2495">
        <v>752</v>
      </c>
      <c r="N2495" t="s">
        <v>1306</v>
      </c>
      <c r="O2495" t="s">
        <v>283</v>
      </c>
      <c r="P2495">
        <v>743</v>
      </c>
      <c r="Q2495" t="s">
        <v>282</v>
      </c>
      <c r="R2495" t="s">
        <v>283</v>
      </c>
      <c r="T2495" t="s">
        <v>252</v>
      </c>
      <c r="U2495" t="s">
        <v>9755</v>
      </c>
      <c r="V2495">
        <v>4</v>
      </c>
      <c r="W2495">
        <v>6</v>
      </c>
      <c r="X2495" t="s">
        <v>218</v>
      </c>
      <c r="Z2495" t="s">
        <v>219</v>
      </c>
      <c r="AC2495">
        <v>0</v>
      </c>
      <c r="AE2495">
        <v>0</v>
      </c>
      <c r="AI2495" t="s">
        <v>220</v>
      </c>
      <c r="AJ2495" t="s">
        <v>221</v>
      </c>
      <c r="AK2495" s="15">
        <v>41869</v>
      </c>
      <c r="AL2495">
        <v>4153.96</v>
      </c>
      <c r="AM2495">
        <f t="shared" si="114"/>
        <v>40</v>
      </c>
      <c r="AN2495" t="str">
        <f t="shared" si="115"/>
        <v>39-43</v>
      </c>
      <c r="AO2495" t="str">
        <f t="shared" si="116"/>
        <v>4.000 a 5.999</v>
      </c>
    </row>
    <row r="2496" spans="1:41" x14ac:dyDescent="0.25">
      <c r="A2496" t="s">
        <v>8435</v>
      </c>
      <c r="B2496" t="s">
        <v>239</v>
      </c>
      <c r="C2496">
        <v>1854563</v>
      </c>
      <c r="D2496">
        <v>5215414688</v>
      </c>
      <c r="E2496" t="s">
        <v>8436</v>
      </c>
      <c r="F2496" t="s">
        <v>209</v>
      </c>
      <c r="G2496" t="s">
        <v>8437</v>
      </c>
      <c r="H2496" t="s">
        <v>225</v>
      </c>
      <c r="I2496" t="s">
        <v>212</v>
      </c>
      <c r="K2496" t="s">
        <v>213</v>
      </c>
      <c r="M2496">
        <v>482</v>
      </c>
      <c r="N2496" t="s">
        <v>336</v>
      </c>
      <c r="O2496" t="s">
        <v>244</v>
      </c>
      <c r="P2496">
        <v>211</v>
      </c>
      <c r="Q2496" t="s">
        <v>245</v>
      </c>
      <c r="R2496" t="s">
        <v>244</v>
      </c>
      <c r="T2496" t="s">
        <v>230</v>
      </c>
      <c r="U2496" t="s">
        <v>9756</v>
      </c>
      <c r="V2496">
        <v>4</v>
      </c>
      <c r="W2496">
        <v>8</v>
      </c>
      <c r="X2496" t="s">
        <v>218</v>
      </c>
      <c r="Z2496" t="s">
        <v>219</v>
      </c>
      <c r="AC2496">
        <v>0</v>
      </c>
      <c r="AE2496">
        <v>0</v>
      </c>
      <c r="AI2496" t="s">
        <v>220</v>
      </c>
      <c r="AJ2496" t="s">
        <v>221</v>
      </c>
      <c r="AK2496" s="15">
        <v>40617</v>
      </c>
      <c r="AL2496">
        <v>15462.82</v>
      </c>
      <c r="AM2496">
        <f t="shared" si="114"/>
        <v>41</v>
      </c>
      <c r="AN2496" t="str">
        <f t="shared" si="115"/>
        <v>39-43</v>
      </c>
      <c r="AO2496" t="str">
        <f t="shared" si="116"/>
        <v>14.000 a 15.999</v>
      </c>
    </row>
    <row r="2497" spans="1:41" x14ac:dyDescent="0.25">
      <c r="A2497" t="s">
        <v>8438</v>
      </c>
      <c r="B2497" t="s">
        <v>207</v>
      </c>
      <c r="C2497">
        <v>3154839</v>
      </c>
      <c r="D2497">
        <v>3284258183</v>
      </c>
      <c r="E2497" t="s">
        <v>8439</v>
      </c>
      <c r="F2497" t="s">
        <v>209</v>
      </c>
      <c r="G2497" t="s">
        <v>8440</v>
      </c>
      <c r="H2497" t="s">
        <v>211</v>
      </c>
      <c r="I2497" t="s">
        <v>212</v>
      </c>
      <c r="K2497" t="s">
        <v>242</v>
      </c>
      <c r="M2497">
        <v>395</v>
      </c>
      <c r="N2497" t="s">
        <v>448</v>
      </c>
      <c r="O2497" t="s">
        <v>215</v>
      </c>
      <c r="P2497">
        <v>395</v>
      </c>
      <c r="Q2497" t="s">
        <v>448</v>
      </c>
      <c r="R2497" t="s">
        <v>215</v>
      </c>
      <c r="T2497" t="s">
        <v>230</v>
      </c>
      <c r="U2497" t="s">
        <v>9755</v>
      </c>
      <c r="V2497">
        <v>3</v>
      </c>
      <c r="W2497">
        <v>3</v>
      </c>
      <c r="X2497" t="s">
        <v>218</v>
      </c>
      <c r="Z2497" t="s">
        <v>219</v>
      </c>
      <c r="AC2497">
        <v>0</v>
      </c>
      <c r="AE2497">
        <v>0</v>
      </c>
      <c r="AI2497" t="s">
        <v>220</v>
      </c>
      <c r="AJ2497" t="s">
        <v>221</v>
      </c>
      <c r="AK2497" s="15">
        <v>43774</v>
      </c>
      <c r="AL2497">
        <v>4611.13</v>
      </c>
      <c r="AM2497">
        <f t="shared" si="114"/>
        <v>30</v>
      </c>
      <c r="AN2497" t="str">
        <f t="shared" si="115"/>
        <v>29-33</v>
      </c>
      <c r="AO2497" t="str">
        <f t="shared" si="116"/>
        <v>4.000 a 5.999</v>
      </c>
    </row>
    <row r="2498" spans="1:41" x14ac:dyDescent="0.25">
      <c r="A2498" t="s">
        <v>8441</v>
      </c>
      <c r="B2498" t="s">
        <v>239</v>
      </c>
      <c r="C2498">
        <v>1123548</v>
      </c>
      <c r="D2498">
        <v>49352032691</v>
      </c>
      <c r="E2498" t="s">
        <v>8442</v>
      </c>
      <c r="F2498" t="s">
        <v>209</v>
      </c>
      <c r="G2498" t="s">
        <v>8443</v>
      </c>
      <c r="H2498" t="s">
        <v>225</v>
      </c>
      <c r="I2498" t="s">
        <v>212</v>
      </c>
      <c r="K2498" t="s">
        <v>213</v>
      </c>
      <c r="L2498" t="s">
        <v>1741</v>
      </c>
      <c r="M2498">
        <v>478</v>
      </c>
      <c r="N2498" t="s">
        <v>1195</v>
      </c>
      <c r="O2498" t="s">
        <v>244</v>
      </c>
      <c r="P2498">
        <v>211</v>
      </c>
      <c r="Q2498" t="s">
        <v>245</v>
      </c>
      <c r="R2498" t="s">
        <v>244</v>
      </c>
      <c r="T2498" t="s">
        <v>771</v>
      </c>
      <c r="U2498" t="s">
        <v>9754</v>
      </c>
      <c r="V2498">
        <v>3</v>
      </c>
      <c r="W2498">
        <v>16</v>
      </c>
      <c r="X2498" t="s">
        <v>218</v>
      </c>
      <c r="Z2498" t="s">
        <v>219</v>
      </c>
      <c r="AC2498">
        <v>0</v>
      </c>
      <c r="AE2498">
        <v>0</v>
      </c>
      <c r="AI2498" t="s">
        <v>220</v>
      </c>
      <c r="AJ2498" t="s">
        <v>221</v>
      </c>
      <c r="AK2498" s="15">
        <v>34717</v>
      </c>
      <c r="AL2498">
        <v>8325.5</v>
      </c>
      <c r="AM2498">
        <f t="shared" si="114"/>
        <v>60</v>
      </c>
      <c r="AN2498" t="str">
        <f t="shared" si="115"/>
        <v>59-63</v>
      </c>
      <c r="AO2498" t="str">
        <f t="shared" si="116"/>
        <v>8.000 a 9.999</v>
      </c>
    </row>
    <row r="2499" spans="1:41" x14ac:dyDescent="0.25">
      <c r="A2499" t="s">
        <v>8444</v>
      </c>
      <c r="B2499" t="s">
        <v>207</v>
      </c>
      <c r="C2499">
        <v>2725007</v>
      </c>
      <c r="D2499">
        <v>9252387676</v>
      </c>
      <c r="E2499" t="s">
        <v>5246</v>
      </c>
      <c r="F2499" t="s">
        <v>209</v>
      </c>
      <c r="G2499" t="s">
        <v>8445</v>
      </c>
      <c r="H2499" t="s">
        <v>225</v>
      </c>
      <c r="I2499" t="s">
        <v>212</v>
      </c>
      <c r="K2499" t="s">
        <v>213</v>
      </c>
      <c r="M2499">
        <v>961</v>
      </c>
      <c r="N2499" t="s">
        <v>8446</v>
      </c>
      <c r="O2499" t="s">
        <v>434</v>
      </c>
      <c r="P2499">
        <v>410</v>
      </c>
      <c r="Q2499" t="s">
        <v>1567</v>
      </c>
      <c r="R2499" t="s">
        <v>215</v>
      </c>
      <c r="T2499" t="s">
        <v>217</v>
      </c>
      <c r="U2499" t="s">
        <v>9755</v>
      </c>
      <c r="V2499">
        <v>4</v>
      </c>
      <c r="W2499">
        <v>6</v>
      </c>
      <c r="X2499" t="s">
        <v>218</v>
      </c>
      <c r="Z2499" t="s">
        <v>219</v>
      </c>
      <c r="AC2499">
        <v>0</v>
      </c>
      <c r="AE2499">
        <v>0</v>
      </c>
      <c r="AI2499" t="s">
        <v>220</v>
      </c>
      <c r="AJ2499" t="s">
        <v>221</v>
      </c>
      <c r="AK2499" s="15">
        <v>41689</v>
      </c>
      <c r="AL2499">
        <v>4320.12</v>
      </c>
      <c r="AM2499">
        <f t="shared" ref="AM2499:AM2562" si="117">(YEAR($AR$3))-YEAR(E2499)</f>
        <v>33</v>
      </c>
      <c r="AN2499" t="str">
        <f t="shared" ref="AN2499:AN2562" si="118">VLOOKUP(AM2499,$AT$3:$AU$14,2,1)</f>
        <v>29-33</v>
      </c>
      <c r="AO2499" t="str">
        <f t="shared" ref="AO2499:AO2562" si="119">VLOOKUP(AL2499,$AV$3:$AW$13,2,1)</f>
        <v>4.000 a 5.999</v>
      </c>
    </row>
    <row r="2500" spans="1:41" x14ac:dyDescent="0.25">
      <c r="A2500" t="s">
        <v>8447</v>
      </c>
      <c r="B2500" t="s">
        <v>239</v>
      </c>
      <c r="C2500">
        <v>1948844</v>
      </c>
      <c r="D2500">
        <v>5336500623</v>
      </c>
      <c r="E2500" t="s">
        <v>8448</v>
      </c>
      <c r="F2500" t="s">
        <v>209</v>
      </c>
      <c r="G2500" t="s">
        <v>8449</v>
      </c>
      <c r="H2500" t="s">
        <v>225</v>
      </c>
      <c r="I2500" t="s">
        <v>212</v>
      </c>
      <c r="K2500" t="s">
        <v>213</v>
      </c>
      <c r="M2500">
        <v>479</v>
      </c>
      <c r="N2500" t="s">
        <v>389</v>
      </c>
      <c r="O2500" t="s">
        <v>244</v>
      </c>
      <c r="P2500">
        <v>211</v>
      </c>
      <c r="Q2500" t="s">
        <v>245</v>
      </c>
      <c r="R2500" t="s">
        <v>244</v>
      </c>
      <c r="T2500" t="s">
        <v>217</v>
      </c>
      <c r="U2500" t="s">
        <v>9756</v>
      </c>
      <c r="V2500">
        <v>3</v>
      </c>
      <c r="W2500">
        <v>7</v>
      </c>
      <c r="X2500" t="s">
        <v>218</v>
      </c>
      <c r="Z2500" t="s">
        <v>219</v>
      </c>
      <c r="AC2500">
        <v>0</v>
      </c>
      <c r="AE2500">
        <v>0</v>
      </c>
      <c r="AI2500" t="s">
        <v>220</v>
      </c>
      <c r="AJ2500" t="s">
        <v>221</v>
      </c>
      <c r="AK2500" s="15">
        <v>41072</v>
      </c>
      <c r="AL2500">
        <v>14189.41</v>
      </c>
      <c r="AM2500">
        <f t="shared" si="117"/>
        <v>42</v>
      </c>
      <c r="AN2500" t="str">
        <f t="shared" si="118"/>
        <v>39-43</v>
      </c>
      <c r="AO2500" t="str">
        <f t="shared" si="119"/>
        <v>14.000 a 15.999</v>
      </c>
    </row>
    <row r="2501" spans="1:41" x14ac:dyDescent="0.25">
      <c r="A2501" t="s">
        <v>8450</v>
      </c>
      <c r="B2501" t="s">
        <v>207</v>
      </c>
      <c r="C2501">
        <v>3308840</v>
      </c>
      <c r="D2501">
        <v>9664299669</v>
      </c>
      <c r="E2501" t="s">
        <v>8451</v>
      </c>
      <c r="F2501" t="s">
        <v>233</v>
      </c>
      <c r="G2501" t="s">
        <v>8452</v>
      </c>
      <c r="H2501" t="s">
        <v>225</v>
      </c>
      <c r="I2501" t="s">
        <v>212</v>
      </c>
      <c r="K2501" t="s">
        <v>213</v>
      </c>
      <c r="M2501">
        <v>716</v>
      </c>
      <c r="N2501" t="s">
        <v>454</v>
      </c>
      <c r="O2501" t="s">
        <v>215</v>
      </c>
      <c r="P2501">
        <v>581</v>
      </c>
      <c r="Q2501" t="s">
        <v>455</v>
      </c>
      <c r="R2501" t="s">
        <v>228</v>
      </c>
      <c r="T2501" t="s">
        <v>230</v>
      </c>
      <c r="U2501" t="s">
        <v>9755</v>
      </c>
      <c r="V2501">
        <v>1</v>
      </c>
      <c r="W2501">
        <v>1</v>
      </c>
      <c r="X2501" t="s">
        <v>218</v>
      </c>
      <c r="Z2501" t="s">
        <v>219</v>
      </c>
      <c r="AC2501">
        <v>0</v>
      </c>
      <c r="AE2501">
        <v>0</v>
      </c>
      <c r="AI2501" t="s">
        <v>220</v>
      </c>
      <c r="AJ2501" t="s">
        <v>221</v>
      </c>
      <c r="AK2501" s="15">
        <v>44802</v>
      </c>
      <c r="AL2501">
        <v>3719.37</v>
      </c>
      <c r="AM2501">
        <f t="shared" si="117"/>
        <v>31</v>
      </c>
      <c r="AN2501" t="str">
        <f t="shared" si="118"/>
        <v>29-33</v>
      </c>
      <c r="AO2501" t="str">
        <f t="shared" si="119"/>
        <v>2.000 a 3.999</v>
      </c>
    </row>
    <row r="2502" spans="1:41" x14ac:dyDescent="0.25">
      <c r="A2502" t="s">
        <v>8453</v>
      </c>
      <c r="B2502" t="s">
        <v>207</v>
      </c>
      <c r="C2502">
        <v>1521821</v>
      </c>
      <c r="D2502">
        <v>7225950690</v>
      </c>
      <c r="E2502" t="s">
        <v>8454</v>
      </c>
      <c r="F2502" t="s">
        <v>233</v>
      </c>
      <c r="G2502" t="s">
        <v>8455</v>
      </c>
      <c r="H2502" t="s">
        <v>335</v>
      </c>
      <c r="I2502" t="s">
        <v>212</v>
      </c>
      <c r="K2502" t="s">
        <v>415</v>
      </c>
      <c r="M2502">
        <v>41</v>
      </c>
      <c r="N2502" t="s">
        <v>2422</v>
      </c>
      <c r="O2502" t="s">
        <v>215</v>
      </c>
      <c r="P2502">
        <v>29</v>
      </c>
      <c r="Q2502" t="s">
        <v>229</v>
      </c>
      <c r="R2502" t="s">
        <v>215</v>
      </c>
      <c r="T2502" t="s">
        <v>230</v>
      </c>
      <c r="U2502" t="s">
        <v>9755</v>
      </c>
      <c r="V2502">
        <v>4</v>
      </c>
      <c r="W2502">
        <v>11</v>
      </c>
      <c r="X2502" t="s">
        <v>218</v>
      </c>
      <c r="Z2502" t="s">
        <v>219</v>
      </c>
      <c r="AC2502">
        <v>26251</v>
      </c>
      <c r="AD2502" t="s">
        <v>3043</v>
      </c>
      <c r="AE2502">
        <v>0</v>
      </c>
      <c r="AI2502" t="s">
        <v>220</v>
      </c>
      <c r="AJ2502" t="s">
        <v>221</v>
      </c>
      <c r="AK2502" s="15">
        <v>42493</v>
      </c>
      <c r="AL2502">
        <v>6116.08</v>
      </c>
      <c r="AM2502">
        <f t="shared" si="117"/>
        <v>36</v>
      </c>
      <c r="AN2502" t="str">
        <f t="shared" si="118"/>
        <v>34-38</v>
      </c>
      <c r="AO2502" t="str">
        <f t="shared" si="119"/>
        <v>6.000 a 7.999</v>
      </c>
    </row>
    <row r="2503" spans="1:41" x14ac:dyDescent="0.25">
      <c r="A2503" t="s">
        <v>8456</v>
      </c>
      <c r="B2503" t="s">
        <v>207</v>
      </c>
      <c r="C2503">
        <v>412304</v>
      </c>
      <c r="D2503">
        <v>36618446600</v>
      </c>
      <c r="E2503" t="s">
        <v>8457</v>
      </c>
      <c r="F2503" t="s">
        <v>233</v>
      </c>
      <c r="G2503" t="s">
        <v>8458</v>
      </c>
      <c r="H2503" t="s">
        <v>225</v>
      </c>
      <c r="I2503" t="s">
        <v>212</v>
      </c>
      <c r="K2503" t="s">
        <v>213</v>
      </c>
      <c r="L2503" t="s">
        <v>637</v>
      </c>
      <c r="M2503">
        <v>245</v>
      </c>
      <c r="N2503" t="s">
        <v>371</v>
      </c>
      <c r="O2503" t="s">
        <v>215</v>
      </c>
      <c r="P2503">
        <v>4</v>
      </c>
      <c r="Q2503" t="s">
        <v>262</v>
      </c>
      <c r="R2503" t="s">
        <v>215</v>
      </c>
      <c r="T2503" t="s">
        <v>217</v>
      </c>
      <c r="U2503" t="s">
        <v>9756</v>
      </c>
      <c r="V2503">
        <v>4</v>
      </c>
      <c r="W2503">
        <v>16</v>
      </c>
      <c r="X2503" t="s">
        <v>218</v>
      </c>
      <c r="Z2503" t="s">
        <v>219</v>
      </c>
      <c r="AC2503">
        <v>0</v>
      </c>
      <c r="AE2503">
        <v>0</v>
      </c>
      <c r="AI2503" t="s">
        <v>220</v>
      </c>
      <c r="AJ2503" t="s">
        <v>221</v>
      </c>
      <c r="AK2503" s="15">
        <v>30742</v>
      </c>
      <c r="AL2503">
        <v>19433.3</v>
      </c>
      <c r="AM2503">
        <f t="shared" si="117"/>
        <v>66</v>
      </c>
      <c r="AN2503" t="str">
        <f t="shared" si="118"/>
        <v>64-68</v>
      </c>
      <c r="AO2503" t="str">
        <f t="shared" si="119"/>
        <v>18.000 a 19.999</v>
      </c>
    </row>
    <row r="2504" spans="1:41" x14ac:dyDescent="0.25">
      <c r="A2504" t="s">
        <v>8459</v>
      </c>
      <c r="B2504" t="s">
        <v>207</v>
      </c>
      <c r="C2504">
        <v>1677885</v>
      </c>
      <c r="D2504">
        <v>43959369620</v>
      </c>
      <c r="E2504" t="s">
        <v>8460</v>
      </c>
      <c r="F2504" t="s">
        <v>233</v>
      </c>
      <c r="G2504" t="s">
        <v>8461</v>
      </c>
      <c r="H2504" t="s">
        <v>225</v>
      </c>
      <c r="I2504" t="s">
        <v>212</v>
      </c>
      <c r="K2504" t="s">
        <v>213</v>
      </c>
      <c r="L2504" t="s">
        <v>235</v>
      </c>
      <c r="M2504">
        <v>800</v>
      </c>
      <c r="N2504" t="s">
        <v>7829</v>
      </c>
      <c r="O2504" t="s">
        <v>237</v>
      </c>
      <c r="P2504">
        <v>1155</v>
      </c>
      <c r="Q2504" t="s">
        <v>985</v>
      </c>
      <c r="R2504" t="s">
        <v>237</v>
      </c>
      <c r="T2504" t="s">
        <v>230</v>
      </c>
      <c r="U2504" t="s">
        <v>9756</v>
      </c>
      <c r="V2504">
        <v>4</v>
      </c>
      <c r="W2504">
        <v>10</v>
      </c>
      <c r="X2504" t="s">
        <v>218</v>
      </c>
      <c r="Z2504" t="s">
        <v>219</v>
      </c>
      <c r="AC2504">
        <v>0</v>
      </c>
      <c r="AE2504">
        <v>0</v>
      </c>
      <c r="AI2504" t="s">
        <v>220</v>
      </c>
      <c r="AJ2504" t="s">
        <v>221</v>
      </c>
      <c r="AK2504" s="15">
        <v>39835</v>
      </c>
      <c r="AL2504">
        <v>10159.93</v>
      </c>
      <c r="AM2504">
        <f t="shared" si="117"/>
        <v>58</v>
      </c>
      <c r="AN2504" t="str">
        <f t="shared" si="118"/>
        <v>54-58</v>
      </c>
      <c r="AO2504" t="str">
        <f t="shared" si="119"/>
        <v>10.000 a 11.999</v>
      </c>
    </row>
    <row r="2505" spans="1:41" x14ac:dyDescent="0.25">
      <c r="A2505" t="s">
        <v>8462</v>
      </c>
      <c r="B2505" t="s">
        <v>207</v>
      </c>
      <c r="C2505">
        <v>2669855</v>
      </c>
      <c r="D2505">
        <v>36979974831</v>
      </c>
      <c r="E2505" t="s">
        <v>8463</v>
      </c>
      <c r="F2505" t="s">
        <v>233</v>
      </c>
      <c r="G2505" t="s">
        <v>8464</v>
      </c>
      <c r="H2505" t="s">
        <v>211</v>
      </c>
      <c r="I2505" t="s">
        <v>212</v>
      </c>
      <c r="K2505" t="s">
        <v>317</v>
      </c>
      <c r="L2505" t="s">
        <v>6318</v>
      </c>
      <c r="M2505">
        <v>340</v>
      </c>
      <c r="N2505" t="s">
        <v>670</v>
      </c>
      <c r="O2505" t="s">
        <v>215</v>
      </c>
      <c r="P2505">
        <v>340</v>
      </c>
      <c r="Q2505" t="s">
        <v>670</v>
      </c>
      <c r="R2505" t="s">
        <v>215</v>
      </c>
      <c r="T2505" t="s">
        <v>230</v>
      </c>
      <c r="U2505" t="s">
        <v>9755</v>
      </c>
      <c r="V2505">
        <v>4</v>
      </c>
      <c r="W2505">
        <v>6</v>
      </c>
      <c r="X2505" t="s">
        <v>218</v>
      </c>
      <c r="Z2505" t="s">
        <v>219</v>
      </c>
      <c r="AC2505">
        <v>0</v>
      </c>
      <c r="AE2505">
        <v>0</v>
      </c>
      <c r="AI2505" t="s">
        <v>220</v>
      </c>
      <c r="AJ2505" t="s">
        <v>221</v>
      </c>
      <c r="AK2505" s="15">
        <v>41820</v>
      </c>
      <c r="AL2505">
        <v>5051.21</v>
      </c>
      <c r="AM2505">
        <f t="shared" si="117"/>
        <v>34</v>
      </c>
      <c r="AN2505" t="str">
        <f t="shared" si="118"/>
        <v>34-38</v>
      </c>
      <c r="AO2505" t="str">
        <f t="shared" si="119"/>
        <v>4.000 a 5.999</v>
      </c>
    </row>
    <row r="2506" spans="1:41" x14ac:dyDescent="0.25">
      <c r="A2506" t="s">
        <v>8465</v>
      </c>
      <c r="B2506" t="s">
        <v>207</v>
      </c>
      <c r="C2506">
        <v>1240188</v>
      </c>
      <c r="D2506">
        <v>14675476627</v>
      </c>
      <c r="E2506" t="s">
        <v>8466</v>
      </c>
      <c r="F2506" t="s">
        <v>233</v>
      </c>
      <c r="G2506" t="s">
        <v>8467</v>
      </c>
      <c r="H2506" t="s">
        <v>335</v>
      </c>
      <c r="I2506" t="s">
        <v>212</v>
      </c>
      <c r="K2506" t="s">
        <v>213</v>
      </c>
      <c r="M2506">
        <v>378</v>
      </c>
      <c r="N2506" t="s">
        <v>812</v>
      </c>
      <c r="O2506" t="s">
        <v>215</v>
      </c>
      <c r="P2506">
        <v>376</v>
      </c>
      <c r="Q2506" t="s">
        <v>813</v>
      </c>
      <c r="R2506" t="s">
        <v>215</v>
      </c>
      <c r="T2506" t="s">
        <v>252</v>
      </c>
      <c r="U2506" t="s">
        <v>9755</v>
      </c>
      <c r="V2506">
        <v>1</v>
      </c>
      <c r="W2506">
        <v>1</v>
      </c>
      <c r="X2506" t="s">
        <v>218</v>
      </c>
      <c r="Z2506" t="s">
        <v>219</v>
      </c>
      <c r="AC2506">
        <v>0</v>
      </c>
      <c r="AE2506">
        <v>0</v>
      </c>
      <c r="AI2506" t="s">
        <v>220</v>
      </c>
      <c r="AJ2506" t="s">
        <v>221</v>
      </c>
      <c r="AK2506" s="15">
        <v>44746</v>
      </c>
      <c r="AL2506">
        <v>3219.84</v>
      </c>
      <c r="AM2506">
        <f t="shared" si="117"/>
        <v>23</v>
      </c>
      <c r="AN2506" t="str">
        <f t="shared" si="118"/>
        <v>19-23</v>
      </c>
      <c r="AO2506" t="str">
        <f t="shared" si="119"/>
        <v>2.000 a 3.999</v>
      </c>
    </row>
    <row r="2507" spans="1:41" x14ac:dyDescent="0.25">
      <c r="A2507" t="s">
        <v>8468</v>
      </c>
      <c r="B2507" t="s">
        <v>239</v>
      </c>
      <c r="C2507">
        <v>1123601</v>
      </c>
      <c r="D2507">
        <v>70098255649</v>
      </c>
      <c r="E2507" t="s">
        <v>8469</v>
      </c>
      <c r="F2507" t="s">
        <v>209</v>
      </c>
      <c r="G2507" t="s">
        <v>8470</v>
      </c>
      <c r="H2507" t="s">
        <v>225</v>
      </c>
      <c r="I2507" t="s">
        <v>212</v>
      </c>
      <c r="K2507" t="s">
        <v>213</v>
      </c>
      <c r="L2507" t="s">
        <v>995</v>
      </c>
      <c r="M2507">
        <v>771</v>
      </c>
      <c r="N2507" t="s">
        <v>303</v>
      </c>
      <c r="O2507" t="s">
        <v>283</v>
      </c>
      <c r="P2507">
        <v>746</v>
      </c>
      <c r="Q2507" t="s">
        <v>289</v>
      </c>
      <c r="R2507" t="s">
        <v>283</v>
      </c>
      <c r="T2507" t="s">
        <v>217</v>
      </c>
      <c r="U2507" t="s">
        <v>9755</v>
      </c>
      <c r="V2507">
        <v>4</v>
      </c>
      <c r="W2507">
        <v>16</v>
      </c>
      <c r="X2507" t="s">
        <v>218</v>
      </c>
      <c r="Z2507" t="s">
        <v>219</v>
      </c>
      <c r="AC2507">
        <v>0</v>
      </c>
      <c r="AE2507">
        <v>0</v>
      </c>
      <c r="AI2507" t="s">
        <v>220</v>
      </c>
      <c r="AJ2507" t="s">
        <v>221</v>
      </c>
      <c r="AK2507" s="15">
        <v>34712</v>
      </c>
      <c r="AL2507">
        <v>13397.79</v>
      </c>
      <c r="AM2507">
        <f t="shared" si="117"/>
        <v>52</v>
      </c>
      <c r="AN2507" t="str">
        <f t="shared" si="118"/>
        <v>49-53</v>
      </c>
      <c r="AO2507" t="str">
        <f t="shared" si="119"/>
        <v>12.000 a 13.999</v>
      </c>
    </row>
    <row r="2508" spans="1:41" x14ac:dyDescent="0.25">
      <c r="A2508" t="s">
        <v>8471</v>
      </c>
      <c r="B2508" t="s">
        <v>239</v>
      </c>
      <c r="C2508">
        <v>412809</v>
      </c>
      <c r="D2508">
        <v>49854100634</v>
      </c>
      <c r="E2508" t="s">
        <v>8472</v>
      </c>
      <c r="F2508" t="s">
        <v>209</v>
      </c>
      <c r="G2508" t="s">
        <v>8473</v>
      </c>
      <c r="H2508" t="s">
        <v>225</v>
      </c>
      <c r="I2508" t="s">
        <v>212</v>
      </c>
      <c r="K2508" t="s">
        <v>213</v>
      </c>
      <c r="L2508" t="s">
        <v>261</v>
      </c>
      <c r="M2508">
        <v>479</v>
      </c>
      <c r="N2508" t="s">
        <v>389</v>
      </c>
      <c r="O2508" t="s">
        <v>244</v>
      </c>
      <c r="P2508">
        <v>211</v>
      </c>
      <c r="Q2508" t="s">
        <v>245</v>
      </c>
      <c r="R2508" t="s">
        <v>244</v>
      </c>
      <c r="T2508" t="s">
        <v>252</v>
      </c>
      <c r="U2508" t="s">
        <v>9754</v>
      </c>
      <c r="V2508">
        <v>4</v>
      </c>
      <c r="W2508">
        <v>16</v>
      </c>
      <c r="X2508" t="s">
        <v>218</v>
      </c>
      <c r="Z2508" t="s">
        <v>219</v>
      </c>
      <c r="AC2508">
        <v>0</v>
      </c>
      <c r="AE2508">
        <v>0</v>
      </c>
      <c r="AI2508" t="s">
        <v>220</v>
      </c>
      <c r="AJ2508" t="s">
        <v>221</v>
      </c>
      <c r="AK2508" s="15">
        <v>31832</v>
      </c>
      <c r="AL2508">
        <v>11974.07</v>
      </c>
      <c r="AM2508">
        <f t="shared" si="117"/>
        <v>59</v>
      </c>
      <c r="AN2508" t="str">
        <f t="shared" si="118"/>
        <v>59-63</v>
      </c>
      <c r="AO2508" t="str">
        <f t="shared" si="119"/>
        <v>10.000 a 11.999</v>
      </c>
    </row>
    <row r="2509" spans="1:41" x14ac:dyDescent="0.25">
      <c r="A2509" t="s">
        <v>8474</v>
      </c>
      <c r="B2509" t="s">
        <v>239</v>
      </c>
      <c r="C2509">
        <v>2221673</v>
      </c>
      <c r="D2509">
        <v>56016719668</v>
      </c>
      <c r="E2509" t="s">
        <v>8475</v>
      </c>
      <c r="F2509" t="s">
        <v>209</v>
      </c>
      <c r="G2509" t="s">
        <v>8476</v>
      </c>
      <c r="H2509" t="s">
        <v>225</v>
      </c>
      <c r="I2509" t="s">
        <v>212</v>
      </c>
      <c r="K2509" t="s">
        <v>213</v>
      </c>
      <c r="M2509">
        <v>211</v>
      </c>
      <c r="N2509" t="s">
        <v>245</v>
      </c>
      <c r="O2509" t="s">
        <v>244</v>
      </c>
      <c r="P2509">
        <v>211</v>
      </c>
      <c r="Q2509" t="s">
        <v>245</v>
      </c>
      <c r="R2509" t="s">
        <v>244</v>
      </c>
      <c r="T2509" t="s">
        <v>217</v>
      </c>
      <c r="U2509" t="s">
        <v>9755</v>
      </c>
      <c r="V2509">
        <v>3</v>
      </c>
      <c r="W2509">
        <v>6</v>
      </c>
      <c r="X2509" t="s">
        <v>218</v>
      </c>
      <c r="Z2509" t="s">
        <v>219</v>
      </c>
      <c r="AC2509">
        <v>0</v>
      </c>
      <c r="AE2509">
        <v>0</v>
      </c>
      <c r="AI2509" t="s">
        <v>220</v>
      </c>
      <c r="AJ2509" t="s">
        <v>221</v>
      </c>
      <c r="AK2509" s="15">
        <v>42118</v>
      </c>
      <c r="AL2509">
        <v>8500.14</v>
      </c>
      <c r="AM2509">
        <f t="shared" si="117"/>
        <v>56</v>
      </c>
      <c r="AN2509" t="str">
        <f t="shared" si="118"/>
        <v>54-58</v>
      </c>
      <c r="AO2509" t="str">
        <f t="shared" si="119"/>
        <v>8.000 a 9.999</v>
      </c>
    </row>
    <row r="2510" spans="1:41" x14ac:dyDescent="0.25">
      <c r="A2510" t="s">
        <v>8477</v>
      </c>
      <c r="B2510" t="s">
        <v>207</v>
      </c>
      <c r="C2510">
        <v>3037124</v>
      </c>
      <c r="D2510">
        <v>88894487687</v>
      </c>
      <c r="E2510" t="s">
        <v>8478</v>
      </c>
      <c r="F2510" t="s">
        <v>209</v>
      </c>
      <c r="G2510" t="s">
        <v>8479</v>
      </c>
      <c r="H2510" t="s">
        <v>225</v>
      </c>
      <c r="I2510" t="s">
        <v>212</v>
      </c>
      <c r="K2510" t="s">
        <v>242</v>
      </c>
      <c r="M2510">
        <v>665</v>
      </c>
      <c r="N2510" t="s">
        <v>709</v>
      </c>
      <c r="O2510" t="s">
        <v>228</v>
      </c>
      <c r="P2510">
        <v>29</v>
      </c>
      <c r="Q2510" t="s">
        <v>229</v>
      </c>
      <c r="R2510" t="s">
        <v>215</v>
      </c>
      <c r="T2510" t="s">
        <v>217</v>
      </c>
      <c r="U2510" t="s">
        <v>9756</v>
      </c>
      <c r="V2510">
        <v>4</v>
      </c>
      <c r="W2510">
        <v>4</v>
      </c>
      <c r="X2510" t="s">
        <v>218</v>
      </c>
      <c r="Z2510" t="s">
        <v>219</v>
      </c>
      <c r="AC2510">
        <v>0</v>
      </c>
      <c r="AE2510">
        <v>0</v>
      </c>
      <c r="AI2510" t="s">
        <v>220</v>
      </c>
      <c r="AJ2510" t="s">
        <v>221</v>
      </c>
      <c r="AK2510" s="15">
        <v>43171</v>
      </c>
      <c r="AL2510">
        <v>6837.25</v>
      </c>
      <c r="AM2510">
        <f t="shared" si="117"/>
        <v>49</v>
      </c>
      <c r="AN2510" t="str">
        <f t="shared" si="118"/>
        <v>49-53</v>
      </c>
      <c r="AO2510" t="str">
        <f t="shared" si="119"/>
        <v>6.000 a 7.999</v>
      </c>
    </row>
    <row r="2511" spans="1:41" x14ac:dyDescent="0.25">
      <c r="A2511" t="s">
        <v>8480</v>
      </c>
      <c r="B2511" t="s">
        <v>207</v>
      </c>
      <c r="C2511">
        <v>1677680</v>
      </c>
      <c r="D2511">
        <v>84733489668</v>
      </c>
      <c r="E2511" t="s">
        <v>8481</v>
      </c>
      <c r="F2511" t="s">
        <v>209</v>
      </c>
      <c r="G2511" t="s">
        <v>8482</v>
      </c>
      <c r="H2511" t="s">
        <v>225</v>
      </c>
      <c r="I2511" t="s">
        <v>212</v>
      </c>
      <c r="K2511" t="s">
        <v>213</v>
      </c>
      <c r="L2511" t="s">
        <v>235</v>
      </c>
      <c r="M2511">
        <v>367</v>
      </c>
      <c r="N2511" t="s">
        <v>1726</v>
      </c>
      <c r="O2511" t="s">
        <v>215</v>
      </c>
      <c r="P2511">
        <v>363</v>
      </c>
      <c r="Q2511" t="s">
        <v>730</v>
      </c>
      <c r="R2511" t="s">
        <v>215</v>
      </c>
      <c r="T2511" t="s">
        <v>217</v>
      </c>
      <c r="U2511" t="s">
        <v>9755</v>
      </c>
      <c r="V2511">
        <v>4</v>
      </c>
      <c r="W2511">
        <v>10</v>
      </c>
      <c r="X2511" t="s">
        <v>218</v>
      </c>
      <c r="Z2511" t="s">
        <v>219</v>
      </c>
      <c r="AC2511">
        <v>0</v>
      </c>
      <c r="AE2511">
        <v>0</v>
      </c>
      <c r="AI2511" t="s">
        <v>220</v>
      </c>
      <c r="AJ2511" t="s">
        <v>221</v>
      </c>
      <c r="AK2511" s="15">
        <v>39835</v>
      </c>
      <c r="AL2511">
        <v>5034.51</v>
      </c>
      <c r="AM2511">
        <f t="shared" si="117"/>
        <v>52</v>
      </c>
      <c r="AN2511" t="str">
        <f t="shared" si="118"/>
        <v>49-53</v>
      </c>
      <c r="AO2511" t="str">
        <f t="shared" si="119"/>
        <v>4.000 a 5.999</v>
      </c>
    </row>
    <row r="2512" spans="1:41" x14ac:dyDescent="0.25">
      <c r="A2512" t="s">
        <v>8483</v>
      </c>
      <c r="B2512" t="s">
        <v>239</v>
      </c>
      <c r="C2512">
        <v>412891</v>
      </c>
      <c r="D2512">
        <v>51147025649</v>
      </c>
      <c r="E2512" t="s">
        <v>8484</v>
      </c>
      <c r="F2512" t="s">
        <v>209</v>
      </c>
      <c r="G2512" t="s">
        <v>8485</v>
      </c>
      <c r="H2512" t="s">
        <v>335</v>
      </c>
      <c r="I2512" t="s">
        <v>212</v>
      </c>
      <c r="K2512" t="s">
        <v>213</v>
      </c>
      <c r="L2512" t="s">
        <v>281</v>
      </c>
      <c r="M2512">
        <v>212</v>
      </c>
      <c r="N2512" t="s">
        <v>1668</v>
      </c>
      <c r="O2512" t="s">
        <v>244</v>
      </c>
      <c r="P2512">
        <v>211</v>
      </c>
      <c r="Q2512" t="s">
        <v>245</v>
      </c>
      <c r="R2512" t="s">
        <v>244</v>
      </c>
      <c r="T2512" t="s">
        <v>771</v>
      </c>
      <c r="U2512" t="s">
        <v>9754</v>
      </c>
      <c r="V2512">
        <v>3</v>
      </c>
      <c r="W2512">
        <v>16</v>
      </c>
      <c r="X2512" t="s">
        <v>218</v>
      </c>
      <c r="Z2512" t="s">
        <v>219</v>
      </c>
      <c r="AC2512">
        <v>0</v>
      </c>
      <c r="AE2512">
        <v>0</v>
      </c>
      <c r="AI2512" t="s">
        <v>220</v>
      </c>
      <c r="AJ2512" t="s">
        <v>221</v>
      </c>
      <c r="AK2512" s="15">
        <v>31938</v>
      </c>
      <c r="AL2512">
        <v>7919.83</v>
      </c>
      <c r="AM2512">
        <f t="shared" si="117"/>
        <v>59</v>
      </c>
      <c r="AN2512" t="str">
        <f t="shared" si="118"/>
        <v>59-63</v>
      </c>
      <c r="AO2512" t="str">
        <f t="shared" si="119"/>
        <v>6.000 a 7.999</v>
      </c>
    </row>
    <row r="2513" spans="1:41" x14ac:dyDescent="0.25">
      <c r="A2513" t="s">
        <v>8486</v>
      </c>
      <c r="B2513" t="s">
        <v>239</v>
      </c>
      <c r="C2513">
        <v>1123534</v>
      </c>
      <c r="D2513">
        <v>19207298104</v>
      </c>
      <c r="E2513" t="s">
        <v>8487</v>
      </c>
      <c r="F2513" t="s">
        <v>209</v>
      </c>
      <c r="G2513" t="s">
        <v>8488</v>
      </c>
      <c r="H2513" t="s">
        <v>211</v>
      </c>
      <c r="I2513" t="s">
        <v>212</v>
      </c>
      <c r="K2513" t="s">
        <v>213</v>
      </c>
      <c r="L2513" t="s">
        <v>281</v>
      </c>
      <c r="M2513">
        <v>488</v>
      </c>
      <c r="N2513" t="s">
        <v>393</v>
      </c>
      <c r="O2513" t="s">
        <v>244</v>
      </c>
      <c r="P2513">
        <v>211</v>
      </c>
      <c r="Q2513" t="s">
        <v>245</v>
      </c>
      <c r="R2513" t="s">
        <v>244</v>
      </c>
      <c r="T2513" t="s">
        <v>771</v>
      </c>
      <c r="U2513" t="s">
        <v>9754</v>
      </c>
      <c r="V2513">
        <v>4</v>
      </c>
      <c r="W2513">
        <v>16</v>
      </c>
      <c r="X2513" t="s">
        <v>218</v>
      </c>
      <c r="Z2513" t="s">
        <v>219</v>
      </c>
      <c r="AC2513">
        <v>0</v>
      </c>
      <c r="AE2513">
        <v>0</v>
      </c>
      <c r="AI2513" t="s">
        <v>220</v>
      </c>
      <c r="AJ2513" t="s">
        <v>221</v>
      </c>
      <c r="AK2513" s="15">
        <v>34715</v>
      </c>
      <c r="AL2513">
        <v>9164.5300000000007</v>
      </c>
      <c r="AM2513">
        <f t="shared" si="117"/>
        <v>65</v>
      </c>
      <c r="AN2513" t="str">
        <f t="shared" si="118"/>
        <v>64-68</v>
      </c>
      <c r="AO2513" t="str">
        <f t="shared" si="119"/>
        <v>8.000 a 9.999</v>
      </c>
    </row>
    <row r="2514" spans="1:41" x14ac:dyDescent="0.25">
      <c r="A2514" t="s">
        <v>8489</v>
      </c>
      <c r="B2514" t="s">
        <v>207</v>
      </c>
      <c r="C2514">
        <v>2417782</v>
      </c>
      <c r="D2514">
        <v>4618488646</v>
      </c>
      <c r="E2514" t="s">
        <v>3863</v>
      </c>
      <c r="F2514" t="s">
        <v>209</v>
      </c>
      <c r="G2514" t="s">
        <v>8490</v>
      </c>
      <c r="H2514" t="s">
        <v>225</v>
      </c>
      <c r="I2514" t="s">
        <v>212</v>
      </c>
      <c r="K2514" t="s">
        <v>213</v>
      </c>
      <c r="M2514">
        <v>1172</v>
      </c>
      <c r="N2514" t="s">
        <v>1458</v>
      </c>
      <c r="O2514" t="s">
        <v>669</v>
      </c>
      <c r="P2514">
        <v>247</v>
      </c>
      <c r="Q2514" t="s">
        <v>940</v>
      </c>
      <c r="R2514" t="s">
        <v>215</v>
      </c>
      <c r="T2514" t="s">
        <v>217</v>
      </c>
      <c r="U2514" t="s">
        <v>9754</v>
      </c>
      <c r="V2514">
        <v>4</v>
      </c>
      <c r="W2514">
        <v>4</v>
      </c>
      <c r="X2514" t="s">
        <v>218</v>
      </c>
      <c r="Z2514" t="s">
        <v>219</v>
      </c>
      <c r="AC2514">
        <v>0</v>
      </c>
      <c r="AE2514">
        <v>0</v>
      </c>
      <c r="AI2514" t="s">
        <v>220</v>
      </c>
      <c r="AJ2514" t="s">
        <v>221</v>
      </c>
      <c r="AK2514" s="15">
        <v>42983</v>
      </c>
      <c r="AL2514">
        <v>3181.04</v>
      </c>
      <c r="AM2514">
        <f t="shared" si="117"/>
        <v>42</v>
      </c>
      <c r="AN2514" t="str">
        <f t="shared" si="118"/>
        <v>39-43</v>
      </c>
      <c r="AO2514" t="str">
        <f t="shared" si="119"/>
        <v>2.000 a 3.999</v>
      </c>
    </row>
    <row r="2515" spans="1:41" x14ac:dyDescent="0.25">
      <c r="A2515" t="s">
        <v>8491</v>
      </c>
      <c r="B2515" t="s">
        <v>239</v>
      </c>
      <c r="C2515">
        <v>1434274</v>
      </c>
      <c r="D2515">
        <v>63232804691</v>
      </c>
      <c r="E2515" t="s">
        <v>8492</v>
      </c>
      <c r="F2515" t="s">
        <v>209</v>
      </c>
      <c r="G2515" t="s">
        <v>8493</v>
      </c>
      <c r="H2515" t="s">
        <v>225</v>
      </c>
      <c r="I2515" t="s">
        <v>212</v>
      </c>
      <c r="K2515" t="s">
        <v>213</v>
      </c>
      <c r="L2515" t="s">
        <v>367</v>
      </c>
      <c r="M2515">
        <v>485</v>
      </c>
      <c r="N2515" t="s">
        <v>411</v>
      </c>
      <c r="O2515" t="s">
        <v>244</v>
      </c>
      <c r="P2515">
        <v>211</v>
      </c>
      <c r="Q2515" t="s">
        <v>245</v>
      </c>
      <c r="R2515" t="s">
        <v>244</v>
      </c>
      <c r="T2515" t="s">
        <v>771</v>
      </c>
      <c r="U2515" t="s">
        <v>9754</v>
      </c>
      <c r="V2515">
        <v>3</v>
      </c>
      <c r="W2515">
        <v>12</v>
      </c>
      <c r="X2515" t="s">
        <v>218</v>
      </c>
      <c r="Z2515" t="s">
        <v>219</v>
      </c>
      <c r="AC2515">
        <v>0</v>
      </c>
      <c r="AE2515">
        <v>0</v>
      </c>
      <c r="AI2515" t="s">
        <v>220</v>
      </c>
      <c r="AJ2515" t="s">
        <v>221</v>
      </c>
      <c r="AK2515" s="15">
        <v>37935</v>
      </c>
      <c r="AL2515">
        <v>8309.7999999999993</v>
      </c>
      <c r="AM2515">
        <f t="shared" si="117"/>
        <v>57</v>
      </c>
      <c r="AN2515" t="str">
        <f t="shared" si="118"/>
        <v>54-58</v>
      </c>
      <c r="AO2515" t="str">
        <f t="shared" si="119"/>
        <v>8.000 a 9.999</v>
      </c>
    </row>
    <row r="2516" spans="1:41" x14ac:dyDescent="0.25">
      <c r="A2516" t="s">
        <v>8494</v>
      </c>
      <c r="B2516" t="s">
        <v>239</v>
      </c>
      <c r="C2516">
        <v>1362813</v>
      </c>
      <c r="D2516">
        <v>43880916691</v>
      </c>
      <c r="E2516" t="s">
        <v>5897</v>
      </c>
      <c r="F2516" t="s">
        <v>209</v>
      </c>
      <c r="G2516" t="s">
        <v>8495</v>
      </c>
      <c r="H2516" t="s">
        <v>225</v>
      </c>
      <c r="I2516" t="s">
        <v>212</v>
      </c>
      <c r="K2516" t="s">
        <v>213</v>
      </c>
      <c r="L2516" t="s">
        <v>261</v>
      </c>
      <c r="M2516">
        <v>771</v>
      </c>
      <c r="N2516" t="s">
        <v>303</v>
      </c>
      <c r="O2516" t="s">
        <v>283</v>
      </c>
      <c r="P2516">
        <v>746</v>
      </c>
      <c r="Q2516" t="s">
        <v>289</v>
      </c>
      <c r="R2516" t="s">
        <v>283</v>
      </c>
      <c r="T2516" t="s">
        <v>217</v>
      </c>
      <c r="U2516" t="s">
        <v>9755</v>
      </c>
      <c r="V2516">
        <v>4</v>
      </c>
      <c r="W2516">
        <v>13</v>
      </c>
      <c r="X2516" t="s">
        <v>218</v>
      </c>
      <c r="Z2516" t="s">
        <v>219</v>
      </c>
      <c r="AC2516">
        <v>0</v>
      </c>
      <c r="AE2516">
        <v>0</v>
      </c>
      <c r="AI2516" t="s">
        <v>220</v>
      </c>
      <c r="AJ2516" t="s">
        <v>221</v>
      </c>
      <c r="AK2516" s="15">
        <v>37533</v>
      </c>
      <c r="AL2516">
        <v>6081.19</v>
      </c>
      <c r="AM2516">
        <f t="shared" si="117"/>
        <v>61</v>
      </c>
      <c r="AN2516" t="str">
        <f t="shared" si="118"/>
        <v>59-63</v>
      </c>
      <c r="AO2516" t="str">
        <f t="shared" si="119"/>
        <v>6.000 a 7.999</v>
      </c>
    </row>
    <row r="2517" spans="1:41" x14ac:dyDescent="0.25">
      <c r="A2517" t="s">
        <v>8496</v>
      </c>
      <c r="B2517" t="s">
        <v>207</v>
      </c>
      <c r="C2517">
        <v>1123294</v>
      </c>
      <c r="D2517">
        <v>46379827668</v>
      </c>
      <c r="E2517" t="s">
        <v>8497</v>
      </c>
      <c r="F2517" t="s">
        <v>209</v>
      </c>
      <c r="G2517" t="s">
        <v>8498</v>
      </c>
      <c r="H2517" t="s">
        <v>211</v>
      </c>
      <c r="I2517" t="s">
        <v>212</v>
      </c>
      <c r="K2517" t="s">
        <v>213</v>
      </c>
      <c r="L2517" t="s">
        <v>261</v>
      </c>
      <c r="M2517">
        <v>301</v>
      </c>
      <c r="N2517" t="s">
        <v>297</v>
      </c>
      <c r="O2517" t="s">
        <v>298</v>
      </c>
      <c r="P2517">
        <v>301</v>
      </c>
      <c r="Q2517" t="s">
        <v>297</v>
      </c>
      <c r="R2517" t="s">
        <v>298</v>
      </c>
      <c r="T2517" t="s">
        <v>499</v>
      </c>
      <c r="U2517" t="s">
        <v>9752</v>
      </c>
      <c r="V2517">
        <v>4</v>
      </c>
      <c r="W2517">
        <v>16</v>
      </c>
      <c r="X2517" t="s">
        <v>218</v>
      </c>
      <c r="Z2517" t="s">
        <v>219</v>
      </c>
      <c r="AC2517">
        <v>0</v>
      </c>
      <c r="AE2517">
        <v>0</v>
      </c>
      <c r="AI2517" t="s">
        <v>220</v>
      </c>
      <c r="AJ2517" t="s">
        <v>221</v>
      </c>
      <c r="AK2517" s="15">
        <v>34547</v>
      </c>
      <c r="AL2517">
        <v>3407.59</v>
      </c>
      <c r="AM2517">
        <f t="shared" si="117"/>
        <v>59</v>
      </c>
      <c r="AN2517" t="str">
        <f t="shared" si="118"/>
        <v>59-63</v>
      </c>
      <c r="AO2517" t="str">
        <f t="shared" si="119"/>
        <v>2.000 a 3.999</v>
      </c>
    </row>
    <row r="2518" spans="1:41" x14ac:dyDescent="0.25">
      <c r="A2518" t="s">
        <v>8499</v>
      </c>
      <c r="B2518" t="s">
        <v>239</v>
      </c>
      <c r="C2518">
        <v>1123576</v>
      </c>
      <c r="D2518">
        <v>62985744687</v>
      </c>
      <c r="E2518" t="s">
        <v>8500</v>
      </c>
      <c r="F2518" t="s">
        <v>209</v>
      </c>
      <c r="G2518" t="s">
        <v>8501</v>
      </c>
      <c r="H2518" t="s">
        <v>225</v>
      </c>
      <c r="I2518" t="s">
        <v>212</v>
      </c>
      <c r="K2518" t="s">
        <v>295</v>
      </c>
      <c r="L2518" t="s">
        <v>8502</v>
      </c>
      <c r="M2518">
        <v>771</v>
      </c>
      <c r="N2518" t="s">
        <v>303</v>
      </c>
      <c r="O2518" t="s">
        <v>283</v>
      </c>
      <c r="P2518">
        <v>746</v>
      </c>
      <c r="Q2518" t="s">
        <v>289</v>
      </c>
      <c r="R2518" t="s">
        <v>283</v>
      </c>
      <c r="T2518" t="s">
        <v>230</v>
      </c>
      <c r="U2518" t="s">
        <v>9756</v>
      </c>
      <c r="V2518">
        <v>4</v>
      </c>
      <c r="W2518">
        <v>16</v>
      </c>
      <c r="X2518" t="s">
        <v>218</v>
      </c>
      <c r="Z2518" t="s">
        <v>219</v>
      </c>
      <c r="AC2518">
        <v>0</v>
      </c>
      <c r="AE2518">
        <v>0</v>
      </c>
      <c r="AI2518" t="s">
        <v>220</v>
      </c>
      <c r="AJ2518" t="s">
        <v>221</v>
      </c>
      <c r="AK2518" s="15">
        <v>34705</v>
      </c>
      <c r="AL2518">
        <v>27635.23</v>
      </c>
      <c r="AM2518">
        <f t="shared" si="117"/>
        <v>56</v>
      </c>
      <c r="AN2518" t="str">
        <f t="shared" si="118"/>
        <v>54-58</v>
      </c>
      <c r="AO2518" t="str">
        <f t="shared" si="119"/>
        <v>20.000 ou mais</v>
      </c>
    </row>
    <row r="2519" spans="1:41" x14ac:dyDescent="0.25">
      <c r="A2519" t="s">
        <v>8503</v>
      </c>
      <c r="B2519" t="s">
        <v>207</v>
      </c>
      <c r="C2519">
        <v>1672857</v>
      </c>
      <c r="D2519">
        <v>7100249830</v>
      </c>
      <c r="E2519" t="s">
        <v>8504</v>
      </c>
      <c r="F2519" t="s">
        <v>209</v>
      </c>
      <c r="G2519" t="s">
        <v>8505</v>
      </c>
      <c r="H2519" t="s">
        <v>225</v>
      </c>
      <c r="I2519" t="s">
        <v>212</v>
      </c>
      <c r="K2519" t="s">
        <v>317</v>
      </c>
      <c r="L2519" t="s">
        <v>655</v>
      </c>
      <c r="M2519">
        <v>391</v>
      </c>
      <c r="N2519" t="s">
        <v>276</v>
      </c>
      <c r="O2519" t="s">
        <v>215</v>
      </c>
      <c r="P2519">
        <v>391</v>
      </c>
      <c r="Q2519" t="s">
        <v>276</v>
      </c>
      <c r="R2519" t="s">
        <v>215</v>
      </c>
      <c r="T2519" t="s">
        <v>252</v>
      </c>
      <c r="U2519" t="s">
        <v>9755</v>
      </c>
      <c r="V2519">
        <v>4</v>
      </c>
      <c r="W2519">
        <v>10</v>
      </c>
      <c r="X2519" t="s">
        <v>218</v>
      </c>
      <c r="Z2519" t="s">
        <v>219</v>
      </c>
      <c r="AC2519">
        <v>0</v>
      </c>
      <c r="AE2519">
        <v>0</v>
      </c>
      <c r="AI2519" t="s">
        <v>220</v>
      </c>
      <c r="AJ2519" t="s">
        <v>221</v>
      </c>
      <c r="AK2519" s="15">
        <v>39835</v>
      </c>
      <c r="AL2519">
        <v>4840.87</v>
      </c>
      <c r="AM2519">
        <f t="shared" si="117"/>
        <v>58</v>
      </c>
      <c r="AN2519" t="str">
        <f t="shared" si="118"/>
        <v>54-58</v>
      </c>
      <c r="AO2519" t="str">
        <f t="shared" si="119"/>
        <v>4.000 a 5.999</v>
      </c>
    </row>
    <row r="2520" spans="1:41" x14ac:dyDescent="0.25">
      <c r="A2520" t="s">
        <v>8506</v>
      </c>
      <c r="B2520" t="s">
        <v>207</v>
      </c>
      <c r="C2520">
        <v>413579</v>
      </c>
      <c r="D2520">
        <v>48589756653</v>
      </c>
      <c r="E2520" t="s">
        <v>8507</v>
      </c>
      <c r="F2520" t="s">
        <v>209</v>
      </c>
      <c r="G2520" t="s">
        <v>8508</v>
      </c>
      <c r="H2520" t="s">
        <v>225</v>
      </c>
      <c r="I2520" t="s">
        <v>212</v>
      </c>
      <c r="K2520" t="s">
        <v>213</v>
      </c>
      <c r="L2520" t="s">
        <v>261</v>
      </c>
      <c r="M2520">
        <v>41</v>
      </c>
      <c r="N2520" t="s">
        <v>2422</v>
      </c>
      <c r="O2520" t="s">
        <v>215</v>
      </c>
      <c r="P2520">
        <v>29</v>
      </c>
      <c r="Q2520" t="s">
        <v>229</v>
      </c>
      <c r="R2520" t="s">
        <v>215</v>
      </c>
      <c r="T2520" t="s">
        <v>217</v>
      </c>
      <c r="U2520" t="s">
        <v>9756</v>
      </c>
      <c r="V2520">
        <v>4</v>
      </c>
      <c r="W2520">
        <v>16</v>
      </c>
      <c r="X2520" t="s">
        <v>218</v>
      </c>
      <c r="Z2520" t="s">
        <v>219</v>
      </c>
      <c r="AC2520">
        <v>0</v>
      </c>
      <c r="AE2520">
        <v>0</v>
      </c>
      <c r="AI2520" t="s">
        <v>220</v>
      </c>
      <c r="AJ2520" t="s">
        <v>221</v>
      </c>
      <c r="AK2520" s="15">
        <v>33532</v>
      </c>
      <c r="AL2520">
        <v>13253.47</v>
      </c>
      <c r="AM2520">
        <f t="shared" si="117"/>
        <v>60</v>
      </c>
      <c r="AN2520" t="str">
        <f t="shared" si="118"/>
        <v>59-63</v>
      </c>
      <c r="AO2520" t="str">
        <f t="shared" si="119"/>
        <v>12.000 a 13.999</v>
      </c>
    </row>
    <row r="2521" spans="1:41" x14ac:dyDescent="0.25">
      <c r="A2521" t="s">
        <v>8509</v>
      </c>
      <c r="B2521" t="s">
        <v>239</v>
      </c>
      <c r="C2521">
        <v>1854340</v>
      </c>
      <c r="D2521">
        <v>5715548659</v>
      </c>
      <c r="E2521" t="s">
        <v>1578</v>
      </c>
      <c r="F2521" t="s">
        <v>209</v>
      </c>
      <c r="G2521" t="s">
        <v>8510</v>
      </c>
      <c r="H2521" t="s">
        <v>287</v>
      </c>
      <c r="I2521" t="s">
        <v>212</v>
      </c>
      <c r="K2521" t="s">
        <v>213</v>
      </c>
      <c r="M2521">
        <v>752</v>
      </c>
      <c r="N2521" t="s">
        <v>1306</v>
      </c>
      <c r="O2521" t="s">
        <v>283</v>
      </c>
      <c r="P2521">
        <v>743</v>
      </c>
      <c r="Q2521" t="s">
        <v>282</v>
      </c>
      <c r="R2521" t="s">
        <v>283</v>
      </c>
      <c r="T2521" t="s">
        <v>230</v>
      </c>
      <c r="U2521" t="s">
        <v>9755</v>
      </c>
      <c r="V2521">
        <v>4</v>
      </c>
      <c r="W2521">
        <v>8</v>
      </c>
      <c r="X2521" t="s">
        <v>218</v>
      </c>
      <c r="Z2521" t="s">
        <v>219</v>
      </c>
      <c r="AC2521">
        <v>0</v>
      </c>
      <c r="AE2521">
        <v>0</v>
      </c>
      <c r="AI2521" t="s">
        <v>220</v>
      </c>
      <c r="AJ2521" t="s">
        <v>221</v>
      </c>
      <c r="AK2521" s="15">
        <v>40617</v>
      </c>
      <c r="AL2521">
        <v>5452.89</v>
      </c>
      <c r="AM2521">
        <f t="shared" si="117"/>
        <v>39</v>
      </c>
      <c r="AN2521" t="str">
        <f t="shared" si="118"/>
        <v>39-43</v>
      </c>
      <c r="AO2521" t="str">
        <f t="shared" si="119"/>
        <v>4.000 a 5.999</v>
      </c>
    </row>
    <row r="2522" spans="1:41" x14ac:dyDescent="0.25">
      <c r="A2522" t="s">
        <v>8511</v>
      </c>
      <c r="B2522" t="s">
        <v>239</v>
      </c>
      <c r="C2522">
        <v>1454435</v>
      </c>
      <c r="D2522">
        <v>95789197604</v>
      </c>
      <c r="E2522" t="s">
        <v>8512</v>
      </c>
      <c r="F2522" t="s">
        <v>233</v>
      </c>
      <c r="G2522" t="s">
        <v>8513</v>
      </c>
      <c r="H2522" t="s">
        <v>225</v>
      </c>
      <c r="I2522" t="s">
        <v>212</v>
      </c>
      <c r="K2522" t="s">
        <v>514</v>
      </c>
      <c r="L2522" t="s">
        <v>1269</v>
      </c>
      <c r="M2522">
        <v>749</v>
      </c>
      <c r="N2522" t="s">
        <v>1089</v>
      </c>
      <c r="O2522" t="s">
        <v>283</v>
      </c>
      <c r="P2522">
        <v>743</v>
      </c>
      <c r="Q2522" t="s">
        <v>282</v>
      </c>
      <c r="R2522" t="s">
        <v>283</v>
      </c>
      <c r="T2522" t="s">
        <v>230</v>
      </c>
      <c r="U2522" t="s">
        <v>9756</v>
      </c>
      <c r="V2522">
        <v>4</v>
      </c>
      <c r="W2522">
        <v>12</v>
      </c>
      <c r="X2522" t="s">
        <v>218</v>
      </c>
      <c r="Z2522" t="s">
        <v>219</v>
      </c>
      <c r="AC2522">
        <v>0</v>
      </c>
      <c r="AE2522">
        <v>0</v>
      </c>
      <c r="AI2522" t="s">
        <v>220</v>
      </c>
      <c r="AJ2522" t="s">
        <v>221</v>
      </c>
      <c r="AK2522" s="15">
        <v>38134</v>
      </c>
      <c r="AL2522">
        <v>16311.17</v>
      </c>
      <c r="AM2522">
        <f t="shared" si="117"/>
        <v>50</v>
      </c>
      <c r="AN2522" t="str">
        <f t="shared" si="118"/>
        <v>49-53</v>
      </c>
      <c r="AO2522" t="str">
        <f t="shared" si="119"/>
        <v>16.000 a 17.999</v>
      </c>
    </row>
    <row r="2523" spans="1:41" x14ac:dyDescent="0.25">
      <c r="A2523" t="s">
        <v>8514</v>
      </c>
      <c r="B2523" t="s">
        <v>207</v>
      </c>
      <c r="C2523">
        <v>2275804</v>
      </c>
      <c r="D2523">
        <v>5316178661</v>
      </c>
      <c r="E2523" t="s">
        <v>8515</v>
      </c>
      <c r="F2523" t="s">
        <v>233</v>
      </c>
      <c r="G2523" t="s">
        <v>8516</v>
      </c>
      <c r="H2523" t="s">
        <v>225</v>
      </c>
      <c r="I2523" t="s">
        <v>212</v>
      </c>
      <c r="K2523" t="s">
        <v>213</v>
      </c>
      <c r="M2523">
        <v>716</v>
      </c>
      <c r="N2523" t="s">
        <v>454</v>
      </c>
      <c r="O2523" t="s">
        <v>215</v>
      </c>
      <c r="P2523">
        <v>581</v>
      </c>
      <c r="Q2523" t="s">
        <v>455</v>
      </c>
      <c r="R2523" t="s">
        <v>228</v>
      </c>
      <c r="T2523" t="s">
        <v>217</v>
      </c>
      <c r="U2523" t="s">
        <v>9755</v>
      </c>
      <c r="V2523">
        <v>4</v>
      </c>
      <c r="W2523">
        <v>5</v>
      </c>
      <c r="X2523" t="s">
        <v>218</v>
      </c>
      <c r="Z2523" t="s">
        <v>219</v>
      </c>
      <c r="AC2523">
        <v>0</v>
      </c>
      <c r="AE2523">
        <v>0</v>
      </c>
      <c r="AI2523" t="s">
        <v>220</v>
      </c>
      <c r="AJ2523" t="s">
        <v>221</v>
      </c>
      <c r="AK2523" s="15">
        <v>42402</v>
      </c>
      <c r="AL2523">
        <v>4157.95</v>
      </c>
      <c r="AM2523">
        <f t="shared" si="117"/>
        <v>43</v>
      </c>
      <c r="AN2523" t="str">
        <f t="shared" si="118"/>
        <v>39-43</v>
      </c>
      <c r="AO2523" t="str">
        <f t="shared" si="119"/>
        <v>4.000 a 5.999</v>
      </c>
    </row>
    <row r="2524" spans="1:41" x14ac:dyDescent="0.25">
      <c r="A2524" t="s">
        <v>8517</v>
      </c>
      <c r="B2524" t="s">
        <v>239</v>
      </c>
      <c r="C2524">
        <v>1003364</v>
      </c>
      <c r="D2524">
        <v>5712159635</v>
      </c>
      <c r="E2524" t="s">
        <v>4444</v>
      </c>
      <c r="F2524" t="s">
        <v>233</v>
      </c>
      <c r="G2524" t="s">
        <v>8518</v>
      </c>
      <c r="H2524" t="s">
        <v>211</v>
      </c>
      <c r="I2524" t="s">
        <v>212</v>
      </c>
      <c r="K2524" t="s">
        <v>213</v>
      </c>
      <c r="M2524">
        <v>771</v>
      </c>
      <c r="N2524" t="s">
        <v>303</v>
      </c>
      <c r="O2524" t="s">
        <v>283</v>
      </c>
      <c r="P2524">
        <v>746</v>
      </c>
      <c r="Q2524" t="s">
        <v>289</v>
      </c>
      <c r="R2524" t="s">
        <v>283</v>
      </c>
      <c r="T2524" t="s">
        <v>217</v>
      </c>
      <c r="U2524" t="s">
        <v>9756</v>
      </c>
      <c r="V2524">
        <v>1</v>
      </c>
      <c r="W2524">
        <v>2</v>
      </c>
      <c r="X2524" t="s">
        <v>218</v>
      </c>
      <c r="Z2524" t="s">
        <v>219</v>
      </c>
      <c r="AC2524">
        <v>0</v>
      </c>
      <c r="AE2524">
        <v>0</v>
      </c>
      <c r="AI2524" t="s">
        <v>220</v>
      </c>
      <c r="AJ2524" t="s">
        <v>304</v>
      </c>
      <c r="AK2524" s="15">
        <v>43812</v>
      </c>
      <c r="AL2524">
        <v>7058.36</v>
      </c>
      <c r="AM2524">
        <f t="shared" si="117"/>
        <v>39</v>
      </c>
      <c r="AN2524" t="str">
        <f t="shared" si="118"/>
        <v>39-43</v>
      </c>
      <c r="AO2524" t="str">
        <f t="shared" si="119"/>
        <v>6.000 a 7.999</v>
      </c>
    </row>
    <row r="2525" spans="1:41" x14ac:dyDescent="0.25">
      <c r="A2525" t="s">
        <v>8519</v>
      </c>
      <c r="B2525" t="s">
        <v>207</v>
      </c>
      <c r="C2525">
        <v>1755635</v>
      </c>
      <c r="D2525">
        <v>4342426676</v>
      </c>
      <c r="E2525" t="s">
        <v>8520</v>
      </c>
      <c r="F2525" t="s">
        <v>209</v>
      </c>
      <c r="G2525" t="s">
        <v>8521</v>
      </c>
      <c r="H2525" t="s">
        <v>335</v>
      </c>
      <c r="I2525" t="s">
        <v>212</v>
      </c>
      <c r="K2525" t="s">
        <v>213</v>
      </c>
      <c r="M2525">
        <v>55</v>
      </c>
      <c r="N2525" t="s">
        <v>3724</v>
      </c>
      <c r="O2525" t="s">
        <v>215</v>
      </c>
      <c r="P2525">
        <v>29</v>
      </c>
      <c r="Q2525" t="s">
        <v>229</v>
      </c>
      <c r="R2525" t="s">
        <v>215</v>
      </c>
      <c r="T2525" t="s">
        <v>217</v>
      </c>
      <c r="U2525" t="s">
        <v>9755</v>
      </c>
      <c r="V2525">
        <v>4</v>
      </c>
      <c r="W2525">
        <v>9</v>
      </c>
      <c r="X2525" t="s">
        <v>218</v>
      </c>
      <c r="Z2525" t="s">
        <v>219</v>
      </c>
      <c r="AC2525">
        <v>0</v>
      </c>
      <c r="AE2525">
        <v>0</v>
      </c>
      <c r="AI2525" t="s">
        <v>220</v>
      </c>
      <c r="AJ2525" t="s">
        <v>221</v>
      </c>
      <c r="AK2525" s="15">
        <v>40204</v>
      </c>
      <c r="AL2525">
        <v>5333.29</v>
      </c>
      <c r="AM2525">
        <f t="shared" si="117"/>
        <v>41</v>
      </c>
      <c r="AN2525" t="str">
        <f t="shared" si="118"/>
        <v>39-43</v>
      </c>
      <c r="AO2525" t="str">
        <f t="shared" si="119"/>
        <v>4.000 a 5.999</v>
      </c>
    </row>
    <row r="2526" spans="1:41" x14ac:dyDescent="0.25">
      <c r="A2526" t="s">
        <v>8522</v>
      </c>
      <c r="B2526" t="s">
        <v>207</v>
      </c>
      <c r="C2526">
        <v>1048499</v>
      </c>
      <c r="D2526">
        <v>416251293</v>
      </c>
      <c r="E2526" t="s">
        <v>6119</v>
      </c>
      <c r="F2526" t="s">
        <v>209</v>
      </c>
      <c r="G2526" t="s">
        <v>8523</v>
      </c>
      <c r="H2526" t="s">
        <v>211</v>
      </c>
      <c r="I2526" t="s">
        <v>212</v>
      </c>
      <c r="K2526" t="s">
        <v>3218</v>
      </c>
      <c r="M2526">
        <v>886</v>
      </c>
      <c r="N2526" t="s">
        <v>2450</v>
      </c>
      <c r="O2526" t="s">
        <v>215</v>
      </c>
      <c r="P2526">
        <v>585</v>
      </c>
      <c r="Q2526" t="s">
        <v>1033</v>
      </c>
      <c r="R2526" t="s">
        <v>215</v>
      </c>
      <c r="T2526" t="s">
        <v>217</v>
      </c>
      <c r="U2526" t="s">
        <v>9756</v>
      </c>
      <c r="V2526">
        <v>1</v>
      </c>
      <c r="W2526">
        <v>1</v>
      </c>
      <c r="X2526" t="s">
        <v>218</v>
      </c>
      <c r="Z2526" t="s">
        <v>219</v>
      </c>
      <c r="AC2526">
        <v>0</v>
      </c>
      <c r="AE2526">
        <v>0</v>
      </c>
      <c r="AI2526" t="s">
        <v>220</v>
      </c>
      <c r="AJ2526" t="s">
        <v>221</v>
      </c>
      <c r="AK2526" s="15">
        <v>44505</v>
      </c>
      <c r="AL2526">
        <v>5434.85</v>
      </c>
      <c r="AM2526">
        <f t="shared" si="117"/>
        <v>31</v>
      </c>
      <c r="AN2526" t="str">
        <f t="shared" si="118"/>
        <v>29-33</v>
      </c>
      <c r="AO2526" t="str">
        <f t="shared" si="119"/>
        <v>4.000 a 5.999</v>
      </c>
    </row>
    <row r="2527" spans="1:41" x14ac:dyDescent="0.25">
      <c r="A2527" t="s">
        <v>8524</v>
      </c>
      <c r="B2527" t="s">
        <v>207</v>
      </c>
      <c r="C2527">
        <v>1080872</v>
      </c>
      <c r="D2527">
        <v>10915662671</v>
      </c>
      <c r="E2527" t="s">
        <v>8525</v>
      </c>
      <c r="F2527" t="s">
        <v>209</v>
      </c>
      <c r="G2527" t="s">
        <v>8526</v>
      </c>
      <c r="H2527" t="s">
        <v>225</v>
      </c>
      <c r="I2527" t="s">
        <v>212</v>
      </c>
      <c r="K2527" t="s">
        <v>213</v>
      </c>
      <c r="M2527">
        <v>407</v>
      </c>
      <c r="N2527" t="s">
        <v>795</v>
      </c>
      <c r="O2527" t="s">
        <v>215</v>
      </c>
      <c r="P2527">
        <v>407</v>
      </c>
      <c r="Q2527" t="s">
        <v>795</v>
      </c>
      <c r="R2527" t="s">
        <v>215</v>
      </c>
      <c r="T2527" t="s">
        <v>217</v>
      </c>
      <c r="U2527" t="s">
        <v>9755</v>
      </c>
      <c r="V2527">
        <v>3</v>
      </c>
      <c r="W2527">
        <v>3</v>
      </c>
      <c r="X2527" t="s">
        <v>218</v>
      </c>
      <c r="Z2527" t="s">
        <v>219</v>
      </c>
      <c r="AC2527">
        <v>26235</v>
      </c>
      <c r="AD2527" t="s">
        <v>1568</v>
      </c>
      <c r="AE2527">
        <v>0</v>
      </c>
      <c r="AI2527" t="s">
        <v>220</v>
      </c>
      <c r="AJ2527" t="s">
        <v>221</v>
      </c>
      <c r="AK2527" s="15">
        <v>43735</v>
      </c>
      <c r="AL2527">
        <v>3809.85</v>
      </c>
      <c r="AM2527">
        <f t="shared" si="117"/>
        <v>29</v>
      </c>
      <c r="AN2527" t="str">
        <f t="shared" si="118"/>
        <v>29-33</v>
      </c>
      <c r="AO2527" t="str">
        <f t="shared" si="119"/>
        <v>2.000 a 3.999</v>
      </c>
    </row>
    <row r="2528" spans="1:41" x14ac:dyDescent="0.25">
      <c r="A2528" t="s">
        <v>8527</v>
      </c>
      <c r="B2528" t="s">
        <v>207</v>
      </c>
      <c r="C2528">
        <v>6431286</v>
      </c>
      <c r="D2528">
        <v>63743175649</v>
      </c>
      <c r="E2528" t="s">
        <v>8528</v>
      </c>
      <c r="F2528" t="s">
        <v>209</v>
      </c>
      <c r="G2528" t="s">
        <v>8529</v>
      </c>
      <c r="H2528" t="s">
        <v>225</v>
      </c>
      <c r="I2528" t="s">
        <v>212</v>
      </c>
      <c r="K2528" t="s">
        <v>213</v>
      </c>
      <c r="L2528" t="s">
        <v>235</v>
      </c>
      <c r="M2528">
        <v>301</v>
      </c>
      <c r="N2528" t="s">
        <v>297</v>
      </c>
      <c r="O2528" t="s">
        <v>298</v>
      </c>
      <c r="P2528">
        <v>301</v>
      </c>
      <c r="Q2528" t="s">
        <v>297</v>
      </c>
      <c r="R2528" t="s">
        <v>298</v>
      </c>
      <c r="T2528" t="s">
        <v>217</v>
      </c>
      <c r="U2528" t="s">
        <v>9754</v>
      </c>
      <c r="V2528">
        <v>4</v>
      </c>
      <c r="W2528">
        <v>16</v>
      </c>
      <c r="X2528" t="s">
        <v>218</v>
      </c>
      <c r="Z2528" t="s">
        <v>219</v>
      </c>
      <c r="AC2528">
        <v>26282</v>
      </c>
      <c r="AD2528" t="s">
        <v>1751</v>
      </c>
      <c r="AE2528">
        <v>0</v>
      </c>
      <c r="AI2528" t="s">
        <v>220</v>
      </c>
      <c r="AJ2528" t="s">
        <v>221</v>
      </c>
      <c r="AK2528" s="15">
        <v>38838</v>
      </c>
      <c r="AL2528">
        <v>5654.14</v>
      </c>
      <c r="AM2528">
        <f t="shared" si="117"/>
        <v>52</v>
      </c>
      <c r="AN2528" t="str">
        <f t="shared" si="118"/>
        <v>49-53</v>
      </c>
      <c r="AO2528" t="str">
        <f t="shared" si="119"/>
        <v>4.000 a 5.999</v>
      </c>
    </row>
    <row r="2529" spans="1:41" x14ac:dyDescent="0.25">
      <c r="A2529" t="s">
        <v>8530</v>
      </c>
      <c r="B2529" t="s">
        <v>207</v>
      </c>
      <c r="C2529">
        <v>1974328</v>
      </c>
      <c r="D2529">
        <v>3811676660</v>
      </c>
      <c r="E2529" t="s">
        <v>8531</v>
      </c>
      <c r="F2529" t="s">
        <v>209</v>
      </c>
      <c r="G2529" t="s">
        <v>8532</v>
      </c>
      <c r="H2529" t="s">
        <v>335</v>
      </c>
      <c r="I2529" t="s">
        <v>212</v>
      </c>
      <c r="K2529" t="s">
        <v>213</v>
      </c>
      <c r="M2529">
        <v>723</v>
      </c>
      <c r="N2529" t="s">
        <v>1032</v>
      </c>
      <c r="O2529" t="s">
        <v>215</v>
      </c>
      <c r="P2529">
        <v>585</v>
      </c>
      <c r="Q2529" t="s">
        <v>1033</v>
      </c>
      <c r="R2529" t="s">
        <v>215</v>
      </c>
      <c r="T2529" t="s">
        <v>217</v>
      </c>
      <c r="U2529" t="s">
        <v>9756</v>
      </c>
      <c r="V2529">
        <v>4</v>
      </c>
      <c r="W2529">
        <v>7</v>
      </c>
      <c r="X2529" t="s">
        <v>218</v>
      </c>
      <c r="Z2529" t="s">
        <v>219</v>
      </c>
      <c r="AC2529">
        <v>0</v>
      </c>
      <c r="AE2529">
        <v>0</v>
      </c>
      <c r="AI2529" t="s">
        <v>220</v>
      </c>
      <c r="AJ2529" t="s">
        <v>221</v>
      </c>
      <c r="AK2529" s="15">
        <v>41199</v>
      </c>
      <c r="AL2529">
        <v>7939.64</v>
      </c>
      <c r="AM2529">
        <f t="shared" si="117"/>
        <v>43</v>
      </c>
      <c r="AN2529" t="str">
        <f t="shared" si="118"/>
        <v>39-43</v>
      </c>
      <c r="AO2529" t="str">
        <f t="shared" si="119"/>
        <v>6.000 a 7.999</v>
      </c>
    </row>
    <row r="2530" spans="1:41" x14ac:dyDescent="0.25">
      <c r="A2530" t="s">
        <v>8533</v>
      </c>
      <c r="B2530" t="s">
        <v>207</v>
      </c>
      <c r="C2530">
        <v>1551231</v>
      </c>
      <c r="D2530">
        <v>5353472608</v>
      </c>
      <c r="E2530" t="s">
        <v>8534</v>
      </c>
      <c r="F2530" t="s">
        <v>209</v>
      </c>
      <c r="G2530" t="s">
        <v>8535</v>
      </c>
      <c r="H2530" t="s">
        <v>225</v>
      </c>
      <c r="I2530" t="s">
        <v>212</v>
      </c>
      <c r="K2530" t="s">
        <v>213</v>
      </c>
      <c r="L2530" t="s">
        <v>4278</v>
      </c>
      <c r="M2530">
        <v>580</v>
      </c>
      <c r="N2530" t="s">
        <v>510</v>
      </c>
      <c r="O2530" t="s">
        <v>215</v>
      </c>
      <c r="P2530">
        <v>580</v>
      </c>
      <c r="Q2530" t="s">
        <v>510</v>
      </c>
      <c r="R2530" t="s">
        <v>215</v>
      </c>
      <c r="T2530" t="s">
        <v>230</v>
      </c>
      <c r="U2530" t="s">
        <v>9756</v>
      </c>
      <c r="V2530">
        <v>4</v>
      </c>
      <c r="W2530">
        <v>11</v>
      </c>
      <c r="X2530" t="s">
        <v>218</v>
      </c>
      <c r="Z2530" t="s">
        <v>219</v>
      </c>
      <c r="AC2530">
        <v>26251</v>
      </c>
      <c r="AD2530" t="s">
        <v>3043</v>
      </c>
      <c r="AE2530">
        <v>0</v>
      </c>
      <c r="AI2530" t="s">
        <v>220</v>
      </c>
      <c r="AJ2530" t="s">
        <v>221</v>
      </c>
      <c r="AK2530" s="15">
        <v>39417</v>
      </c>
      <c r="AL2530">
        <v>10449.39</v>
      </c>
      <c r="AM2530">
        <f t="shared" si="117"/>
        <v>41</v>
      </c>
      <c r="AN2530" t="str">
        <f t="shared" si="118"/>
        <v>39-43</v>
      </c>
      <c r="AO2530" t="str">
        <f t="shared" si="119"/>
        <v>10.000 a 11.999</v>
      </c>
    </row>
    <row r="2531" spans="1:41" x14ac:dyDescent="0.25">
      <c r="A2531" t="s">
        <v>8536</v>
      </c>
      <c r="B2531" t="s">
        <v>207</v>
      </c>
      <c r="C2531">
        <v>2220418</v>
      </c>
      <c r="D2531">
        <v>1976542154</v>
      </c>
      <c r="E2531" t="s">
        <v>8537</v>
      </c>
      <c r="F2531" t="s">
        <v>209</v>
      </c>
      <c r="G2531" t="s">
        <v>8538</v>
      </c>
      <c r="H2531" t="s">
        <v>225</v>
      </c>
      <c r="I2531" t="s">
        <v>212</v>
      </c>
      <c r="K2531" t="s">
        <v>645</v>
      </c>
      <c r="M2531">
        <v>808</v>
      </c>
      <c r="N2531" t="s">
        <v>583</v>
      </c>
      <c r="O2531" t="s">
        <v>215</v>
      </c>
      <c r="P2531">
        <v>808</v>
      </c>
      <c r="Q2531" t="s">
        <v>583</v>
      </c>
      <c r="R2531" t="s">
        <v>215</v>
      </c>
      <c r="T2531" t="s">
        <v>230</v>
      </c>
      <c r="U2531" t="s">
        <v>9755</v>
      </c>
      <c r="V2531">
        <v>4</v>
      </c>
      <c r="W2531">
        <v>6</v>
      </c>
      <c r="X2531" t="s">
        <v>218</v>
      </c>
      <c r="Z2531" t="s">
        <v>219</v>
      </c>
      <c r="AC2531">
        <v>0</v>
      </c>
      <c r="AE2531">
        <v>0</v>
      </c>
      <c r="AI2531" t="s">
        <v>220</v>
      </c>
      <c r="AJ2531" t="s">
        <v>221</v>
      </c>
      <c r="AK2531" s="15">
        <v>42108</v>
      </c>
      <c r="AL2531">
        <v>5051.21</v>
      </c>
      <c r="AM2531">
        <f t="shared" si="117"/>
        <v>34</v>
      </c>
      <c r="AN2531" t="str">
        <f t="shared" si="118"/>
        <v>34-38</v>
      </c>
      <c r="AO2531" t="str">
        <f t="shared" si="119"/>
        <v>4.000 a 5.999</v>
      </c>
    </row>
    <row r="2532" spans="1:41" x14ac:dyDescent="0.25">
      <c r="A2532" t="s">
        <v>8539</v>
      </c>
      <c r="B2532" t="s">
        <v>207</v>
      </c>
      <c r="C2532">
        <v>3220848</v>
      </c>
      <c r="D2532">
        <v>7309466659</v>
      </c>
      <c r="E2532" t="s">
        <v>8540</v>
      </c>
      <c r="F2532" t="s">
        <v>233</v>
      </c>
      <c r="G2532" t="s">
        <v>8541</v>
      </c>
      <c r="H2532" t="s">
        <v>225</v>
      </c>
      <c r="I2532" t="s">
        <v>212</v>
      </c>
      <c r="K2532" t="s">
        <v>5000</v>
      </c>
      <c r="M2532">
        <v>1225</v>
      </c>
      <c r="N2532" t="s">
        <v>2409</v>
      </c>
      <c r="O2532" t="s">
        <v>215</v>
      </c>
      <c r="P2532">
        <v>262</v>
      </c>
      <c r="Q2532" t="s">
        <v>352</v>
      </c>
      <c r="R2532" t="s">
        <v>215</v>
      </c>
      <c r="T2532" t="s">
        <v>217</v>
      </c>
      <c r="U2532" t="s">
        <v>9756</v>
      </c>
      <c r="V2532">
        <v>2</v>
      </c>
      <c r="W2532">
        <v>2</v>
      </c>
      <c r="X2532" t="s">
        <v>218</v>
      </c>
      <c r="Z2532" t="s">
        <v>219</v>
      </c>
      <c r="AC2532">
        <v>0</v>
      </c>
      <c r="AE2532">
        <v>0</v>
      </c>
      <c r="AI2532" t="s">
        <v>220</v>
      </c>
      <c r="AJ2532" t="s">
        <v>221</v>
      </c>
      <c r="AK2532" s="15">
        <v>44221</v>
      </c>
      <c r="AL2532">
        <v>6842.56</v>
      </c>
      <c r="AM2532">
        <f t="shared" si="117"/>
        <v>34</v>
      </c>
      <c r="AN2532" t="str">
        <f t="shared" si="118"/>
        <v>34-38</v>
      </c>
      <c r="AO2532" t="str">
        <f t="shared" si="119"/>
        <v>6.000 a 7.999</v>
      </c>
    </row>
    <row r="2533" spans="1:41" x14ac:dyDescent="0.25">
      <c r="A2533" t="s">
        <v>8542</v>
      </c>
      <c r="B2533" t="s">
        <v>239</v>
      </c>
      <c r="C2533">
        <v>2295610</v>
      </c>
      <c r="D2533">
        <v>18322517807</v>
      </c>
      <c r="E2533" t="s">
        <v>5904</v>
      </c>
      <c r="F2533" t="s">
        <v>233</v>
      </c>
      <c r="G2533" t="s">
        <v>8543</v>
      </c>
      <c r="H2533" t="s">
        <v>225</v>
      </c>
      <c r="I2533" t="s">
        <v>212</v>
      </c>
      <c r="K2533" t="s">
        <v>213</v>
      </c>
      <c r="L2533" t="s">
        <v>1802</v>
      </c>
      <c r="M2533">
        <v>769</v>
      </c>
      <c r="N2533" t="s">
        <v>288</v>
      </c>
      <c r="O2533" t="s">
        <v>283</v>
      </c>
      <c r="P2533">
        <v>746</v>
      </c>
      <c r="Q2533" t="s">
        <v>289</v>
      </c>
      <c r="R2533" t="s">
        <v>283</v>
      </c>
      <c r="T2533" t="s">
        <v>217</v>
      </c>
      <c r="U2533" t="s">
        <v>9756</v>
      </c>
      <c r="V2533">
        <v>1</v>
      </c>
      <c r="W2533">
        <v>11</v>
      </c>
      <c r="X2533" t="s">
        <v>218</v>
      </c>
      <c r="Z2533" t="s">
        <v>219</v>
      </c>
      <c r="AC2533">
        <v>0</v>
      </c>
      <c r="AE2533">
        <v>0</v>
      </c>
      <c r="AI2533" t="s">
        <v>220</v>
      </c>
      <c r="AJ2533" t="s">
        <v>304</v>
      </c>
      <c r="AK2533" s="15">
        <v>37957</v>
      </c>
      <c r="AL2533">
        <v>10379.9</v>
      </c>
      <c r="AM2533">
        <f t="shared" si="117"/>
        <v>49</v>
      </c>
      <c r="AN2533" t="str">
        <f t="shared" si="118"/>
        <v>49-53</v>
      </c>
      <c r="AO2533" t="str">
        <f t="shared" si="119"/>
        <v>10.000 a 11.999</v>
      </c>
    </row>
    <row r="2534" spans="1:41" x14ac:dyDescent="0.25">
      <c r="A2534" t="s">
        <v>8544</v>
      </c>
      <c r="B2534" t="s">
        <v>239</v>
      </c>
      <c r="C2534">
        <v>1123465</v>
      </c>
      <c r="D2534">
        <v>75355167691</v>
      </c>
      <c r="E2534" t="s">
        <v>8545</v>
      </c>
      <c r="F2534" t="s">
        <v>233</v>
      </c>
      <c r="G2534" t="s">
        <v>8546</v>
      </c>
      <c r="H2534" t="s">
        <v>225</v>
      </c>
      <c r="I2534" t="s">
        <v>212</v>
      </c>
      <c r="K2534" t="s">
        <v>242</v>
      </c>
      <c r="L2534" t="s">
        <v>8547</v>
      </c>
      <c r="M2534">
        <v>771</v>
      </c>
      <c r="N2534" t="s">
        <v>303</v>
      </c>
      <c r="O2534" t="s">
        <v>283</v>
      </c>
      <c r="P2534">
        <v>746</v>
      </c>
      <c r="Q2534" t="s">
        <v>289</v>
      </c>
      <c r="R2534" t="s">
        <v>283</v>
      </c>
      <c r="T2534" t="s">
        <v>217</v>
      </c>
      <c r="U2534" t="s">
        <v>9756</v>
      </c>
      <c r="V2534">
        <v>1</v>
      </c>
      <c r="W2534">
        <v>16</v>
      </c>
      <c r="X2534" t="s">
        <v>218</v>
      </c>
      <c r="Z2534" t="s">
        <v>219</v>
      </c>
      <c r="AC2534">
        <v>0</v>
      </c>
      <c r="AE2534">
        <v>0</v>
      </c>
      <c r="AI2534" t="s">
        <v>220</v>
      </c>
      <c r="AJ2534" t="s">
        <v>304</v>
      </c>
      <c r="AK2534" s="15">
        <v>34708</v>
      </c>
      <c r="AL2534">
        <v>10389.780000000001</v>
      </c>
      <c r="AM2534">
        <f t="shared" si="117"/>
        <v>57</v>
      </c>
      <c r="AN2534" t="str">
        <f t="shared" si="118"/>
        <v>54-58</v>
      </c>
      <c r="AO2534" t="str">
        <f t="shared" si="119"/>
        <v>10.000 a 11.999</v>
      </c>
    </row>
    <row r="2535" spans="1:41" x14ac:dyDescent="0.25">
      <c r="A2535" t="s">
        <v>8548</v>
      </c>
      <c r="B2535" t="s">
        <v>239</v>
      </c>
      <c r="C2535">
        <v>1460094</v>
      </c>
      <c r="D2535">
        <v>5395021620</v>
      </c>
      <c r="E2535" t="s">
        <v>8549</v>
      </c>
      <c r="F2535" t="s">
        <v>209</v>
      </c>
      <c r="G2535" t="s">
        <v>8550</v>
      </c>
      <c r="H2535" t="s">
        <v>225</v>
      </c>
      <c r="I2535" t="s">
        <v>212</v>
      </c>
      <c r="K2535" t="s">
        <v>213</v>
      </c>
      <c r="L2535" t="s">
        <v>261</v>
      </c>
      <c r="M2535">
        <v>481</v>
      </c>
      <c r="N2535" t="s">
        <v>542</v>
      </c>
      <c r="O2535" t="s">
        <v>244</v>
      </c>
      <c r="P2535">
        <v>211</v>
      </c>
      <c r="Q2535" t="s">
        <v>245</v>
      </c>
      <c r="R2535" t="s">
        <v>244</v>
      </c>
      <c r="T2535" t="s">
        <v>217</v>
      </c>
      <c r="U2535" t="s">
        <v>9756</v>
      </c>
      <c r="V2535">
        <v>4</v>
      </c>
      <c r="W2535">
        <v>12</v>
      </c>
      <c r="X2535" t="s">
        <v>218</v>
      </c>
      <c r="Z2535" t="s">
        <v>219</v>
      </c>
      <c r="AC2535">
        <v>0</v>
      </c>
      <c r="AE2535">
        <v>0</v>
      </c>
      <c r="AI2535" t="s">
        <v>220</v>
      </c>
      <c r="AJ2535" t="s">
        <v>221</v>
      </c>
      <c r="AK2535" s="15">
        <v>38187</v>
      </c>
      <c r="AL2535">
        <v>16407.810000000001</v>
      </c>
      <c r="AM2535">
        <f t="shared" si="117"/>
        <v>40</v>
      </c>
      <c r="AN2535" t="str">
        <f t="shared" si="118"/>
        <v>39-43</v>
      </c>
      <c r="AO2535" t="str">
        <f t="shared" si="119"/>
        <v>16.000 a 17.999</v>
      </c>
    </row>
    <row r="2536" spans="1:41" x14ac:dyDescent="0.25">
      <c r="A2536" t="s">
        <v>8551</v>
      </c>
      <c r="B2536" t="s">
        <v>207</v>
      </c>
      <c r="C2536">
        <v>412752</v>
      </c>
      <c r="D2536">
        <v>44623496600</v>
      </c>
      <c r="E2536" t="s">
        <v>8552</v>
      </c>
      <c r="F2536" t="s">
        <v>209</v>
      </c>
      <c r="G2536" t="s">
        <v>8553</v>
      </c>
      <c r="H2536" t="s">
        <v>225</v>
      </c>
      <c r="I2536" t="s">
        <v>212</v>
      </c>
      <c r="K2536" t="s">
        <v>213</v>
      </c>
      <c r="L2536" t="s">
        <v>4695</v>
      </c>
      <c r="M2536">
        <v>298</v>
      </c>
      <c r="N2536" t="s">
        <v>554</v>
      </c>
      <c r="O2536" t="s">
        <v>362</v>
      </c>
      <c r="P2536">
        <v>298</v>
      </c>
      <c r="Q2536" t="s">
        <v>554</v>
      </c>
      <c r="R2536" t="s">
        <v>362</v>
      </c>
      <c r="T2536" t="s">
        <v>217</v>
      </c>
      <c r="U2536" t="s">
        <v>9753</v>
      </c>
      <c r="V2536">
        <v>4</v>
      </c>
      <c r="W2536">
        <v>16</v>
      </c>
      <c r="X2536" t="s">
        <v>218</v>
      </c>
      <c r="Z2536" t="s">
        <v>219</v>
      </c>
      <c r="AC2536">
        <v>0</v>
      </c>
      <c r="AE2536">
        <v>0</v>
      </c>
      <c r="AI2536" t="s">
        <v>220</v>
      </c>
      <c r="AJ2536" t="s">
        <v>221</v>
      </c>
      <c r="AK2536" s="15">
        <v>31797</v>
      </c>
      <c r="AL2536">
        <v>5333.62</v>
      </c>
      <c r="AM2536">
        <f t="shared" si="117"/>
        <v>60</v>
      </c>
      <c r="AN2536" t="str">
        <f t="shared" si="118"/>
        <v>59-63</v>
      </c>
      <c r="AO2536" t="str">
        <f t="shared" si="119"/>
        <v>4.000 a 5.999</v>
      </c>
    </row>
    <row r="2537" spans="1:41" x14ac:dyDescent="0.25">
      <c r="A2537" t="s">
        <v>8554</v>
      </c>
      <c r="B2537" t="s">
        <v>207</v>
      </c>
      <c r="C2537">
        <v>1035162</v>
      </c>
      <c r="D2537">
        <v>46350969634</v>
      </c>
      <c r="E2537" t="s">
        <v>8555</v>
      </c>
      <c r="F2537" t="s">
        <v>209</v>
      </c>
      <c r="G2537" t="s">
        <v>8556</v>
      </c>
      <c r="H2537" t="s">
        <v>225</v>
      </c>
      <c r="I2537" t="s">
        <v>212</v>
      </c>
      <c r="K2537" t="s">
        <v>213</v>
      </c>
      <c r="L2537" t="s">
        <v>637</v>
      </c>
      <c r="M2537">
        <v>60</v>
      </c>
      <c r="N2537" t="s">
        <v>481</v>
      </c>
      <c r="O2537" t="s">
        <v>215</v>
      </c>
      <c r="P2537">
        <v>59</v>
      </c>
      <c r="Q2537" t="s">
        <v>251</v>
      </c>
      <c r="R2537" t="s">
        <v>215</v>
      </c>
      <c r="T2537" t="s">
        <v>449</v>
      </c>
      <c r="U2537" t="s">
        <v>9752</v>
      </c>
      <c r="V2537">
        <v>4</v>
      </c>
      <c r="W2537">
        <v>15</v>
      </c>
      <c r="X2537" t="s">
        <v>569</v>
      </c>
      <c r="Z2537" t="s">
        <v>219</v>
      </c>
      <c r="AC2537">
        <v>0</v>
      </c>
      <c r="AE2537">
        <v>0</v>
      </c>
      <c r="AI2537" t="s">
        <v>220</v>
      </c>
      <c r="AJ2537" t="s">
        <v>221</v>
      </c>
      <c r="AK2537" s="15">
        <v>34051</v>
      </c>
      <c r="AL2537">
        <v>2898.86</v>
      </c>
      <c r="AM2537">
        <f t="shared" si="117"/>
        <v>69</v>
      </c>
      <c r="AN2537" t="str">
        <f t="shared" si="118"/>
        <v>69 ou mais</v>
      </c>
      <c r="AO2537" t="str">
        <f t="shared" si="119"/>
        <v>2.000 a 3.999</v>
      </c>
    </row>
    <row r="2538" spans="1:41" x14ac:dyDescent="0.25">
      <c r="A2538" t="s">
        <v>8557</v>
      </c>
      <c r="B2538" t="s">
        <v>239</v>
      </c>
      <c r="C2538">
        <v>1434979</v>
      </c>
      <c r="D2538">
        <v>34060103691</v>
      </c>
      <c r="E2538" t="s">
        <v>8558</v>
      </c>
      <c r="F2538" t="s">
        <v>209</v>
      </c>
      <c r="G2538" t="s">
        <v>8559</v>
      </c>
      <c r="H2538" t="s">
        <v>335</v>
      </c>
      <c r="I2538" t="s">
        <v>212</v>
      </c>
      <c r="K2538" t="s">
        <v>213</v>
      </c>
      <c r="L2538" t="s">
        <v>1228</v>
      </c>
      <c r="M2538">
        <v>212</v>
      </c>
      <c r="N2538" t="s">
        <v>1668</v>
      </c>
      <c r="O2538" t="s">
        <v>244</v>
      </c>
      <c r="P2538">
        <v>211</v>
      </c>
      <c r="Q2538" t="s">
        <v>245</v>
      </c>
      <c r="R2538" t="s">
        <v>244</v>
      </c>
      <c r="T2538" t="s">
        <v>230</v>
      </c>
      <c r="U2538" t="s">
        <v>9756</v>
      </c>
      <c r="V2538">
        <v>4</v>
      </c>
      <c r="W2538">
        <v>13</v>
      </c>
      <c r="X2538" t="s">
        <v>218</v>
      </c>
      <c r="Z2538" t="s">
        <v>219</v>
      </c>
      <c r="AC2538">
        <v>0</v>
      </c>
      <c r="AE2538">
        <v>0</v>
      </c>
      <c r="AI2538" t="s">
        <v>220</v>
      </c>
      <c r="AJ2538" t="s">
        <v>221</v>
      </c>
      <c r="AK2538" s="15">
        <v>37937</v>
      </c>
      <c r="AL2538">
        <v>13902.62</v>
      </c>
      <c r="AM2538">
        <f t="shared" si="117"/>
        <v>65</v>
      </c>
      <c r="AN2538" t="str">
        <f t="shared" si="118"/>
        <v>64-68</v>
      </c>
      <c r="AO2538" t="str">
        <f t="shared" si="119"/>
        <v>12.000 a 13.999</v>
      </c>
    </row>
    <row r="2539" spans="1:41" x14ac:dyDescent="0.25">
      <c r="A2539" t="s">
        <v>8560</v>
      </c>
      <c r="B2539" t="s">
        <v>207</v>
      </c>
      <c r="C2539">
        <v>409420</v>
      </c>
      <c r="D2539">
        <v>21265798672</v>
      </c>
      <c r="E2539" t="s">
        <v>8561</v>
      </c>
      <c r="F2539" t="s">
        <v>233</v>
      </c>
      <c r="G2539" t="s">
        <v>8562</v>
      </c>
      <c r="H2539" t="s">
        <v>225</v>
      </c>
      <c r="I2539" t="s">
        <v>212</v>
      </c>
      <c r="K2539" t="s">
        <v>213</v>
      </c>
      <c r="L2539" t="s">
        <v>226</v>
      </c>
      <c r="M2539">
        <v>143</v>
      </c>
      <c r="N2539" t="s">
        <v>1055</v>
      </c>
      <c r="O2539" t="s">
        <v>215</v>
      </c>
      <c r="P2539">
        <v>131</v>
      </c>
      <c r="Q2539" t="s">
        <v>357</v>
      </c>
      <c r="R2539" t="s">
        <v>215</v>
      </c>
      <c r="T2539" t="s">
        <v>230</v>
      </c>
      <c r="U2539" t="s">
        <v>9756</v>
      </c>
      <c r="V2539">
        <v>4</v>
      </c>
      <c r="W2539">
        <v>16</v>
      </c>
      <c r="X2539" t="s">
        <v>218</v>
      </c>
      <c r="Z2539" t="s">
        <v>219</v>
      </c>
      <c r="AC2539">
        <v>0</v>
      </c>
      <c r="AE2539">
        <v>0</v>
      </c>
      <c r="AI2539" t="s">
        <v>220</v>
      </c>
      <c r="AJ2539" t="s">
        <v>221</v>
      </c>
      <c r="AK2539" s="15">
        <v>29281</v>
      </c>
      <c r="AL2539">
        <v>18959.09</v>
      </c>
      <c r="AM2539">
        <f t="shared" si="117"/>
        <v>67</v>
      </c>
      <c r="AN2539" t="str">
        <f t="shared" si="118"/>
        <v>64-68</v>
      </c>
      <c r="AO2539" t="str">
        <f t="shared" si="119"/>
        <v>18.000 a 19.999</v>
      </c>
    </row>
    <row r="2540" spans="1:41" x14ac:dyDescent="0.25">
      <c r="A2540" t="s">
        <v>8563</v>
      </c>
      <c r="B2540" t="s">
        <v>207</v>
      </c>
      <c r="C2540">
        <v>3054551</v>
      </c>
      <c r="D2540">
        <v>5514338681</v>
      </c>
      <c r="E2540" t="s">
        <v>3497</v>
      </c>
      <c r="F2540" t="s">
        <v>233</v>
      </c>
      <c r="G2540" t="s">
        <v>8564</v>
      </c>
      <c r="H2540" t="s">
        <v>211</v>
      </c>
      <c r="I2540" t="s">
        <v>212</v>
      </c>
      <c r="K2540" t="s">
        <v>213</v>
      </c>
      <c r="M2540">
        <v>410</v>
      </c>
      <c r="N2540" t="s">
        <v>1567</v>
      </c>
      <c r="O2540" t="s">
        <v>215</v>
      </c>
      <c r="P2540">
        <v>410</v>
      </c>
      <c r="Q2540" t="s">
        <v>1567</v>
      </c>
      <c r="R2540" t="s">
        <v>215</v>
      </c>
      <c r="T2540" t="s">
        <v>217</v>
      </c>
      <c r="U2540" t="s">
        <v>9755</v>
      </c>
      <c r="V2540">
        <v>3</v>
      </c>
      <c r="W2540">
        <v>3</v>
      </c>
      <c r="X2540" t="s">
        <v>218</v>
      </c>
      <c r="Z2540" t="s">
        <v>219</v>
      </c>
      <c r="AC2540">
        <v>0</v>
      </c>
      <c r="AE2540">
        <v>0</v>
      </c>
      <c r="AI2540" t="s">
        <v>220</v>
      </c>
      <c r="AJ2540" t="s">
        <v>221</v>
      </c>
      <c r="AK2540" s="15">
        <v>43290</v>
      </c>
      <c r="AL2540">
        <v>3707.09</v>
      </c>
      <c r="AM2540">
        <f t="shared" si="117"/>
        <v>40</v>
      </c>
      <c r="AN2540" t="str">
        <f t="shared" si="118"/>
        <v>39-43</v>
      </c>
      <c r="AO2540" t="str">
        <f t="shared" si="119"/>
        <v>2.000 a 3.999</v>
      </c>
    </row>
    <row r="2541" spans="1:41" x14ac:dyDescent="0.25">
      <c r="A2541" t="s">
        <v>8565</v>
      </c>
      <c r="B2541" t="s">
        <v>239</v>
      </c>
      <c r="C2541">
        <v>413188</v>
      </c>
      <c r="D2541">
        <v>41328116115</v>
      </c>
      <c r="E2541" t="s">
        <v>8566</v>
      </c>
      <c r="F2541" t="s">
        <v>233</v>
      </c>
      <c r="G2541" t="s">
        <v>8567</v>
      </c>
      <c r="H2541" t="s">
        <v>211</v>
      </c>
      <c r="I2541" t="s">
        <v>212</v>
      </c>
      <c r="K2541" t="s">
        <v>242</v>
      </c>
      <c r="L2541" t="s">
        <v>8568</v>
      </c>
      <c r="M2541">
        <v>754</v>
      </c>
      <c r="N2541" t="s">
        <v>2373</v>
      </c>
      <c r="O2541" t="s">
        <v>283</v>
      </c>
      <c r="P2541">
        <v>743</v>
      </c>
      <c r="Q2541" t="s">
        <v>282</v>
      </c>
      <c r="R2541" t="s">
        <v>283</v>
      </c>
      <c r="T2541" t="s">
        <v>499</v>
      </c>
      <c r="U2541" t="s">
        <v>9753</v>
      </c>
      <c r="V2541">
        <v>4</v>
      </c>
      <c r="W2541">
        <v>16</v>
      </c>
      <c r="X2541" t="s">
        <v>218</v>
      </c>
      <c r="Z2541" t="s">
        <v>219</v>
      </c>
      <c r="AC2541">
        <v>0</v>
      </c>
      <c r="AE2541">
        <v>0</v>
      </c>
      <c r="AI2541" t="s">
        <v>220</v>
      </c>
      <c r="AJ2541" t="s">
        <v>221</v>
      </c>
      <c r="AK2541" s="15">
        <v>31614</v>
      </c>
      <c r="AL2541">
        <v>4221.92</v>
      </c>
      <c r="AM2541">
        <f t="shared" si="117"/>
        <v>58</v>
      </c>
      <c r="AN2541" t="str">
        <f t="shared" si="118"/>
        <v>54-58</v>
      </c>
      <c r="AO2541" t="str">
        <f t="shared" si="119"/>
        <v>4.000 a 5.999</v>
      </c>
    </row>
    <row r="2542" spans="1:41" x14ac:dyDescent="0.25">
      <c r="A2542" t="s">
        <v>8569</v>
      </c>
      <c r="B2542" t="s">
        <v>207</v>
      </c>
      <c r="C2542">
        <v>410990</v>
      </c>
      <c r="D2542">
        <v>19091222620</v>
      </c>
      <c r="E2542" t="s">
        <v>8570</v>
      </c>
      <c r="F2542" t="s">
        <v>233</v>
      </c>
      <c r="G2542" t="s">
        <v>8564</v>
      </c>
      <c r="H2542" t="s">
        <v>225</v>
      </c>
      <c r="I2542" t="s">
        <v>212</v>
      </c>
      <c r="K2542" t="s">
        <v>213</v>
      </c>
      <c r="L2542" t="s">
        <v>8571</v>
      </c>
      <c r="M2542">
        <v>71</v>
      </c>
      <c r="N2542" t="s">
        <v>498</v>
      </c>
      <c r="O2542" t="s">
        <v>215</v>
      </c>
      <c r="P2542">
        <v>59</v>
      </c>
      <c r="Q2542" t="s">
        <v>251</v>
      </c>
      <c r="R2542" t="s">
        <v>215</v>
      </c>
      <c r="T2542" t="s">
        <v>771</v>
      </c>
      <c r="U2542" t="s">
        <v>9755</v>
      </c>
      <c r="V2542">
        <v>4</v>
      </c>
      <c r="W2542">
        <v>16</v>
      </c>
      <c r="X2542" t="s">
        <v>218</v>
      </c>
      <c r="Z2542" t="s">
        <v>219</v>
      </c>
      <c r="AC2542">
        <v>0</v>
      </c>
      <c r="AE2542">
        <v>0</v>
      </c>
      <c r="AI2542" t="s">
        <v>220</v>
      </c>
      <c r="AJ2542" t="s">
        <v>221</v>
      </c>
      <c r="AK2542" s="15">
        <v>28915</v>
      </c>
      <c r="AL2542">
        <v>7877.16</v>
      </c>
      <c r="AM2542">
        <f t="shared" si="117"/>
        <v>71</v>
      </c>
      <c r="AN2542" t="str">
        <f t="shared" si="118"/>
        <v>69 ou mais</v>
      </c>
      <c r="AO2542" t="str">
        <f t="shared" si="119"/>
        <v>6.000 a 7.999</v>
      </c>
    </row>
    <row r="2543" spans="1:41" x14ac:dyDescent="0.25">
      <c r="A2543" t="s">
        <v>8572</v>
      </c>
      <c r="B2543" t="s">
        <v>207</v>
      </c>
      <c r="C2543">
        <v>1434601</v>
      </c>
      <c r="D2543">
        <v>76610020604</v>
      </c>
      <c r="E2543" t="s">
        <v>8573</v>
      </c>
      <c r="F2543" t="s">
        <v>233</v>
      </c>
      <c r="G2543" t="s">
        <v>8574</v>
      </c>
      <c r="H2543" t="s">
        <v>225</v>
      </c>
      <c r="I2543" t="s">
        <v>212</v>
      </c>
      <c r="K2543" t="s">
        <v>242</v>
      </c>
      <c r="L2543" t="s">
        <v>8575</v>
      </c>
      <c r="M2543">
        <v>305</v>
      </c>
      <c r="N2543" t="s">
        <v>407</v>
      </c>
      <c r="O2543" t="s">
        <v>362</v>
      </c>
      <c r="P2543">
        <v>211</v>
      </c>
      <c r="Q2543" t="s">
        <v>245</v>
      </c>
      <c r="R2543" t="s">
        <v>244</v>
      </c>
      <c r="T2543" t="s">
        <v>230</v>
      </c>
      <c r="U2543" t="s">
        <v>9756</v>
      </c>
      <c r="V2543">
        <v>2</v>
      </c>
      <c r="W2543">
        <v>14</v>
      </c>
      <c r="X2543" t="s">
        <v>218</v>
      </c>
      <c r="Z2543" t="s">
        <v>219</v>
      </c>
      <c r="AB2543" t="s">
        <v>5257</v>
      </c>
      <c r="AC2543">
        <v>0</v>
      </c>
      <c r="AE2543">
        <v>0</v>
      </c>
      <c r="AG2543" t="s">
        <v>828</v>
      </c>
      <c r="AH2543" t="s">
        <v>8576</v>
      </c>
      <c r="AI2543" t="s">
        <v>220</v>
      </c>
      <c r="AJ2543" t="s">
        <v>221</v>
      </c>
      <c r="AK2543" s="15">
        <v>37937</v>
      </c>
      <c r="AL2543">
        <v>15371.18</v>
      </c>
      <c r="AM2543">
        <f t="shared" si="117"/>
        <v>50</v>
      </c>
      <c r="AN2543" t="str">
        <f t="shared" si="118"/>
        <v>49-53</v>
      </c>
      <c r="AO2543" t="str">
        <f t="shared" si="119"/>
        <v>14.000 a 15.999</v>
      </c>
    </row>
    <row r="2544" spans="1:41" x14ac:dyDescent="0.25">
      <c r="A2544" t="s">
        <v>8577</v>
      </c>
      <c r="B2544" t="s">
        <v>207</v>
      </c>
      <c r="C2544">
        <v>410641</v>
      </c>
      <c r="D2544">
        <v>35014156649</v>
      </c>
      <c r="E2544" t="s">
        <v>4528</v>
      </c>
      <c r="F2544" t="s">
        <v>233</v>
      </c>
      <c r="G2544" t="s">
        <v>8578</v>
      </c>
      <c r="H2544" t="s">
        <v>335</v>
      </c>
      <c r="I2544" t="s">
        <v>212</v>
      </c>
      <c r="K2544" t="s">
        <v>213</v>
      </c>
      <c r="L2544" t="s">
        <v>4695</v>
      </c>
      <c r="M2544">
        <v>694</v>
      </c>
      <c r="N2544" t="s">
        <v>1394</v>
      </c>
      <c r="O2544" t="s">
        <v>228</v>
      </c>
      <c r="P2544">
        <v>59</v>
      </c>
      <c r="Q2544" t="s">
        <v>251</v>
      </c>
      <c r="R2544" t="s">
        <v>215</v>
      </c>
      <c r="T2544" t="s">
        <v>1975</v>
      </c>
      <c r="U2544" t="s">
        <v>9752</v>
      </c>
      <c r="V2544">
        <v>4</v>
      </c>
      <c r="W2544">
        <v>16</v>
      </c>
      <c r="X2544" t="s">
        <v>218</v>
      </c>
      <c r="Z2544" t="s">
        <v>219</v>
      </c>
      <c r="AC2544">
        <v>0</v>
      </c>
      <c r="AE2544">
        <v>0</v>
      </c>
      <c r="AI2544" t="s">
        <v>220</v>
      </c>
      <c r="AJ2544" t="s">
        <v>221</v>
      </c>
      <c r="AK2544" s="15">
        <v>28900</v>
      </c>
      <c r="AL2544">
        <v>5058.7299999999996</v>
      </c>
      <c r="AM2544">
        <f t="shared" si="117"/>
        <v>64</v>
      </c>
      <c r="AN2544" t="str">
        <f t="shared" si="118"/>
        <v>64-68</v>
      </c>
      <c r="AO2544" t="str">
        <f t="shared" si="119"/>
        <v>4.000 a 5.999</v>
      </c>
    </row>
    <row r="2545" spans="1:41" x14ac:dyDescent="0.25">
      <c r="A2545" t="s">
        <v>8579</v>
      </c>
      <c r="B2545" t="s">
        <v>239</v>
      </c>
      <c r="C2545">
        <v>1123348</v>
      </c>
      <c r="D2545">
        <v>43147011615</v>
      </c>
      <c r="E2545" t="s">
        <v>8580</v>
      </c>
      <c r="F2545" t="s">
        <v>233</v>
      </c>
      <c r="G2545" t="s">
        <v>8581</v>
      </c>
      <c r="H2545" t="s">
        <v>225</v>
      </c>
      <c r="I2545" t="s">
        <v>212</v>
      </c>
      <c r="K2545" t="s">
        <v>213</v>
      </c>
      <c r="L2545" t="s">
        <v>1324</v>
      </c>
      <c r="M2545">
        <v>771</v>
      </c>
      <c r="N2545" t="s">
        <v>303</v>
      </c>
      <c r="O2545" t="s">
        <v>283</v>
      </c>
      <c r="P2545">
        <v>746</v>
      </c>
      <c r="Q2545" t="s">
        <v>289</v>
      </c>
      <c r="R2545" t="s">
        <v>283</v>
      </c>
      <c r="T2545" t="s">
        <v>217</v>
      </c>
      <c r="U2545" t="s">
        <v>9756</v>
      </c>
      <c r="V2545">
        <v>3</v>
      </c>
      <c r="W2545">
        <v>16</v>
      </c>
      <c r="X2545" t="s">
        <v>218</v>
      </c>
      <c r="Z2545" t="s">
        <v>219</v>
      </c>
      <c r="AC2545">
        <v>0</v>
      </c>
      <c r="AE2545">
        <v>0</v>
      </c>
      <c r="AI2545" t="s">
        <v>220</v>
      </c>
      <c r="AJ2545" t="s">
        <v>221</v>
      </c>
      <c r="AK2545" s="15">
        <v>34683</v>
      </c>
      <c r="AL2545">
        <v>27775.79</v>
      </c>
      <c r="AM2545">
        <f t="shared" si="117"/>
        <v>56</v>
      </c>
      <c r="AN2545" t="str">
        <f t="shared" si="118"/>
        <v>54-58</v>
      </c>
      <c r="AO2545" t="str">
        <f t="shared" si="119"/>
        <v>20.000 ou mais</v>
      </c>
    </row>
    <row r="2546" spans="1:41" x14ac:dyDescent="0.25">
      <c r="A2546" t="s">
        <v>8582</v>
      </c>
      <c r="B2546" t="s">
        <v>207</v>
      </c>
      <c r="C2546">
        <v>430379</v>
      </c>
      <c r="D2546">
        <v>42395615668</v>
      </c>
      <c r="E2546" t="s">
        <v>8583</v>
      </c>
      <c r="F2546" t="s">
        <v>233</v>
      </c>
      <c r="G2546" t="s">
        <v>8584</v>
      </c>
      <c r="H2546" t="s">
        <v>225</v>
      </c>
      <c r="I2546" t="s">
        <v>212</v>
      </c>
      <c r="K2546" t="s">
        <v>317</v>
      </c>
      <c r="L2546" t="s">
        <v>8585</v>
      </c>
      <c r="M2546">
        <v>301</v>
      </c>
      <c r="N2546" t="s">
        <v>297</v>
      </c>
      <c r="O2546" t="s">
        <v>298</v>
      </c>
      <c r="P2546">
        <v>301</v>
      </c>
      <c r="Q2546" t="s">
        <v>297</v>
      </c>
      <c r="R2546" t="s">
        <v>298</v>
      </c>
      <c r="T2546" t="s">
        <v>230</v>
      </c>
      <c r="U2546" t="s">
        <v>9756</v>
      </c>
      <c r="V2546">
        <v>4</v>
      </c>
      <c r="W2546">
        <v>16</v>
      </c>
      <c r="X2546" t="s">
        <v>218</v>
      </c>
      <c r="Z2546" t="s">
        <v>219</v>
      </c>
      <c r="AC2546">
        <v>26282</v>
      </c>
      <c r="AD2546" t="s">
        <v>1751</v>
      </c>
      <c r="AE2546">
        <v>0</v>
      </c>
      <c r="AI2546" t="s">
        <v>220</v>
      </c>
      <c r="AJ2546" t="s">
        <v>221</v>
      </c>
      <c r="AK2546" s="15">
        <v>35947</v>
      </c>
      <c r="AL2546">
        <v>19557.669999999998</v>
      </c>
      <c r="AM2546">
        <f t="shared" si="117"/>
        <v>63</v>
      </c>
      <c r="AN2546" t="str">
        <f t="shared" si="118"/>
        <v>59-63</v>
      </c>
      <c r="AO2546" t="str">
        <f t="shared" si="119"/>
        <v>18.000 a 19.999</v>
      </c>
    </row>
    <row r="2547" spans="1:41" x14ac:dyDescent="0.25">
      <c r="A2547" t="s">
        <v>8586</v>
      </c>
      <c r="B2547" t="s">
        <v>207</v>
      </c>
      <c r="C2547">
        <v>412294</v>
      </c>
      <c r="D2547">
        <v>46230734672</v>
      </c>
      <c r="E2547" t="s">
        <v>8587</v>
      </c>
      <c r="F2547" t="s">
        <v>233</v>
      </c>
      <c r="G2547" t="s">
        <v>8588</v>
      </c>
      <c r="H2547" t="s">
        <v>335</v>
      </c>
      <c r="I2547" t="s">
        <v>212</v>
      </c>
      <c r="K2547" t="s">
        <v>213</v>
      </c>
      <c r="L2547" t="s">
        <v>8589</v>
      </c>
      <c r="M2547">
        <v>118</v>
      </c>
      <c r="N2547" t="s">
        <v>864</v>
      </c>
      <c r="O2547" t="s">
        <v>228</v>
      </c>
      <c r="P2547">
        <v>117</v>
      </c>
      <c r="Q2547" t="s">
        <v>865</v>
      </c>
      <c r="R2547" t="s">
        <v>228</v>
      </c>
      <c r="T2547" t="s">
        <v>462</v>
      </c>
      <c r="U2547" t="s">
        <v>9753</v>
      </c>
      <c r="V2547">
        <v>4</v>
      </c>
      <c r="W2547">
        <v>16</v>
      </c>
      <c r="X2547" t="s">
        <v>218</v>
      </c>
      <c r="Z2547" t="s">
        <v>219</v>
      </c>
      <c r="AC2547">
        <v>0</v>
      </c>
      <c r="AE2547">
        <v>0</v>
      </c>
      <c r="AI2547" t="s">
        <v>220</v>
      </c>
      <c r="AJ2547" t="s">
        <v>221</v>
      </c>
      <c r="AK2547" s="15">
        <v>30714</v>
      </c>
      <c r="AL2547">
        <v>3998.03</v>
      </c>
      <c r="AM2547">
        <f t="shared" si="117"/>
        <v>61</v>
      </c>
      <c r="AN2547" t="str">
        <f t="shared" si="118"/>
        <v>59-63</v>
      </c>
      <c r="AO2547" t="str">
        <f t="shared" si="119"/>
        <v>2.000 a 3.999</v>
      </c>
    </row>
    <row r="2548" spans="1:41" x14ac:dyDescent="0.25">
      <c r="A2548" t="s">
        <v>8590</v>
      </c>
      <c r="B2548" t="s">
        <v>239</v>
      </c>
      <c r="C2548">
        <v>1366343</v>
      </c>
      <c r="D2548">
        <v>35102209604</v>
      </c>
      <c r="E2548" t="s">
        <v>8591</v>
      </c>
      <c r="F2548" t="s">
        <v>233</v>
      </c>
      <c r="G2548" t="s">
        <v>8592</v>
      </c>
      <c r="H2548" t="s">
        <v>225</v>
      </c>
      <c r="I2548" t="s">
        <v>212</v>
      </c>
      <c r="K2548" t="s">
        <v>213</v>
      </c>
      <c r="L2548" t="s">
        <v>534</v>
      </c>
      <c r="M2548">
        <v>771</v>
      </c>
      <c r="N2548" t="s">
        <v>303</v>
      </c>
      <c r="O2548" t="s">
        <v>283</v>
      </c>
      <c r="P2548">
        <v>746</v>
      </c>
      <c r="Q2548" t="s">
        <v>289</v>
      </c>
      <c r="R2548" t="s">
        <v>283</v>
      </c>
      <c r="T2548" t="s">
        <v>217</v>
      </c>
      <c r="U2548" t="s">
        <v>9756</v>
      </c>
      <c r="V2548">
        <v>4</v>
      </c>
      <c r="W2548">
        <v>13</v>
      </c>
      <c r="X2548" t="s">
        <v>218</v>
      </c>
      <c r="Z2548" t="s">
        <v>219</v>
      </c>
      <c r="AC2548">
        <v>0</v>
      </c>
      <c r="AE2548">
        <v>0</v>
      </c>
      <c r="AI2548" t="s">
        <v>220</v>
      </c>
      <c r="AJ2548" t="s">
        <v>221</v>
      </c>
      <c r="AK2548" s="15">
        <v>37599</v>
      </c>
      <c r="AL2548">
        <v>31823.58</v>
      </c>
      <c r="AM2548">
        <f t="shared" si="117"/>
        <v>65</v>
      </c>
      <c r="AN2548" t="str">
        <f t="shared" si="118"/>
        <v>64-68</v>
      </c>
      <c r="AO2548" t="str">
        <f t="shared" si="119"/>
        <v>20.000 ou mais</v>
      </c>
    </row>
    <row r="2549" spans="1:41" x14ac:dyDescent="0.25">
      <c r="A2549" t="s">
        <v>8593</v>
      </c>
      <c r="B2549" t="s">
        <v>207</v>
      </c>
      <c r="C2549">
        <v>2295639</v>
      </c>
      <c r="D2549">
        <v>83543899600</v>
      </c>
      <c r="E2549" t="s">
        <v>3000</v>
      </c>
      <c r="F2549" t="s">
        <v>233</v>
      </c>
      <c r="G2549" t="s">
        <v>8594</v>
      </c>
      <c r="H2549" t="s">
        <v>225</v>
      </c>
      <c r="I2549" t="s">
        <v>212</v>
      </c>
      <c r="K2549" t="s">
        <v>213</v>
      </c>
      <c r="L2549" t="s">
        <v>401</v>
      </c>
      <c r="M2549">
        <v>1217</v>
      </c>
      <c r="N2549" t="s">
        <v>914</v>
      </c>
      <c r="O2549" t="s">
        <v>228</v>
      </c>
      <c r="P2549">
        <v>29</v>
      </c>
      <c r="Q2549" t="s">
        <v>229</v>
      </c>
      <c r="R2549" t="s">
        <v>215</v>
      </c>
      <c r="T2549" t="s">
        <v>217</v>
      </c>
      <c r="U2549" t="s">
        <v>9756</v>
      </c>
      <c r="V2549">
        <v>4</v>
      </c>
      <c r="W2549">
        <v>13</v>
      </c>
      <c r="X2549" t="s">
        <v>218</v>
      </c>
      <c r="Z2549" t="s">
        <v>219</v>
      </c>
      <c r="AC2549">
        <v>0</v>
      </c>
      <c r="AE2549">
        <v>0</v>
      </c>
      <c r="AI2549" t="s">
        <v>220</v>
      </c>
      <c r="AJ2549" t="s">
        <v>221</v>
      </c>
      <c r="AK2549" s="15">
        <v>37553</v>
      </c>
      <c r="AL2549">
        <v>22850.66</v>
      </c>
      <c r="AM2549">
        <f t="shared" si="117"/>
        <v>49</v>
      </c>
      <c r="AN2549" t="str">
        <f t="shared" si="118"/>
        <v>49-53</v>
      </c>
      <c r="AO2549" t="str">
        <f t="shared" si="119"/>
        <v>20.000 ou mais</v>
      </c>
    </row>
    <row r="2550" spans="1:41" x14ac:dyDescent="0.25">
      <c r="A2550" t="s">
        <v>8595</v>
      </c>
      <c r="B2550" t="s">
        <v>207</v>
      </c>
      <c r="C2550">
        <v>412820</v>
      </c>
      <c r="D2550">
        <v>51120275687</v>
      </c>
      <c r="E2550" t="s">
        <v>8596</v>
      </c>
      <c r="F2550" t="s">
        <v>233</v>
      </c>
      <c r="G2550" t="s">
        <v>8597</v>
      </c>
      <c r="H2550" t="s">
        <v>225</v>
      </c>
      <c r="I2550" t="s">
        <v>212</v>
      </c>
      <c r="K2550" t="s">
        <v>317</v>
      </c>
      <c r="L2550" t="s">
        <v>655</v>
      </c>
      <c r="M2550">
        <v>131</v>
      </c>
      <c r="N2550" t="s">
        <v>357</v>
      </c>
      <c r="O2550" t="s">
        <v>215</v>
      </c>
      <c r="P2550">
        <v>131</v>
      </c>
      <c r="Q2550" t="s">
        <v>357</v>
      </c>
      <c r="R2550" t="s">
        <v>215</v>
      </c>
      <c r="T2550" t="s">
        <v>217</v>
      </c>
      <c r="U2550" t="s">
        <v>9754</v>
      </c>
      <c r="V2550">
        <v>4</v>
      </c>
      <c r="W2550">
        <v>16</v>
      </c>
      <c r="X2550" t="s">
        <v>381</v>
      </c>
      <c r="Z2550" t="s">
        <v>219</v>
      </c>
      <c r="AB2550" t="s">
        <v>382</v>
      </c>
      <c r="AC2550">
        <v>0</v>
      </c>
      <c r="AE2550">
        <v>26443</v>
      </c>
      <c r="AF2550" t="s">
        <v>383</v>
      </c>
      <c r="AG2550" t="s">
        <v>8598</v>
      </c>
      <c r="AH2550" t="s">
        <v>219</v>
      </c>
      <c r="AI2550" t="s">
        <v>220</v>
      </c>
      <c r="AJ2550" t="s">
        <v>221</v>
      </c>
      <c r="AK2550" s="15">
        <v>31848</v>
      </c>
      <c r="AL2550">
        <v>5480.9</v>
      </c>
      <c r="AM2550">
        <f t="shared" si="117"/>
        <v>58</v>
      </c>
      <c r="AN2550" t="str">
        <f t="shared" si="118"/>
        <v>54-58</v>
      </c>
      <c r="AO2550" t="str">
        <f t="shared" si="119"/>
        <v>4.000 a 5.999</v>
      </c>
    </row>
    <row r="2551" spans="1:41" x14ac:dyDescent="0.25">
      <c r="A2551" t="s">
        <v>8599</v>
      </c>
      <c r="B2551" t="s">
        <v>239</v>
      </c>
      <c r="C2551">
        <v>2521867</v>
      </c>
      <c r="D2551">
        <v>35370521204</v>
      </c>
      <c r="E2551" t="s">
        <v>8600</v>
      </c>
      <c r="F2551" t="s">
        <v>233</v>
      </c>
      <c r="G2551" t="s">
        <v>8601</v>
      </c>
      <c r="H2551" t="s">
        <v>225</v>
      </c>
      <c r="I2551" t="s">
        <v>212</v>
      </c>
      <c r="K2551" t="s">
        <v>213</v>
      </c>
      <c r="M2551">
        <v>769</v>
      </c>
      <c r="N2551" t="s">
        <v>288</v>
      </c>
      <c r="O2551" t="s">
        <v>283</v>
      </c>
      <c r="P2551">
        <v>746</v>
      </c>
      <c r="Q2551" t="s">
        <v>289</v>
      </c>
      <c r="R2551" t="s">
        <v>283</v>
      </c>
      <c r="T2551" t="s">
        <v>217</v>
      </c>
      <c r="U2551" t="s">
        <v>9756</v>
      </c>
      <c r="V2551">
        <v>4</v>
      </c>
      <c r="W2551">
        <v>8</v>
      </c>
      <c r="X2551" t="s">
        <v>218</v>
      </c>
      <c r="Z2551" t="s">
        <v>219</v>
      </c>
      <c r="AC2551">
        <v>0</v>
      </c>
      <c r="AE2551">
        <v>0</v>
      </c>
      <c r="AI2551" t="s">
        <v>220</v>
      </c>
      <c r="AJ2551" t="s">
        <v>304</v>
      </c>
      <c r="AK2551" s="15">
        <v>41009</v>
      </c>
      <c r="AL2551">
        <v>9806.64</v>
      </c>
      <c r="AM2551">
        <f t="shared" si="117"/>
        <v>48</v>
      </c>
      <c r="AN2551" t="str">
        <f t="shared" si="118"/>
        <v>44-48</v>
      </c>
      <c r="AO2551" t="str">
        <f t="shared" si="119"/>
        <v>8.000 a 9.999</v>
      </c>
    </row>
    <row r="2552" spans="1:41" x14ac:dyDescent="0.25">
      <c r="A2552" t="s">
        <v>8602</v>
      </c>
      <c r="B2552" t="s">
        <v>207</v>
      </c>
      <c r="C2552">
        <v>413122</v>
      </c>
      <c r="D2552">
        <v>56497369600</v>
      </c>
      <c r="E2552" t="s">
        <v>8603</v>
      </c>
      <c r="F2552" t="s">
        <v>233</v>
      </c>
      <c r="G2552" t="s">
        <v>8604</v>
      </c>
      <c r="H2552" t="s">
        <v>225</v>
      </c>
      <c r="I2552" t="s">
        <v>212</v>
      </c>
      <c r="K2552" t="s">
        <v>3218</v>
      </c>
      <c r="L2552" t="s">
        <v>8605</v>
      </c>
      <c r="M2552">
        <v>869</v>
      </c>
      <c r="N2552" t="s">
        <v>1140</v>
      </c>
      <c r="O2552" t="s">
        <v>215</v>
      </c>
      <c r="P2552">
        <v>80</v>
      </c>
      <c r="Q2552" t="s">
        <v>461</v>
      </c>
      <c r="R2552" t="s">
        <v>215</v>
      </c>
      <c r="T2552" t="s">
        <v>462</v>
      </c>
      <c r="U2552" t="s">
        <v>9752</v>
      </c>
      <c r="V2552">
        <v>4</v>
      </c>
      <c r="W2552">
        <v>16</v>
      </c>
      <c r="X2552" t="s">
        <v>218</v>
      </c>
      <c r="Z2552" t="s">
        <v>219</v>
      </c>
      <c r="AC2552">
        <v>0</v>
      </c>
      <c r="AE2552">
        <v>0</v>
      </c>
      <c r="AI2552" t="s">
        <v>220</v>
      </c>
      <c r="AJ2552" t="s">
        <v>221</v>
      </c>
      <c r="AK2552" s="15">
        <v>31336</v>
      </c>
      <c r="AL2552">
        <v>2984.95</v>
      </c>
      <c r="AM2552">
        <f t="shared" si="117"/>
        <v>58</v>
      </c>
      <c r="AN2552" t="str">
        <f t="shared" si="118"/>
        <v>54-58</v>
      </c>
      <c r="AO2552" t="str">
        <f t="shared" si="119"/>
        <v>2.000 a 3.999</v>
      </c>
    </row>
    <row r="2553" spans="1:41" x14ac:dyDescent="0.25">
      <c r="A2553" t="s">
        <v>8606</v>
      </c>
      <c r="B2553" t="s">
        <v>207</v>
      </c>
      <c r="C2553">
        <v>411010</v>
      </c>
      <c r="D2553">
        <v>36641030687</v>
      </c>
      <c r="E2553" t="s">
        <v>8607</v>
      </c>
      <c r="F2553" t="s">
        <v>233</v>
      </c>
      <c r="G2553" t="s">
        <v>8608</v>
      </c>
      <c r="H2553" t="s">
        <v>211</v>
      </c>
      <c r="I2553" t="s">
        <v>212</v>
      </c>
      <c r="K2553" t="s">
        <v>213</v>
      </c>
      <c r="L2553" t="s">
        <v>1228</v>
      </c>
      <c r="M2553">
        <v>71</v>
      </c>
      <c r="N2553" t="s">
        <v>498</v>
      </c>
      <c r="O2553" t="s">
        <v>215</v>
      </c>
      <c r="P2553">
        <v>59</v>
      </c>
      <c r="Q2553" t="s">
        <v>251</v>
      </c>
      <c r="R2553" t="s">
        <v>215</v>
      </c>
      <c r="T2553" t="s">
        <v>217</v>
      </c>
      <c r="U2553" t="s">
        <v>9755</v>
      </c>
      <c r="V2553">
        <v>4</v>
      </c>
      <c r="W2553">
        <v>16</v>
      </c>
      <c r="X2553" t="s">
        <v>218</v>
      </c>
      <c r="Z2553" t="s">
        <v>219</v>
      </c>
      <c r="AC2553">
        <v>0</v>
      </c>
      <c r="AE2553">
        <v>0</v>
      </c>
      <c r="AI2553" t="s">
        <v>220</v>
      </c>
      <c r="AJ2553" t="s">
        <v>221</v>
      </c>
      <c r="AK2553" s="15">
        <v>29748</v>
      </c>
      <c r="AL2553">
        <v>8520.39</v>
      </c>
      <c r="AM2553">
        <f t="shared" si="117"/>
        <v>63</v>
      </c>
      <c r="AN2553" t="str">
        <f t="shared" si="118"/>
        <v>59-63</v>
      </c>
      <c r="AO2553" t="str">
        <f t="shared" si="119"/>
        <v>8.000 a 9.999</v>
      </c>
    </row>
    <row r="2554" spans="1:41" x14ac:dyDescent="0.25">
      <c r="A2554" t="s">
        <v>8609</v>
      </c>
      <c r="B2554" t="s">
        <v>207</v>
      </c>
      <c r="C2554">
        <v>3123679</v>
      </c>
      <c r="D2554">
        <v>7502654690</v>
      </c>
      <c r="E2554" t="s">
        <v>8610</v>
      </c>
      <c r="F2554" t="s">
        <v>233</v>
      </c>
      <c r="G2554" t="s">
        <v>8611</v>
      </c>
      <c r="H2554" t="s">
        <v>225</v>
      </c>
      <c r="I2554" t="s">
        <v>212</v>
      </c>
      <c r="K2554" t="s">
        <v>213</v>
      </c>
      <c r="M2554">
        <v>97</v>
      </c>
      <c r="N2554" t="s">
        <v>723</v>
      </c>
      <c r="O2554" t="s">
        <v>228</v>
      </c>
      <c r="P2554">
        <v>92</v>
      </c>
      <c r="Q2554" t="s">
        <v>724</v>
      </c>
      <c r="R2554" t="s">
        <v>228</v>
      </c>
      <c r="T2554" t="s">
        <v>217</v>
      </c>
      <c r="U2554" t="s">
        <v>9755</v>
      </c>
      <c r="V2554">
        <v>3</v>
      </c>
      <c r="W2554">
        <v>3</v>
      </c>
      <c r="X2554" t="s">
        <v>218</v>
      </c>
      <c r="Z2554" t="s">
        <v>219</v>
      </c>
      <c r="AC2554">
        <v>0</v>
      </c>
      <c r="AE2554">
        <v>0</v>
      </c>
      <c r="AI2554" t="s">
        <v>220</v>
      </c>
      <c r="AJ2554" t="s">
        <v>221</v>
      </c>
      <c r="AK2554" s="15">
        <v>43584</v>
      </c>
      <c r="AL2554">
        <v>7488.81</v>
      </c>
      <c r="AM2554">
        <f t="shared" si="117"/>
        <v>36</v>
      </c>
      <c r="AN2554" t="str">
        <f t="shared" si="118"/>
        <v>34-38</v>
      </c>
      <c r="AO2554" t="str">
        <f t="shared" si="119"/>
        <v>6.000 a 7.999</v>
      </c>
    </row>
    <row r="2555" spans="1:41" x14ac:dyDescent="0.25">
      <c r="A2555" t="s">
        <v>8612</v>
      </c>
      <c r="B2555" t="s">
        <v>239</v>
      </c>
      <c r="C2555">
        <v>3854326</v>
      </c>
      <c r="D2555">
        <v>4608697609</v>
      </c>
      <c r="E2555" t="s">
        <v>8613</v>
      </c>
      <c r="F2555" t="s">
        <v>233</v>
      </c>
      <c r="G2555" t="s">
        <v>8614</v>
      </c>
      <c r="H2555" t="s">
        <v>211</v>
      </c>
      <c r="I2555" t="s">
        <v>212</v>
      </c>
      <c r="K2555" t="s">
        <v>213</v>
      </c>
      <c r="M2555">
        <v>493</v>
      </c>
      <c r="N2555" t="s">
        <v>3348</v>
      </c>
      <c r="O2555" t="s">
        <v>244</v>
      </c>
      <c r="P2555">
        <v>211</v>
      </c>
      <c r="Q2555" t="s">
        <v>245</v>
      </c>
      <c r="R2555" t="s">
        <v>244</v>
      </c>
      <c r="T2555" t="s">
        <v>230</v>
      </c>
      <c r="U2555" t="s">
        <v>9756</v>
      </c>
      <c r="V2555">
        <v>4</v>
      </c>
      <c r="W2555">
        <v>7</v>
      </c>
      <c r="X2555" t="s">
        <v>218</v>
      </c>
      <c r="Z2555" t="s">
        <v>219</v>
      </c>
      <c r="AC2555">
        <v>26241</v>
      </c>
      <c r="AD2555" t="s">
        <v>8615</v>
      </c>
      <c r="AE2555">
        <v>0</v>
      </c>
      <c r="AI2555" t="s">
        <v>220</v>
      </c>
      <c r="AJ2555" t="s">
        <v>221</v>
      </c>
      <c r="AK2555" s="15">
        <v>42321</v>
      </c>
      <c r="AL2555">
        <v>14605.77</v>
      </c>
      <c r="AM2555">
        <f t="shared" si="117"/>
        <v>41</v>
      </c>
      <c r="AN2555" t="str">
        <f t="shared" si="118"/>
        <v>39-43</v>
      </c>
      <c r="AO2555" t="str">
        <f t="shared" si="119"/>
        <v>14.000 a 15.999</v>
      </c>
    </row>
    <row r="2556" spans="1:41" x14ac:dyDescent="0.25">
      <c r="A2556" t="s">
        <v>8616</v>
      </c>
      <c r="B2556" t="s">
        <v>239</v>
      </c>
      <c r="C2556">
        <v>2178707</v>
      </c>
      <c r="D2556">
        <v>98642170620</v>
      </c>
      <c r="E2556" t="s">
        <v>2572</v>
      </c>
      <c r="F2556" t="s">
        <v>233</v>
      </c>
      <c r="G2556" t="s">
        <v>8617</v>
      </c>
      <c r="H2556" t="s">
        <v>225</v>
      </c>
      <c r="I2556" t="s">
        <v>212</v>
      </c>
      <c r="K2556" t="s">
        <v>317</v>
      </c>
      <c r="L2556" t="s">
        <v>318</v>
      </c>
      <c r="M2556">
        <v>771</v>
      </c>
      <c r="N2556" t="s">
        <v>303</v>
      </c>
      <c r="O2556" t="s">
        <v>283</v>
      </c>
      <c r="P2556">
        <v>746</v>
      </c>
      <c r="Q2556" t="s">
        <v>289</v>
      </c>
      <c r="R2556" t="s">
        <v>283</v>
      </c>
      <c r="T2556" t="s">
        <v>217</v>
      </c>
      <c r="U2556" t="s">
        <v>9756</v>
      </c>
      <c r="V2556">
        <v>3</v>
      </c>
      <c r="W2556">
        <v>12</v>
      </c>
      <c r="X2556" t="s">
        <v>218</v>
      </c>
      <c r="Z2556" t="s">
        <v>219</v>
      </c>
      <c r="AC2556">
        <v>0</v>
      </c>
      <c r="AE2556">
        <v>0</v>
      </c>
      <c r="AI2556" t="s">
        <v>220</v>
      </c>
      <c r="AJ2556" t="s">
        <v>304</v>
      </c>
      <c r="AK2556" s="15">
        <v>38139</v>
      </c>
      <c r="AL2556">
        <v>10311.9</v>
      </c>
      <c r="AM2556">
        <f t="shared" si="117"/>
        <v>56</v>
      </c>
      <c r="AN2556" t="str">
        <f t="shared" si="118"/>
        <v>54-58</v>
      </c>
      <c r="AO2556" t="str">
        <f t="shared" si="119"/>
        <v>10.000 a 11.999</v>
      </c>
    </row>
    <row r="2557" spans="1:41" x14ac:dyDescent="0.25">
      <c r="A2557" t="s">
        <v>8618</v>
      </c>
      <c r="B2557" t="s">
        <v>207</v>
      </c>
      <c r="C2557">
        <v>3305287</v>
      </c>
      <c r="D2557">
        <v>2496646666</v>
      </c>
      <c r="E2557" t="s">
        <v>8619</v>
      </c>
      <c r="F2557" t="s">
        <v>233</v>
      </c>
      <c r="G2557" t="s">
        <v>8620</v>
      </c>
      <c r="H2557" t="s">
        <v>211</v>
      </c>
      <c r="I2557" t="s">
        <v>212</v>
      </c>
      <c r="K2557" t="s">
        <v>213</v>
      </c>
      <c r="M2557">
        <v>716</v>
      </c>
      <c r="N2557" t="s">
        <v>454</v>
      </c>
      <c r="O2557" t="s">
        <v>215</v>
      </c>
      <c r="P2557">
        <v>581</v>
      </c>
      <c r="Q2557" t="s">
        <v>455</v>
      </c>
      <c r="R2557" t="s">
        <v>228</v>
      </c>
      <c r="T2557" t="s">
        <v>217</v>
      </c>
      <c r="U2557" t="s">
        <v>9755</v>
      </c>
      <c r="V2557">
        <v>1</v>
      </c>
      <c r="W2557">
        <v>1</v>
      </c>
      <c r="X2557" t="s">
        <v>218</v>
      </c>
      <c r="Z2557" t="s">
        <v>219</v>
      </c>
      <c r="AC2557">
        <v>0</v>
      </c>
      <c r="AE2557">
        <v>0</v>
      </c>
      <c r="AI2557" t="s">
        <v>220</v>
      </c>
      <c r="AJ2557" t="s">
        <v>221</v>
      </c>
      <c r="AK2557" s="15">
        <v>44795</v>
      </c>
      <c r="AL2557">
        <v>3181.04</v>
      </c>
      <c r="AM2557">
        <f t="shared" si="117"/>
        <v>46</v>
      </c>
      <c r="AN2557" t="str">
        <f t="shared" si="118"/>
        <v>44-48</v>
      </c>
      <c r="AO2557" t="str">
        <f t="shared" si="119"/>
        <v>2.000 a 3.999</v>
      </c>
    </row>
    <row r="2558" spans="1:41" x14ac:dyDescent="0.25">
      <c r="A2558" t="s">
        <v>8621</v>
      </c>
      <c r="B2558" t="s">
        <v>207</v>
      </c>
      <c r="C2558">
        <v>412907</v>
      </c>
      <c r="D2558">
        <v>30704146649</v>
      </c>
      <c r="E2558" t="s">
        <v>8622</v>
      </c>
      <c r="F2558" t="s">
        <v>233</v>
      </c>
      <c r="G2558" t="s">
        <v>8623</v>
      </c>
      <c r="H2558" t="s">
        <v>225</v>
      </c>
      <c r="I2558" t="s">
        <v>212</v>
      </c>
      <c r="K2558" t="s">
        <v>213</v>
      </c>
      <c r="L2558" t="s">
        <v>637</v>
      </c>
      <c r="M2558">
        <v>349</v>
      </c>
      <c r="N2558" t="s">
        <v>277</v>
      </c>
      <c r="O2558" t="s">
        <v>215</v>
      </c>
      <c r="P2558">
        <v>349</v>
      </c>
      <c r="Q2558" t="s">
        <v>277</v>
      </c>
      <c r="R2558" t="s">
        <v>215</v>
      </c>
      <c r="T2558" t="s">
        <v>263</v>
      </c>
      <c r="U2558" t="s">
        <v>9756</v>
      </c>
      <c r="V2558">
        <v>4</v>
      </c>
      <c r="W2558">
        <v>16</v>
      </c>
      <c r="X2558" t="s">
        <v>218</v>
      </c>
      <c r="Z2558" t="s">
        <v>219</v>
      </c>
      <c r="AC2558">
        <v>0</v>
      </c>
      <c r="AE2558">
        <v>0</v>
      </c>
      <c r="AI2558" t="s">
        <v>220</v>
      </c>
      <c r="AJ2558" t="s">
        <v>221</v>
      </c>
      <c r="AK2558" s="15">
        <v>31964</v>
      </c>
      <c r="AL2558">
        <v>18441.97</v>
      </c>
      <c r="AM2558">
        <f t="shared" si="117"/>
        <v>63</v>
      </c>
      <c r="AN2558" t="str">
        <f t="shared" si="118"/>
        <v>59-63</v>
      </c>
      <c r="AO2558" t="str">
        <f t="shared" si="119"/>
        <v>18.000 a 19.999</v>
      </c>
    </row>
    <row r="2559" spans="1:41" x14ac:dyDescent="0.25">
      <c r="A2559" t="s">
        <v>8624</v>
      </c>
      <c r="B2559" t="s">
        <v>207</v>
      </c>
      <c r="C2559">
        <v>413638</v>
      </c>
      <c r="D2559">
        <v>27101797172</v>
      </c>
      <c r="E2559" t="s">
        <v>3809</v>
      </c>
      <c r="F2559" t="s">
        <v>233</v>
      </c>
      <c r="G2559" t="s">
        <v>8625</v>
      </c>
      <c r="H2559" t="s">
        <v>225</v>
      </c>
      <c r="I2559" t="s">
        <v>212</v>
      </c>
      <c r="K2559" t="s">
        <v>1373</v>
      </c>
      <c r="L2559" t="s">
        <v>8626</v>
      </c>
      <c r="M2559">
        <v>403</v>
      </c>
      <c r="N2559" t="s">
        <v>435</v>
      </c>
      <c r="O2559" t="s">
        <v>215</v>
      </c>
      <c r="P2559">
        <v>403</v>
      </c>
      <c r="Q2559" t="s">
        <v>435</v>
      </c>
      <c r="R2559" t="s">
        <v>215</v>
      </c>
      <c r="T2559" t="s">
        <v>263</v>
      </c>
      <c r="U2559" t="s">
        <v>9756</v>
      </c>
      <c r="V2559">
        <v>3</v>
      </c>
      <c r="W2559">
        <v>16</v>
      </c>
      <c r="X2559" t="s">
        <v>218</v>
      </c>
      <c r="Z2559" t="s">
        <v>219</v>
      </c>
      <c r="AC2559">
        <v>0</v>
      </c>
      <c r="AE2559">
        <v>0</v>
      </c>
      <c r="AI2559" t="s">
        <v>220</v>
      </c>
      <c r="AJ2559" t="s">
        <v>221</v>
      </c>
      <c r="AK2559" s="15">
        <v>33637</v>
      </c>
      <c r="AL2559">
        <v>15018.67</v>
      </c>
      <c r="AM2559">
        <f t="shared" si="117"/>
        <v>55</v>
      </c>
      <c r="AN2559" t="str">
        <f t="shared" si="118"/>
        <v>54-58</v>
      </c>
      <c r="AO2559" t="str">
        <f t="shared" si="119"/>
        <v>14.000 a 15.999</v>
      </c>
    </row>
    <row r="2560" spans="1:41" x14ac:dyDescent="0.25">
      <c r="A2560" t="s">
        <v>8627</v>
      </c>
      <c r="B2560" t="s">
        <v>207</v>
      </c>
      <c r="C2560">
        <v>412706</v>
      </c>
      <c r="D2560">
        <v>52716902615</v>
      </c>
      <c r="E2560" t="s">
        <v>8628</v>
      </c>
      <c r="F2560" t="s">
        <v>233</v>
      </c>
      <c r="G2560" t="s">
        <v>8629</v>
      </c>
      <c r="H2560" t="s">
        <v>225</v>
      </c>
      <c r="I2560" t="s">
        <v>212</v>
      </c>
      <c r="K2560" t="s">
        <v>213</v>
      </c>
      <c r="L2560" t="s">
        <v>261</v>
      </c>
      <c r="M2560">
        <v>651</v>
      </c>
      <c r="N2560" t="s">
        <v>2686</v>
      </c>
      <c r="O2560" t="s">
        <v>215</v>
      </c>
      <c r="P2560">
        <v>131</v>
      </c>
      <c r="Q2560" t="s">
        <v>357</v>
      </c>
      <c r="R2560" t="s">
        <v>215</v>
      </c>
      <c r="T2560" t="s">
        <v>252</v>
      </c>
      <c r="U2560" t="s">
        <v>9755</v>
      </c>
      <c r="V2560">
        <v>4</v>
      </c>
      <c r="W2560">
        <v>16</v>
      </c>
      <c r="X2560" t="s">
        <v>218</v>
      </c>
      <c r="Z2560" t="s">
        <v>219</v>
      </c>
      <c r="AC2560">
        <v>0</v>
      </c>
      <c r="AE2560">
        <v>0</v>
      </c>
      <c r="AI2560" t="s">
        <v>220</v>
      </c>
      <c r="AJ2560" t="s">
        <v>221</v>
      </c>
      <c r="AK2560" s="15">
        <v>31734</v>
      </c>
      <c r="AL2560">
        <v>6835.78</v>
      </c>
      <c r="AM2560">
        <f t="shared" si="117"/>
        <v>55</v>
      </c>
      <c r="AN2560" t="str">
        <f t="shared" si="118"/>
        <v>54-58</v>
      </c>
      <c r="AO2560" t="str">
        <f t="shared" si="119"/>
        <v>6.000 a 7.999</v>
      </c>
    </row>
    <row r="2561" spans="1:41" x14ac:dyDescent="0.25">
      <c r="A2561" t="s">
        <v>8630</v>
      </c>
      <c r="B2561" t="s">
        <v>239</v>
      </c>
      <c r="C2561">
        <v>2436903</v>
      </c>
      <c r="D2561">
        <v>29120872879</v>
      </c>
      <c r="E2561" t="s">
        <v>8631</v>
      </c>
      <c r="F2561" t="s">
        <v>233</v>
      </c>
      <c r="G2561" t="s">
        <v>8632</v>
      </c>
      <c r="H2561" t="s">
        <v>225</v>
      </c>
      <c r="I2561" t="s">
        <v>212</v>
      </c>
      <c r="K2561" t="s">
        <v>242</v>
      </c>
      <c r="L2561" t="s">
        <v>256</v>
      </c>
      <c r="M2561">
        <v>771</v>
      </c>
      <c r="N2561" t="s">
        <v>303</v>
      </c>
      <c r="O2561" t="s">
        <v>283</v>
      </c>
      <c r="P2561">
        <v>746</v>
      </c>
      <c r="Q2561" t="s">
        <v>289</v>
      </c>
      <c r="R2561" t="s">
        <v>283</v>
      </c>
      <c r="T2561" t="s">
        <v>217</v>
      </c>
      <c r="U2561" t="s">
        <v>9756</v>
      </c>
      <c r="V2561">
        <v>4</v>
      </c>
      <c r="W2561">
        <v>6</v>
      </c>
      <c r="X2561" t="s">
        <v>218</v>
      </c>
      <c r="Z2561" t="s">
        <v>219</v>
      </c>
      <c r="AC2561">
        <v>0</v>
      </c>
      <c r="AE2561">
        <v>0</v>
      </c>
      <c r="AI2561" t="s">
        <v>220</v>
      </c>
      <c r="AJ2561" t="s">
        <v>221</v>
      </c>
      <c r="AK2561" s="15">
        <v>41899</v>
      </c>
      <c r="AL2561">
        <v>13498.11</v>
      </c>
      <c r="AM2561">
        <f t="shared" si="117"/>
        <v>42</v>
      </c>
      <c r="AN2561" t="str">
        <f t="shared" si="118"/>
        <v>39-43</v>
      </c>
      <c r="AO2561" t="str">
        <f t="shared" si="119"/>
        <v>12.000 a 13.999</v>
      </c>
    </row>
    <row r="2562" spans="1:41" x14ac:dyDescent="0.25">
      <c r="A2562" t="s">
        <v>8633</v>
      </c>
      <c r="B2562" t="s">
        <v>239</v>
      </c>
      <c r="C2562">
        <v>3903372</v>
      </c>
      <c r="D2562">
        <v>74282379120</v>
      </c>
      <c r="E2562" t="s">
        <v>2037</v>
      </c>
      <c r="F2562" t="s">
        <v>209</v>
      </c>
      <c r="G2562" t="s">
        <v>8634</v>
      </c>
      <c r="H2562" t="s">
        <v>211</v>
      </c>
      <c r="I2562" t="s">
        <v>212</v>
      </c>
      <c r="K2562" t="s">
        <v>242</v>
      </c>
      <c r="M2562">
        <v>478</v>
      </c>
      <c r="N2562" t="s">
        <v>1195</v>
      </c>
      <c r="O2562" t="s">
        <v>244</v>
      </c>
      <c r="P2562">
        <v>211</v>
      </c>
      <c r="Q2562" t="s">
        <v>245</v>
      </c>
      <c r="R2562" t="s">
        <v>244</v>
      </c>
      <c r="T2562" t="s">
        <v>217</v>
      </c>
      <c r="U2562" t="s">
        <v>9756</v>
      </c>
      <c r="V2562">
        <v>2</v>
      </c>
      <c r="W2562">
        <v>3</v>
      </c>
      <c r="X2562" t="s">
        <v>218</v>
      </c>
      <c r="Z2562" t="s">
        <v>219</v>
      </c>
      <c r="AC2562">
        <v>0</v>
      </c>
      <c r="AE2562">
        <v>0</v>
      </c>
      <c r="AI2562" t="s">
        <v>220</v>
      </c>
      <c r="AJ2562" t="s">
        <v>221</v>
      </c>
      <c r="AK2562" s="15">
        <v>40955</v>
      </c>
      <c r="AL2562">
        <v>15155.57</v>
      </c>
      <c r="AM2562">
        <f t="shared" si="117"/>
        <v>33</v>
      </c>
      <c r="AN2562" t="str">
        <f t="shared" si="118"/>
        <v>29-33</v>
      </c>
      <c r="AO2562" t="str">
        <f t="shared" si="119"/>
        <v>14.000 a 15.999</v>
      </c>
    </row>
    <row r="2563" spans="1:41" x14ac:dyDescent="0.25">
      <c r="A2563" t="s">
        <v>8635</v>
      </c>
      <c r="B2563" t="s">
        <v>239</v>
      </c>
      <c r="C2563">
        <v>1123343</v>
      </c>
      <c r="D2563">
        <v>80736556672</v>
      </c>
      <c r="E2563" t="s">
        <v>8636</v>
      </c>
      <c r="F2563" t="s">
        <v>209</v>
      </c>
      <c r="G2563" t="s">
        <v>8637</v>
      </c>
      <c r="H2563" t="s">
        <v>287</v>
      </c>
      <c r="I2563" t="s">
        <v>212</v>
      </c>
      <c r="K2563" t="s">
        <v>519</v>
      </c>
      <c r="L2563" t="s">
        <v>8638</v>
      </c>
      <c r="M2563">
        <v>473</v>
      </c>
      <c r="N2563" t="s">
        <v>1369</v>
      </c>
      <c r="O2563" t="s">
        <v>244</v>
      </c>
      <c r="P2563">
        <v>211</v>
      </c>
      <c r="Q2563" t="s">
        <v>245</v>
      </c>
      <c r="R2563" t="s">
        <v>244</v>
      </c>
      <c r="T2563" t="s">
        <v>217</v>
      </c>
      <c r="U2563" t="s">
        <v>9755</v>
      </c>
      <c r="V2563">
        <v>4</v>
      </c>
      <c r="W2563">
        <v>16</v>
      </c>
      <c r="X2563" t="s">
        <v>218</v>
      </c>
      <c r="Z2563" t="s">
        <v>219</v>
      </c>
      <c r="AC2563">
        <v>0</v>
      </c>
      <c r="AE2563">
        <v>0</v>
      </c>
      <c r="AI2563" t="s">
        <v>220</v>
      </c>
      <c r="AJ2563" t="s">
        <v>221</v>
      </c>
      <c r="AK2563" s="15">
        <v>34683</v>
      </c>
      <c r="AL2563">
        <v>7502.88</v>
      </c>
      <c r="AM2563">
        <f t="shared" ref="AM2563:AM2626" si="120">(YEAR($AR$3))-YEAR(E2563)</f>
        <v>48</v>
      </c>
      <c r="AN2563" t="str">
        <f t="shared" ref="AN2563:AN2626" si="121">VLOOKUP(AM2563,$AT$3:$AU$14,2,1)</f>
        <v>44-48</v>
      </c>
      <c r="AO2563" t="str">
        <f t="shared" ref="AO2563:AO2626" si="122">VLOOKUP(AL2563,$AV$3:$AW$13,2,1)</f>
        <v>6.000 a 7.999</v>
      </c>
    </row>
    <row r="2564" spans="1:41" x14ac:dyDescent="0.25">
      <c r="A2564" t="s">
        <v>8639</v>
      </c>
      <c r="B2564" t="s">
        <v>239</v>
      </c>
      <c r="C2564">
        <v>1522079</v>
      </c>
      <c r="D2564">
        <v>3739247630</v>
      </c>
      <c r="E2564" t="s">
        <v>8640</v>
      </c>
      <c r="F2564" t="s">
        <v>209</v>
      </c>
      <c r="G2564" t="s">
        <v>8641</v>
      </c>
      <c r="H2564" t="s">
        <v>211</v>
      </c>
      <c r="I2564" t="s">
        <v>212</v>
      </c>
      <c r="K2564" t="s">
        <v>213</v>
      </c>
      <c r="L2564" t="s">
        <v>302</v>
      </c>
      <c r="M2564">
        <v>492</v>
      </c>
      <c r="N2564" t="s">
        <v>747</v>
      </c>
      <c r="O2564" t="s">
        <v>244</v>
      </c>
      <c r="P2564">
        <v>211</v>
      </c>
      <c r="Q2564" t="s">
        <v>245</v>
      </c>
      <c r="R2564" t="s">
        <v>244</v>
      </c>
      <c r="T2564" t="s">
        <v>217</v>
      </c>
      <c r="U2564" t="s">
        <v>9756</v>
      </c>
      <c r="V2564">
        <v>4</v>
      </c>
      <c r="W2564">
        <v>11</v>
      </c>
      <c r="X2564" t="s">
        <v>218</v>
      </c>
      <c r="Z2564" t="s">
        <v>219</v>
      </c>
      <c r="AC2564">
        <v>0</v>
      </c>
      <c r="AE2564">
        <v>0</v>
      </c>
      <c r="AI2564" t="s">
        <v>220</v>
      </c>
      <c r="AJ2564" t="s">
        <v>221</v>
      </c>
      <c r="AK2564" s="15">
        <v>38761</v>
      </c>
      <c r="AL2564">
        <v>15687.54</v>
      </c>
      <c r="AM2564">
        <f t="shared" si="120"/>
        <v>43</v>
      </c>
      <c r="AN2564" t="str">
        <f t="shared" si="121"/>
        <v>39-43</v>
      </c>
      <c r="AO2564" t="str">
        <f t="shared" si="122"/>
        <v>14.000 a 15.999</v>
      </c>
    </row>
    <row r="2565" spans="1:41" x14ac:dyDescent="0.25">
      <c r="A2565" t="s">
        <v>8642</v>
      </c>
      <c r="B2565" t="s">
        <v>207</v>
      </c>
      <c r="C2565">
        <v>1512676</v>
      </c>
      <c r="D2565">
        <v>5255948845</v>
      </c>
      <c r="E2565" t="s">
        <v>8643</v>
      </c>
      <c r="F2565" t="s">
        <v>209</v>
      </c>
      <c r="G2565" t="s">
        <v>8644</v>
      </c>
      <c r="H2565" t="s">
        <v>225</v>
      </c>
      <c r="I2565" t="s">
        <v>212</v>
      </c>
      <c r="K2565" t="s">
        <v>295</v>
      </c>
      <c r="L2565" t="s">
        <v>8645</v>
      </c>
      <c r="M2565">
        <v>723</v>
      </c>
      <c r="N2565" t="s">
        <v>1032</v>
      </c>
      <c r="O2565" t="s">
        <v>215</v>
      </c>
      <c r="P2565">
        <v>585</v>
      </c>
      <c r="Q2565" t="s">
        <v>1033</v>
      </c>
      <c r="R2565" t="s">
        <v>215</v>
      </c>
      <c r="T2565" t="s">
        <v>771</v>
      </c>
      <c r="U2565" t="s">
        <v>9755</v>
      </c>
      <c r="V2565">
        <v>4</v>
      </c>
      <c r="W2565">
        <v>12</v>
      </c>
      <c r="X2565" t="s">
        <v>218</v>
      </c>
      <c r="Z2565" t="s">
        <v>219</v>
      </c>
      <c r="AC2565">
        <v>0</v>
      </c>
      <c r="AE2565">
        <v>0</v>
      </c>
      <c r="AI2565" t="s">
        <v>220</v>
      </c>
      <c r="AJ2565" t="s">
        <v>221</v>
      </c>
      <c r="AK2565" s="15">
        <v>38659</v>
      </c>
      <c r="AL2565">
        <v>4920.95</v>
      </c>
      <c r="AM2565">
        <f t="shared" si="120"/>
        <v>58</v>
      </c>
      <c r="AN2565" t="str">
        <f t="shared" si="121"/>
        <v>54-58</v>
      </c>
      <c r="AO2565" t="str">
        <f t="shared" si="122"/>
        <v>4.000 a 5.999</v>
      </c>
    </row>
    <row r="2566" spans="1:41" x14ac:dyDescent="0.25">
      <c r="A2566" t="s">
        <v>8646</v>
      </c>
      <c r="B2566" t="s">
        <v>239</v>
      </c>
      <c r="C2566">
        <v>1123622</v>
      </c>
      <c r="D2566">
        <v>96627921634</v>
      </c>
      <c r="E2566" t="s">
        <v>8647</v>
      </c>
      <c r="F2566" t="s">
        <v>233</v>
      </c>
      <c r="G2566" t="s">
        <v>8648</v>
      </c>
      <c r="H2566" t="s">
        <v>335</v>
      </c>
      <c r="I2566" t="s">
        <v>212</v>
      </c>
      <c r="K2566" t="s">
        <v>213</v>
      </c>
      <c r="L2566" t="s">
        <v>2648</v>
      </c>
      <c r="M2566">
        <v>498</v>
      </c>
      <c r="N2566" t="s">
        <v>423</v>
      </c>
      <c r="O2566" t="s">
        <v>244</v>
      </c>
      <c r="P2566">
        <v>211</v>
      </c>
      <c r="Q2566" t="s">
        <v>245</v>
      </c>
      <c r="R2566" t="s">
        <v>244</v>
      </c>
      <c r="T2566" t="s">
        <v>217</v>
      </c>
      <c r="U2566" t="s">
        <v>9754</v>
      </c>
      <c r="V2566">
        <v>3</v>
      </c>
      <c r="W2566">
        <v>16</v>
      </c>
      <c r="X2566" t="s">
        <v>218</v>
      </c>
      <c r="Z2566" t="s">
        <v>219</v>
      </c>
      <c r="AC2566">
        <v>0</v>
      </c>
      <c r="AE2566">
        <v>0</v>
      </c>
      <c r="AI2566" t="s">
        <v>220</v>
      </c>
      <c r="AJ2566" t="s">
        <v>221</v>
      </c>
      <c r="AK2566" s="15">
        <v>34731</v>
      </c>
      <c r="AL2566">
        <v>8865.9500000000007</v>
      </c>
      <c r="AM2566">
        <f t="shared" si="120"/>
        <v>49</v>
      </c>
      <c r="AN2566" t="str">
        <f t="shared" si="121"/>
        <v>49-53</v>
      </c>
      <c r="AO2566" t="str">
        <f t="shared" si="122"/>
        <v>8.000 a 9.999</v>
      </c>
    </row>
    <row r="2567" spans="1:41" x14ac:dyDescent="0.25">
      <c r="A2567" t="s">
        <v>8649</v>
      </c>
      <c r="B2567" t="s">
        <v>207</v>
      </c>
      <c r="C2567">
        <v>413501</v>
      </c>
      <c r="D2567">
        <v>64046001615</v>
      </c>
      <c r="E2567" t="s">
        <v>8650</v>
      </c>
      <c r="F2567" t="s">
        <v>209</v>
      </c>
      <c r="G2567" t="s">
        <v>8651</v>
      </c>
      <c r="H2567" t="s">
        <v>225</v>
      </c>
      <c r="I2567" t="s">
        <v>212</v>
      </c>
      <c r="K2567" t="s">
        <v>213</v>
      </c>
      <c r="L2567" t="s">
        <v>8652</v>
      </c>
      <c r="M2567">
        <v>655</v>
      </c>
      <c r="N2567" t="s">
        <v>4680</v>
      </c>
      <c r="O2567" t="s">
        <v>215</v>
      </c>
      <c r="P2567">
        <v>29</v>
      </c>
      <c r="Q2567" t="s">
        <v>229</v>
      </c>
      <c r="R2567" t="s">
        <v>215</v>
      </c>
      <c r="T2567" t="s">
        <v>230</v>
      </c>
      <c r="U2567" t="s">
        <v>9754</v>
      </c>
      <c r="V2567">
        <v>4</v>
      </c>
      <c r="W2567">
        <v>16</v>
      </c>
      <c r="X2567" t="s">
        <v>218</v>
      </c>
      <c r="Z2567" t="s">
        <v>219</v>
      </c>
      <c r="AC2567">
        <v>0</v>
      </c>
      <c r="AE2567">
        <v>0</v>
      </c>
      <c r="AI2567" t="s">
        <v>220</v>
      </c>
      <c r="AJ2567" t="s">
        <v>221</v>
      </c>
      <c r="AK2567" s="15">
        <v>33241</v>
      </c>
      <c r="AL2567">
        <v>6728.38</v>
      </c>
      <c r="AM2567">
        <f t="shared" si="120"/>
        <v>55</v>
      </c>
      <c r="AN2567" t="str">
        <f t="shared" si="121"/>
        <v>54-58</v>
      </c>
      <c r="AO2567" t="str">
        <f t="shared" si="122"/>
        <v>6.000 a 7.999</v>
      </c>
    </row>
    <row r="2568" spans="1:41" x14ac:dyDescent="0.25">
      <c r="A2568" t="s">
        <v>8653</v>
      </c>
      <c r="B2568" t="s">
        <v>239</v>
      </c>
      <c r="C2568">
        <v>409713</v>
      </c>
      <c r="D2568">
        <v>34055444672</v>
      </c>
      <c r="E2568" t="s">
        <v>8654</v>
      </c>
      <c r="F2568" t="s">
        <v>209</v>
      </c>
      <c r="G2568" t="s">
        <v>8655</v>
      </c>
      <c r="H2568" t="s">
        <v>225</v>
      </c>
      <c r="I2568" t="s">
        <v>212</v>
      </c>
      <c r="K2568" t="s">
        <v>1284</v>
      </c>
      <c r="L2568" t="s">
        <v>6617</v>
      </c>
      <c r="M2568">
        <v>179</v>
      </c>
      <c r="N2568" t="s">
        <v>380</v>
      </c>
      <c r="O2568" t="s">
        <v>283</v>
      </c>
      <c r="P2568">
        <v>179</v>
      </c>
      <c r="Q2568" t="s">
        <v>380</v>
      </c>
      <c r="R2568" t="s">
        <v>283</v>
      </c>
      <c r="T2568" t="s">
        <v>327</v>
      </c>
      <c r="U2568" t="s">
        <v>9755</v>
      </c>
      <c r="V2568">
        <v>3</v>
      </c>
      <c r="W2568">
        <v>16</v>
      </c>
      <c r="X2568" t="s">
        <v>218</v>
      </c>
      <c r="Z2568" t="s">
        <v>219</v>
      </c>
      <c r="AC2568">
        <v>0</v>
      </c>
      <c r="AE2568">
        <v>0</v>
      </c>
      <c r="AI2568" t="s">
        <v>220</v>
      </c>
      <c r="AJ2568" t="s">
        <v>221</v>
      </c>
      <c r="AK2568" s="15">
        <v>28946</v>
      </c>
      <c r="AL2568">
        <v>6197.44</v>
      </c>
      <c r="AM2568">
        <f t="shared" si="120"/>
        <v>67</v>
      </c>
      <c r="AN2568" t="str">
        <f t="shared" si="121"/>
        <v>64-68</v>
      </c>
      <c r="AO2568" t="str">
        <f t="shared" si="122"/>
        <v>6.000 a 7.999</v>
      </c>
    </row>
    <row r="2569" spans="1:41" x14ac:dyDescent="0.25">
      <c r="A2569" t="s">
        <v>8656</v>
      </c>
      <c r="B2569" t="s">
        <v>207</v>
      </c>
      <c r="C2569">
        <v>1435412</v>
      </c>
      <c r="D2569">
        <v>1095770780</v>
      </c>
      <c r="E2569" t="s">
        <v>8657</v>
      </c>
      <c r="F2569" t="s">
        <v>209</v>
      </c>
      <c r="G2569" t="s">
        <v>8658</v>
      </c>
      <c r="H2569" t="s">
        <v>225</v>
      </c>
      <c r="I2569" t="s">
        <v>212</v>
      </c>
      <c r="K2569" t="s">
        <v>514</v>
      </c>
      <c r="L2569" t="s">
        <v>1269</v>
      </c>
      <c r="M2569">
        <v>254</v>
      </c>
      <c r="N2569" t="s">
        <v>319</v>
      </c>
      <c r="O2569" t="s">
        <v>215</v>
      </c>
      <c r="P2569">
        <v>944</v>
      </c>
      <c r="Q2569" t="s">
        <v>313</v>
      </c>
      <c r="R2569" t="s">
        <v>215</v>
      </c>
      <c r="T2569" t="s">
        <v>217</v>
      </c>
      <c r="U2569" t="s">
        <v>9756</v>
      </c>
      <c r="V2569">
        <v>4</v>
      </c>
      <c r="W2569">
        <v>12</v>
      </c>
      <c r="X2569" t="s">
        <v>218</v>
      </c>
      <c r="Z2569" t="s">
        <v>219</v>
      </c>
      <c r="AC2569">
        <v>0</v>
      </c>
      <c r="AE2569">
        <v>0</v>
      </c>
      <c r="AI2569" t="s">
        <v>220</v>
      </c>
      <c r="AJ2569" t="s">
        <v>221</v>
      </c>
      <c r="AK2569" s="15">
        <v>37958</v>
      </c>
      <c r="AL2569">
        <v>9285.52</v>
      </c>
      <c r="AM2569">
        <f t="shared" si="120"/>
        <v>54</v>
      </c>
      <c r="AN2569" t="str">
        <f t="shared" si="121"/>
        <v>54-58</v>
      </c>
      <c r="AO2569" t="str">
        <f t="shared" si="122"/>
        <v>8.000 a 9.999</v>
      </c>
    </row>
    <row r="2570" spans="1:41" x14ac:dyDescent="0.25">
      <c r="A2570" t="s">
        <v>8659</v>
      </c>
      <c r="B2570" t="s">
        <v>207</v>
      </c>
      <c r="C2570">
        <v>410877</v>
      </c>
      <c r="D2570">
        <v>26659760644</v>
      </c>
      <c r="E2570" t="s">
        <v>4528</v>
      </c>
      <c r="F2570" t="s">
        <v>233</v>
      </c>
      <c r="G2570" t="s">
        <v>8660</v>
      </c>
      <c r="H2570" t="s">
        <v>225</v>
      </c>
      <c r="I2570" t="s">
        <v>212</v>
      </c>
      <c r="K2570" t="s">
        <v>213</v>
      </c>
      <c r="L2570" t="s">
        <v>8661</v>
      </c>
      <c r="M2570">
        <v>1244</v>
      </c>
      <c r="N2570" t="s">
        <v>493</v>
      </c>
      <c r="O2570" t="s">
        <v>215</v>
      </c>
      <c r="P2570">
        <v>340</v>
      </c>
      <c r="Q2570" t="s">
        <v>670</v>
      </c>
      <c r="R2570" t="s">
        <v>215</v>
      </c>
      <c r="T2570" t="s">
        <v>217</v>
      </c>
      <c r="U2570" t="s">
        <v>9755</v>
      </c>
      <c r="V2570">
        <v>4</v>
      </c>
      <c r="W2570">
        <v>16</v>
      </c>
      <c r="X2570" t="s">
        <v>218</v>
      </c>
      <c r="Z2570" t="s">
        <v>219</v>
      </c>
      <c r="AC2570">
        <v>0</v>
      </c>
      <c r="AE2570">
        <v>0</v>
      </c>
      <c r="AI2570" t="s">
        <v>220</v>
      </c>
      <c r="AJ2570" t="s">
        <v>221</v>
      </c>
      <c r="AK2570" s="15">
        <v>29160</v>
      </c>
      <c r="AL2570">
        <v>8112.6</v>
      </c>
      <c r="AM2570">
        <f t="shared" si="120"/>
        <v>64</v>
      </c>
      <c r="AN2570" t="str">
        <f t="shared" si="121"/>
        <v>64-68</v>
      </c>
      <c r="AO2570" t="str">
        <f t="shared" si="122"/>
        <v>8.000 a 9.999</v>
      </c>
    </row>
    <row r="2571" spans="1:41" x14ac:dyDescent="0.25">
      <c r="A2571" t="s">
        <v>8662</v>
      </c>
      <c r="B2571" t="s">
        <v>207</v>
      </c>
      <c r="C2571">
        <v>1325067</v>
      </c>
      <c r="D2571">
        <v>3956795679</v>
      </c>
      <c r="E2571" t="s">
        <v>8663</v>
      </c>
      <c r="F2571" t="s">
        <v>209</v>
      </c>
      <c r="G2571" t="s">
        <v>8664</v>
      </c>
      <c r="H2571" t="s">
        <v>287</v>
      </c>
      <c r="I2571" t="s">
        <v>212</v>
      </c>
      <c r="K2571" t="s">
        <v>213</v>
      </c>
      <c r="M2571">
        <v>413</v>
      </c>
      <c r="N2571" t="s">
        <v>8665</v>
      </c>
      <c r="O2571" t="s">
        <v>215</v>
      </c>
      <c r="P2571">
        <v>410</v>
      </c>
      <c r="Q2571" t="s">
        <v>1567</v>
      </c>
      <c r="R2571" t="s">
        <v>215</v>
      </c>
      <c r="T2571" t="s">
        <v>252</v>
      </c>
      <c r="U2571" t="s">
        <v>9755</v>
      </c>
      <c r="V2571">
        <v>4</v>
      </c>
      <c r="W2571">
        <v>5</v>
      </c>
      <c r="X2571" t="s">
        <v>218</v>
      </c>
      <c r="Z2571" t="s">
        <v>219</v>
      </c>
      <c r="AC2571">
        <v>0</v>
      </c>
      <c r="AE2571">
        <v>0</v>
      </c>
      <c r="AI2571" t="s">
        <v>220</v>
      </c>
      <c r="AJ2571" t="s">
        <v>221</v>
      </c>
      <c r="AK2571" s="15">
        <v>42263</v>
      </c>
      <c r="AL2571">
        <v>4100.79</v>
      </c>
      <c r="AM2571">
        <f t="shared" si="120"/>
        <v>44</v>
      </c>
      <c r="AN2571" t="str">
        <f t="shared" si="121"/>
        <v>44-48</v>
      </c>
      <c r="AO2571" t="str">
        <f t="shared" si="122"/>
        <v>4.000 a 5.999</v>
      </c>
    </row>
    <row r="2572" spans="1:41" x14ac:dyDescent="0.25">
      <c r="A2572" t="s">
        <v>8666</v>
      </c>
      <c r="B2572" t="s">
        <v>207</v>
      </c>
      <c r="C2572">
        <v>2327254</v>
      </c>
      <c r="D2572">
        <v>9403245638</v>
      </c>
      <c r="E2572" t="s">
        <v>3069</v>
      </c>
      <c r="F2572" t="s">
        <v>209</v>
      </c>
      <c r="G2572" t="s">
        <v>8667</v>
      </c>
      <c r="H2572" t="s">
        <v>225</v>
      </c>
      <c r="I2572" t="s">
        <v>212</v>
      </c>
      <c r="K2572" t="s">
        <v>213</v>
      </c>
      <c r="M2572">
        <v>836</v>
      </c>
      <c r="N2572" t="s">
        <v>8668</v>
      </c>
      <c r="O2572" t="s">
        <v>215</v>
      </c>
      <c r="P2572">
        <v>395</v>
      </c>
      <c r="Q2572" t="s">
        <v>448</v>
      </c>
      <c r="R2572" t="s">
        <v>215</v>
      </c>
      <c r="S2572" t="s">
        <v>2042</v>
      </c>
      <c r="T2572" t="s">
        <v>217</v>
      </c>
      <c r="U2572" t="s">
        <v>9755</v>
      </c>
      <c r="V2572">
        <v>4</v>
      </c>
      <c r="W2572">
        <v>5</v>
      </c>
      <c r="X2572" t="s">
        <v>218</v>
      </c>
      <c r="Z2572" t="s">
        <v>219</v>
      </c>
      <c r="AC2572">
        <v>0</v>
      </c>
      <c r="AE2572">
        <v>0</v>
      </c>
      <c r="AI2572" t="s">
        <v>220</v>
      </c>
      <c r="AJ2572" t="s">
        <v>221</v>
      </c>
      <c r="AK2572" s="15">
        <v>42564</v>
      </c>
      <c r="AL2572">
        <v>4260.71</v>
      </c>
      <c r="AM2572">
        <f t="shared" si="120"/>
        <v>32</v>
      </c>
      <c r="AN2572" t="str">
        <f t="shared" si="121"/>
        <v>29-33</v>
      </c>
      <c r="AO2572" t="str">
        <f t="shared" si="122"/>
        <v>4.000 a 5.999</v>
      </c>
    </row>
    <row r="2573" spans="1:41" x14ac:dyDescent="0.25">
      <c r="A2573" t="s">
        <v>8669</v>
      </c>
      <c r="B2573" t="s">
        <v>239</v>
      </c>
      <c r="C2573">
        <v>1362666</v>
      </c>
      <c r="D2573">
        <v>61920410678</v>
      </c>
      <c r="E2573" t="s">
        <v>7178</v>
      </c>
      <c r="F2573" t="s">
        <v>209</v>
      </c>
      <c r="G2573" t="s">
        <v>8670</v>
      </c>
      <c r="H2573" t="s">
        <v>225</v>
      </c>
      <c r="I2573" t="s">
        <v>212</v>
      </c>
      <c r="K2573" t="s">
        <v>213</v>
      </c>
      <c r="L2573" t="s">
        <v>235</v>
      </c>
      <c r="M2573">
        <v>767</v>
      </c>
      <c r="N2573" t="s">
        <v>1064</v>
      </c>
      <c r="O2573" t="s">
        <v>283</v>
      </c>
      <c r="P2573">
        <v>746</v>
      </c>
      <c r="Q2573" t="s">
        <v>289</v>
      </c>
      <c r="R2573" t="s">
        <v>283</v>
      </c>
      <c r="T2573" t="s">
        <v>230</v>
      </c>
      <c r="U2573" t="s">
        <v>9756</v>
      </c>
      <c r="V2573">
        <v>4</v>
      </c>
      <c r="W2573">
        <v>13</v>
      </c>
      <c r="X2573" t="s">
        <v>218</v>
      </c>
      <c r="Z2573" t="s">
        <v>219</v>
      </c>
      <c r="AC2573">
        <v>0</v>
      </c>
      <c r="AE2573">
        <v>0</v>
      </c>
      <c r="AI2573" t="s">
        <v>220</v>
      </c>
      <c r="AJ2573" t="s">
        <v>347</v>
      </c>
      <c r="AK2573" s="15">
        <v>37530</v>
      </c>
      <c r="AL2573">
        <v>16348.04</v>
      </c>
      <c r="AM2573">
        <f t="shared" si="120"/>
        <v>56</v>
      </c>
      <c r="AN2573" t="str">
        <f t="shared" si="121"/>
        <v>54-58</v>
      </c>
      <c r="AO2573" t="str">
        <f t="shared" si="122"/>
        <v>16.000 a 17.999</v>
      </c>
    </row>
    <row r="2574" spans="1:41" x14ac:dyDescent="0.25">
      <c r="A2574" t="s">
        <v>8671</v>
      </c>
      <c r="B2574" t="s">
        <v>239</v>
      </c>
      <c r="C2574">
        <v>1440378</v>
      </c>
      <c r="D2574">
        <v>83619445672</v>
      </c>
      <c r="E2574" t="s">
        <v>8672</v>
      </c>
      <c r="F2574" t="s">
        <v>209</v>
      </c>
      <c r="G2574" t="s">
        <v>8673</v>
      </c>
      <c r="H2574" t="s">
        <v>225</v>
      </c>
      <c r="I2574" t="s">
        <v>212</v>
      </c>
      <c r="K2574" t="s">
        <v>213</v>
      </c>
      <c r="L2574" t="s">
        <v>637</v>
      </c>
      <c r="M2574">
        <v>495</v>
      </c>
      <c r="N2574" t="s">
        <v>257</v>
      </c>
      <c r="O2574" t="s">
        <v>244</v>
      </c>
      <c r="P2574">
        <v>211</v>
      </c>
      <c r="Q2574" t="s">
        <v>245</v>
      </c>
      <c r="R2574" t="s">
        <v>244</v>
      </c>
      <c r="T2574" t="s">
        <v>290</v>
      </c>
      <c r="U2574" t="s">
        <v>9755</v>
      </c>
      <c r="V2574">
        <v>4</v>
      </c>
      <c r="W2574">
        <v>12</v>
      </c>
      <c r="X2574" t="s">
        <v>218</v>
      </c>
      <c r="Z2574" t="s">
        <v>219</v>
      </c>
      <c r="AC2574">
        <v>0</v>
      </c>
      <c r="AE2574">
        <v>0</v>
      </c>
      <c r="AI2574" t="s">
        <v>220</v>
      </c>
      <c r="AJ2574" t="s">
        <v>221</v>
      </c>
      <c r="AK2574" s="15">
        <v>38012</v>
      </c>
      <c r="AL2574">
        <v>5879.99</v>
      </c>
      <c r="AM2574">
        <f t="shared" si="120"/>
        <v>52</v>
      </c>
      <c r="AN2574" t="str">
        <f t="shared" si="121"/>
        <v>49-53</v>
      </c>
      <c r="AO2574" t="str">
        <f t="shared" si="122"/>
        <v>4.000 a 5.999</v>
      </c>
    </row>
    <row r="2575" spans="1:41" x14ac:dyDescent="0.25">
      <c r="A2575" t="s">
        <v>8674</v>
      </c>
      <c r="B2575" t="s">
        <v>239</v>
      </c>
      <c r="C2575">
        <v>3155506</v>
      </c>
      <c r="D2575">
        <v>55889654691</v>
      </c>
      <c r="E2575" t="s">
        <v>8675</v>
      </c>
      <c r="F2575" t="s">
        <v>209</v>
      </c>
      <c r="G2575" t="s">
        <v>8676</v>
      </c>
      <c r="H2575" t="s">
        <v>225</v>
      </c>
      <c r="I2575" t="s">
        <v>212</v>
      </c>
      <c r="K2575" t="s">
        <v>295</v>
      </c>
      <c r="M2575">
        <v>771</v>
      </c>
      <c r="N2575" t="s">
        <v>303</v>
      </c>
      <c r="O2575" t="s">
        <v>283</v>
      </c>
      <c r="P2575">
        <v>746</v>
      </c>
      <c r="Q2575" t="s">
        <v>289</v>
      </c>
      <c r="R2575" t="s">
        <v>283</v>
      </c>
      <c r="T2575" t="s">
        <v>217</v>
      </c>
      <c r="U2575" t="s">
        <v>9756</v>
      </c>
      <c r="V2575">
        <v>1</v>
      </c>
      <c r="W2575">
        <v>3</v>
      </c>
      <c r="X2575" t="s">
        <v>218</v>
      </c>
      <c r="Z2575" t="s">
        <v>219</v>
      </c>
      <c r="AC2575">
        <v>0</v>
      </c>
      <c r="AE2575">
        <v>0</v>
      </c>
      <c r="AI2575" t="s">
        <v>220</v>
      </c>
      <c r="AJ2575" t="s">
        <v>304</v>
      </c>
      <c r="AK2575" s="15">
        <v>43775</v>
      </c>
      <c r="AL2575">
        <v>6515.99</v>
      </c>
      <c r="AM2575">
        <f t="shared" si="120"/>
        <v>55</v>
      </c>
      <c r="AN2575" t="str">
        <f t="shared" si="121"/>
        <v>54-58</v>
      </c>
      <c r="AO2575" t="str">
        <f t="shared" si="122"/>
        <v>6.000 a 7.999</v>
      </c>
    </row>
    <row r="2576" spans="1:41" x14ac:dyDescent="0.25">
      <c r="A2576" t="s">
        <v>8677</v>
      </c>
      <c r="B2576" t="s">
        <v>239</v>
      </c>
      <c r="C2576">
        <v>1455403</v>
      </c>
      <c r="D2576">
        <v>14126639896</v>
      </c>
      <c r="E2576" t="s">
        <v>8678</v>
      </c>
      <c r="F2576" t="s">
        <v>209</v>
      </c>
      <c r="G2576" t="s">
        <v>8679</v>
      </c>
      <c r="H2576" t="s">
        <v>225</v>
      </c>
      <c r="I2576" t="s">
        <v>212</v>
      </c>
      <c r="K2576" t="s">
        <v>317</v>
      </c>
      <c r="L2576" t="s">
        <v>8680</v>
      </c>
      <c r="M2576">
        <v>771</v>
      </c>
      <c r="N2576" t="s">
        <v>303</v>
      </c>
      <c r="O2576" t="s">
        <v>283</v>
      </c>
      <c r="P2576">
        <v>746</v>
      </c>
      <c r="Q2576" t="s">
        <v>289</v>
      </c>
      <c r="R2576" t="s">
        <v>283</v>
      </c>
      <c r="T2576" t="s">
        <v>263</v>
      </c>
      <c r="U2576" t="s">
        <v>9756</v>
      </c>
      <c r="V2576">
        <v>4</v>
      </c>
      <c r="W2576">
        <v>12</v>
      </c>
      <c r="X2576" t="s">
        <v>218</v>
      </c>
      <c r="Z2576" t="s">
        <v>219</v>
      </c>
      <c r="AC2576">
        <v>0</v>
      </c>
      <c r="AE2576">
        <v>0</v>
      </c>
      <c r="AI2576" t="s">
        <v>220</v>
      </c>
      <c r="AJ2576" t="s">
        <v>304</v>
      </c>
      <c r="AK2576" s="15">
        <v>38139</v>
      </c>
      <c r="AL2576">
        <v>13400.39</v>
      </c>
      <c r="AM2576">
        <f t="shared" si="120"/>
        <v>55</v>
      </c>
      <c r="AN2576" t="str">
        <f t="shared" si="121"/>
        <v>54-58</v>
      </c>
      <c r="AO2576" t="str">
        <f t="shared" si="122"/>
        <v>12.000 a 13.999</v>
      </c>
    </row>
    <row r="2577" spans="1:41" x14ac:dyDescent="0.25">
      <c r="A2577" t="s">
        <v>8681</v>
      </c>
      <c r="B2577" t="s">
        <v>207</v>
      </c>
      <c r="C2577">
        <v>1672882</v>
      </c>
      <c r="D2577">
        <v>48105619687</v>
      </c>
      <c r="E2577" t="s">
        <v>8682</v>
      </c>
      <c r="F2577" t="s">
        <v>209</v>
      </c>
      <c r="G2577" t="s">
        <v>8683</v>
      </c>
      <c r="H2577" t="s">
        <v>225</v>
      </c>
      <c r="I2577" t="s">
        <v>212</v>
      </c>
      <c r="K2577" t="s">
        <v>213</v>
      </c>
      <c r="L2577" t="s">
        <v>261</v>
      </c>
      <c r="M2577">
        <v>60</v>
      </c>
      <c r="N2577" t="s">
        <v>481</v>
      </c>
      <c r="O2577" t="s">
        <v>215</v>
      </c>
      <c r="P2577">
        <v>807</v>
      </c>
      <c r="Q2577" t="s">
        <v>1230</v>
      </c>
      <c r="R2577" t="s">
        <v>215</v>
      </c>
      <c r="T2577" t="s">
        <v>217</v>
      </c>
      <c r="U2577" t="s">
        <v>9755</v>
      </c>
      <c r="V2577">
        <v>4</v>
      </c>
      <c r="W2577">
        <v>9</v>
      </c>
      <c r="X2577" t="s">
        <v>218</v>
      </c>
      <c r="Z2577" t="s">
        <v>219</v>
      </c>
      <c r="AC2577">
        <v>0</v>
      </c>
      <c r="AE2577">
        <v>0</v>
      </c>
      <c r="AI2577" t="s">
        <v>220</v>
      </c>
      <c r="AJ2577" t="s">
        <v>221</v>
      </c>
      <c r="AK2577" s="15">
        <v>39835</v>
      </c>
      <c r="AL2577">
        <v>4845.54</v>
      </c>
      <c r="AM2577">
        <f t="shared" si="120"/>
        <v>60</v>
      </c>
      <c r="AN2577" t="str">
        <f t="shared" si="121"/>
        <v>59-63</v>
      </c>
      <c r="AO2577" t="str">
        <f t="shared" si="122"/>
        <v>4.000 a 5.999</v>
      </c>
    </row>
    <row r="2578" spans="1:41" x14ac:dyDescent="0.25">
      <c r="A2578" t="s">
        <v>8684</v>
      </c>
      <c r="B2578" t="s">
        <v>239</v>
      </c>
      <c r="C2578">
        <v>1123556</v>
      </c>
      <c r="D2578">
        <v>55729371691</v>
      </c>
      <c r="E2578" t="s">
        <v>8685</v>
      </c>
      <c r="F2578" t="s">
        <v>209</v>
      </c>
      <c r="G2578" t="s">
        <v>8686</v>
      </c>
      <c r="H2578" t="s">
        <v>335</v>
      </c>
      <c r="I2578" t="s">
        <v>212</v>
      </c>
      <c r="K2578" t="s">
        <v>213</v>
      </c>
      <c r="L2578" t="s">
        <v>261</v>
      </c>
      <c r="M2578">
        <v>486</v>
      </c>
      <c r="N2578" t="s">
        <v>2061</v>
      </c>
      <c r="O2578" t="s">
        <v>244</v>
      </c>
      <c r="P2578">
        <v>211</v>
      </c>
      <c r="Q2578" t="s">
        <v>245</v>
      </c>
      <c r="R2578" t="s">
        <v>244</v>
      </c>
      <c r="T2578" t="s">
        <v>290</v>
      </c>
      <c r="U2578" t="s">
        <v>9755</v>
      </c>
      <c r="V2578">
        <v>4</v>
      </c>
      <c r="W2578">
        <v>16</v>
      </c>
      <c r="X2578" t="s">
        <v>218</v>
      </c>
      <c r="Z2578" t="s">
        <v>219</v>
      </c>
      <c r="AB2578" t="s">
        <v>320</v>
      </c>
      <c r="AC2578">
        <v>0</v>
      </c>
      <c r="AE2578">
        <v>0</v>
      </c>
      <c r="AG2578" t="s">
        <v>8687</v>
      </c>
      <c r="AH2578" t="s">
        <v>1866</v>
      </c>
      <c r="AI2578" t="s">
        <v>220</v>
      </c>
      <c r="AJ2578" t="s">
        <v>221</v>
      </c>
      <c r="AK2578" s="15">
        <v>34713</v>
      </c>
      <c r="AL2578">
        <v>6099.61</v>
      </c>
      <c r="AM2578">
        <f t="shared" si="120"/>
        <v>56</v>
      </c>
      <c r="AN2578" t="str">
        <f t="shared" si="121"/>
        <v>54-58</v>
      </c>
      <c r="AO2578" t="str">
        <f t="shared" si="122"/>
        <v>6.000 a 7.999</v>
      </c>
    </row>
    <row r="2579" spans="1:41" x14ac:dyDescent="0.25">
      <c r="A2579" t="s">
        <v>8688</v>
      </c>
      <c r="B2579" t="s">
        <v>239</v>
      </c>
      <c r="C2579">
        <v>1123535</v>
      </c>
      <c r="D2579">
        <v>57475059120</v>
      </c>
      <c r="E2579" t="s">
        <v>8689</v>
      </c>
      <c r="F2579" t="s">
        <v>209</v>
      </c>
      <c r="G2579" t="s">
        <v>5952</v>
      </c>
      <c r="H2579" t="s">
        <v>211</v>
      </c>
      <c r="I2579" t="s">
        <v>212</v>
      </c>
      <c r="K2579" t="s">
        <v>242</v>
      </c>
      <c r="L2579" t="s">
        <v>3061</v>
      </c>
      <c r="M2579">
        <v>212</v>
      </c>
      <c r="N2579" t="s">
        <v>1668</v>
      </c>
      <c r="O2579" t="s">
        <v>244</v>
      </c>
      <c r="P2579">
        <v>211</v>
      </c>
      <c r="Q2579" t="s">
        <v>245</v>
      </c>
      <c r="R2579" t="s">
        <v>244</v>
      </c>
      <c r="T2579" t="s">
        <v>771</v>
      </c>
      <c r="U2579" t="s">
        <v>9754</v>
      </c>
      <c r="V2579">
        <v>4</v>
      </c>
      <c r="W2579">
        <v>16</v>
      </c>
      <c r="X2579" t="s">
        <v>218</v>
      </c>
      <c r="Z2579" t="s">
        <v>219</v>
      </c>
      <c r="AC2579">
        <v>0</v>
      </c>
      <c r="AE2579">
        <v>0</v>
      </c>
      <c r="AI2579" t="s">
        <v>220</v>
      </c>
      <c r="AJ2579" t="s">
        <v>221</v>
      </c>
      <c r="AK2579" s="15">
        <v>34715</v>
      </c>
      <c r="AL2579">
        <v>7674.3</v>
      </c>
      <c r="AM2579">
        <f t="shared" si="120"/>
        <v>49</v>
      </c>
      <c r="AN2579" t="str">
        <f t="shared" si="121"/>
        <v>49-53</v>
      </c>
      <c r="AO2579" t="str">
        <f t="shared" si="122"/>
        <v>6.000 a 7.999</v>
      </c>
    </row>
    <row r="2580" spans="1:41" x14ac:dyDescent="0.25">
      <c r="A2580" t="s">
        <v>8690</v>
      </c>
      <c r="B2580" t="s">
        <v>239</v>
      </c>
      <c r="C2580">
        <v>1435570</v>
      </c>
      <c r="D2580">
        <v>2912303699</v>
      </c>
      <c r="E2580" t="s">
        <v>8691</v>
      </c>
      <c r="F2580" t="s">
        <v>209</v>
      </c>
      <c r="G2580" t="s">
        <v>8692</v>
      </c>
      <c r="H2580" t="s">
        <v>335</v>
      </c>
      <c r="I2580" t="s">
        <v>212</v>
      </c>
      <c r="K2580" t="s">
        <v>213</v>
      </c>
      <c r="L2580" t="s">
        <v>618</v>
      </c>
      <c r="M2580">
        <v>491</v>
      </c>
      <c r="N2580" t="s">
        <v>935</v>
      </c>
      <c r="O2580" t="s">
        <v>244</v>
      </c>
      <c r="P2580">
        <v>211</v>
      </c>
      <c r="Q2580" t="s">
        <v>245</v>
      </c>
      <c r="R2580" t="s">
        <v>244</v>
      </c>
      <c r="T2580" t="s">
        <v>771</v>
      </c>
      <c r="U2580" t="s">
        <v>9754</v>
      </c>
      <c r="V2580">
        <v>3</v>
      </c>
      <c r="W2580">
        <v>12</v>
      </c>
      <c r="X2580" t="s">
        <v>218</v>
      </c>
      <c r="Z2580" t="s">
        <v>219</v>
      </c>
      <c r="AC2580">
        <v>0</v>
      </c>
      <c r="AE2580">
        <v>0</v>
      </c>
      <c r="AI2580" t="s">
        <v>220</v>
      </c>
      <c r="AJ2580" t="s">
        <v>221</v>
      </c>
      <c r="AK2580" s="15">
        <v>37959</v>
      </c>
      <c r="AL2580">
        <v>8145.26</v>
      </c>
      <c r="AM2580">
        <f t="shared" si="120"/>
        <v>48</v>
      </c>
      <c r="AN2580" t="str">
        <f t="shared" si="121"/>
        <v>44-48</v>
      </c>
      <c r="AO2580" t="str">
        <f t="shared" si="122"/>
        <v>8.000 a 9.999</v>
      </c>
    </row>
    <row r="2581" spans="1:41" x14ac:dyDescent="0.25">
      <c r="A2581" t="s">
        <v>8693</v>
      </c>
      <c r="B2581" t="s">
        <v>239</v>
      </c>
      <c r="C2581">
        <v>1439915</v>
      </c>
      <c r="D2581">
        <v>81865465615</v>
      </c>
      <c r="E2581" t="s">
        <v>720</v>
      </c>
      <c r="F2581" t="s">
        <v>209</v>
      </c>
      <c r="G2581" t="s">
        <v>8694</v>
      </c>
      <c r="H2581" t="s">
        <v>225</v>
      </c>
      <c r="I2581" t="s">
        <v>212</v>
      </c>
      <c r="K2581" t="s">
        <v>213</v>
      </c>
      <c r="L2581" t="s">
        <v>3796</v>
      </c>
      <c r="M2581">
        <v>483</v>
      </c>
      <c r="N2581" t="s">
        <v>562</v>
      </c>
      <c r="O2581" t="s">
        <v>244</v>
      </c>
      <c r="P2581">
        <v>211</v>
      </c>
      <c r="Q2581" t="s">
        <v>245</v>
      </c>
      <c r="R2581" t="s">
        <v>244</v>
      </c>
      <c r="T2581" t="s">
        <v>217</v>
      </c>
      <c r="U2581" t="s">
        <v>9755</v>
      </c>
      <c r="V2581">
        <v>4</v>
      </c>
      <c r="W2581">
        <v>12</v>
      </c>
      <c r="X2581" t="s">
        <v>218</v>
      </c>
      <c r="Z2581" t="s">
        <v>219</v>
      </c>
      <c r="AC2581">
        <v>0</v>
      </c>
      <c r="AE2581">
        <v>0</v>
      </c>
      <c r="AI2581" t="s">
        <v>220</v>
      </c>
      <c r="AJ2581" t="s">
        <v>221</v>
      </c>
      <c r="AK2581" s="15">
        <v>38002</v>
      </c>
      <c r="AL2581">
        <v>12681.15</v>
      </c>
      <c r="AM2581">
        <f t="shared" si="120"/>
        <v>57</v>
      </c>
      <c r="AN2581" t="str">
        <f t="shared" si="121"/>
        <v>54-58</v>
      </c>
      <c r="AO2581" t="str">
        <f t="shared" si="122"/>
        <v>12.000 a 13.999</v>
      </c>
    </row>
    <row r="2582" spans="1:41" x14ac:dyDescent="0.25">
      <c r="A2582" t="s">
        <v>8695</v>
      </c>
      <c r="B2582" t="s">
        <v>207</v>
      </c>
      <c r="C2582">
        <v>1006221</v>
      </c>
      <c r="D2582">
        <v>8134117694</v>
      </c>
      <c r="E2582" t="s">
        <v>8696</v>
      </c>
      <c r="F2582" t="s">
        <v>209</v>
      </c>
      <c r="G2582" t="s">
        <v>8697</v>
      </c>
      <c r="H2582" t="s">
        <v>211</v>
      </c>
      <c r="I2582" t="s">
        <v>212</v>
      </c>
      <c r="K2582" t="s">
        <v>213</v>
      </c>
      <c r="M2582">
        <v>314</v>
      </c>
      <c r="N2582" t="s">
        <v>641</v>
      </c>
      <c r="O2582" t="s">
        <v>362</v>
      </c>
      <c r="P2582">
        <v>314</v>
      </c>
      <c r="Q2582" t="s">
        <v>641</v>
      </c>
      <c r="R2582" t="s">
        <v>362</v>
      </c>
      <c r="T2582" t="s">
        <v>230</v>
      </c>
      <c r="U2582" t="s">
        <v>9756</v>
      </c>
      <c r="V2582">
        <v>4</v>
      </c>
      <c r="W2582">
        <v>5</v>
      </c>
      <c r="X2582" t="s">
        <v>218</v>
      </c>
      <c r="Z2582" t="s">
        <v>219</v>
      </c>
      <c r="AC2582">
        <v>0</v>
      </c>
      <c r="AE2582">
        <v>0</v>
      </c>
      <c r="AI2582" t="s">
        <v>220</v>
      </c>
      <c r="AJ2582" t="s">
        <v>221</v>
      </c>
      <c r="AK2582" s="15">
        <v>42657</v>
      </c>
      <c r="AL2582">
        <v>17705.14</v>
      </c>
      <c r="AM2582">
        <f t="shared" si="120"/>
        <v>35</v>
      </c>
      <c r="AN2582" t="str">
        <f t="shared" si="121"/>
        <v>34-38</v>
      </c>
      <c r="AO2582" t="str">
        <f t="shared" si="122"/>
        <v>16.000 a 17.999</v>
      </c>
    </row>
    <row r="2583" spans="1:41" x14ac:dyDescent="0.25">
      <c r="A2583" t="s">
        <v>8698</v>
      </c>
      <c r="B2583" t="s">
        <v>207</v>
      </c>
      <c r="C2583">
        <v>1123350</v>
      </c>
      <c r="D2583">
        <v>418659605</v>
      </c>
      <c r="E2583" t="s">
        <v>8699</v>
      </c>
      <c r="F2583" t="s">
        <v>209</v>
      </c>
      <c r="G2583" t="s">
        <v>8700</v>
      </c>
      <c r="H2583" t="s">
        <v>225</v>
      </c>
      <c r="I2583" t="s">
        <v>212</v>
      </c>
      <c r="K2583" t="s">
        <v>213</v>
      </c>
      <c r="L2583" t="s">
        <v>261</v>
      </c>
      <c r="M2583">
        <v>46</v>
      </c>
      <c r="N2583" t="s">
        <v>271</v>
      </c>
      <c r="O2583" t="s">
        <v>228</v>
      </c>
      <c r="P2583">
        <v>29</v>
      </c>
      <c r="Q2583" t="s">
        <v>229</v>
      </c>
      <c r="R2583" t="s">
        <v>215</v>
      </c>
      <c r="T2583" t="s">
        <v>252</v>
      </c>
      <c r="U2583" t="s">
        <v>9754</v>
      </c>
      <c r="V2583">
        <v>4</v>
      </c>
      <c r="W2583">
        <v>16</v>
      </c>
      <c r="X2583" t="s">
        <v>218</v>
      </c>
      <c r="Z2583" t="s">
        <v>219</v>
      </c>
      <c r="AC2583">
        <v>0</v>
      </c>
      <c r="AE2583">
        <v>0</v>
      </c>
      <c r="AI2583" t="s">
        <v>220</v>
      </c>
      <c r="AJ2583" t="s">
        <v>221</v>
      </c>
      <c r="AK2583" s="15">
        <v>34683</v>
      </c>
      <c r="AL2583">
        <v>10253.48</v>
      </c>
      <c r="AM2583">
        <f t="shared" si="120"/>
        <v>48</v>
      </c>
      <c r="AN2583" t="str">
        <f t="shared" si="121"/>
        <v>44-48</v>
      </c>
      <c r="AO2583" t="str">
        <f t="shared" si="122"/>
        <v>10.000 a 11.999</v>
      </c>
    </row>
    <row r="2584" spans="1:41" x14ac:dyDescent="0.25">
      <c r="A2584" t="s">
        <v>8701</v>
      </c>
      <c r="B2584" t="s">
        <v>207</v>
      </c>
      <c r="C2584">
        <v>412906</v>
      </c>
      <c r="D2584">
        <v>58191178672</v>
      </c>
      <c r="E2584" t="s">
        <v>8702</v>
      </c>
      <c r="F2584" t="s">
        <v>209</v>
      </c>
      <c r="G2584" t="s">
        <v>8703</v>
      </c>
      <c r="H2584" t="s">
        <v>211</v>
      </c>
      <c r="I2584" t="s">
        <v>212</v>
      </c>
      <c r="K2584" t="s">
        <v>213</v>
      </c>
      <c r="L2584" t="s">
        <v>1324</v>
      </c>
      <c r="M2584">
        <v>723</v>
      </c>
      <c r="N2584" t="s">
        <v>1032</v>
      </c>
      <c r="O2584" t="s">
        <v>215</v>
      </c>
      <c r="P2584">
        <v>585</v>
      </c>
      <c r="Q2584" t="s">
        <v>1033</v>
      </c>
      <c r="R2584" t="s">
        <v>215</v>
      </c>
      <c r="T2584" t="s">
        <v>217</v>
      </c>
      <c r="U2584" t="s">
        <v>9754</v>
      </c>
      <c r="V2584">
        <v>4</v>
      </c>
      <c r="W2584">
        <v>16</v>
      </c>
      <c r="X2584" t="s">
        <v>218</v>
      </c>
      <c r="Z2584" t="s">
        <v>219</v>
      </c>
      <c r="AC2584">
        <v>0</v>
      </c>
      <c r="AE2584">
        <v>0</v>
      </c>
      <c r="AI2584" t="s">
        <v>220</v>
      </c>
      <c r="AJ2584" t="s">
        <v>221</v>
      </c>
      <c r="AK2584" s="15">
        <v>31961</v>
      </c>
      <c r="AL2584">
        <v>5480.9</v>
      </c>
      <c r="AM2584">
        <f t="shared" si="120"/>
        <v>55</v>
      </c>
      <c r="AN2584" t="str">
        <f t="shared" si="121"/>
        <v>54-58</v>
      </c>
      <c r="AO2584" t="str">
        <f t="shared" si="122"/>
        <v>4.000 a 5.999</v>
      </c>
    </row>
    <row r="2585" spans="1:41" x14ac:dyDescent="0.25">
      <c r="A2585" t="s">
        <v>8704</v>
      </c>
      <c r="B2585" t="s">
        <v>207</v>
      </c>
      <c r="C2585">
        <v>2220355</v>
      </c>
      <c r="D2585">
        <v>5031670614</v>
      </c>
      <c r="E2585" t="s">
        <v>8705</v>
      </c>
      <c r="F2585" t="s">
        <v>209</v>
      </c>
      <c r="G2585" t="s">
        <v>8706</v>
      </c>
      <c r="H2585" t="s">
        <v>211</v>
      </c>
      <c r="I2585" t="s">
        <v>212</v>
      </c>
      <c r="K2585" t="s">
        <v>213</v>
      </c>
      <c r="M2585">
        <v>305</v>
      </c>
      <c r="N2585" t="s">
        <v>407</v>
      </c>
      <c r="O2585" t="s">
        <v>362</v>
      </c>
      <c r="P2585">
        <v>305</v>
      </c>
      <c r="Q2585" t="s">
        <v>407</v>
      </c>
      <c r="R2585" t="s">
        <v>362</v>
      </c>
      <c r="T2585" t="s">
        <v>217</v>
      </c>
      <c r="U2585" t="s">
        <v>9754</v>
      </c>
      <c r="V2585">
        <v>4</v>
      </c>
      <c r="W2585">
        <v>6</v>
      </c>
      <c r="X2585" t="s">
        <v>218</v>
      </c>
      <c r="Z2585" t="s">
        <v>219</v>
      </c>
      <c r="AC2585">
        <v>0</v>
      </c>
      <c r="AE2585">
        <v>0</v>
      </c>
      <c r="AI2585" t="s">
        <v>220</v>
      </c>
      <c r="AJ2585" t="s">
        <v>221</v>
      </c>
      <c r="AK2585" s="15">
        <v>42110</v>
      </c>
      <c r="AL2585">
        <v>3434.01</v>
      </c>
      <c r="AM2585">
        <f t="shared" si="120"/>
        <v>42</v>
      </c>
      <c r="AN2585" t="str">
        <f t="shared" si="121"/>
        <v>39-43</v>
      </c>
      <c r="AO2585" t="str">
        <f t="shared" si="122"/>
        <v>2.000 a 3.999</v>
      </c>
    </row>
    <row r="2586" spans="1:41" x14ac:dyDescent="0.25">
      <c r="A2586" t="s">
        <v>8707</v>
      </c>
      <c r="B2586" t="s">
        <v>207</v>
      </c>
      <c r="C2586">
        <v>409475</v>
      </c>
      <c r="D2586">
        <v>32055781634</v>
      </c>
      <c r="E2586" t="s">
        <v>8708</v>
      </c>
      <c r="F2586" t="s">
        <v>233</v>
      </c>
      <c r="G2586" t="s">
        <v>8709</v>
      </c>
      <c r="H2586" t="s">
        <v>225</v>
      </c>
      <c r="I2586" t="s">
        <v>212</v>
      </c>
      <c r="K2586" t="s">
        <v>213</v>
      </c>
      <c r="L2586" t="s">
        <v>1165</v>
      </c>
      <c r="M2586">
        <v>4</v>
      </c>
      <c r="N2586" t="s">
        <v>262</v>
      </c>
      <c r="O2586" t="s">
        <v>215</v>
      </c>
      <c r="P2586">
        <v>410</v>
      </c>
      <c r="Q2586" t="s">
        <v>1567</v>
      </c>
      <c r="R2586" t="s">
        <v>215</v>
      </c>
      <c r="T2586" t="s">
        <v>217</v>
      </c>
      <c r="U2586" t="s">
        <v>9755</v>
      </c>
      <c r="V2586">
        <v>4</v>
      </c>
      <c r="W2586">
        <v>16</v>
      </c>
      <c r="X2586" t="s">
        <v>218</v>
      </c>
      <c r="Z2586" t="s">
        <v>219</v>
      </c>
      <c r="AC2586">
        <v>0</v>
      </c>
      <c r="AE2586">
        <v>0</v>
      </c>
      <c r="AI2586" t="s">
        <v>220</v>
      </c>
      <c r="AJ2586" t="s">
        <v>221</v>
      </c>
      <c r="AK2586" s="15">
        <v>28923</v>
      </c>
      <c r="AL2586">
        <v>9609.39</v>
      </c>
      <c r="AM2586">
        <f t="shared" si="120"/>
        <v>63</v>
      </c>
      <c r="AN2586" t="str">
        <f t="shared" si="121"/>
        <v>59-63</v>
      </c>
      <c r="AO2586" t="str">
        <f t="shared" si="122"/>
        <v>8.000 a 9.999</v>
      </c>
    </row>
    <row r="2587" spans="1:41" x14ac:dyDescent="0.25">
      <c r="A2587" t="s">
        <v>8710</v>
      </c>
      <c r="B2587" t="s">
        <v>239</v>
      </c>
      <c r="C2587">
        <v>412512</v>
      </c>
      <c r="D2587">
        <v>56069340604</v>
      </c>
      <c r="E2587" t="s">
        <v>8711</v>
      </c>
      <c r="F2587" t="s">
        <v>233</v>
      </c>
      <c r="G2587" t="s">
        <v>8712</v>
      </c>
      <c r="H2587" t="s">
        <v>211</v>
      </c>
      <c r="I2587" t="s">
        <v>212</v>
      </c>
      <c r="K2587" t="s">
        <v>213</v>
      </c>
      <c r="L2587" t="s">
        <v>534</v>
      </c>
      <c r="M2587">
        <v>481</v>
      </c>
      <c r="N2587" t="s">
        <v>542</v>
      </c>
      <c r="O2587" t="s">
        <v>244</v>
      </c>
      <c r="P2587">
        <v>211</v>
      </c>
      <c r="Q2587" t="s">
        <v>245</v>
      </c>
      <c r="R2587" t="s">
        <v>244</v>
      </c>
      <c r="T2587" t="s">
        <v>462</v>
      </c>
      <c r="U2587" t="s">
        <v>9754</v>
      </c>
      <c r="V2587">
        <v>1</v>
      </c>
      <c r="W2587">
        <v>16</v>
      </c>
      <c r="X2587" t="s">
        <v>218</v>
      </c>
      <c r="Z2587" t="s">
        <v>219</v>
      </c>
      <c r="AC2587">
        <v>0</v>
      </c>
      <c r="AE2587">
        <v>0</v>
      </c>
      <c r="AI2587" t="s">
        <v>220</v>
      </c>
      <c r="AJ2587" t="s">
        <v>221</v>
      </c>
      <c r="AK2587" s="15">
        <v>31231</v>
      </c>
      <c r="AL2587">
        <v>5043.8599999999997</v>
      </c>
      <c r="AM2587">
        <f t="shared" si="120"/>
        <v>57</v>
      </c>
      <c r="AN2587" t="str">
        <f t="shared" si="121"/>
        <v>54-58</v>
      </c>
      <c r="AO2587" t="str">
        <f t="shared" si="122"/>
        <v>4.000 a 5.999</v>
      </c>
    </row>
    <row r="2588" spans="1:41" x14ac:dyDescent="0.25">
      <c r="A2588" t="s">
        <v>8713</v>
      </c>
      <c r="B2588" t="s">
        <v>239</v>
      </c>
      <c r="C2588">
        <v>409863</v>
      </c>
      <c r="D2588">
        <v>48004600697</v>
      </c>
      <c r="E2588" t="s">
        <v>8714</v>
      </c>
      <c r="F2588" t="s">
        <v>233</v>
      </c>
      <c r="G2588" t="s">
        <v>8715</v>
      </c>
      <c r="H2588" t="s">
        <v>225</v>
      </c>
      <c r="I2588" t="s">
        <v>212</v>
      </c>
      <c r="K2588" t="s">
        <v>213</v>
      </c>
      <c r="L2588" t="s">
        <v>261</v>
      </c>
      <c r="M2588">
        <v>750</v>
      </c>
      <c r="N2588" t="s">
        <v>1639</v>
      </c>
      <c r="O2588" t="s">
        <v>283</v>
      </c>
      <c r="P2588">
        <v>743</v>
      </c>
      <c r="Q2588" t="s">
        <v>282</v>
      </c>
      <c r="R2588" t="s">
        <v>283</v>
      </c>
      <c r="T2588" t="s">
        <v>290</v>
      </c>
      <c r="U2588" t="s">
        <v>9755</v>
      </c>
      <c r="V2588">
        <v>4</v>
      </c>
      <c r="W2588">
        <v>16</v>
      </c>
      <c r="X2588" t="s">
        <v>218</v>
      </c>
      <c r="Z2588" t="s">
        <v>219</v>
      </c>
      <c r="AC2588">
        <v>0</v>
      </c>
      <c r="AE2588">
        <v>0</v>
      </c>
      <c r="AI2588" t="s">
        <v>220</v>
      </c>
      <c r="AJ2588" t="s">
        <v>221</v>
      </c>
      <c r="AK2588" s="15">
        <v>29891</v>
      </c>
      <c r="AL2588">
        <v>6401.82</v>
      </c>
      <c r="AM2588">
        <f t="shared" si="120"/>
        <v>62</v>
      </c>
      <c r="AN2588" t="str">
        <f t="shared" si="121"/>
        <v>59-63</v>
      </c>
      <c r="AO2588" t="str">
        <f t="shared" si="122"/>
        <v>6.000 a 7.999</v>
      </c>
    </row>
    <row r="2589" spans="1:41" x14ac:dyDescent="0.25">
      <c r="A2589" t="s">
        <v>8716</v>
      </c>
      <c r="B2589" t="s">
        <v>207</v>
      </c>
      <c r="C2589">
        <v>2144580</v>
      </c>
      <c r="D2589">
        <v>96660180630</v>
      </c>
      <c r="E2589" t="s">
        <v>8717</v>
      </c>
      <c r="F2589" t="s">
        <v>209</v>
      </c>
      <c r="G2589" t="s">
        <v>8718</v>
      </c>
      <c r="H2589" t="s">
        <v>225</v>
      </c>
      <c r="I2589" t="s">
        <v>212</v>
      </c>
      <c r="K2589" t="s">
        <v>213</v>
      </c>
      <c r="M2589">
        <v>821</v>
      </c>
      <c r="N2589" t="s">
        <v>8719</v>
      </c>
      <c r="O2589" t="s">
        <v>434</v>
      </c>
      <c r="P2589">
        <v>59</v>
      </c>
      <c r="Q2589" t="s">
        <v>251</v>
      </c>
      <c r="R2589" t="s">
        <v>215</v>
      </c>
      <c r="T2589" t="s">
        <v>217</v>
      </c>
      <c r="U2589" t="s">
        <v>9754</v>
      </c>
      <c r="V2589">
        <v>4</v>
      </c>
      <c r="W2589">
        <v>6</v>
      </c>
      <c r="X2589" t="s">
        <v>218</v>
      </c>
      <c r="Z2589" t="s">
        <v>219</v>
      </c>
      <c r="AC2589">
        <v>0</v>
      </c>
      <c r="AE2589">
        <v>0</v>
      </c>
      <c r="AI2589" t="s">
        <v>220</v>
      </c>
      <c r="AJ2589" t="s">
        <v>221</v>
      </c>
      <c r="AK2589" s="15">
        <v>41852</v>
      </c>
      <c r="AL2589">
        <v>3434.01</v>
      </c>
      <c r="AM2589">
        <f t="shared" si="120"/>
        <v>51</v>
      </c>
      <c r="AN2589" t="str">
        <f t="shared" si="121"/>
        <v>49-53</v>
      </c>
      <c r="AO2589" t="str">
        <f t="shared" si="122"/>
        <v>2.000 a 3.999</v>
      </c>
    </row>
    <row r="2590" spans="1:41" x14ac:dyDescent="0.25">
      <c r="A2590" t="s">
        <v>8720</v>
      </c>
      <c r="B2590" t="s">
        <v>239</v>
      </c>
      <c r="C2590">
        <v>1454434</v>
      </c>
      <c r="D2590">
        <v>65254708620</v>
      </c>
      <c r="E2590" t="s">
        <v>8721</v>
      </c>
      <c r="F2590" t="s">
        <v>209</v>
      </c>
      <c r="G2590" t="s">
        <v>8722</v>
      </c>
      <c r="H2590" t="s">
        <v>225</v>
      </c>
      <c r="I2590" t="s">
        <v>212</v>
      </c>
      <c r="K2590" t="s">
        <v>213</v>
      </c>
      <c r="L2590" t="s">
        <v>367</v>
      </c>
      <c r="M2590">
        <v>771</v>
      </c>
      <c r="N2590" t="s">
        <v>303</v>
      </c>
      <c r="O2590" t="s">
        <v>283</v>
      </c>
      <c r="P2590">
        <v>746</v>
      </c>
      <c r="Q2590" t="s">
        <v>289</v>
      </c>
      <c r="R2590" t="s">
        <v>283</v>
      </c>
      <c r="T2590" t="s">
        <v>263</v>
      </c>
      <c r="U2590" t="s">
        <v>9756</v>
      </c>
      <c r="V2590">
        <v>4</v>
      </c>
      <c r="W2590">
        <v>13</v>
      </c>
      <c r="X2590" t="s">
        <v>218</v>
      </c>
      <c r="Z2590" t="s">
        <v>219</v>
      </c>
      <c r="AC2590">
        <v>0</v>
      </c>
      <c r="AE2590">
        <v>0</v>
      </c>
      <c r="AI2590" t="s">
        <v>220</v>
      </c>
      <c r="AJ2590" t="s">
        <v>221</v>
      </c>
      <c r="AK2590" s="15">
        <v>38134</v>
      </c>
      <c r="AL2590">
        <v>13302.72</v>
      </c>
      <c r="AM2590">
        <f t="shared" si="120"/>
        <v>54</v>
      </c>
      <c r="AN2590" t="str">
        <f t="shared" si="121"/>
        <v>54-58</v>
      </c>
      <c r="AO2590" t="str">
        <f t="shared" si="122"/>
        <v>12.000 a 13.999</v>
      </c>
    </row>
    <row r="2591" spans="1:41" x14ac:dyDescent="0.25">
      <c r="A2591" t="s">
        <v>8723</v>
      </c>
      <c r="B2591" t="s">
        <v>207</v>
      </c>
      <c r="C2591">
        <v>1123384</v>
      </c>
      <c r="D2591">
        <v>76615448653</v>
      </c>
      <c r="E2591" t="s">
        <v>8724</v>
      </c>
      <c r="F2591" t="s">
        <v>209</v>
      </c>
      <c r="G2591" t="s">
        <v>8725</v>
      </c>
      <c r="H2591" t="s">
        <v>225</v>
      </c>
      <c r="I2591" t="s">
        <v>212</v>
      </c>
      <c r="K2591" t="s">
        <v>242</v>
      </c>
      <c r="L2591" t="s">
        <v>8726</v>
      </c>
      <c r="M2591">
        <v>173</v>
      </c>
      <c r="N2591" t="s">
        <v>1044</v>
      </c>
      <c r="O2591" t="s">
        <v>215</v>
      </c>
      <c r="P2591">
        <v>169</v>
      </c>
      <c r="Q2591" t="s">
        <v>2216</v>
      </c>
      <c r="R2591" t="s">
        <v>215</v>
      </c>
      <c r="T2591" t="s">
        <v>217</v>
      </c>
      <c r="U2591" t="s">
        <v>9755</v>
      </c>
      <c r="V2591">
        <v>4</v>
      </c>
      <c r="W2591">
        <v>16</v>
      </c>
      <c r="X2591" t="s">
        <v>218</v>
      </c>
      <c r="Z2591" t="s">
        <v>219</v>
      </c>
      <c r="AC2591">
        <v>0</v>
      </c>
      <c r="AE2591">
        <v>0</v>
      </c>
      <c r="AI2591" t="s">
        <v>220</v>
      </c>
      <c r="AJ2591" t="s">
        <v>221</v>
      </c>
      <c r="AK2591" s="15">
        <v>34690</v>
      </c>
      <c r="AL2591">
        <v>6528.48</v>
      </c>
      <c r="AM2591">
        <f t="shared" si="120"/>
        <v>52</v>
      </c>
      <c r="AN2591" t="str">
        <f t="shared" si="121"/>
        <v>49-53</v>
      </c>
      <c r="AO2591" t="str">
        <f t="shared" si="122"/>
        <v>6.000 a 7.999</v>
      </c>
    </row>
    <row r="2592" spans="1:41" x14ac:dyDescent="0.25">
      <c r="A2592" t="s">
        <v>8727</v>
      </c>
      <c r="B2592" t="s">
        <v>239</v>
      </c>
      <c r="C2592">
        <v>1435447</v>
      </c>
      <c r="D2592">
        <v>2726641628</v>
      </c>
      <c r="E2592" t="s">
        <v>8728</v>
      </c>
      <c r="F2592" t="s">
        <v>209</v>
      </c>
      <c r="G2592" t="s">
        <v>8729</v>
      </c>
      <c r="H2592" t="s">
        <v>211</v>
      </c>
      <c r="I2592" t="s">
        <v>212</v>
      </c>
      <c r="K2592" t="s">
        <v>213</v>
      </c>
      <c r="L2592" t="s">
        <v>261</v>
      </c>
      <c r="M2592">
        <v>771</v>
      </c>
      <c r="N2592" t="s">
        <v>303</v>
      </c>
      <c r="O2592" t="s">
        <v>283</v>
      </c>
      <c r="P2592">
        <v>746</v>
      </c>
      <c r="Q2592" t="s">
        <v>289</v>
      </c>
      <c r="R2592" t="s">
        <v>283</v>
      </c>
      <c r="T2592" t="s">
        <v>217</v>
      </c>
      <c r="U2592" t="s">
        <v>9755</v>
      </c>
      <c r="V2592">
        <v>4</v>
      </c>
      <c r="W2592">
        <v>12</v>
      </c>
      <c r="X2592" t="s">
        <v>218</v>
      </c>
      <c r="Z2592" t="s">
        <v>219</v>
      </c>
      <c r="AC2592">
        <v>0</v>
      </c>
      <c r="AE2592">
        <v>0</v>
      </c>
      <c r="AI2592" t="s">
        <v>220</v>
      </c>
      <c r="AJ2592" t="s">
        <v>221</v>
      </c>
      <c r="AK2592" s="15">
        <v>37958</v>
      </c>
      <c r="AL2592">
        <v>5852.91</v>
      </c>
      <c r="AM2592">
        <f t="shared" si="120"/>
        <v>47</v>
      </c>
      <c r="AN2592" t="str">
        <f t="shared" si="121"/>
        <v>44-48</v>
      </c>
      <c r="AO2592" t="str">
        <f t="shared" si="122"/>
        <v>4.000 a 5.999</v>
      </c>
    </row>
    <row r="2593" spans="1:41" x14ac:dyDescent="0.25">
      <c r="A2593" t="s">
        <v>8730</v>
      </c>
      <c r="B2593" t="s">
        <v>239</v>
      </c>
      <c r="C2593">
        <v>1123504</v>
      </c>
      <c r="D2593">
        <v>76616525600</v>
      </c>
      <c r="E2593" t="s">
        <v>8731</v>
      </c>
      <c r="F2593" t="s">
        <v>209</v>
      </c>
      <c r="G2593" t="s">
        <v>8732</v>
      </c>
      <c r="H2593" t="s">
        <v>225</v>
      </c>
      <c r="I2593" t="s">
        <v>212</v>
      </c>
      <c r="K2593" t="s">
        <v>213</v>
      </c>
      <c r="L2593" t="s">
        <v>4301</v>
      </c>
      <c r="M2593">
        <v>754</v>
      </c>
      <c r="N2593" t="s">
        <v>2373</v>
      </c>
      <c r="O2593" t="s">
        <v>283</v>
      </c>
      <c r="P2593">
        <v>743</v>
      </c>
      <c r="Q2593" t="s">
        <v>282</v>
      </c>
      <c r="R2593" t="s">
        <v>283</v>
      </c>
      <c r="T2593" t="s">
        <v>217</v>
      </c>
      <c r="U2593" t="s">
        <v>9755</v>
      </c>
      <c r="V2593">
        <v>4</v>
      </c>
      <c r="W2593">
        <v>16</v>
      </c>
      <c r="X2593" t="s">
        <v>218</v>
      </c>
      <c r="Z2593" t="s">
        <v>219</v>
      </c>
      <c r="AC2593">
        <v>0</v>
      </c>
      <c r="AE2593">
        <v>0</v>
      </c>
      <c r="AI2593" t="s">
        <v>220</v>
      </c>
      <c r="AJ2593" t="s">
        <v>221</v>
      </c>
      <c r="AK2593" s="15">
        <v>34715</v>
      </c>
      <c r="AL2593">
        <v>6528.48</v>
      </c>
      <c r="AM2593">
        <f t="shared" si="120"/>
        <v>50</v>
      </c>
      <c r="AN2593" t="str">
        <f t="shared" si="121"/>
        <v>49-53</v>
      </c>
      <c r="AO2593" t="str">
        <f t="shared" si="122"/>
        <v>6.000 a 7.999</v>
      </c>
    </row>
    <row r="2594" spans="1:41" x14ac:dyDescent="0.25">
      <c r="A2594" t="s">
        <v>8733</v>
      </c>
      <c r="B2594" t="s">
        <v>207</v>
      </c>
      <c r="C2594">
        <v>1862051</v>
      </c>
      <c r="D2594">
        <v>7071320616</v>
      </c>
      <c r="E2594" t="s">
        <v>8734</v>
      </c>
      <c r="F2594" t="s">
        <v>209</v>
      </c>
      <c r="G2594" t="s">
        <v>7212</v>
      </c>
      <c r="H2594" t="s">
        <v>225</v>
      </c>
      <c r="I2594" t="s">
        <v>212</v>
      </c>
      <c r="K2594" t="s">
        <v>514</v>
      </c>
      <c r="M2594">
        <v>288</v>
      </c>
      <c r="N2594" t="s">
        <v>979</v>
      </c>
      <c r="O2594" t="s">
        <v>362</v>
      </c>
      <c r="P2594">
        <v>288</v>
      </c>
      <c r="Q2594" t="s">
        <v>979</v>
      </c>
      <c r="R2594" t="s">
        <v>362</v>
      </c>
      <c r="T2594" t="s">
        <v>263</v>
      </c>
      <c r="U2594" t="s">
        <v>9755</v>
      </c>
      <c r="V2594">
        <v>4</v>
      </c>
      <c r="W2594">
        <v>8</v>
      </c>
      <c r="X2594" t="s">
        <v>218</v>
      </c>
      <c r="Z2594" t="s">
        <v>219</v>
      </c>
      <c r="AC2594">
        <v>0</v>
      </c>
      <c r="AE2594">
        <v>0</v>
      </c>
      <c r="AI2594" t="s">
        <v>220</v>
      </c>
      <c r="AJ2594" t="s">
        <v>221</v>
      </c>
      <c r="AK2594" s="15">
        <v>40658</v>
      </c>
      <c r="AL2594">
        <v>6636.74</v>
      </c>
      <c r="AM2594">
        <f t="shared" si="120"/>
        <v>38</v>
      </c>
      <c r="AN2594" t="str">
        <f t="shared" si="121"/>
        <v>34-38</v>
      </c>
      <c r="AO2594" t="str">
        <f t="shared" si="122"/>
        <v>6.000 a 7.999</v>
      </c>
    </row>
    <row r="2595" spans="1:41" x14ac:dyDescent="0.25">
      <c r="A2595" t="s">
        <v>8735</v>
      </c>
      <c r="B2595" t="s">
        <v>207</v>
      </c>
      <c r="C2595">
        <v>1103523</v>
      </c>
      <c r="D2595">
        <v>1610487656</v>
      </c>
      <c r="E2595" t="s">
        <v>1517</v>
      </c>
      <c r="F2595" t="s">
        <v>209</v>
      </c>
      <c r="G2595" t="s">
        <v>8736</v>
      </c>
      <c r="H2595" t="s">
        <v>225</v>
      </c>
      <c r="I2595" t="s">
        <v>212</v>
      </c>
      <c r="K2595" t="s">
        <v>1284</v>
      </c>
      <c r="M2595">
        <v>1177</v>
      </c>
      <c r="N2595" t="s">
        <v>7936</v>
      </c>
      <c r="O2595" t="s">
        <v>215</v>
      </c>
      <c r="P2595">
        <v>122</v>
      </c>
      <c r="Q2595" t="s">
        <v>953</v>
      </c>
      <c r="R2595" t="s">
        <v>215</v>
      </c>
      <c r="T2595" t="s">
        <v>230</v>
      </c>
      <c r="U2595" t="s">
        <v>9754</v>
      </c>
      <c r="V2595">
        <v>4</v>
      </c>
      <c r="W2595">
        <v>4</v>
      </c>
      <c r="X2595" t="s">
        <v>218</v>
      </c>
      <c r="Z2595" t="s">
        <v>219</v>
      </c>
      <c r="AC2595">
        <v>0</v>
      </c>
      <c r="AE2595">
        <v>0</v>
      </c>
      <c r="AI2595" t="s">
        <v>220</v>
      </c>
      <c r="AJ2595" t="s">
        <v>221</v>
      </c>
      <c r="AK2595" s="15">
        <v>43040</v>
      </c>
      <c r="AL2595">
        <v>3964.06</v>
      </c>
      <c r="AM2595">
        <f t="shared" si="120"/>
        <v>35</v>
      </c>
      <c r="AN2595" t="str">
        <f t="shared" si="121"/>
        <v>34-38</v>
      </c>
      <c r="AO2595" t="str">
        <f t="shared" si="122"/>
        <v>2.000 a 3.999</v>
      </c>
    </row>
    <row r="2596" spans="1:41" x14ac:dyDescent="0.25">
      <c r="A2596" t="s">
        <v>8737</v>
      </c>
      <c r="B2596" t="s">
        <v>239</v>
      </c>
      <c r="C2596">
        <v>2345890</v>
      </c>
      <c r="D2596">
        <v>51127768620</v>
      </c>
      <c r="E2596" t="s">
        <v>8738</v>
      </c>
      <c r="F2596" t="s">
        <v>209</v>
      </c>
      <c r="G2596" t="s">
        <v>8739</v>
      </c>
      <c r="H2596" t="s">
        <v>225</v>
      </c>
      <c r="I2596" t="s">
        <v>212</v>
      </c>
      <c r="K2596" t="s">
        <v>213</v>
      </c>
      <c r="L2596" t="s">
        <v>8740</v>
      </c>
      <c r="M2596">
        <v>212</v>
      </c>
      <c r="N2596" t="s">
        <v>1668</v>
      </c>
      <c r="O2596" t="s">
        <v>244</v>
      </c>
      <c r="P2596">
        <v>211</v>
      </c>
      <c r="Q2596" t="s">
        <v>245</v>
      </c>
      <c r="R2596" t="s">
        <v>244</v>
      </c>
      <c r="T2596" t="s">
        <v>217</v>
      </c>
      <c r="U2596" t="s">
        <v>9756</v>
      </c>
      <c r="V2596">
        <v>4</v>
      </c>
      <c r="W2596">
        <v>12</v>
      </c>
      <c r="X2596" t="s">
        <v>218</v>
      </c>
      <c r="Z2596" t="s">
        <v>219</v>
      </c>
      <c r="AC2596">
        <v>0</v>
      </c>
      <c r="AE2596">
        <v>0</v>
      </c>
      <c r="AI2596" t="s">
        <v>220</v>
      </c>
      <c r="AJ2596" t="s">
        <v>221</v>
      </c>
      <c r="AK2596" s="15">
        <v>38145</v>
      </c>
      <c r="AL2596">
        <v>15928.99</v>
      </c>
      <c r="AM2596">
        <f t="shared" si="120"/>
        <v>55</v>
      </c>
      <c r="AN2596" t="str">
        <f t="shared" si="121"/>
        <v>54-58</v>
      </c>
      <c r="AO2596" t="str">
        <f t="shared" si="122"/>
        <v>14.000 a 15.999</v>
      </c>
    </row>
    <row r="2597" spans="1:41" x14ac:dyDescent="0.25">
      <c r="A2597" t="s">
        <v>8741</v>
      </c>
      <c r="B2597" t="s">
        <v>207</v>
      </c>
      <c r="C2597">
        <v>410969</v>
      </c>
      <c r="D2597">
        <v>25501666634</v>
      </c>
      <c r="E2597" t="s">
        <v>8742</v>
      </c>
      <c r="F2597" t="s">
        <v>233</v>
      </c>
      <c r="G2597" t="s">
        <v>8743</v>
      </c>
      <c r="H2597" t="s">
        <v>225</v>
      </c>
      <c r="I2597" t="s">
        <v>212</v>
      </c>
      <c r="K2597" t="s">
        <v>242</v>
      </c>
      <c r="L2597" t="s">
        <v>6482</v>
      </c>
      <c r="M2597">
        <v>71</v>
      </c>
      <c r="N2597" t="s">
        <v>498</v>
      </c>
      <c r="O2597" t="s">
        <v>215</v>
      </c>
      <c r="P2597">
        <v>59</v>
      </c>
      <c r="Q2597" t="s">
        <v>251</v>
      </c>
      <c r="R2597" t="s">
        <v>215</v>
      </c>
      <c r="T2597" t="s">
        <v>217</v>
      </c>
      <c r="U2597" t="s">
        <v>9755</v>
      </c>
      <c r="V2597">
        <v>4</v>
      </c>
      <c r="W2597">
        <v>16</v>
      </c>
      <c r="X2597" t="s">
        <v>218</v>
      </c>
      <c r="Z2597" t="s">
        <v>219</v>
      </c>
      <c r="AC2597">
        <v>0</v>
      </c>
      <c r="AE2597">
        <v>0</v>
      </c>
      <c r="AI2597" t="s">
        <v>220</v>
      </c>
      <c r="AJ2597" t="s">
        <v>221</v>
      </c>
      <c r="AK2597" s="15">
        <v>28642</v>
      </c>
      <c r="AL2597">
        <v>8663.6299999999992</v>
      </c>
      <c r="AM2597">
        <f t="shared" si="120"/>
        <v>72</v>
      </c>
      <c r="AN2597" t="str">
        <f t="shared" si="121"/>
        <v>69 ou mais</v>
      </c>
      <c r="AO2597" t="str">
        <f t="shared" si="122"/>
        <v>8.000 a 9.999</v>
      </c>
    </row>
    <row r="2598" spans="1:41" x14ac:dyDescent="0.25">
      <c r="A2598" t="s">
        <v>8744</v>
      </c>
      <c r="B2598" t="s">
        <v>207</v>
      </c>
      <c r="C2598">
        <v>3215326</v>
      </c>
      <c r="D2598">
        <v>7702047674</v>
      </c>
      <c r="E2598" t="s">
        <v>8745</v>
      </c>
      <c r="F2598" t="s">
        <v>209</v>
      </c>
      <c r="G2598" t="s">
        <v>8746</v>
      </c>
      <c r="H2598" t="s">
        <v>225</v>
      </c>
      <c r="I2598" t="s">
        <v>212</v>
      </c>
      <c r="K2598" t="s">
        <v>213</v>
      </c>
      <c r="M2598">
        <v>305</v>
      </c>
      <c r="N2598" t="s">
        <v>407</v>
      </c>
      <c r="O2598" t="s">
        <v>362</v>
      </c>
      <c r="P2598">
        <v>305</v>
      </c>
      <c r="Q2598" t="s">
        <v>407</v>
      </c>
      <c r="R2598" t="s">
        <v>362</v>
      </c>
      <c r="T2598" t="s">
        <v>217</v>
      </c>
      <c r="U2598" t="s">
        <v>9755</v>
      </c>
      <c r="V2598">
        <v>2</v>
      </c>
      <c r="W2598">
        <v>2</v>
      </c>
      <c r="X2598" t="s">
        <v>218</v>
      </c>
      <c r="Z2598" t="s">
        <v>219</v>
      </c>
      <c r="AC2598">
        <v>0</v>
      </c>
      <c r="AE2598">
        <v>0</v>
      </c>
      <c r="AI2598" t="s">
        <v>220</v>
      </c>
      <c r="AJ2598" t="s">
        <v>221</v>
      </c>
      <c r="AK2598" s="15">
        <v>44179</v>
      </c>
      <c r="AL2598">
        <v>5681.85</v>
      </c>
      <c r="AM2598">
        <f t="shared" si="120"/>
        <v>37</v>
      </c>
      <c r="AN2598" t="str">
        <f t="shared" si="121"/>
        <v>34-38</v>
      </c>
      <c r="AO2598" t="str">
        <f t="shared" si="122"/>
        <v>4.000 a 5.999</v>
      </c>
    </row>
    <row r="2599" spans="1:41" x14ac:dyDescent="0.25">
      <c r="A2599" t="s">
        <v>8747</v>
      </c>
      <c r="B2599" t="s">
        <v>207</v>
      </c>
      <c r="C2599">
        <v>1035276</v>
      </c>
      <c r="D2599">
        <v>48111031653</v>
      </c>
      <c r="E2599" t="s">
        <v>8748</v>
      </c>
      <c r="F2599" t="s">
        <v>233</v>
      </c>
      <c r="G2599" t="s">
        <v>8749</v>
      </c>
      <c r="H2599" t="s">
        <v>225</v>
      </c>
      <c r="I2599" t="s">
        <v>212</v>
      </c>
      <c r="K2599" t="s">
        <v>213</v>
      </c>
      <c r="L2599" t="s">
        <v>235</v>
      </c>
      <c r="M2599">
        <v>305</v>
      </c>
      <c r="N2599" t="s">
        <v>407</v>
      </c>
      <c r="O2599" t="s">
        <v>362</v>
      </c>
      <c r="P2599">
        <v>305</v>
      </c>
      <c r="Q2599" t="s">
        <v>407</v>
      </c>
      <c r="R2599" t="s">
        <v>362</v>
      </c>
      <c r="T2599" t="s">
        <v>217</v>
      </c>
      <c r="U2599" t="s">
        <v>9755</v>
      </c>
      <c r="V2599">
        <v>4</v>
      </c>
      <c r="W2599">
        <v>16</v>
      </c>
      <c r="X2599" t="s">
        <v>218</v>
      </c>
      <c r="Z2599" t="s">
        <v>219</v>
      </c>
      <c r="AC2599">
        <v>0</v>
      </c>
      <c r="AE2599">
        <v>0</v>
      </c>
      <c r="AI2599" t="s">
        <v>220</v>
      </c>
      <c r="AJ2599" t="s">
        <v>221</v>
      </c>
      <c r="AK2599" s="15">
        <v>34239</v>
      </c>
      <c r="AL2599">
        <v>6679.96</v>
      </c>
      <c r="AM2599">
        <f t="shared" si="120"/>
        <v>59</v>
      </c>
      <c r="AN2599" t="str">
        <f t="shared" si="121"/>
        <v>59-63</v>
      </c>
      <c r="AO2599" t="str">
        <f t="shared" si="122"/>
        <v>6.000 a 7.999</v>
      </c>
    </row>
    <row r="2600" spans="1:41" x14ac:dyDescent="0.25">
      <c r="A2600" t="s">
        <v>8750</v>
      </c>
      <c r="B2600" t="s">
        <v>239</v>
      </c>
      <c r="C2600">
        <v>1434549</v>
      </c>
      <c r="D2600">
        <v>3461132616</v>
      </c>
      <c r="E2600" t="s">
        <v>7029</v>
      </c>
      <c r="F2600" t="s">
        <v>209</v>
      </c>
      <c r="G2600" t="s">
        <v>8751</v>
      </c>
      <c r="H2600" t="s">
        <v>211</v>
      </c>
      <c r="I2600" t="s">
        <v>212</v>
      </c>
      <c r="K2600" t="s">
        <v>213</v>
      </c>
      <c r="L2600" t="s">
        <v>577</v>
      </c>
      <c r="M2600">
        <v>216</v>
      </c>
      <c r="N2600" t="s">
        <v>489</v>
      </c>
      <c r="O2600" t="s">
        <v>244</v>
      </c>
      <c r="P2600">
        <v>211</v>
      </c>
      <c r="Q2600" t="s">
        <v>245</v>
      </c>
      <c r="R2600" t="s">
        <v>244</v>
      </c>
      <c r="T2600" t="s">
        <v>217</v>
      </c>
      <c r="U2600" t="s">
        <v>9755</v>
      </c>
      <c r="V2600">
        <v>4</v>
      </c>
      <c r="W2600">
        <v>13</v>
      </c>
      <c r="X2600" t="s">
        <v>218</v>
      </c>
      <c r="Z2600" t="s">
        <v>219</v>
      </c>
      <c r="AC2600">
        <v>0</v>
      </c>
      <c r="AE2600">
        <v>0</v>
      </c>
      <c r="AI2600" t="s">
        <v>220</v>
      </c>
      <c r="AJ2600" t="s">
        <v>221</v>
      </c>
      <c r="AK2600" s="15">
        <v>37931</v>
      </c>
      <c r="AL2600">
        <v>6686.75</v>
      </c>
      <c r="AM2600">
        <f t="shared" si="120"/>
        <v>46</v>
      </c>
      <c r="AN2600" t="str">
        <f t="shared" si="121"/>
        <v>44-48</v>
      </c>
      <c r="AO2600" t="str">
        <f t="shared" si="122"/>
        <v>6.000 a 7.999</v>
      </c>
    </row>
    <row r="2601" spans="1:41" x14ac:dyDescent="0.25">
      <c r="A2601" t="s">
        <v>8752</v>
      </c>
      <c r="B2601" t="s">
        <v>207</v>
      </c>
      <c r="C2601">
        <v>1569883</v>
      </c>
      <c r="D2601">
        <v>84746297649</v>
      </c>
      <c r="E2601" t="s">
        <v>8753</v>
      </c>
      <c r="F2601" t="s">
        <v>209</v>
      </c>
      <c r="G2601" t="s">
        <v>8754</v>
      </c>
      <c r="H2601" t="s">
        <v>225</v>
      </c>
      <c r="I2601" t="s">
        <v>212</v>
      </c>
      <c r="K2601" t="s">
        <v>213</v>
      </c>
      <c r="L2601" t="s">
        <v>235</v>
      </c>
      <c r="M2601">
        <v>928</v>
      </c>
      <c r="N2601" t="s">
        <v>751</v>
      </c>
      <c r="O2601" t="s">
        <v>237</v>
      </c>
      <c r="P2601">
        <v>262</v>
      </c>
      <c r="Q2601" t="s">
        <v>352</v>
      </c>
      <c r="R2601" t="s">
        <v>215</v>
      </c>
      <c r="T2601" t="s">
        <v>230</v>
      </c>
      <c r="U2601" t="s">
        <v>9756</v>
      </c>
      <c r="V2601">
        <v>4</v>
      </c>
      <c r="W2601">
        <v>11</v>
      </c>
      <c r="X2601" t="s">
        <v>218</v>
      </c>
      <c r="Z2601" t="s">
        <v>219</v>
      </c>
      <c r="AB2601" t="s">
        <v>1519</v>
      </c>
      <c r="AC2601">
        <v>0</v>
      </c>
      <c r="AE2601">
        <v>0</v>
      </c>
      <c r="AG2601" t="s">
        <v>8755</v>
      </c>
      <c r="AH2601" t="s">
        <v>8756</v>
      </c>
      <c r="AI2601" t="s">
        <v>220</v>
      </c>
      <c r="AJ2601" t="s">
        <v>221</v>
      </c>
      <c r="AK2601" s="15">
        <v>39195</v>
      </c>
      <c r="AL2601">
        <v>10449.39</v>
      </c>
      <c r="AM2601">
        <f t="shared" si="120"/>
        <v>50</v>
      </c>
      <c r="AN2601" t="str">
        <f t="shared" si="121"/>
        <v>49-53</v>
      </c>
      <c r="AO2601" t="str">
        <f t="shared" si="122"/>
        <v>10.000 a 11.999</v>
      </c>
    </row>
    <row r="2602" spans="1:41" x14ac:dyDescent="0.25">
      <c r="A2602" t="s">
        <v>8757</v>
      </c>
      <c r="B2602" t="s">
        <v>239</v>
      </c>
      <c r="C2602">
        <v>1123264</v>
      </c>
      <c r="D2602">
        <v>72621869653</v>
      </c>
      <c r="E2602" t="s">
        <v>8758</v>
      </c>
      <c r="F2602" t="s">
        <v>209</v>
      </c>
      <c r="G2602" t="s">
        <v>8759</v>
      </c>
      <c r="H2602" t="s">
        <v>225</v>
      </c>
      <c r="I2602" t="s">
        <v>212</v>
      </c>
      <c r="K2602" t="s">
        <v>213</v>
      </c>
      <c r="L2602" t="s">
        <v>261</v>
      </c>
      <c r="M2602">
        <v>479</v>
      </c>
      <c r="N2602" t="s">
        <v>389</v>
      </c>
      <c r="O2602" t="s">
        <v>244</v>
      </c>
      <c r="P2602">
        <v>211</v>
      </c>
      <c r="Q2602" t="s">
        <v>245</v>
      </c>
      <c r="R2602" t="s">
        <v>244</v>
      </c>
      <c r="T2602" t="s">
        <v>217</v>
      </c>
      <c r="U2602" t="s">
        <v>9754</v>
      </c>
      <c r="V2602">
        <v>4</v>
      </c>
      <c r="W2602">
        <v>16</v>
      </c>
      <c r="X2602" t="s">
        <v>218</v>
      </c>
      <c r="Z2602" t="s">
        <v>219</v>
      </c>
      <c r="AC2602">
        <v>0</v>
      </c>
      <c r="AE2602">
        <v>0</v>
      </c>
      <c r="AI2602" t="s">
        <v>220</v>
      </c>
      <c r="AJ2602" t="s">
        <v>221</v>
      </c>
      <c r="AK2602" s="15">
        <v>34417</v>
      </c>
      <c r="AL2602">
        <v>6526.64</v>
      </c>
      <c r="AM2602">
        <f t="shared" si="120"/>
        <v>68</v>
      </c>
      <c r="AN2602" t="str">
        <f t="shared" si="121"/>
        <v>64-68</v>
      </c>
      <c r="AO2602" t="str">
        <f t="shared" si="122"/>
        <v>6.000 a 7.999</v>
      </c>
    </row>
    <row r="2603" spans="1:41" x14ac:dyDescent="0.25">
      <c r="A2603" t="s">
        <v>8760</v>
      </c>
      <c r="B2603" t="s">
        <v>207</v>
      </c>
      <c r="C2603">
        <v>1122879</v>
      </c>
      <c r="D2603">
        <v>65206045691</v>
      </c>
      <c r="E2603" t="s">
        <v>8761</v>
      </c>
      <c r="F2603" t="s">
        <v>209</v>
      </c>
      <c r="G2603" t="s">
        <v>8762</v>
      </c>
      <c r="H2603" t="s">
        <v>225</v>
      </c>
      <c r="I2603" t="s">
        <v>212</v>
      </c>
      <c r="K2603" t="s">
        <v>645</v>
      </c>
      <c r="L2603" t="s">
        <v>8763</v>
      </c>
      <c r="M2603">
        <v>344</v>
      </c>
      <c r="N2603" t="s">
        <v>494</v>
      </c>
      <c r="O2603" t="s">
        <v>215</v>
      </c>
      <c r="P2603">
        <v>344</v>
      </c>
      <c r="Q2603" t="s">
        <v>494</v>
      </c>
      <c r="R2603" t="s">
        <v>215</v>
      </c>
      <c r="T2603" t="s">
        <v>217</v>
      </c>
      <c r="U2603" t="s">
        <v>9754</v>
      </c>
      <c r="V2603">
        <v>4</v>
      </c>
      <c r="W2603">
        <v>16</v>
      </c>
      <c r="X2603" t="s">
        <v>218</v>
      </c>
      <c r="Z2603" t="s">
        <v>219</v>
      </c>
      <c r="AC2603">
        <v>26271</v>
      </c>
      <c r="AD2603" t="s">
        <v>3009</v>
      </c>
      <c r="AE2603">
        <v>0</v>
      </c>
      <c r="AI2603" t="s">
        <v>220</v>
      </c>
      <c r="AJ2603" t="s">
        <v>221</v>
      </c>
      <c r="AK2603" s="15">
        <v>35796</v>
      </c>
      <c r="AL2603">
        <v>5292.17</v>
      </c>
      <c r="AM2603">
        <f t="shared" si="120"/>
        <v>53</v>
      </c>
      <c r="AN2603" t="str">
        <f t="shared" si="121"/>
        <v>49-53</v>
      </c>
      <c r="AO2603" t="str">
        <f t="shared" si="122"/>
        <v>4.000 a 5.999</v>
      </c>
    </row>
    <row r="2604" spans="1:41" x14ac:dyDescent="0.25">
      <c r="A2604" t="s">
        <v>8764</v>
      </c>
      <c r="B2604" t="s">
        <v>207</v>
      </c>
      <c r="C2604">
        <v>2279526</v>
      </c>
      <c r="D2604">
        <v>86333593672</v>
      </c>
      <c r="E2604" t="s">
        <v>8765</v>
      </c>
      <c r="F2604" t="s">
        <v>209</v>
      </c>
      <c r="G2604" t="s">
        <v>8766</v>
      </c>
      <c r="H2604" t="s">
        <v>225</v>
      </c>
      <c r="I2604" t="s">
        <v>212</v>
      </c>
      <c r="K2604" t="s">
        <v>213</v>
      </c>
      <c r="M2604">
        <v>270</v>
      </c>
      <c r="N2604" t="s">
        <v>8767</v>
      </c>
      <c r="O2604" t="s">
        <v>362</v>
      </c>
      <c r="P2604">
        <v>264</v>
      </c>
      <c r="Q2604" t="s">
        <v>820</v>
      </c>
      <c r="R2604" t="s">
        <v>362</v>
      </c>
      <c r="T2604" t="s">
        <v>252</v>
      </c>
      <c r="U2604" t="s">
        <v>9754</v>
      </c>
      <c r="V2604">
        <v>4</v>
      </c>
      <c r="W2604">
        <v>5</v>
      </c>
      <c r="X2604" t="s">
        <v>218</v>
      </c>
      <c r="Z2604" t="s">
        <v>219</v>
      </c>
      <c r="AC2604">
        <v>0</v>
      </c>
      <c r="AE2604">
        <v>0</v>
      </c>
      <c r="AI2604" t="s">
        <v>220</v>
      </c>
      <c r="AJ2604" t="s">
        <v>221</v>
      </c>
      <c r="AK2604" s="15">
        <v>42416</v>
      </c>
      <c r="AL2604">
        <v>3432.24</v>
      </c>
      <c r="AM2604">
        <f t="shared" si="120"/>
        <v>51</v>
      </c>
      <c r="AN2604" t="str">
        <f t="shared" si="121"/>
        <v>49-53</v>
      </c>
      <c r="AO2604" t="str">
        <f t="shared" si="122"/>
        <v>2.000 a 3.999</v>
      </c>
    </row>
    <row r="2605" spans="1:41" x14ac:dyDescent="0.25">
      <c r="A2605" t="s">
        <v>8768</v>
      </c>
      <c r="B2605" t="s">
        <v>239</v>
      </c>
      <c r="C2605">
        <v>1255464</v>
      </c>
      <c r="D2605">
        <v>32299737634</v>
      </c>
      <c r="E2605" t="s">
        <v>8769</v>
      </c>
      <c r="F2605" t="s">
        <v>209</v>
      </c>
      <c r="G2605" t="s">
        <v>8770</v>
      </c>
      <c r="H2605" t="s">
        <v>225</v>
      </c>
      <c r="I2605" t="s">
        <v>212</v>
      </c>
      <c r="K2605" t="s">
        <v>213</v>
      </c>
      <c r="L2605" t="s">
        <v>8771</v>
      </c>
      <c r="M2605">
        <v>211</v>
      </c>
      <c r="N2605" t="s">
        <v>245</v>
      </c>
      <c r="O2605" t="s">
        <v>244</v>
      </c>
      <c r="P2605">
        <v>211</v>
      </c>
      <c r="Q2605" t="s">
        <v>245</v>
      </c>
      <c r="R2605" t="s">
        <v>244</v>
      </c>
      <c r="S2605" t="s">
        <v>1307</v>
      </c>
      <c r="T2605" t="s">
        <v>217</v>
      </c>
      <c r="U2605" t="s">
        <v>9754</v>
      </c>
      <c r="V2605">
        <v>4</v>
      </c>
      <c r="W2605">
        <v>15</v>
      </c>
      <c r="X2605" t="s">
        <v>218</v>
      </c>
      <c r="Z2605" t="s">
        <v>219</v>
      </c>
      <c r="AC2605">
        <v>0</v>
      </c>
      <c r="AE2605">
        <v>0</v>
      </c>
      <c r="AI2605" t="s">
        <v>220</v>
      </c>
      <c r="AJ2605" t="s">
        <v>221</v>
      </c>
      <c r="AK2605" s="15">
        <v>35772</v>
      </c>
      <c r="AL2605">
        <v>5255.54</v>
      </c>
      <c r="AM2605">
        <f t="shared" si="120"/>
        <v>62</v>
      </c>
      <c r="AN2605" t="str">
        <f t="shared" si="121"/>
        <v>59-63</v>
      </c>
      <c r="AO2605" t="str">
        <f t="shared" si="122"/>
        <v>4.000 a 5.999</v>
      </c>
    </row>
    <row r="2606" spans="1:41" x14ac:dyDescent="0.25">
      <c r="A2606" t="s">
        <v>8772</v>
      </c>
      <c r="B2606" t="s">
        <v>207</v>
      </c>
      <c r="C2606">
        <v>3000231</v>
      </c>
      <c r="D2606">
        <v>11946838608</v>
      </c>
      <c r="E2606" t="s">
        <v>8773</v>
      </c>
      <c r="F2606" t="s">
        <v>233</v>
      </c>
      <c r="G2606" t="s">
        <v>4652</v>
      </c>
      <c r="H2606" t="s">
        <v>225</v>
      </c>
      <c r="I2606" t="s">
        <v>212</v>
      </c>
      <c r="K2606" t="s">
        <v>213</v>
      </c>
      <c r="M2606">
        <v>787</v>
      </c>
      <c r="N2606" t="s">
        <v>1709</v>
      </c>
      <c r="O2606" t="s">
        <v>669</v>
      </c>
      <c r="P2606">
        <v>301</v>
      </c>
      <c r="Q2606" t="s">
        <v>297</v>
      </c>
      <c r="R2606" t="s">
        <v>298</v>
      </c>
      <c r="T2606" t="s">
        <v>217</v>
      </c>
      <c r="U2606" t="s">
        <v>9756</v>
      </c>
      <c r="V2606">
        <v>4</v>
      </c>
      <c r="W2606">
        <v>4</v>
      </c>
      <c r="X2606" t="s">
        <v>218</v>
      </c>
      <c r="Z2606" t="s">
        <v>219</v>
      </c>
      <c r="AB2606" t="s">
        <v>1519</v>
      </c>
      <c r="AC2606">
        <v>0</v>
      </c>
      <c r="AE2606">
        <v>0</v>
      </c>
      <c r="AG2606" t="s">
        <v>8774</v>
      </c>
      <c r="AH2606" t="s">
        <v>8775</v>
      </c>
      <c r="AI2606" t="s">
        <v>220</v>
      </c>
      <c r="AJ2606" t="s">
        <v>221</v>
      </c>
      <c r="AK2606" s="15">
        <v>43080</v>
      </c>
      <c r="AL2606">
        <v>6837.25</v>
      </c>
      <c r="AM2606">
        <f t="shared" si="120"/>
        <v>27</v>
      </c>
      <c r="AN2606" t="str">
        <f t="shared" si="121"/>
        <v>24-28</v>
      </c>
      <c r="AO2606" t="str">
        <f t="shared" si="122"/>
        <v>6.000 a 7.999</v>
      </c>
    </row>
    <row r="2607" spans="1:41" x14ac:dyDescent="0.25">
      <c r="A2607" t="s">
        <v>8776</v>
      </c>
      <c r="B2607" t="s">
        <v>239</v>
      </c>
      <c r="C2607">
        <v>1873789</v>
      </c>
      <c r="D2607">
        <v>9787124638</v>
      </c>
      <c r="E2607" t="s">
        <v>6774</v>
      </c>
      <c r="F2607" t="s">
        <v>209</v>
      </c>
      <c r="G2607" t="s">
        <v>8777</v>
      </c>
      <c r="H2607" t="s">
        <v>225</v>
      </c>
      <c r="I2607" t="s">
        <v>212</v>
      </c>
      <c r="K2607" t="s">
        <v>213</v>
      </c>
      <c r="M2607">
        <v>771</v>
      </c>
      <c r="N2607" t="s">
        <v>303</v>
      </c>
      <c r="O2607" t="s">
        <v>283</v>
      </c>
      <c r="P2607">
        <v>746</v>
      </c>
      <c r="Q2607" t="s">
        <v>289</v>
      </c>
      <c r="R2607" t="s">
        <v>283</v>
      </c>
      <c r="T2607" t="s">
        <v>230</v>
      </c>
      <c r="U2607" t="s">
        <v>9755</v>
      </c>
      <c r="V2607">
        <v>4</v>
      </c>
      <c r="W2607">
        <v>8</v>
      </c>
      <c r="X2607" t="s">
        <v>218</v>
      </c>
      <c r="Z2607" t="s">
        <v>219</v>
      </c>
      <c r="AC2607">
        <v>0</v>
      </c>
      <c r="AE2607">
        <v>0</v>
      </c>
      <c r="AI2607" t="s">
        <v>220</v>
      </c>
      <c r="AJ2607" t="s">
        <v>221</v>
      </c>
      <c r="AK2607" s="15">
        <v>40722</v>
      </c>
      <c r="AL2607">
        <v>6170.37</v>
      </c>
      <c r="AM2607">
        <f t="shared" si="120"/>
        <v>33</v>
      </c>
      <c r="AN2607" t="str">
        <f t="shared" si="121"/>
        <v>29-33</v>
      </c>
      <c r="AO2607" t="str">
        <f t="shared" si="122"/>
        <v>6.000 a 7.999</v>
      </c>
    </row>
    <row r="2608" spans="1:41" x14ac:dyDescent="0.25">
      <c r="A2608" t="s">
        <v>8778</v>
      </c>
      <c r="B2608" t="s">
        <v>239</v>
      </c>
      <c r="C2608">
        <v>1435489</v>
      </c>
      <c r="D2608">
        <v>70147329604</v>
      </c>
      <c r="E2608" t="s">
        <v>8779</v>
      </c>
      <c r="F2608" t="s">
        <v>209</v>
      </c>
      <c r="G2608" t="s">
        <v>8780</v>
      </c>
      <c r="H2608" t="s">
        <v>225</v>
      </c>
      <c r="I2608" t="s">
        <v>212</v>
      </c>
      <c r="K2608" t="s">
        <v>295</v>
      </c>
      <c r="L2608" t="s">
        <v>8781</v>
      </c>
      <c r="M2608">
        <v>478</v>
      </c>
      <c r="N2608" t="s">
        <v>1195</v>
      </c>
      <c r="O2608" t="s">
        <v>244</v>
      </c>
      <c r="P2608">
        <v>211</v>
      </c>
      <c r="Q2608" t="s">
        <v>245</v>
      </c>
      <c r="R2608" t="s">
        <v>244</v>
      </c>
      <c r="T2608" t="s">
        <v>217</v>
      </c>
      <c r="U2608" t="s">
        <v>9754</v>
      </c>
      <c r="V2608">
        <v>4</v>
      </c>
      <c r="W2608">
        <v>12</v>
      </c>
      <c r="X2608" t="s">
        <v>218</v>
      </c>
      <c r="Z2608" t="s">
        <v>219</v>
      </c>
      <c r="AC2608">
        <v>0</v>
      </c>
      <c r="AE2608">
        <v>0</v>
      </c>
      <c r="AI2608" t="s">
        <v>220</v>
      </c>
      <c r="AJ2608" t="s">
        <v>221</v>
      </c>
      <c r="AK2608" s="15">
        <v>37958</v>
      </c>
      <c r="AL2608">
        <v>11262.45</v>
      </c>
      <c r="AM2608">
        <f t="shared" si="120"/>
        <v>54</v>
      </c>
      <c r="AN2608" t="str">
        <f t="shared" si="121"/>
        <v>54-58</v>
      </c>
      <c r="AO2608" t="str">
        <f t="shared" si="122"/>
        <v>10.000 a 11.999</v>
      </c>
    </row>
    <row r="2609" spans="1:41" x14ac:dyDescent="0.25">
      <c r="A2609" t="s">
        <v>8782</v>
      </c>
      <c r="B2609" t="s">
        <v>239</v>
      </c>
      <c r="C2609">
        <v>1361695</v>
      </c>
      <c r="D2609">
        <v>38118351149</v>
      </c>
      <c r="E2609" t="s">
        <v>8783</v>
      </c>
      <c r="F2609" t="s">
        <v>209</v>
      </c>
      <c r="G2609" t="s">
        <v>8784</v>
      </c>
      <c r="H2609" t="s">
        <v>211</v>
      </c>
      <c r="I2609" t="s">
        <v>212</v>
      </c>
      <c r="K2609" t="s">
        <v>645</v>
      </c>
      <c r="L2609" t="s">
        <v>261</v>
      </c>
      <c r="M2609">
        <v>483</v>
      </c>
      <c r="N2609" t="s">
        <v>562</v>
      </c>
      <c r="O2609" t="s">
        <v>244</v>
      </c>
      <c r="P2609">
        <v>211</v>
      </c>
      <c r="Q2609" t="s">
        <v>245</v>
      </c>
      <c r="R2609" t="s">
        <v>244</v>
      </c>
      <c r="T2609" t="s">
        <v>771</v>
      </c>
      <c r="U2609" t="s">
        <v>9754</v>
      </c>
      <c r="V2609">
        <v>4</v>
      </c>
      <c r="W2609">
        <v>13</v>
      </c>
      <c r="X2609" t="s">
        <v>218</v>
      </c>
      <c r="Z2609" t="s">
        <v>219</v>
      </c>
      <c r="AC2609">
        <v>0</v>
      </c>
      <c r="AE2609">
        <v>0</v>
      </c>
      <c r="AI2609" t="s">
        <v>220</v>
      </c>
      <c r="AJ2609" t="s">
        <v>221</v>
      </c>
      <c r="AK2609" s="15">
        <v>37510</v>
      </c>
      <c r="AL2609">
        <v>6360.45</v>
      </c>
      <c r="AM2609">
        <f t="shared" si="120"/>
        <v>56</v>
      </c>
      <c r="AN2609" t="str">
        <f t="shared" si="121"/>
        <v>54-58</v>
      </c>
      <c r="AO2609" t="str">
        <f t="shared" si="122"/>
        <v>6.000 a 7.999</v>
      </c>
    </row>
    <row r="2610" spans="1:41" x14ac:dyDescent="0.25">
      <c r="A2610" t="s">
        <v>8785</v>
      </c>
      <c r="B2610" t="s">
        <v>239</v>
      </c>
      <c r="C2610">
        <v>1365759</v>
      </c>
      <c r="D2610">
        <v>55530150659</v>
      </c>
      <c r="E2610" t="s">
        <v>8786</v>
      </c>
      <c r="F2610" t="s">
        <v>209</v>
      </c>
      <c r="G2610" t="s">
        <v>8787</v>
      </c>
      <c r="H2610" t="s">
        <v>335</v>
      </c>
      <c r="I2610" t="s">
        <v>212</v>
      </c>
      <c r="K2610" t="s">
        <v>213</v>
      </c>
      <c r="L2610" t="s">
        <v>1822</v>
      </c>
      <c r="M2610">
        <v>487</v>
      </c>
      <c r="N2610" t="s">
        <v>879</v>
      </c>
      <c r="O2610" t="s">
        <v>244</v>
      </c>
      <c r="P2610">
        <v>211</v>
      </c>
      <c r="Q2610" t="s">
        <v>245</v>
      </c>
      <c r="R2610" t="s">
        <v>244</v>
      </c>
      <c r="T2610" t="s">
        <v>230</v>
      </c>
      <c r="U2610" t="s">
        <v>9754</v>
      </c>
      <c r="V2610">
        <v>4</v>
      </c>
      <c r="W2610">
        <v>13</v>
      </c>
      <c r="X2610" t="s">
        <v>218</v>
      </c>
      <c r="Z2610" t="s">
        <v>219</v>
      </c>
      <c r="AC2610">
        <v>0</v>
      </c>
      <c r="AE2610">
        <v>0</v>
      </c>
      <c r="AI2610" t="s">
        <v>220</v>
      </c>
      <c r="AJ2610" t="s">
        <v>221</v>
      </c>
      <c r="AK2610" s="15">
        <v>37590</v>
      </c>
      <c r="AL2610">
        <v>13192.97</v>
      </c>
      <c r="AM2610">
        <f t="shared" si="120"/>
        <v>58</v>
      </c>
      <c r="AN2610" t="str">
        <f t="shared" si="121"/>
        <v>54-58</v>
      </c>
      <c r="AO2610" t="str">
        <f t="shared" si="122"/>
        <v>12.000 a 13.999</v>
      </c>
    </row>
    <row r="2611" spans="1:41" x14ac:dyDescent="0.25">
      <c r="A2611" t="s">
        <v>8788</v>
      </c>
      <c r="B2611" t="s">
        <v>239</v>
      </c>
      <c r="C2611">
        <v>1435568</v>
      </c>
      <c r="D2611">
        <v>57804257600</v>
      </c>
      <c r="E2611" t="s">
        <v>8789</v>
      </c>
      <c r="F2611" t="s">
        <v>209</v>
      </c>
      <c r="G2611" t="s">
        <v>8790</v>
      </c>
      <c r="H2611" t="s">
        <v>225</v>
      </c>
      <c r="I2611" t="s">
        <v>212</v>
      </c>
      <c r="K2611" t="s">
        <v>213</v>
      </c>
      <c r="L2611" t="s">
        <v>261</v>
      </c>
      <c r="M2611">
        <v>492</v>
      </c>
      <c r="N2611" t="s">
        <v>747</v>
      </c>
      <c r="O2611" t="s">
        <v>244</v>
      </c>
      <c r="P2611">
        <v>211</v>
      </c>
      <c r="Q2611" t="s">
        <v>245</v>
      </c>
      <c r="R2611" t="s">
        <v>244</v>
      </c>
      <c r="T2611" t="s">
        <v>217</v>
      </c>
      <c r="U2611" t="s">
        <v>9754</v>
      </c>
      <c r="V2611">
        <v>4</v>
      </c>
      <c r="W2611">
        <v>12</v>
      </c>
      <c r="X2611" t="s">
        <v>218</v>
      </c>
      <c r="Z2611" t="s">
        <v>219</v>
      </c>
      <c r="AC2611">
        <v>0</v>
      </c>
      <c r="AE2611">
        <v>0</v>
      </c>
      <c r="AI2611" t="s">
        <v>220</v>
      </c>
      <c r="AJ2611" t="s">
        <v>221</v>
      </c>
      <c r="AK2611" s="15">
        <v>37958</v>
      </c>
      <c r="AL2611">
        <v>10845.24</v>
      </c>
      <c r="AM2611">
        <f t="shared" si="120"/>
        <v>59</v>
      </c>
      <c r="AN2611" t="str">
        <f t="shared" si="121"/>
        <v>59-63</v>
      </c>
      <c r="AO2611" t="str">
        <f t="shared" si="122"/>
        <v>10.000 a 11.999</v>
      </c>
    </row>
    <row r="2612" spans="1:41" x14ac:dyDescent="0.25">
      <c r="A2612" t="s">
        <v>8791</v>
      </c>
      <c r="B2612" t="s">
        <v>239</v>
      </c>
      <c r="C2612">
        <v>1435390</v>
      </c>
      <c r="D2612">
        <v>51112698604</v>
      </c>
      <c r="E2612" t="s">
        <v>8792</v>
      </c>
      <c r="F2612" t="s">
        <v>209</v>
      </c>
      <c r="G2612" t="s">
        <v>8793</v>
      </c>
      <c r="H2612" t="s">
        <v>225</v>
      </c>
      <c r="I2612" t="s">
        <v>212</v>
      </c>
      <c r="K2612" t="s">
        <v>213</v>
      </c>
      <c r="L2612" t="s">
        <v>261</v>
      </c>
      <c r="M2612">
        <v>769</v>
      </c>
      <c r="N2612" t="s">
        <v>288</v>
      </c>
      <c r="O2612" t="s">
        <v>283</v>
      </c>
      <c r="P2612">
        <v>746</v>
      </c>
      <c r="Q2612" t="s">
        <v>289</v>
      </c>
      <c r="R2612" t="s">
        <v>283</v>
      </c>
      <c r="T2612" t="s">
        <v>499</v>
      </c>
      <c r="U2612" t="s">
        <v>9754</v>
      </c>
      <c r="V2612">
        <v>4</v>
      </c>
      <c r="W2612">
        <v>11</v>
      </c>
      <c r="X2612" t="s">
        <v>218</v>
      </c>
      <c r="Z2612" t="s">
        <v>219</v>
      </c>
      <c r="AB2612" t="s">
        <v>320</v>
      </c>
      <c r="AC2612">
        <v>0</v>
      </c>
      <c r="AE2612">
        <v>0</v>
      </c>
      <c r="AG2612" t="s">
        <v>8794</v>
      </c>
      <c r="AH2612" t="s">
        <v>8795</v>
      </c>
      <c r="AI2612" t="s">
        <v>220</v>
      </c>
      <c r="AJ2612" t="s">
        <v>221</v>
      </c>
      <c r="AK2612" s="15">
        <v>37958</v>
      </c>
      <c r="AL2612">
        <v>3998.03</v>
      </c>
      <c r="AM2612">
        <f t="shared" si="120"/>
        <v>60</v>
      </c>
      <c r="AN2612" t="str">
        <f t="shared" si="121"/>
        <v>59-63</v>
      </c>
      <c r="AO2612" t="str">
        <f t="shared" si="122"/>
        <v>2.000 a 3.999</v>
      </c>
    </row>
    <row r="2613" spans="1:41" x14ac:dyDescent="0.25">
      <c r="A2613" t="s">
        <v>8796</v>
      </c>
      <c r="B2613" t="s">
        <v>207</v>
      </c>
      <c r="C2613">
        <v>1938923</v>
      </c>
      <c r="D2613">
        <v>5050824621</v>
      </c>
      <c r="E2613" t="s">
        <v>8797</v>
      </c>
      <c r="F2613" t="s">
        <v>209</v>
      </c>
      <c r="G2613" t="s">
        <v>2402</v>
      </c>
      <c r="H2613" t="s">
        <v>225</v>
      </c>
      <c r="I2613" t="s">
        <v>212</v>
      </c>
      <c r="K2613" t="s">
        <v>317</v>
      </c>
      <c r="M2613">
        <v>250</v>
      </c>
      <c r="N2613" t="s">
        <v>3458</v>
      </c>
      <c r="O2613" t="s">
        <v>215</v>
      </c>
      <c r="P2613">
        <v>247</v>
      </c>
      <c r="Q2613" t="s">
        <v>940</v>
      </c>
      <c r="R2613" t="s">
        <v>215</v>
      </c>
      <c r="T2613" t="s">
        <v>217</v>
      </c>
      <c r="U2613" t="s">
        <v>9755</v>
      </c>
      <c r="V2613">
        <v>4</v>
      </c>
      <c r="W2613">
        <v>8</v>
      </c>
      <c r="X2613" t="s">
        <v>218</v>
      </c>
      <c r="Z2613" t="s">
        <v>219</v>
      </c>
      <c r="AC2613">
        <v>0</v>
      </c>
      <c r="AE2613">
        <v>0</v>
      </c>
      <c r="AI2613" t="s">
        <v>220</v>
      </c>
      <c r="AJ2613" t="s">
        <v>221</v>
      </c>
      <c r="AK2613" s="15">
        <v>41024</v>
      </c>
      <c r="AL2613">
        <v>4663.6499999999996</v>
      </c>
      <c r="AM2613">
        <f t="shared" si="120"/>
        <v>41</v>
      </c>
      <c r="AN2613" t="str">
        <f t="shared" si="121"/>
        <v>39-43</v>
      </c>
      <c r="AO2613" t="str">
        <f t="shared" si="122"/>
        <v>4.000 a 5.999</v>
      </c>
    </row>
    <row r="2614" spans="1:41" x14ac:dyDescent="0.25">
      <c r="A2614" t="s">
        <v>8798</v>
      </c>
      <c r="B2614" t="s">
        <v>239</v>
      </c>
      <c r="C2614">
        <v>1897649</v>
      </c>
      <c r="D2614">
        <v>4512386645</v>
      </c>
      <c r="E2614" t="s">
        <v>8799</v>
      </c>
      <c r="F2614" t="s">
        <v>209</v>
      </c>
      <c r="G2614" t="s">
        <v>8800</v>
      </c>
      <c r="H2614" t="s">
        <v>225</v>
      </c>
      <c r="I2614" t="s">
        <v>212</v>
      </c>
      <c r="K2614" t="s">
        <v>213</v>
      </c>
      <c r="M2614">
        <v>498</v>
      </c>
      <c r="N2614" t="s">
        <v>423</v>
      </c>
      <c r="O2614" t="s">
        <v>244</v>
      </c>
      <c r="P2614">
        <v>211</v>
      </c>
      <c r="Q2614" t="s">
        <v>245</v>
      </c>
      <c r="R2614" t="s">
        <v>244</v>
      </c>
      <c r="T2614" t="s">
        <v>217</v>
      </c>
      <c r="U2614" t="s">
        <v>9755</v>
      </c>
      <c r="V2614">
        <v>4</v>
      </c>
      <c r="W2614">
        <v>8</v>
      </c>
      <c r="X2614" t="s">
        <v>218</v>
      </c>
      <c r="Z2614" t="s">
        <v>219</v>
      </c>
      <c r="AC2614">
        <v>0</v>
      </c>
      <c r="AE2614">
        <v>0</v>
      </c>
      <c r="AI2614" t="s">
        <v>220</v>
      </c>
      <c r="AJ2614" t="s">
        <v>221</v>
      </c>
      <c r="AK2614" s="15">
        <v>40833</v>
      </c>
      <c r="AL2614">
        <v>12016.29</v>
      </c>
      <c r="AM2614">
        <f t="shared" si="120"/>
        <v>46</v>
      </c>
      <c r="AN2614" t="str">
        <f t="shared" si="121"/>
        <v>44-48</v>
      </c>
      <c r="AO2614" t="str">
        <f t="shared" si="122"/>
        <v>12.000 a 13.999</v>
      </c>
    </row>
    <row r="2615" spans="1:41" x14ac:dyDescent="0.25">
      <c r="A2615" t="s">
        <v>8801</v>
      </c>
      <c r="B2615" t="s">
        <v>207</v>
      </c>
      <c r="C2615">
        <v>1673074</v>
      </c>
      <c r="D2615">
        <v>77492285604</v>
      </c>
      <c r="E2615" t="s">
        <v>306</v>
      </c>
      <c r="F2615" t="s">
        <v>209</v>
      </c>
      <c r="G2615" t="s">
        <v>8802</v>
      </c>
      <c r="H2615" t="s">
        <v>211</v>
      </c>
      <c r="I2615" t="s">
        <v>212</v>
      </c>
      <c r="K2615" t="s">
        <v>213</v>
      </c>
      <c r="L2615" t="s">
        <v>3394</v>
      </c>
      <c r="M2615">
        <v>363</v>
      </c>
      <c r="N2615" t="s">
        <v>730</v>
      </c>
      <c r="O2615" t="s">
        <v>215</v>
      </c>
      <c r="P2615">
        <v>363</v>
      </c>
      <c r="Q2615" t="s">
        <v>730</v>
      </c>
      <c r="R2615" t="s">
        <v>215</v>
      </c>
      <c r="T2615" t="s">
        <v>230</v>
      </c>
      <c r="U2615" t="s">
        <v>9755</v>
      </c>
      <c r="V2615">
        <v>4</v>
      </c>
      <c r="W2615">
        <v>10</v>
      </c>
      <c r="X2615" t="s">
        <v>218</v>
      </c>
      <c r="Z2615" t="s">
        <v>219</v>
      </c>
      <c r="AC2615">
        <v>0</v>
      </c>
      <c r="AE2615">
        <v>0</v>
      </c>
      <c r="AI2615" t="s">
        <v>220</v>
      </c>
      <c r="AJ2615" t="s">
        <v>221</v>
      </c>
      <c r="AK2615" s="15">
        <v>39835</v>
      </c>
      <c r="AL2615">
        <v>5886.5</v>
      </c>
      <c r="AM2615">
        <f t="shared" si="120"/>
        <v>54</v>
      </c>
      <c r="AN2615" t="str">
        <f t="shared" si="121"/>
        <v>54-58</v>
      </c>
      <c r="AO2615" t="str">
        <f t="shared" si="122"/>
        <v>4.000 a 5.999</v>
      </c>
    </row>
    <row r="2616" spans="1:41" x14ac:dyDescent="0.25">
      <c r="A2616" t="s">
        <v>8803</v>
      </c>
      <c r="B2616" t="s">
        <v>207</v>
      </c>
      <c r="C2616">
        <v>2023766</v>
      </c>
      <c r="D2616">
        <v>7618768633</v>
      </c>
      <c r="E2616" t="s">
        <v>8804</v>
      </c>
      <c r="F2616" t="s">
        <v>209</v>
      </c>
      <c r="G2616" t="s">
        <v>8805</v>
      </c>
      <c r="H2616" t="s">
        <v>225</v>
      </c>
      <c r="I2616" t="s">
        <v>212</v>
      </c>
      <c r="K2616" t="s">
        <v>213</v>
      </c>
      <c r="M2616">
        <v>32</v>
      </c>
      <c r="N2616" t="s">
        <v>3205</v>
      </c>
      <c r="O2616" t="s">
        <v>215</v>
      </c>
      <c r="P2616">
        <v>29</v>
      </c>
      <c r="Q2616" t="s">
        <v>229</v>
      </c>
      <c r="R2616" t="s">
        <v>215</v>
      </c>
      <c r="T2616" t="s">
        <v>217</v>
      </c>
      <c r="U2616" t="s">
        <v>9756</v>
      </c>
      <c r="V2616">
        <v>4</v>
      </c>
      <c r="W2616">
        <v>7</v>
      </c>
      <c r="X2616" t="s">
        <v>218</v>
      </c>
      <c r="Z2616" t="s">
        <v>219</v>
      </c>
      <c r="AC2616">
        <v>26286</v>
      </c>
      <c r="AD2616" t="s">
        <v>8806</v>
      </c>
      <c r="AE2616">
        <v>0</v>
      </c>
      <c r="AI2616" t="s">
        <v>220</v>
      </c>
      <c r="AJ2616" t="s">
        <v>221</v>
      </c>
      <c r="AK2616" s="15">
        <v>44739</v>
      </c>
      <c r="AL2616">
        <v>7939.64</v>
      </c>
      <c r="AM2616">
        <f t="shared" si="120"/>
        <v>35</v>
      </c>
      <c r="AN2616" t="str">
        <f t="shared" si="121"/>
        <v>34-38</v>
      </c>
      <c r="AO2616" t="str">
        <f t="shared" si="122"/>
        <v>6.000 a 7.999</v>
      </c>
    </row>
    <row r="2617" spans="1:41" x14ac:dyDescent="0.25">
      <c r="A2617" t="s">
        <v>8807</v>
      </c>
      <c r="B2617" t="s">
        <v>207</v>
      </c>
      <c r="C2617">
        <v>413005</v>
      </c>
      <c r="D2617">
        <v>64991709687</v>
      </c>
      <c r="E2617" t="s">
        <v>8808</v>
      </c>
      <c r="F2617" t="s">
        <v>209</v>
      </c>
      <c r="G2617" t="s">
        <v>8809</v>
      </c>
      <c r="H2617" t="s">
        <v>225</v>
      </c>
      <c r="I2617" t="s">
        <v>212</v>
      </c>
      <c r="K2617" t="s">
        <v>213</v>
      </c>
      <c r="L2617" t="s">
        <v>261</v>
      </c>
      <c r="M2617">
        <v>97</v>
      </c>
      <c r="N2617" t="s">
        <v>723</v>
      </c>
      <c r="O2617" t="s">
        <v>228</v>
      </c>
      <c r="P2617">
        <v>92</v>
      </c>
      <c r="Q2617" t="s">
        <v>724</v>
      </c>
      <c r="R2617" t="s">
        <v>228</v>
      </c>
      <c r="T2617" t="s">
        <v>252</v>
      </c>
      <c r="U2617" t="s">
        <v>9754</v>
      </c>
      <c r="V2617">
        <v>4</v>
      </c>
      <c r="W2617">
        <v>16</v>
      </c>
      <c r="X2617" t="s">
        <v>218</v>
      </c>
      <c r="Z2617" t="s">
        <v>219</v>
      </c>
      <c r="AC2617">
        <v>0</v>
      </c>
      <c r="AE2617">
        <v>0</v>
      </c>
      <c r="AI2617" t="s">
        <v>220</v>
      </c>
      <c r="AJ2617" t="s">
        <v>221</v>
      </c>
      <c r="AK2617" s="15">
        <v>32069</v>
      </c>
      <c r="AL2617">
        <v>10813.9</v>
      </c>
      <c r="AM2617">
        <f t="shared" si="120"/>
        <v>55</v>
      </c>
      <c r="AN2617" t="str">
        <f t="shared" si="121"/>
        <v>54-58</v>
      </c>
      <c r="AO2617" t="str">
        <f t="shared" si="122"/>
        <v>10.000 a 11.999</v>
      </c>
    </row>
    <row r="2618" spans="1:41" x14ac:dyDescent="0.25">
      <c r="A2618" t="s">
        <v>8810</v>
      </c>
      <c r="B2618" t="s">
        <v>239</v>
      </c>
      <c r="C2618">
        <v>1123417</v>
      </c>
      <c r="D2618">
        <v>86614576615</v>
      </c>
      <c r="E2618" t="s">
        <v>8811</v>
      </c>
      <c r="F2618" t="s">
        <v>209</v>
      </c>
      <c r="G2618" t="s">
        <v>8812</v>
      </c>
      <c r="H2618" t="s">
        <v>225</v>
      </c>
      <c r="I2618" t="s">
        <v>212</v>
      </c>
      <c r="K2618" t="s">
        <v>213</v>
      </c>
      <c r="L2618" t="s">
        <v>261</v>
      </c>
      <c r="M2618">
        <v>771</v>
      </c>
      <c r="N2618" t="s">
        <v>303</v>
      </c>
      <c r="O2618" t="s">
        <v>283</v>
      </c>
      <c r="P2618">
        <v>746</v>
      </c>
      <c r="Q2618" t="s">
        <v>289</v>
      </c>
      <c r="R2618" t="s">
        <v>283</v>
      </c>
      <c r="T2618" t="s">
        <v>217</v>
      </c>
      <c r="U2618" t="s">
        <v>9756</v>
      </c>
      <c r="V2618">
        <v>4</v>
      </c>
      <c r="W2618">
        <v>16</v>
      </c>
      <c r="X2618" t="s">
        <v>218</v>
      </c>
      <c r="Z2618" t="s">
        <v>219</v>
      </c>
      <c r="AC2618">
        <v>0</v>
      </c>
      <c r="AE2618">
        <v>0</v>
      </c>
      <c r="AI2618" t="s">
        <v>220</v>
      </c>
      <c r="AJ2618" t="s">
        <v>221</v>
      </c>
      <c r="AK2618" s="15">
        <v>34690</v>
      </c>
      <c r="AL2618">
        <v>29952.400000000001</v>
      </c>
      <c r="AM2618">
        <f t="shared" si="120"/>
        <v>56</v>
      </c>
      <c r="AN2618" t="str">
        <f t="shared" si="121"/>
        <v>54-58</v>
      </c>
      <c r="AO2618" t="str">
        <f t="shared" si="122"/>
        <v>20.000 ou mais</v>
      </c>
    </row>
    <row r="2619" spans="1:41" x14ac:dyDescent="0.25">
      <c r="A2619" t="s">
        <v>8813</v>
      </c>
      <c r="B2619" t="s">
        <v>239</v>
      </c>
      <c r="C2619">
        <v>1434602</v>
      </c>
      <c r="D2619">
        <v>1477660607</v>
      </c>
      <c r="E2619" t="s">
        <v>8814</v>
      </c>
      <c r="F2619" t="s">
        <v>209</v>
      </c>
      <c r="G2619" t="s">
        <v>8815</v>
      </c>
      <c r="H2619" t="s">
        <v>225</v>
      </c>
      <c r="I2619" t="s">
        <v>212</v>
      </c>
      <c r="K2619" t="s">
        <v>213</v>
      </c>
      <c r="L2619" t="s">
        <v>261</v>
      </c>
      <c r="M2619">
        <v>490</v>
      </c>
      <c r="N2619" t="s">
        <v>770</v>
      </c>
      <c r="O2619" t="s">
        <v>244</v>
      </c>
      <c r="P2619">
        <v>211</v>
      </c>
      <c r="Q2619" t="s">
        <v>245</v>
      </c>
      <c r="R2619" t="s">
        <v>244</v>
      </c>
      <c r="T2619" t="s">
        <v>217</v>
      </c>
      <c r="U2619" t="s">
        <v>9755</v>
      </c>
      <c r="V2619">
        <v>3</v>
      </c>
      <c r="W2619">
        <v>13</v>
      </c>
      <c r="X2619" t="s">
        <v>218</v>
      </c>
      <c r="Z2619" t="s">
        <v>219</v>
      </c>
      <c r="AC2619">
        <v>0</v>
      </c>
      <c r="AE2619">
        <v>0</v>
      </c>
      <c r="AI2619" t="s">
        <v>220</v>
      </c>
      <c r="AJ2619" t="s">
        <v>221</v>
      </c>
      <c r="AK2619" s="15">
        <v>37937</v>
      </c>
      <c r="AL2619">
        <v>7415.57</v>
      </c>
      <c r="AM2619">
        <f t="shared" si="120"/>
        <v>42</v>
      </c>
      <c r="AN2619" t="str">
        <f t="shared" si="121"/>
        <v>39-43</v>
      </c>
      <c r="AO2619" t="str">
        <f t="shared" si="122"/>
        <v>6.000 a 7.999</v>
      </c>
    </row>
    <row r="2620" spans="1:41" x14ac:dyDescent="0.25">
      <c r="A2620" t="s">
        <v>8816</v>
      </c>
      <c r="B2620" t="s">
        <v>207</v>
      </c>
      <c r="C2620">
        <v>1752627</v>
      </c>
      <c r="D2620">
        <v>7151530641</v>
      </c>
      <c r="E2620" t="s">
        <v>8817</v>
      </c>
      <c r="F2620" t="s">
        <v>233</v>
      </c>
      <c r="G2620" t="s">
        <v>8818</v>
      </c>
      <c r="H2620" t="s">
        <v>211</v>
      </c>
      <c r="I2620" t="s">
        <v>212</v>
      </c>
      <c r="K2620" t="s">
        <v>213</v>
      </c>
      <c r="M2620">
        <v>376</v>
      </c>
      <c r="N2620" t="s">
        <v>813</v>
      </c>
      <c r="O2620" t="s">
        <v>215</v>
      </c>
      <c r="P2620">
        <v>376</v>
      </c>
      <c r="Q2620" t="s">
        <v>813</v>
      </c>
      <c r="R2620" t="s">
        <v>215</v>
      </c>
      <c r="T2620" t="s">
        <v>263</v>
      </c>
      <c r="U2620" t="s">
        <v>9755</v>
      </c>
      <c r="V2620">
        <v>4</v>
      </c>
      <c r="W2620">
        <v>9</v>
      </c>
      <c r="X2620" t="s">
        <v>218</v>
      </c>
      <c r="Z2620" t="s">
        <v>219</v>
      </c>
      <c r="AC2620">
        <v>0</v>
      </c>
      <c r="AE2620">
        <v>0</v>
      </c>
      <c r="AI2620" t="s">
        <v>220</v>
      </c>
      <c r="AJ2620" t="s">
        <v>221</v>
      </c>
      <c r="AK2620" s="15">
        <v>40204</v>
      </c>
      <c r="AL2620">
        <v>6683.98</v>
      </c>
      <c r="AM2620">
        <f t="shared" si="120"/>
        <v>36</v>
      </c>
      <c r="AN2620" t="str">
        <f t="shared" si="121"/>
        <v>34-38</v>
      </c>
      <c r="AO2620" t="str">
        <f t="shared" si="122"/>
        <v>6.000 a 7.999</v>
      </c>
    </row>
    <row r="2621" spans="1:41" x14ac:dyDescent="0.25">
      <c r="A2621" t="s">
        <v>8819</v>
      </c>
      <c r="B2621" t="s">
        <v>207</v>
      </c>
      <c r="C2621">
        <v>2170731</v>
      </c>
      <c r="D2621">
        <v>1603867643</v>
      </c>
      <c r="E2621" t="s">
        <v>2558</v>
      </c>
      <c r="F2621" t="s">
        <v>209</v>
      </c>
      <c r="G2621" t="s">
        <v>8820</v>
      </c>
      <c r="H2621" t="s">
        <v>225</v>
      </c>
      <c r="I2621" t="s">
        <v>212</v>
      </c>
      <c r="K2621" t="s">
        <v>213</v>
      </c>
      <c r="M2621">
        <v>130</v>
      </c>
      <c r="N2621" t="s">
        <v>1051</v>
      </c>
      <c r="O2621" t="s">
        <v>215</v>
      </c>
      <c r="P2621">
        <v>262</v>
      </c>
      <c r="Q2621" t="s">
        <v>352</v>
      </c>
      <c r="R2621" t="s">
        <v>215</v>
      </c>
      <c r="T2621" t="s">
        <v>217</v>
      </c>
      <c r="U2621" t="s">
        <v>9755</v>
      </c>
      <c r="V2621">
        <v>4</v>
      </c>
      <c r="W2621">
        <v>6</v>
      </c>
      <c r="X2621" t="s">
        <v>218</v>
      </c>
      <c r="Z2621" t="s">
        <v>219</v>
      </c>
      <c r="AC2621">
        <v>0</v>
      </c>
      <c r="AE2621">
        <v>0</v>
      </c>
      <c r="AI2621" t="s">
        <v>220</v>
      </c>
      <c r="AJ2621" t="s">
        <v>221</v>
      </c>
      <c r="AK2621" s="15">
        <v>41932</v>
      </c>
      <c r="AL2621">
        <v>4590.95</v>
      </c>
      <c r="AM2621">
        <f t="shared" si="120"/>
        <v>35</v>
      </c>
      <c r="AN2621" t="str">
        <f t="shared" si="121"/>
        <v>34-38</v>
      </c>
      <c r="AO2621" t="str">
        <f t="shared" si="122"/>
        <v>4.000 a 5.999</v>
      </c>
    </row>
    <row r="2622" spans="1:41" x14ac:dyDescent="0.25">
      <c r="A2622" t="s">
        <v>8821</v>
      </c>
      <c r="B2622" t="s">
        <v>207</v>
      </c>
      <c r="C2622">
        <v>1954673</v>
      </c>
      <c r="D2622">
        <v>7316988606</v>
      </c>
      <c r="E2622" t="s">
        <v>8822</v>
      </c>
      <c r="F2622" t="s">
        <v>209</v>
      </c>
      <c r="G2622" t="s">
        <v>8823</v>
      </c>
      <c r="H2622" t="s">
        <v>225</v>
      </c>
      <c r="I2622" t="s">
        <v>212</v>
      </c>
      <c r="K2622" t="s">
        <v>213</v>
      </c>
      <c r="M2622">
        <v>943</v>
      </c>
      <c r="N2622" t="s">
        <v>5400</v>
      </c>
      <c r="O2622" t="s">
        <v>215</v>
      </c>
      <c r="P2622">
        <v>29</v>
      </c>
      <c r="Q2622" t="s">
        <v>229</v>
      </c>
      <c r="R2622" t="s">
        <v>215</v>
      </c>
      <c r="T2622" t="s">
        <v>217</v>
      </c>
      <c r="U2622" t="s">
        <v>9755</v>
      </c>
      <c r="V2622">
        <v>4</v>
      </c>
      <c r="W2622">
        <v>7</v>
      </c>
      <c r="X2622" t="s">
        <v>218</v>
      </c>
      <c r="Z2622" t="s">
        <v>219</v>
      </c>
      <c r="AC2622">
        <v>26254</v>
      </c>
      <c r="AD2622" t="s">
        <v>372</v>
      </c>
      <c r="AE2622">
        <v>0</v>
      </c>
      <c r="AI2622" t="s">
        <v>220</v>
      </c>
      <c r="AJ2622" t="s">
        <v>221</v>
      </c>
      <c r="AK2622" s="15">
        <v>42534</v>
      </c>
      <c r="AL2622">
        <v>4488.6000000000004</v>
      </c>
      <c r="AM2622">
        <f t="shared" si="120"/>
        <v>33</v>
      </c>
      <c r="AN2622" t="str">
        <f t="shared" si="121"/>
        <v>29-33</v>
      </c>
      <c r="AO2622" t="str">
        <f t="shared" si="122"/>
        <v>4.000 a 5.999</v>
      </c>
    </row>
    <row r="2623" spans="1:41" x14ac:dyDescent="0.25">
      <c r="A2623" t="s">
        <v>8824</v>
      </c>
      <c r="B2623" t="s">
        <v>207</v>
      </c>
      <c r="C2623">
        <v>2395610</v>
      </c>
      <c r="D2623">
        <v>9033993694</v>
      </c>
      <c r="E2623" t="s">
        <v>8825</v>
      </c>
      <c r="F2623" t="s">
        <v>209</v>
      </c>
      <c r="G2623" t="s">
        <v>8826</v>
      </c>
      <c r="H2623" t="s">
        <v>225</v>
      </c>
      <c r="I2623" t="s">
        <v>212</v>
      </c>
      <c r="K2623" t="s">
        <v>1262</v>
      </c>
      <c r="M2623">
        <v>250</v>
      </c>
      <c r="N2623" t="s">
        <v>3458</v>
      </c>
      <c r="O2623" t="s">
        <v>215</v>
      </c>
      <c r="P2623">
        <v>247</v>
      </c>
      <c r="Q2623" t="s">
        <v>940</v>
      </c>
      <c r="R2623" t="s">
        <v>215</v>
      </c>
      <c r="S2623" t="s">
        <v>5377</v>
      </c>
      <c r="T2623" t="s">
        <v>252</v>
      </c>
      <c r="U2623" t="s">
        <v>9755</v>
      </c>
      <c r="V2623">
        <v>4</v>
      </c>
      <c r="W2623">
        <v>4</v>
      </c>
      <c r="X2623" t="s">
        <v>218</v>
      </c>
      <c r="Z2623" t="s">
        <v>219</v>
      </c>
      <c r="AC2623">
        <v>0</v>
      </c>
      <c r="AE2623">
        <v>0</v>
      </c>
      <c r="AI2623" t="s">
        <v>220</v>
      </c>
      <c r="AJ2623" t="s">
        <v>221</v>
      </c>
      <c r="AK2623" s="15">
        <v>42866</v>
      </c>
      <c r="AL2623">
        <v>3847.96</v>
      </c>
      <c r="AM2623">
        <f t="shared" si="120"/>
        <v>32</v>
      </c>
      <c r="AN2623" t="str">
        <f t="shared" si="121"/>
        <v>29-33</v>
      </c>
      <c r="AO2623" t="str">
        <f t="shared" si="122"/>
        <v>2.000 a 3.999</v>
      </c>
    </row>
    <row r="2624" spans="1:41" x14ac:dyDescent="0.25">
      <c r="A2624" t="s">
        <v>8827</v>
      </c>
      <c r="B2624" t="s">
        <v>239</v>
      </c>
      <c r="C2624">
        <v>1905363</v>
      </c>
      <c r="D2624">
        <v>6771329640</v>
      </c>
      <c r="E2624" t="s">
        <v>5785</v>
      </c>
      <c r="F2624" t="s">
        <v>209</v>
      </c>
      <c r="G2624" t="s">
        <v>8828</v>
      </c>
      <c r="H2624" t="s">
        <v>287</v>
      </c>
      <c r="I2624" t="s">
        <v>212</v>
      </c>
      <c r="K2624" t="s">
        <v>213</v>
      </c>
      <c r="M2624">
        <v>481</v>
      </c>
      <c r="N2624" t="s">
        <v>542</v>
      </c>
      <c r="O2624" t="s">
        <v>244</v>
      </c>
      <c r="P2624">
        <v>211</v>
      </c>
      <c r="Q2624" t="s">
        <v>245</v>
      </c>
      <c r="R2624" t="s">
        <v>244</v>
      </c>
      <c r="T2624" t="s">
        <v>217</v>
      </c>
      <c r="U2624" t="s">
        <v>9754</v>
      </c>
      <c r="V2624">
        <v>4</v>
      </c>
      <c r="W2624">
        <v>8</v>
      </c>
      <c r="X2624" t="s">
        <v>218</v>
      </c>
      <c r="Z2624" t="s">
        <v>219</v>
      </c>
      <c r="AC2624">
        <v>0</v>
      </c>
      <c r="AE2624">
        <v>0</v>
      </c>
      <c r="AI2624" t="s">
        <v>220</v>
      </c>
      <c r="AJ2624" t="s">
        <v>221</v>
      </c>
      <c r="AK2624" s="15">
        <v>40897</v>
      </c>
      <c r="AL2624">
        <v>8663.1</v>
      </c>
      <c r="AM2624">
        <f t="shared" si="120"/>
        <v>38</v>
      </c>
      <c r="AN2624" t="str">
        <f t="shared" si="121"/>
        <v>34-38</v>
      </c>
      <c r="AO2624" t="str">
        <f t="shared" si="122"/>
        <v>8.000 a 9.999</v>
      </c>
    </row>
    <row r="2625" spans="1:41" x14ac:dyDescent="0.25">
      <c r="A2625" t="s">
        <v>8829</v>
      </c>
      <c r="B2625" t="s">
        <v>207</v>
      </c>
      <c r="C2625">
        <v>2645227</v>
      </c>
      <c r="D2625">
        <v>7628770657</v>
      </c>
      <c r="E2625" t="s">
        <v>8830</v>
      </c>
      <c r="F2625" t="s">
        <v>209</v>
      </c>
      <c r="G2625" t="s">
        <v>8831</v>
      </c>
      <c r="H2625" t="s">
        <v>225</v>
      </c>
      <c r="I2625" t="s">
        <v>212</v>
      </c>
      <c r="K2625" t="s">
        <v>213</v>
      </c>
      <c r="L2625" t="s">
        <v>3884</v>
      </c>
      <c r="M2625">
        <v>301</v>
      </c>
      <c r="N2625" t="s">
        <v>297</v>
      </c>
      <c r="O2625" t="s">
        <v>298</v>
      </c>
      <c r="P2625">
        <v>301</v>
      </c>
      <c r="Q2625" t="s">
        <v>297</v>
      </c>
      <c r="R2625" t="s">
        <v>298</v>
      </c>
      <c r="T2625" t="s">
        <v>263</v>
      </c>
      <c r="U2625" t="s">
        <v>9756</v>
      </c>
      <c r="V2625">
        <v>4</v>
      </c>
      <c r="W2625">
        <v>6</v>
      </c>
      <c r="X2625" t="s">
        <v>218</v>
      </c>
      <c r="Z2625" t="s">
        <v>219</v>
      </c>
      <c r="AC2625">
        <v>0</v>
      </c>
      <c r="AE2625">
        <v>0</v>
      </c>
      <c r="AI2625" t="s">
        <v>220</v>
      </c>
      <c r="AJ2625" t="s">
        <v>221</v>
      </c>
      <c r="AK2625" s="15">
        <v>41712</v>
      </c>
      <c r="AL2625">
        <v>9935.9</v>
      </c>
      <c r="AM2625">
        <f t="shared" si="120"/>
        <v>36</v>
      </c>
      <c r="AN2625" t="str">
        <f t="shared" si="121"/>
        <v>34-38</v>
      </c>
      <c r="AO2625" t="str">
        <f t="shared" si="122"/>
        <v>8.000 a 9.999</v>
      </c>
    </row>
    <row r="2626" spans="1:41" x14ac:dyDescent="0.25">
      <c r="A2626" t="s">
        <v>8832</v>
      </c>
      <c r="B2626" t="s">
        <v>207</v>
      </c>
      <c r="C2626">
        <v>1948061</v>
      </c>
      <c r="D2626">
        <v>7671996696</v>
      </c>
      <c r="E2626" t="s">
        <v>8833</v>
      </c>
      <c r="F2626" t="s">
        <v>209</v>
      </c>
      <c r="G2626" t="s">
        <v>8834</v>
      </c>
      <c r="H2626" t="s">
        <v>225</v>
      </c>
      <c r="I2626" t="s">
        <v>212</v>
      </c>
      <c r="K2626" t="s">
        <v>213</v>
      </c>
      <c r="M2626">
        <v>1172</v>
      </c>
      <c r="N2626" t="s">
        <v>1458</v>
      </c>
      <c r="O2626" t="s">
        <v>669</v>
      </c>
      <c r="P2626">
        <v>944</v>
      </c>
      <c r="Q2626" t="s">
        <v>313</v>
      </c>
      <c r="R2626" t="s">
        <v>215</v>
      </c>
      <c r="T2626" t="s">
        <v>217</v>
      </c>
      <c r="U2626" t="s">
        <v>9756</v>
      </c>
      <c r="V2626">
        <v>4</v>
      </c>
      <c r="W2626">
        <v>7</v>
      </c>
      <c r="X2626" t="s">
        <v>218</v>
      </c>
      <c r="Z2626" t="s">
        <v>219</v>
      </c>
      <c r="AC2626">
        <v>0</v>
      </c>
      <c r="AE2626">
        <v>0</v>
      </c>
      <c r="AI2626" t="s">
        <v>220</v>
      </c>
      <c r="AJ2626" t="s">
        <v>221</v>
      </c>
      <c r="AK2626" s="15">
        <v>41071</v>
      </c>
      <c r="AL2626">
        <v>7668.81</v>
      </c>
      <c r="AM2626">
        <f t="shared" si="120"/>
        <v>35</v>
      </c>
      <c r="AN2626" t="str">
        <f t="shared" si="121"/>
        <v>34-38</v>
      </c>
      <c r="AO2626" t="str">
        <f t="shared" si="122"/>
        <v>6.000 a 7.999</v>
      </c>
    </row>
    <row r="2627" spans="1:41" x14ac:dyDescent="0.25">
      <c r="A2627" t="s">
        <v>8835</v>
      </c>
      <c r="B2627" t="s">
        <v>207</v>
      </c>
      <c r="C2627">
        <v>411318</v>
      </c>
      <c r="D2627">
        <v>27375226687</v>
      </c>
      <c r="E2627" t="s">
        <v>8836</v>
      </c>
      <c r="F2627" t="s">
        <v>209</v>
      </c>
      <c r="G2627" t="s">
        <v>8837</v>
      </c>
      <c r="H2627" t="s">
        <v>225</v>
      </c>
      <c r="I2627" t="s">
        <v>212</v>
      </c>
      <c r="K2627" t="s">
        <v>213</v>
      </c>
      <c r="L2627" t="s">
        <v>637</v>
      </c>
      <c r="M2627">
        <v>948</v>
      </c>
      <c r="N2627" t="s">
        <v>1100</v>
      </c>
      <c r="O2627" t="s">
        <v>215</v>
      </c>
      <c r="P2627">
        <v>944</v>
      </c>
      <c r="Q2627" t="s">
        <v>313</v>
      </c>
      <c r="R2627" t="s">
        <v>215</v>
      </c>
      <c r="T2627" t="s">
        <v>252</v>
      </c>
      <c r="U2627" t="s">
        <v>9755</v>
      </c>
      <c r="V2627">
        <v>3</v>
      </c>
      <c r="W2627">
        <v>16</v>
      </c>
      <c r="X2627" t="s">
        <v>218</v>
      </c>
      <c r="Z2627" t="s">
        <v>219</v>
      </c>
      <c r="AC2627">
        <v>0</v>
      </c>
      <c r="AE2627">
        <v>0</v>
      </c>
      <c r="AI2627" t="s">
        <v>220</v>
      </c>
      <c r="AJ2627" t="s">
        <v>221</v>
      </c>
      <c r="AK2627" s="15">
        <v>28185</v>
      </c>
      <c r="AL2627">
        <v>7694.2</v>
      </c>
      <c r="AM2627">
        <f t="shared" ref="AM2627:AM2690" si="123">(YEAR($AR$3))-YEAR(E2627)</f>
        <v>72</v>
      </c>
      <c r="AN2627" t="str">
        <f t="shared" ref="AN2627:AN2690" si="124">VLOOKUP(AM2627,$AT$3:$AU$14,2,1)</f>
        <v>69 ou mais</v>
      </c>
      <c r="AO2627" t="str">
        <f t="shared" ref="AO2627:AO2690" si="125">VLOOKUP(AL2627,$AV$3:$AW$13,2,1)</f>
        <v>6.000 a 7.999</v>
      </c>
    </row>
    <row r="2628" spans="1:41" x14ac:dyDescent="0.25">
      <c r="A2628" t="s">
        <v>8838</v>
      </c>
      <c r="B2628" t="s">
        <v>239</v>
      </c>
      <c r="C2628">
        <v>410004</v>
      </c>
      <c r="D2628">
        <v>15862178104</v>
      </c>
      <c r="E2628" t="s">
        <v>8839</v>
      </c>
      <c r="F2628" t="s">
        <v>209</v>
      </c>
      <c r="G2628" t="s">
        <v>8840</v>
      </c>
      <c r="H2628" t="s">
        <v>287</v>
      </c>
      <c r="I2628" t="s">
        <v>212</v>
      </c>
      <c r="K2628" t="s">
        <v>242</v>
      </c>
      <c r="L2628" t="s">
        <v>3130</v>
      </c>
      <c r="M2628">
        <v>488</v>
      </c>
      <c r="N2628" t="s">
        <v>393</v>
      </c>
      <c r="O2628" t="s">
        <v>244</v>
      </c>
      <c r="P2628">
        <v>211</v>
      </c>
      <c r="Q2628" t="s">
        <v>245</v>
      </c>
      <c r="R2628" t="s">
        <v>244</v>
      </c>
      <c r="T2628" t="s">
        <v>252</v>
      </c>
      <c r="U2628" t="s">
        <v>9755</v>
      </c>
      <c r="V2628">
        <v>4</v>
      </c>
      <c r="W2628">
        <v>16</v>
      </c>
      <c r="X2628" t="s">
        <v>218</v>
      </c>
      <c r="Z2628" t="s">
        <v>219</v>
      </c>
      <c r="AC2628">
        <v>0</v>
      </c>
      <c r="AE2628">
        <v>0</v>
      </c>
      <c r="AI2628" t="s">
        <v>220</v>
      </c>
      <c r="AJ2628" t="s">
        <v>221</v>
      </c>
      <c r="AK2628" s="15">
        <v>28946</v>
      </c>
      <c r="AL2628">
        <v>12324.44</v>
      </c>
      <c r="AM2628">
        <f t="shared" si="123"/>
        <v>64</v>
      </c>
      <c r="AN2628" t="str">
        <f t="shared" si="124"/>
        <v>64-68</v>
      </c>
      <c r="AO2628" t="str">
        <f t="shared" si="125"/>
        <v>12.000 a 13.999</v>
      </c>
    </row>
    <row r="2629" spans="1:41" x14ac:dyDescent="0.25">
      <c r="A2629" t="s">
        <v>8841</v>
      </c>
      <c r="B2629" t="s">
        <v>239</v>
      </c>
      <c r="C2629">
        <v>1434633</v>
      </c>
      <c r="D2629">
        <v>79680887634</v>
      </c>
      <c r="E2629" t="s">
        <v>8842</v>
      </c>
      <c r="F2629" t="s">
        <v>209</v>
      </c>
      <c r="G2629" t="s">
        <v>8843</v>
      </c>
      <c r="H2629" t="s">
        <v>335</v>
      </c>
      <c r="I2629" t="s">
        <v>212</v>
      </c>
      <c r="K2629" t="s">
        <v>213</v>
      </c>
      <c r="L2629" t="s">
        <v>2128</v>
      </c>
      <c r="M2629">
        <v>490</v>
      </c>
      <c r="N2629" t="s">
        <v>770</v>
      </c>
      <c r="O2629" t="s">
        <v>244</v>
      </c>
      <c r="P2629">
        <v>211</v>
      </c>
      <c r="Q2629" t="s">
        <v>245</v>
      </c>
      <c r="R2629" t="s">
        <v>244</v>
      </c>
      <c r="T2629" t="s">
        <v>327</v>
      </c>
      <c r="U2629" t="s">
        <v>9755</v>
      </c>
      <c r="V2629">
        <v>4</v>
      </c>
      <c r="W2629">
        <v>12</v>
      </c>
      <c r="X2629" t="s">
        <v>218</v>
      </c>
      <c r="Z2629" t="s">
        <v>219</v>
      </c>
      <c r="AC2629">
        <v>0</v>
      </c>
      <c r="AE2629">
        <v>0</v>
      </c>
      <c r="AI2629" t="s">
        <v>220</v>
      </c>
      <c r="AJ2629" t="s">
        <v>221</v>
      </c>
      <c r="AK2629" s="15">
        <v>37937</v>
      </c>
      <c r="AL2629">
        <v>4725.29</v>
      </c>
      <c r="AM2629">
        <f t="shared" si="123"/>
        <v>52</v>
      </c>
      <c r="AN2629" t="str">
        <f t="shared" si="124"/>
        <v>49-53</v>
      </c>
      <c r="AO2629" t="str">
        <f t="shared" si="125"/>
        <v>4.000 a 5.999</v>
      </c>
    </row>
    <row r="2630" spans="1:41" x14ac:dyDescent="0.25">
      <c r="A2630" t="s">
        <v>8844</v>
      </c>
      <c r="B2630" t="s">
        <v>239</v>
      </c>
      <c r="C2630">
        <v>3125703</v>
      </c>
      <c r="D2630">
        <v>7353964693</v>
      </c>
      <c r="E2630" t="s">
        <v>8845</v>
      </c>
      <c r="F2630" t="s">
        <v>209</v>
      </c>
      <c r="G2630" t="s">
        <v>8846</v>
      </c>
      <c r="H2630" t="s">
        <v>211</v>
      </c>
      <c r="I2630" t="s">
        <v>212</v>
      </c>
      <c r="K2630" t="s">
        <v>213</v>
      </c>
      <c r="M2630">
        <v>771</v>
      </c>
      <c r="N2630" t="s">
        <v>303</v>
      </c>
      <c r="O2630" t="s">
        <v>283</v>
      </c>
      <c r="P2630">
        <v>746</v>
      </c>
      <c r="Q2630" t="s">
        <v>289</v>
      </c>
      <c r="R2630" t="s">
        <v>283</v>
      </c>
      <c r="T2630" t="s">
        <v>217</v>
      </c>
      <c r="U2630" t="s">
        <v>9755</v>
      </c>
      <c r="V2630">
        <v>3</v>
      </c>
      <c r="W2630">
        <v>3</v>
      </c>
      <c r="X2630" t="s">
        <v>218</v>
      </c>
      <c r="Z2630" t="s">
        <v>219</v>
      </c>
      <c r="AC2630">
        <v>0</v>
      </c>
      <c r="AE2630">
        <v>0</v>
      </c>
      <c r="AI2630" t="s">
        <v>220</v>
      </c>
      <c r="AJ2630" t="s">
        <v>221</v>
      </c>
      <c r="AK2630" s="15">
        <v>43600</v>
      </c>
      <c r="AL2630">
        <v>3992.25</v>
      </c>
      <c r="AM2630">
        <f t="shared" si="123"/>
        <v>36</v>
      </c>
      <c r="AN2630" t="str">
        <f t="shared" si="124"/>
        <v>34-38</v>
      </c>
      <c r="AO2630" t="str">
        <f t="shared" si="125"/>
        <v>2.000 a 3.999</v>
      </c>
    </row>
    <row r="2631" spans="1:41" x14ac:dyDescent="0.25">
      <c r="A2631" t="s">
        <v>8847</v>
      </c>
      <c r="B2631" t="s">
        <v>207</v>
      </c>
      <c r="C2631">
        <v>3285377</v>
      </c>
      <c r="D2631">
        <v>8170107695</v>
      </c>
      <c r="E2631" t="s">
        <v>8848</v>
      </c>
      <c r="F2631" t="s">
        <v>209</v>
      </c>
      <c r="G2631" t="s">
        <v>8849</v>
      </c>
      <c r="H2631" t="s">
        <v>211</v>
      </c>
      <c r="I2631" t="s">
        <v>212</v>
      </c>
      <c r="K2631" t="s">
        <v>213</v>
      </c>
      <c r="M2631">
        <v>305</v>
      </c>
      <c r="N2631" t="s">
        <v>407</v>
      </c>
      <c r="O2631" t="s">
        <v>362</v>
      </c>
      <c r="P2631">
        <v>305</v>
      </c>
      <c r="Q2631" t="s">
        <v>407</v>
      </c>
      <c r="R2631" t="s">
        <v>362</v>
      </c>
      <c r="T2631" t="s">
        <v>3252</v>
      </c>
      <c r="U2631" t="s">
        <v>9756</v>
      </c>
      <c r="V2631">
        <v>1</v>
      </c>
      <c r="W2631">
        <v>1</v>
      </c>
      <c r="X2631" t="s">
        <v>218</v>
      </c>
      <c r="Z2631" t="s">
        <v>219</v>
      </c>
      <c r="AC2631">
        <v>0</v>
      </c>
      <c r="AE2631">
        <v>0</v>
      </c>
      <c r="AI2631" t="s">
        <v>220</v>
      </c>
      <c r="AJ2631" t="s">
        <v>304</v>
      </c>
      <c r="AK2631" s="15">
        <v>44651</v>
      </c>
      <c r="AL2631">
        <v>4180.66</v>
      </c>
      <c r="AM2631">
        <f t="shared" si="123"/>
        <v>36</v>
      </c>
      <c r="AN2631" t="str">
        <f t="shared" si="124"/>
        <v>34-38</v>
      </c>
      <c r="AO2631" t="str">
        <f t="shared" si="125"/>
        <v>4.000 a 5.999</v>
      </c>
    </row>
    <row r="2632" spans="1:41" x14ac:dyDescent="0.25">
      <c r="A2632" t="s">
        <v>8850</v>
      </c>
      <c r="B2632" t="s">
        <v>207</v>
      </c>
      <c r="C2632">
        <v>1941987</v>
      </c>
      <c r="D2632">
        <v>7482537694</v>
      </c>
      <c r="E2632" t="s">
        <v>6750</v>
      </c>
      <c r="F2632" t="s">
        <v>209</v>
      </c>
      <c r="G2632" t="s">
        <v>8851</v>
      </c>
      <c r="H2632" t="s">
        <v>225</v>
      </c>
      <c r="I2632" t="s">
        <v>212</v>
      </c>
      <c r="K2632" t="s">
        <v>213</v>
      </c>
      <c r="M2632">
        <v>55</v>
      </c>
      <c r="N2632" t="s">
        <v>3724</v>
      </c>
      <c r="O2632" t="s">
        <v>215</v>
      </c>
      <c r="P2632">
        <v>29</v>
      </c>
      <c r="Q2632" t="s">
        <v>229</v>
      </c>
      <c r="R2632" t="s">
        <v>215</v>
      </c>
      <c r="S2632" t="s">
        <v>1002</v>
      </c>
      <c r="T2632" t="s">
        <v>230</v>
      </c>
      <c r="U2632" t="s">
        <v>9755</v>
      </c>
      <c r="V2632">
        <v>4</v>
      </c>
      <c r="W2632">
        <v>8</v>
      </c>
      <c r="X2632" t="s">
        <v>218</v>
      </c>
      <c r="Z2632" t="s">
        <v>219</v>
      </c>
      <c r="AC2632">
        <v>0</v>
      </c>
      <c r="AE2632">
        <v>0</v>
      </c>
      <c r="AI2632" t="s">
        <v>220</v>
      </c>
      <c r="AJ2632" t="s">
        <v>221</v>
      </c>
      <c r="AK2632" s="15">
        <v>41040</v>
      </c>
      <c r="AL2632">
        <v>6564.85</v>
      </c>
      <c r="AM2632">
        <f t="shared" si="123"/>
        <v>36</v>
      </c>
      <c r="AN2632" t="str">
        <f t="shared" si="124"/>
        <v>34-38</v>
      </c>
      <c r="AO2632" t="str">
        <f t="shared" si="125"/>
        <v>6.000 a 7.999</v>
      </c>
    </row>
    <row r="2633" spans="1:41" x14ac:dyDescent="0.25">
      <c r="A2633" t="s">
        <v>8852</v>
      </c>
      <c r="B2633" t="s">
        <v>239</v>
      </c>
      <c r="C2633">
        <v>1362189</v>
      </c>
      <c r="D2633">
        <v>54833779153</v>
      </c>
      <c r="E2633" t="s">
        <v>8853</v>
      </c>
      <c r="F2633" t="s">
        <v>209</v>
      </c>
      <c r="G2633" t="s">
        <v>8854</v>
      </c>
      <c r="H2633" t="s">
        <v>225</v>
      </c>
      <c r="I2633" t="s">
        <v>212</v>
      </c>
      <c r="K2633" t="s">
        <v>242</v>
      </c>
      <c r="L2633" t="s">
        <v>8575</v>
      </c>
      <c r="M2633">
        <v>216</v>
      </c>
      <c r="N2633" t="s">
        <v>489</v>
      </c>
      <c r="O2633" t="s">
        <v>244</v>
      </c>
      <c r="P2633">
        <v>211</v>
      </c>
      <c r="Q2633" t="s">
        <v>245</v>
      </c>
      <c r="R2633" t="s">
        <v>244</v>
      </c>
      <c r="T2633" t="s">
        <v>217</v>
      </c>
      <c r="U2633" t="s">
        <v>9755</v>
      </c>
      <c r="V2633">
        <v>4</v>
      </c>
      <c r="W2633">
        <v>13</v>
      </c>
      <c r="X2633" t="s">
        <v>218</v>
      </c>
      <c r="Z2633" t="s">
        <v>219</v>
      </c>
      <c r="AC2633">
        <v>0</v>
      </c>
      <c r="AE2633">
        <v>0</v>
      </c>
      <c r="AI2633" t="s">
        <v>220</v>
      </c>
      <c r="AJ2633" t="s">
        <v>221</v>
      </c>
      <c r="AK2633" s="15">
        <v>37518</v>
      </c>
      <c r="AL2633">
        <v>11798.8</v>
      </c>
      <c r="AM2633">
        <f t="shared" si="123"/>
        <v>49</v>
      </c>
      <c r="AN2633" t="str">
        <f t="shared" si="124"/>
        <v>49-53</v>
      </c>
      <c r="AO2633" t="str">
        <f t="shared" si="125"/>
        <v>10.000 a 11.999</v>
      </c>
    </row>
    <row r="2634" spans="1:41" x14ac:dyDescent="0.25">
      <c r="A2634" t="s">
        <v>8855</v>
      </c>
      <c r="B2634" t="s">
        <v>207</v>
      </c>
      <c r="C2634">
        <v>2348384</v>
      </c>
      <c r="D2634">
        <v>4351646608</v>
      </c>
      <c r="E2634" t="s">
        <v>8856</v>
      </c>
      <c r="F2634" t="s">
        <v>209</v>
      </c>
      <c r="G2634" t="s">
        <v>8857</v>
      </c>
      <c r="H2634" t="s">
        <v>529</v>
      </c>
      <c r="I2634" t="s">
        <v>212</v>
      </c>
      <c r="K2634" t="s">
        <v>213</v>
      </c>
      <c r="M2634">
        <v>405</v>
      </c>
      <c r="N2634" t="s">
        <v>8858</v>
      </c>
      <c r="O2634" t="s">
        <v>215</v>
      </c>
      <c r="P2634">
        <v>403</v>
      </c>
      <c r="Q2634" t="s">
        <v>435</v>
      </c>
      <c r="R2634" t="s">
        <v>215</v>
      </c>
      <c r="T2634" t="s">
        <v>217</v>
      </c>
      <c r="U2634" t="s">
        <v>9755</v>
      </c>
      <c r="V2634">
        <v>4</v>
      </c>
      <c r="W2634">
        <v>5</v>
      </c>
      <c r="X2634" t="s">
        <v>218</v>
      </c>
      <c r="Z2634" t="s">
        <v>219</v>
      </c>
      <c r="AC2634">
        <v>0</v>
      </c>
      <c r="AE2634">
        <v>0</v>
      </c>
      <c r="AI2634" t="s">
        <v>220</v>
      </c>
      <c r="AJ2634" t="s">
        <v>221</v>
      </c>
      <c r="AK2634" s="15">
        <v>42703</v>
      </c>
      <c r="AL2634">
        <v>4329.49</v>
      </c>
      <c r="AM2634">
        <f t="shared" si="123"/>
        <v>41</v>
      </c>
      <c r="AN2634" t="str">
        <f t="shared" si="124"/>
        <v>39-43</v>
      </c>
      <c r="AO2634" t="str">
        <f t="shared" si="125"/>
        <v>4.000 a 5.999</v>
      </c>
    </row>
    <row r="2635" spans="1:41" x14ac:dyDescent="0.25">
      <c r="A2635" t="s">
        <v>8859</v>
      </c>
      <c r="B2635" t="s">
        <v>239</v>
      </c>
      <c r="C2635">
        <v>1854334</v>
      </c>
      <c r="D2635">
        <v>6709584682</v>
      </c>
      <c r="E2635" t="s">
        <v>8860</v>
      </c>
      <c r="F2635" t="s">
        <v>209</v>
      </c>
      <c r="G2635" t="s">
        <v>8861</v>
      </c>
      <c r="H2635" t="s">
        <v>211</v>
      </c>
      <c r="I2635" t="s">
        <v>212</v>
      </c>
      <c r="K2635" t="s">
        <v>213</v>
      </c>
      <c r="M2635">
        <v>486</v>
      </c>
      <c r="N2635" t="s">
        <v>2061</v>
      </c>
      <c r="O2635" t="s">
        <v>244</v>
      </c>
      <c r="P2635">
        <v>211</v>
      </c>
      <c r="Q2635" t="s">
        <v>245</v>
      </c>
      <c r="R2635" t="s">
        <v>244</v>
      </c>
      <c r="T2635" t="s">
        <v>252</v>
      </c>
      <c r="U2635" t="s">
        <v>9754</v>
      </c>
      <c r="V2635">
        <v>4</v>
      </c>
      <c r="W2635">
        <v>8</v>
      </c>
      <c r="X2635" t="s">
        <v>218</v>
      </c>
      <c r="Z2635" t="s">
        <v>219</v>
      </c>
      <c r="AC2635">
        <v>0</v>
      </c>
      <c r="AE2635">
        <v>0</v>
      </c>
      <c r="AI2635" t="s">
        <v>220</v>
      </c>
      <c r="AJ2635" t="s">
        <v>221</v>
      </c>
      <c r="AK2635" s="15">
        <v>40617</v>
      </c>
      <c r="AL2635">
        <v>8095.75</v>
      </c>
      <c r="AM2635">
        <f t="shared" si="123"/>
        <v>38</v>
      </c>
      <c r="AN2635" t="str">
        <f t="shared" si="124"/>
        <v>34-38</v>
      </c>
      <c r="AO2635" t="str">
        <f t="shared" si="125"/>
        <v>8.000 a 9.999</v>
      </c>
    </row>
    <row r="2636" spans="1:41" x14ac:dyDescent="0.25">
      <c r="A2636" t="s">
        <v>8862</v>
      </c>
      <c r="B2636" t="s">
        <v>207</v>
      </c>
      <c r="C2636">
        <v>3000385</v>
      </c>
      <c r="D2636">
        <v>8450259614</v>
      </c>
      <c r="E2636" t="s">
        <v>8863</v>
      </c>
      <c r="F2636" t="s">
        <v>209</v>
      </c>
      <c r="G2636" t="s">
        <v>8864</v>
      </c>
      <c r="H2636" t="s">
        <v>211</v>
      </c>
      <c r="I2636" t="s">
        <v>212</v>
      </c>
      <c r="K2636" t="s">
        <v>213</v>
      </c>
      <c r="M2636">
        <v>1258</v>
      </c>
      <c r="N2636" t="s">
        <v>8865</v>
      </c>
      <c r="O2636" t="s">
        <v>345</v>
      </c>
      <c r="P2636">
        <v>271</v>
      </c>
      <c r="Q2636" t="s">
        <v>1118</v>
      </c>
      <c r="R2636" t="s">
        <v>345</v>
      </c>
      <c r="T2636" t="s">
        <v>327</v>
      </c>
      <c r="U2636" t="s">
        <v>9754</v>
      </c>
      <c r="V2636">
        <v>4</v>
      </c>
      <c r="W2636">
        <v>4</v>
      </c>
      <c r="X2636" t="s">
        <v>218</v>
      </c>
      <c r="Z2636" t="s">
        <v>219</v>
      </c>
      <c r="AC2636">
        <v>0</v>
      </c>
      <c r="AE2636">
        <v>0</v>
      </c>
      <c r="AI2636" t="s">
        <v>220</v>
      </c>
      <c r="AJ2636" t="s">
        <v>221</v>
      </c>
      <c r="AK2636" s="15">
        <v>43077</v>
      </c>
      <c r="AL2636">
        <v>4156.55</v>
      </c>
      <c r="AM2636">
        <f t="shared" si="123"/>
        <v>34</v>
      </c>
      <c r="AN2636" t="str">
        <f t="shared" si="124"/>
        <v>34-38</v>
      </c>
      <c r="AO2636" t="str">
        <f t="shared" si="125"/>
        <v>4.000 a 5.999</v>
      </c>
    </row>
    <row r="2637" spans="1:41" x14ac:dyDescent="0.25">
      <c r="A2637" t="s">
        <v>8866</v>
      </c>
      <c r="B2637" t="s">
        <v>239</v>
      </c>
      <c r="C2637">
        <v>1314413</v>
      </c>
      <c r="D2637">
        <v>2577527659</v>
      </c>
      <c r="E2637" t="s">
        <v>5590</v>
      </c>
      <c r="F2637" t="s">
        <v>209</v>
      </c>
      <c r="G2637" t="s">
        <v>8867</v>
      </c>
      <c r="H2637" t="s">
        <v>225</v>
      </c>
      <c r="I2637" t="s">
        <v>212</v>
      </c>
      <c r="K2637" t="s">
        <v>213</v>
      </c>
      <c r="M2637">
        <v>771</v>
      </c>
      <c r="N2637" t="s">
        <v>303</v>
      </c>
      <c r="O2637" t="s">
        <v>283</v>
      </c>
      <c r="P2637">
        <v>746</v>
      </c>
      <c r="Q2637" t="s">
        <v>289</v>
      </c>
      <c r="R2637" t="s">
        <v>283</v>
      </c>
      <c r="T2637" t="s">
        <v>263</v>
      </c>
      <c r="U2637" t="s">
        <v>9756</v>
      </c>
      <c r="V2637">
        <v>2</v>
      </c>
      <c r="W2637">
        <v>4</v>
      </c>
      <c r="X2637" t="s">
        <v>218</v>
      </c>
      <c r="Z2637" t="s">
        <v>219</v>
      </c>
      <c r="AC2637">
        <v>0</v>
      </c>
      <c r="AE2637">
        <v>0</v>
      </c>
      <c r="AI2637" t="s">
        <v>220</v>
      </c>
      <c r="AJ2637" t="s">
        <v>304</v>
      </c>
      <c r="AK2637" s="15">
        <v>43152</v>
      </c>
      <c r="AL2637">
        <v>9013.2000000000007</v>
      </c>
      <c r="AM2637">
        <f t="shared" si="123"/>
        <v>46</v>
      </c>
      <c r="AN2637" t="str">
        <f t="shared" si="124"/>
        <v>44-48</v>
      </c>
      <c r="AO2637" t="str">
        <f t="shared" si="125"/>
        <v>8.000 a 9.999</v>
      </c>
    </row>
    <row r="2638" spans="1:41" x14ac:dyDescent="0.25">
      <c r="A2638" t="s">
        <v>8868</v>
      </c>
      <c r="B2638" t="s">
        <v>207</v>
      </c>
      <c r="C2638">
        <v>2221080</v>
      </c>
      <c r="D2638">
        <v>8599877607</v>
      </c>
      <c r="E2638" t="s">
        <v>8869</v>
      </c>
      <c r="F2638" t="s">
        <v>209</v>
      </c>
      <c r="G2638" t="s">
        <v>8870</v>
      </c>
      <c r="H2638" t="s">
        <v>225</v>
      </c>
      <c r="I2638" t="s">
        <v>212</v>
      </c>
      <c r="K2638" t="s">
        <v>213</v>
      </c>
      <c r="M2638">
        <v>590</v>
      </c>
      <c r="N2638" t="s">
        <v>3579</v>
      </c>
      <c r="O2638" t="s">
        <v>215</v>
      </c>
      <c r="P2638">
        <v>247</v>
      </c>
      <c r="Q2638" t="s">
        <v>940</v>
      </c>
      <c r="R2638" t="s">
        <v>215</v>
      </c>
      <c r="T2638" t="s">
        <v>217</v>
      </c>
      <c r="U2638" t="s">
        <v>9755</v>
      </c>
      <c r="V2638">
        <v>4</v>
      </c>
      <c r="W2638">
        <v>6</v>
      </c>
      <c r="X2638" t="s">
        <v>218</v>
      </c>
      <c r="Z2638" t="s">
        <v>219</v>
      </c>
      <c r="AC2638">
        <v>0</v>
      </c>
      <c r="AE2638">
        <v>0</v>
      </c>
      <c r="AI2638" t="s">
        <v>220</v>
      </c>
      <c r="AJ2638" t="s">
        <v>221</v>
      </c>
      <c r="AK2638" s="15">
        <v>42116</v>
      </c>
      <c r="AL2638">
        <v>4725.57</v>
      </c>
      <c r="AM2638">
        <f t="shared" si="123"/>
        <v>34</v>
      </c>
      <c r="AN2638" t="str">
        <f t="shared" si="124"/>
        <v>34-38</v>
      </c>
      <c r="AO2638" t="str">
        <f t="shared" si="125"/>
        <v>4.000 a 5.999</v>
      </c>
    </row>
    <row r="2639" spans="1:41" x14ac:dyDescent="0.25">
      <c r="A2639" t="s">
        <v>8871</v>
      </c>
      <c r="B2639" t="s">
        <v>239</v>
      </c>
      <c r="C2639">
        <v>3152545</v>
      </c>
      <c r="D2639">
        <v>7630285680</v>
      </c>
      <c r="E2639" t="s">
        <v>8872</v>
      </c>
      <c r="F2639" t="s">
        <v>233</v>
      </c>
      <c r="G2639" t="s">
        <v>8873</v>
      </c>
      <c r="H2639" t="s">
        <v>529</v>
      </c>
      <c r="I2639" t="s">
        <v>212</v>
      </c>
      <c r="K2639" t="s">
        <v>213</v>
      </c>
      <c r="M2639">
        <v>771</v>
      </c>
      <c r="N2639" t="s">
        <v>303</v>
      </c>
      <c r="O2639" t="s">
        <v>283</v>
      </c>
      <c r="P2639">
        <v>746</v>
      </c>
      <c r="Q2639" t="s">
        <v>289</v>
      </c>
      <c r="R2639" t="s">
        <v>283</v>
      </c>
      <c r="T2639" t="s">
        <v>217</v>
      </c>
      <c r="U2639" t="s">
        <v>9756</v>
      </c>
      <c r="V2639">
        <v>2</v>
      </c>
      <c r="W2639">
        <v>3</v>
      </c>
      <c r="X2639" t="s">
        <v>218</v>
      </c>
      <c r="Z2639" t="s">
        <v>219</v>
      </c>
      <c r="AC2639">
        <v>0</v>
      </c>
      <c r="AE2639">
        <v>0</v>
      </c>
      <c r="AI2639" t="s">
        <v>220</v>
      </c>
      <c r="AJ2639" t="s">
        <v>304</v>
      </c>
      <c r="AK2639" s="15">
        <v>43748</v>
      </c>
      <c r="AL2639">
        <v>9853.25</v>
      </c>
      <c r="AM2639">
        <f t="shared" si="123"/>
        <v>36</v>
      </c>
      <c r="AN2639" t="str">
        <f t="shared" si="124"/>
        <v>34-38</v>
      </c>
      <c r="AO2639" t="str">
        <f t="shared" si="125"/>
        <v>8.000 a 9.999</v>
      </c>
    </row>
    <row r="2640" spans="1:41" x14ac:dyDescent="0.25">
      <c r="A2640" t="s">
        <v>8874</v>
      </c>
      <c r="B2640" t="s">
        <v>207</v>
      </c>
      <c r="C2640">
        <v>1625242</v>
      </c>
      <c r="D2640">
        <v>6675741667</v>
      </c>
      <c r="E2640" t="s">
        <v>8875</v>
      </c>
      <c r="F2640" t="s">
        <v>209</v>
      </c>
      <c r="G2640" t="s">
        <v>8876</v>
      </c>
      <c r="H2640" t="s">
        <v>225</v>
      </c>
      <c r="I2640" t="s">
        <v>212</v>
      </c>
      <c r="K2640" t="s">
        <v>242</v>
      </c>
      <c r="L2640" t="s">
        <v>2667</v>
      </c>
      <c r="M2640">
        <v>649</v>
      </c>
      <c r="N2640" t="s">
        <v>356</v>
      </c>
      <c r="O2640" t="s">
        <v>215</v>
      </c>
      <c r="P2640">
        <v>131</v>
      </c>
      <c r="Q2640" t="s">
        <v>357</v>
      </c>
      <c r="R2640" t="s">
        <v>215</v>
      </c>
      <c r="T2640" t="s">
        <v>230</v>
      </c>
      <c r="U2640" t="s">
        <v>9756</v>
      </c>
      <c r="V2640">
        <v>4</v>
      </c>
      <c r="W2640">
        <v>10</v>
      </c>
      <c r="X2640" t="s">
        <v>218</v>
      </c>
      <c r="Z2640" t="s">
        <v>219</v>
      </c>
      <c r="AC2640">
        <v>0</v>
      </c>
      <c r="AE2640">
        <v>0</v>
      </c>
      <c r="AI2640" t="s">
        <v>220</v>
      </c>
      <c r="AJ2640" t="s">
        <v>221</v>
      </c>
      <c r="AK2640" s="15">
        <v>39562</v>
      </c>
      <c r="AL2640">
        <v>10057.17</v>
      </c>
      <c r="AM2640">
        <f t="shared" si="123"/>
        <v>37</v>
      </c>
      <c r="AN2640" t="str">
        <f t="shared" si="124"/>
        <v>34-38</v>
      </c>
      <c r="AO2640" t="str">
        <f t="shared" si="125"/>
        <v>10.000 a 11.999</v>
      </c>
    </row>
    <row r="2641" spans="1:41" x14ac:dyDescent="0.25">
      <c r="A2641" t="s">
        <v>8877</v>
      </c>
      <c r="B2641" t="s">
        <v>207</v>
      </c>
      <c r="C2641">
        <v>1934990</v>
      </c>
      <c r="D2641">
        <v>9627468606</v>
      </c>
      <c r="E2641" t="s">
        <v>4339</v>
      </c>
      <c r="F2641" t="s">
        <v>209</v>
      </c>
      <c r="G2641" t="s">
        <v>8878</v>
      </c>
      <c r="H2641" t="s">
        <v>225</v>
      </c>
      <c r="I2641" t="s">
        <v>212</v>
      </c>
      <c r="K2641" t="s">
        <v>213</v>
      </c>
      <c r="M2641">
        <v>288</v>
      </c>
      <c r="N2641" t="s">
        <v>979</v>
      </c>
      <c r="O2641" t="s">
        <v>362</v>
      </c>
      <c r="P2641">
        <v>288</v>
      </c>
      <c r="Q2641" t="s">
        <v>979</v>
      </c>
      <c r="R2641" t="s">
        <v>362</v>
      </c>
      <c r="T2641" t="s">
        <v>263</v>
      </c>
      <c r="U2641" t="s">
        <v>9755</v>
      </c>
      <c r="V2641">
        <v>4</v>
      </c>
      <c r="W2641">
        <v>8</v>
      </c>
      <c r="X2641" t="s">
        <v>218</v>
      </c>
      <c r="Z2641" t="s">
        <v>219</v>
      </c>
      <c r="AC2641">
        <v>0</v>
      </c>
      <c r="AE2641">
        <v>0</v>
      </c>
      <c r="AI2641" t="s">
        <v>220</v>
      </c>
      <c r="AJ2641" t="s">
        <v>221</v>
      </c>
      <c r="AK2641" s="15">
        <v>41010</v>
      </c>
      <c r="AL2641">
        <v>6636.74</v>
      </c>
      <c r="AM2641">
        <f t="shared" si="123"/>
        <v>33</v>
      </c>
      <c r="AN2641" t="str">
        <f t="shared" si="124"/>
        <v>29-33</v>
      </c>
      <c r="AO2641" t="str">
        <f t="shared" si="125"/>
        <v>6.000 a 7.999</v>
      </c>
    </row>
    <row r="2642" spans="1:41" x14ac:dyDescent="0.25">
      <c r="A2642" t="s">
        <v>8879</v>
      </c>
      <c r="B2642" t="s">
        <v>207</v>
      </c>
      <c r="C2642">
        <v>1036859</v>
      </c>
      <c r="D2642">
        <v>9161315648</v>
      </c>
      <c r="E2642" t="s">
        <v>5105</v>
      </c>
      <c r="F2642" t="s">
        <v>209</v>
      </c>
      <c r="G2642" t="s">
        <v>8880</v>
      </c>
      <c r="H2642" t="s">
        <v>225</v>
      </c>
      <c r="I2642" t="s">
        <v>212</v>
      </c>
      <c r="K2642" t="s">
        <v>213</v>
      </c>
      <c r="M2642">
        <v>1145</v>
      </c>
      <c r="N2642" t="s">
        <v>2489</v>
      </c>
      <c r="O2642" t="s">
        <v>215</v>
      </c>
      <c r="P2642">
        <v>29</v>
      </c>
      <c r="Q2642" t="s">
        <v>229</v>
      </c>
      <c r="R2642" t="s">
        <v>215</v>
      </c>
      <c r="T2642" t="s">
        <v>2442</v>
      </c>
      <c r="U2642" t="s">
        <v>9755</v>
      </c>
      <c r="V2642">
        <v>1</v>
      </c>
      <c r="W2642">
        <v>1</v>
      </c>
      <c r="X2642" t="s">
        <v>218</v>
      </c>
      <c r="Z2642" t="s">
        <v>219</v>
      </c>
      <c r="AC2642">
        <v>0</v>
      </c>
      <c r="AE2642">
        <v>0</v>
      </c>
      <c r="AI2642" t="s">
        <v>220</v>
      </c>
      <c r="AJ2642" t="s">
        <v>221</v>
      </c>
      <c r="AK2642" s="15">
        <v>44896</v>
      </c>
      <c r="AL2642">
        <v>2446.96</v>
      </c>
      <c r="AM2642">
        <f t="shared" si="123"/>
        <v>29</v>
      </c>
      <c r="AN2642" t="str">
        <f t="shared" si="124"/>
        <v>29-33</v>
      </c>
      <c r="AO2642" t="str">
        <f t="shared" si="125"/>
        <v>2.000 a 3.999</v>
      </c>
    </row>
    <row r="2643" spans="1:41" x14ac:dyDescent="0.25">
      <c r="A2643" t="s">
        <v>8881</v>
      </c>
      <c r="B2643" t="s">
        <v>239</v>
      </c>
      <c r="C2643">
        <v>1434928</v>
      </c>
      <c r="D2643">
        <v>5614412603</v>
      </c>
      <c r="E2643" t="s">
        <v>8882</v>
      </c>
      <c r="F2643" t="s">
        <v>209</v>
      </c>
      <c r="G2643" t="s">
        <v>8883</v>
      </c>
      <c r="H2643" t="s">
        <v>225</v>
      </c>
      <c r="I2643" t="s">
        <v>212</v>
      </c>
      <c r="K2643" t="s">
        <v>213</v>
      </c>
      <c r="L2643" t="s">
        <v>1437</v>
      </c>
      <c r="M2643">
        <v>473</v>
      </c>
      <c r="N2643" t="s">
        <v>1369</v>
      </c>
      <c r="O2643" t="s">
        <v>244</v>
      </c>
      <c r="P2643">
        <v>211</v>
      </c>
      <c r="Q2643" t="s">
        <v>245</v>
      </c>
      <c r="R2643" t="s">
        <v>244</v>
      </c>
      <c r="T2643" t="s">
        <v>217</v>
      </c>
      <c r="U2643" t="s">
        <v>9755</v>
      </c>
      <c r="V2643">
        <v>4</v>
      </c>
      <c r="W2643">
        <v>13</v>
      </c>
      <c r="X2643" t="s">
        <v>218</v>
      </c>
      <c r="Z2643" t="s">
        <v>219</v>
      </c>
      <c r="AC2643">
        <v>0</v>
      </c>
      <c r="AE2643">
        <v>0</v>
      </c>
      <c r="AI2643" t="s">
        <v>220</v>
      </c>
      <c r="AJ2643" t="s">
        <v>221</v>
      </c>
      <c r="AK2643" s="15">
        <v>37942</v>
      </c>
      <c r="AL2643">
        <v>6187.7</v>
      </c>
      <c r="AM2643">
        <f t="shared" si="123"/>
        <v>41</v>
      </c>
      <c r="AN2643" t="str">
        <f t="shared" si="124"/>
        <v>39-43</v>
      </c>
      <c r="AO2643" t="str">
        <f t="shared" si="125"/>
        <v>6.000 a 7.999</v>
      </c>
    </row>
    <row r="2644" spans="1:41" x14ac:dyDescent="0.25">
      <c r="A2644" t="s">
        <v>8884</v>
      </c>
      <c r="B2644" t="s">
        <v>207</v>
      </c>
      <c r="C2644">
        <v>1648857</v>
      </c>
      <c r="D2644">
        <v>5510160608</v>
      </c>
      <c r="E2644" t="s">
        <v>8885</v>
      </c>
      <c r="F2644" t="s">
        <v>209</v>
      </c>
      <c r="G2644" t="s">
        <v>8886</v>
      </c>
      <c r="H2644" t="s">
        <v>225</v>
      </c>
      <c r="I2644" t="s">
        <v>212</v>
      </c>
      <c r="K2644" t="s">
        <v>242</v>
      </c>
      <c r="L2644" t="s">
        <v>256</v>
      </c>
      <c r="M2644">
        <v>122</v>
      </c>
      <c r="N2644" t="s">
        <v>953</v>
      </c>
      <c r="O2644" t="s">
        <v>215</v>
      </c>
      <c r="P2644">
        <v>122</v>
      </c>
      <c r="Q2644" t="s">
        <v>953</v>
      </c>
      <c r="R2644" t="s">
        <v>215</v>
      </c>
      <c r="T2644" t="s">
        <v>230</v>
      </c>
      <c r="U2644" t="s">
        <v>9756</v>
      </c>
      <c r="V2644">
        <v>4</v>
      </c>
      <c r="W2644">
        <v>10</v>
      </c>
      <c r="X2644" t="s">
        <v>218</v>
      </c>
      <c r="Z2644" t="s">
        <v>219</v>
      </c>
      <c r="AC2644">
        <v>0</v>
      </c>
      <c r="AE2644">
        <v>0</v>
      </c>
      <c r="AI2644" t="s">
        <v>220</v>
      </c>
      <c r="AJ2644" t="s">
        <v>221</v>
      </c>
      <c r="AK2644" s="15">
        <v>39680</v>
      </c>
      <c r="AL2644">
        <v>10718.82</v>
      </c>
      <c r="AM2644">
        <f t="shared" si="123"/>
        <v>40</v>
      </c>
      <c r="AN2644" t="str">
        <f t="shared" si="124"/>
        <v>39-43</v>
      </c>
      <c r="AO2644" t="str">
        <f t="shared" si="125"/>
        <v>10.000 a 11.999</v>
      </c>
    </row>
    <row r="2645" spans="1:41" x14ac:dyDescent="0.25">
      <c r="A2645" t="s">
        <v>8887</v>
      </c>
      <c r="B2645" t="s">
        <v>207</v>
      </c>
      <c r="C2645">
        <v>1525214</v>
      </c>
      <c r="D2645">
        <v>5005630635</v>
      </c>
      <c r="E2645" t="s">
        <v>8888</v>
      </c>
      <c r="F2645" t="s">
        <v>209</v>
      </c>
      <c r="G2645" t="s">
        <v>8889</v>
      </c>
      <c r="H2645" t="s">
        <v>225</v>
      </c>
      <c r="I2645" t="s">
        <v>212</v>
      </c>
      <c r="K2645" t="s">
        <v>213</v>
      </c>
      <c r="L2645" t="s">
        <v>2736</v>
      </c>
      <c r="M2645">
        <v>649</v>
      </c>
      <c r="N2645" t="s">
        <v>356</v>
      </c>
      <c r="O2645" t="s">
        <v>215</v>
      </c>
      <c r="P2645">
        <v>131</v>
      </c>
      <c r="Q2645" t="s">
        <v>357</v>
      </c>
      <c r="R2645" t="s">
        <v>215</v>
      </c>
      <c r="T2645" t="s">
        <v>230</v>
      </c>
      <c r="U2645" t="s">
        <v>9756</v>
      </c>
      <c r="V2645">
        <v>4</v>
      </c>
      <c r="W2645">
        <v>11</v>
      </c>
      <c r="X2645" t="s">
        <v>218</v>
      </c>
      <c r="Z2645" t="s">
        <v>219</v>
      </c>
      <c r="AC2645">
        <v>0</v>
      </c>
      <c r="AE2645">
        <v>0</v>
      </c>
      <c r="AI2645" t="s">
        <v>220</v>
      </c>
      <c r="AJ2645" t="s">
        <v>221</v>
      </c>
      <c r="AK2645" s="15">
        <v>38777</v>
      </c>
      <c r="AL2645">
        <v>10449.39</v>
      </c>
      <c r="AM2645">
        <f t="shared" si="123"/>
        <v>41</v>
      </c>
      <c r="AN2645" t="str">
        <f t="shared" si="124"/>
        <v>39-43</v>
      </c>
      <c r="AO2645" t="str">
        <f t="shared" si="125"/>
        <v>10.000 a 11.999</v>
      </c>
    </row>
    <row r="2646" spans="1:41" x14ac:dyDescent="0.25">
      <c r="A2646" t="s">
        <v>8890</v>
      </c>
      <c r="B2646" t="s">
        <v>239</v>
      </c>
      <c r="C2646">
        <v>1901179</v>
      </c>
      <c r="D2646">
        <v>7098195600</v>
      </c>
      <c r="E2646" t="s">
        <v>8891</v>
      </c>
      <c r="F2646" t="s">
        <v>209</v>
      </c>
      <c r="G2646" t="s">
        <v>8892</v>
      </c>
      <c r="H2646" t="s">
        <v>225</v>
      </c>
      <c r="I2646" t="s">
        <v>212</v>
      </c>
      <c r="K2646" t="s">
        <v>242</v>
      </c>
      <c r="M2646">
        <v>471</v>
      </c>
      <c r="N2646" t="s">
        <v>1130</v>
      </c>
      <c r="O2646" t="s">
        <v>244</v>
      </c>
      <c r="P2646">
        <v>211</v>
      </c>
      <c r="Q2646" t="s">
        <v>245</v>
      </c>
      <c r="R2646" t="s">
        <v>244</v>
      </c>
      <c r="T2646" t="s">
        <v>230</v>
      </c>
      <c r="U2646" t="s">
        <v>9754</v>
      </c>
      <c r="V2646">
        <v>4</v>
      </c>
      <c r="W2646">
        <v>8</v>
      </c>
      <c r="X2646" t="s">
        <v>218</v>
      </c>
      <c r="Z2646" t="s">
        <v>219</v>
      </c>
      <c r="AC2646">
        <v>0</v>
      </c>
      <c r="AE2646">
        <v>0</v>
      </c>
      <c r="AI2646" t="s">
        <v>220</v>
      </c>
      <c r="AJ2646" t="s">
        <v>221</v>
      </c>
      <c r="AK2646" s="15">
        <v>40878</v>
      </c>
      <c r="AL2646">
        <v>8608.76</v>
      </c>
      <c r="AM2646">
        <f t="shared" si="123"/>
        <v>37</v>
      </c>
      <c r="AN2646" t="str">
        <f t="shared" si="124"/>
        <v>34-38</v>
      </c>
      <c r="AO2646" t="str">
        <f t="shared" si="125"/>
        <v>8.000 a 9.999</v>
      </c>
    </row>
    <row r="2647" spans="1:41" x14ac:dyDescent="0.25">
      <c r="A2647" t="s">
        <v>8893</v>
      </c>
      <c r="B2647" t="s">
        <v>207</v>
      </c>
      <c r="C2647">
        <v>3309218</v>
      </c>
      <c r="D2647">
        <v>5016491666</v>
      </c>
      <c r="E2647" t="s">
        <v>8894</v>
      </c>
      <c r="F2647" t="s">
        <v>209</v>
      </c>
      <c r="G2647" t="s">
        <v>8895</v>
      </c>
      <c r="H2647" t="s">
        <v>225</v>
      </c>
      <c r="I2647" t="s">
        <v>212</v>
      </c>
      <c r="K2647" t="s">
        <v>242</v>
      </c>
      <c r="M2647">
        <v>247</v>
      </c>
      <c r="N2647" t="s">
        <v>940</v>
      </c>
      <c r="O2647" t="s">
        <v>215</v>
      </c>
      <c r="P2647">
        <v>247</v>
      </c>
      <c r="Q2647" t="s">
        <v>940</v>
      </c>
      <c r="R2647" t="s">
        <v>215</v>
      </c>
      <c r="T2647" t="s">
        <v>217</v>
      </c>
      <c r="U2647" t="s">
        <v>9756</v>
      </c>
      <c r="V2647">
        <v>1</v>
      </c>
      <c r="W2647">
        <v>1</v>
      </c>
      <c r="X2647" t="s">
        <v>218</v>
      </c>
      <c r="Z2647" t="s">
        <v>219</v>
      </c>
      <c r="AC2647">
        <v>0</v>
      </c>
      <c r="AE2647">
        <v>0</v>
      </c>
      <c r="AI2647" t="s">
        <v>220</v>
      </c>
      <c r="AJ2647" t="s">
        <v>221</v>
      </c>
      <c r="AK2647" s="15">
        <v>44795</v>
      </c>
      <c r="AL2647">
        <v>5434.85</v>
      </c>
      <c r="AM2647">
        <f t="shared" si="123"/>
        <v>42</v>
      </c>
      <c r="AN2647" t="str">
        <f t="shared" si="124"/>
        <v>39-43</v>
      </c>
      <c r="AO2647" t="str">
        <f t="shared" si="125"/>
        <v>4.000 a 5.999</v>
      </c>
    </row>
    <row r="2648" spans="1:41" x14ac:dyDescent="0.25">
      <c r="A2648" t="s">
        <v>8896</v>
      </c>
      <c r="B2648" t="s">
        <v>239</v>
      </c>
      <c r="C2648">
        <v>2052770</v>
      </c>
      <c r="D2648">
        <v>40921048807</v>
      </c>
      <c r="E2648" t="s">
        <v>8897</v>
      </c>
      <c r="F2648" t="s">
        <v>209</v>
      </c>
      <c r="G2648" t="s">
        <v>8898</v>
      </c>
      <c r="H2648" t="s">
        <v>225</v>
      </c>
      <c r="I2648" t="s">
        <v>212</v>
      </c>
      <c r="K2648" t="s">
        <v>317</v>
      </c>
      <c r="M2648">
        <v>771</v>
      </c>
      <c r="N2648" t="s">
        <v>303</v>
      </c>
      <c r="O2648" t="s">
        <v>283</v>
      </c>
      <c r="P2648">
        <v>746</v>
      </c>
      <c r="Q2648" t="s">
        <v>289</v>
      </c>
      <c r="R2648" t="s">
        <v>283</v>
      </c>
      <c r="T2648" t="s">
        <v>230</v>
      </c>
      <c r="U2648" t="s">
        <v>9755</v>
      </c>
      <c r="V2648">
        <v>4</v>
      </c>
      <c r="W2648">
        <v>7</v>
      </c>
      <c r="X2648" t="s">
        <v>218</v>
      </c>
      <c r="Z2648" t="s">
        <v>219</v>
      </c>
      <c r="AC2648">
        <v>0</v>
      </c>
      <c r="AE2648">
        <v>0</v>
      </c>
      <c r="AI2648" t="s">
        <v>220</v>
      </c>
      <c r="AJ2648" t="s">
        <v>221</v>
      </c>
      <c r="AK2648" s="15">
        <v>41512</v>
      </c>
      <c r="AL2648">
        <v>7411.74</v>
      </c>
      <c r="AM2648">
        <f t="shared" si="123"/>
        <v>31</v>
      </c>
      <c r="AN2648" t="str">
        <f t="shared" si="124"/>
        <v>29-33</v>
      </c>
      <c r="AO2648" t="str">
        <f t="shared" si="125"/>
        <v>6.000 a 7.999</v>
      </c>
    </row>
    <row r="2649" spans="1:41" x14ac:dyDescent="0.25">
      <c r="A2649" t="s">
        <v>8899</v>
      </c>
      <c r="B2649" t="s">
        <v>239</v>
      </c>
      <c r="C2649">
        <v>2078807</v>
      </c>
      <c r="D2649">
        <v>8963079643</v>
      </c>
      <c r="E2649" t="s">
        <v>8900</v>
      </c>
      <c r="F2649" t="s">
        <v>209</v>
      </c>
      <c r="G2649" t="s">
        <v>8901</v>
      </c>
      <c r="H2649" t="s">
        <v>335</v>
      </c>
      <c r="I2649" t="s">
        <v>212</v>
      </c>
      <c r="K2649" t="s">
        <v>213</v>
      </c>
      <c r="M2649">
        <v>771</v>
      </c>
      <c r="N2649" t="s">
        <v>303</v>
      </c>
      <c r="O2649" t="s">
        <v>283</v>
      </c>
      <c r="P2649">
        <v>746</v>
      </c>
      <c r="Q2649" t="s">
        <v>289</v>
      </c>
      <c r="R2649" t="s">
        <v>283</v>
      </c>
      <c r="T2649" t="s">
        <v>252</v>
      </c>
      <c r="U2649" t="s">
        <v>9755</v>
      </c>
      <c r="V2649">
        <v>4</v>
      </c>
      <c r="W2649">
        <v>6</v>
      </c>
      <c r="X2649" t="s">
        <v>218</v>
      </c>
      <c r="Z2649" t="s">
        <v>219</v>
      </c>
      <c r="AC2649">
        <v>0</v>
      </c>
      <c r="AE2649">
        <v>0</v>
      </c>
      <c r="AI2649" t="s">
        <v>220</v>
      </c>
      <c r="AJ2649" t="s">
        <v>221</v>
      </c>
      <c r="AK2649" s="15">
        <v>41613</v>
      </c>
      <c r="AL2649">
        <v>4486.2700000000004</v>
      </c>
      <c r="AM2649">
        <f t="shared" si="123"/>
        <v>35</v>
      </c>
      <c r="AN2649" t="str">
        <f t="shared" si="124"/>
        <v>34-38</v>
      </c>
      <c r="AO2649" t="str">
        <f t="shared" si="125"/>
        <v>4.000 a 5.999</v>
      </c>
    </row>
    <row r="2650" spans="1:41" x14ac:dyDescent="0.25">
      <c r="A2650" t="s">
        <v>8902</v>
      </c>
      <c r="B2650" t="s">
        <v>207</v>
      </c>
      <c r="C2650">
        <v>2077468</v>
      </c>
      <c r="D2650">
        <v>10164897658</v>
      </c>
      <c r="E2650" t="s">
        <v>8903</v>
      </c>
      <c r="F2650" t="s">
        <v>209</v>
      </c>
      <c r="G2650" t="s">
        <v>8904</v>
      </c>
      <c r="H2650" t="s">
        <v>225</v>
      </c>
      <c r="I2650" t="s">
        <v>212</v>
      </c>
      <c r="K2650" t="s">
        <v>213</v>
      </c>
      <c r="M2650">
        <v>298</v>
      </c>
      <c r="N2650" t="s">
        <v>554</v>
      </c>
      <c r="O2650" t="s">
        <v>362</v>
      </c>
      <c r="P2650">
        <v>298</v>
      </c>
      <c r="Q2650" t="s">
        <v>554</v>
      </c>
      <c r="R2650" t="s">
        <v>362</v>
      </c>
      <c r="T2650" t="s">
        <v>263</v>
      </c>
      <c r="U2650" t="s">
        <v>9755</v>
      </c>
      <c r="V2650">
        <v>4</v>
      </c>
      <c r="W2650">
        <v>6</v>
      </c>
      <c r="X2650" t="s">
        <v>218</v>
      </c>
      <c r="Z2650" t="s">
        <v>219</v>
      </c>
      <c r="AC2650">
        <v>0</v>
      </c>
      <c r="AE2650">
        <v>0</v>
      </c>
      <c r="AI2650" t="s">
        <v>220</v>
      </c>
      <c r="AJ2650" t="s">
        <v>221</v>
      </c>
      <c r="AK2650" s="15">
        <v>41624</v>
      </c>
      <c r="AL2650">
        <v>6147.85</v>
      </c>
      <c r="AM2650">
        <f t="shared" si="123"/>
        <v>30</v>
      </c>
      <c r="AN2650" t="str">
        <f t="shared" si="124"/>
        <v>29-33</v>
      </c>
      <c r="AO2650" t="str">
        <f t="shared" si="125"/>
        <v>6.000 a 7.999</v>
      </c>
    </row>
    <row r="2651" spans="1:41" x14ac:dyDescent="0.25">
      <c r="A2651" t="s">
        <v>8905</v>
      </c>
      <c r="B2651" t="s">
        <v>207</v>
      </c>
      <c r="C2651">
        <v>3020834</v>
      </c>
      <c r="D2651">
        <v>3037620390</v>
      </c>
      <c r="E2651" t="s">
        <v>8906</v>
      </c>
      <c r="F2651" t="s">
        <v>209</v>
      </c>
      <c r="G2651" t="s">
        <v>8907</v>
      </c>
      <c r="H2651" t="s">
        <v>225</v>
      </c>
      <c r="I2651" t="s">
        <v>212</v>
      </c>
      <c r="K2651" t="s">
        <v>4201</v>
      </c>
      <c r="M2651">
        <v>602</v>
      </c>
      <c r="N2651" t="s">
        <v>7897</v>
      </c>
      <c r="O2651" t="s">
        <v>215</v>
      </c>
      <c r="P2651">
        <v>247</v>
      </c>
      <c r="Q2651" t="s">
        <v>940</v>
      </c>
      <c r="R2651" t="s">
        <v>215</v>
      </c>
      <c r="T2651" t="s">
        <v>217</v>
      </c>
      <c r="U2651" t="s">
        <v>9755</v>
      </c>
      <c r="V2651">
        <v>3</v>
      </c>
      <c r="W2651">
        <v>4</v>
      </c>
      <c r="X2651" t="s">
        <v>218</v>
      </c>
      <c r="Z2651" t="s">
        <v>219</v>
      </c>
      <c r="AC2651">
        <v>0</v>
      </c>
      <c r="AE2651">
        <v>0</v>
      </c>
      <c r="AI2651" t="s">
        <v>220</v>
      </c>
      <c r="AJ2651" t="s">
        <v>221</v>
      </c>
      <c r="AK2651" s="15">
        <v>43157</v>
      </c>
      <c r="AL2651">
        <v>4530.8900000000003</v>
      </c>
      <c r="AM2651">
        <f t="shared" si="123"/>
        <v>34</v>
      </c>
      <c r="AN2651" t="str">
        <f t="shared" si="124"/>
        <v>34-38</v>
      </c>
      <c r="AO2651" t="str">
        <f t="shared" si="125"/>
        <v>4.000 a 5.999</v>
      </c>
    </row>
    <row r="2652" spans="1:41" x14ac:dyDescent="0.25">
      <c r="A2652" t="s">
        <v>8908</v>
      </c>
      <c r="B2652" t="s">
        <v>239</v>
      </c>
      <c r="C2652">
        <v>1434331</v>
      </c>
      <c r="D2652">
        <v>57793859634</v>
      </c>
      <c r="E2652" t="s">
        <v>8909</v>
      </c>
      <c r="F2652" t="s">
        <v>209</v>
      </c>
      <c r="G2652" t="s">
        <v>8910</v>
      </c>
      <c r="H2652" t="s">
        <v>335</v>
      </c>
      <c r="I2652" t="s">
        <v>212</v>
      </c>
      <c r="K2652" t="s">
        <v>242</v>
      </c>
      <c r="L2652" t="s">
        <v>8911</v>
      </c>
      <c r="M2652">
        <v>486</v>
      </c>
      <c r="N2652" t="s">
        <v>2061</v>
      </c>
      <c r="O2652" t="s">
        <v>244</v>
      </c>
      <c r="P2652">
        <v>211</v>
      </c>
      <c r="Q2652" t="s">
        <v>245</v>
      </c>
      <c r="R2652" t="s">
        <v>244</v>
      </c>
      <c r="T2652" t="s">
        <v>771</v>
      </c>
      <c r="U2652" t="s">
        <v>9754</v>
      </c>
      <c r="V2652">
        <v>4</v>
      </c>
      <c r="W2652">
        <v>12</v>
      </c>
      <c r="X2652" t="s">
        <v>218</v>
      </c>
      <c r="Z2652" t="s">
        <v>219</v>
      </c>
      <c r="AC2652">
        <v>0</v>
      </c>
      <c r="AE2652">
        <v>0</v>
      </c>
      <c r="AI2652" t="s">
        <v>220</v>
      </c>
      <c r="AJ2652" t="s">
        <v>221</v>
      </c>
      <c r="AK2652" s="15">
        <v>37931</v>
      </c>
      <c r="AL2652">
        <v>8594.3700000000008</v>
      </c>
      <c r="AM2652">
        <f t="shared" si="123"/>
        <v>57</v>
      </c>
      <c r="AN2652" t="str">
        <f t="shared" si="124"/>
        <v>54-58</v>
      </c>
      <c r="AO2652" t="str">
        <f t="shared" si="125"/>
        <v>8.000 a 9.999</v>
      </c>
    </row>
    <row r="2653" spans="1:41" x14ac:dyDescent="0.25">
      <c r="A2653" t="s">
        <v>8912</v>
      </c>
      <c r="B2653" t="s">
        <v>239</v>
      </c>
      <c r="C2653">
        <v>6413161</v>
      </c>
      <c r="D2653">
        <v>55100511672</v>
      </c>
      <c r="E2653" t="s">
        <v>8913</v>
      </c>
      <c r="F2653" t="s">
        <v>209</v>
      </c>
      <c r="G2653" t="s">
        <v>8914</v>
      </c>
      <c r="H2653" t="s">
        <v>225</v>
      </c>
      <c r="I2653" t="s">
        <v>212</v>
      </c>
      <c r="K2653" t="s">
        <v>645</v>
      </c>
      <c r="M2653">
        <v>494</v>
      </c>
      <c r="N2653" t="s">
        <v>1325</v>
      </c>
      <c r="O2653" t="s">
        <v>244</v>
      </c>
      <c r="P2653">
        <v>211</v>
      </c>
      <c r="Q2653" t="s">
        <v>245</v>
      </c>
      <c r="R2653" t="s">
        <v>244</v>
      </c>
      <c r="T2653" t="s">
        <v>230</v>
      </c>
      <c r="U2653" t="s">
        <v>9755</v>
      </c>
      <c r="V2653">
        <v>3</v>
      </c>
      <c r="W2653">
        <v>4</v>
      </c>
      <c r="X2653" t="s">
        <v>218</v>
      </c>
      <c r="Z2653" t="s">
        <v>219</v>
      </c>
      <c r="AC2653">
        <v>0</v>
      </c>
      <c r="AE2653">
        <v>0</v>
      </c>
      <c r="AI2653" t="s">
        <v>220</v>
      </c>
      <c r="AJ2653" t="s">
        <v>221</v>
      </c>
      <c r="AK2653" s="15">
        <v>43180</v>
      </c>
      <c r="AL2653">
        <v>4503.4799999999996</v>
      </c>
      <c r="AM2653">
        <f t="shared" si="123"/>
        <v>55</v>
      </c>
      <c r="AN2653" t="str">
        <f t="shared" si="124"/>
        <v>54-58</v>
      </c>
      <c r="AO2653" t="str">
        <f t="shared" si="125"/>
        <v>4.000 a 5.999</v>
      </c>
    </row>
    <row r="2654" spans="1:41" x14ac:dyDescent="0.25">
      <c r="A2654" t="s">
        <v>8915</v>
      </c>
      <c r="B2654" t="s">
        <v>239</v>
      </c>
      <c r="C2654">
        <v>1365963</v>
      </c>
      <c r="D2654">
        <v>74925202634</v>
      </c>
      <c r="E2654" t="s">
        <v>8916</v>
      </c>
      <c r="F2654" t="s">
        <v>209</v>
      </c>
      <c r="G2654" t="s">
        <v>8917</v>
      </c>
      <c r="H2654" t="s">
        <v>211</v>
      </c>
      <c r="I2654" t="s">
        <v>212</v>
      </c>
      <c r="K2654" t="s">
        <v>213</v>
      </c>
      <c r="L2654" t="s">
        <v>8918</v>
      </c>
      <c r="M2654">
        <v>491</v>
      </c>
      <c r="N2654" t="s">
        <v>935</v>
      </c>
      <c r="O2654" t="s">
        <v>244</v>
      </c>
      <c r="P2654">
        <v>211</v>
      </c>
      <c r="Q2654" t="s">
        <v>245</v>
      </c>
      <c r="R2654" t="s">
        <v>244</v>
      </c>
      <c r="T2654" t="s">
        <v>771</v>
      </c>
      <c r="U2654" t="s">
        <v>9754</v>
      </c>
      <c r="V2654">
        <v>4</v>
      </c>
      <c r="W2654">
        <v>13</v>
      </c>
      <c r="X2654" t="s">
        <v>218</v>
      </c>
      <c r="Z2654" t="s">
        <v>219</v>
      </c>
      <c r="AC2654">
        <v>0</v>
      </c>
      <c r="AE2654">
        <v>0</v>
      </c>
      <c r="AI2654" t="s">
        <v>220</v>
      </c>
      <c r="AJ2654" t="s">
        <v>221</v>
      </c>
      <c r="AK2654" s="15">
        <v>37599</v>
      </c>
      <c r="AL2654">
        <v>8822.7000000000007</v>
      </c>
      <c r="AM2654">
        <f t="shared" si="123"/>
        <v>54</v>
      </c>
      <c r="AN2654" t="str">
        <f t="shared" si="124"/>
        <v>54-58</v>
      </c>
      <c r="AO2654" t="str">
        <f t="shared" si="125"/>
        <v>8.000 a 9.999</v>
      </c>
    </row>
    <row r="2655" spans="1:41" x14ac:dyDescent="0.25">
      <c r="A2655" t="s">
        <v>8919</v>
      </c>
      <c r="B2655" t="s">
        <v>239</v>
      </c>
      <c r="C2655">
        <v>3145482</v>
      </c>
      <c r="D2655">
        <v>5579433611</v>
      </c>
      <c r="E2655" t="s">
        <v>7531</v>
      </c>
      <c r="F2655" t="s">
        <v>209</v>
      </c>
      <c r="G2655" t="s">
        <v>8920</v>
      </c>
      <c r="H2655" t="s">
        <v>225</v>
      </c>
      <c r="I2655" t="s">
        <v>212</v>
      </c>
      <c r="K2655" t="s">
        <v>213</v>
      </c>
      <c r="M2655">
        <v>482</v>
      </c>
      <c r="N2655" t="s">
        <v>336</v>
      </c>
      <c r="O2655" t="s">
        <v>244</v>
      </c>
      <c r="P2655">
        <v>211</v>
      </c>
      <c r="Q2655" t="s">
        <v>245</v>
      </c>
      <c r="R2655" t="s">
        <v>244</v>
      </c>
      <c r="T2655" t="s">
        <v>217</v>
      </c>
      <c r="U2655" t="s">
        <v>9755</v>
      </c>
      <c r="V2655">
        <v>3</v>
      </c>
      <c r="W2655">
        <v>3</v>
      </c>
      <c r="X2655" t="s">
        <v>218</v>
      </c>
      <c r="Z2655" t="s">
        <v>219</v>
      </c>
      <c r="AC2655">
        <v>0</v>
      </c>
      <c r="AE2655">
        <v>0</v>
      </c>
      <c r="AI2655" t="s">
        <v>220</v>
      </c>
      <c r="AJ2655" t="s">
        <v>221</v>
      </c>
      <c r="AK2655" s="15">
        <v>43691</v>
      </c>
      <c r="AL2655">
        <v>5639.37</v>
      </c>
      <c r="AM2655">
        <f t="shared" si="123"/>
        <v>41</v>
      </c>
      <c r="AN2655" t="str">
        <f t="shared" si="124"/>
        <v>39-43</v>
      </c>
      <c r="AO2655" t="str">
        <f t="shared" si="125"/>
        <v>4.000 a 5.999</v>
      </c>
    </row>
    <row r="2656" spans="1:41" x14ac:dyDescent="0.25">
      <c r="A2656" t="s">
        <v>8921</v>
      </c>
      <c r="B2656" t="s">
        <v>239</v>
      </c>
      <c r="C2656">
        <v>1123369</v>
      </c>
      <c r="D2656">
        <v>39354474691</v>
      </c>
      <c r="E2656" t="s">
        <v>6930</v>
      </c>
      <c r="F2656" t="s">
        <v>209</v>
      </c>
      <c r="G2656" t="s">
        <v>8922</v>
      </c>
      <c r="H2656" t="s">
        <v>335</v>
      </c>
      <c r="I2656" t="s">
        <v>212</v>
      </c>
      <c r="K2656" t="s">
        <v>213</v>
      </c>
      <c r="L2656" t="s">
        <v>235</v>
      </c>
      <c r="M2656">
        <v>492</v>
      </c>
      <c r="N2656" t="s">
        <v>747</v>
      </c>
      <c r="O2656" t="s">
        <v>244</v>
      </c>
      <c r="P2656">
        <v>211</v>
      </c>
      <c r="Q2656" t="s">
        <v>245</v>
      </c>
      <c r="R2656" t="s">
        <v>244</v>
      </c>
      <c r="T2656" t="s">
        <v>217</v>
      </c>
      <c r="U2656" t="s">
        <v>9755</v>
      </c>
      <c r="V2656">
        <v>4</v>
      </c>
      <c r="W2656">
        <v>16</v>
      </c>
      <c r="X2656" t="s">
        <v>218</v>
      </c>
      <c r="Z2656" t="s">
        <v>219</v>
      </c>
      <c r="AC2656">
        <v>0</v>
      </c>
      <c r="AE2656">
        <v>0</v>
      </c>
      <c r="AI2656" t="s">
        <v>220</v>
      </c>
      <c r="AJ2656" t="s">
        <v>221</v>
      </c>
      <c r="AK2656" s="15">
        <v>34683</v>
      </c>
      <c r="AL2656">
        <v>8253.0400000000009</v>
      </c>
      <c r="AM2656">
        <f t="shared" si="123"/>
        <v>61</v>
      </c>
      <c r="AN2656" t="str">
        <f t="shared" si="124"/>
        <v>59-63</v>
      </c>
      <c r="AO2656" t="str">
        <f t="shared" si="125"/>
        <v>8.000 a 9.999</v>
      </c>
    </row>
    <row r="2657" spans="1:41" x14ac:dyDescent="0.25">
      <c r="A2657" t="s">
        <v>8923</v>
      </c>
      <c r="B2657" t="s">
        <v>207</v>
      </c>
      <c r="C2657">
        <v>2065749</v>
      </c>
      <c r="D2657">
        <v>2993837680</v>
      </c>
      <c r="E2657" t="s">
        <v>8924</v>
      </c>
      <c r="F2657" t="s">
        <v>233</v>
      </c>
      <c r="G2657" t="s">
        <v>8925</v>
      </c>
      <c r="H2657" t="s">
        <v>211</v>
      </c>
      <c r="I2657" t="s">
        <v>212</v>
      </c>
      <c r="K2657" t="s">
        <v>213</v>
      </c>
      <c r="M2657">
        <v>1262</v>
      </c>
      <c r="N2657" t="s">
        <v>8926</v>
      </c>
      <c r="O2657" t="s">
        <v>215</v>
      </c>
      <c r="P2657">
        <v>344</v>
      </c>
      <c r="Q2657" t="s">
        <v>494</v>
      </c>
      <c r="R2657" t="s">
        <v>215</v>
      </c>
      <c r="T2657" t="s">
        <v>217</v>
      </c>
      <c r="U2657" t="s">
        <v>9756</v>
      </c>
      <c r="V2657">
        <v>4</v>
      </c>
      <c r="W2657">
        <v>7</v>
      </c>
      <c r="X2657" t="s">
        <v>218</v>
      </c>
      <c r="Z2657" t="s">
        <v>219</v>
      </c>
      <c r="AC2657">
        <v>0</v>
      </c>
      <c r="AE2657">
        <v>0</v>
      </c>
      <c r="AI2657" t="s">
        <v>220</v>
      </c>
      <c r="AJ2657" t="s">
        <v>221</v>
      </c>
      <c r="AK2657" s="15">
        <v>41557</v>
      </c>
      <c r="AL2657">
        <v>8200.8799999999992</v>
      </c>
      <c r="AM2657">
        <f t="shared" si="123"/>
        <v>46</v>
      </c>
      <c r="AN2657" t="str">
        <f t="shared" si="124"/>
        <v>44-48</v>
      </c>
      <c r="AO2657" t="str">
        <f t="shared" si="125"/>
        <v>8.000 a 9.999</v>
      </c>
    </row>
    <row r="2658" spans="1:41" x14ac:dyDescent="0.25">
      <c r="A2658" t="s">
        <v>8927</v>
      </c>
      <c r="B2658" t="s">
        <v>207</v>
      </c>
      <c r="C2658">
        <v>2266161</v>
      </c>
      <c r="D2658">
        <v>8968067660</v>
      </c>
      <c r="E2658" t="s">
        <v>8928</v>
      </c>
      <c r="F2658" t="s">
        <v>233</v>
      </c>
      <c r="G2658" t="s">
        <v>8929</v>
      </c>
      <c r="H2658" t="s">
        <v>225</v>
      </c>
      <c r="I2658" t="s">
        <v>212</v>
      </c>
      <c r="K2658" t="s">
        <v>213</v>
      </c>
      <c r="M2658">
        <v>134</v>
      </c>
      <c r="N2658" t="s">
        <v>442</v>
      </c>
      <c r="O2658" t="s">
        <v>228</v>
      </c>
      <c r="P2658">
        <v>131</v>
      </c>
      <c r="Q2658" t="s">
        <v>357</v>
      </c>
      <c r="R2658" t="s">
        <v>215</v>
      </c>
      <c r="T2658" t="s">
        <v>217</v>
      </c>
      <c r="U2658" t="s">
        <v>9755</v>
      </c>
      <c r="V2658">
        <v>4</v>
      </c>
      <c r="W2658">
        <v>5</v>
      </c>
      <c r="X2658" t="s">
        <v>218</v>
      </c>
      <c r="Z2658" t="s">
        <v>219</v>
      </c>
      <c r="AC2658">
        <v>0</v>
      </c>
      <c r="AE2658">
        <v>0</v>
      </c>
      <c r="AI2658" t="s">
        <v>220</v>
      </c>
      <c r="AJ2658" t="s">
        <v>221</v>
      </c>
      <c r="AK2658" s="15">
        <v>42320</v>
      </c>
      <c r="AL2658">
        <v>5133.46</v>
      </c>
      <c r="AM2658">
        <f t="shared" si="123"/>
        <v>34</v>
      </c>
      <c r="AN2658" t="str">
        <f t="shared" si="124"/>
        <v>34-38</v>
      </c>
      <c r="AO2658" t="str">
        <f t="shared" si="125"/>
        <v>4.000 a 5.999</v>
      </c>
    </row>
    <row r="2659" spans="1:41" x14ac:dyDescent="0.25">
      <c r="A2659" t="s">
        <v>8930</v>
      </c>
      <c r="B2659" t="s">
        <v>239</v>
      </c>
      <c r="C2659">
        <v>1905766</v>
      </c>
      <c r="D2659">
        <v>9207710684</v>
      </c>
      <c r="E2659" t="s">
        <v>8931</v>
      </c>
      <c r="F2659" t="s">
        <v>209</v>
      </c>
      <c r="G2659" t="s">
        <v>8932</v>
      </c>
      <c r="H2659" t="s">
        <v>211</v>
      </c>
      <c r="I2659" t="s">
        <v>212</v>
      </c>
      <c r="K2659" t="s">
        <v>213</v>
      </c>
      <c r="M2659">
        <v>549</v>
      </c>
      <c r="N2659" t="s">
        <v>791</v>
      </c>
      <c r="O2659" t="s">
        <v>244</v>
      </c>
      <c r="P2659">
        <v>211</v>
      </c>
      <c r="Q2659" t="s">
        <v>245</v>
      </c>
      <c r="R2659" t="s">
        <v>244</v>
      </c>
      <c r="T2659" t="s">
        <v>217</v>
      </c>
      <c r="U2659" t="s">
        <v>9754</v>
      </c>
      <c r="V2659">
        <v>4</v>
      </c>
      <c r="W2659">
        <v>8</v>
      </c>
      <c r="X2659" t="s">
        <v>218</v>
      </c>
      <c r="Z2659" t="s">
        <v>219</v>
      </c>
      <c r="AC2659">
        <v>0</v>
      </c>
      <c r="AE2659">
        <v>0</v>
      </c>
      <c r="AI2659" t="s">
        <v>220</v>
      </c>
      <c r="AJ2659" t="s">
        <v>221</v>
      </c>
      <c r="AK2659" s="15">
        <v>40904</v>
      </c>
      <c r="AL2659">
        <v>7266.56</v>
      </c>
      <c r="AM2659">
        <f t="shared" si="123"/>
        <v>33</v>
      </c>
      <c r="AN2659" t="str">
        <f t="shared" si="124"/>
        <v>29-33</v>
      </c>
      <c r="AO2659" t="str">
        <f t="shared" si="125"/>
        <v>6.000 a 7.999</v>
      </c>
    </row>
    <row r="2660" spans="1:41" x14ac:dyDescent="0.25">
      <c r="A2660" t="s">
        <v>8933</v>
      </c>
      <c r="B2660" t="s">
        <v>239</v>
      </c>
      <c r="C2660">
        <v>2919846</v>
      </c>
      <c r="D2660">
        <v>6607849636</v>
      </c>
      <c r="E2660" t="s">
        <v>8934</v>
      </c>
      <c r="F2660" t="s">
        <v>209</v>
      </c>
      <c r="G2660" t="s">
        <v>8935</v>
      </c>
      <c r="H2660" t="s">
        <v>225</v>
      </c>
      <c r="I2660" t="s">
        <v>212</v>
      </c>
      <c r="K2660" t="s">
        <v>213</v>
      </c>
      <c r="M2660">
        <v>216</v>
      </c>
      <c r="N2660" t="s">
        <v>489</v>
      </c>
      <c r="O2660" t="s">
        <v>244</v>
      </c>
      <c r="P2660">
        <v>211</v>
      </c>
      <c r="Q2660" t="s">
        <v>245</v>
      </c>
      <c r="R2660" t="s">
        <v>244</v>
      </c>
      <c r="T2660" t="s">
        <v>230</v>
      </c>
      <c r="U2660" t="s">
        <v>9755</v>
      </c>
      <c r="V2660">
        <v>4</v>
      </c>
      <c r="W2660">
        <v>8</v>
      </c>
      <c r="X2660" t="s">
        <v>218</v>
      </c>
      <c r="Z2660" t="s">
        <v>219</v>
      </c>
      <c r="AC2660">
        <v>0</v>
      </c>
      <c r="AE2660">
        <v>0</v>
      </c>
      <c r="AI2660" t="s">
        <v>220</v>
      </c>
      <c r="AJ2660" t="s">
        <v>221</v>
      </c>
      <c r="AK2660" s="15">
        <v>40990</v>
      </c>
      <c r="AL2660">
        <v>6146.45</v>
      </c>
      <c r="AM2660">
        <f t="shared" si="123"/>
        <v>38</v>
      </c>
      <c r="AN2660" t="str">
        <f t="shared" si="124"/>
        <v>34-38</v>
      </c>
      <c r="AO2660" t="str">
        <f t="shared" si="125"/>
        <v>6.000 a 7.999</v>
      </c>
    </row>
    <row r="2661" spans="1:41" x14ac:dyDescent="0.25">
      <c r="A2661" t="s">
        <v>8936</v>
      </c>
      <c r="B2661" t="s">
        <v>207</v>
      </c>
      <c r="C2661">
        <v>1844708</v>
      </c>
      <c r="D2661">
        <v>5295099628</v>
      </c>
      <c r="E2661" t="s">
        <v>6111</v>
      </c>
      <c r="F2661" t="s">
        <v>209</v>
      </c>
      <c r="G2661" t="s">
        <v>8937</v>
      </c>
      <c r="H2661" t="s">
        <v>225</v>
      </c>
      <c r="I2661" t="s">
        <v>212</v>
      </c>
      <c r="K2661" t="s">
        <v>213</v>
      </c>
      <c r="M2661">
        <v>667</v>
      </c>
      <c r="N2661" t="s">
        <v>1280</v>
      </c>
      <c r="O2661" t="s">
        <v>228</v>
      </c>
      <c r="P2661">
        <v>29</v>
      </c>
      <c r="Q2661" t="s">
        <v>229</v>
      </c>
      <c r="R2661" t="s">
        <v>215</v>
      </c>
      <c r="T2661" t="s">
        <v>217</v>
      </c>
      <c r="U2661" t="s">
        <v>9755</v>
      </c>
      <c r="V2661">
        <v>4</v>
      </c>
      <c r="W2661">
        <v>8</v>
      </c>
      <c r="X2661" t="s">
        <v>218</v>
      </c>
      <c r="Z2661" t="s">
        <v>219</v>
      </c>
      <c r="AC2661">
        <v>0</v>
      </c>
      <c r="AE2661">
        <v>0</v>
      </c>
      <c r="AI2661" t="s">
        <v>220</v>
      </c>
      <c r="AJ2661" t="s">
        <v>221</v>
      </c>
      <c r="AK2661" s="15">
        <v>40577</v>
      </c>
      <c r="AL2661">
        <v>4926.16</v>
      </c>
      <c r="AM2661">
        <f t="shared" si="123"/>
        <v>41</v>
      </c>
      <c r="AN2661" t="str">
        <f t="shared" si="124"/>
        <v>39-43</v>
      </c>
      <c r="AO2661" t="str">
        <f t="shared" si="125"/>
        <v>4.000 a 5.999</v>
      </c>
    </row>
    <row r="2662" spans="1:41" x14ac:dyDescent="0.25">
      <c r="A2662" t="s">
        <v>8938</v>
      </c>
      <c r="B2662" t="s">
        <v>239</v>
      </c>
      <c r="C2662">
        <v>1045332</v>
      </c>
      <c r="D2662">
        <v>7489402603</v>
      </c>
      <c r="E2662" t="s">
        <v>8939</v>
      </c>
      <c r="F2662" t="s">
        <v>209</v>
      </c>
      <c r="G2662" t="s">
        <v>8940</v>
      </c>
      <c r="H2662" t="s">
        <v>225</v>
      </c>
      <c r="I2662" t="s">
        <v>212</v>
      </c>
      <c r="K2662" t="s">
        <v>213</v>
      </c>
      <c r="M2662">
        <v>771</v>
      </c>
      <c r="N2662" t="s">
        <v>303</v>
      </c>
      <c r="O2662" t="s">
        <v>283</v>
      </c>
      <c r="P2662">
        <v>746</v>
      </c>
      <c r="Q2662" t="s">
        <v>289</v>
      </c>
      <c r="R2662" t="s">
        <v>283</v>
      </c>
      <c r="T2662" t="s">
        <v>217</v>
      </c>
      <c r="U2662" t="s">
        <v>9756</v>
      </c>
      <c r="V2662">
        <v>4</v>
      </c>
      <c r="W2662">
        <v>4</v>
      </c>
      <c r="X2662" t="s">
        <v>218</v>
      </c>
      <c r="Z2662" t="s">
        <v>219</v>
      </c>
      <c r="AC2662">
        <v>0</v>
      </c>
      <c r="AE2662">
        <v>0</v>
      </c>
      <c r="AI2662" t="s">
        <v>220</v>
      </c>
      <c r="AJ2662" t="s">
        <v>221</v>
      </c>
      <c r="AK2662" s="15">
        <v>43150</v>
      </c>
      <c r="AL2662">
        <v>7483.51</v>
      </c>
      <c r="AM2662">
        <f t="shared" si="123"/>
        <v>37</v>
      </c>
      <c r="AN2662" t="str">
        <f t="shared" si="124"/>
        <v>34-38</v>
      </c>
      <c r="AO2662" t="str">
        <f t="shared" si="125"/>
        <v>6.000 a 7.999</v>
      </c>
    </row>
    <row r="2663" spans="1:41" x14ac:dyDescent="0.25">
      <c r="A2663" t="s">
        <v>8941</v>
      </c>
      <c r="B2663" t="s">
        <v>207</v>
      </c>
      <c r="C2663">
        <v>3158509</v>
      </c>
      <c r="D2663">
        <v>3319974602</v>
      </c>
      <c r="E2663" t="s">
        <v>8942</v>
      </c>
      <c r="F2663" t="s">
        <v>209</v>
      </c>
      <c r="G2663" t="s">
        <v>8943</v>
      </c>
      <c r="H2663" t="s">
        <v>225</v>
      </c>
      <c r="I2663" t="s">
        <v>212</v>
      </c>
      <c r="K2663" t="s">
        <v>213</v>
      </c>
      <c r="M2663">
        <v>694</v>
      </c>
      <c r="N2663" t="s">
        <v>1394</v>
      </c>
      <c r="O2663" t="s">
        <v>228</v>
      </c>
      <c r="P2663">
        <v>59</v>
      </c>
      <c r="Q2663" t="s">
        <v>251</v>
      </c>
      <c r="R2663" t="s">
        <v>215</v>
      </c>
      <c r="T2663" t="s">
        <v>252</v>
      </c>
      <c r="U2663" t="s">
        <v>9755</v>
      </c>
      <c r="V2663">
        <v>2</v>
      </c>
      <c r="W2663">
        <v>2</v>
      </c>
      <c r="X2663" t="s">
        <v>218</v>
      </c>
      <c r="Z2663" t="s">
        <v>219</v>
      </c>
      <c r="AC2663">
        <v>0</v>
      </c>
      <c r="AE2663">
        <v>0</v>
      </c>
      <c r="AI2663" t="s">
        <v>220</v>
      </c>
      <c r="AJ2663" t="s">
        <v>221</v>
      </c>
      <c r="AK2663" s="15">
        <v>43808</v>
      </c>
      <c r="AL2663">
        <v>3037.78</v>
      </c>
      <c r="AM2663">
        <f t="shared" si="123"/>
        <v>47</v>
      </c>
      <c r="AN2663" t="str">
        <f t="shared" si="124"/>
        <v>44-48</v>
      </c>
      <c r="AO2663" t="str">
        <f t="shared" si="125"/>
        <v>2.000 a 3.999</v>
      </c>
    </row>
    <row r="2664" spans="1:41" x14ac:dyDescent="0.25">
      <c r="A2664" t="s">
        <v>8944</v>
      </c>
      <c r="B2664" t="s">
        <v>239</v>
      </c>
      <c r="C2664">
        <v>1123588</v>
      </c>
      <c r="D2664">
        <v>99982315668</v>
      </c>
      <c r="E2664" t="s">
        <v>7477</v>
      </c>
      <c r="F2664" t="s">
        <v>209</v>
      </c>
      <c r="G2664" t="s">
        <v>8945</v>
      </c>
      <c r="H2664" t="s">
        <v>225</v>
      </c>
      <c r="I2664" t="s">
        <v>212</v>
      </c>
      <c r="K2664" t="s">
        <v>213</v>
      </c>
      <c r="L2664" t="s">
        <v>261</v>
      </c>
      <c r="M2664">
        <v>492</v>
      </c>
      <c r="N2664" t="s">
        <v>747</v>
      </c>
      <c r="O2664" t="s">
        <v>244</v>
      </c>
      <c r="P2664">
        <v>211</v>
      </c>
      <c r="Q2664" t="s">
        <v>245</v>
      </c>
      <c r="R2664" t="s">
        <v>244</v>
      </c>
      <c r="T2664" t="s">
        <v>217</v>
      </c>
      <c r="U2664" t="s">
        <v>9754</v>
      </c>
      <c r="V2664">
        <v>4</v>
      </c>
      <c r="W2664">
        <v>15</v>
      </c>
      <c r="X2664" t="s">
        <v>218</v>
      </c>
      <c r="Z2664" t="s">
        <v>219</v>
      </c>
      <c r="AB2664" t="s">
        <v>320</v>
      </c>
      <c r="AC2664">
        <v>0</v>
      </c>
      <c r="AE2664">
        <v>0</v>
      </c>
      <c r="AG2664" t="s">
        <v>4568</v>
      </c>
      <c r="AH2664" t="s">
        <v>4569</v>
      </c>
      <c r="AI2664" t="s">
        <v>220</v>
      </c>
      <c r="AJ2664" t="s">
        <v>221</v>
      </c>
      <c r="AK2664" s="15">
        <v>34733</v>
      </c>
      <c r="AL2664">
        <v>5367.36</v>
      </c>
      <c r="AM2664">
        <f t="shared" si="123"/>
        <v>48</v>
      </c>
      <c r="AN2664" t="str">
        <f t="shared" si="124"/>
        <v>44-48</v>
      </c>
      <c r="AO2664" t="str">
        <f t="shared" si="125"/>
        <v>4.000 a 5.999</v>
      </c>
    </row>
    <row r="2665" spans="1:41" x14ac:dyDescent="0.25">
      <c r="A2665" t="s">
        <v>8946</v>
      </c>
      <c r="B2665" t="s">
        <v>207</v>
      </c>
      <c r="C2665">
        <v>2133791</v>
      </c>
      <c r="D2665">
        <v>7531691698</v>
      </c>
      <c r="E2665" t="s">
        <v>8947</v>
      </c>
      <c r="F2665" t="s">
        <v>209</v>
      </c>
      <c r="G2665" t="s">
        <v>8948</v>
      </c>
      <c r="H2665" t="s">
        <v>225</v>
      </c>
      <c r="I2665" t="s">
        <v>212</v>
      </c>
      <c r="K2665" t="s">
        <v>213</v>
      </c>
      <c r="M2665">
        <v>608</v>
      </c>
      <c r="N2665" t="s">
        <v>6656</v>
      </c>
      <c r="O2665" t="s">
        <v>215</v>
      </c>
      <c r="P2665">
        <v>262</v>
      </c>
      <c r="Q2665" t="s">
        <v>352</v>
      </c>
      <c r="R2665" t="s">
        <v>215</v>
      </c>
      <c r="T2665" t="s">
        <v>263</v>
      </c>
      <c r="U2665" t="s">
        <v>9754</v>
      </c>
      <c r="V2665">
        <v>4</v>
      </c>
      <c r="W2665">
        <v>6</v>
      </c>
      <c r="X2665" t="s">
        <v>218</v>
      </c>
      <c r="Z2665" t="s">
        <v>219</v>
      </c>
      <c r="AC2665">
        <v>0</v>
      </c>
      <c r="AE2665">
        <v>0</v>
      </c>
      <c r="AI2665" t="s">
        <v>220</v>
      </c>
      <c r="AJ2665" t="s">
        <v>221</v>
      </c>
      <c r="AK2665" s="15">
        <v>41821</v>
      </c>
      <c r="AL2665">
        <v>4622.71</v>
      </c>
      <c r="AM2665">
        <f t="shared" si="123"/>
        <v>38</v>
      </c>
      <c r="AN2665" t="str">
        <f t="shared" si="124"/>
        <v>34-38</v>
      </c>
      <c r="AO2665" t="str">
        <f t="shared" si="125"/>
        <v>4.000 a 5.999</v>
      </c>
    </row>
    <row r="2666" spans="1:41" x14ac:dyDescent="0.25">
      <c r="A2666" t="s">
        <v>8949</v>
      </c>
      <c r="B2666" t="s">
        <v>239</v>
      </c>
      <c r="C2666">
        <v>2903394</v>
      </c>
      <c r="D2666">
        <v>5558461640</v>
      </c>
      <c r="E2666" t="s">
        <v>8950</v>
      </c>
      <c r="F2666" t="s">
        <v>209</v>
      </c>
      <c r="G2666" t="s">
        <v>8951</v>
      </c>
      <c r="H2666" t="s">
        <v>225</v>
      </c>
      <c r="I2666" t="s">
        <v>212</v>
      </c>
      <c r="K2666" t="s">
        <v>213</v>
      </c>
      <c r="M2666">
        <v>491</v>
      </c>
      <c r="N2666" t="s">
        <v>935</v>
      </c>
      <c r="O2666" t="s">
        <v>244</v>
      </c>
      <c r="P2666">
        <v>211</v>
      </c>
      <c r="Q2666" t="s">
        <v>245</v>
      </c>
      <c r="R2666" t="s">
        <v>244</v>
      </c>
      <c r="T2666" t="s">
        <v>217</v>
      </c>
      <c r="U2666" t="s">
        <v>9755</v>
      </c>
      <c r="V2666">
        <v>3</v>
      </c>
      <c r="W2666">
        <v>3</v>
      </c>
      <c r="X2666" t="s">
        <v>218</v>
      </c>
      <c r="Z2666" t="s">
        <v>219</v>
      </c>
      <c r="AC2666">
        <v>0</v>
      </c>
      <c r="AE2666">
        <v>0</v>
      </c>
      <c r="AI2666" t="s">
        <v>220</v>
      </c>
      <c r="AJ2666" t="s">
        <v>221</v>
      </c>
      <c r="AK2666" s="15">
        <v>40883</v>
      </c>
      <c r="AL2666">
        <v>8978.9599999999991</v>
      </c>
      <c r="AM2666">
        <f t="shared" si="123"/>
        <v>39</v>
      </c>
      <c r="AN2666" t="str">
        <f t="shared" si="124"/>
        <v>39-43</v>
      </c>
      <c r="AO2666" t="str">
        <f t="shared" si="125"/>
        <v>8.000 a 9.999</v>
      </c>
    </row>
    <row r="2667" spans="1:41" x14ac:dyDescent="0.25">
      <c r="A2667" t="s">
        <v>8952</v>
      </c>
      <c r="B2667" t="s">
        <v>207</v>
      </c>
      <c r="C2667">
        <v>1065734</v>
      </c>
      <c r="D2667">
        <v>4005765629</v>
      </c>
      <c r="E2667" t="s">
        <v>7003</v>
      </c>
      <c r="F2667" t="s">
        <v>209</v>
      </c>
      <c r="G2667" t="s">
        <v>3200</v>
      </c>
      <c r="H2667" t="s">
        <v>225</v>
      </c>
      <c r="I2667" t="s">
        <v>212</v>
      </c>
      <c r="K2667" t="s">
        <v>213</v>
      </c>
      <c r="M2667">
        <v>567</v>
      </c>
      <c r="N2667" t="s">
        <v>8953</v>
      </c>
      <c r="O2667" t="s">
        <v>362</v>
      </c>
      <c r="P2667">
        <v>298</v>
      </c>
      <c r="Q2667" t="s">
        <v>554</v>
      </c>
      <c r="R2667" t="s">
        <v>362</v>
      </c>
      <c r="T2667" t="s">
        <v>217</v>
      </c>
      <c r="U2667" t="s">
        <v>9755</v>
      </c>
      <c r="V2667">
        <v>4</v>
      </c>
      <c r="W2667">
        <v>6</v>
      </c>
      <c r="X2667" t="s">
        <v>218</v>
      </c>
      <c r="Z2667" t="s">
        <v>219</v>
      </c>
      <c r="AC2667">
        <v>0</v>
      </c>
      <c r="AE2667">
        <v>0</v>
      </c>
      <c r="AI2667" t="s">
        <v>220</v>
      </c>
      <c r="AJ2667" t="s">
        <v>221</v>
      </c>
      <c r="AK2667" s="15">
        <v>41691</v>
      </c>
      <c r="AL2667">
        <v>4422.88</v>
      </c>
      <c r="AM2667">
        <f t="shared" si="123"/>
        <v>42</v>
      </c>
      <c r="AN2667" t="str">
        <f t="shared" si="124"/>
        <v>39-43</v>
      </c>
      <c r="AO2667" t="str">
        <f t="shared" si="125"/>
        <v>4.000 a 5.999</v>
      </c>
    </row>
    <row r="2668" spans="1:41" x14ac:dyDescent="0.25">
      <c r="A2668" t="s">
        <v>8954</v>
      </c>
      <c r="B2668" t="s">
        <v>239</v>
      </c>
      <c r="C2668">
        <v>2521554</v>
      </c>
      <c r="D2668">
        <v>4481258624</v>
      </c>
      <c r="E2668" t="s">
        <v>2468</v>
      </c>
      <c r="F2668" t="s">
        <v>209</v>
      </c>
      <c r="G2668" t="s">
        <v>8955</v>
      </c>
      <c r="H2668" t="s">
        <v>225</v>
      </c>
      <c r="I2668" t="s">
        <v>212</v>
      </c>
      <c r="K2668" t="s">
        <v>213</v>
      </c>
      <c r="M2668">
        <v>771</v>
      </c>
      <c r="N2668" t="s">
        <v>303</v>
      </c>
      <c r="O2668" t="s">
        <v>283</v>
      </c>
      <c r="P2668">
        <v>746</v>
      </c>
      <c r="Q2668" t="s">
        <v>289</v>
      </c>
      <c r="R2668" t="s">
        <v>283</v>
      </c>
      <c r="T2668" t="s">
        <v>230</v>
      </c>
      <c r="U2668" t="s">
        <v>9756</v>
      </c>
      <c r="V2668">
        <v>3</v>
      </c>
      <c r="W2668">
        <v>3</v>
      </c>
      <c r="X2668" t="s">
        <v>218</v>
      </c>
      <c r="Z2668" t="s">
        <v>219</v>
      </c>
      <c r="AC2668">
        <v>0</v>
      </c>
      <c r="AE2668">
        <v>0</v>
      </c>
      <c r="AI2668" t="s">
        <v>220</v>
      </c>
      <c r="AJ2668" t="s">
        <v>221</v>
      </c>
      <c r="AK2668" s="15">
        <v>43273</v>
      </c>
      <c r="AL2668">
        <v>17318.080000000002</v>
      </c>
      <c r="AM2668">
        <f t="shared" si="123"/>
        <v>41</v>
      </c>
      <c r="AN2668" t="str">
        <f t="shared" si="124"/>
        <v>39-43</v>
      </c>
      <c r="AO2668" t="str">
        <f t="shared" si="125"/>
        <v>16.000 a 17.999</v>
      </c>
    </row>
    <row r="2669" spans="1:41" x14ac:dyDescent="0.25">
      <c r="A2669" t="s">
        <v>8956</v>
      </c>
      <c r="B2669" t="s">
        <v>239</v>
      </c>
      <c r="C2669">
        <v>3372750</v>
      </c>
      <c r="D2669">
        <v>3631544693</v>
      </c>
      <c r="E2669" t="s">
        <v>8957</v>
      </c>
      <c r="F2669" t="s">
        <v>209</v>
      </c>
      <c r="G2669" t="s">
        <v>8958</v>
      </c>
      <c r="H2669" t="s">
        <v>225</v>
      </c>
      <c r="I2669" t="s">
        <v>212</v>
      </c>
      <c r="K2669" t="s">
        <v>213</v>
      </c>
      <c r="M2669">
        <v>771</v>
      </c>
      <c r="N2669" t="s">
        <v>303</v>
      </c>
      <c r="O2669" t="s">
        <v>283</v>
      </c>
      <c r="P2669">
        <v>746</v>
      </c>
      <c r="Q2669" t="s">
        <v>289</v>
      </c>
      <c r="R2669" t="s">
        <v>283</v>
      </c>
      <c r="T2669" t="s">
        <v>230</v>
      </c>
      <c r="U2669" t="s">
        <v>9756</v>
      </c>
      <c r="V2669">
        <v>1</v>
      </c>
      <c r="W2669">
        <v>7</v>
      </c>
      <c r="X2669" t="s">
        <v>218</v>
      </c>
      <c r="Z2669" t="s">
        <v>219</v>
      </c>
      <c r="AC2669">
        <v>0</v>
      </c>
      <c r="AE2669">
        <v>0</v>
      </c>
      <c r="AI2669" t="s">
        <v>220</v>
      </c>
      <c r="AJ2669" t="s">
        <v>221</v>
      </c>
      <c r="AK2669" s="15">
        <v>41166</v>
      </c>
      <c r="AL2669">
        <v>24463.95</v>
      </c>
      <c r="AM2669">
        <f t="shared" si="123"/>
        <v>46</v>
      </c>
      <c r="AN2669" t="str">
        <f t="shared" si="124"/>
        <v>44-48</v>
      </c>
      <c r="AO2669" t="str">
        <f t="shared" si="125"/>
        <v>20.000 ou mais</v>
      </c>
    </row>
    <row r="2670" spans="1:41" x14ac:dyDescent="0.25">
      <c r="A2670" t="s">
        <v>8959</v>
      </c>
      <c r="B2670" t="s">
        <v>207</v>
      </c>
      <c r="C2670">
        <v>1998512</v>
      </c>
      <c r="D2670">
        <v>4977051688</v>
      </c>
      <c r="E2670" t="s">
        <v>8960</v>
      </c>
      <c r="F2670" t="s">
        <v>209</v>
      </c>
      <c r="G2670" t="s">
        <v>8961</v>
      </c>
      <c r="H2670" t="s">
        <v>225</v>
      </c>
      <c r="I2670" t="s">
        <v>212</v>
      </c>
      <c r="K2670" t="s">
        <v>213</v>
      </c>
      <c r="M2670">
        <v>135</v>
      </c>
      <c r="N2670" t="s">
        <v>4061</v>
      </c>
      <c r="O2670" t="s">
        <v>228</v>
      </c>
      <c r="P2670">
        <v>131</v>
      </c>
      <c r="Q2670" t="s">
        <v>357</v>
      </c>
      <c r="R2670" t="s">
        <v>215</v>
      </c>
      <c r="T2670" t="s">
        <v>217</v>
      </c>
      <c r="U2670" t="s">
        <v>9755</v>
      </c>
      <c r="V2670">
        <v>4</v>
      </c>
      <c r="W2670">
        <v>7</v>
      </c>
      <c r="X2670" t="s">
        <v>218</v>
      </c>
      <c r="Z2670" t="s">
        <v>219</v>
      </c>
      <c r="AC2670">
        <v>0</v>
      </c>
      <c r="AE2670">
        <v>0</v>
      </c>
      <c r="AI2670" t="s">
        <v>220</v>
      </c>
      <c r="AJ2670" t="s">
        <v>221</v>
      </c>
      <c r="AK2670" s="15">
        <v>41331</v>
      </c>
      <c r="AL2670">
        <v>4649.74</v>
      </c>
      <c r="AM2670">
        <f t="shared" si="123"/>
        <v>41</v>
      </c>
      <c r="AN2670" t="str">
        <f t="shared" si="124"/>
        <v>39-43</v>
      </c>
      <c r="AO2670" t="str">
        <f t="shared" si="125"/>
        <v>4.000 a 5.999</v>
      </c>
    </row>
    <row r="2671" spans="1:41" x14ac:dyDescent="0.25">
      <c r="A2671" t="s">
        <v>8962</v>
      </c>
      <c r="B2671" t="s">
        <v>239</v>
      </c>
      <c r="C2671">
        <v>2313056</v>
      </c>
      <c r="D2671">
        <v>4028512697</v>
      </c>
      <c r="E2671" t="s">
        <v>8963</v>
      </c>
      <c r="F2671" t="s">
        <v>209</v>
      </c>
      <c r="G2671" t="s">
        <v>8964</v>
      </c>
      <c r="H2671" t="s">
        <v>225</v>
      </c>
      <c r="I2671" t="s">
        <v>212</v>
      </c>
      <c r="K2671" t="s">
        <v>213</v>
      </c>
      <c r="L2671" t="s">
        <v>261</v>
      </c>
      <c r="M2671">
        <v>750</v>
      </c>
      <c r="N2671" t="s">
        <v>1639</v>
      </c>
      <c r="O2671" t="s">
        <v>283</v>
      </c>
      <c r="P2671">
        <v>746</v>
      </c>
      <c r="Q2671" t="s">
        <v>289</v>
      </c>
      <c r="R2671" t="s">
        <v>283</v>
      </c>
      <c r="T2671" t="s">
        <v>217</v>
      </c>
      <c r="U2671" t="s">
        <v>9756</v>
      </c>
      <c r="V2671">
        <v>3</v>
      </c>
      <c r="W2671">
        <v>12</v>
      </c>
      <c r="X2671" t="s">
        <v>218</v>
      </c>
      <c r="Z2671" t="s">
        <v>219</v>
      </c>
      <c r="AC2671">
        <v>0</v>
      </c>
      <c r="AE2671">
        <v>0</v>
      </c>
      <c r="AI2671" t="s">
        <v>220</v>
      </c>
      <c r="AJ2671" t="s">
        <v>221</v>
      </c>
      <c r="AK2671" s="15">
        <v>38139</v>
      </c>
      <c r="AL2671">
        <v>17873.96</v>
      </c>
      <c r="AM2671">
        <f t="shared" si="123"/>
        <v>48</v>
      </c>
      <c r="AN2671" t="str">
        <f t="shared" si="124"/>
        <v>44-48</v>
      </c>
      <c r="AO2671" t="str">
        <f t="shared" si="125"/>
        <v>16.000 a 17.999</v>
      </c>
    </row>
    <row r="2672" spans="1:41" x14ac:dyDescent="0.25">
      <c r="A2672" t="s">
        <v>8965</v>
      </c>
      <c r="B2672" t="s">
        <v>207</v>
      </c>
      <c r="C2672">
        <v>1738554</v>
      </c>
      <c r="D2672">
        <v>5988135609</v>
      </c>
      <c r="E2672" t="s">
        <v>5298</v>
      </c>
      <c r="F2672" t="s">
        <v>209</v>
      </c>
      <c r="G2672" t="s">
        <v>8966</v>
      </c>
      <c r="H2672" t="s">
        <v>225</v>
      </c>
      <c r="I2672" t="s">
        <v>212</v>
      </c>
      <c r="K2672" t="s">
        <v>213</v>
      </c>
      <c r="M2672">
        <v>56</v>
      </c>
      <c r="N2672" t="s">
        <v>869</v>
      </c>
      <c r="O2672" t="s">
        <v>215</v>
      </c>
      <c r="P2672">
        <v>29</v>
      </c>
      <c r="Q2672" t="s">
        <v>229</v>
      </c>
      <c r="R2672" t="s">
        <v>215</v>
      </c>
      <c r="T2672" t="s">
        <v>230</v>
      </c>
      <c r="U2672" t="s">
        <v>9755</v>
      </c>
      <c r="V2672">
        <v>4</v>
      </c>
      <c r="W2672">
        <v>9</v>
      </c>
      <c r="X2672" t="s">
        <v>218</v>
      </c>
      <c r="Z2672" t="s">
        <v>219</v>
      </c>
      <c r="AC2672">
        <v>0</v>
      </c>
      <c r="AE2672">
        <v>0</v>
      </c>
      <c r="AI2672" t="s">
        <v>220</v>
      </c>
      <c r="AJ2672" t="s">
        <v>347</v>
      </c>
      <c r="AK2672" s="15">
        <v>40141</v>
      </c>
      <c r="AL2672">
        <v>4249.16</v>
      </c>
      <c r="AM2672">
        <f t="shared" si="123"/>
        <v>39</v>
      </c>
      <c r="AN2672" t="str">
        <f t="shared" si="124"/>
        <v>39-43</v>
      </c>
      <c r="AO2672" t="str">
        <f t="shared" si="125"/>
        <v>4.000 a 5.999</v>
      </c>
    </row>
    <row r="2673" spans="1:41" x14ac:dyDescent="0.25">
      <c r="A2673" t="s">
        <v>8967</v>
      </c>
      <c r="B2673" t="s">
        <v>207</v>
      </c>
      <c r="C2673">
        <v>2058526</v>
      </c>
      <c r="D2673">
        <v>5525229617</v>
      </c>
      <c r="E2673" t="s">
        <v>8968</v>
      </c>
      <c r="F2673" t="s">
        <v>209</v>
      </c>
      <c r="G2673" t="s">
        <v>8969</v>
      </c>
      <c r="H2673" t="s">
        <v>225</v>
      </c>
      <c r="I2673" t="s">
        <v>212</v>
      </c>
      <c r="K2673" t="s">
        <v>213</v>
      </c>
      <c r="M2673">
        <v>1147</v>
      </c>
      <c r="N2673" t="s">
        <v>8970</v>
      </c>
      <c r="O2673" t="s">
        <v>215</v>
      </c>
      <c r="P2673">
        <v>349</v>
      </c>
      <c r="Q2673" t="s">
        <v>277</v>
      </c>
      <c r="R2673" t="s">
        <v>215</v>
      </c>
      <c r="T2673" t="s">
        <v>230</v>
      </c>
      <c r="U2673" t="s">
        <v>9756</v>
      </c>
      <c r="V2673">
        <v>4</v>
      </c>
      <c r="W2673">
        <v>7</v>
      </c>
      <c r="X2673" t="s">
        <v>218</v>
      </c>
      <c r="Z2673" t="s">
        <v>219</v>
      </c>
      <c r="AC2673">
        <v>0</v>
      </c>
      <c r="AE2673">
        <v>0</v>
      </c>
      <c r="AI2673" t="s">
        <v>220</v>
      </c>
      <c r="AJ2673" t="s">
        <v>221</v>
      </c>
      <c r="AK2673" s="15">
        <v>41530</v>
      </c>
      <c r="AL2673">
        <v>9069.3700000000008</v>
      </c>
      <c r="AM2673">
        <f t="shared" si="123"/>
        <v>40</v>
      </c>
      <c r="AN2673" t="str">
        <f t="shared" si="124"/>
        <v>39-43</v>
      </c>
      <c r="AO2673" t="str">
        <f t="shared" si="125"/>
        <v>8.000 a 9.999</v>
      </c>
    </row>
    <row r="2674" spans="1:41" x14ac:dyDescent="0.25">
      <c r="A2674" t="s">
        <v>8971</v>
      </c>
      <c r="B2674" t="s">
        <v>207</v>
      </c>
      <c r="C2674">
        <v>1775530</v>
      </c>
      <c r="D2674">
        <v>6666478606</v>
      </c>
      <c r="E2674" t="s">
        <v>6704</v>
      </c>
      <c r="F2674" t="s">
        <v>209</v>
      </c>
      <c r="G2674" t="s">
        <v>8972</v>
      </c>
      <c r="H2674" t="s">
        <v>225</v>
      </c>
      <c r="I2674" t="s">
        <v>212</v>
      </c>
      <c r="K2674" t="s">
        <v>213</v>
      </c>
      <c r="M2674">
        <v>943</v>
      </c>
      <c r="N2674" t="s">
        <v>5400</v>
      </c>
      <c r="O2674" t="s">
        <v>215</v>
      </c>
      <c r="P2674">
        <v>29</v>
      </c>
      <c r="Q2674" t="s">
        <v>229</v>
      </c>
      <c r="R2674" t="s">
        <v>215</v>
      </c>
      <c r="T2674" t="s">
        <v>230</v>
      </c>
      <c r="U2674" t="s">
        <v>9756</v>
      </c>
      <c r="V2674">
        <v>4</v>
      </c>
      <c r="W2674">
        <v>6</v>
      </c>
      <c r="X2674" t="s">
        <v>218</v>
      </c>
      <c r="Z2674" t="s">
        <v>219</v>
      </c>
      <c r="AB2674" t="s">
        <v>8973</v>
      </c>
      <c r="AC2674">
        <v>26439</v>
      </c>
      <c r="AD2674" t="s">
        <v>3211</v>
      </c>
      <c r="AE2674">
        <v>0</v>
      </c>
      <c r="AG2674" t="s">
        <v>8974</v>
      </c>
      <c r="AH2674" t="s">
        <v>2180</v>
      </c>
      <c r="AI2674" t="s">
        <v>220</v>
      </c>
      <c r="AJ2674" t="s">
        <v>347</v>
      </c>
      <c r="AK2674" s="15">
        <v>43523</v>
      </c>
      <c r="AL2674">
        <v>0</v>
      </c>
      <c r="AM2674">
        <f t="shared" si="123"/>
        <v>38</v>
      </c>
      <c r="AN2674" t="str">
        <f t="shared" si="124"/>
        <v>34-38</v>
      </c>
      <c r="AO2674" t="str">
        <f t="shared" si="125"/>
        <v>até 1.999</v>
      </c>
    </row>
    <row r="2675" spans="1:41" x14ac:dyDescent="0.25">
      <c r="A2675" t="s">
        <v>8975</v>
      </c>
      <c r="B2675" t="s">
        <v>207</v>
      </c>
      <c r="C2675">
        <v>2268083</v>
      </c>
      <c r="D2675">
        <v>11450805701</v>
      </c>
      <c r="E2675" t="s">
        <v>8193</v>
      </c>
      <c r="F2675" t="s">
        <v>209</v>
      </c>
      <c r="G2675" t="s">
        <v>8976</v>
      </c>
      <c r="H2675" t="s">
        <v>225</v>
      </c>
      <c r="I2675" t="s">
        <v>212</v>
      </c>
      <c r="K2675" t="s">
        <v>514</v>
      </c>
      <c r="M2675">
        <v>44</v>
      </c>
      <c r="N2675" t="s">
        <v>3005</v>
      </c>
      <c r="O2675" t="s">
        <v>215</v>
      </c>
      <c r="P2675">
        <v>29</v>
      </c>
      <c r="Q2675" t="s">
        <v>229</v>
      </c>
      <c r="R2675" t="s">
        <v>215</v>
      </c>
      <c r="T2675" t="s">
        <v>230</v>
      </c>
      <c r="U2675" t="s">
        <v>9755</v>
      </c>
      <c r="V2675">
        <v>4</v>
      </c>
      <c r="W2675">
        <v>5</v>
      </c>
      <c r="X2675" t="s">
        <v>218</v>
      </c>
      <c r="Z2675" t="s">
        <v>219</v>
      </c>
      <c r="AC2675">
        <v>0</v>
      </c>
      <c r="AE2675">
        <v>0</v>
      </c>
      <c r="AI2675" t="s">
        <v>220</v>
      </c>
      <c r="AJ2675" t="s">
        <v>221</v>
      </c>
      <c r="AK2675" s="15">
        <v>42348</v>
      </c>
      <c r="AL2675">
        <v>5348.49</v>
      </c>
      <c r="AM2675">
        <f t="shared" si="123"/>
        <v>40</v>
      </c>
      <c r="AN2675" t="str">
        <f t="shared" si="124"/>
        <v>39-43</v>
      </c>
      <c r="AO2675" t="str">
        <f t="shared" si="125"/>
        <v>4.000 a 5.999</v>
      </c>
    </row>
    <row r="2676" spans="1:41" x14ac:dyDescent="0.25">
      <c r="A2676" t="s">
        <v>8977</v>
      </c>
      <c r="B2676" t="s">
        <v>239</v>
      </c>
      <c r="C2676">
        <v>1460076</v>
      </c>
      <c r="D2676">
        <v>4819117661</v>
      </c>
      <c r="E2676" t="s">
        <v>8978</v>
      </c>
      <c r="F2676" t="s">
        <v>209</v>
      </c>
      <c r="G2676" t="s">
        <v>8979</v>
      </c>
      <c r="H2676" t="s">
        <v>225</v>
      </c>
      <c r="I2676" t="s">
        <v>212</v>
      </c>
      <c r="K2676" t="s">
        <v>213</v>
      </c>
      <c r="L2676" t="s">
        <v>261</v>
      </c>
      <c r="M2676">
        <v>211</v>
      </c>
      <c r="N2676" t="s">
        <v>245</v>
      </c>
      <c r="O2676" t="s">
        <v>244</v>
      </c>
      <c r="P2676">
        <v>211</v>
      </c>
      <c r="Q2676" t="s">
        <v>245</v>
      </c>
      <c r="R2676" t="s">
        <v>244</v>
      </c>
      <c r="T2676" t="s">
        <v>263</v>
      </c>
      <c r="U2676" t="s">
        <v>9756</v>
      </c>
      <c r="V2676">
        <v>4</v>
      </c>
      <c r="W2676">
        <v>12</v>
      </c>
      <c r="X2676" t="s">
        <v>381</v>
      </c>
      <c r="Z2676" t="s">
        <v>219</v>
      </c>
      <c r="AB2676" t="s">
        <v>382</v>
      </c>
      <c r="AC2676">
        <v>0</v>
      </c>
      <c r="AE2676">
        <v>26443</v>
      </c>
      <c r="AF2676" t="s">
        <v>383</v>
      </c>
      <c r="AG2676" t="s">
        <v>8980</v>
      </c>
      <c r="AH2676" t="s">
        <v>219</v>
      </c>
      <c r="AI2676" t="s">
        <v>220</v>
      </c>
      <c r="AJ2676" t="s">
        <v>221</v>
      </c>
      <c r="AK2676" s="15">
        <v>38187</v>
      </c>
      <c r="AL2676">
        <v>12551.54</v>
      </c>
      <c r="AM2676">
        <f t="shared" si="123"/>
        <v>42</v>
      </c>
      <c r="AN2676" t="str">
        <f t="shared" si="124"/>
        <v>39-43</v>
      </c>
      <c r="AO2676" t="str">
        <f t="shared" si="125"/>
        <v>12.000 a 13.999</v>
      </c>
    </row>
    <row r="2677" spans="1:41" x14ac:dyDescent="0.25">
      <c r="A2677" t="s">
        <v>8981</v>
      </c>
      <c r="B2677" t="s">
        <v>207</v>
      </c>
      <c r="C2677">
        <v>3272497</v>
      </c>
      <c r="D2677">
        <v>11347604693</v>
      </c>
      <c r="E2677" t="s">
        <v>8982</v>
      </c>
      <c r="F2677" t="s">
        <v>209</v>
      </c>
      <c r="G2677" t="s">
        <v>8983</v>
      </c>
      <c r="H2677" t="s">
        <v>529</v>
      </c>
      <c r="I2677" t="s">
        <v>212</v>
      </c>
      <c r="K2677" t="s">
        <v>213</v>
      </c>
      <c r="M2677">
        <v>1172</v>
      </c>
      <c r="N2677" t="s">
        <v>1458</v>
      </c>
      <c r="O2677" t="s">
        <v>669</v>
      </c>
      <c r="P2677">
        <v>944</v>
      </c>
      <c r="Q2677" t="s">
        <v>313</v>
      </c>
      <c r="R2677" t="s">
        <v>215</v>
      </c>
      <c r="T2677" t="s">
        <v>217</v>
      </c>
      <c r="U2677" t="s">
        <v>9756</v>
      </c>
      <c r="V2677">
        <v>1</v>
      </c>
      <c r="W2677">
        <v>1</v>
      </c>
      <c r="X2677" t="s">
        <v>218</v>
      </c>
      <c r="Z2677" t="s">
        <v>219</v>
      </c>
      <c r="AC2677">
        <v>0</v>
      </c>
      <c r="AE2677">
        <v>0</v>
      </c>
      <c r="AI2677" t="s">
        <v>220</v>
      </c>
      <c r="AJ2677" t="s">
        <v>221</v>
      </c>
      <c r="AK2677" s="15">
        <v>44599</v>
      </c>
      <c r="AL2677">
        <v>5434.85</v>
      </c>
      <c r="AM2677">
        <f t="shared" si="123"/>
        <v>25</v>
      </c>
      <c r="AN2677" t="str">
        <f t="shared" si="124"/>
        <v>24-28</v>
      </c>
      <c r="AO2677" t="str">
        <f t="shared" si="125"/>
        <v>4.000 a 5.999</v>
      </c>
    </row>
    <row r="2678" spans="1:41" x14ac:dyDescent="0.25">
      <c r="A2678" t="s">
        <v>8984</v>
      </c>
      <c r="B2678" t="s">
        <v>239</v>
      </c>
      <c r="C2678">
        <v>1454547</v>
      </c>
      <c r="D2678">
        <v>46441239604</v>
      </c>
      <c r="E2678" t="s">
        <v>8985</v>
      </c>
      <c r="F2678" t="s">
        <v>209</v>
      </c>
      <c r="G2678" t="s">
        <v>8986</v>
      </c>
      <c r="H2678" t="s">
        <v>225</v>
      </c>
      <c r="I2678" t="s">
        <v>212</v>
      </c>
      <c r="K2678" t="s">
        <v>213</v>
      </c>
      <c r="L2678" t="s">
        <v>8183</v>
      </c>
      <c r="M2678">
        <v>743</v>
      </c>
      <c r="N2678" t="s">
        <v>282</v>
      </c>
      <c r="O2678" t="s">
        <v>283</v>
      </c>
      <c r="P2678">
        <v>743</v>
      </c>
      <c r="Q2678" t="s">
        <v>282</v>
      </c>
      <c r="R2678" t="s">
        <v>283</v>
      </c>
      <c r="T2678" t="s">
        <v>217</v>
      </c>
      <c r="U2678" t="s">
        <v>9756</v>
      </c>
      <c r="V2678">
        <v>4</v>
      </c>
      <c r="W2678">
        <v>13</v>
      </c>
      <c r="X2678" t="s">
        <v>381</v>
      </c>
      <c r="Z2678" t="s">
        <v>219</v>
      </c>
      <c r="AB2678" t="s">
        <v>382</v>
      </c>
      <c r="AC2678">
        <v>0</v>
      </c>
      <c r="AE2678">
        <v>26443</v>
      </c>
      <c r="AF2678" t="s">
        <v>383</v>
      </c>
      <c r="AG2678" t="s">
        <v>8987</v>
      </c>
      <c r="AH2678" t="s">
        <v>219</v>
      </c>
      <c r="AI2678" t="s">
        <v>220</v>
      </c>
      <c r="AJ2678" t="s">
        <v>221</v>
      </c>
      <c r="AK2678" s="15">
        <v>38134</v>
      </c>
      <c r="AL2678">
        <v>10979.83</v>
      </c>
      <c r="AM2678">
        <f t="shared" si="123"/>
        <v>63</v>
      </c>
      <c r="AN2678" t="str">
        <f t="shared" si="124"/>
        <v>59-63</v>
      </c>
      <c r="AO2678" t="str">
        <f t="shared" si="125"/>
        <v>10.000 a 11.999</v>
      </c>
    </row>
    <row r="2679" spans="1:41" x14ac:dyDescent="0.25">
      <c r="A2679" t="s">
        <v>8988</v>
      </c>
      <c r="B2679" t="s">
        <v>239</v>
      </c>
      <c r="C2679">
        <v>412473</v>
      </c>
      <c r="D2679">
        <v>58856021668</v>
      </c>
      <c r="E2679" t="s">
        <v>8989</v>
      </c>
      <c r="F2679" t="s">
        <v>209</v>
      </c>
      <c r="G2679" t="s">
        <v>8990</v>
      </c>
      <c r="H2679" t="s">
        <v>225</v>
      </c>
      <c r="I2679" t="s">
        <v>212</v>
      </c>
      <c r="K2679" t="s">
        <v>213</v>
      </c>
      <c r="L2679" t="s">
        <v>1430</v>
      </c>
      <c r="M2679">
        <v>471</v>
      </c>
      <c r="N2679" t="s">
        <v>1130</v>
      </c>
      <c r="O2679" t="s">
        <v>244</v>
      </c>
      <c r="P2679">
        <v>211</v>
      </c>
      <c r="Q2679" t="s">
        <v>245</v>
      </c>
      <c r="R2679" t="s">
        <v>244</v>
      </c>
      <c r="T2679" t="s">
        <v>290</v>
      </c>
      <c r="U2679" t="s">
        <v>9755</v>
      </c>
      <c r="V2679">
        <v>2</v>
      </c>
      <c r="W2679">
        <v>16</v>
      </c>
      <c r="X2679" t="s">
        <v>218</v>
      </c>
      <c r="Z2679" t="s">
        <v>219</v>
      </c>
      <c r="AC2679">
        <v>0</v>
      </c>
      <c r="AE2679">
        <v>0</v>
      </c>
      <c r="AI2679" t="s">
        <v>220</v>
      </c>
      <c r="AJ2679" t="s">
        <v>221</v>
      </c>
      <c r="AK2679" s="15">
        <v>31140</v>
      </c>
      <c r="AL2679">
        <v>13119.98</v>
      </c>
      <c r="AM2679">
        <f t="shared" si="123"/>
        <v>57</v>
      </c>
      <c r="AN2679" t="str">
        <f t="shared" si="124"/>
        <v>54-58</v>
      </c>
      <c r="AO2679" t="str">
        <f t="shared" si="125"/>
        <v>12.000 a 13.999</v>
      </c>
    </row>
    <row r="2680" spans="1:41" x14ac:dyDescent="0.25">
      <c r="A2680" t="s">
        <v>8991</v>
      </c>
      <c r="B2680" t="s">
        <v>239</v>
      </c>
      <c r="C2680">
        <v>1186592</v>
      </c>
      <c r="D2680">
        <v>72495138691</v>
      </c>
      <c r="E2680" t="s">
        <v>8992</v>
      </c>
      <c r="F2680" t="s">
        <v>209</v>
      </c>
      <c r="G2680" t="s">
        <v>8993</v>
      </c>
      <c r="H2680" t="s">
        <v>225</v>
      </c>
      <c r="I2680" t="s">
        <v>212</v>
      </c>
      <c r="K2680" t="s">
        <v>514</v>
      </c>
      <c r="L2680" t="s">
        <v>1269</v>
      </c>
      <c r="M2680">
        <v>771</v>
      </c>
      <c r="N2680" t="s">
        <v>303</v>
      </c>
      <c r="O2680" t="s">
        <v>283</v>
      </c>
      <c r="P2680">
        <v>746</v>
      </c>
      <c r="Q2680" t="s">
        <v>289</v>
      </c>
      <c r="R2680" t="s">
        <v>283</v>
      </c>
      <c r="T2680" t="s">
        <v>217</v>
      </c>
      <c r="U2680" t="s">
        <v>9756</v>
      </c>
      <c r="V2680">
        <v>3</v>
      </c>
      <c r="W2680">
        <v>10</v>
      </c>
      <c r="X2680" t="s">
        <v>218</v>
      </c>
      <c r="Z2680" t="s">
        <v>219</v>
      </c>
      <c r="AC2680">
        <v>0</v>
      </c>
      <c r="AE2680">
        <v>0</v>
      </c>
      <c r="AI2680" t="s">
        <v>220</v>
      </c>
      <c r="AJ2680" t="s">
        <v>304</v>
      </c>
      <c r="AK2680" s="15">
        <v>37957</v>
      </c>
      <c r="AL2680">
        <v>9156.15</v>
      </c>
      <c r="AM2680">
        <f t="shared" si="123"/>
        <v>53</v>
      </c>
      <c r="AN2680" t="str">
        <f t="shared" si="124"/>
        <v>49-53</v>
      </c>
      <c r="AO2680" t="str">
        <f t="shared" si="125"/>
        <v>8.000 a 9.999</v>
      </c>
    </row>
    <row r="2681" spans="1:41" x14ac:dyDescent="0.25">
      <c r="A2681" t="s">
        <v>8994</v>
      </c>
      <c r="B2681" t="s">
        <v>239</v>
      </c>
      <c r="C2681">
        <v>410710</v>
      </c>
      <c r="D2681">
        <v>32055196634</v>
      </c>
      <c r="E2681" t="s">
        <v>8995</v>
      </c>
      <c r="F2681" t="s">
        <v>209</v>
      </c>
      <c r="G2681" t="s">
        <v>8996</v>
      </c>
      <c r="H2681" t="s">
        <v>225</v>
      </c>
      <c r="I2681" t="s">
        <v>212</v>
      </c>
      <c r="K2681" t="s">
        <v>213</v>
      </c>
      <c r="L2681" t="s">
        <v>261</v>
      </c>
      <c r="M2681">
        <v>769</v>
      </c>
      <c r="N2681" t="s">
        <v>288</v>
      </c>
      <c r="O2681" t="s">
        <v>283</v>
      </c>
      <c r="P2681">
        <v>746</v>
      </c>
      <c r="Q2681" t="s">
        <v>289</v>
      </c>
      <c r="R2681" t="s">
        <v>283</v>
      </c>
      <c r="T2681" t="s">
        <v>462</v>
      </c>
      <c r="U2681" t="s">
        <v>9752</v>
      </c>
      <c r="V2681">
        <v>4</v>
      </c>
      <c r="W2681">
        <v>16</v>
      </c>
      <c r="X2681" t="s">
        <v>218</v>
      </c>
      <c r="Z2681" t="s">
        <v>219</v>
      </c>
      <c r="AC2681">
        <v>0</v>
      </c>
      <c r="AE2681">
        <v>0</v>
      </c>
      <c r="AI2681" t="s">
        <v>220</v>
      </c>
      <c r="AJ2681" t="s">
        <v>221</v>
      </c>
      <c r="AK2681" s="15">
        <v>28438</v>
      </c>
      <c r="AL2681">
        <v>3488.82</v>
      </c>
      <c r="AM2681">
        <f t="shared" si="123"/>
        <v>72</v>
      </c>
      <c r="AN2681" t="str">
        <f t="shared" si="124"/>
        <v>69 ou mais</v>
      </c>
      <c r="AO2681" t="str">
        <f t="shared" si="125"/>
        <v>2.000 a 3.999</v>
      </c>
    </row>
    <row r="2682" spans="1:41" x14ac:dyDescent="0.25">
      <c r="A2682" t="s">
        <v>8997</v>
      </c>
      <c r="B2682" t="s">
        <v>239</v>
      </c>
      <c r="C2682">
        <v>1546404</v>
      </c>
      <c r="D2682">
        <v>23180153172</v>
      </c>
      <c r="E2682" t="s">
        <v>8998</v>
      </c>
      <c r="F2682" t="s">
        <v>209</v>
      </c>
      <c r="G2682" t="s">
        <v>8999</v>
      </c>
      <c r="H2682" t="s">
        <v>225</v>
      </c>
      <c r="I2682" t="s">
        <v>212</v>
      </c>
      <c r="K2682" t="s">
        <v>213</v>
      </c>
      <c r="L2682" t="s">
        <v>388</v>
      </c>
      <c r="M2682">
        <v>479</v>
      </c>
      <c r="N2682" t="s">
        <v>389</v>
      </c>
      <c r="O2682" t="s">
        <v>244</v>
      </c>
      <c r="P2682">
        <v>211</v>
      </c>
      <c r="Q2682" t="s">
        <v>245</v>
      </c>
      <c r="R2682" t="s">
        <v>244</v>
      </c>
      <c r="T2682" t="s">
        <v>230</v>
      </c>
      <c r="U2682" t="s">
        <v>9755</v>
      </c>
      <c r="V2682">
        <v>4</v>
      </c>
      <c r="W2682">
        <v>10</v>
      </c>
      <c r="X2682" t="s">
        <v>218</v>
      </c>
      <c r="Z2682" t="s">
        <v>219</v>
      </c>
      <c r="AC2682">
        <v>0</v>
      </c>
      <c r="AE2682">
        <v>0</v>
      </c>
      <c r="AI2682" t="s">
        <v>220</v>
      </c>
      <c r="AJ2682" t="s">
        <v>221</v>
      </c>
      <c r="AK2682" s="15">
        <v>38945</v>
      </c>
      <c r="AL2682">
        <v>6900.65</v>
      </c>
      <c r="AM2682">
        <f t="shared" si="123"/>
        <v>66</v>
      </c>
      <c r="AN2682" t="str">
        <f t="shared" si="124"/>
        <v>64-68</v>
      </c>
      <c r="AO2682" t="str">
        <f t="shared" si="125"/>
        <v>6.000 a 7.999</v>
      </c>
    </row>
    <row r="2683" spans="1:41" x14ac:dyDescent="0.25">
      <c r="A2683" t="s">
        <v>9000</v>
      </c>
      <c r="B2683" t="s">
        <v>207</v>
      </c>
      <c r="C2683">
        <v>410858</v>
      </c>
      <c r="D2683">
        <v>32305397615</v>
      </c>
      <c r="E2683" t="s">
        <v>9001</v>
      </c>
      <c r="F2683" t="s">
        <v>209</v>
      </c>
      <c r="G2683" t="s">
        <v>9002</v>
      </c>
      <c r="H2683" t="s">
        <v>225</v>
      </c>
      <c r="I2683" t="s">
        <v>212</v>
      </c>
      <c r="K2683" t="s">
        <v>213</v>
      </c>
      <c r="L2683" t="s">
        <v>618</v>
      </c>
      <c r="M2683">
        <v>141</v>
      </c>
      <c r="N2683" t="s">
        <v>1026</v>
      </c>
      <c r="O2683" t="s">
        <v>215</v>
      </c>
      <c r="P2683">
        <v>131</v>
      </c>
      <c r="Q2683" t="s">
        <v>357</v>
      </c>
      <c r="R2683" t="s">
        <v>215</v>
      </c>
      <c r="T2683" t="s">
        <v>499</v>
      </c>
      <c r="U2683" t="s">
        <v>9754</v>
      </c>
      <c r="V2683">
        <v>4</v>
      </c>
      <c r="W2683">
        <v>16</v>
      </c>
      <c r="X2683" t="s">
        <v>218</v>
      </c>
      <c r="Z2683" t="s">
        <v>219</v>
      </c>
      <c r="AC2683">
        <v>0</v>
      </c>
      <c r="AE2683">
        <v>0</v>
      </c>
      <c r="AI2683" t="s">
        <v>220</v>
      </c>
      <c r="AJ2683" t="s">
        <v>221</v>
      </c>
      <c r="AK2683" s="15">
        <v>28550</v>
      </c>
      <c r="AL2683">
        <v>5840.39</v>
      </c>
      <c r="AM2683">
        <f t="shared" si="123"/>
        <v>63</v>
      </c>
      <c r="AN2683" t="str">
        <f t="shared" si="124"/>
        <v>59-63</v>
      </c>
      <c r="AO2683" t="str">
        <f t="shared" si="125"/>
        <v>4.000 a 5.999</v>
      </c>
    </row>
    <row r="2684" spans="1:41" x14ac:dyDescent="0.25">
      <c r="A2684" t="s">
        <v>9003</v>
      </c>
      <c r="B2684" t="s">
        <v>239</v>
      </c>
      <c r="C2684">
        <v>410511</v>
      </c>
      <c r="D2684">
        <v>49823485615</v>
      </c>
      <c r="E2684" t="s">
        <v>9004</v>
      </c>
      <c r="F2684" t="s">
        <v>209</v>
      </c>
      <c r="G2684" t="s">
        <v>9005</v>
      </c>
      <c r="H2684" t="s">
        <v>211</v>
      </c>
      <c r="I2684" t="s">
        <v>212</v>
      </c>
      <c r="K2684" t="s">
        <v>213</v>
      </c>
      <c r="L2684" t="s">
        <v>261</v>
      </c>
      <c r="M2684">
        <v>754</v>
      </c>
      <c r="N2684" t="s">
        <v>2373</v>
      </c>
      <c r="O2684" t="s">
        <v>283</v>
      </c>
      <c r="P2684">
        <v>743</v>
      </c>
      <c r="Q2684" t="s">
        <v>282</v>
      </c>
      <c r="R2684" t="s">
        <v>283</v>
      </c>
      <c r="T2684" t="s">
        <v>2760</v>
      </c>
      <c r="U2684" t="s">
        <v>9753</v>
      </c>
      <c r="V2684">
        <v>4</v>
      </c>
      <c r="W2684">
        <v>16</v>
      </c>
      <c r="X2684" t="s">
        <v>218</v>
      </c>
      <c r="Z2684" t="s">
        <v>219</v>
      </c>
      <c r="AC2684">
        <v>0</v>
      </c>
      <c r="AE2684">
        <v>0</v>
      </c>
      <c r="AI2684" t="s">
        <v>220</v>
      </c>
      <c r="AJ2684" t="s">
        <v>221</v>
      </c>
      <c r="AK2684" s="15">
        <v>27912</v>
      </c>
      <c r="AL2684">
        <v>4609.34</v>
      </c>
      <c r="AM2684">
        <f t="shared" si="123"/>
        <v>74</v>
      </c>
      <c r="AN2684" t="str">
        <f t="shared" si="124"/>
        <v>69 ou mais</v>
      </c>
      <c r="AO2684" t="str">
        <f t="shared" si="125"/>
        <v>4.000 a 5.999</v>
      </c>
    </row>
    <row r="2685" spans="1:41" x14ac:dyDescent="0.25">
      <c r="A2685" t="s">
        <v>9006</v>
      </c>
      <c r="B2685" t="s">
        <v>207</v>
      </c>
      <c r="C2685">
        <v>412852</v>
      </c>
      <c r="D2685">
        <v>35018305649</v>
      </c>
      <c r="E2685" t="s">
        <v>9007</v>
      </c>
      <c r="F2685" t="s">
        <v>209</v>
      </c>
      <c r="G2685" t="s">
        <v>9008</v>
      </c>
      <c r="H2685" t="s">
        <v>225</v>
      </c>
      <c r="I2685" t="s">
        <v>212</v>
      </c>
      <c r="K2685" t="s">
        <v>213</v>
      </c>
      <c r="L2685" t="s">
        <v>4301</v>
      </c>
      <c r="M2685">
        <v>97</v>
      </c>
      <c r="N2685" t="s">
        <v>723</v>
      </c>
      <c r="O2685" t="s">
        <v>228</v>
      </c>
      <c r="P2685">
        <v>92</v>
      </c>
      <c r="Q2685" t="s">
        <v>724</v>
      </c>
      <c r="R2685" t="s">
        <v>228</v>
      </c>
      <c r="T2685" t="s">
        <v>217</v>
      </c>
      <c r="U2685" t="s">
        <v>9753</v>
      </c>
      <c r="V2685">
        <v>4</v>
      </c>
      <c r="W2685">
        <v>16</v>
      </c>
      <c r="X2685" t="s">
        <v>218</v>
      </c>
      <c r="Z2685" t="s">
        <v>219</v>
      </c>
      <c r="AC2685">
        <v>0</v>
      </c>
      <c r="AE2685">
        <v>0</v>
      </c>
      <c r="AI2685" t="s">
        <v>220</v>
      </c>
      <c r="AJ2685" t="s">
        <v>221</v>
      </c>
      <c r="AK2685" s="15">
        <v>31874</v>
      </c>
      <c r="AL2685">
        <v>5297.15</v>
      </c>
      <c r="AM2685">
        <f t="shared" si="123"/>
        <v>64</v>
      </c>
      <c r="AN2685" t="str">
        <f t="shared" si="124"/>
        <v>64-68</v>
      </c>
      <c r="AO2685" t="str">
        <f t="shared" si="125"/>
        <v>4.000 a 5.999</v>
      </c>
    </row>
    <row r="2686" spans="1:41" x14ac:dyDescent="0.25">
      <c r="A2686" t="s">
        <v>9009</v>
      </c>
      <c r="B2686" t="s">
        <v>207</v>
      </c>
      <c r="C2686">
        <v>413242</v>
      </c>
      <c r="D2686">
        <v>39343120630</v>
      </c>
      <c r="E2686" t="s">
        <v>9010</v>
      </c>
      <c r="F2686" t="s">
        <v>209</v>
      </c>
      <c r="G2686" t="s">
        <v>9011</v>
      </c>
      <c r="H2686" t="s">
        <v>211</v>
      </c>
      <c r="I2686" t="s">
        <v>212</v>
      </c>
      <c r="K2686" t="s">
        <v>295</v>
      </c>
      <c r="L2686" t="s">
        <v>9012</v>
      </c>
      <c r="M2686">
        <v>46</v>
      </c>
      <c r="N2686" t="s">
        <v>271</v>
      </c>
      <c r="O2686" t="s">
        <v>228</v>
      </c>
      <c r="P2686">
        <v>29</v>
      </c>
      <c r="Q2686" t="s">
        <v>229</v>
      </c>
      <c r="R2686" t="s">
        <v>215</v>
      </c>
      <c r="T2686" t="s">
        <v>252</v>
      </c>
      <c r="U2686" t="s">
        <v>9754</v>
      </c>
      <c r="V2686">
        <v>4</v>
      </c>
      <c r="W2686">
        <v>16</v>
      </c>
      <c r="X2686" t="s">
        <v>218</v>
      </c>
      <c r="Z2686" t="s">
        <v>219</v>
      </c>
      <c r="AC2686">
        <v>0</v>
      </c>
      <c r="AE2686">
        <v>0</v>
      </c>
      <c r="AI2686" t="s">
        <v>220</v>
      </c>
      <c r="AJ2686" t="s">
        <v>221</v>
      </c>
      <c r="AK2686" s="15">
        <v>31322</v>
      </c>
      <c r="AL2686">
        <v>5928.7</v>
      </c>
      <c r="AM2686">
        <f t="shared" si="123"/>
        <v>62</v>
      </c>
      <c r="AN2686" t="str">
        <f t="shared" si="124"/>
        <v>59-63</v>
      </c>
      <c r="AO2686" t="str">
        <f t="shared" si="125"/>
        <v>4.000 a 5.999</v>
      </c>
    </row>
    <row r="2687" spans="1:41" x14ac:dyDescent="0.25">
      <c r="A2687" t="s">
        <v>9013</v>
      </c>
      <c r="B2687" t="s">
        <v>207</v>
      </c>
      <c r="C2687">
        <v>1752842</v>
      </c>
      <c r="D2687">
        <v>138309612</v>
      </c>
      <c r="E2687" t="s">
        <v>9014</v>
      </c>
      <c r="F2687" t="s">
        <v>209</v>
      </c>
      <c r="G2687" t="s">
        <v>9015</v>
      </c>
      <c r="H2687" t="s">
        <v>225</v>
      </c>
      <c r="I2687" t="s">
        <v>212</v>
      </c>
      <c r="K2687" t="s">
        <v>242</v>
      </c>
      <c r="M2687">
        <v>1155</v>
      </c>
      <c r="N2687" t="s">
        <v>985</v>
      </c>
      <c r="O2687" t="s">
        <v>237</v>
      </c>
      <c r="P2687">
        <v>1155</v>
      </c>
      <c r="Q2687" t="s">
        <v>985</v>
      </c>
      <c r="R2687" t="s">
        <v>237</v>
      </c>
      <c r="T2687" t="s">
        <v>230</v>
      </c>
      <c r="U2687" t="s">
        <v>9755</v>
      </c>
      <c r="V2687">
        <v>4</v>
      </c>
      <c r="W2687">
        <v>9</v>
      </c>
      <c r="X2687" t="s">
        <v>218</v>
      </c>
      <c r="Z2687" t="s">
        <v>219</v>
      </c>
      <c r="AB2687" t="s">
        <v>1519</v>
      </c>
      <c r="AC2687">
        <v>0</v>
      </c>
      <c r="AE2687">
        <v>0</v>
      </c>
      <c r="AG2687" t="s">
        <v>9016</v>
      </c>
      <c r="AH2687" t="s">
        <v>9017</v>
      </c>
      <c r="AI2687" t="s">
        <v>220</v>
      </c>
      <c r="AJ2687" t="s">
        <v>221</v>
      </c>
      <c r="AK2687" s="15">
        <v>40204</v>
      </c>
      <c r="AL2687">
        <v>5665.55</v>
      </c>
      <c r="AM2687">
        <f t="shared" si="123"/>
        <v>46</v>
      </c>
      <c r="AN2687" t="str">
        <f t="shared" si="124"/>
        <v>44-48</v>
      </c>
      <c r="AO2687" t="str">
        <f t="shared" si="125"/>
        <v>4.000 a 5.999</v>
      </c>
    </row>
    <row r="2688" spans="1:41" x14ac:dyDescent="0.25">
      <c r="A2688" t="s">
        <v>9018</v>
      </c>
      <c r="B2688" t="s">
        <v>207</v>
      </c>
      <c r="C2688">
        <v>3119294</v>
      </c>
      <c r="D2688">
        <v>8579101670</v>
      </c>
      <c r="E2688" t="s">
        <v>9019</v>
      </c>
      <c r="F2688" t="s">
        <v>209</v>
      </c>
      <c r="G2688" t="s">
        <v>9020</v>
      </c>
      <c r="H2688" t="s">
        <v>211</v>
      </c>
      <c r="I2688" t="s">
        <v>212</v>
      </c>
      <c r="K2688" t="s">
        <v>213</v>
      </c>
      <c r="M2688">
        <v>314</v>
      </c>
      <c r="N2688" t="s">
        <v>641</v>
      </c>
      <c r="O2688" t="s">
        <v>362</v>
      </c>
      <c r="P2688">
        <v>314</v>
      </c>
      <c r="Q2688" t="s">
        <v>641</v>
      </c>
      <c r="R2688" t="s">
        <v>362</v>
      </c>
      <c r="T2688" t="s">
        <v>252</v>
      </c>
      <c r="U2688" t="s">
        <v>9755</v>
      </c>
      <c r="V2688">
        <v>1</v>
      </c>
      <c r="W2688">
        <v>3</v>
      </c>
      <c r="X2688" t="s">
        <v>218</v>
      </c>
      <c r="Z2688" t="s">
        <v>219</v>
      </c>
      <c r="AC2688">
        <v>0</v>
      </c>
      <c r="AE2688">
        <v>0</v>
      </c>
      <c r="AI2688" t="s">
        <v>220</v>
      </c>
      <c r="AJ2688" t="s">
        <v>221</v>
      </c>
      <c r="AK2688" s="15">
        <v>43559</v>
      </c>
      <c r="AL2688">
        <v>3301.93</v>
      </c>
      <c r="AM2688">
        <f t="shared" si="123"/>
        <v>33</v>
      </c>
      <c r="AN2688" t="str">
        <f t="shared" si="124"/>
        <v>29-33</v>
      </c>
      <c r="AO2688" t="str">
        <f t="shared" si="125"/>
        <v>2.000 a 3.999</v>
      </c>
    </row>
    <row r="2689" spans="1:41" x14ac:dyDescent="0.25">
      <c r="A2689" t="s">
        <v>9021</v>
      </c>
      <c r="B2689" t="s">
        <v>207</v>
      </c>
      <c r="C2689">
        <v>1981444</v>
      </c>
      <c r="D2689">
        <v>6970322645</v>
      </c>
      <c r="E2689" t="s">
        <v>9022</v>
      </c>
      <c r="F2689" t="s">
        <v>209</v>
      </c>
      <c r="G2689" t="s">
        <v>9023</v>
      </c>
      <c r="H2689" t="s">
        <v>287</v>
      </c>
      <c r="I2689" t="s">
        <v>212</v>
      </c>
      <c r="K2689" t="s">
        <v>317</v>
      </c>
      <c r="M2689">
        <v>1182</v>
      </c>
      <c r="N2689" t="s">
        <v>2599</v>
      </c>
      <c r="O2689" t="s">
        <v>215</v>
      </c>
      <c r="P2689">
        <v>59</v>
      </c>
      <c r="Q2689" t="s">
        <v>251</v>
      </c>
      <c r="R2689" t="s">
        <v>215</v>
      </c>
      <c r="T2689" t="s">
        <v>230</v>
      </c>
      <c r="U2689" t="s">
        <v>9756</v>
      </c>
      <c r="V2689">
        <v>4</v>
      </c>
      <c r="W2689">
        <v>7</v>
      </c>
      <c r="X2689" t="s">
        <v>218</v>
      </c>
      <c r="Z2689" t="s">
        <v>219</v>
      </c>
      <c r="AC2689">
        <v>0</v>
      </c>
      <c r="AE2689">
        <v>0</v>
      </c>
      <c r="AI2689" t="s">
        <v>220</v>
      </c>
      <c r="AJ2689" t="s">
        <v>221</v>
      </c>
      <c r="AK2689" s="15">
        <v>41242</v>
      </c>
      <c r="AL2689">
        <v>9942.1200000000008</v>
      </c>
      <c r="AM2689">
        <f t="shared" si="123"/>
        <v>37</v>
      </c>
      <c r="AN2689" t="str">
        <f t="shared" si="124"/>
        <v>34-38</v>
      </c>
      <c r="AO2689" t="str">
        <f t="shared" si="125"/>
        <v>8.000 a 9.999</v>
      </c>
    </row>
    <row r="2690" spans="1:41" x14ac:dyDescent="0.25">
      <c r="A2690" t="s">
        <v>9024</v>
      </c>
      <c r="B2690" t="s">
        <v>239</v>
      </c>
      <c r="C2690">
        <v>1434789</v>
      </c>
      <c r="D2690">
        <v>3033983618</v>
      </c>
      <c r="E2690" t="s">
        <v>9025</v>
      </c>
      <c r="F2690" t="s">
        <v>209</v>
      </c>
      <c r="G2690" t="s">
        <v>9026</v>
      </c>
      <c r="H2690" t="s">
        <v>225</v>
      </c>
      <c r="I2690" t="s">
        <v>212</v>
      </c>
      <c r="K2690" t="s">
        <v>317</v>
      </c>
      <c r="L2690" t="s">
        <v>5912</v>
      </c>
      <c r="M2690">
        <v>486</v>
      </c>
      <c r="N2690" t="s">
        <v>2061</v>
      </c>
      <c r="O2690" t="s">
        <v>244</v>
      </c>
      <c r="P2690">
        <v>211</v>
      </c>
      <c r="Q2690" t="s">
        <v>245</v>
      </c>
      <c r="R2690" t="s">
        <v>244</v>
      </c>
      <c r="T2690" t="s">
        <v>252</v>
      </c>
      <c r="U2690" t="s">
        <v>9755</v>
      </c>
      <c r="V2690">
        <v>4</v>
      </c>
      <c r="W2690">
        <v>13</v>
      </c>
      <c r="X2690" t="s">
        <v>218</v>
      </c>
      <c r="Z2690" t="s">
        <v>219</v>
      </c>
      <c r="AC2690">
        <v>0</v>
      </c>
      <c r="AE2690">
        <v>0</v>
      </c>
      <c r="AI2690" t="s">
        <v>220</v>
      </c>
      <c r="AJ2690" t="s">
        <v>221</v>
      </c>
      <c r="AK2690" s="15">
        <v>37937</v>
      </c>
      <c r="AL2690">
        <v>10277.530000000001</v>
      </c>
      <c r="AM2690">
        <f t="shared" si="123"/>
        <v>47</v>
      </c>
      <c r="AN2690" t="str">
        <f t="shared" si="124"/>
        <v>44-48</v>
      </c>
      <c r="AO2690" t="str">
        <f t="shared" si="125"/>
        <v>10.000 a 11.999</v>
      </c>
    </row>
    <row r="2691" spans="1:41" x14ac:dyDescent="0.25">
      <c r="A2691" t="s">
        <v>9027</v>
      </c>
      <c r="B2691" t="s">
        <v>239</v>
      </c>
      <c r="C2691">
        <v>1985603</v>
      </c>
      <c r="D2691">
        <v>6647679669</v>
      </c>
      <c r="E2691" t="s">
        <v>5014</v>
      </c>
      <c r="F2691" t="s">
        <v>209</v>
      </c>
      <c r="G2691" t="s">
        <v>9028</v>
      </c>
      <c r="H2691" t="s">
        <v>225</v>
      </c>
      <c r="I2691" t="s">
        <v>212</v>
      </c>
      <c r="K2691" t="s">
        <v>213</v>
      </c>
      <c r="M2691">
        <v>472</v>
      </c>
      <c r="N2691" t="s">
        <v>546</v>
      </c>
      <c r="O2691" t="s">
        <v>244</v>
      </c>
      <c r="P2691">
        <v>211</v>
      </c>
      <c r="Q2691" t="s">
        <v>245</v>
      </c>
      <c r="R2691" t="s">
        <v>244</v>
      </c>
      <c r="T2691" t="s">
        <v>217</v>
      </c>
      <c r="U2691" t="s">
        <v>9755</v>
      </c>
      <c r="V2691">
        <v>4</v>
      </c>
      <c r="W2691">
        <v>7</v>
      </c>
      <c r="X2691" t="s">
        <v>218</v>
      </c>
      <c r="Z2691" t="s">
        <v>219</v>
      </c>
      <c r="AC2691">
        <v>0</v>
      </c>
      <c r="AE2691">
        <v>0</v>
      </c>
      <c r="AI2691" t="s">
        <v>220</v>
      </c>
      <c r="AJ2691" t="s">
        <v>221</v>
      </c>
      <c r="AK2691" s="15">
        <v>41271</v>
      </c>
      <c r="AL2691">
        <v>4776.33</v>
      </c>
      <c r="AM2691">
        <f t="shared" ref="AM2691:AM2754" si="126">(YEAR($AR$3))-YEAR(E2691)</f>
        <v>38</v>
      </c>
      <c r="AN2691" t="str">
        <f t="shared" ref="AN2691:AN2754" si="127">VLOOKUP(AM2691,$AT$3:$AU$14,2,1)</f>
        <v>34-38</v>
      </c>
      <c r="AO2691" t="str">
        <f t="shared" ref="AO2691:AO2754" si="128">VLOOKUP(AL2691,$AV$3:$AW$13,2,1)</f>
        <v>4.000 a 5.999</v>
      </c>
    </row>
    <row r="2692" spans="1:41" x14ac:dyDescent="0.25">
      <c r="A2692" t="s">
        <v>9029</v>
      </c>
      <c r="B2692" t="s">
        <v>207</v>
      </c>
      <c r="C2692">
        <v>3224247</v>
      </c>
      <c r="D2692">
        <v>8054364644</v>
      </c>
      <c r="E2692" t="s">
        <v>5017</v>
      </c>
      <c r="F2692" t="s">
        <v>209</v>
      </c>
      <c r="G2692" t="s">
        <v>9030</v>
      </c>
      <c r="H2692" t="s">
        <v>225</v>
      </c>
      <c r="I2692" t="s">
        <v>212</v>
      </c>
      <c r="K2692" t="s">
        <v>213</v>
      </c>
      <c r="M2692">
        <v>566</v>
      </c>
      <c r="N2692" t="s">
        <v>9031</v>
      </c>
      <c r="O2692" t="s">
        <v>215</v>
      </c>
      <c r="P2692">
        <v>806</v>
      </c>
      <c r="Q2692" t="s">
        <v>1682</v>
      </c>
      <c r="R2692" t="s">
        <v>215</v>
      </c>
      <c r="T2692" t="s">
        <v>230</v>
      </c>
      <c r="U2692" t="s">
        <v>9755</v>
      </c>
      <c r="V2692">
        <v>1</v>
      </c>
      <c r="W2692">
        <v>1</v>
      </c>
      <c r="X2692" t="s">
        <v>218</v>
      </c>
      <c r="Z2692" t="s">
        <v>219</v>
      </c>
      <c r="AC2692">
        <v>0</v>
      </c>
      <c r="AE2692">
        <v>0</v>
      </c>
      <c r="AI2692" t="s">
        <v>220</v>
      </c>
      <c r="AJ2692" t="s">
        <v>221</v>
      </c>
      <c r="AK2692" s="15">
        <v>44805</v>
      </c>
      <c r="AL2692">
        <v>3719.37</v>
      </c>
      <c r="AM2692">
        <f t="shared" si="126"/>
        <v>35</v>
      </c>
      <c r="AN2692" t="str">
        <f t="shared" si="127"/>
        <v>34-38</v>
      </c>
      <c r="AO2692" t="str">
        <f t="shared" si="128"/>
        <v>2.000 a 3.999</v>
      </c>
    </row>
    <row r="2693" spans="1:41" x14ac:dyDescent="0.25">
      <c r="A2693" t="s">
        <v>9032</v>
      </c>
      <c r="B2693" t="s">
        <v>207</v>
      </c>
      <c r="C2693">
        <v>1672930</v>
      </c>
      <c r="D2693">
        <v>4544898625</v>
      </c>
      <c r="E2693" t="s">
        <v>9033</v>
      </c>
      <c r="F2693" t="s">
        <v>209</v>
      </c>
      <c r="G2693" t="s">
        <v>9034</v>
      </c>
      <c r="H2693" t="s">
        <v>225</v>
      </c>
      <c r="I2693" t="s">
        <v>212</v>
      </c>
      <c r="K2693" t="s">
        <v>213</v>
      </c>
      <c r="L2693" t="s">
        <v>261</v>
      </c>
      <c r="M2693">
        <v>247</v>
      </c>
      <c r="N2693" t="s">
        <v>940</v>
      </c>
      <c r="O2693" t="s">
        <v>215</v>
      </c>
      <c r="P2693">
        <v>247</v>
      </c>
      <c r="Q2693" t="s">
        <v>940</v>
      </c>
      <c r="R2693" t="s">
        <v>215</v>
      </c>
      <c r="T2693" t="s">
        <v>230</v>
      </c>
      <c r="U2693" t="s">
        <v>9756</v>
      </c>
      <c r="V2693">
        <v>4</v>
      </c>
      <c r="W2693">
        <v>10</v>
      </c>
      <c r="X2693" t="s">
        <v>218</v>
      </c>
      <c r="Z2693" t="s">
        <v>219</v>
      </c>
      <c r="AC2693">
        <v>0</v>
      </c>
      <c r="AE2693">
        <v>0</v>
      </c>
      <c r="AI2693" t="s">
        <v>220</v>
      </c>
      <c r="AJ2693" t="s">
        <v>221</v>
      </c>
      <c r="AK2693" s="15">
        <v>39835</v>
      </c>
      <c r="AL2693">
        <v>11032.68</v>
      </c>
      <c r="AM2693">
        <f t="shared" si="126"/>
        <v>42</v>
      </c>
      <c r="AN2693" t="str">
        <f t="shared" si="127"/>
        <v>39-43</v>
      </c>
      <c r="AO2693" t="str">
        <f t="shared" si="128"/>
        <v>10.000 a 11.999</v>
      </c>
    </row>
    <row r="2694" spans="1:41" x14ac:dyDescent="0.25">
      <c r="A2694" t="s">
        <v>9035</v>
      </c>
      <c r="B2694" t="s">
        <v>207</v>
      </c>
      <c r="C2694">
        <v>1102103</v>
      </c>
      <c r="D2694">
        <v>9776388639</v>
      </c>
      <c r="E2694" t="s">
        <v>2793</v>
      </c>
      <c r="F2694" t="s">
        <v>209</v>
      </c>
      <c r="G2694" t="s">
        <v>9036</v>
      </c>
      <c r="H2694" t="s">
        <v>225</v>
      </c>
      <c r="I2694" t="s">
        <v>212</v>
      </c>
      <c r="K2694" t="s">
        <v>213</v>
      </c>
      <c r="M2694">
        <v>305</v>
      </c>
      <c r="N2694" t="s">
        <v>407</v>
      </c>
      <c r="O2694" t="s">
        <v>362</v>
      </c>
      <c r="P2694">
        <v>305</v>
      </c>
      <c r="Q2694" t="s">
        <v>407</v>
      </c>
      <c r="R2694" t="s">
        <v>362</v>
      </c>
      <c r="T2694" t="s">
        <v>217</v>
      </c>
      <c r="U2694" t="s">
        <v>9756</v>
      </c>
      <c r="V2694">
        <v>1</v>
      </c>
      <c r="W2694">
        <v>1</v>
      </c>
      <c r="X2694" t="s">
        <v>218</v>
      </c>
      <c r="Z2694" t="s">
        <v>219</v>
      </c>
      <c r="AC2694">
        <v>0</v>
      </c>
      <c r="AE2694">
        <v>0</v>
      </c>
      <c r="AI2694" t="s">
        <v>220</v>
      </c>
      <c r="AJ2694" t="s">
        <v>304</v>
      </c>
      <c r="AK2694" s="15">
        <v>44592</v>
      </c>
      <c r="AL2694">
        <v>5434.85</v>
      </c>
      <c r="AM2694">
        <f t="shared" si="126"/>
        <v>34</v>
      </c>
      <c r="AN2694" t="str">
        <f t="shared" si="127"/>
        <v>34-38</v>
      </c>
      <c r="AO2694" t="str">
        <f t="shared" si="128"/>
        <v>4.000 a 5.999</v>
      </c>
    </row>
    <row r="2695" spans="1:41" x14ac:dyDescent="0.25">
      <c r="A2695" t="s">
        <v>9037</v>
      </c>
      <c r="B2695" t="s">
        <v>207</v>
      </c>
      <c r="C2695">
        <v>1625262</v>
      </c>
      <c r="D2695">
        <v>4922823662</v>
      </c>
      <c r="E2695" t="s">
        <v>1021</v>
      </c>
      <c r="F2695" t="s">
        <v>209</v>
      </c>
      <c r="G2695" t="s">
        <v>9038</v>
      </c>
      <c r="H2695" t="s">
        <v>211</v>
      </c>
      <c r="I2695" t="s">
        <v>212</v>
      </c>
      <c r="K2695" t="s">
        <v>242</v>
      </c>
      <c r="L2695" t="s">
        <v>9039</v>
      </c>
      <c r="M2695">
        <v>584</v>
      </c>
      <c r="N2695" t="s">
        <v>216</v>
      </c>
      <c r="O2695" t="s">
        <v>215</v>
      </c>
      <c r="P2695">
        <v>4</v>
      </c>
      <c r="Q2695" t="s">
        <v>262</v>
      </c>
      <c r="R2695" t="s">
        <v>215</v>
      </c>
      <c r="T2695" t="s">
        <v>217</v>
      </c>
      <c r="U2695" t="s">
        <v>9756</v>
      </c>
      <c r="V2695">
        <v>4</v>
      </c>
      <c r="W2695">
        <v>10</v>
      </c>
      <c r="X2695" t="s">
        <v>218</v>
      </c>
      <c r="Z2695" t="s">
        <v>219</v>
      </c>
      <c r="AC2695">
        <v>0</v>
      </c>
      <c r="AE2695">
        <v>0</v>
      </c>
      <c r="AI2695" t="s">
        <v>220</v>
      </c>
      <c r="AJ2695" t="s">
        <v>221</v>
      </c>
      <c r="AK2695" s="15">
        <v>39562</v>
      </c>
      <c r="AL2695">
        <v>8872.35</v>
      </c>
      <c r="AM2695">
        <f t="shared" si="126"/>
        <v>41</v>
      </c>
      <c r="AN2695" t="str">
        <f t="shared" si="127"/>
        <v>39-43</v>
      </c>
      <c r="AO2695" t="str">
        <f t="shared" si="128"/>
        <v>8.000 a 9.999</v>
      </c>
    </row>
    <row r="2696" spans="1:41" x14ac:dyDescent="0.25">
      <c r="A2696" t="s">
        <v>9040</v>
      </c>
      <c r="B2696" t="s">
        <v>207</v>
      </c>
      <c r="C2696">
        <v>2094484</v>
      </c>
      <c r="D2696">
        <v>7521348680</v>
      </c>
      <c r="E2696" t="s">
        <v>9041</v>
      </c>
      <c r="F2696" t="s">
        <v>233</v>
      </c>
      <c r="G2696" t="s">
        <v>9042</v>
      </c>
      <c r="H2696" t="s">
        <v>225</v>
      </c>
      <c r="I2696" t="s">
        <v>212</v>
      </c>
      <c r="K2696" t="s">
        <v>213</v>
      </c>
      <c r="M2696">
        <v>398</v>
      </c>
      <c r="N2696" t="s">
        <v>9043</v>
      </c>
      <c r="O2696" t="s">
        <v>215</v>
      </c>
      <c r="P2696">
        <v>395</v>
      </c>
      <c r="Q2696" t="s">
        <v>448</v>
      </c>
      <c r="R2696" t="s">
        <v>215</v>
      </c>
      <c r="T2696" t="s">
        <v>217</v>
      </c>
      <c r="U2696" t="s">
        <v>9755</v>
      </c>
      <c r="V2696">
        <v>4</v>
      </c>
      <c r="W2696">
        <v>6</v>
      </c>
      <c r="X2696" t="s">
        <v>218</v>
      </c>
      <c r="Z2696" t="s">
        <v>219</v>
      </c>
      <c r="AC2696">
        <v>0</v>
      </c>
      <c r="AE2696">
        <v>0</v>
      </c>
      <c r="AI2696" t="s">
        <v>220</v>
      </c>
      <c r="AJ2696" t="s">
        <v>221</v>
      </c>
      <c r="AK2696" s="15">
        <v>41697</v>
      </c>
      <c r="AL2696">
        <v>4422.88</v>
      </c>
      <c r="AM2696">
        <f t="shared" si="126"/>
        <v>34</v>
      </c>
      <c r="AN2696" t="str">
        <f t="shared" si="127"/>
        <v>34-38</v>
      </c>
      <c r="AO2696" t="str">
        <f t="shared" si="128"/>
        <v>4.000 a 5.999</v>
      </c>
    </row>
    <row r="2697" spans="1:41" x14ac:dyDescent="0.25">
      <c r="A2697" t="s">
        <v>9044</v>
      </c>
      <c r="B2697" t="s">
        <v>207</v>
      </c>
      <c r="C2697">
        <v>2273920</v>
      </c>
      <c r="D2697">
        <v>13009917635</v>
      </c>
      <c r="E2697" t="s">
        <v>9045</v>
      </c>
      <c r="F2697" t="s">
        <v>209</v>
      </c>
      <c r="G2697" t="s">
        <v>9046</v>
      </c>
      <c r="H2697" t="s">
        <v>225</v>
      </c>
      <c r="I2697" t="s">
        <v>212</v>
      </c>
      <c r="K2697" t="s">
        <v>213</v>
      </c>
      <c r="M2697">
        <v>410</v>
      </c>
      <c r="N2697" t="s">
        <v>1567</v>
      </c>
      <c r="O2697" t="s">
        <v>215</v>
      </c>
      <c r="P2697">
        <v>410</v>
      </c>
      <c r="Q2697" t="s">
        <v>1567</v>
      </c>
      <c r="R2697" t="s">
        <v>215</v>
      </c>
      <c r="T2697" t="s">
        <v>499</v>
      </c>
      <c r="U2697" t="s">
        <v>9754</v>
      </c>
      <c r="V2697">
        <v>4</v>
      </c>
      <c r="W2697">
        <v>5</v>
      </c>
      <c r="X2697" t="s">
        <v>218</v>
      </c>
      <c r="Z2697" t="s">
        <v>219</v>
      </c>
      <c r="AC2697">
        <v>0</v>
      </c>
      <c r="AE2697">
        <v>0</v>
      </c>
      <c r="AI2697" t="s">
        <v>220</v>
      </c>
      <c r="AJ2697" t="s">
        <v>221</v>
      </c>
      <c r="AK2697" s="15">
        <v>42380</v>
      </c>
      <c r="AL2697">
        <v>3084.9</v>
      </c>
      <c r="AM2697">
        <f t="shared" si="126"/>
        <v>26</v>
      </c>
      <c r="AN2697" t="str">
        <f t="shared" si="127"/>
        <v>24-28</v>
      </c>
      <c r="AO2697" t="str">
        <f t="shared" si="128"/>
        <v>2.000 a 3.999</v>
      </c>
    </row>
    <row r="2698" spans="1:41" x14ac:dyDescent="0.25">
      <c r="A2698" t="s">
        <v>9047</v>
      </c>
      <c r="B2698" t="s">
        <v>207</v>
      </c>
      <c r="C2698">
        <v>3037265</v>
      </c>
      <c r="D2698">
        <v>10376624663</v>
      </c>
      <c r="E2698" t="s">
        <v>9048</v>
      </c>
      <c r="F2698" t="s">
        <v>209</v>
      </c>
      <c r="G2698" t="s">
        <v>9049</v>
      </c>
      <c r="H2698" t="s">
        <v>225</v>
      </c>
      <c r="I2698" t="s">
        <v>212</v>
      </c>
      <c r="K2698" t="s">
        <v>213</v>
      </c>
      <c r="M2698">
        <v>117</v>
      </c>
      <c r="N2698" t="s">
        <v>865</v>
      </c>
      <c r="O2698" t="s">
        <v>228</v>
      </c>
      <c r="P2698">
        <v>117</v>
      </c>
      <c r="Q2698" t="s">
        <v>865</v>
      </c>
      <c r="R2698" t="s">
        <v>228</v>
      </c>
      <c r="T2698" t="s">
        <v>217</v>
      </c>
      <c r="U2698" t="s">
        <v>9755</v>
      </c>
      <c r="V2698">
        <v>4</v>
      </c>
      <c r="W2698">
        <v>4</v>
      </c>
      <c r="X2698" t="s">
        <v>218</v>
      </c>
      <c r="Z2698" t="s">
        <v>219</v>
      </c>
      <c r="AC2698">
        <v>0</v>
      </c>
      <c r="AE2698">
        <v>0</v>
      </c>
      <c r="AI2698" t="s">
        <v>220</v>
      </c>
      <c r="AJ2698" t="s">
        <v>221</v>
      </c>
      <c r="AK2698" s="15">
        <v>43175</v>
      </c>
      <c r="AL2698">
        <v>4001.88</v>
      </c>
      <c r="AM2698">
        <f t="shared" si="126"/>
        <v>31</v>
      </c>
      <c r="AN2698" t="str">
        <f t="shared" si="127"/>
        <v>29-33</v>
      </c>
      <c r="AO2698" t="str">
        <f t="shared" si="128"/>
        <v>4.000 a 5.999</v>
      </c>
    </row>
    <row r="2699" spans="1:41" x14ac:dyDescent="0.25">
      <c r="A2699" t="s">
        <v>9050</v>
      </c>
      <c r="B2699" t="s">
        <v>239</v>
      </c>
      <c r="C2699">
        <v>1440177</v>
      </c>
      <c r="D2699">
        <v>4512503625</v>
      </c>
      <c r="E2699" t="s">
        <v>9051</v>
      </c>
      <c r="F2699" t="s">
        <v>209</v>
      </c>
      <c r="G2699" t="s">
        <v>9052</v>
      </c>
      <c r="H2699" t="s">
        <v>225</v>
      </c>
      <c r="I2699" t="s">
        <v>212</v>
      </c>
      <c r="K2699" t="s">
        <v>213</v>
      </c>
      <c r="L2699" t="s">
        <v>235</v>
      </c>
      <c r="M2699">
        <v>482</v>
      </c>
      <c r="N2699" t="s">
        <v>336</v>
      </c>
      <c r="O2699" t="s">
        <v>244</v>
      </c>
      <c r="P2699">
        <v>743</v>
      </c>
      <c r="Q2699" t="s">
        <v>282</v>
      </c>
      <c r="R2699" t="s">
        <v>283</v>
      </c>
      <c r="T2699" t="s">
        <v>230</v>
      </c>
      <c r="U2699" t="s">
        <v>9756</v>
      </c>
      <c r="V2699">
        <v>4</v>
      </c>
      <c r="W2699">
        <v>12</v>
      </c>
      <c r="X2699" t="s">
        <v>218</v>
      </c>
      <c r="Z2699" t="s">
        <v>219</v>
      </c>
      <c r="AC2699">
        <v>0</v>
      </c>
      <c r="AE2699">
        <v>0</v>
      </c>
      <c r="AI2699" t="s">
        <v>220</v>
      </c>
      <c r="AJ2699" t="s">
        <v>221</v>
      </c>
      <c r="AK2699" s="15">
        <v>38002</v>
      </c>
      <c r="AL2699">
        <v>13626.54</v>
      </c>
      <c r="AM2699">
        <f t="shared" si="126"/>
        <v>43</v>
      </c>
      <c r="AN2699" t="str">
        <f t="shared" si="127"/>
        <v>39-43</v>
      </c>
      <c r="AO2699" t="str">
        <f t="shared" si="128"/>
        <v>12.000 a 13.999</v>
      </c>
    </row>
    <row r="2700" spans="1:41" x14ac:dyDescent="0.25">
      <c r="A2700" t="s">
        <v>9053</v>
      </c>
      <c r="B2700" t="s">
        <v>207</v>
      </c>
      <c r="C2700">
        <v>2836415</v>
      </c>
      <c r="D2700">
        <v>7193124692</v>
      </c>
      <c r="E2700" t="s">
        <v>9054</v>
      </c>
      <c r="F2700" t="s">
        <v>209</v>
      </c>
      <c r="G2700" t="s">
        <v>9055</v>
      </c>
      <c r="H2700" t="s">
        <v>335</v>
      </c>
      <c r="I2700" t="s">
        <v>212</v>
      </c>
      <c r="K2700" t="s">
        <v>242</v>
      </c>
      <c r="M2700">
        <v>170</v>
      </c>
      <c r="N2700" t="s">
        <v>1883</v>
      </c>
      <c r="O2700" t="s">
        <v>215</v>
      </c>
      <c r="P2700">
        <v>131</v>
      </c>
      <c r="Q2700" t="s">
        <v>357</v>
      </c>
      <c r="R2700" t="s">
        <v>215</v>
      </c>
      <c r="T2700" t="s">
        <v>230</v>
      </c>
      <c r="U2700" t="s">
        <v>9755</v>
      </c>
      <c r="V2700">
        <v>1</v>
      </c>
      <c r="W2700">
        <v>1</v>
      </c>
      <c r="X2700" t="s">
        <v>218</v>
      </c>
      <c r="Z2700" t="s">
        <v>219</v>
      </c>
      <c r="AC2700">
        <v>0</v>
      </c>
      <c r="AE2700">
        <v>0</v>
      </c>
      <c r="AI2700" t="s">
        <v>220</v>
      </c>
      <c r="AJ2700" t="s">
        <v>221</v>
      </c>
      <c r="AK2700" s="15">
        <v>44785</v>
      </c>
      <c r="AL2700">
        <v>3719.37</v>
      </c>
      <c r="AM2700">
        <f t="shared" si="126"/>
        <v>33</v>
      </c>
      <c r="AN2700" t="str">
        <f t="shared" si="127"/>
        <v>29-33</v>
      </c>
      <c r="AO2700" t="str">
        <f t="shared" si="128"/>
        <v>2.000 a 3.999</v>
      </c>
    </row>
    <row r="2701" spans="1:41" x14ac:dyDescent="0.25">
      <c r="A2701" t="s">
        <v>9056</v>
      </c>
      <c r="B2701" t="s">
        <v>207</v>
      </c>
      <c r="C2701">
        <v>1123474</v>
      </c>
      <c r="D2701">
        <v>65386868691</v>
      </c>
      <c r="E2701" t="s">
        <v>279</v>
      </c>
      <c r="F2701" t="s">
        <v>209</v>
      </c>
      <c r="G2701" t="s">
        <v>9057</v>
      </c>
      <c r="H2701" t="s">
        <v>211</v>
      </c>
      <c r="I2701" t="s">
        <v>212</v>
      </c>
      <c r="K2701" t="s">
        <v>213</v>
      </c>
      <c r="L2701" t="s">
        <v>6117</v>
      </c>
      <c r="M2701">
        <v>288</v>
      </c>
      <c r="N2701" t="s">
        <v>979</v>
      </c>
      <c r="O2701" t="s">
        <v>362</v>
      </c>
      <c r="P2701">
        <v>288</v>
      </c>
      <c r="Q2701" t="s">
        <v>979</v>
      </c>
      <c r="R2701" t="s">
        <v>362</v>
      </c>
      <c r="T2701" t="s">
        <v>263</v>
      </c>
      <c r="U2701" t="s">
        <v>9756</v>
      </c>
      <c r="V2701">
        <v>4</v>
      </c>
      <c r="W2701">
        <v>16</v>
      </c>
      <c r="X2701" t="s">
        <v>218</v>
      </c>
      <c r="Z2701" t="s">
        <v>219</v>
      </c>
      <c r="AC2701">
        <v>0</v>
      </c>
      <c r="AE2701">
        <v>0</v>
      </c>
      <c r="AI2701" t="s">
        <v>220</v>
      </c>
      <c r="AJ2701" t="s">
        <v>221</v>
      </c>
      <c r="AK2701" s="15">
        <v>34708</v>
      </c>
      <c r="AL2701">
        <v>15816.33</v>
      </c>
      <c r="AM2701">
        <f t="shared" si="126"/>
        <v>54</v>
      </c>
      <c r="AN2701" t="str">
        <f t="shared" si="127"/>
        <v>54-58</v>
      </c>
      <c r="AO2701" t="str">
        <f t="shared" si="128"/>
        <v>14.000 a 15.999</v>
      </c>
    </row>
    <row r="2702" spans="1:41" x14ac:dyDescent="0.25">
      <c r="A2702" t="s">
        <v>9058</v>
      </c>
      <c r="B2702" t="s">
        <v>207</v>
      </c>
      <c r="C2702">
        <v>3241783</v>
      </c>
      <c r="D2702">
        <v>11145940676</v>
      </c>
      <c r="E2702" t="s">
        <v>9059</v>
      </c>
      <c r="F2702" t="s">
        <v>209</v>
      </c>
      <c r="G2702" t="s">
        <v>9060</v>
      </c>
      <c r="H2702" t="s">
        <v>211</v>
      </c>
      <c r="I2702" t="s">
        <v>212</v>
      </c>
      <c r="K2702" t="s">
        <v>213</v>
      </c>
      <c r="M2702">
        <v>311</v>
      </c>
      <c r="N2702" t="s">
        <v>4179</v>
      </c>
      <c r="O2702" t="s">
        <v>362</v>
      </c>
      <c r="P2702">
        <v>305</v>
      </c>
      <c r="Q2702" t="s">
        <v>407</v>
      </c>
      <c r="R2702" t="s">
        <v>362</v>
      </c>
      <c r="T2702" t="s">
        <v>217</v>
      </c>
      <c r="U2702" t="s">
        <v>9755</v>
      </c>
      <c r="V2702">
        <v>1</v>
      </c>
      <c r="W2702">
        <v>1</v>
      </c>
      <c r="X2702" t="s">
        <v>218</v>
      </c>
      <c r="Z2702" t="s">
        <v>219</v>
      </c>
      <c r="AC2702">
        <v>0</v>
      </c>
      <c r="AE2702">
        <v>0</v>
      </c>
      <c r="AI2702" t="s">
        <v>220</v>
      </c>
      <c r="AJ2702" t="s">
        <v>221</v>
      </c>
      <c r="AK2702" s="15">
        <v>44370</v>
      </c>
      <c r="AL2702">
        <v>3181.04</v>
      </c>
      <c r="AM2702">
        <f t="shared" si="126"/>
        <v>29</v>
      </c>
      <c r="AN2702" t="str">
        <f t="shared" si="127"/>
        <v>29-33</v>
      </c>
      <c r="AO2702" t="str">
        <f t="shared" si="128"/>
        <v>2.000 a 3.999</v>
      </c>
    </row>
    <row r="2703" spans="1:41" x14ac:dyDescent="0.25">
      <c r="A2703" t="s">
        <v>9061</v>
      </c>
      <c r="B2703" t="s">
        <v>207</v>
      </c>
      <c r="C2703">
        <v>1649843</v>
      </c>
      <c r="D2703">
        <v>4977195680</v>
      </c>
      <c r="E2703" t="s">
        <v>9062</v>
      </c>
      <c r="F2703" t="s">
        <v>233</v>
      </c>
      <c r="G2703" t="s">
        <v>9063</v>
      </c>
      <c r="H2703" t="s">
        <v>225</v>
      </c>
      <c r="I2703" t="s">
        <v>212</v>
      </c>
      <c r="K2703" t="s">
        <v>213</v>
      </c>
      <c r="L2703" t="s">
        <v>3884</v>
      </c>
      <c r="M2703">
        <v>799</v>
      </c>
      <c r="N2703" t="s">
        <v>5268</v>
      </c>
      <c r="O2703" t="s">
        <v>237</v>
      </c>
      <c r="P2703">
        <v>1152</v>
      </c>
      <c r="Q2703" t="s">
        <v>503</v>
      </c>
      <c r="R2703" t="s">
        <v>237</v>
      </c>
      <c r="T2703" t="s">
        <v>230</v>
      </c>
      <c r="U2703" t="s">
        <v>9755</v>
      </c>
      <c r="V2703">
        <v>4</v>
      </c>
      <c r="W2703">
        <v>10</v>
      </c>
      <c r="X2703" t="s">
        <v>218</v>
      </c>
      <c r="Z2703" t="s">
        <v>219</v>
      </c>
      <c r="AC2703">
        <v>0</v>
      </c>
      <c r="AE2703">
        <v>0</v>
      </c>
      <c r="AI2703" t="s">
        <v>220</v>
      </c>
      <c r="AJ2703" t="s">
        <v>221</v>
      </c>
      <c r="AK2703" s="15">
        <v>39680</v>
      </c>
      <c r="AL2703">
        <v>6273.77</v>
      </c>
      <c r="AM2703">
        <f t="shared" si="126"/>
        <v>41</v>
      </c>
      <c r="AN2703" t="str">
        <f t="shared" si="127"/>
        <v>39-43</v>
      </c>
      <c r="AO2703" t="str">
        <f t="shared" si="128"/>
        <v>6.000 a 7.999</v>
      </c>
    </row>
    <row r="2704" spans="1:41" x14ac:dyDescent="0.25">
      <c r="A2704" t="s">
        <v>9064</v>
      </c>
      <c r="B2704" t="s">
        <v>207</v>
      </c>
      <c r="C2704">
        <v>1570454</v>
      </c>
      <c r="D2704">
        <v>29976449844</v>
      </c>
      <c r="E2704" t="s">
        <v>9065</v>
      </c>
      <c r="F2704" t="s">
        <v>233</v>
      </c>
      <c r="G2704" t="s">
        <v>9066</v>
      </c>
      <c r="H2704" t="s">
        <v>225</v>
      </c>
      <c r="I2704" t="s">
        <v>212</v>
      </c>
      <c r="K2704" t="s">
        <v>317</v>
      </c>
      <c r="L2704" t="s">
        <v>655</v>
      </c>
      <c r="M2704">
        <v>559</v>
      </c>
      <c r="N2704" t="s">
        <v>2085</v>
      </c>
      <c r="O2704" t="s">
        <v>215</v>
      </c>
      <c r="P2704">
        <v>344</v>
      </c>
      <c r="Q2704" t="s">
        <v>494</v>
      </c>
      <c r="R2704" t="s">
        <v>215</v>
      </c>
      <c r="T2704" t="s">
        <v>230</v>
      </c>
      <c r="U2704" t="s">
        <v>9756</v>
      </c>
      <c r="V2704">
        <v>4</v>
      </c>
      <c r="W2704">
        <v>11</v>
      </c>
      <c r="X2704" t="s">
        <v>218</v>
      </c>
      <c r="Z2704" t="s">
        <v>219</v>
      </c>
      <c r="AC2704">
        <v>0</v>
      </c>
      <c r="AE2704">
        <v>0</v>
      </c>
      <c r="AI2704" t="s">
        <v>220</v>
      </c>
      <c r="AJ2704" t="s">
        <v>221</v>
      </c>
      <c r="AK2704" s="15">
        <v>39195</v>
      </c>
      <c r="AL2704">
        <v>14302.15</v>
      </c>
      <c r="AM2704">
        <f t="shared" si="126"/>
        <v>41</v>
      </c>
      <c r="AN2704" t="str">
        <f t="shared" si="127"/>
        <v>39-43</v>
      </c>
      <c r="AO2704" t="str">
        <f t="shared" si="128"/>
        <v>14.000 a 15.999</v>
      </c>
    </row>
    <row r="2705" spans="1:41" x14ac:dyDescent="0.25">
      <c r="A2705" t="s">
        <v>9067</v>
      </c>
      <c r="B2705" t="s">
        <v>207</v>
      </c>
      <c r="C2705">
        <v>1756926</v>
      </c>
      <c r="D2705">
        <v>33821782811</v>
      </c>
      <c r="E2705" t="s">
        <v>9068</v>
      </c>
      <c r="F2705" t="s">
        <v>233</v>
      </c>
      <c r="G2705" t="s">
        <v>9069</v>
      </c>
      <c r="H2705" t="s">
        <v>225</v>
      </c>
      <c r="I2705" t="s">
        <v>212</v>
      </c>
      <c r="K2705" t="s">
        <v>317</v>
      </c>
      <c r="M2705">
        <v>815</v>
      </c>
      <c r="N2705" t="s">
        <v>1910</v>
      </c>
      <c r="O2705" t="s">
        <v>215</v>
      </c>
      <c r="P2705">
        <v>808</v>
      </c>
      <c r="Q2705" t="s">
        <v>583</v>
      </c>
      <c r="R2705" t="s">
        <v>215</v>
      </c>
      <c r="T2705" t="s">
        <v>230</v>
      </c>
      <c r="U2705" t="s">
        <v>9756</v>
      </c>
      <c r="V2705">
        <v>3</v>
      </c>
      <c r="W2705">
        <v>9</v>
      </c>
      <c r="X2705" t="s">
        <v>218</v>
      </c>
      <c r="Z2705" t="s">
        <v>219</v>
      </c>
      <c r="AC2705">
        <v>0</v>
      </c>
      <c r="AE2705">
        <v>0</v>
      </c>
      <c r="AI2705" t="s">
        <v>220</v>
      </c>
      <c r="AJ2705" t="s">
        <v>2343</v>
      </c>
      <c r="AK2705" s="15">
        <v>40204</v>
      </c>
      <c r="AL2705">
        <v>9316.32</v>
      </c>
      <c r="AM2705">
        <f t="shared" si="126"/>
        <v>37</v>
      </c>
      <c r="AN2705" t="str">
        <f t="shared" si="127"/>
        <v>34-38</v>
      </c>
      <c r="AO2705" t="str">
        <f t="shared" si="128"/>
        <v>8.000 a 9.999</v>
      </c>
    </row>
    <row r="2706" spans="1:41" x14ac:dyDescent="0.25">
      <c r="A2706" t="s">
        <v>9070</v>
      </c>
      <c r="B2706" t="s">
        <v>207</v>
      </c>
      <c r="C2706">
        <v>2135720</v>
      </c>
      <c r="D2706">
        <v>6647009698</v>
      </c>
      <c r="E2706" t="s">
        <v>7573</v>
      </c>
      <c r="F2706" t="s">
        <v>233</v>
      </c>
      <c r="G2706" t="s">
        <v>9071</v>
      </c>
      <c r="H2706" t="s">
        <v>225</v>
      </c>
      <c r="I2706" t="s">
        <v>212</v>
      </c>
      <c r="K2706" t="s">
        <v>213</v>
      </c>
      <c r="M2706">
        <v>403</v>
      </c>
      <c r="N2706" t="s">
        <v>435</v>
      </c>
      <c r="O2706" t="s">
        <v>215</v>
      </c>
      <c r="P2706">
        <v>403</v>
      </c>
      <c r="Q2706" t="s">
        <v>435</v>
      </c>
      <c r="R2706" t="s">
        <v>215</v>
      </c>
      <c r="T2706" t="s">
        <v>230</v>
      </c>
      <c r="U2706" t="s">
        <v>9756</v>
      </c>
      <c r="V2706">
        <v>4</v>
      </c>
      <c r="W2706">
        <v>6</v>
      </c>
      <c r="X2706" t="s">
        <v>218</v>
      </c>
      <c r="Z2706" t="s">
        <v>219</v>
      </c>
      <c r="AC2706">
        <v>0</v>
      </c>
      <c r="AE2706">
        <v>0</v>
      </c>
      <c r="AI2706" t="s">
        <v>220</v>
      </c>
      <c r="AJ2706" t="s">
        <v>221</v>
      </c>
      <c r="AK2706" s="15">
        <v>41826</v>
      </c>
      <c r="AL2706">
        <v>8630.0400000000009</v>
      </c>
      <c r="AM2706">
        <f t="shared" si="126"/>
        <v>32</v>
      </c>
      <c r="AN2706" t="str">
        <f t="shared" si="127"/>
        <v>29-33</v>
      </c>
      <c r="AO2706" t="str">
        <f t="shared" si="128"/>
        <v>8.000 a 9.999</v>
      </c>
    </row>
    <row r="2707" spans="1:41" x14ac:dyDescent="0.25">
      <c r="A2707" t="s">
        <v>9072</v>
      </c>
      <c r="B2707" t="s">
        <v>207</v>
      </c>
      <c r="C2707">
        <v>2340357</v>
      </c>
      <c r="D2707">
        <v>8188382647</v>
      </c>
      <c r="E2707" t="s">
        <v>9073</v>
      </c>
      <c r="F2707" t="s">
        <v>233</v>
      </c>
      <c r="G2707" t="s">
        <v>9074</v>
      </c>
      <c r="H2707" t="s">
        <v>225</v>
      </c>
      <c r="I2707" t="s">
        <v>212</v>
      </c>
      <c r="K2707" t="s">
        <v>213</v>
      </c>
      <c r="M2707">
        <v>130</v>
      </c>
      <c r="N2707" t="s">
        <v>1051</v>
      </c>
      <c r="O2707" t="s">
        <v>215</v>
      </c>
      <c r="P2707">
        <v>262</v>
      </c>
      <c r="Q2707" t="s">
        <v>352</v>
      </c>
      <c r="R2707" t="s">
        <v>215</v>
      </c>
      <c r="T2707" t="s">
        <v>217</v>
      </c>
      <c r="U2707" t="s">
        <v>9755</v>
      </c>
      <c r="V2707">
        <v>4</v>
      </c>
      <c r="W2707">
        <v>5</v>
      </c>
      <c r="X2707" t="s">
        <v>218</v>
      </c>
      <c r="Z2707" t="s">
        <v>219</v>
      </c>
      <c r="AC2707">
        <v>0</v>
      </c>
      <c r="AE2707">
        <v>0</v>
      </c>
      <c r="AI2707" t="s">
        <v>220</v>
      </c>
      <c r="AJ2707" t="s">
        <v>347</v>
      </c>
      <c r="AK2707" s="15">
        <v>42661</v>
      </c>
      <c r="AL2707">
        <v>3118.46</v>
      </c>
      <c r="AM2707">
        <f t="shared" si="126"/>
        <v>34</v>
      </c>
      <c r="AN2707" t="str">
        <f t="shared" si="127"/>
        <v>34-38</v>
      </c>
      <c r="AO2707" t="str">
        <f t="shared" si="128"/>
        <v>2.000 a 3.999</v>
      </c>
    </row>
    <row r="2708" spans="1:41" x14ac:dyDescent="0.25">
      <c r="A2708" t="s">
        <v>9075</v>
      </c>
      <c r="B2708" t="s">
        <v>207</v>
      </c>
      <c r="C2708">
        <v>1876060</v>
      </c>
      <c r="D2708">
        <v>4991994640</v>
      </c>
      <c r="E2708" t="s">
        <v>9076</v>
      </c>
      <c r="F2708" t="s">
        <v>233</v>
      </c>
      <c r="G2708" t="s">
        <v>9077</v>
      </c>
      <c r="H2708" t="s">
        <v>287</v>
      </c>
      <c r="I2708" t="s">
        <v>212</v>
      </c>
      <c r="K2708" t="s">
        <v>213</v>
      </c>
      <c r="M2708">
        <v>389</v>
      </c>
      <c r="N2708" t="s">
        <v>5743</v>
      </c>
      <c r="O2708" t="s">
        <v>215</v>
      </c>
      <c r="P2708">
        <v>806</v>
      </c>
      <c r="Q2708" t="s">
        <v>1682</v>
      </c>
      <c r="R2708" t="s">
        <v>215</v>
      </c>
      <c r="T2708" t="s">
        <v>252</v>
      </c>
      <c r="U2708" t="s">
        <v>9755</v>
      </c>
      <c r="V2708">
        <v>4</v>
      </c>
      <c r="W2708">
        <v>8</v>
      </c>
      <c r="X2708" t="s">
        <v>218</v>
      </c>
      <c r="Z2708" t="s">
        <v>219</v>
      </c>
      <c r="AB2708" t="s">
        <v>5757</v>
      </c>
      <c r="AC2708">
        <v>0</v>
      </c>
      <c r="AE2708">
        <v>0</v>
      </c>
      <c r="AG2708" t="s">
        <v>7870</v>
      </c>
      <c r="AH2708" t="s">
        <v>7871</v>
      </c>
      <c r="AI2708" t="s">
        <v>220</v>
      </c>
      <c r="AJ2708" t="s">
        <v>221</v>
      </c>
      <c r="AK2708" s="15">
        <v>41026</v>
      </c>
      <c r="AL2708">
        <v>4560.8900000000003</v>
      </c>
      <c r="AM2708">
        <f t="shared" si="126"/>
        <v>42</v>
      </c>
      <c r="AN2708" t="str">
        <f t="shared" si="127"/>
        <v>39-43</v>
      </c>
      <c r="AO2708" t="str">
        <f t="shared" si="128"/>
        <v>4.000 a 5.999</v>
      </c>
    </row>
    <row r="2709" spans="1:41" x14ac:dyDescent="0.25">
      <c r="A2709" t="s">
        <v>9078</v>
      </c>
      <c r="B2709" t="s">
        <v>207</v>
      </c>
      <c r="C2709">
        <v>2143525</v>
      </c>
      <c r="D2709">
        <v>1528710630</v>
      </c>
      <c r="E2709" t="s">
        <v>2710</v>
      </c>
      <c r="F2709" t="s">
        <v>233</v>
      </c>
      <c r="G2709" t="s">
        <v>9079</v>
      </c>
      <c r="H2709" t="s">
        <v>225</v>
      </c>
      <c r="I2709" t="s">
        <v>212</v>
      </c>
      <c r="K2709" t="s">
        <v>317</v>
      </c>
      <c r="M2709">
        <v>399</v>
      </c>
      <c r="N2709" t="s">
        <v>525</v>
      </c>
      <c r="O2709" t="s">
        <v>298</v>
      </c>
      <c r="P2709">
        <v>399</v>
      </c>
      <c r="Q2709" t="s">
        <v>525</v>
      </c>
      <c r="R2709" t="s">
        <v>298</v>
      </c>
      <c r="T2709" t="s">
        <v>217</v>
      </c>
      <c r="U2709" t="s">
        <v>9755</v>
      </c>
      <c r="V2709">
        <v>4</v>
      </c>
      <c r="W2709">
        <v>6</v>
      </c>
      <c r="X2709" t="s">
        <v>218</v>
      </c>
      <c r="Z2709" t="s">
        <v>219</v>
      </c>
      <c r="AC2709">
        <v>0</v>
      </c>
      <c r="AE2709">
        <v>0</v>
      </c>
      <c r="AI2709" t="s">
        <v>220</v>
      </c>
      <c r="AJ2709" t="s">
        <v>221</v>
      </c>
      <c r="AK2709" s="15">
        <v>41855</v>
      </c>
      <c r="AL2709">
        <v>5145.8900000000003</v>
      </c>
      <c r="AM2709">
        <f t="shared" si="126"/>
        <v>36</v>
      </c>
      <c r="AN2709" t="str">
        <f t="shared" si="127"/>
        <v>34-38</v>
      </c>
      <c r="AO2709" t="str">
        <f t="shared" si="128"/>
        <v>4.000 a 5.999</v>
      </c>
    </row>
    <row r="2710" spans="1:41" x14ac:dyDescent="0.25">
      <c r="A2710" t="s">
        <v>9080</v>
      </c>
      <c r="B2710" t="s">
        <v>239</v>
      </c>
      <c r="C2710">
        <v>1630940</v>
      </c>
      <c r="D2710">
        <v>6073513658</v>
      </c>
      <c r="E2710" t="s">
        <v>3949</v>
      </c>
      <c r="F2710" t="s">
        <v>233</v>
      </c>
      <c r="G2710" t="s">
        <v>9081</v>
      </c>
      <c r="H2710" t="s">
        <v>225</v>
      </c>
      <c r="I2710" t="s">
        <v>212</v>
      </c>
      <c r="K2710" t="s">
        <v>213</v>
      </c>
      <c r="M2710">
        <v>771</v>
      </c>
      <c r="N2710" t="s">
        <v>303</v>
      </c>
      <c r="O2710" t="s">
        <v>283</v>
      </c>
      <c r="P2710">
        <v>746</v>
      </c>
      <c r="Q2710" t="s">
        <v>289</v>
      </c>
      <c r="R2710" t="s">
        <v>283</v>
      </c>
      <c r="T2710" t="s">
        <v>217</v>
      </c>
      <c r="U2710" t="s">
        <v>9755</v>
      </c>
      <c r="V2710">
        <v>4</v>
      </c>
      <c r="W2710">
        <v>6</v>
      </c>
      <c r="X2710" t="s">
        <v>218</v>
      </c>
      <c r="Z2710" t="s">
        <v>219</v>
      </c>
      <c r="AC2710">
        <v>26233</v>
      </c>
      <c r="AD2710" t="s">
        <v>9082</v>
      </c>
      <c r="AE2710">
        <v>0</v>
      </c>
      <c r="AI2710" t="s">
        <v>220</v>
      </c>
      <c r="AJ2710" t="s">
        <v>221</v>
      </c>
      <c r="AK2710" s="15">
        <v>43255</v>
      </c>
      <c r="AL2710">
        <v>12733.34</v>
      </c>
      <c r="AM2710">
        <f t="shared" si="126"/>
        <v>39</v>
      </c>
      <c r="AN2710" t="str">
        <f t="shared" si="127"/>
        <v>39-43</v>
      </c>
      <c r="AO2710" t="str">
        <f t="shared" si="128"/>
        <v>12.000 a 13.999</v>
      </c>
    </row>
    <row r="2711" spans="1:41" x14ac:dyDescent="0.25">
      <c r="A2711" t="s">
        <v>9083</v>
      </c>
      <c r="B2711" t="s">
        <v>207</v>
      </c>
      <c r="C2711">
        <v>2151109</v>
      </c>
      <c r="D2711">
        <v>33319083805</v>
      </c>
      <c r="E2711" t="s">
        <v>9084</v>
      </c>
      <c r="F2711" t="s">
        <v>233</v>
      </c>
      <c r="G2711" t="s">
        <v>5523</v>
      </c>
      <c r="H2711" t="s">
        <v>225</v>
      </c>
      <c r="I2711" t="s">
        <v>212</v>
      </c>
      <c r="K2711" t="s">
        <v>317</v>
      </c>
      <c r="M2711">
        <v>399</v>
      </c>
      <c r="N2711" t="s">
        <v>525</v>
      </c>
      <c r="O2711" t="s">
        <v>298</v>
      </c>
      <c r="P2711">
        <v>399</v>
      </c>
      <c r="Q2711" t="s">
        <v>525</v>
      </c>
      <c r="R2711" t="s">
        <v>298</v>
      </c>
      <c r="T2711" t="s">
        <v>290</v>
      </c>
      <c r="U2711" t="s">
        <v>9755</v>
      </c>
      <c r="V2711">
        <v>4</v>
      </c>
      <c r="W2711">
        <v>6</v>
      </c>
      <c r="X2711" t="s">
        <v>218</v>
      </c>
      <c r="Z2711" t="s">
        <v>219</v>
      </c>
      <c r="AC2711">
        <v>0</v>
      </c>
      <c r="AE2711">
        <v>0</v>
      </c>
      <c r="AI2711" t="s">
        <v>220</v>
      </c>
      <c r="AJ2711" t="s">
        <v>221</v>
      </c>
      <c r="AK2711" s="15">
        <v>41862</v>
      </c>
      <c r="AL2711">
        <v>3987.8</v>
      </c>
      <c r="AM2711">
        <f t="shared" si="126"/>
        <v>39</v>
      </c>
      <c r="AN2711" t="str">
        <f t="shared" si="127"/>
        <v>39-43</v>
      </c>
      <c r="AO2711" t="str">
        <f t="shared" si="128"/>
        <v>2.000 a 3.999</v>
      </c>
    </row>
    <row r="2712" spans="1:41" x14ac:dyDescent="0.25">
      <c r="A2712" t="s">
        <v>9085</v>
      </c>
      <c r="B2712" t="s">
        <v>207</v>
      </c>
      <c r="C2712">
        <v>2352778</v>
      </c>
      <c r="D2712">
        <v>5876813656</v>
      </c>
      <c r="E2712" t="s">
        <v>9086</v>
      </c>
      <c r="F2712" t="s">
        <v>233</v>
      </c>
      <c r="G2712" t="s">
        <v>9087</v>
      </c>
      <c r="H2712" t="s">
        <v>225</v>
      </c>
      <c r="I2712" t="s">
        <v>212</v>
      </c>
      <c r="K2712" t="s">
        <v>213</v>
      </c>
      <c r="L2712" t="s">
        <v>534</v>
      </c>
      <c r="M2712">
        <v>247</v>
      </c>
      <c r="N2712" t="s">
        <v>940</v>
      </c>
      <c r="O2712" t="s">
        <v>215</v>
      </c>
      <c r="P2712">
        <v>247</v>
      </c>
      <c r="Q2712" t="s">
        <v>940</v>
      </c>
      <c r="R2712" t="s">
        <v>215</v>
      </c>
      <c r="T2712" t="s">
        <v>252</v>
      </c>
      <c r="U2712" t="s">
        <v>9755</v>
      </c>
      <c r="V2712">
        <v>3</v>
      </c>
      <c r="W2712">
        <v>10</v>
      </c>
      <c r="X2712" t="s">
        <v>218</v>
      </c>
      <c r="Z2712" t="s">
        <v>219</v>
      </c>
      <c r="AC2712">
        <v>0</v>
      </c>
      <c r="AE2712">
        <v>0</v>
      </c>
      <c r="AI2712" t="s">
        <v>220</v>
      </c>
      <c r="AJ2712" t="s">
        <v>221</v>
      </c>
      <c r="AK2712" s="15">
        <v>39835</v>
      </c>
      <c r="AL2712">
        <v>5501.82</v>
      </c>
      <c r="AM2712">
        <f t="shared" si="126"/>
        <v>40</v>
      </c>
      <c r="AN2712" t="str">
        <f t="shared" si="127"/>
        <v>39-43</v>
      </c>
      <c r="AO2712" t="str">
        <f t="shared" si="128"/>
        <v>4.000 a 5.999</v>
      </c>
    </row>
    <row r="2713" spans="1:41" x14ac:dyDescent="0.25">
      <c r="A2713" t="s">
        <v>9088</v>
      </c>
      <c r="B2713" t="s">
        <v>207</v>
      </c>
      <c r="C2713">
        <v>3035563</v>
      </c>
      <c r="D2713">
        <v>10433431644</v>
      </c>
      <c r="E2713" t="s">
        <v>9089</v>
      </c>
      <c r="F2713" t="s">
        <v>209</v>
      </c>
      <c r="G2713" t="s">
        <v>3656</v>
      </c>
      <c r="H2713" t="s">
        <v>225</v>
      </c>
      <c r="I2713" t="s">
        <v>212</v>
      </c>
      <c r="K2713" t="s">
        <v>213</v>
      </c>
      <c r="M2713">
        <v>555</v>
      </c>
      <c r="N2713" t="s">
        <v>597</v>
      </c>
      <c r="O2713" t="s">
        <v>598</v>
      </c>
      <c r="P2713">
        <v>4</v>
      </c>
      <c r="Q2713" t="s">
        <v>262</v>
      </c>
      <c r="R2713" t="s">
        <v>215</v>
      </c>
      <c r="T2713" t="s">
        <v>217</v>
      </c>
      <c r="U2713" t="s">
        <v>9755</v>
      </c>
      <c r="V2713">
        <v>4</v>
      </c>
      <c r="W2713">
        <v>4</v>
      </c>
      <c r="X2713" t="s">
        <v>218</v>
      </c>
      <c r="Z2713" t="s">
        <v>219</v>
      </c>
      <c r="AC2713">
        <v>0</v>
      </c>
      <c r="AE2713">
        <v>0</v>
      </c>
      <c r="AI2713" t="s">
        <v>220</v>
      </c>
      <c r="AJ2713" t="s">
        <v>347</v>
      </c>
      <c r="AK2713" s="15">
        <v>43171</v>
      </c>
      <c r="AL2713">
        <v>3001.4</v>
      </c>
      <c r="AM2713">
        <f t="shared" si="126"/>
        <v>31</v>
      </c>
      <c r="AN2713" t="str">
        <f t="shared" si="127"/>
        <v>29-33</v>
      </c>
      <c r="AO2713" t="str">
        <f t="shared" si="128"/>
        <v>2.000 a 3.999</v>
      </c>
    </row>
    <row r="2714" spans="1:41" x14ac:dyDescent="0.25">
      <c r="A2714" t="s">
        <v>9090</v>
      </c>
      <c r="B2714" t="s">
        <v>239</v>
      </c>
      <c r="C2714">
        <v>3483931</v>
      </c>
      <c r="D2714">
        <v>3616769647</v>
      </c>
      <c r="E2714" t="s">
        <v>9091</v>
      </c>
      <c r="F2714" t="s">
        <v>233</v>
      </c>
      <c r="G2714" t="s">
        <v>9092</v>
      </c>
      <c r="H2714" t="s">
        <v>225</v>
      </c>
      <c r="I2714" t="s">
        <v>212</v>
      </c>
      <c r="K2714" t="s">
        <v>213</v>
      </c>
      <c r="M2714">
        <v>771</v>
      </c>
      <c r="N2714" t="s">
        <v>303</v>
      </c>
      <c r="O2714" t="s">
        <v>283</v>
      </c>
      <c r="P2714">
        <v>746</v>
      </c>
      <c r="Q2714" t="s">
        <v>289</v>
      </c>
      <c r="R2714" t="s">
        <v>283</v>
      </c>
      <c r="T2714" t="s">
        <v>263</v>
      </c>
      <c r="U2714" t="s">
        <v>9756</v>
      </c>
      <c r="V2714">
        <v>1</v>
      </c>
      <c r="W2714">
        <v>8</v>
      </c>
      <c r="X2714" t="s">
        <v>218</v>
      </c>
      <c r="Z2714" t="s">
        <v>219</v>
      </c>
      <c r="AC2714">
        <v>0</v>
      </c>
      <c r="AE2714">
        <v>0</v>
      </c>
      <c r="AI2714" t="s">
        <v>220</v>
      </c>
      <c r="AJ2714" t="s">
        <v>304</v>
      </c>
      <c r="AK2714" s="15">
        <v>40787</v>
      </c>
      <c r="AL2714">
        <v>10109.41</v>
      </c>
      <c r="AM2714">
        <f t="shared" si="126"/>
        <v>43</v>
      </c>
      <c r="AN2714" t="str">
        <f t="shared" si="127"/>
        <v>39-43</v>
      </c>
      <c r="AO2714" t="str">
        <f t="shared" si="128"/>
        <v>10.000 a 11.999</v>
      </c>
    </row>
    <row r="2715" spans="1:41" x14ac:dyDescent="0.25">
      <c r="A2715" t="s">
        <v>9093</v>
      </c>
      <c r="B2715" t="s">
        <v>207</v>
      </c>
      <c r="C2715">
        <v>3043763</v>
      </c>
      <c r="D2715">
        <v>1602892628</v>
      </c>
      <c r="E2715" t="s">
        <v>9094</v>
      </c>
      <c r="F2715" t="s">
        <v>233</v>
      </c>
      <c r="G2715" t="s">
        <v>9095</v>
      </c>
      <c r="H2715" t="s">
        <v>225</v>
      </c>
      <c r="I2715" t="s">
        <v>212</v>
      </c>
      <c r="K2715" t="s">
        <v>242</v>
      </c>
      <c r="M2715">
        <v>787</v>
      </c>
      <c r="N2715" t="s">
        <v>1709</v>
      </c>
      <c r="O2715" t="s">
        <v>669</v>
      </c>
      <c r="P2715">
        <v>301</v>
      </c>
      <c r="Q2715" t="s">
        <v>297</v>
      </c>
      <c r="R2715" t="s">
        <v>298</v>
      </c>
      <c r="T2715" t="s">
        <v>230</v>
      </c>
      <c r="U2715" t="s">
        <v>9755</v>
      </c>
      <c r="V2715">
        <v>4</v>
      </c>
      <c r="W2715">
        <v>4</v>
      </c>
      <c r="X2715" t="s">
        <v>218</v>
      </c>
      <c r="Z2715" t="s">
        <v>219</v>
      </c>
      <c r="AC2715">
        <v>0</v>
      </c>
      <c r="AE2715">
        <v>0</v>
      </c>
      <c r="AI2715" t="s">
        <v>220</v>
      </c>
      <c r="AJ2715" t="s">
        <v>221</v>
      </c>
      <c r="AK2715" s="15">
        <v>43223</v>
      </c>
      <c r="AL2715">
        <v>4918.84</v>
      </c>
      <c r="AM2715">
        <f t="shared" si="126"/>
        <v>35</v>
      </c>
      <c r="AN2715" t="str">
        <f t="shared" si="127"/>
        <v>34-38</v>
      </c>
      <c r="AO2715" t="str">
        <f t="shared" si="128"/>
        <v>4.000 a 5.999</v>
      </c>
    </row>
    <row r="2716" spans="1:41" x14ac:dyDescent="0.25">
      <c r="A2716" t="s">
        <v>9096</v>
      </c>
      <c r="B2716" t="s">
        <v>207</v>
      </c>
      <c r="C2716">
        <v>1964187</v>
      </c>
      <c r="D2716">
        <v>7243398685</v>
      </c>
      <c r="E2716" t="s">
        <v>9097</v>
      </c>
      <c r="F2716" t="s">
        <v>233</v>
      </c>
      <c r="G2716" t="s">
        <v>9098</v>
      </c>
      <c r="H2716" t="s">
        <v>211</v>
      </c>
      <c r="I2716" t="s">
        <v>212</v>
      </c>
      <c r="K2716" t="s">
        <v>645</v>
      </c>
      <c r="M2716">
        <v>684</v>
      </c>
      <c r="N2716" t="s">
        <v>944</v>
      </c>
      <c r="O2716" t="s">
        <v>215</v>
      </c>
      <c r="P2716">
        <v>59</v>
      </c>
      <c r="Q2716" t="s">
        <v>251</v>
      </c>
      <c r="R2716" t="s">
        <v>215</v>
      </c>
      <c r="T2716" t="s">
        <v>217</v>
      </c>
      <c r="U2716" t="s">
        <v>9755</v>
      </c>
      <c r="V2716">
        <v>4</v>
      </c>
      <c r="W2716">
        <v>7</v>
      </c>
      <c r="X2716" t="s">
        <v>218</v>
      </c>
      <c r="Z2716" t="s">
        <v>219</v>
      </c>
      <c r="AC2716">
        <v>0</v>
      </c>
      <c r="AE2716">
        <v>0</v>
      </c>
      <c r="AI2716" t="s">
        <v>220</v>
      </c>
      <c r="AJ2716" t="s">
        <v>221</v>
      </c>
      <c r="AK2716" s="15">
        <v>41148</v>
      </c>
      <c r="AL2716">
        <v>4488.6000000000004</v>
      </c>
      <c r="AM2716">
        <f t="shared" si="126"/>
        <v>36</v>
      </c>
      <c r="AN2716" t="str">
        <f t="shared" si="127"/>
        <v>34-38</v>
      </c>
      <c r="AO2716" t="str">
        <f t="shared" si="128"/>
        <v>4.000 a 5.999</v>
      </c>
    </row>
    <row r="2717" spans="1:41" x14ac:dyDescent="0.25">
      <c r="A2717" t="s">
        <v>9099</v>
      </c>
      <c r="B2717" t="s">
        <v>239</v>
      </c>
      <c r="C2717">
        <v>4923461</v>
      </c>
      <c r="D2717">
        <v>6151017633</v>
      </c>
      <c r="E2717" t="s">
        <v>7175</v>
      </c>
      <c r="F2717" t="s">
        <v>233</v>
      </c>
      <c r="G2717" t="s">
        <v>9100</v>
      </c>
      <c r="H2717" t="s">
        <v>225</v>
      </c>
      <c r="I2717" t="s">
        <v>212</v>
      </c>
      <c r="K2717" t="s">
        <v>317</v>
      </c>
      <c r="M2717">
        <v>771</v>
      </c>
      <c r="N2717" t="s">
        <v>303</v>
      </c>
      <c r="O2717" t="s">
        <v>283</v>
      </c>
      <c r="P2717">
        <v>746</v>
      </c>
      <c r="Q2717" t="s">
        <v>289</v>
      </c>
      <c r="R2717" t="s">
        <v>283</v>
      </c>
      <c r="T2717" t="s">
        <v>217</v>
      </c>
      <c r="U2717" t="s">
        <v>9756</v>
      </c>
      <c r="V2717">
        <v>4</v>
      </c>
      <c r="W2717">
        <v>6</v>
      </c>
      <c r="X2717" t="s">
        <v>218</v>
      </c>
      <c r="Z2717" t="s">
        <v>219</v>
      </c>
      <c r="AC2717">
        <v>0</v>
      </c>
      <c r="AE2717">
        <v>0</v>
      </c>
      <c r="AI2717" t="s">
        <v>220</v>
      </c>
      <c r="AJ2717" t="s">
        <v>304</v>
      </c>
      <c r="AK2717" s="15">
        <v>42153</v>
      </c>
      <c r="AL2717">
        <v>9630.26</v>
      </c>
      <c r="AM2717">
        <f t="shared" si="126"/>
        <v>39</v>
      </c>
      <c r="AN2717" t="str">
        <f t="shared" si="127"/>
        <v>39-43</v>
      </c>
      <c r="AO2717" t="str">
        <f t="shared" si="128"/>
        <v>8.000 a 9.999</v>
      </c>
    </row>
    <row r="2718" spans="1:41" x14ac:dyDescent="0.25">
      <c r="A2718" t="s">
        <v>9101</v>
      </c>
      <c r="B2718" t="s">
        <v>207</v>
      </c>
      <c r="C2718">
        <v>1678032</v>
      </c>
      <c r="D2718">
        <v>5154598601</v>
      </c>
      <c r="E2718" t="s">
        <v>9102</v>
      </c>
      <c r="F2718" t="s">
        <v>233</v>
      </c>
      <c r="G2718" t="s">
        <v>9103</v>
      </c>
      <c r="H2718" t="s">
        <v>225</v>
      </c>
      <c r="I2718" t="s">
        <v>212</v>
      </c>
      <c r="K2718" t="s">
        <v>213</v>
      </c>
      <c r="M2718">
        <v>1217</v>
      </c>
      <c r="N2718" t="s">
        <v>914</v>
      </c>
      <c r="O2718" t="s">
        <v>228</v>
      </c>
      <c r="P2718">
        <v>29</v>
      </c>
      <c r="Q2718" t="s">
        <v>229</v>
      </c>
      <c r="R2718" t="s">
        <v>215</v>
      </c>
      <c r="T2718" t="s">
        <v>263</v>
      </c>
      <c r="U2718" t="s">
        <v>9756</v>
      </c>
      <c r="V2718">
        <v>4</v>
      </c>
      <c r="W2718">
        <v>7</v>
      </c>
      <c r="X2718" t="s">
        <v>218</v>
      </c>
      <c r="Z2718" t="s">
        <v>219</v>
      </c>
      <c r="AC2718">
        <v>0</v>
      </c>
      <c r="AE2718">
        <v>0</v>
      </c>
      <c r="AI2718" t="s">
        <v>220</v>
      </c>
      <c r="AJ2718" t="s">
        <v>221</v>
      </c>
      <c r="AK2718" s="15">
        <v>41360</v>
      </c>
      <c r="AL2718">
        <v>24857.49</v>
      </c>
      <c r="AM2718">
        <f t="shared" si="126"/>
        <v>40</v>
      </c>
      <c r="AN2718" t="str">
        <f t="shared" si="127"/>
        <v>39-43</v>
      </c>
      <c r="AO2718" t="str">
        <f t="shared" si="128"/>
        <v>20.000 ou mais</v>
      </c>
    </row>
    <row r="2719" spans="1:41" x14ac:dyDescent="0.25">
      <c r="A2719" t="s">
        <v>9104</v>
      </c>
      <c r="B2719" t="s">
        <v>207</v>
      </c>
      <c r="C2719">
        <v>2234722</v>
      </c>
      <c r="D2719">
        <v>2900843189</v>
      </c>
      <c r="E2719" t="s">
        <v>9105</v>
      </c>
      <c r="F2719" t="s">
        <v>233</v>
      </c>
      <c r="G2719" t="s">
        <v>9106</v>
      </c>
      <c r="H2719" t="s">
        <v>211</v>
      </c>
      <c r="I2719" t="s">
        <v>212</v>
      </c>
      <c r="K2719" t="s">
        <v>645</v>
      </c>
      <c r="M2719">
        <v>74</v>
      </c>
      <c r="N2719" t="s">
        <v>609</v>
      </c>
      <c r="O2719" t="s">
        <v>215</v>
      </c>
      <c r="P2719">
        <v>59</v>
      </c>
      <c r="Q2719" t="s">
        <v>251</v>
      </c>
      <c r="R2719" t="s">
        <v>215</v>
      </c>
      <c r="T2719" t="s">
        <v>217</v>
      </c>
      <c r="U2719" t="s">
        <v>9755</v>
      </c>
      <c r="V2719">
        <v>4</v>
      </c>
      <c r="W2719">
        <v>5</v>
      </c>
      <c r="X2719" t="s">
        <v>218</v>
      </c>
      <c r="Z2719" t="s">
        <v>219</v>
      </c>
      <c r="AC2719">
        <v>0</v>
      </c>
      <c r="AE2719">
        <v>0</v>
      </c>
      <c r="AI2719" t="s">
        <v>220</v>
      </c>
      <c r="AJ2719" t="s">
        <v>221</v>
      </c>
      <c r="AK2719" s="15">
        <v>42173</v>
      </c>
      <c r="AL2719">
        <v>4428.78</v>
      </c>
      <c r="AM2719">
        <f t="shared" si="126"/>
        <v>31</v>
      </c>
      <c r="AN2719" t="str">
        <f t="shared" si="127"/>
        <v>29-33</v>
      </c>
      <c r="AO2719" t="str">
        <f t="shared" si="128"/>
        <v>4.000 a 5.999</v>
      </c>
    </row>
    <row r="2720" spans="1:41" x14ac:dyDescent="0.25">
      <c r="A2720" t="s">
        <v>9107</v>
      </c>
      <c r="B2720" t="s">
        <v>239</v>
      </c>
      <c r="C2720">
        <v>1952952</v>
      </c>
      <c r="D2720">
        <v>4977222679</v>
      </c>
      <c r="E2720" t="s">
        <v>9108</v>
      </c>
      <c r="F2720" t="s">
        <v>233</v>
      </c>
      <c r="G2720" t="s">
        <v>9109</v>
      </c>
      <c r="H2720" t="s">
        <v>287</v>
      </c>
      <c r="I2720" t="s">
        <v>212</v>
      </c>
      <c r="K2720" t="s">
        <v>213</v>
      </c>
      <c r="M2720">
        <v>771</v>
      </c>
      <c r="N2720" t="s">
        <v>303</v>
      </c>
      <c r="O2720" t="s">
        <v>283</v>
      </c>
      <c r="P2720">
        <v>746</v>
      </c>
      <c r="Q2720" t="s">
        <v>289</v>
      </c>
      <c r="R2720" t="s">
        <v>283</v>
      </c>
      <c r="T2720" t="s">
        <v>263</v>
      </c>
      <c r="U2720" t="s">
        <v>9756</v>
      </c>
      <c r="V2720">
        <v>2</v>
      </c>
      <c r="W2720">
        <v>7</v>
      </c>
      <c r="X2720" t="s">
        <v>218</v>
      </c>
      <c r="Z2720" t="s">
        <v>219</v>
      </c>
      <c r="AC2720">
        <v>0</v>
      </c>
      <c r="AE2720">
        <v>0</v>
      </c>
      <c r="AI2720" t="s">
        <v>220</v>
      </c>
      <c r="AJ2720" t="s">
        <v>304</v>
      </c>
      <c r="AK2720" s="15">
        <v>41090</v>
      </c>
      <c r="AL2720">
        <v>11898.51</v>
      </c>
      <c r="AM2720">
        <f t="shared" si="126"/>
        <v>41</v>
      </c>
      <c r="AN2720" t="str">
        <f t="shared" si="127"/>
        <v>39-43</v>
      </c>
      <c r="AO2720" t="str">
        <f t="shared" si="128"/>
        <v>10.000 a 11.999</v>
      </c>
    </row>
    <row r="2721" spans="1:41" x14ac:dyDescent="0.25">
      <c r="A2721" t="s">
        <v>9110</v>
      </c>
      <c r="B2721" t="s">
        <v>207</v>
      </c>
      <c r="C2721">
        <v>1280927</v>
      </c>
      <c r="D2721">
        <v>9027787654</v>
      </c>
      <c r="E2721" t="s">
        <v>9111</v>
      </c>
      <c r="F2721" t="s">
        <v>233</v>
      </c>
      <c r="G2721" t="s">
        <v>9112</v>
      </c>
      <c r="H2721" t="s">
        <v>225</v>
      </c>
      <c r="I2721" t="s">
        <v>212</v>
      </c>
      <c r="K2721" t="s">
        <v>213</v>
      </c>
      <c r="M2721">
        <v>1217</v>
      </c>
      <c r="N2721" t="s">
        <v>914</v>
      </c>
      <c r="O2721" t="s">
        <v>228</v>
      </c>
      <c r="P2721">
        <v>29</v>
      </c>
      <c r="Q2721" t="s">
        <v>229</v>
      </c>
      <c r="R2721" t="s">
        <v>215</v>
      </c>
      <c r="T2721" t="s">
        <v>217</v>
      </c>
      <c r="U2721" t="s">
        <v>9756</v>
      </c>
      <c r="V2721">
        <v>1</v>
      </c>
      <c r="W2721">
        <v>1</v>
      </c>
      <c r="X2721" t="s">
        <v>218</v>
      </c>
      <c r="Z2721" t="s">
        <v>219</v>
      </c>
      <c r="AC2721">
        <v>0</v>
      </c>
      <c r="AE2721">
        <v>0</v>
      </c>
      <c r="AI2721" t="s">
        <v>220</v>
      </c>
      <c r="AJ2721" t="s">
        <v>304</v>
      </c>
      <c r="AK2721" s="15">
        <v>44792</v>
      </c>
      <c r="AL2721">
        <v>5880.78</v>
      </c>
      <c r="AM2721">
        <f t="shared" si="126"/>
        <v>33</v>
      </c>
      <c r="AN2721" t="str">
        <f t="shared" si="127"/>
        <v>29-33</v>
      </c>
      <c r="AO2721" t="str">
        <f t="shared" si="128"/>
        <v>4.000 a 5.999</v>
      </c>
    </row>
    <row r="2722" spans="1:41" x14ac:dyDescent="0.25">
      <c r="A2722" t="s">
        <v>9113</v>
      </c>
      <c r="B2722" t="s">
        <v>239</v>
      </c>
      <c r="C2722">
        <v>1242403</v>
      </c>
      <c r="D2722">
        <v>7008408692</v>
      </c>
      <c r="E2722" t="s">
        <v>9114</v>
      </c>
      <c r="F2722" t="s">
        <v>233</v>
      </c>
      <c r="G2722" t="s">
        <v>9115</v>
      </c>
      <c r="H2722" t="s">
        <v>225</v>
      </c>
      <c r="I2722" t="s">
        <v>212</v>
      </c>
      <c r="K2722" t="s">
        <v>213</v>
      </c>
      <c r="M2722">
        <v>491</v>
      </c>
      <c r="N2722" t="s">
        <v>935</v>
      </c>
      <c r="O2722" t="s">
        <v>244</v>
      </c>
      <c r="P2722">
        <v>211</v>
      </c>
      <c r="Q2722" t="s">
        <v>245</v>
      </c>
      <c r="R2722" t="s">
        <v>244</v>
      </c>
      <c r="T2722" t="s">
        <v>771</v>
      </c>
      <c r="U2722" t="s">
        <v>9754</v>
      </c>
      <c r="V2722">
        <v>2</v>
      </c>
      <c r="W2722">
        <v>5</v>
      </c>
      <c r="X2722" t="s">
        <v>218</v>
      </c>
      <c r="Z2722" t="s">
        <v>219</v>
      </c>
      <c r="AC2722">
        <v>26235</v>
      </c>
      <c r="AD2722" t="s">
        <v>1568</v>
      </c>
      <c r="AE2722">
        <v>0</v>
      </c>
      <c r="AI2722" t="s">
        <v>220</v>
      </c>
      <c r="AJ2722" t="s">
        <v>221</v>
      </c>
      <c r="AK2722" s="15">
        <v>44400</v>
      </c>
      <c r="AL2722">
        <v>8306.49</v>
      </c>
      <c r="AM2722">
        <f t="shared" si="126"/>
        <v>37</v>
      </c>
      <c r="AN2722" t="str">
        <f t="shared" si="127"/>
        <v>34-38</v>
      </c>
      <c r="AO2722" t="str">
        <f t="shared" si="128"/>
        <v>8.000 a 9.999</v>
      </c>
    </row>
    <row r="2723" spans="1:41" x14ac:dyDescent="0.25">
      <c r="A2723" t="s">
        <v>9116</v>
      </c>
      <c r="B2723" t="s">
        <v>207</v>
      </c>
      <c r="C2723">
        <v>1997708</v>
      </c>
      <c r="D2723">
        <v>7641054692</v>
      </c>
      <c r="E2723" t="s">
        <v>9117</v>
      </c>
      <c r="F2723" t="s">
        <v>233</v>
      </c>
      <c r="G2723" t="s">
        <v>9118</v>
      </c>
      <c r="H2723" t="s">
        <v>211</v>
      </c>
      <c r="I2723" t="s">
        <v>212</v>
      </c>
      <c r="K2723" t="s">
        <v>213</v>
      </c>
      <c r="M2723">
        <v>1173</v>
      </c>
      <c r="N2723" t="s">
        <v>1508</v>
      </c>
      <c r="O2723" t="s">
        <v>434</v>
      </c>
      <c r="P2723">
        <v>581</v>
      </c>
      <c r="Q2723" t="s">
        <v>455</v>
      </c>
      <c r="R2723" t="s">
        <v>228</v>
      </c>
      <c r="T2723" t="s">
        <v>217</v>
      </c>
      <c r="U2723" t="s">
        <v>9756</v>
      </c>
      <c r="V2723">
        <v>4</v>
      </c>
      <c r="W2723">
        <v>7</v>
      </c>
      <c r="X2723" t="s">
        <v>218</v>
      </c>
      <c r="Z2723" t="s">
        <v>219</v>
      </c>
      <c r="AC2723">
        <v>0</v>
      </c>
      <c r="AE2723">
        <v>0</v>
      </c>
      <c r="AI2723" t="s">
        <v>220</v>
      </c>
      <c r="AJ2723" t="s">
        <v>221</v>
      </c>
      <c r="AK2723" s="15">
        <v>41323</v>
      </c>
      <c r="AL2723">
        <v>7668.81</v>
      </c>
      <c r="AM2723">
        <f t="shared" si="126"/>
        <v>37</v>
      </c>
      <c r="AN2723" t="str">
        <f t="shared" si="127"/>
        <v>34-38</v>
      </c>
      <c r="AO2723" t="str">
        <f t="shared" si="128"/>
        <v>6.000 a 7.999</v>
      </c>
    </row>
    <row r="2724" spans="1:41" x14ac:dyDescent="0.25">
      <c r="A2724" t="s">
        <v>9119</v>
      </c>
      <c r="B2724" t="s">
        <v>207</v>
      </c>
      <c r="C2724">
        <v>1857974</v>
      </c>
      <c r="D2724">
        <v>11784711799</v>
      </c>
      <c r="E2724" t="s">
        <v>9120</v>
      </c>
      <c r="F2724" t="s">
        <v>233</v>
      </c>
      <c r="G2724" t="s">
        <v>9121</v>
      </c>
      <c r="H2724" t="s">
        <v>211</v>
      </c>
      <c r="I2724" t="s">
        <v>212</v>
      </c>
      <c r="K2724" t="s">
        <v>514</v>
      </c>
      <c r="M2724">
        <v>723</v>
      </c>
      <c r="N2724" t="s">
        <v>1032</v>
      </c>
      <c r="O2724" t="s">
        <v>215</v>
      </c>
      <c r="P2724">
        <v>585</v>
      </c>
      <c r="Q2724" t="s">
        <v>1033</v>
      </c>
      <c r="R2724" t="s">
        <v>215</v>
      </c>
      <c r="T2724" t="s">
        <v>230</v>
      </c>
      <c r="U2724" t="s">
        <v>9756</v>
      </c>
      <c r="V2724">
        <v>3</v>
      </c>
      <c r="W2724">
        <v>3</v>
      </c>
      <c r="X2724" t="s">
        <v>218</v>
      </c>
      <c r="Z2724" t="s">
        <v>219</v>
      </c>
      <c r="AC2724">
        <v>0</v>
      </c>
      <c r="AE2724">
        <v>0</v>
      </c>
      <c r="AI2724" t="s">
        <v>220</v>
      </c>
      <c r="AJ2724" t="s">
        <v>221</v>
      </c>
      <c r="AK2724" s="15">
        <v>43776</v>
      </c>
      <c r="AL2724">
        <v>8659.81</v>
      </c>
      <c r="AM2724">
        <f t="shared" si="126"/>
        <v>35</v>
      </c>
      <c r="AN2724" t="str">
        <f t="shared" si="127"/>
        <v>34-38</v>
      </c>
      <c r="AO2724" t="str">
        <f t="shared" si="128"/>
        <v>8.000 a 9.999</v>
      </c>
    </row>
    <row r="2725" spans="1:41" x14ac:dyDescent="0.25">
      <c r="A2725" t="s">
        <v>9122</v>
      </c>
      <c r="B2725" t="s">
        <v>207</v>
      </c>
      <c r="C2725">
        <v>1851295</v>
      </c>
      <c r="D2725">
        <v>720201136</v>
      </c>
      <c r="E2725" t="s">
        <v>9123</v>
      </c>
      <c r="F2725" t="s">
        <v>233</v>
      </c>
      <c r="G2725" t="s">
        <v>9124</v>
      </c>
      <c r="H2725" t="s">
        <v>211</v>
      </c>
      <c r="I2725" t="s">
        <v>212</v>
      </c>
      <c r="K2725" t="s">
        <v>213</v>
      </c>
      <c r="M2725">
        <v>133</v>
      </c>
      <c r="N2725" t="s">
        <v>2167</v>
      </c>
      <c r="O2725" t="s">
        <v>228</v>
      </c>
      <c r="P2725">
        <v>131</v>
      </c>
      <c r="Q2725" t="s">
        <v>357</v>
      </c>
      <c r="R2725" t="s">
        <v>215</v>
      </c>
      <c r="T2725" t="s">
        <v>230</v>
      </c>
      <c r="U2725" t="s">
        <v>9755</v>
      </c>
      <c r="V2725">
        <v>4</v>
      </c>
      <c r="W2725">
        <v>8</v>
      </c>
      <c r="X2725" t="s">
        <v>218</v>
      </c>
      <c r="Z2725" t="s">
        <v>219</v>
      </c>
      <c r="AC2725">
        <v>26413</v>
      </c>
      <c r="AD2725" t="s">
        <v>686</v>
      </c>
      <c r="AE2725">
        <v>0</v>
      </c>
      <c r="AI2725" t="s">
        <v>220</v>
      </c>
      <c r="AJ2725" t="s">
        <v>221</v>
      </c>
      <c r="AK2725" s="15">
        <v>43262</v>
      </c>
      <c r="AL2725">
        <v>10456.549999999999</v>
      </c>
      <c r="AM2725">
        <f t="shared" si="126"/>
        <v>34</v>
      </c>
      <c r="AN2725" t="str">
        <f t="shared" si="127"/>
        <v>34-38</v>
      </c>
      <c r="AO2725" t="str">
        <f t="shared" si="128"/>
        <v>10.000 a 11.999</v>
      </c>
    </row>
    <row r="2726" spans="1:41" x14ac:dyDescent="0.25">
      <c r="A2726" t="s">
        <v>9125</v>
      </c>
      <c r="B2726" t="s">
        <v>239</v>
      </c>
      <c r="C2726">
        <v>2996609</v>
      </c>
      <c r="D2726">
        <v>9705606641</v>
      </c>
      <c r="E2726" t="s">
        <v>9126</v>
      </c>
      <c r="F2726" t="s">
        <v>233</v>
      </c>
      <c r="G2726" t="s">
        <v>9127</v>
      </c>
      <c r="H2726" t="s">
        <v>211</v>
      </c>
      <c r="I2726" t="s">
        <v>212</v>
      </c>
      <c r="K2726" t="s">
        <v>213</v>
      </c>
      <c r="M2726">
        <v>771</v>
      </c>
      <c r="N2726" t="s">
        <v>303</v>
      </c>
      <c r="O2726" t="s">
        <v>283</v>
      </c>
      <c r="P2726">
        <v>746</v>
      </c>
      <c r="Q2726" t="s">
        <v>289</v>
      </c>
      <c r="R2726" t="s">
        <v>283</v>
      </c>
      <c r="T2726" t="s">
        <v>217</v>
      </c>
      <c r="U2726" t="s">
        <v>9755</v>
      </c>
      <c r="V2726">
        <v>4</v>
      </c>
      <c r="W2726">
        <v>4</v>
      </c>
      <c r="X2726" t="s">
        <v>218</v>
      </c>
      <c r="Z2726" t="s">
        <v>219</v>
      </c>
      <c r="AC2726">
        <v>0</v>
      </c>
      <c r="AE2726">
        <v>0</v>
      </c>
      <c r="AI2726" t="s">
        <v>220</v>
      </c>
      <c r="AJ2726" t="s">
        <v>221</v>
      </c>
      <c r="AK2726" s="15">
        <v>43055</v>
      </c>
      <c r="AL2726">
        <v>4001.88</v>
      </c>
      <c r="AM2726">
        <f t="shared" si="126"/>
        <v>34</v>
      </c>
      <c r="AN2726" t="str">
        <f t="shared" si="127"/>
        <v>34-38</v>
      </c>
      <c r="AO2726" t="str">
        <f t="shared" si="128"/>
        <v>4.000 a 5.999</v>
      </c>
    </row>
    <row r="2727" spans="1:41" x14ac:dyDescent="0.25">
      <c r="A2727" t="s">
        <v>9128</v>
      </c>
      <c r="B2727" t="s">
        <v>239</v>
      </c>
      <c r="C2727">
        <v>410473</v>
      </c>
      <c r="D2727">
        <v>36160873687</v>
      </c>
      <c r="E2727" t="s">
        <v>9129</v>
      </c>
      <c r="F2727" t="s">
        <v>233</v>
      </c>
      <c r="G2727" t="s">
        <v>9130</v>
      </c>
      <c r="H2727" t="s">
        <v>225</v>
      </c>
      <c r="I2727" t="s">
        <v>212</v>
      </c>
      <c r="K2727" t="s">
        <v>213</v>
      </c>
      <c r="L2727" t="s">
        <v>1725</v>
      </c>
      <c r="M2727">
        <v>771</v>
      </c>
      <c r="N2727" t="s">
        <v>303</v>
      </c>
      <c r="O2727" t="s">
        <v>283</v>
      </c>
      <c r="P2727">
        <v>746</v>
      </c>
      <c r="Q2727" t="s">
        <v>289</v>
      </c>
      <c r="R2727" t="s">
        <v>283</v>
      </c>
      <c r="S2727" t="s">
        <v>1019</v>
      </c>
      <c r="T2727" t="s">
        <v>217</v>
      </c>
      <c r="U2727" t="s">
        <v>9755</v>
      </c>
      <c r="V2727">
        <v>4</v>
      </c>
      <c r="W2727">
        <v>16</v>
      </c>
      <c r="X2727" t="s">
        <v>218</v>
      </c>
      <c r="Z2727" t="s">
        <v>219</v>
      </c>
      <c r="AC2727">
        <v>0</v>
      </c>
      <c r="AE2727">
        <v>0</v>
      </c>
      <c r="AI2727" t="s">
        <v>220</v>
      </c>
      <c r="AJ2727" t="s">
        <v>221</v>
      </c>
      <c r="AK2727" s="15">
        <v>29677</v>
      </c>
      <c r="AL2727">
        <v>8380.7800000000007</v>
      </c>
      <c r="AM2727">
        <f t="shared" si="126"/>
        <v>62</v>
      </c>
      <c r="AN2727" t="str">
        <f t="shared" si="127"/>
        <v>59-63</v>
      </c>
      <c r="AO2727" t="str">
        <f t="shared" si="128"/>
        <v>8.000 a 9.999</v>
      </c>
    </row>
    <row r="2728" spans="1:41" x14ac:dyDescent="0.25">
      <c r="A2728" t="s">
        <v>9131</v>
      </c>
      <c r="B2728" t="s">
        <v>207</v>
      </c>
      <c r="C2728">
        <v>412087</v>
      </c>
      <c r="D2728">
        <v>21265127620</v>
      </c>
      <c r="E2728" t="s">
        <v>9132</v>
      </c>
      <c r="F2728" t="s">
        <v>233</v>
      </c>
      <c r="G2728" t="s">
        <v>9133</v>
      </c>
      <c r="H2728" t="s">
        <v>335</v>
      </c>
      <c r="I2728" t="s">
        <v>212</v>
      </c>
      <c r="K2728" t="s">
        <v>213</v>
      </c>
      <c r="L2728" t="s">
        <v>261</v>
      </c>
      <c r="M2728">
        <v>673</v>
      </c>
      <c r="N2728" t="s">
        <v>460</v>
      </c>
      <c r="O2728" t="s">
        <v>215</v>
      </c>
      <c r="P2728">
        <v>80</v>
      </c>
      <c r="Q2728" t="s">
        <v>461</v>
      </c>
      <c r="R2728" t="s">
        <v>215</v>
      </c>
      <c r="T2728" t="s">
        <v>2760</v>
      </c>
      <c r="U2728" t="s">
        <v>9753</v>
      </c>
      <c r="V2728">
        <v>4</v>
      </c>
      <c r="W2728">
        <v>16</v>
      </c>
      <c r="X2728" t="s">
        <v>218</v>
      </c>
      <c r="Z2728" t="s">
        <v>219</v>
      </c>
      <c r="AC2728">
        <v>0</v>
      </c>
      <c r="AE2728">
        <v>0</v>
      </c>
      <c r="AI2728" t="s">
        <v>220</v>
      </c>
      <c r="AJ2728" t="s">
        <v>221</v>
      </c>
      <c r="AK2728" s="15">
        <v>28936</v>
      </c>
      <c r="AL2728">
        <v>4737.57</v>
      </c>
      <c r="AM2728">
        <f t="shared" si="126"/>
        <v>67</v>
      </c>
      <c r="AN2728" t="str">
        <f t="shared" si="127"/>
        <v>64-68</v>
      </c>
      <c r="AO2728" t="str">
        <f t="shared" si="128"/>
        <v>4.000 a 5.999</v>
      </c>
    </row>
    <row r="2729" spans="1:41" x14ac:dyDescent="0.25">
      <c r="A2729" t="s">
        <v>9134</v>
      </c>
      <c r="B2729" t="s">
        <v>207</v>
      </c>
      <c r="C2729">
        <v>3309146</v>
      </c>
      <c r="D2729">
        <v>4481478667</v>
      </c>
      <c r="E2729" t="s">
        <v>9135</v>
      </c>
      <c r="F2729" t="s">
        <v>233</v>
      </c>
      <c r="G2729" t="s">
        <v>9136</v>
      </c>
      <c r="H2729" t="s">
        <v>211</v>
      </c>
      <c r="I2729" t="s">
        <v>212</v>
      </c>
      <c r="K2729" t="s">
        <v>213</v>
      </c>
      <c r="M2729">
        <v>629</v>
      </c>
      <c r="N2729" t="s">
        <v>2801</v>
      </c>
      <c r="O2729" t="s">
        <v>215</v>
      </c>
      <c r="P2729">
        <v>262</v>
      </c>
      <c r="Q2729" t="s">
        <v>352</v>
      </c>
      <c r="R2729" t="s">
        <v>215</v>
      </c>
      <c r="T2729" t="s">
        <v>252</v>
      </c>
      <c r="U2729" t="s">
        <v>9755</v>
      </c>
      <c r="V2729">
        <v>1</v>
      </c>
      <c r="W2729">
        <v>1</v>
      </c>
      <c r="X2729" t="s">
        <v>218</v>
      </c>
      <c r="Z2729" t="s">
        <v>219</v>
      </c>
      <c r="AC2729">
        <v>0</v>
      </c>
      <c r="AE2729">
        <v>0</v>
      </c>
      <c r="AI2729" t="s">
        <v>220</v>
      </c>
      <c r="AJ2729" t="s">
        <v>221</v>
      </c>
      <c r="AK2729" s="15">
        <v>44785</v>
      </c>
      <c r="AL2729">
        <v>3058.7</v>
      </c>
      <c r="AM2729">
        <f t="shared" si="126"/>
        <v>45</v>
      </c>
      <c r="AN2729" t="str">
        <f t="shared" si="127"/>
        <v>44-48</v>
      </c>
      <c r="AO2729" t="str">
        <f t="shared" si="128"/>
        <v>2.000 a 3.999</v>
      </c>
    </row>
    <row r="2730" spans="1:41" x14ac:dyDescent="0.25">
      <c r="A2730" t="s">
        <v>9137</v>
      </c>
      <c r="B2730" t="s">
        <v>207</v>
      </c>
      <c r="C2730">
        <v>1107014</v>
      </c>
      <c r="D2730">
        <v>8252095607</v>
      </c>
      <c r="E2730" t="s">
        <v>9138</v>
      </c>
      <c r="F2730" t="s">
        <v>233</v>
      </c>
      <c r="G2730" t="s">
        <v>9139</v>
      </c>
      <c r="H2730" t="s">
        <v>211</v>
      </c>
      <c r="I2730" t="s">
        <v>212</v>
      </c>
      <c r="K2730" t="s">
        <v>213</v>
      </c>
      <c r="M2730">
        <v>131</v>
      </c>
      <c r="N2730" t="s">
        <v>357</v>
      </c>
      <c r="O2730" t="s">
        <v>215</v>
      </c>
      <c r="P2730">
        <v>131</v>
      </c>
      <c r="Q2730" t="s">
        <v>357</v>
      </c>
      <c r="R2730" t="s">
        <v>215</v>
      </c>
      <c r="T2730" t="s">
        <v>230</v>
      </c>
      <c r="U2730" t="s">
        <v>9756</v>
      </c>
      <c r="V2730">
        <v>4</v>
      </c>
      <c r="W2730">
        <v>6</v>
      </c>
      <c r="X2730" t="s">
        <v>381</v>
      </c>
      <c r="Z2730" t="s">
        <v>219</v>
      </c>
      <c r="AB2730" t="s">
        <v>382</v>
      </c>
      <c r="AC2730">
        <v>0</v>
      </c>
      <c r="AE2730">
        <v>26443</v>
      </c>
      <c r="AF2730" t="s">
        <v>383</v>
      </c>
      <c r="AG2730" t="s">
        <v>9140</v>
      </c>
      <c r="AH2730" t="s">
        <v>219</v>
      </c>
      <c r="AI2730" t="s">
        <v>220</v>
      </c>
      <c r="AJ2730" t="s">
        <v>221</v>
      </c>
      <c r="AK2730" s="15">
        <v>41865</v>
      </c>
      <c r="AL2730">
        <v>0</v>
      </c>
      <c r="AM2730">
        <f t="shared" si="126"/>
        <v>36</v>
      </c>
      <c r="AN2730" t="str">
        <f t="shared" si="127"/>
        <v>34-38</v>
      </c>
      <c r="AO2730" t="str">
        <f t="shared" si="128"/>
        <v>até 1.999</v>
      </c>
    </row>
    <row r="2731" spans="1:41" x14ac:dyDescent="0.25">
      <c r="A2731" t="s">
        <v>9141</v>
      </c>
      <c r="B2731" t="s">
        <v>207</v>
      </c>
      <c r="C2731">
        <v>3249329</v>
      </c>
      <c r="D2731">
        <v>9284160626</v>
      </c>
      <c r="E2731" t="s">
        <v>9142</v>
      </c>
      <c r="F2731" t="s">
        <v>233</v>
      </c>
      <c r="G2731" t="s">
        <v>9143</v>
      </c>
      <c r="H2731" t="s">
        <v>211</v>
      </c>
      <c r="I2731" t="s">
        <v>212</v>
      </c>
      <c r="K2731" t="s">
        <v>213</v>
      </c>
      <c r="M2731">
        <v>719</v>
      </c>
      <c r="N2731" t="s">
        <v>474</v>
      </c>
      <c r="O2731" t="s">
        <v>228</v>
      </c>
      <c r="P2731">
        <v>92</v>
      </c>
      <c r="Q2731" t="s">
        <v>724</v>
      </c>
      <c r="R2731" t="s">
        <v>228</v>
      </c>
      <c r="T2731" t="s">
        <v>217</v>
      </c>
      <c r="U2731" t="s">
        <v>9756</v>
      </c>
      <c r="V2731">
        <v>1</v>
      </c>
      <c r="W2731">
        <v>1</v>
      </c>
      <c r="X2731" t="s">
        <v>218</v>
      </c>
      <c r="Z2731" t="s">
        <v>219</v>
      </c>
      <c r="AC2731">
        <v>0</v>
      </c>
      <c r="AE2731">
        <v>0</v>
      </c>
      <c r="AI2731" t="s">
        <v>220</v>
      </c>
      <c r="AJ2731" t="s">
        <v>221</v>
      </c>
      <c r="AK2731" s="15">
        <v>44424</v>
      </c>
      <c r="AL2731">
        <v>5434.85</v>
      </c>
      <c r="AM2731">
        <f t="shared" si="126"/>
        <v>33</v>
      </c>
      <c r="AN2731" t="str">
        <f t="shared" si="127"/>
        <v>29-33</v>
      </c>
      <c r="AO2731" t="str">
        <f t="shared" si="128"/>
        <v>4.000 a 5.999</v>
      </c>
    </row>
    <row r="2732" spans="1:41" x14ac:dyDescent="0.25">
      <c r="A2732" t="s">
        <v>9144</v>
      </c>
      <c r="B2732" t="s">
        <v>207</v>
      </c>
      <c r="C2732">
        <v>1968800</v>
      </c>
      <c r="D2732">
        <v>10550450661</v>
      </c>
      <c r="E2732" t="s">
        <v>9145</v>
      </c>
      <c r="F2732" t="s">
        <v>233</v>
      </c>
      <c r="G2732" t="s">
        <v>9146</v>
      </c>
      <c r="H2732" t="s">
        <v>225</v>
      </c>
      <c r="I2732" t="s">
        <v>212</v>
      </c>
      <c r="K2732" t="s">
        <v>213</v>
      </c>
      <c r="M2732">
        <v>410</v>
      </c>
      <c r="N2732" t="s">
        <v>1567</v>
      </c>
      <c r="O2732" t="s">
        <v>215</v>
      </c>
      <c r="P2732">
        <v>410</v>
      </c>
      <c r="Q2732" t="s">
        <v>1567</v>
      </c>
      <c r="R2732" t="s">
        <v>215</v>
      </c>
      <c r="T2732" t="s">
        <v>217</v>
      </c>
      <c r="U2732" t="s">
        <v>9755</v>
      </c>
      <c r="V2732">
        <v>4</v>
      </c>
      <c r="W2732">
        <v>7</v>
      </c>
      <c r="X2732" t="s">
        <v>218</v>
      </c>
      <c r="Z2732" t="s">
        <v>219</v>
      </c>
      <c r="AC2732">
        <v>0</v>
      </c>
      <c r="AE2732">
        <v>0</v>
      </c>
      <c r="AI2732" t="s">
        <v>220</v>
      </c>
      <c r="AJ2732" t="s">
        <v>221</v>
      </c>
      <c r="AK2732" s="15">
        <v>41163</v>
      </c>
      <c r="AL2732">
        <v>5179.1499999999996</v>
      </c>
      <c r="AM2732">
        <f t="shared" si="126"/>
        <v>31</v>
      </c>
      <c r="AN2732" t="str">
        <f t="shared" si="127"/>
        <v>29-33</v>
      </c>
      <c r="AO2732" t="str">
        <f t="shared" si="128"/>
        <v>4.000 a 5.999</v>
      </c>
    </row>
    <row r="2733" spans="1:41" x14ac:dyDescent="0.25">
      <c r="A2733" t="s">
        <v>9147</v>
      </c>
      <c r="B2733" t="s">
        <v>239</v>
      </c>
      <c r="C2733">
        <v>1434411</v>
      </c>
      <c r="D2733">
        <v>97107905600</v>
      </c>
      <c r="E2733" t="s">
        <v>9148</v>
      </c>
      <c r="F2733" t="s">
        <v>209</v>
      </c>
      <c r="G2733" t="s">
        <v>9149</v>
      </c>
      <c r="H2733" t="s">
        <v>225</v>
      </c>
      <c r="I2733" t="s">
        <v>212</v>
      </c>
      <c r="K2733" t="s">
        <v>213</v>
      </c>
      <c r="L2733" t="s">
        <v>1822</v>
      </c>
      <c r="M2733">
        <v>212</v>
      </c>
      <c r="N2733" t="s">
        <v>1668</v>
      </c>
      <c r="O2733" t="s">
        <v>244</v>
      </c>
      <c r="P2733">
        <v>211</v>
      </c>
      <c r="Q2733" t="s">
        <v>245</v>
      </c>
      <c r="R2733" t="s">
        <v>244</v>
      </c>
      <c r="T2733" t="s">
        <v>252</v>
      </c>
      <c r="U2733" t="s">
        <v>9754</v>
      </c>
      <c r="V2733">
        <v>4</v>
      </c>
      <c r="W2733">
        <v>13</v>
      </c>
      <c r="X2733" t="s">
        <v>218</v>
      </c>
      <c r="Z2733" t="s">
        <v>219</v>
      </c>
      <c r="AC2733">
        <v>0</v>
      </c>
      <c r="AE2733">
        <v>0</v>
      </c>
      <c r="AI2733" t="s">
        <v>220</v>
      </c>
      <c r="AJ2733" t="s">
        <v>221</v>
      </c>
      <c r="AK2733" s="15">
        <v>37936</v>
      </c>
      <c r="AL2733">
        <v>8995.01</v>
      </c>
      <c r="AM2733">
        <f t="shared" si="126"/>
        <v>50</v>
      </c>
      <c r="AN2733" t="str">
        <f t="shared" si="127"/>
        <v>49-53</v>
      </c>
      <c r="AO2733" t="str">
        <f t="shared" si="128"/>
        <v>8.000 a 9.999</v>
      </c>
    </row>
    <row r="2734" spans="1:41" x14ac:dyDescent="0.25">
      <c r="A2734" t="s">
        <v>9150</v>
      </c>
      <c r="B2734" t="s">
        <v>207</v>
      </c>
      <c r="C2734">
        <v>412215</v>
      </c>
      <c r="D2734">
        <v>49848283668</v>
      </c>
      <c r="E2734" t="s">
        <v>9151</v>
      </c>
      <c r="F2734" t="s">
        <v>233</v>
      </c>
      <c r="G2734" t="s">
        <v>9152</v>
      </c>
      <c r="H2734" t="s">
        <v>225</v>
      </c>
      <c r="I2734" t="s">
        <v>212</v>
      </c>
      <c r="K2734" t="s">
        <v>213</v>
      </c>
      <c r="L2734" t="s">
        <v>261</v>
      </c>
      <c r="M2734">
        <v>60</v>
      </c>
      <c r="N2734" t="s">
        <v>481</v>
      </c>
      <c r="O2734" t="s">
        <v>215</v>
      </c>
      <c r="P2734">
        <v>59</v>
      </c>
      <c r="Q2734" t="s">
        <v>251</v>
      </c>
      <c r="R2734" t="s">
        <v>215</v>
      </c>
      <c r="T2734" t="s">
        <v>771</v>
      </c>
      <c r="U2734" t="s">
        <v>9752</v>
      </c>
      <c r="V2734">
        <v>4</v>
      </c>
      <c r="W2734">
        <v>16</v>
      </c>
      <c r="X2734" t="s">
        <v>218</v>
      </c>
      <c r="Z2734" t="s">
        <v>219</v>
      </c>
      <c r="AC2734">
        <v>0</v>
      </c>
      <c r="AE2734">
        <v>0</v>
      </c>
      <c r="AI2734" t="s">
        <v>220</v>
      </c>
      <c r="AJ2734" t="s">
        <v>221</v>
      </c>
      <c r="AK2734" s="15">
        <v>30421</v>
      </c>
      <c r="AL2734">
        <v>3830.24</v>
      </c>
      <c r="AM2734">
        <f t="shared" si="126"/>
        <v>59</v>
      </c>
      <c r="AN2734" t="str">
        <f t="shared" si="127"/>
        <v>59-63</v>
      </c>
      <c r="AO2734" t="str">
        <f t="shared" si="128"/>
        <v>2.000 a 3.999</v>
      </c>
    </row>
    <row r="2735" spans="1:41" x14ac:dyDescent="0.25">
      <c r="A2735" t="s">
        <v>9153</v>
      </c>
      <c r="B2735" t="s">
        <v>207</v>
      </c>
      <c r="C2735">
        <v>389760</v>
      </c>
      <c r="D2735">
        <v>45245100606</v>
      </c>
      <c r="E2735" t="s">
        <v>9154</v>
      </c>
      <c r="F2735" t="s">
        <v>233</v>
      </c>
      <c r="G2735" t="s">
        <v>9155</v>
      </c>
      <c r="H2735" t="s">
        <v>225</v>
      </c>
      <c r="I2735" t="s">
        <v>212</v>
      </c>
      <c r="K2735" t="s">
        <v>213</v>
      </c>
      <c r="M2735">
        <v>685</v>
      </c>
      <c r="N2735" t="s">
        <v>875</v>
      </c>
      <c r="O2735" t="s">
        <v>215</v>
      </c>
      <c r="P2735">
        <v>59</v>
      </c>
      <c r="Q2735" t="s">
        <v>251</v>
      </c>
      <c r="R2735" t="s">
        <v>215</v>
      </c>
      <c r="T2735" t="s">
        <v>290</v>
      </c>
      <c r="U2735" t="s">
        <v>9754</v>
      </c>
      <c r="V2735">
        <v>1</v>
      </c>
      <c r="W2735">
        <v>14</v>
      </c>
      <c r="X2735" t="s">
        <v>218</v>
      </c>
      <c r="Z2735" t="s">
        <v>219</v>
      </c>
      <c r="AC2735">
        <v>26254</v>
      </c>
      <c r="AD2735" t="s">
        <v>372</v>
      </c>
      <c r="AE2735">
        <v>0</v>
      </c>
      <c r="AI2735" t="s">
        <v>220</v>
      </c>
      <c r="AJ2735" t="s">
        <v>221</v>
      </c>
      <c r="AK2735" s="15">
        <v>44482</v>
      </c>
      <c r="AL2735">
        <v>3614.22</v>
      </c>
      <c r="AM2735">
        <f t="shared" si="126"/>
        <v>59</v>
      </c>
      <c r="AN2735" t="str">
        <f t="shared" si="127"/>
        <v>59-63</v>
      </c>
      <c r="AO2735" t="str">
        <f t="shared" si="128"/>
        <v>2.000 a 3.999</v>
      </c>
    </row>
    <row r="2736" spans="1:41" x14ac:dyDescent="0.25">
      <c r="A2736" t="s">
        <v>9156</v>
      </c>
      <c r="B2736" t="s">
        <v>207</v>
      </c>
      <c r="C2736">
        <v>2115453</v>
      </c>
      <c r="D2736">
        <v>8722662650</v>
      </c>
      <c r="E2736" t="s">
        <v>9157</v>
      </c>
      <c r="F2736" t="s">
        <v>233</v>
      </c>
      <c r="G2736" t="s">
        <v>9158</v>
      </c>
      <c r="H2736" t="s">
        <v>287</v>
      </c>
      <c r="I2736" t="s">
        <v>212</v>
      </c>
      <c r="K2736" t="s">
        <v>213</v>
      </c>
      <c r="M2736">
        <v>796</v>
      </c>
      <c r="N2736" t="s">
        <v>5624</v>
      </c>
      <c r="O2736" t="s">
        <v>237</v>
      </c>
      <c r="P2736">
        <v>1152</v>
      </c>
      <c r="Q2736" t="s">
        <v>503</v>
      </c>
      <c r="R2736" t="s">
        <v>237</v>
      </c>
      <c r="T2736" t="s">
        <v>217</v>
      </c>
      <c r="U2736" t="s">
        <v>9755</v>
      </c>
      <c r="V2736">
        <v>4</v>
      </c>
      <c r="W2736">
        <v>6</v>
      </c>
      <c r="X2736" t="s">
        <v>218</v>
      </c>
      <c r="Z2736" t="s">
        <v>219</v>
      </c>
      <c r="AC2736">
        <v>0</v>
      </c>
      <c r="AE2736">
        <v>0</v>
      </c>
      <c r="AI2736" t="s">
        <v>220</v>
      </c>
      <c r="AJ2736" t="s">
        <v>221</v>
      </c>
      <c r="AK2736" s="15">
        <v>41757</v>
      </c>
      <c r="AL2736">
        <v>4320.12</v>
      </c>
      <c r="AM2736">
        <f t="shared" si="126"/>
        <v>35</v>
      </c>
      <c r="AN2736" t="str">
        <f t="shared" si="127"/>
        <v>34-38</v>
      </c>
      <c r="AO2736" t="str">
        <f t="shared" si="128"/>
        <v>4.000 a 5.999</v>
      </c>
    </row>
    <row r="2737" spans="1:41" x14ac:dyDescent="0.25">
      <c r="A2737" t="s">
        <v>9159</v>
      </c>
      <c r="B2737" t="s">
        <v>207</v>
      </c>
      <c r="C2737">
        <v>413102</v>
      </c>
      <c r="D2737">
        <v>30195381653</v>
      </c>
      <c r="E2737" t="s">
        <v>9160</v>
      </c>
      <c r="F2737" t="s">
        <v>233</v>
      </c>
      <c r="G2737" t="s">
        <v>9161</v>
      </c>
      <c r="H2737" t="s">
        <v>287</v>
      </c>
      <c r="I2737" t="s">
        <v>212</v>
      </c>
      <c r="K2737" t="s">
        <v>213</v>
      </c>
      <c r="L2737" t="s">
        <v>9162</v>
      </c>
      <c r="M2737">
        <v>118</v>
      </c>
      <c r="N2737" t="s">
        <v>864</v>
      </c>
      <c r="O2737" t="s">
        <v>228</v>
      </c>
      <c r="P2737">
        <v>117</v>
      </c>
      <c r="Q2737" t="s">
        <v>865</v>
      </c>
      <c r="R2737" t="s">
        <v>228</v>
      </c>
      <c r="T2737" t="s">
        <v>2760</v>
      </c>
      <c r="U2737" t="s">
        <v>9753</v>
      </c>
      <c r="V2737">
        <v>3</v>
      </c>
      <c r="W2737">
        <v>16</v>
      </c>
      <c r="X2737" t="s">
        <v>218</v>
      </c>
      <c r="Z2737" t="s">
        <v>219</v>
      </c>
      <c r="AB2737" t="s">
        <v>320</v>
      </c>
      <c r="AC2737">
        <v>0</v>
      </c>
      <c r="AE2737">
        <v>0</v>
      </c>
      <c r="AG2737" t="s">
        <v>2130</v>
      </c>
      <c r="AH2737" t="s">
        <v>6068</v>
      </c>
      <c r="AI2737" t="s">
        <v>220</v>
      </c>
      <c r="AJ2737" t="s">
        <v>221</v>
      </c>
      <c r="AK2737" s="15">
        <v>30350</v>
      </c>
      <c r="AL2737">
        <v>4216.2299999999996</v>
      </c>
      <c r="AM2737">
        <f t="shared" si="126"/>
        <v>71</v>
      </c>
      <c r="AN2737" t="str">
        <f t="shared" si="127"/>
        <v>69 ou mais</v>
      </c>
      <c r="AO2737" t="str">
        <f t="shared" si="128"/>
        <v>4.000 a 5.999</v>
      </c>
    </row>
    <row r="2738" spans="1:41" x14ac:dyDescent="0.25">
      <c r="A2738" t="s">
        <v>9163</v>
      </c>
      <c r="B2738" t="s">
        <v>207</v>
      </c>
      <c r="C2738">
        <v>1123327</v>
      </c>
      <c r="D2738">
        <v>57791406691</v>
      </c>
      <c r="E2738" t="s">
        <v>9164</v>
      </c>
      <c r="F2738" t="s">
        <v>209</v>
      </c>
      <c r="G2738" t="s">
        <v>9165</v>
      </c>
      <c r="H2738" t="s">
        <v>211</v>
      </c>
      <c r="I2738" t="s">
        <v>212</v>
      </c>
      <c r="K2738" t="s">
        <v>213</v>
      </c>
      <c r="L2738" t="s">
        <v>3884</v>
      </c>
      <c r="M2738">
        <v>723</v>
      </c>
      <c r="N2738" t="s">
        <v>1032</v>
      </c>
      <c r="O2738" t="s">
        <v>215</v>
      </c>
      <c r="P2738">
        <v>585</v>
      </c>
      <c r="Q2738" t="s">
        <v>1033</v>
      </c>
      <c r="R2738" t="s">
        <v>215</v>
      </c>
      <c r="T2738" t="s">
        <v>252</v>
      </c>
      <c r="U2738" t="s">
        <v>9754</v>
      </c>
      <c r="V2738">
        <v>4</v>
      </c>
      <c r="W2738">
        <v>16</v>
      </c>
      <c r="X2738" t="s">
        <v>218</v>
      </c>
      <c r="Z2738" t="s">
        <v>219</v>
      </c>
      <c r="AC2738">
        <v>0</v>
      </c>
      <c r="AE2738">
        <v>0</v>
      </c>
      <c r="AI2738" t="s">
        <v>220</v>
      </c>
      <c r="AJ2738" t="s">
        <v>221</v>
      </c>
      <c r="AK2738" s="15">
        <v>34668</v>
      </c>
      <c r="AL2738">
        <v>5266.6</v>
      </c>
      <c r="AM2738">
        <f t="shared" si="126"/>
        <v>53</v>
      </c>
      <c r="AN2738" t="str">
        <f t="shared" si="127"/>
        <v>49-53</v>
      </c>
      <c r="AO2738" t="str">
        <f t="shared" si="128"/>
        <v>4.000 a 5.999</v>
      </c>
    </row>
    <row r="2739" spans="1:41" x14ac:dyDescent="0.25">
      <c r="A2739" t="s">
        <v>9166</v>
      </c>
      <c r="B2739" t="s">
        <v>207</v>
      </c>
      <c r="C2739">
        <v>413481</v>
      </c>
      <c r="D2739">
        <v>30661498115</v>
      </c>
      <c r="E2739" t="s">
        <v>9167</v>
      </c>
      <c r="F2739" t="s">
        <v>233</v>
      </c>
      <c r="G2739" t="s">
        <v>9168</v>
      </c>
      <c r="H2739" t="s">
        <v>225</v>
      </c>
      <c r="I2739" t="s">
        <v>212</v>
      </c>
      <c r="K2739" t="s">
        <v>242</v>
      </c>
      <c r="L2739" t="s">
        <v>5484</v>
      </c>
      <c r="M2739">
        <v>71</v>
      </c>
      <c r="N2739" t="s">
        <v>498</v>
      </c>
      <c r="O2739" t="s">
        <v>215</v>
      </c>
      <c r="P2739">
        <v>59</v>
      </c>
      <c r="Q2739" t="s">
        <v>251</v>
      </c>
      <c r="R2739" t="s">
        <v>215</v>
      </c>
      <c r="T2739" t="s">
        <v>252</v>
      </c>
      <c r="U2739" t="s">
        <v>9755</v>
      </c>
      <c r="V2739">
        <v>4</v>
      </c>
      <c r="W2739">
        <v>16</v>
      </c>
      <c r="X2739" t="s">
        <v>218</v>
      </c>
      <c r="Z2739" t="s">
        <v>219</v>
      </c>
      <c r="AC2739">
        <v>0</v>
      </c>
      <c r="AE2739">
        <v>0</v>
      </c>
      <c r="AI2739" t="s">
        <v>220</v>
      </c>
      <c r="AJ2739" t="s">
        <v>221</v>
      </c>
      <c r="AK2739" s="15">
        <v>33179</v>
      </c>
      <c r="AL2739">
        <v>7988</v>
      </c>
      <c r="AM2739">
        <f t="shared" si="126"/>
        <v>60</v>
      </c>
      <c r="AN2739" t="str">
        <f t="shared" si="127"/>
        <v>59-63</v>
      </c>
      <c r="AO2739" t="str">
        <f t="shared" si="128"/>
        <v>6.000 a 7.999</v>
      </c>
    </row>
    <row r="2740" spans="1:41" x14ac:dyDescent="0.25">
      <c r="A2740" t="s">
        <v>9169</v>
      </c>
      <c r="B2740" t="s">
        <v>207</v>
      </c>
      <c r="C2740">
        <v>1964880</v>
      </c>
      <c r="D2740">
        <v>54615992149</v>
      </c>
      <c r="E2740" t="s">
        <v>9170</v>
      </c>
      <c r="F2740" t="s">
        <v>233</v>
      </c>
      <c r="G2740" t="s">
        <v>9171</v>
      </c>
      <c r="H2740" t="s">
        <v>211</v>
      </c>
      <c r="I2740" t="s">
        <v>212</v>
      </c>
      <c r="K2740" t="s">
        <v>242</v>
      </c>
      <c r="M2740">
        <v>340</v>
      </c>
      <c r="N2740" t="s">
        <v>670</v>
      </c>
      <c r="O2740" t="s">
        <v>215</v>
      </c>
      <c r="P2740">
        <v>340</v>
      </c>
      <c r="Q2740" t="s">
        <v>670</v>
      </c>
      <c r="R2740" t="s">
        <v>215</v>
      </c>
      <c r="T2740" t="s">
        <v>263</v>
      </c>
      <c r="U2740" t="s">
        <v>9755</v>
      </c>
      <c r="V2740">
        <v>4</v>
      </c>
      <c r="W2740">
        <v>7</v>
      </c>
      <c r="X2740" t="s">
        <v>218</v>
      </c>
      <c r="Z2740" t="s">
        <v>219</v>
      </c>
      <c r="AC2740">
        <v>0</v>
      </c>
      <c r="AE2740">
        <v>0</v>
      </c>
      <c r="AI2740" t="s">
        <v>220</v>
      </c>
      <c r="AJ2740" t="s">
        <v>221</v>
      </c>
      <c r="AK2740" s="15">
        <v>41149</v>
      </c>
      <c r="AL2740">
        <v>6042.34</v>
      </c>
      <c r="AM2740">
        <f t="shared" si="126"/>
        <v>47</v>
      </c>
      <c r="AN2740" t="str">
        <f t="shared" si="127"/>
        <v>44-48</v>
      </c>
      <c r="AO2740" t="str">
        <f t="shared" si="128"/>
        <v>6.000 a 7.999</v>
      </c>
    </row>
    <row r="2741" spans="1:41" x14ac:dyDescent="0.25">
      <c r="A2741" t="s">
        <v>9172</v>
      </c>
      <c r="B2741" t="s">
        <v>239</v>
      </c>
      <c r="C2741">
        <v>1532700</v>
      </c>
      <c r="D2741">
        <v>14100917830</v>
      </c>
      <c r="E2741" t="s">
        <v>9173</v>
      </c>
      <c r="F2741" t="s">
        <v>209</v>
      </c>
      <c r="G2741" t="s">
        <v>9174</v>
      </c>
      <c r="H2741" t="s">
        <v>211</v>
      </c>
      <c r="I2741" t="s">
        <v>212</v>
      </c>
      <c r="K2741" t="s">
        <v>213</v>
      </c>
      <c r="L2741" t="s">
        <v>281</v>
      </c>
      <c r="M2741">
        <v>485</v>
      </c>
      <c r="N2741" t="s">
        <v>411</v>
      </c>
      <c r="O2741" t="s">
        <v>244</v>
      </c>
      <c r="P2741">
        <v>211</v>
      </c>
      <c r="Q2741" t="s">
        <v>245</v>
      </c>
      <c r="R2741" t="s">
        <v>244</v>
      </c>
      <c r="T2741" t="s">
        <v>217</v>
      </c>
      <c r="U2741" t="s">
        <v>9754</v>
      </c>
      <c r="V2741">
        <v>4</v>
      </c>
      <c r="W2741">
        <v>11</v>
      </c>
      <c r="X2741" t="s">
        <v>218</v>
      </c>
      <c r="Z2741" t="s">
        <v>219</v>
      </c>
      <c r="AC2741">
        <v>0</v>
      </c>
      <c r="AE2741">
        <v>0</v>
      </c>
      <c r="AI2741" t="s">
        <v>220</v>
      </c>
      <c r="AJ2741" t="s">
        <v>221</v>
      </c>
      <c r="AK2741" s="15">
        <v>38861</v>
      </c>
      <c r="AL2741">
        <v>7497.34</v>
      </c>
      <c r="AM2741">
        <f t="shared" si="126"/>
        <v>52</v>
      </c>
      <c r="AN2741" t="str">
        <f t="shared" si="127"/>
        <v>49-53</v>
      </c>
      <c r="AO2741" t="str">
        <f t="shared" si="128"/>
        <v>6.000 a 7.999</v>
      </c>
    </row>
    <row r="2742" spans="1:41" x14ac:dyDescent="0.25">
      <c r="A2742" t="s">
        <v>9175</v>
      </c>
      <c r="B2742" t="s">
        <v>207</v>
      </c>
      <c r="C2742">
        <v>1241079</v>
      </c>
      <c r="D2742">
        <v>7424441639</v>
      </c>
      <c r="E2742" t="s">
        <v>9176</v>
      </c>
      <c r="F2742" t="s">
        <v>209</v>
      </c>
      <c r="G2742" t="s">
        <v>9177</v>
      </c>
      <c r="H2742" t="s">
        <v>211</v>
      </c>
      <c r="I2742" t="s">
        <v>212</v>
      </c>
      <c r="K2742" t="s">
        <v>213</v>
      </c>
      <c r="M2742">
        <v>789</v>
      </c>
      <c r="N2742" t="s">
        <v>1566</v>
      </c>
      <c r="O2742" t="s">
        <v>434</v>
      </c>
      <c r="P2742">
        <v>410</v>
      </c>
      <c r="Q2742" t="s">
        <v>1567</v>
      </c>
      <c r="R2742" t="s">
        <v>215</v>
      </c>
      <c r="T2742" t="s">
        <v>263</v>
      </c>
      <c r="U2742" t="s">
        <v>9755</v>
      </c>
      <c r="V2742">
        <v>1</v>
      </c>
      <c r="W2742">
        <v>1</v>
      </c>
      <c r="X2742" t="s">
        <v>218</v>
      </c>
      <c r="Z2742" t="s">
        <v>219</v>
      </c>
      <c r="AC2742">
        <v>26439</v>
      </c>
      <c r="AD2742" t="s">
        <v>3211</v>
      </c>
      <c r="AE2742">
        <v>0</v>
      </c>
      <c r="AI2742" t="s">
        <v>220</v>
      </c>
      <c r="AJ2742" t="s">
        <v>221</v>
      </c>
      <c r="AK2742" s="15">
        <v>44726</v>
      </c>
      <c r="AL2742">
        <v>4282.18</v>
      </c>
      <c r="AM2742">
        <f t="shared" si="126"/>
        <v>35</v>
      </c>
      <c r="AN2742" t="str">
        <f t="shared" si="127"/>
        <v>34-38</v>
      </c>
      <c r="AO2742" t="str">
        <f t="shared" si="128"/>
        <v>4.000 a 5.999</v>
      </c>
    </row>
    <row r="2743" spans="1:41" x14ac:dyDescent="0.25">
      <c r="A2743" t="s">
        <v>9178</v>
      </c>
      <c r="B2743" t="s">
        <v>239</v>
      </c>
      <c r="C2743">
        <v>1123619</v>
      </c>
      <c r="D2743">
        <v>28833805620</v>
      </c>
      <c r="E2743" t="s">
        <v>9179</v>
      </c>
      <c r="F2743" t="s">
        <v>233</v>
      </c>
      <c r="G2743" t="s">
        <v>9180</v>
      </c>
      <c r="H2743" t="s">
        <v>225</v>
      </c>
      <c r="I2743" t="s">
        <v>212</v>
      </c>
      <c r="K2743" t="s">
        <v>213</v>
      </c>
      <c r="L2743" t="s">
        <v>1962</v>
      </c>
      <c r="M2743">
        <v>769</v>
      </c>
      <c r="N2743" t="s">
        <v>288</v>
      </c>
      <c r="O2743" t="s">
        <v>283</v>
      </c>
      <c r="P2743">
        <v>746</v>
      </c>
      <c r="Q2743" t="s">
        <v>289</v>
      </c>
      <c r="R2743" t="s">
        <v>283</v>
      </c>
      <c r="T2743" t="s">
        <v>771</v>
      </c>
      <c r="U2743" t="s">
        <v>9754</v>
      </c>
      <c r="V2743">
        <v>3</v>
      </c>
      <c r="W2743">
        <v>16</v>
      </c>
      <c r="X2743" t="s">
        <v>218</v>
      </c>
      <c r="Z2743" t="s">
        <v>219</v>
      </c>
      <c r="AC2743">
        <v>0</v>
      </c>
      <c r="AE2743">
        <v>0</v>
      </c>
      <c r="AI2743" t="s">
        <v>220</v>
      </c>
      <c r="AJ2743" t="s">
        <v>221</v>
      </c>
      <c r="AK2743" s="15">
        <v>34731</v>
      </c>
      <c r="AL2743">
        <v>4994.62</v>
      </c>
      <c r="AM2743">
        <f t="shared" si="126"/>
        <v>65</v>
      </c>
      <c r="AN2743" t="str">
        <f t="shared" si="127"/>
        <v>64-68</v>
      </c>
      <c r="AO2743" t="str">
        <f t="shared" si="128"/>
        <v>4.000 a 5.999</v>
      </c>
    </row>
    <row r="2744" spans="1:41" x14ac:dyDescent="0.25">
      <c r="A2744" t="s">
        <v>9181</v>
      </c>
      <c r="B2744" t="s">
        <v>207</v>
      </c>
      <c r="C2744">
        <v>1827535</v>
      </c>
      <c r="D2744">
        <v>54201179672</v>
      </c>
      <c r="E2744" t="s">
        <v>1937</v>
      </c>
      <c r="F2744" t="s">
        <v>233</v>
      </c>
      <c r="G2744" t="s">
        <v>9182</v>
      </c>
      <c r="H2744" t="s">
        <v>211</v>
      </c>
      <c r="I2744" t="s">
        <v>212</v>
      </c>
      <c r="K2744" t="s">
        <v>213</v>
      </c>
      <c r="M2744">
        <v>344</v>
      </c>
      <c r="N2744" t="s">
        <v>494</v>
      </c>
      <c r="O2744" t="s">
        <v>215</v>
      </c>
      <c r="P2744">
        <v>344</v>
      </c>
      <c r="Q2744" t="s">
        <v>494</v>
      </c>
      <c r="R2744" t="s">
        <v>215</v>
      </c>
      <c r="T2744" t="s">
        <v>217</v>
      </c>
      <c r="U2744" t="s">
        <v>9755</v>
      </c>
      <c r="V2744">
        <v>4</v>
      </c>
      <c r="W2744">
        <v>8</v>
      </c>
      <c r="X2744" t="s">
        <v>218</v>
      </c>
      <c r="Z2744" t="s">
        <v>219</v>
      </c>
      <c r="AC2744">
        <v>0</v>
      </c>
      <c r="AE2744">
        <v>0</v>
      </c>
      <c r="AI2744" t="s">
        <v>220</v>
      </c>
      <c r="AJ2744" t="s">
        <v>221</v>
      </c>
      <c r="AK2744" s="15">
        <v>40512</v>
      </c>
      <c r="AL2744">
        <v>4304.91</v>
      </c>
      <c r="AM2744">
        <f t="shared" si="126"/>
        <v>49</v>
      </c>
      <c r="AN2744" t="str">
        <f t="shared" si="127"/>
        <v>49-53</v>
      </c>
      <c r="AO2744" t="str">
        <f t="shared" si="128"/>
        <v>4.000 a 5.999</v>
      </c>
    </row>
    <row r="2745" spans="1:41" x14ac:dyDescent="0.25">
      <c r="A2745" t="s">
        <v>9183</v>
      </c>
      <c r="B2745" t="s">
        <v>239</v>
      </c>
      <c r="C2745">
        <v>1434556</v>
      </c>
      <c r="D2745">
        <v>106041622</v>
      </c>
      <c r="E2745" t="s">
        <v>9184</v>
      </c>
      <c r="F2745" t="s">
        <v>209</v>
      </c>
      <c r="G2745" t="s">
        <v>9185</v>
      </c>
      <c r="H2745" t="s">
        <v>211</v>
      </c>
      <c r="I2745" t="s">
        <v>212</v>
      </c>
      <c r="K2745" t="s">
        <v>213</v>
      </c>
      <c r="L2745" t="s">
        <v>261</v>
      </c>
      <c r="M2745">
        <v>487</v>
      </c>
      <c r="N2745" t="s">
        <v>879</v>
      </c>
      <c r="O2745" t="s">
        <v>244</v>
      </c>
      <c r="P2745">
        <v>211</v>
      </c>
      <c r="Q2745" t="s">
        <v>245</v>
      </c>
      <c r="R2745" t="s">
        <v>244</v>
      </c>
      <c r="T2745" t="s">
        <v>217</v>
      </c>
      <c r="U2745" t="s">
        <v>9755</v>
      </c>
      <c r="V2745">
        <v>4</v>
      </c>
      <c r="W2745">
        <v>12</v>
      </c>
      <c r="X2745" t="s">
        <v>218</v>
      </c>
      <c r="Z2745" t="s">
        <v>219</v>
      </c>
      <c r="AC2745">
        <v>0</v>
      </c>
      <c r="AE2745">
        <v>0</v>
      </c>
      <c r="AI2745" t="s">
        <v>220</v>
      </c>
      <c r="AJ2745" t="s">
        <v>221</v>
      </c>
      <c r="AK2745" s="15">
        <v>37937</v>
      </c>
      <c r="AL2745">
        <v>13324.03</v>
      </c>
      <c r="AM2745">
        <f t="shared" si="126"/>
        <v>51</v>
      </c>
      <c r="AN2745" t="str">
        <f t="shared" si="127"/>
        <v>49-53</v>
      </c>
      <c r="AO2745" t="str">
        <f t="shared" si="128"/>
        <v>12.000 a 13.999</v>
      </c>
    </row>
    <row r="2746" spans="1:41" x14ac:dyDescent="0.25">
      <c r="A2746" t="s">
        <v>9186</v>
      </c>
      <c r="B2746" t="s">
        <v>239</v>
      </c>
      <c r="C2746">
        <v>1454981</v>
      </c>
      <c r="D2746">
        <v>53418506615</v>
      </c>
      <c r="E2746" t="s">
        <v>9187</v>
      </c>
      <c r="F2746" t="s">
        <v>209</v>
      </c>
      <c r="G2746" t="s">
        <v>9188</v>
      </c>
      <c r="H2746" t="s">
        <v>225</v>
      </c>
      <c r="I2746" t="s">
        <v>212</v>
      </c>
      <c r="K2746" t="s">
        <v>317</v>
      </c>
      <c r="L2746" t="s">
        <v>655</v>
      </c>
      <c r="M2746">
        <v>484</v>
      </c>
      <c r="N2746" t="s">
        <v>2230</v>
      </c>
      <c r="O2746" t="s">
        <v>244</v>
      </c>
      <c r="P2746">
        <v>211</v>
      </c>
      <c r="Q2746" t="s">
        <v>245</v>
      </c>
      <c r="R2746" t="s">
        <v>244</v>
      </c>
      <c r="T2746" t="s">
        <v>217</v>
      </c>
      <c r="U2746" t="s">
        <v>9756</v>
      </c>
      <c r="V2746">
        <v>4</v>
      </c>
      <c r="W2746">
        <v>12</v>
      </c>
      <c r="X2746" t="s">
        <v>218</v>
      </c>
      <c r="Z2746" t="s">
        <v>219</v>
      </c>
      <c r="AC2746">
        <v>0</v>
      </c>
      <c r="AE2746">
        <v>0</v>
      </c>
      <c r="AI2746" t="s">
        <v>220</v>
      </c>
      <c r="AJ2746" t="s">
        <v>221</v>
      </c>
      <c r="AK2746" s="15">
        <v>38139</v>
      </c>
      <c r="AL2746">
        <v>19346.5</v>
      </c>
      <c r="AM2746">
        <f t="shared" si="126"/>
        <v>56</v>
      </c>
      <c r="AN2746" t="str">
        <f t="shared" si="127"/>
        <v>54-58</v>
      </c>
      <c r="AO2746" t="str">
        <f t="shared" si="128"/>
        <v>18.000 a 19.999</v>
      </c>
    </row>
    <row r="2747" spans="1:41" x14ac:dyDescent="0.25">
      <c r="A2747" t="s">
        <v>9189</v>
      </c>
      <c r="B2747" t="s">
        <v>207</v>
      </c>
      <c r="C2747">
        <v>3138743</v>
      </c>
      <c r="D2747">
        <v>6639600455</v>
      </c>
      <c r="E2747" t="s">
        <v>9190</v>
      </c>
      <c r="F2747" t="s">
        <v>209</v>
      </c>
      <c r="G2747" t="s">
        <v>9191</v>
      </c>
      <c r="H2747" t="s">
        <v>225</v>
      </c>
      <c r="I2747" t="s">
        <v>212</v>
      </c>
      <c r="K2747" t="s">
        <v>1262</v>
      </c>
      <c r="M2747">
        <v>942</v>
      </c>
      <c r="N2747" t="s">
        <v>2174</v>
      </c>
      <c r="O2747" t="s">
        <v>215</v>
      </c>
      <c r="P2747">
        <v>29</v>
      </c>
      <c r="Q2747" t="s">
        <v>229</v>
      </c>
      <c r="R2747" t="s">
        <v>215</v>
      </c>
      <c r="T2747" t="s">
        <v>252</v>
      </c>
      <c r="U2747" t="s">
        <v>9755</v>
      </c>
      <c r="V2747">
        <v>3</v>
      </c>
      <c r="W2747">
        <v>3</v>
      </c>
      <c r="X2747" t="s">
        <v>218</v>
      </c>
      <c r="Z2747" t="s">
        <v>219</v>
      </c>
      <c r="AC2747">
        <v>0</v>
      </c>
      <c r="AE2747">
        <v>0</v>
      </c>
      <c r="AI2747" t="s">
        <v>220</v>
      </c>
      <c r="AJ2747" t="s">
        <v>221</v>
      </c>
      <c r="AK2747" s="15">
        <v>43670</v>
      </c>
      <c r="AL2747">
        <v>4540.0200000000004</v>
      </c>
      <c r="AM2747">
        <f t="shared" si="126"/>
        <v>35</v>
      </c>
      <c r="AN2747" t="str">
        <f t="shared" si="127"/>
        <v>34-38</v>
      </c>
      <c r="AO2747" t="str">
        <f t="shared" si="128"/>
        <v>4.000 a 5.999</v>
      </c>
    </row>
    <row r="2748" spans="1:41" x14ac:dyDescent="0.25">
      <c r="A2748" t="s">
        <v>9192</v>
      </c>
      <c r="B2748" t="s">
        <v>207</v>
      </c>
      <c r="C2748">
        <v>1035072</v>
      </c>
      <c r="D2748">
        <v>96638540653</v>
      </c>
      <c r="E2748" t="s">
        <v>9193</v>
      </c>
      <c r="F2748" t="s">
        <v>209</v>
      </c>
      <c r="G2748" t="s">
        <v>9194</v>
      </c>
      <c r="H2748" t="s">
        <v>335</v>
      </c>
      <c r="I2748" t="s">
        <v>212</v>
      </c>
      <c r="K2748" t="s">
        <v>213</v>
      </c>
      <c r="L2748" t="s">
        <v>261</v>
      </c>
      <c r="M2748">
        <v>298</v>
      </c>
      <c r="N2748" t="s">
        <v>554</v>
      </c>
      <c r="O2748" t="s">
        <v>362</v>
      </c>
      <c r="P2748">
        <v>298</v>
      </c>
      <c r="Q2748" t="s">
        <v>554</v>
      </c>
      <c r="R2748" t="s">
        <v>362</v>
      </c>
      <c r="T2748" t="s">
        <v>462</v>
      </c>
      <c r="U2748" t="s">
        <v>9752</v>
      </c>
      <c r="V2748">
        <v>4</v>
      </c>
      <c r="W2748">
        <v>16</v>
      </c>
      <c r="X2748" t="s">
        <v>218</v>
      </c>
      <c r="Z2748" t="s">
        <v>219</v>
      </c>
      <c r="AC2748">
        <v>0</v>
      </c>
      <c r="AE2748">
        <v>0</v>
      </c>
      <c r="AI2748" t="s">
        <v>220</v>
      </c>
      <c r="AJ2748" t="s">
        <v>221</v>
      </c>
      <c r="AK2748" s="15">
        <v>33737</v>
      </c>
      <c r="AL2748">
        <v>3064.19</v>
      </c>
      <c r="AM2748">
        <f t="shared" si="126"/>
        <v>59</v>
      </c>
      <c r="AN2748" t="str">
        <f t="shared" si="127"/>
        <v>59-63</v>
      </c>
      <c r="AO2748" t="str">
        <f t="shared" si="128"/>
        <v>2.000 a 3.999</v>
      </c>
    </row>
    <row r="2749" spans="1:41" x14ac:dyDescent="0.25">
      <c r="A2749" t="s">
        <v>9195</v>
      </c>
      <c r="B2749" t="s">
        <v>239</v>
      </c>
      <c r="C2749">
        <v>2274140</v>
      </c>
      <c r="D2749">
        <v>80300065604</v>
      </c>
      <c r="E2749" t="s">
        <v>9196</v>
      </c>
      <c r="F2749" t="s">
        <v>209</v>
      </c>
      <c r="G2749" t="s">
        <v>9197</v>
      </c>
      <c r="H2749" t="s">
        <v>225</v>
      </c>
      <c r="I2749" t="s">
        <v>212</v>
      </c>
      <c r="K2749" t="s">
        <v>213</v>
      </c>
      <c r="L2749" t="s">
        <v>5577</v>
      </c>
      <c r="M2749">
        <v>769</v>
      </c>
      <c r="N2749" t="s">
        <v>288</v>
      </c>
      <c r="O2749" t="s">
        <v>283</v>
      </c>
      <c r="P2749">
        <v>746</v>
      </c>
      <c r="Q2749" t="s">
        <v>289</v>
      </c>
      <c r="R2749" t="s">
        <v>283</v>
      </c>
      <c r="T2749" t="s">
        <v>230</v>
      </c>
      <c r="U2749" t="s">
        <v>9756</v>
      </c>
      <c r="V2749">
        <v>3</v>
      </c>
      <c r="W2749">
        <v>13</v>
      </c>
      <c r="X2749" t="s">
        <v>218</v>
      </c>
      <c r="Z2749" t="s">
        <v>219</v>
      </c>
      <c r="AC2749">
        <v>0</v>
      </c>
      <c r="AE2749">
        <v>0</v>
      </c>
      <c r="AI2749" t="s">
        <v>220</v>
      </c>
      <c r="AJ2749" t="s">
        <v>304</v>
      </c>
      <c r="AK2749" s="15">
        <v>38145</v>
      </c>
      <c r="AL2749">
        <v>11643.55</v>
      </c>
      <c r="AM2749">
        <f t="shared" si="126"/>
        <v>49</v>
      </c>
      <c r="AN2749" t="str">
        <f t="shared" si="127"/>
        <v>49-53</v>
      </c>
      <c r="AO2749" t="str">
        <f t="shared" si="128"/>
        <v>10.000 a 11.999</v>
      </c>
    </row>
    <row r="2750" spans="1:41" x14ac:dyDescent="0.25">
      <c r="A2750" t="s">
        <v>9198</v>
      </c>
      <c r="B2750" t="s">
        <v>207</v>
      </c>
      <c r="C2750">
        <v>1123640</v>
      </c>
      <c r="D2750">
        <v>79634915604</v>
      </c>
      <c r="E2750" t="s">
        <v>9199</v>
      </c>
      <c r="F2750" t="s">
        <v>209</v>
      </c>
      <c r="G2750" t="s">
        <v>9200</v>
      </c>
      <c r="H2750" t="s">
        <v>225</v>
      </c>
      <c r="I2750" t="s">
        <v>212</v>
      </c>
      <c r="K2750" t="s">
        <v>213</v>
      </c>
      <c r="L2750" t="s">
        <v>1324</v>
      </c>
      <c r="M2750">
        <v>591</v>
      </c>
      <c r="N2750" t="s">
        <v>3398</v>
      </c>
      <c r="O2750" t="s">
        <v>215</v>
      </c>
      <c r="P2750">
        <v>247</v>
      </c>
      <c r="Q2750" t="s">
        <v>940</v>
      </c>
      <c r="R2750" t="s">
        <v>215</v>
      </c>
      <c r="T2750" t="s">
        <v>230</v>
      </c>
      <c r="U2750" t="s">
        <v>9755</v>
      </c>
      <c r="V2750">
        <v>4</v>
      </c>
      <c r="W2750">
        <v>14</v>
      </c>
      <c r="X2750" t="s">
        <v>218</v>
      </c>
      <c r="Z2750" t="s">
        <v>219</v>
      </c>
      <c r="AC2750">
        <v>0</v>
      </c>
      <c r="AE2750">
        <v>0</v>
      </c>
      <c r="AI2750" t="s">
        <v>220</v>
      </c>
      <c r="AJ2750" t="s">
        <v>221</v>
      </c>
      <c r="AK2750" s="15">
        <v>34724</v>
      </c>
      <c r="AL2750">
        <v>10757.83</v>
      </c>
      <c r="AM2750">
        <f t="shared" si="126"/>
        <v>52</v>
      </c>
      <c r="AN2750" t="str">
        <f t="shared" si="127"/>
        <v>49-53</v>
      </c>
      <c r="AO2750" t="str">
        <f t="shared" si="128"/>
        <v>10.000 a 11.999</v>
      </c>
    </row>
    <row r="2751" spans="1:41" x14ac:dyDescent="0.25">
      <c r="A2751" t="s">
        <v>9201</v>
      </c>
      <c r="B2751" t="s">
        <v>207</v>
      </c>
      <c r="C2751">
        <v>2465366</v>
      </c>
      <c r="D2751">
        <v>60461551691</v>
      </c>
      <c r="E2751" t="s">
        <v>9202</v>
      </c>
      <c r="F2751" t="s">
        <v>209</v>
      </c>
      <c r="G2751" t="s">
        <v>9203</v>
      </c>
      <c r="H2751" t="s">
        <v>225</v>
      </c>
      <c r="I2751" t="s">
        <v>212</v>
      </c>
      <c r="K2751" t="s">
        <v>213</v>
      </c>
      <c r="L2751" t="s">
        <v>261</v>
      </c>
      <c r="M2751">
        <v>954</v>
      </c>
      <c r="N2751" t="s">
        <v>6462</v>
      </c>
      <c r="O2751" t="s">
        <v>215</v>
      </c>
      <c r="P2751">
        <v>944</v>
      </c>
      <c r="Q2751" t="s">
        <v>313</v>
      </c>
      <c r="R2751" t="s">
        <v>215</v>
      </c>
      <c r="T2751" t="s">
        <v>230</v>
      </c>
      <c r="U2751" t="s">
        <v>9756</v>
      </c>
      <c r="V2751">
        <v>4</v>
      </c>
      <c r="W2751">
        <v>5</v>
      </c>
      <c r="X2751" t="s">
        <v>218</v>
      </c>
      <c r="Z2751" t="s">
        <v>219</v>
      </c>
      <c r="AC2751">
        <v>0</v>
      </c>
      <c r="AE2751">
        <v>0</v>
      </c>
      <c r="AI2751" t="s">
        <v>220</v>
      </c>
      <c r="AJ2751" t="s">
        <v>221</v>
      </c>
      <c r="AK2751" s="15">
        <v>42506</v>
      </c>
      <c r="AL2751">
        <v>8306.11</v>
      </c>
      <c r="AM2751">
        <f t="shared" si="126"/>
        <v>55</v>
      </c>
      <c r="AN2751" t="str">
        <f t="shared" si="127"/>
        <v>54-58</v>
      </c>
      <c r="AO2751" t="str">
        <f t="shared" si="128"/>
        <v>8.000 a 9.999</v>
      </c>
    </row>
    <row r="2752" spans="1:41" x14ac:dyDescent="0.25">
      <c r="A2752" t="s">
        <v>9204</v>
      </c>
      <c r="B2752" t="s">
        <v>207</v>
      </c>
      <c r="C2752">
        <v>1827647</v>
      </c>
      <c r="D2752">
        <v>52628388634</v>
      </c>
      <c r="E2752" t="s">
        <v>9205</v>
      </c>
      <c r="F2752" t="s">
        <v>209</v>
      </c>
      <c r="G2752" t="s">
        <v>9206</v>
      </c>
      <c r="H2752" t="s">
        <v>225</v>
      </c>
      <c r="I2752" t="s">
        <v>212</v>
      </c>
      <c r="K2752" t="s">
        <v>213</v>
      </c>
      <c r="M2752">
        <v>585</v>
      </c>
      <c r="N2752" t="s">
        <v>1033</v>
      </c>
      <c r="O2752" t="s">
        <v>215</v>
      </c>
      <c r="P2752">
        <v>585</v>
      </c>
      <c r="Q2752" t="s">
        <v>1033</v>
      </c>
      <c r="R2752" t="s">
        <v>215</v>
      </c>
      <c r="T2752" t="s">
        <v>230</v>
      </c>
      <c r="U2752" t="s">
        <v>9755</v>
      </c>
      <c r="V2752">
        <v>4</v>
      </c>
      <c r="W2752">
        <v>8</v>
      </c>
      <c r="X2752" t="s">
        <v>218</v>
      </c>
      <c r="Z2752" t="s">
        <v>219</v>
      </c>
      <c r="AC2752">
        <v>0</v>
      </c>
      <c r="AE2752">
        <v>0</v>
      </c>
      <c r="AI2752" t="s">
        <v>220</v>
      </c>
      <c r="AJ2752" t="s">
        <v>221</v>
      </c>
      <c r="AK2752" s="15">
        <v>40512</v>
      </c>
      <c r="AL2752">
        <v>5452.89</v>
      </c>
      <c r="AM2752">
        <f t="shared" si="126"/>
        <v>57</v>
      </c>
      <c r="AN2752" t="str">
        <f t="shared" si="127"/>
        <v>54-58</v>
      </c>
      <c r="AO2752" t="str">
        <f t="shared" si="128"/>
        <v>4.000 a 5.999</v>
      </c>
    </row>
    <row r="2753" spans="1:41" x14ac:dyDescent="0.25">
      <c r="A2753" t="s">
        <v>9207</v>
      </c>
      <c r="B2753" t="s">
        <v>207</v>
      </c>
      <c r="C2753">
        <v>1617328</v>
      </c>
      <c r="D2753">
        <v>4437622600</v>
      </c>
      <c r="E2753" t="s">
        <v>9208</v>
      </c>
      <c r="F2753" t="s">
        <v>209</v>
      </c>
      <c r="G2753" t="s">
        <v>9209</v>
      </c>
      <c r="H2753" t="s">
        <v>529</v>
      </c>
      <c r="I2753" t="s">
        <v>212</v>
      </c>
      <c r="K2753" t="s">
        <v>317</v>
      </c>
      <c r="L2753" t="s">
        <v>9210</v>
      </c>
      <c r="M2753">
        <v>577</v>
      </c>
      <c r="N2753" t="s">
        <v>6169</v>
      </c>
      <c r="O2753" t="s">
        <v>237</v>
      </c>
      <c r="P2753">
        <v>1158</v>
      </c>
      <c r="Q2753" t="s">
        <v>6170</v>
      </c>
      <c r="R2753" t="s">
        <v>237</v>
      </c>
      <c r="T2753" t="s">
        <v>230</v>
      </c>
      <c r="U2753" t="s">
        <v>9756</v>
      </c>
      <c r="V2753">
        <v>4</v>
      </c>
      <c r="W2753">
        <v>10</v>
      </c>
      <c r="X2753" t="s">
        <v>218</v>
      </c>
      <c r="Z2753" t="s">
        <v>219</v>
      </c>
      <c r="AC2753">
        <v>0</v>
      </c>
      <c r="AE2753">
        <v>0</v>
      </c>
      <c r="AI2753" t="s">
        <v>220</v>
      </c>
      <c r="AJ2753" t="s">
        <v>221</v>
      </c>
      <c r="AK2753" s="15">
        <v>39538</v>
      </c>
      <c r="AL2753">
        <v>10218.31</v>
      </c>
      <c r="AM2753">
        <f t="shared" si="126"/>
        <v>43</v>
      </c>
      <c r="AN2753" t="str">
        <f t="shared" si="127"/>
        <v>39-43</v>
      </c>
      <c r="AO2753" t="str">
        <f t="shared" si="128"/>
        <v>10.000 a 11.999</v>
      </c>
    </row>
    <row r="2754" spans="1:41" x14ac:dyDescent="0.25">
      <c r="A2754" t="s">
        <v>9211</v>
      </c>
      <c r="B2754" t="s">
        <v>207</v>
      </c>
      <c r="C2754">
        <v>1366821</v>
      </c>
      <c r="D2754">
        <v>1218922630</v>
      </c>
      <c r="E2754" t="s">
        <v>9212</v>
      </c>
      <c r="F2754" t="s">
        <v>209</v>
      </c>
      <c r="G2754" t="s">
        <v>9213</v>
      </c>
      <c r="H2754" t="s">
        <v>529</v>
      </c>
      <c r="I2754" t="s">
        <v>212</v>
      </c>
      <c r="K2754" t="s">
        <v>213</v>
      </c>
      <c r="L2754" t="s">
        <v>618</v>
      </c>
      <c r="M2754">
        <v>264</v>
      </c>
      <c r="N2754" t="s">
        <v>820</v>
      </c>
      <c r="O2754" t="s">
        <v>362</v>
      </c>
      <c r="P2754">
        <v>264</v>
      </c>
      <c r="Q2754" t="s">
        <v>820</v>
      </c>
      <c r="R2754" t="s">
        <v>362</v>
      </c>
      <c r="T2754" t="s">
        <v>217</v>
      </c>
      <c r="U2754" t="s">
        <v>9755</v>
      </c>
      <c r="V2754">
        <v>4</v>
      </c>
      <c r="W2754">
        <v>13</v>
      </c>
      <c r="X2754" t="s">
        <v>218</v>
      </c>
      <c r="Z2754" t="s">
        <v>219</v>
      </c>
      <c r="AC2754">
        <v>0</v>
      </c>
      <c r="AE2754">
        <v>0</v>
      </c>
      <c r="AI2754" t="s">
        <v>220</v>
      </c>
      <c r="AJ2754" t="s">
        <v>221</v>
      </c>
      <c r="AK2754" s="15">
        <v>37621</v>
      </c>
      <c r="AL2754">
        <v>10064.379999999999</v>
      </c>
      <c r="AM2754">
        <f t="shared" si="126"/>
        <v>45</v>
      </c>
      <c r="AN2754" t="str">
        <f t="shared" si="127"/>
        <v>44-48</v>
      </c>
      <c r="AO2754" t="str">
        <f t="shared" si="128"/>
        <v>10.000 a 11.999</v>
      </c>
    </row>
    <row r="2755" spans="1:41" x14ac:dyDescent="0.25">
      <c r="A2755" t="s">
        <v>9214</v>
      </c>
      <c r="B2755" t="s">
        <v>207</v>
      </c>
      <c r="C2755">
        <v>2229462</v>
      </c>
      <c r="D2755">
        <v>7233899690</v>
      </c>
      <c r="E2755" t="s">
        <v>9215</v>
      </c>
      <c r="F2755" t="s">
        <v>209</v>
      </c>
      <c r="G2755" t="s">
        <v>9216</v>
      </c>
      <c r="H2755" t="s">
        <v>225</v>
      </c>
      <c r="I2755" t="s">
        <v>212</v>
      </c>
      <c r="K2755" t="s">
        <v>213</v>
      </c>
      <c r="M2755">
        <v>97</v>
      </c>
      <c r="N2755" t="s">
        <v>723</v>
      </c>
      <c r="O2755" t="s">
        <v>228</v>
      </c>
      <c r="P2755">
        <v>92</v>
      </c>
      <c r="Q2755" t="s">
        <v>724</v>
      </c>
      <c r="R2755" t="s">
        <v>228</v>
      </c>
      <c r="T2755" t="s">
        <v>217</v>
      </c>
      <c r="U2755" t="s">
        <v>9755</v>
      </c>
      <c r="V2755">
        <v>4</v>
      </c>
      <c r="W2755">
        <v>6</v>
      </c>
      <c r="X2755" t="s">
        <v>218</v>
      </c>
      <c r="Z2755" t="s">
        <v>219</v>
      </c>
      <c r="AC2755">
        <v>0</v>
      </c>
      <c r="AE2755">
        <v>0</v>
      </c>
      <c r="AI2755" t="s">
        <v>220</v>
      </c>
      <c r="AJ2755" t="s">
        <v>221</v>
      </c>
      <c r="AK2755" s="15">
        <v>42149</v>
      </c>
      <c r="AL2755">
        <v>5022.1499999999996</v>
      </c>
      <c r="AM2755">
        <f t="shared" ref="AM2755:AM2818" si="129">(YEAR($AR$3))-YEAR(E2755)</f>
        <v>37</v>
      </c>
      <c r="AN2755" t="str">
        <f t="shared" ref="AN2755:AN2818" si="130">VLOOKUP(AM2755,$AT$3:$AU$14,2,1)</f>
        <v>34-38</v>
      </c>
      <c r="AO2755" t="str">
        <f t="shared" ref="AO2755:AO2818" si="131">VLOOKUP(AL2755,$AV$3:$AW$13,2,1)</f>
        <v>4.000 a 5.999</v>
      </c>
    </row>
    <row r="2756" spans="1:41" x14ac:dyDescent="0.25">
      <c r="A2756" t="s">
        <v>9217</v>
      </c>
      <c r="B2756" t="s">
        <v>239</v>
      </c>
      <c r="C2756">
        <v>2924438</v>
      </c>
      <c r="D2756">
        <v>7982869629</v>
      </c>
      <c r="E2756" t="s">
        <v>9218</v>
      </c>
      <c r="F2756" t="s">
        <v>233</v>
      </c>
      <c r="G2756" t="s">
        <v>9219</v>
      </c>
      <c r="H2756" t="s">
        <v>211</v>
      </c>
      <c r="I2756" t="s">
        <v>212</v>
      </c>
      <c r="K2756" t="s">
        <v>213</v>
      </c>
      <c r="M2756">
        <v>771</v>
      </c>
      <c r="N2756" t="s">
        <v>303</v>
      </c>
      <c r="O2756" t="s">
        <v>283</v>
      </c>
      <c r="P2756">
        <v>746</v>
      </c>
      <c r="Q2756" t="s">
        <v>289</v>
      </c>
      <c r="R2756" t="s">
        <v>283</v>
      </c>
      <c r="T2756" t="s">
        <v>327</v>
      </c>
      <c r="U2756" t="s">
        <v>9756</v>
      </c>
      <c r="V2756">
        <v>1</v>
      </c>
      <c r="W2756">
        <v>5</v>
      </c>
      <c r="X2756" t="s">
        <v>218</v>
      </c>
      <c r="Z2756" t="s">
        <v>219</v>
      </c>
      <c r="AC2756">
        <v>0</v>
      </c>
      <c r="AE2756">
        <v>0</v>
      </c>
      <c r="AI2756" t="s">
        <v>220</v>
      </c>
      <c r="AJ2756" t="s">
        <v>304</v>
      </c>
      <c r="AK2756" s="15">
        <v>42507</v>
      </c>
      <c r="AL2756">
        <v>6597.44</v>
      </c>
      <c r="AM2756">
        <f t="shared" si="129"/>
        <v>35</v>
      </c>
      <c r="AN2756" t="str">
        <f t="shared" si="130"/>
        <v>34-38</v>
      </c>
      <c r="AO2756" t="str">
        <f t="shared" si="131"/>
        <v>6.000 a 7.999</v>
      </c>
    </row>
    <row r="2757" spans="1:41" x14ac:dyDescent="0.25">
      <c r="A2757" t="s">
        <v>1689</v>
      </c>
      <c r="B2757" t="s">
        <v>239</v>
      </c>
      <c r="C2757">
        <v>1980363</v>
      </c>
      <c r="D2757">
        <v>80658008668</v>
      </c>
      <c r="E2757" t="s">
        <v>9220</v>
      </c>
      <c r="F2757" t="s">
        <v>209</v>
      </c>
      <c r="G2757" t="s">
        <v>9221</v>
      </c>
      <c r="H2757" t="s">
        <v>225</v>
      </c>
      <c r="I2757" t="s">
        <v>212</v>
      </c>
      <c r="K2757" t="s">
        <v>213</v>
      </c>
      <c r="M2757">
        <v>475</v>
      </c>
      <c r="N2757" t="s">
        <v>4606</v>
      </c>
      <c r="O2757" t="s">
        <v>244</v>
      </c>
      <c r="P2757">
        <v>211</v>
      </c>
      <c r="Q2757" t="s">
        <v>245</v>
      </c>
      <c r="R2757" t="s">
        <v>244</v>
      </c>
      <c r="S2757" t="s">
        <v>1019</v>
      </c>
      <c r="T2757" t="s">
        <v>771</v>
      </c>
      <c r="U2757" t="s">
        <v>9754</v>
      </c>
      <c r="V2757">
        <v>1</v>
      </c>
      <c r="W2757">
        <v>7</v>
      </c>
      <c r="X2757" t="s">
        <v>218</v>
      </c>
      <c r="Z2757" t="s">
        <v>219</v>
      </c>
      <c r="AC2757">
        <v>0</v>
      </c>
      <c r="AE2757">
        <v>0</v>
      </c>
      <c r="AI2757" t="s">
        <v>220</v>
      </c>
      <c r="AJ2757" t="s">
        <v>221</v>
      </c>
      <c r="AK2757" s="15">
        <v>41225</v>
      </c>
      <c r="AL2757">
        <v>3181.04</v>
      </c>
      <c r="AM2757">
        <f t="shared" si="129"/>
        <v>54</v>
      </c>
      <c r="AN2757" t="str">
        <f t="shared" si="130"/>
        <v>54-58</v>
      </c>
      <c r="AO2757" t="str">
        <f t="shared" si="131"/>
        <v>2.000 a 3.999</v>
      </c>
    </row>
    <row r="2758" spans="1:41" x14ac:dyDescent="0.25">
      <c r="A2758" t="s">
        <v>9222</v>
      </c>
      <c r="B2758" t="s">
        <v>207</v>
      </c>
      <c r="C2758">
        <v>3014974</v>
      </c>
      <c r="D2758">
        <v>9467150689</v>
      </c>
      <c r="E2758" t="s">
        <v>9223</v>
      </c>
      <c r="F2758" t="s">
        <v>209</v>
      </c>
      <c r="G2758" t="s">
        <v>9224</v>
      </c>
      <c r="H2758" t="s">
        <v>211</v>
      </c>
      <c r="I2758" t="s">
        <v>212</v>
      </c>
      <c r="K2758" t="s">
        <v>213</v>
      </c>
      <c r="M2758">
        <v>409</v>
      </c>
      <c r="N2758" t="s">
        <v>9225</v>
      </c>
      <c r="O2758" t="s">
        <v>215</v>
      </c>
      <c r="P2758">
        <v>407</v>
      </c>
      <c r="Q2758" t="s">
        <v>795</v>
      </c>
      <c r="R2758" t="s">
        <v>215</v>
      </c>
      <c r="T2758" t="s">
        <v>230</v>
      </c>
      <c r="U2758" t="s">
        <v>9755</v>
      </c>
      <c r="V2758">
        <v>4</v>
      </c>
      <c r="W2758">
        <v>4</v>
      </c>
      <c r="X2758" t="s">
        <v>218</v>
      </c>
      <c r="Z2758" t="s">
        <v>219</v>
      </c>
      <c r="AC2758">
        <v>0</v>
      </c>
      <c r="AE2758">
        <v>0</v>
      </c>
      <c r="AI2758" t="s">
        <v>220</v>
      </c>
      <c r="AJ2758" t="s">
        <v>221</v>
      </c>
      <c r="AK2758" s="15">
        <v>43157</v>
      </c>
      <c r="AL2758">
        <v>4781.88</v>
      </c>
      <c r="AM2758">
        <f t="shared" si="129"/>
        <v>32</v>
      </c>
      <c r="AN2758" t="str">
        <f t="shared" si="130"/>
        <v>29-33</v>
      </c>
      <c r="AO2758" t="str">
        <f t="shared" si="131"/>
        <v>4.000 a 5.999</v>
      </c>
    </row>
    <row r="2759" spans="1:41" x14ac:dyDescent="0.25">
      <c r="A2759" t="s">
        <v>9226</v>
      </c>
      <c r="B2759" t="s">
        <v>207</v>
      </c>
      <c r="C2759">
        <v>2102112</v>
      </c>
      <c r="D2759">
        <v>7245429650</v>
      </c>
      <c r="E2759" t="s">
        <v>4721</v>
      </c>
      <c r="F2759" t="s">
        <v>233</v>
      </c>
      <c r="G2759" t="s">
        <v>9227</v>
      </c>
      <c r="H2759" t="s">
        <v>211</v>
      </c>
      <c r="I2759" t="s">
        <v>212</v>
      </c>
      <c r="K2759" t="s">
        <v>213</v>
      </c>
      <c r="M2759">
        <v>395</v>
      </c>
      <c r="N2759" t="s">
        <v>448</v>
      </c>
      <c r="O2759" t="s">
        <v>215</v>
      </c>
      <c r="P2759">
        <v>395</v>
      </c>
      <c r="Q2759" t="s">
        <v>448</v>
      </c>
      <c r="R2759" t="s">
        <v>215</v>
      </c>
      <c r="T2759" t="s">
        <v>230</v>
      </c>
      <c r="U2759" t="s">
        <v>9755</v>
      </c>
      <c r="V2759">
        <v>4</v>
      </c>
      <c r="W2759">
        <v>6</v>
      </c>
      <c r="X2759" t="s">
        <v>218</v>
      </c>
      <c r="Z2759" t="s">
        <v>219</v>
      </c>
      <c r="AC2759">
        <v>0</v>
      </c>
      <c r="AE2759">
        <v>0</v>
      </c>
      <c r="AI2759" t="s">
        <v>220</v>
      </c>
      <c r="AJ2759" t="s">
        <v>221</v>
      </c>
      <c r="AK2759" s="15">
        <v>41710</v>
      </c>
      <c r="AL2759">
        <v>5051.21</v>
      </c>
      <c r="AM2759">
        <f t="shared" si="129"/>
        <v>37</v>
      </c>
      <c r="AN2759" t="str">
        <f t="shared" si="130"/>
        <v>34-38</v>
      </c>
      <c r="AO2759" t="str">
        <f t="shared" si="131"/>
        <v>4.000 a 5.999</v>
      </c>
    </row>
    <row r="2760" spans="1:41" x14ac:dyDescent="0.25">
      <c r="A2760" t="s">
        <v>9228</v>
      </c>
      <c r="B2760" t="s">
        <v>239</v>
      </c>
      <c r="C2760">
        <v>413504</v>
      </c>
      <c r="D2760">
        <v>35177063615</v>
      </c>
      <c r="E2760" t="s">
        <v>9229</v>
      </c>
      <c r="F2760" t="s">
        <v>233</v>
      </c>
      <c r="G2760" t="s">
        <v>9230</v>
      </c>
      <c r="H2760" t="s">
        <v>211</v>
      </c>
      <c r="I2760" t="s">
        <v>212</v>
      </c>
      <c r="K2760" t="s">
        <v>213</v>
      </c>
      <c r="L2760" t="s">
        <v>235</v>
      </c>
      <c r="M2760">
        <v>491</v>
      </c>
      <c r="N2760" t="s">
        <v>935</v>
      </c>
      <c r="O2760" t="s">
        <v>244</v>
      </c>
      <c r="P2760">
        <v>211</v>
      </c>
      <c r="Q2760" t="s">
        <v>245</v>
      </c>
      <c r="R2760" t="s">
        <v>244</v>
      </c>
      <c r="T2760" t="s">
        <v>449</v>
      </c>
      <c r="U2760" t="s">
        <v>9754</v>
      </c>
      <c r="V2760">
        <v>2</v>
      </c>
      <c r="W2760">
        <v>16</v>
      </c>
      <c r="X2760" t="s">
        <v>218</v>
      </c>
      <c r="Z2760" t="s">
        <v>219</v>
      </c>
      <c r="AC2760">
        <v>0</v>
      </c>
      <c r="AE2760">
        <v>0</v>
      </c>
      <c r="AI2760" t="s">
        <v>220</v>
      </c>
      <c r="AJ2760" t="s">
        <v>221</v>
      </c>
      <c r="AK2760" s="15">
        <v>33241</v>
      </c>
      <c r="AL2760">
        <v>4178.32</v>
      </c>
      <c r="AM2760">
        <f t="shared" si="129"/>
        <v>62</v>
      </c>
      <c r="AN2760" t="str">
        <f t="shared" si="130"/>
        <v>59-63</v>
      </c>
      <c r="AO2760" t="str">
        <f t="shared" si="131"/>
        <v>4.000 a 5.999</v>
      </c>
    </row>
    <row r="2761" spans="1:41" x14ac:dyDescent="0.25">
      <c r="A2761" t="s">
        <v>9231</v>
      </c>
      <c r="B2761" t="s">
        <v>207</v>
      </c>
      <c r="C2761">
        <v>1035239</v>
      </c>
      <c r="D2761">
        <v>39866521168</v>
      </c>
      <c r="E2761" t="s">
        <v>9232</v>
      </c>
      <c r="F2761" t="s">
        <v>233</v>
      </c>
      <c r="G2761" t="s">
        <v>9233</v>
      </c>
      <c r="H2761" t="s">
        <v>211</v>
      </c>
      <c r="I2761" t="s">
        <v>212</v>
      </c>
      <c r="K2761" t="s">
        <v>514</v>
      </c>
      <c r="L2761" t="s">
        <v>6004</v>
      </c>
      <c r="M2761">
        <v>71</v>
      </c>
      <c r="N2761" t="s">
        <v>498</v>
      </c>
      <c r="O2761" t="s">
        <v>215</v>
      </c>
      <c r="P2761">
        <v>59</v>
      </c>
      <c r="Q2761" t="s">
        <v>251</v>
      </c>
      <c r="R2761" t="s">
        <v>215</v>
      </c>
      <c r="T2761" t="s">
        <v>217</v>
      </c>
      <c r="U2761" t="s">
        <v>9755</v>
      </c>
      <c r="V2761">
        <v>4</v>
      </c>
      <c r="W2761">
        <v>16</v>
      </c>
      <c r="X2761" t="s">
        <v>218</v>
      </c>
      <c r="Z2761" t="s">
        <v>219</v>
      </c>
      <c r="AC2761">
        <v>0</v>
      </c>
      <c r="AE2761">
        <v>0</v>
      </c>
      <c r="AI2761" t="s">
        <v>220</v>
      </c>
      <c r="AJ2761" t="s">
        <v>221</v>
      </c>
      <c r="AK2761" s="15">
        <v>34191</v>
      </c>
      <c r="AL2761">
        <v>7831.67</v>
      </c>
      <c r="AM2761">
        <f t="shared" si="129"/>
        <v>57</v>
      </c>
      <c r="AN2761" t="str">
        <f t="shared" si="130"/>
        <v>54-58</v>
      </c>
      <c r="AO2761" t="str">
        <f t="shared" si="131"/>
        <v>6.000 a 7.999</v>
      </c>
    </row>
    <row r="2762" spans="1:41" x14ac:dyDescent="0.25">
      <c r="A2762" t="s">
        <v>9234</v>
      </c>
      <c r="B2762" t="s">
        <v>207</v>
      </c>
      <c r="C2762">
        <v>1901495</v>
      </c>
      <c r="D2762">
        <v>3053358476</v>
      </c>
      <c r="E2762" t="s">
        <v>9235</v>
      </c>
      <c r="F2762" t="s">
        <v>233</v>
      </c>
      <c r="G2762" t="s">
        <v>9236</v>
      </c>
      <c r="H2762" t="s">
        <v>211</v>
      </c>
      <c r="I2762" t="s">
        <v>212</v>
      </c>
      <c r="K2762" t="s">
        <v>1262</v>
      </c>
      <c r="M2762">
        <v>625</v>
      </c>
      <c r="N2762" t="s">
        <v>9237</v>
      </c>
      <c r="O2762" t="s">
        <v>215</v>
      </c>
      <c r="P2762">
        <v>617</v>
      </c>
      <c r="Q2762" t="s">
        <v>1329</v>
      </c>
      <c r="R2762" t="s">
        <v>215</v>
      </c>
      <c r="T2762" t="s">
        <v>771</v>
      </c>
      <c r="U2762" t="s">
        <v>9754</v>
      </c>
      <c r="V2762">
        <v>4</v>
      </c>
      <c r="W2762">
        <v>8</v>
      </c>
      <c r="X2762" t="s">
        <v>218</v>
      </c>
      <c r="Z2762" t="s">
        <v>219</v>
      </c>
      <c r="AC2762">
        <v>26438</v>
      </c>
      <c r="AD2762" t="s">
        <v>9238</v>
      </c>
      <c r="AE2762">
        <v>0</v>
      </c>
      <c r="AI2762" t="s">
        <v>220</v>
      </c>
      <c r="AJ2762" t="s">
        <v>221</v>
      </c>
      <c r="AK2762" s="15">
        <v>43943</v>
      </c>
      <c r="AL2762">
        <v>3583.07</v>
      </c>
      <c r="AM2762">
        <f t="shared" si="129"/>
        <v>43</v>
      </c>
      <c r="AN2762" t="str">
        <f t="shared" si="130"/>
        <v>39-43</v>
      </c>
      <c r="AO2762" t="str">
        <f t="shared" si="131"/>
        <v>2.000 a 3.999</v>
      </c>
    </row>
    <row r="2763" spans="1:41" x14ac:dyDescent="0.25">
      <c r="A2763" t="s">
        <v>9239</v>
      </c>
      <c r="B2763" t="s">
        <v>239</v>
      </c>
      <c r="C2763">
        <v>409891</v>
      </c>
      <c r="D2763">
        <v>497589850</v>
      </c>
      <c r="E2763" t="s">
        <v>9240</v>
      </c>
      <c r="F2763" t="s">
        <v>209</v>
      </c>
      <c r="G2763" t="s">
        <v>9241</v>
      </c>
      <c r="H2763" t="s">
        <v>225</v>
      </c>
      <c r="I2763" t="s">
        <v>212</v>
      </c>
      <c r="K2763" t="s">
        <v>317</v>
      </c>
      <c r="L2763" t="s">
        <v>6301</v>
      </c>
      <c r="M2763">
        <v>473</v>
      </c>
      <c r="N2763" t="s">
        <v>1369</v>
      </c>
      <c r="O2763" t="s">
        <v>244</v>
      </c>
      <c r="P2763">
        <v>211</v>
      </c>
      <c r="Q2763" t="s">
        <v>245</v>
      </c>
      <c r="R2763" t="s">
        <v>244</v>
      </c>
      <c r="T2763" t="s">
        <v>252</v>
      </c>
      <c r="U2763" t="s">
        <v>9754</v>
      </c>
      <c r="V2763">
        <v>4</v>
      </c>
      <c r="W2763">
        <v>16</v>
      </c>
      <c r="X2763" t="s">
        <v>218</v>
      </c>
      <c r="Z2763" t="s">
        <v>219</v>
      </c>
      <c r="AC2763">
        <v>0</v>
      </c>
      <c r="AE2763">
        <v>0</v>
      </c>
      <c r="AI2763" t="s">
        <v>220</v>
      </c>
      <c r="AJ2763" t="s">
        <v>221</v>
      </c>
      <c r="AK2763" s="15">
        <v>29007</v>
      </c>
      <c r="AL2763">
        <v>10678.34</v>
      </c>
      <c r="AM2763">
        <f t="shared" si="129"/>
        <v>66</v>
      </c>
      <c r="AN2763" t="str">
        <f t="shared" si="130"/>
        <v>64-68</v>
      </c>
      <c r="AO2763" t="str">
        <f t="shared" si="131"/>
        <v>10.000 a 11.999</v>
      </c>
    </row>
    <row r="2764" spans="1:41" x14ac:dyDescent="0.25">
      <c r="A2764" t="s">
        <v>9242</v>
      </c>
      <c r="B2764" t="s">
        <v>207</v>
      </c>
      <c r="C2764">
        <v>413186</v>
      </c>
      <c r="D2764">
        <v>48141739620</v>
      </c>
      <c r="E2764" t="s">
        <v>9243</v>
      </c>
      <c r="F2764" t="s">
        <v>233</v>
      </c>
      <c r="G2764" t="s">
        <v>9244</v>
      </c>
      <c r="H2764" t="s">
        <v>225</v>
      </c>
      <c r="I2764" t="s">
        <v>212</v>
      </c>
      <c r="K2764" t="s">
        <v>213</v>
      </c>
      <c r="L2764" t="s">
        <v>235</v>
      </c>
      <c r="M2764">
        <v>1265</v>
      </c>
      <c r="N2764" t="s">
        <v>9245</v>
      </c>
      <c r="O2764" t="s">
        <v>228</v>
      </c>
      <c r="P2764">
        <v>59</v>
      </c>
      <c r="Q2764" t="s">
        <v>251</v>
      </c>
      <c r="R2764" t="s">
        <v>215</v>
      </c>
      <c r="T2764" t="s">
        <v>217</v>
      </c>
      <c r="U2764" t="s">
        <v>9753</v>
      </c>
      <c r="V2764">
        <v>4</v>
      </c>
      <c r="W2764">
        <v>16</v>
      </c>
      <c r="X2764" t="s">
        <v>218</v>
      </c>
      <c r="Z2764" t="s">
        <v>219</v>
      </c>
      <c r="AC2764">
        <v>0</v>
      </c>
      <c r="AE2764">
        <v>0</v>
      </c>
      <c r="AI2764" t="s">
        <v>220</v>
      </c>
      <c r="AJ2764" t="s">
        <v>221</v>
      </c>
      <c r="AK2764" s="15">
        <v>31603</v>
      </c>
      <c r="AL2764">
        <v>10600.04</v>
      </c>
      <c r="AM2764">
        <f t="shared" si="129"/>
        <v>60</v>
      </c>
      <c r="AN2764" t="str">
        <f t="shared" si="130"/>
        <v>59-63</v>
      </c>
      <c r="AO2764" t="str">
        <f t="shared" si="131"/>
        <v>10.000 a 11.999</v>
      </c>
    </row>
    <row r="2765" spans="1:41" x14ac:dyDescent="0.25">
      <c r="A2765" t="s">
        <v>9246</v>
      </c>
      <c r="B2765" t="s">
        <v>207</v>
      </c>
      <c r="C2765">
        <v>1035115</v>
      </c>
      <c r="D2765">
        <v>66267030644</v>
      </c>
      <c r="E2765" t="s">
        <v>9247</v>
      </c>
      <c r="F2765" t="s">
        <v>233</v>
      </c>
      <c r="G2765" t="s">
        <v>9248</v>
      </c>
      <c r="H2765" t="s">
        <v>225</v>
      </c>
      <c r="I2765" t="s">
        <v>212</v>
      </c>
      <c r="K2765" t="s">
        <v>213</v>
      </c>
      <c r="L2765" t="s">
        <v>637</v>
      </c>
      <c r="M2765">
        <v>264</v>
      </c>
      <c r="N2765" t="s">
        <v>820</v>
      </c>
      <c r="O2765" t="s">
        <v>362</v>
      </c>
      <c r="P2765">
        <v>264</v>
      </c>
      <c r="Q2765" t="s">
        <v>820</v>
      </c>
      <c r="R2765" t="s">
        <v>362</v>
      </c>
      <c r="T2765" t="s">
        <v>252</v>
      </c>
      <c r="U2765" t="s">
        <v>9755</v>
      </c>
      <c r="V2765">
        <v>3</v>
      </c>
      <c r="W2765">
        <v>14</v>
      </c>
      <c r="X2765" t="s">
        <v>218</v>
      </c>
      <c r="Z2765" t="s">
        <v>219</v>
      </c>
      <c r="AC2765">
        <v>0</v>
      </c>
      <c r="AE2765">
        <v>0</v>
      </c>
      <c r="AI2765" t="s">
        <v>220</v>
      </c>
      <c r="AJ2765" t="s">
        <v>221</v>
      </c>
      <c r="AK2765" s="15">
        <v>34045</v>
      </c>
      <c r="AL2765">
        <v>5646.81</v>
      </c>
      <c r="AM2765">
        <f t="shared" si="129"/>
        <v>51</v>
      </c>
      <c r="AN2765" t="str">
        <f t="shared" si="130"/>
        <v>49-53</v>
      </c>
      <c r="AO2765" t="str">
        <f t="shared" si="131"/>
        <v>4.000 a 5.999</v>
      </c>
    </row>
    <row r="2766" spans="1:41" x14ac:dyDescent="0.25">
      <c r="A2766" t="s">
        <v>9249</v>
      </c>
      <c r="B2766" t="s">
        <v>239</v>
      </c>
      <c r="C2766">
        <v>1434921</v>
      </c>
      <c r="D2766">
        <v>57023794620</v>
      </c>
      <c r="E2766" t="s">
        <v>9250</v>
      </c>
      <c r="F2766" t="s">
        <v>209</v>
      </c>
      <c r="G2766" t="s">
        <v>9251</v>
      </c>
      <c r="H2766" t="s">
        <v>225</v>
      </c>
      <c r="I2766" t="s">
        <v>212</v>
      </c>
      <c r="K2766" t="s">
        <v>242</v>
      </c>
      <c r="L2766" t="s">
        <v>9252</v>
      </c>
      <c r="M2766">
        <v>479</v>
      </c>
      <c r="N2766" t="s">
        <v>389</v>
      </c>
      <c r="O2766" t="s">
        <v>244</v>
      </c>
      <c r="P2766">
        <v>211</v>
      </c>
      <c r="Q2766" t="s">
        <v>245</v>
      </c>
      <c r="R2766" t="s">
        <v>244</v>
      </c>
      <c r="T2766" t="s">
        <v>217</v>
      </c>
      <c r="U2766" t="s">
        <v>9755</v>
      </c>
      <c r="V2766">
        <v>4</v>
      </c>
      <c r="W2766">
        <v>13</v>
      </c>
      <c r="X2766" t="s">
        <v>218</v>
      </c>
      <c r="Z2766" t="s">
        <v>219</v>
      </c>
      <c r="AB2766" t="s">
        <v>320</v>
      </c>
      <c r="AC2766">
        <v>0</v>
      </c>
      <c r="AE2766">
        <v>0</v>
      </c>
      <c r="AG2766" t="s">
        <v>909</v>
      </c>
      <c r="AH2766" t="s">
        <v>6068</v>
      </c>
      <c r="AI2766" t="s">
        <v>220</v>
      </c>
      <c r="AJ2766" t="s">
        <v>221</v>
      </c>
      <c r="AK2766" s="15">
        <v>37942</v>
      </c>
      <c r="AL2766">
        <v>6180.63</v>
      </c>
      <c r="AM2766">
        <f t="shared" si="129"/>
        <v>58</v>
      </c>
      <c r="AN2766" t="str">
        <f t="shared" si="130"/>
        <v>54-58</v>
      </c>
      <c r="AO2766" t="str">
        <f t="shared" si="131"/>
        <v>6.000 a 7.999</v>
      </c>
    </row>
    <row r="2767" spans="1:41" x14ac:dyDescent="0.25">
      <c r="A2767" t="s">
        <v>9253</v>
      </c>
      <c r="B2767" t="s">
        <v>207</v>
      </c>
      <c r="C2767">
        <v>1812281</v>
      </c>
      <c r="D2767">
        <v>6280642682</v>
      </c>
      <c r="E2767" t="s">
        <v>9254</v>
      </c>
      <c r="F2767" t="s">
        <v>209</v>
      </c>
      <c r="G2767" t="s">
        <v>9255</v>
      </c>
      <c r="H2767" t="s">
        <v>225</v>
      </c>
      <c r="I2767" t="s">
        <v>212</v>
      </c>
      <c r="K2767" t="s">
        <v>213</v>
      </c>
      <c r="M2767">
        <v>793</v>
      </c>
      <c r="N2767" t="s">
        <v>553</v>
      </c>
      <c r="O2767" t="s">
        <v>434</v>
      </c>
      <c r="P2767">
        <v>298</v>
      </c>
      <c r="Q2767" t="s">
        <v>554</v>
      </c>
      <c r="R2767" t="s">
        <v>362</v>
      </c>
      <c r="T2767" t="s">
        <v>230</v>
      </c>
      <c r="U2767" t="s">
        <v>9755</v>
      </c>
      <c r="V2767">
        <v>4</v>
      </c>
      <c r="W2767">
        <v>9</v>
      </c>
      <c r="X2767" t="s">
        <v>218</v>
      </c>
      <c r="Z2767" t="s">
        <v>219</v>
      </c>
      <c r="AC2767">
        <v>26282</v>
      </c>
      <c r="AD2767" t="s">
        <v>1751</v>
      </c>
      <c r="AE2767">
        <v>0</v>
      </c>
      <c r="AI2767" t="s">
        <v>220</v>
      </c>
      <c r="AJ2767" t="s">
        <v>221</v>
      </c>
      <c r="AK2767" s="15">
        <v>41521</v>
      </c>
      <c r="AL2767">
        <v>6038.28</v>
      </c>
      <c r="AM2767">
        <f t="shared" si="129"/>
        <v>38</v>
      </c>
      <c r="AN2767" t="str">
        <f t="shared" si="130"/>
        <v>34-38</v>
      </c>
      <c r="AO2767" t="str">
        <f t="shared" si="131"/>
        <v>6.000 a 7.999</v>
      </c>
    </row>
    <row r="2768" spans="1:41" x14ac:dyDescent="0.25">
      <c r="A2768" t="s">
        <v>9256</v>
      </c>
      <c r="B2768" t="s">
        <v>207</v>
      </c>
      <c r="C2768">
        <v>3015037</v>
      </c>
      <c r="D2768">
        <v>9189555643</v>
      </c>
      <c r="E2768" t="s">
        <v>9257</v>
      </c>
      <c r="F2768" t="s">
        <v>209</v>
      </c>
      <c r="G2768" t="s">
        <v>9258</v>
      </c>
      <c r="H2768" t="s">
        <v>211</v>
      </c>
      <c r="I2768" t="s">
        <v>212</v>
      </c>
      <c r="K2768" t="s">
        <v>213</v>
      </c>
      <c r="M2768">
        <v>665</v>
      </c>
      <c r="N2768" t="s">
        <v>709</v>
      </c>
      <c r="O2768" t="s">
        <v>228</v>
      </c>
      <c r="P2768">
        <v>29</v>
      </c>
      <c r="Q2768" t="s">
        <v>229</v>
      </c>
      <c r="R2768" t="s">
        <v>215</v>
      </c>
      <c r="T2768" t="s">
        <v>217</v>
      </c>
      <c r="U2768" t="s">
        <v>9756</v>
      </c>
      <c r="V2768">
        <v>4</v>
      </c>
      <c r="W2768">
        <v>4</v>
      </c>
      <c r="X2768" t="s">
        <v>218</v>
      </c>
      <c r="Z2768" t="s">
        <v>219</v>
      </c>
      <c r="AC2768">
        <v>0</v>
      </c>
      <c r="AE2768">
        <v>0</v>
      </c>
      <c r="AI2768" t="s">
        <v>220</v>
      </c>
      <c r="AJ2768" t="s">
        <v>221</v>
      </c>
      <c r="AK2768" s="15">
        <v>43153</v>
      </c>
      <c r="AL2768">
        <v>6837.25</v>
      </c>
      <c r="AM2768">
        <f t="shared" si="129"/>
        <v>32</v>
      </c>
      <c r="AN2768" t="str">
        <f t="shared" si="130"/>
        <v>29-33</v>
      </c>
      <c r="AO2768" t="str">
        <f t="shared" si="131"/>
        <v>6.000 a 7.999</v>
      </c>
    </row>
    <row r="2769" spans="1:41" x14ac:dyDescent="0.25">
      <c r="A2769" t="s">
        <v>9259</v>
      </c>
      <c r="B2769" t="s">
        <v>239</v>
      </c>
      <c r="C2769">
        <v>1827886</v>
      </c>
      <c r="D2769">
        <v>1526562600</v>
      </c>
      <c r="E2769" t="s">
        <v>9260</v>
      </c>
      <c r="F2769" t="s">
        <v>209</v>
      </c>
      <c r="G2769" t="s">
        <v>9261</v>
      </c>
      <c r="H2769" t="s">
        <v>225</v>
      </c>
      <c r="I2769" t="s">
        <v>212</v>
      </c>
      <c r="K2769" t="s">
        <v>213</v>
      </c>
      <c r="M2769">
        <v>492</v>
      </c>
      <c r="N2769" t="s">
        <v>747</v>
      </c>
      <c r="O2769" t="s">
        <v>244</v>
      </c>
      <c r="P2769">
        <v>211</v>
      </c>
      <c r="Q2769" t="s">
        <v>245</v>
      </c>
      <c r="R2769" t="s">
        <v>244</v>
      </c>
      <c r="T2769" t="s">
        <v>230</v>
      </c>
      <c r="U2769" t="s">
        <v>9755</v>
      </c>
      <c r="V2769">
        <v>4</v>
      </c>
      <c r="W2769">
        <v>8</v>
      </c>
      <c r="X2769" t="s">
        <v>218</v>
      </c>
      <c r="Z2769" t="s">
        <v>219</v>
      </c>
      <c r="AC2769">
        <v>0</v>
      </c>
      <c r="AE2769">
        <v>0</v>
      </c>
      <c r="AI2769" t="s">
        <v>220</v>
      </c>
      <c r="AJ2769" t="s">
        <v>221</v>
      </c>
      <c r="AK2769" s="15">
        <v>40512</v>
      </c>
      <c r="AL2769">
        <v>5811.63</v>
      </c>
      <c r="AM2769">
        <f t="shared" si="129"/>
        <v>35</v>
      </c>
      <c r="AN2769" t="str">
        <f t="shared" si="130"/>
        <v>34-38</v>
      </c>
      <c r="AO2769" t="str">
        <f t="shared" si="131"/>
        <v>4.000 a 5.999</v>
      </c>
    </row>
    <row r="2770" spans="1:41" x14ac:dyDescent="0.25">
      <c r="A2770" t="s">
        <v>9262</v>
      </c>
      <c r="B2770" t="s">
        <v>239</v>
      </c>
      <c r="C2770">
        <v>1905357</v>
      </c>
      <c r="D2770">
        <v>6995518624</v>
      </c>
      <c r="E2770" t="s">
        <v>7788</v>
      </c>
      <c r="F2770" t="s">
        <v>209</v>
      </c>
      <c r="G2770" t="s">
        <v>9263</v>
      </c>
      <c r="H2770" t="s">
        <v>211</v>
      </c>
      <c r="I2770" t="s">
        <v>212</v>
      </c>
      <c r="K2770" t="s">
        <v>213</v>
      </c>
      <c r="M2770">
        <v>769</v>
      </c>
      <c r="N2770" t="s">
        <v>288</v>
      </c>
      <c r="O2770" t="s">
        <v>283</v>
      </c>
      <c r="P2770">
        <v>746</v>
      </c>
      <c r="Q2770" t="s">
        <v>289</v>
      </c>
      <c r="R2770" t="s">
        <v>283</v>
      </c>
      <c r="T2770" t="s">
        <v>252</v>
      </c>
      <c r="U2770" t="s">
        <v>9755</v>
      </c>
      <c r="V2770">
        <v>4</v>
      </c>
      <c r="W2770">
        <v>8</v>
      </c>
      <c r="X2770" t="s">
        <v>218</v>
      </c>
      <c r="Z2770" t="s">
        <v>219</v>
      </c>
      <c r="AC2770">
        <v>0</v>
      </c>
      <c r="AE2770">
        <v>0</v>
      </c>
      <c r="AI2770" t="s">
        <v>220</v>
      </c>
      <c r="AJ2770" t="s">
        <v>291</v>
      </c>
      <c r="AK2770" s="15">
        <v>40893</v>
      </c>
      <c r="AL2770">
        <v>5560.5</v>
      </c>
      <c r="AM2770">
        <f t="shared" si="129"/>
        <v>37</v>
      </c>
      <c r="AN2770" t="str">
        <f t="shared" si="130"/>
        <v>34-38</v>
      </c>
      <c r="AO2770" t="str">
        <f t="shared" si="131"/>
        <v>4.000 a 5.999</v>
      </c>
    </row>
    <row r="2771" spans="1:41" x14ac:dyDescent="0.25">
      <c r="A2771" t="s">
        <v>9264</v>
      </c>
      <c r="B2771" t="s">
        <v>239</v>
      </c>
      <c r="C2771">
        <v>1052772</v>
      </c>
      <c r="D2771">
        <v>8262208609</v>
      </c>
      <c r="E2771" t="s">
        <v>9265</v>
      </c>
      <c r="F2771" t="s">
        <v>209</v>
      </c>
      <c r="G2771" t="s">
        <v>9266</v>
      </c>
      <c r="H2771" t="s">
        <v>225</v>
      </c>
      <c r="I2771" t="s">
        <v>212</v>
      </c>
      <c r="K2771" t="s">
        <v>213</v>
      </c>
      <c r="M2771">
        <v>771</v>
      </c>
      <c r="N2771" t="s">
        <v>303</v>
      </c>
      <c r="O2771" t="s">
        <v>283</v>
      </c>
      <c r="P2771">
        <v>746</v>
      </c>
      <c r="Q2771" t="s">
        <v>289</v>
      </c>
      <c r="R2771" t="s">
        <v>283</v>
      </c>
      <c r="T2771" t="s">
        <v>230</v>
      </c>
      <c r="U2771" t="s">
        <v>9756</v>
      </c>
      <c r="V2771">
        <v>1</v>
      </c>
      <c r="W2771">
        <v>5</v>
      </c>
      <c r="X2771" t="s">
        <v>218</v>
      </c>
      <c r="Z2771" t="s">
        <v>219</v>
      </c>
      <c r="AC2771">
        <v>0</v>
      </c>
      <c r="AE2771">
        <v>0</v>
      </c>
      <c r="AI2771" t="s">
        <v>220</v>
      </c>
      <c r="AJ2771" t="s">
        <v>221</v>
      </c>
      <c r="AK2771" s="15">
        <v>41505</v>
      </c>
      <c r="AL2771">
        <v>7892.64</v>
      </c>
      <c r="AM2771">
        <f t="shared" si="129"/>
        <v>35</v>
      </c>
      <c r="AN2771" t="str">
        <f t="shared" si="130"/>
        <v>34-38</v>
      </c>
      <c r="AO2771" t="str">
        <f t="shared" si="131"/>
        <v>6.000 a 7.999</v>
      </c>
    </row>
    <row r="2772" spans="1:41" x14ac:dyDescent="0.25">
      <c r="A2772" t="s">
        <v>9267</v>
      </c>
      <c r="B2772" t="s">
        <v>239</v>
      </c>
      <c r="C2772">
        <v>1434276</v>
      </c>
      <c r="D2772">
        <v>4652186606</v>
      </c>
      <c r="E2772" t="s">
        <v>9268</v>
      </c>
      <c r="F2772" t="s">
        <v>209</v>
      </c>
      <c r="G2772" t="s">
        <v>9269</v>
      </c>
      <c r="H2772" t="s">
        <v>225</v>
      </c>
      <c r="I2772" t="s">
        <v>212</v>
      </c>
      <c r="K2772" t="s">
        <v>213</v>
      </c>
      <c r="L2772" t="s">
        <v>261</v>
      </c>
      <c r="M2772">
        <v>491</v>
      </c>
      <c r="N2772" t="s">
        <v>935</v>
      </c>
      <c r="O2772" t="s">
        <v>244</v>
      </c>
      <c r="P2772">
        <v>211</v>
      </c>
      <c r="Q2772" t="s">
        <v>245</v>
      </c>
      <c r="R2772" t="s">
        <v>244</v>
      </c>
      <c r="T2772" t="s">
        <v>217</v>
      </c>
      <c r="U2772" t="s">
        <v>9754</v>
      </c>
      <c r="V2772">
        <v>3</v>
      </c>
      <c r="W2772">
        <v>13</v>
      </c>
      <c r="X2772" t="s">
        <v>218</v>
      </c>
      <c r="Z2772" t="s">
        <v>219</v>
      </c>
      <c r="AC2772">
        <v>0</v>
      </c>
      <c r="AE2772">
        <v>0</v>
      </c>
      <c r="AI2772" t="s">
        <v>220</v>
      </c>
      <c r="AJ2772" t="s">
        <v>221</v>
      </c>
      <c r="AK2772" s="15">
        <v>37931</v>
      </c>
      <c r="AL2772">
        <v>5065.82</v>
      </c>
      <c r="AM2772">
        <f t="shared" si="129"/>
        <v>42</v>
      </c>
      <c r="AN2772" t="str">
        <f t="shared" si="130"/>
        <v>39-43</v>
      </c>
      <c r="AO2772" t="str">
        <f t="shared" si="131"/>
        <v>4.000 a 5.999</v>
      </c>
    </row>
    <row r="2773" spans="1:41" x14ac:dyDescent="0.25">
      <c r="A2773" t="s">
        <v>9270</v>
      </c>
      <c r="B2773" t="s">
        <v>207</v>
      </c>
      <c r="C2773">
        <v>2618591</v>
      </c>
      <c r="D2773">
        <v>417446675</v>
      </c>
      <c r="E2773" t="s">
        <v>9271</v>
      </c>
      <c r="F2773" t="s">
        <v>209</v>
      </c>
      <c r="G2773" t="s">
        <v>9272</v>
      </c>
      <c r="H2773" t="s">
        <v>211</v>
      </c>
      <c r="I2773" t="s">
        <v>212</v>
      </c>
      <c r="K2773" t="s">
        <v>242</v>
      </c>
      <c r="L2773" t="s">
        <v>2667</v>
      </c>
      <c r="M2773">
        <v>665</v>
      </c>
      <c r="N2773" t="s">
        <v>709</v>
      </c>
      <c r="O2773" t="s">
        <v>228</v>
      </c>
      <c r="P2773">
        <v>29</v>
      </c>
      <c r="Q2773" t="s">
        <v>229</v>
      </c>
      <c r="R2773" t="s">
        <v>215</v>
      </c>
      <c r="T2773" t="s">
        <v>217</v>
      </c>
      <c r="U2773" t="s">
        <v>9756</v>
      </c>
      <c r="V2773">
        <v>4</v>
      </c>
      <c r="W2773">
        <v>8</v>
      </c>
      <c r="X2773" t="s">
        <v>218</v>
      </c>
      <c r="Z2773" t="s">
        <v>219</v>
      </c>
      <c r="AC2773">
        <v>0</v>
      </c>
      <c r="AE2773">
        <v>0</v>
      </c>
      <c r="AI2773" t="s">
        <v>220</v>
      </c>
      <c r="AJ2773" t="s">
        <v>221</v>
      </c>
      <c r="AK2773" s="15">
        <v>40942</v>
      </c>
      <c r="AL2773">
        <v>7967.9</v>
      </c>
      <c r="AM2773">
        <f t="shared" si="129"/>
        <v>46</v>
      </c>
      <c r="AN2773" t="str">
        <f t="shared" si="130"/>
        <v>44-48</v>
      </c>
      <c r="AO2773" t="str">
        <f t="shared" si="131"/>
        <v>6.000 a 7.999</v>
      </c>
    </row>
    <row r="2774" spans="1:41" x14ac:dyDescent="0.25">
      <c r="A2774" t="s">
        <v>9273</v>
      </c>
      <c r="B2774" t="s">
        <v>239</v>
      </c>
      <c r="C2774">
        <v>1123606</v>
      </c>
      <c r="D2774">
        <v>424628600</v>
      </c>
      <c r="E2774" t="s">
        <v>9274</v>
      </c>
      <c r="F2774" t="s">
        <v>209</v>
      </c>
      <c r="G2774" t="s">
        <v>9275</v>
      </c>
      <c r="H2774" t="s">
        <v>211</v>
      </c>
      <c r="I2774" t="s">
        <v>212</v>
      </c>
      <c r="K2774" t="s">
        <v>213</v>
      </c>
      <c r="L2774" t="s">
        <v>261</v>
      </c>
      <c r="M2774">
        <v>494</v>
      </c>
      <c r="N2774" t="s">
        <v>1325</v>
      </c>
      <c r="O2774" t="s">
        <v>244</v>
      </c>
      <c r="P2774">
        <v>211</v>
      </c>
      <c r="Q2774" t="s">
        <v>245</v>
      </c>
      <c r="R2774" t="s">
        <v>244</v>
      </c>
      <c r="T2774" t="s">
        <v>217</v>
      </c>
      <c r="U2774" t="s">
        <v>9754</v>
      </c>
      <c r="V2774">
        <v>4</v>
      </c>
      <c r="W2774">
        <v>16</v>
      </c>
      <c r="X2774" t="s">
        <v>218</v>
      </c>
      <c r="Z2774" t="s">
        <v>219</v>
      </c>
      <c r="AC2774">
        <v>0</v>
      </c>
      <c r="AE2774">
        <v>0</v>
      </c>
      <c r="AI2774" t="s">
        <v>220</v>
      </c>
      <c r="AJ2774" t="s">
        <v>221</v>
      </c>
      <c r="AK2774" s="15">
        <v>34741</v>
      </c>
      <c r="AL2774">
        <v>6562.74</v>
      </c>
      <c r="AM2774">
        <f t="shared" si="129"/>
        <v>48</v>
      </c>
      <c r="AN2774" t="str">
        <f t="shared" si="130"/>
        <v>44-48</v>
      </c>
      <c r="AO2774" t="str">
        <f t="shared" si="131"/>
        <v>6.000 a 7.999</v>
      </c>
    </row>
    <row r="2775" spans="1:41" x14ac:dyDescent="0.25">
      <c r="A2775" t="s">
        <v>9276</v>
      </c>
      <c r="B2775" t="s">
        <v>239</v>
      </c>
      <c r="C2775">
        <v>1435411</v>
      </c>
      <c r="D2775">
        <v>5172892613</v>
      </c>
      <c r="E2775" t="s">
        <v>9277</v>
      </c>
      <c r="F2775" t="s">
        <v>209</v>
      </c>
      <c r="G2775" t="s">
        <v>9278</v>
      </c>
      <c r="H2775" t="s">
        <v>225</v>
      </c>
      <c r="I2775" t="s">
        <v>212</v>
      </c>
      <c r="K2775" t="s">
        <v>213</v>
      </c>
      <c r="L2775" t="s">
        <v>261</v>
      </c>
      <c r="M2775">
        <v>754</v>
      </c>
      <c r="N2775" t="s">
        <v>2373</v>
      </c>
      <c r="O2775" t="s">
        <v>283</v>
      </c>
      <c r="P2775">
        <v>743</v>
      </c>
      <c r="Q2775" t="s">
        <v>282</v>
      </c>
      <c r="R2775" t="s">
        <v>283</v>
      </c>
      <c r="T2775" t="s">
        <v>230</v>
      </c>
      <c r="U2775" t="s">
        <v>9756</v>
      </c>
      <c r="V2775">
        <v>4</v>
      </c>
      <c r="W2775">
        <v>12</v>
      </c>
      <c r="X2775" t="s">
        <v>218</v>
      </c>
      <c r="Z2775" t="s">
        <v>219</v>
      </c>
      <c r="AC2775">
        <v>0</v>
      </c>
      <c r="AE2775">
        <v>0</v>
      </c>
      <c r="AI2775" t="s">
        <v>220</v>
      </c>
      <c r="AJ2775" t="s">
        <v>304</v>
      </c>
      <c r="AK2775" s="15">
        <v>37958</v>
      </c>
      <c r="AL2775">
        <v>5785.58</v>
      </c>
      <c r="AM2775">
        <f t="shared" si="129"/>
        <v>44</v>
      </c>
      <c r="AN2775" t="str">
        <f t="shared" si="130"/>
        <v>44-48</v>
      </c>
      <c r="AO2775" t="str">
        <f t="shared" si="131"/>
        <v>4.000 a 5.999</v>
      </c>
    </row>
    <row r="2776" spans="1:41" x14ac:dyDescent="0.25">
      <c r="A2776" t="s">
        <v>9279</v>
      </c>
      <c r="B2776" t="s">
        <v>239</v>
      </c>
      <c r="C2776">
        <v>1854768</v>
      </c>
      <c r="D2776">
        <v>7751473622</v>
      </c>
      <c r="E2776" t="s">
        <v>9280</v>
      </c>
      <c r="F2776" t="s">
        <v>209</v>
      </c>
      <c r="G2776" t="s">
        <v>4186</v>
      </c>
      <c r="H2776" t="s">
        <v>225</v>
      </c>
      <c r="I2776" t="s">
        <v>212</v>
      </c>
      <c r="K2776" t="s">
        <v>213</v>
      </c>
      <c r="M2776">
        <v>211</v>
      </c>
      <c r="N2776" t="s">
        <v>245</v>
      </c>
      <c r="O2776" t="s">
        <v>244</v>
      </c>
      <c r="P2776">
        <v>211</v>
      </c>
      <c r="Q2776" t="s">
        <v>245</v>
      </c>
      <c r="R2776" t="s">
        <v>244</v>
      </c>
      <c r="T2776" t="s">
        <v>230</v>
      </c>
      <c r="U2776" t="s">
        <v>9756</v>
      </c>
      <c r="V2776">
        <v>3</v>
      </c>
      <c r="W2776">
        <v>8</v>
      </c>
      <c r="X2776" t="s">
        <v>218</v>
      </c>
      <c r="Z2776" t="s">
        <v>219</v>
      </c>
      <c r="AC2776">
        <v>0</v>
      </c>
      <c r="AE2776">
        <v>0</v>
      </c>
      <c r="AI2776" t="s">
        <v>220</v>
      </c>
      <c r="AJ2776" t="s">
        <v>221</v>
      </c>
      <c r="AK2776" s="15">
        <v>40617</v>
      </c>
      <c r="AL2776">
        <v>11627.19</v>
      </c>
      <c r="AM2776">
        <f t="shared" si="129"/>
        <v>37</v>
      </c>
      <c r="AN2776" t="str">
        <f t="shared" si="130"/>
        <v>34-38</v>
      </c>
      <c r="AO2776" t="str">
        <f t="shared" si="131"/>
        <v>10.000 a 11.999</v>
      </c>
    </row>
    <row r="2777" spans="1:41" x14ac:dyDescent="0.25">
      <c r="A2777" t="s">
        <v>9281</v>
      </c>
      <c r="B2777" t="s">
        <v>207</v>
      </c>
      <c r="C2777">
        <v>1981460</v>
      </c>
      <c r="D2777">
        <v>710154186</v>
      </c>
      <c r="E2777" t="s">
        <v>9282</v>
      </c>
      <c r="F2777" t="s">
        <v>209</v>
      </c>
      <c r="G2777" t="s">
        <v>9283</v>
      </c>
      <c r="H2777" t="s">
        <v>225</v>
      </c>
      <c r="I2777" t="s">
        <v>212</v>
      </c>
      <c r="K2777" t="s">
        <v>242</v>
      </c>
      <c r="M2777">
        <v>288</v>
      </c>
      <c r="N2777" t="s">
        <v>979</v>
      </c>
      <c r="O2777" t="s">
        <v>362</v>
      </c>
      <c r="P2777">
        <v>288</v>
      </c>
      <c r="Q2777" t="s">
        <v>979</v>
      </c>
      <c r="R2777" t="s">
        <v>362</v>
      </c>
      <c r="T2777" t="s">
        <v>263</v>
      </c>
      <c r="U2777" t="s">
        <v>9756</v>
      </c>
      <c r="V2777">
        <v>4</v>
      </c>
      <c r="W2777">
        <v>7</v>
      </c>
      <c r="X2777" t="s">
        <v>218</v>
      </c>
      <c r="Z2777" t="s">
        <v>219</v>
      </c>
      <c r="AC2777">
        <v>26235</v>
      </c>
      <c r="AD2777" t="s">
        <v>1568</v>
      </c>
      <c r="AE2777">
        <v>0</v>
      </c>
      <c r="AI2777" t="s">
        <v>220</v>
      </c>
      <c r="AJ2777" t="s">
        <v>221</v>
      </c>
      <c r="AK2777" s="15">
        <v>43166</v>
      </c>
      <c r="AL2777">
        <v>10323.4</v>
      </c>
      <c r="AM2777">
        <f t="shared" si="129"/>
        <v>37</v>
      </c>
      <c r="AN2777" t="str">
        <f t="shared" si="130"/>
        <v>34-38</v>
      </c>
      <c r="AO2777" t="str">
        <f t="shared" si="131"/>
        <v>10.000 a 11.999</v>
      </c>
    </row>
    <row r="2778" spans="1:41" x14ac:dyDescent="0.25">
      <c r="A2778" t="s">
        <v>9284</v>
      </c>
      <c r="B2778" t="s">
        <v>207</v>
      </c>
      <c r="C2778">
        <v>1618084</v>
      </c>
      <c r="D2778">
        <v>5428236671</v>
      </c>
      <c r="E2778" t="s">
        <v>2475</v>
      </c>
      <c r="F2778" t="s">
        <v>209</v>
      </c>
      <c r="G2778" t="s">
        <v>9285</v>
      </c>
      <c r="H2778" t="s">
        <v>225</v>
      </c>
      <c r="I2778" t="s">
        <v>212</v>
      </c>
      <c r="K2778" t="s">
        <v>213</v>
      </c>
      <c r="L2778" t="s">
        <v>9286</v>
      </c>
      <c r="M2778">
        <v>4</v>
      </c>
      <c r="N2778" t="s">
        <v>262</v>
      </c>
      <c r="O2778" t="s">
        <v>215</v>
      </c>
      <c r="P2778">
        <v>4</v>
      </c>
      <c r="Q2778" t="s">
        <v>262</v>
      </c>
      <c r="R2778" t="s">
        <v>215</v>
      </c>
      <c r="T2778" t="s">
        <v>217</v>
      </c>
      <c r="U2778" t="s">
        <v>9755</v>
      </c>
      <c r="V2778">
        <v>4</v>
      </c>
      <c r="W2778">
        <v>10</v>
      </c>
      <c r="X2778" t="s">
        <v>218</v>
      </c>
      <c r="Z2778" t="s">
        <v>219</v>
      </c>
      <c r="AC2778">
        <v>0</v>
      </c>
      <c r="AE2778">
        <v>0</v>
      </c>
      <c r="AI2778" t="s">
        <v>220</v>
      </c>
      <c r="AJ2778" t="s">
        <v>221</v>
      </c>
      <c r="AK2778" s="15">
        <v>39538</v>
      </c>
      <c r="AL2778">
        <v>6010.02</v>
      </c>
      <c r="AM2778">
        <f t="shared" si="129"/>
        <v>41</v>
      </c>
      <c r="AN2778" t="str">
        <f t="shared" si="130"/>
        <v>39-43</v>
      </c>
      <c r="AO2778" t="str">
        <f t="shared" si="131"/>
        <v>6.000 a 7.999</v>
      </c>
    </row>
    <row r="2779" spans="1:41" x14ac:dyDescent="0.25">
      <c r="A2779" t="s">
        <v>9287</v>
      </c>
      <c r="B2779" t="s">
        <v>239</v>
      </c>
      <c r="C2779">
        <v>3091123</v>
      </c>
      <c r="D2779">
        <v>1450787606</v>
      </c>
      <c r="E2779" t="s">
        <v>9288</v>
      </c>
      <c r="F2779" t="s">
        <v>209</v>
      </c>
      <c r="G2779" t="s">
        <v>9289</v>
      </c>
      <c r="H2779" t="s">
        <v>211</v>
      </c>
      <c r="I2779" t="s">
        <v>212</v>
      </c>
      <c r="K2779" t="s">
        <v>213</v>
      </c>
      <c r="M2779">
        <v>490</v>
      </c>
      <c r="N2779" t="s">
        <v>770</v>
      </c>
      <c r="O2779" t="s">
        <v>244</v>
      </c>
      <c r="P2779">
        <v>211</v>
      </c>
      <c r="Q2779" t="s">
        <v>245</v>
      </c>
      <c r="R2779" t="s">
        <v>244</v>
      </c>
      <c r="T2779" t="s">
        <v>217</v>
      </c>
      <c r="U2779" t="s">
        <v>9755</v>
      </c>
      <c r="V2779">
        <v>3</v>
      </c>
      <c r="W2779">
        <v>3</v>
      </c>
      <c r="X2779" t="s">
        <v>218</v>
      </c>
      <c r="Z2779" t="s">
        <v>219</v>
      </c>
      <c r="AC2779">
        <v>0</v>
      </c>
      <c r="AE2779">
        <v>0</v>
      </c>
      <c r="AI2779" t="s">
        <v>220</v>
      </c>
      <c r="AJ2779" t="s">
        <v>221</v>
      </c>
      <c r="AK2779" s="15">
        <v>43509</v>
      </c>
      <c r="AL2779">
        <v>7274.41</v>
      </c>
      <c r="AM2779">
        <f t="shared" si="129"/>
        <v>34</v>
      </c>
      <c r="AN2779" t="str">
        <f t="shared" si="130"/>
        <v>34-38</v>
      </c>
      <c r="AO2779" t="str">
        <f t="shared" si="131"/>
        <v>6.000 a 7.999</v>
      </c>
    </row>
    <row r="2780" spans="1:41" x14ac:dyDescent="0.25">
      <c r="A2780" t="s">
        <v>9290</v>
      </c>
      <c r="B2780" t="s">
        <v>239</v>
      </c>
      <c r="C2780">
        <v>1361881</v>
      </c>
      <c r="D2780">
        <v>4756715621</v>
      </c>
      <c r="E2780" t="s">
        <v>9291</v>
      </c>
      <c r="F2780" t="s">
        <v>209</v>
      </c>
      <c r="G2780" t="s">
        <v>6661</v>
      </c>
      <c r="H2780" t="s">
        <v>211</v>
      </c>
      <c r="I2780" t="s">
        <v>212</v>
      </c>
      <c r="K2780" t="s">
        <v>213</v>
      </c>
      <c r="L2780" t="s">
        <v>261</v>
      </c>
      <c r="M2780">
        <v>475</v>
      </c>
      <c r="N2780" t="s">
        <v>4606</v>
      </c>
      <c r="O2780" t="s">
        <v>244</v>
      </c>
      <c r="P2780">
        <v>211</v>
      </c>
      <c r="Q2780" t="s">
        <v>245</v>
      </c>
      <c r="R2780" t="s">
        <v>244</v>
      </c>
      <c r="T2780" t="s">
        <v>252</v>
      </c>
      <c r="U2780" t="s">
        <v>9754</v>
      </c>
      <c r="V2780">
        <v>4</v>
      </c>
      <c r="W2780">
        <v>13</v>
      </c>
      <c r="X2780" t="s">
        <v>218</v>
      </c>
      <c r="Z2780" t="s">
        <v>219</v>
      </c>
      <c r="AC2780">
        <v>0</v>
      </c>
      <c r="AE2780">
        <v>0</v>
      </c>
      <c r="AI2780" t="s">
        <v>220</v>
      </c>
      <c r="AJ2780" t="s">
        <v>221</v>
      </c>
      <c r="AK2780" s="15">
        <v>37516</v>
      </c>
      <c r="AL2780">
        <v>8538.64</v>
      </c>
      <c r="AM2780">
        <f t="shared" si="129"/>
        <v>41</v>
      </c>
      <c r="AN2780" t="str">
        <f t="shared" si="130"/>
        <v>39-43</v>
      </c>
      <c r="AO2780" t="str">
        <f t="shared" si="131"/>
        <v>8.000 a 9.999</v>
      </c>
    </row>
    <row r="2781" spans="1:41" x14ac:dyDescent="0.25">
      <c r="A2781" t="s">
        <v>9292</v>
      </c>
      <c r="B2781" t="s">
        <v>207</v>
      </c>
      <c r="C2781">
        <v>2120828</v>
      </c>
      <c r="D2781">
        <v>5706590605</v>
      </c>
      <c r="E2781" t="s">
        <v>9293</v>
      </c>
      <c r="F2781" t="s">
        <v>209</v>
      </c>
      <c r="G2781" t="s">
        <v>9294</v>
      </c>
      <c r="H2781" t="s">
        <v>211</v>
      </c>
      <c r="I2781" t="s">
        <v>212</v>
      </c>
      <c r="K2781" t="s">
        <v>213</v>
      </c>
      <c r="M2781">
        <v>665</v>
      </c>
      <c r="N2781" t="s">
        <v>709</v>
      </c>
      <c r="O2781" t="s">
        <v>228</v>
      </c>
      <c r="P2781">
        <v>29</v>
      </c>
      <c r="Q2781" t="s">
        <v>229</v>
      </c>
      <c r="R2781" t="s">
        <v>215</v>
      </c>
      <c r="S2781" t="s">
        <v>1002</v>
      </c>
      <c r="T2781" t="s">
        <v>217</v>
      </c>
      <c r="U2781" t="s">
        <v>9754</v>
      </c>
      <c r="V2781">
        <v>4</v>
      </c>
      <c r="W2781">
        <v>6</v>
      </c>
      <c r="X2781" t="s">
        <v>218</v>
      </c>
      <c r="Z2781" t="s">
        <v>219</v>
      </c>
      <c r="AC2781">
        <v>0</v>
      </c>
      <c r="AE2781">
        <v>0</v>
      </c>
      <c r="AI2781" t="s">
        <v>220</v>
      </c>
      <c r="AJ2781" t="s">
        <v>221</v>
      </c>
      <c r="AK2781" s="15">
        <v>41768</v>
      </c>
      <c r="AL2781">
        <v>3434.01</v>
      </c>
      <c r="AM2781">
        <f t="shared" si="129"/>
        <v>38</v>
      </c>
      <c r="AN2781" t="str">
        <f t="shared" si="130"/>
        <v>34-38</v>
      </c>
      <c r="AO2781" t="str">
        <f t="shared" si="131"/>
        <v>2.000 a 3.999</v>
      </c>
    </row>
    <row r="2782" spans="1:41" x14ac:dyDescent="0.25">
      <c r="A2782" t="s">
        <v>9295</v>
      </c>
      <c r="B2782" t="s">
        <v>207</v>
      </c>
      <c r="C2782">
        <v>1474009</v>
      </c>
      <c r="D2782">
        <v>99929163620</v>
      </c>
      <c r="E2782" t="s">
        <v>9296</v>
      </c>
      <c r="F2782" t="s">
        <v>209</v>
      </c>
      <c r="G2782" t="s">
        <v>9297</v>
      </c>
      <c r="H2782" t="s">
        <v>225</v>
      </c>
      <c r="I2782" t="s">
        <v>212</v>
      </c>
      <c r="K2782" t="s">
        <v>213</v>
      </c>
      <c r="L2782" t="s">
        <v>261</v>
      </c>
      <c r="M2782">
        <v>245</v>
      </c>
      <c r="N2782" t="s">
        <v>371</v>
      </c>
      <c r="O2782" t="s">
        <v>215</v>
      </c>
      <c r="P2782">
        <v>4</v>
      </c>
      <c r="Q2782" t="s">
        <v>262</v>
      </c>
      <c r="R2782" t="s">
        <v>215</v>
      </c>
      <c r="T2782" t="s">
        <v>252</v>
      </c>
      <c r="U2782" t="s">
        <v>9756</v>
      </c>
      <c r="V2782">
        <v>4</v>
      </c>
      <c r="W2782">
        <v>12</v>
      </c>
      <c r="X2782" t="s">
        <v>218</v>
      </c>
      <c r="Z2782" t="s">
        <v>219</v>
      </c>
      <c r="AC2782">
        <v>0</v>
      </c>
      <c r="AE2782">
        <v>0</v>
      </c>
      <c r="AI2782" t="s">
        <v>220</v>
      </c>
      <c r="AJ2782" t="s">
        <v>221</v>
      </c>
      <c r="AK2782" s="15">
        <v>38261</v>
      </c>
      <c r="AL2782">
        <v>11010.05</v>
      </c>
      <c r="AM2782">
        <f t="shared" si="129"/>
        <v>50</v>
      </c>
      <c r="AN2782" t="str">
        <f t="shared" si="130"/>
        <v>49-53</v>
      </c>
      <c r="AO2782" t="str">
        <f t="shared" si="131"/>
        <v>10.000 a 11.999</v>
      </c>
    </row>
    <row r="2783" spans="1:41" x14ac:dyDescent="0.25">
      <c r="A2783" t="s">
        <v>9298</v>
      </c>
      <c r="B2783" t="s">
        <v>239</v>
      </c>
      <c r="C2783">
        <v>2518982</v>
      </c>
      <c r="D2783">
        <v>5768041699</v>
      </c>
      <c r="E2783" t="s">
        <v>9299</v>
      </c>
      <c r="F2783" t="s">
        <v>209</v>
      </c>
      <c r="G2783" t="s">
        <v>9300</v>
      </c>
      <c r="H2783" t="s">
        <v>225</v>
      </c>
      <c r="I2783" t="s">
        <v>212</v>
      </c>
      <c r="K2783" t="s">
        <v>213</v>
      </c>
      <c r="L2783" t="s">
        <v>261</v>
      </c>
      <c r="M2783">
        <v>485</v>
      </c>
      <c r="N2783" t="s">
        <v>411</v>
      </c>
      <c r="O2783" t="s">
        <v>244</v>
      </c>
      <c r="P2783">
        <v>211</v>
      </c>
      <c r="Q2783" t="s">
        <v>245</v>
      </c>
      <c r="R2783" t="s">
        <v>244</v>
      </c>
      <c r="T2783" t="s">
        <v>230</v>
      </c>
      <c r="U2783" t="s">
        <v>9756</v>
      </c>
      <c r="V2783">
        <v>3</v>
      </c>
      <c r="W2783">
        <v>7</v>
      </c>
      <c r="X2783" t="s">
        <v>218</v>
      </c>
      <c r="Z2783" t="s">
        <v>219</v>
      </c>
      <c r="AB2783" t="s">
        <v>8973</v>
      </c>
      <c r="AC2783">
        <v>26246</v>
      </c>
      <c r="AD2783" t="s">
        <v>7364</v>
      </c>
      <c r="AE2783">
        <v>0</v>
      </c>
      <c r="AG2783" t="s">
        <v>9301</v>
      </c>
      <c r="AH2783" t="s">
        <v>2180</v>
      </c>
      <c r="AI2783" t="s">
        <v>220</v>
      </c>
      <c r="AJ2783" t="s">
        <v>221</v>
      </c>
      <c r="AK2783" s="15">
        <v>42415</v>
      </c>
      <c r="AL2783">
        <v>0</v>
      </c>
      <c r="AM2783">
        <f t="shared" si="129"/>
        <v>39</v>
      </c>
      <c r="AN2783" t="str">
        <f t="shared" si="130"/>
        <v>39-43</v>
      </c>
      <c r="AO2783" t="str">
        <f t="shared" si="131"/>
        <v>até 1.999</v>
      </c>
    </row>
    <row r="2784" spans="1:41" x14ac:dyDescent="0.25">
      <c r="A2784" t="s">
        <v>9302</v>
      </c>
      <c r="B2784" t="s">
        <v>239</v>
      </c>
      <c r="C2784">
        <v>2309009</v>
      </c>
      <c r="D2784">
        <v>5090701679</v>
      </c>
      <c r="E2784" t="s">
        <v>2133</v>
      </c>
      <c r="F2784" t="s">
        <v>209</v>
      </c>
      <c r="G2784" t="s">
        <v>9303</v>
      </c>
      <c r="H2784" t="s">
        <v>225</v>
      </c>
      <c r="I2784" t="s">
        <v>212</v>
      </c>
      <c r="K2784" t="s">
        <v>213</v>
      </c>
      <c r="M2784">
        <v>770</v>
      </c>
      <c r="N2784" t="s">
        <v>2275</v>
      </c>
      <c r="O2784" t="s">
        <v>283</v>
      </c>
      <c r="P2784">
        <v>746</v>
      </c>
      <c r="Q2784" t="s">
        <v>289</v>
      </c>
      <c r="R2784" t="s">
        <v>283</v>
      </c>
      <c r="T2784" t="s">
        <v>230</v>
      </c>
      <c r="U2784" t="s">
        <v>9756</v>
      </c>
      <c r="V2784">
        <v>4</v>
      </c>
      <c r="W2784">
        <v>5</v>
      </c>
      <c r="X2784" t="s">
        <v>218</v>
      </c>
      <c r="Z2784" t="s">
        <v>219</v>
      </c>
      <c r="AC2784">
        <v>0</v>
      </c>
      <c r="AE2784">
        <v>0</v>
      </c>
      <c r="AI2784" t="s">
        <v>220</v>
      </c>
      <c r="AJ2784" t="s">
        <v>221</v>
      </c>
      <c r="AK2784" s="15">
        <v>42486</v>
      </c>
      <c r="AL2784">
        <v>14813.08</v>
      </c>
      <c r="AM2784">
        <f t="shared" si="129"/>
        <v>41</v>
      </c>
      <c r="AN2784" t="str">
        <f t="shared" si="130"/>
        <v>39-43</v>
      </c>
      <c r="AO2784" t="str">
        <f t="shared" si="131"/>
        <v>14.000 a 15.999</v>
      </c>
    </row>
    <row r="2785" spans="1:41" x14ac:dyDescent="0.25">
      <c r="A2785" t="s">
        <v>9304</v>
      </c>
      <c r="B2785" t="s">
        <v>239</v>
      </c>
      <c r="C2785">
        <v>1455012</v>
      </c>
      <c r="D2785">
        <v>19628834851</v>
      </c>
      <c r="E2785" t="s">
        <v>9305</v>
      </c>
      <c r="F2785" t="s">
        <v>209</v>
      </c>
      <c r="G2785" t="s">
        <v>9306</v>
      </c>
      <c r="H2785" t="s">
        <v>225</v>
      </c>
      <c r="I2785" t="s">
        <v>212</v>
      </c>
      <c r="K2785" t="s">
        <v>213</v>
      </c>
      <c r="L2785" t="s">
        <v>618</v>
      </c>
      <c r="M2785">
        <v>212</v>
      </c>
      <c r="N2785" t="s">
        <v>1668</v>
      </c>
      <c r="O2785" t="s">
        <v>244</v>
      </c>
      <c r="P2785">
        <v>211</v>
      </c>
      <c r="Q2785" t="s">
        <v>245</v>
      </c>
      <c r="R2785" t="s">
        <v>244</v>
      </c>
      <c r="T2785" t="s">
        <v>217</v>
      </c>
      <c r="U2785" t="s">
        <v>9756</v>
      </c>
      <c r="V2785">
        <v>2</v>
      </c>
      <c r="W2785">
        <v>12</v>
      </c>
      <c r="X2785" t="s">
        <v>218</v>
      </c>
      <c r="Z2785" t="s">
        <v>219</v>
      </c>
      <c r="AC2785">
        <v>0</v>
      </c>
      <c r="AE2785">
        <v>0</v>
      </c>
      <c r="AI2785" t="s">
        <v>220</v>
      </c>
      <c r="AJ2785" t="s">
        <v>221</v>
      </c>
      <c r="AK2785" s="15">
        <v>38139</v>
      </c>
      <c r="AL2785">
        <v>9263.17</v>
      </c>
      <c r="AM2785">
        <f t="shared" si="129"/>
        <v>43</v>
      </c>
      <c r="AN2785" t="str">
        <f t="shared" si="130"/>
        <v>39-43</v>
      </c>
      <c r="AO2785" t="str">
        <f t="shared" si="131"/>
        <v>8.000 a 9.999</v>
      </c>
    </row>
    <row r="2786" spans="1:41" x14ac:dyDescent="0.25">
      <c r="A2786" t="s">
        <v>9307</v>
      </c>
      <c r="B2786" t="s">
        <v>239</v>
      </c>
      <c r="C2786">
        <v>1119199</v>
      </c>
      <c r="D2786">
        <v>7447114600</v>
      </c>
      <c r="E2786" t="s">
        <v>937</v>
      </c>
      <c r="F2786" t="s">
        <v>209</v>
      </c>
      <c r="G2786" t="s">
        <v>9308</v>
      </c>
      <c r="H2786" t="s">
        <v>335</v>
      </c>
      <c r="I2786" t="s">
        <v>212</v>
      </c>
      <c r="K2786" t="s">
        <v>213</v>
      </c>
      <c r="M2786">
        <v>485</v>
      </c>
      <c r="N2786" t="s">
        <v>411</v>
      </c>
      <c r="O2786" t="s">
        <v>244</v>
      </c>
      <c r="P2786">
        <v>211</v>
      </c>
      <c r="Q2786" t="s">
        <v>245</v>
      </c>
      <c r="R2786" t="s">
        <v>244</v>
      </c>
      <c r="T2786" t="s">
        <v>217</v>
      </c>
      <c r="U2786" t="s">
        <v>9755</v>
      </c>
      <c r="V2786">
        <v>3</v>
      </c>
      <c r="W2786">
        <v>3</v>
      </c>
      <c r="X2786" t="s">
        <v>218</v>
      </c>
      <c r="Z2786" t="s">
        <v>219</v>
      </c>
      <c r="AC2786">
        <v>0</v>
      </c>
      <c r="AE2786">
        <v>0</v>
      </c>
      <c r="AI2786" t="s">
        <v>220</v>
      </c>
      <c r="AJ2786" t="s">
        <v>221</v>
      </c>
      <c r="AK2786" s="15">
        <v>43689</v>
      </c>
      <c r="AL2786">
        <v>7898.77</v>
      </c>
      <c r="AM2786">
        <f t="shared" si="129"/>
        <v>36</v>
      </c>
      <c r="AN2786" t="str">
        <f t="shared" si="130"/>
        <v>34-38</v>
      </c>
      <c r="AO2786" t="str">
        <f t="shared" si="131"/>
        <v>6.000 a 7.999</v>
      </c>
    </row>
    <row r="2787" spans="1:41" x14ac:dyDescent="0.25">
      <c r="A2787" t="s">
        <v>9309</v>
      </c>
      <c r="B2787" t="s">
        <v>239</v>
      </c>
      <c r="C2787">
        <v>1455151</v>
      </c>
      <c r="D2787">
        <v>451067622</v>
      </c>
      <c r="E2787" t="s">
        <v>9310</v>
      </c>
      <c r="F2787" t="s">
        <v>209</v>
      </c>
      <c r="G2787" t="s">
        <v>9311</v>
      </c>
      <c r="H2787" t="s">
        <v>225</v>
      </c>
      <c r="I2787" t="s">
        <v>212</v>
      </c>
      <c r="K2787" t="s">
        <v>213</v>
      </c>
      <c r="L2787" t="s">
        <v>1109</v>
      </c>
      <c r="M2787">
        <v>496</v>
      </c>
      <c r="N2787" t="s">
        <v>1122</v>
      </c>
      <c r="O2787" t="s">
        <v>244</v>
      </c>
      <c r="P2787">
        <v>211</v>
      </c>
      <c r="Q2787" t="s">
        <v>245</v>
      </c>
      <c r="R2787" t="s">
        <v>244</v>
      </c>
      <c r="T2787" t="s">
        <v>230</v>
      </c>
      <c r="U2787" t="s">
        <v>9756</v>
      </c>
      <c r="V2787">
        <v>4</v>
      </c>
      <c r="W2787">
        <v>12</v>
      </c>
      <c r="X2787" t="s">
        <v>218</v>
      </c>
      <c r="Z2787" t="s">
        <v>219</v>
      </c>
      <c r="AC2787">
        <v>0</v>
      </c>
      <c r="AE2787">
        <v>0</v>
      </c>
      <c r="AI2787" t="s">
        <v>220</v>
      </c>
      <c r="AJ2787" t="s">
        <v>221</v>
      </c>
      <c r="AK2787" s="15">
        <v>38139</v>
      </c>
      <c r="AL2787">
        <v>12458.74</v>
      </c>
      <c r="AM2787">
        <f t="shared" si="129"/>
        <v>46</v>
      </c>
      <c r="AN2787" t="str">
        <f t="shared" si="130"/>
        <v>44-48</v>
      </c>
      <c r="AO2787" t="str">
        <f t="shared" si="131"/>
        <v>12.000 a 13.999</v>
      </c>
    </row>
    <row r="2788" spans="1:41" x14ac:dyDescent="0.25">
      <c r="A2788" t="s">
        <v>9312</v>
      </c>
      <c r="B2788" t="s">
        <v>207</v>
      </c>
      <c r="C2788">
        <v>3272372</v>
      </c>
      <c r="D2788">
        <v>70035222174</v>
      </c>
      <c r="E2788" t="s">
        <v>9313</v>
      </c>
      <c r="F2788" t="s">
        <v>209</v>
      </c>
      <c r="G2788" t="s">
        <v>9314</v>
      </c>
      <c r="H2788" t="s">
        <v>225</v>
      </c>
      <c r="I2788" t="s">
        <v>212</v>
      </c>
      <c r="K2788" t="s">
        <v>242</v>
      </c>
      <c r="M2788">
        <v>942</v>
      </c>
      <c r="N2788" t="s">
        <v>2174</v>
      </c>
      <c r="O2788" t="s">
        <v>215</v>
      </c>
      <c r="P2788">
        <v>31</v>
      </c>
      <c r="Q2788" t="s">
        <v>698</v>
      </c>
      <c r="R2788" t="s">
        <v>215</v>
      </c>
      <c r="T2788" t="s">
        <v>217</v>
      </c>
      <c r="U2788" t="s">
        <v>9755</v>
      </c>
      <c r="V2788">
        <v>1</v>
      </c>
      <c r="W2788">
        <v>1</v>
      </c>
      <c r="X2788" t="s">
        <v>218</v>
      </c>
      <c r="Z2788" t="s">
        <v>219</v>
      </c>
      <c r="AC2788">
        <v>0</v>
      </c>
      <c r="AE2788">
        <v>0</v>
      </c>
      <c r="AI2788" t="s">
        <v>220</v>
      </c>
      <c r="AJ2788" t="s">
        <v>221</v>
      </c>
      <c r="AK2788" s="15">
        <v>44599</v>
      </c>
      <c r="AL2788">
        <v>3181.04</v>
      </c>
      <c r="AM2788">
        <f t="shared" si="129"/>
        <v>27</v>
      </c>
      <c r="AN2788" t="str">
        <f t="shared" si="130"/>
        <v>24-28</v>
      </c>
      <c r="AO2788" t="str">
        <f t="shared" si="131"/>
        <v>2.000 a 3.999</v>
      </c>
    </row>
    <row r="2789" spans="1:41" x14ac:dyDescent="0.25">
      <c r="A2789" t="s">
        <v>9315</v>
      </c>
      <c r="B2789" t="s">
        <v>239</v>
      </c>
      <c r="C2789">
        <v>2383624</v>
      </c>
      <c r="D2789">
        <v>50778463672</v>
      </c>
      <c r="E2789" t="s">
        <v>9316</v>
      </c>
      <c r="F2789" t="s">
        <v>209</v>
      </c>
      <c r="G2789" t="s">
        <v>9317</v>
      </c>
      <c r="H2789" t="s">
        <v>225</v>
      </c>
      <c r="I2789" t="s">
        <v>212</v>
      </c>
      <c r="K2789" t="s">
        <v>213</v>
      </c>
      <c r="M2789">
        <v>750</v>
      </c>
      <c r="N2789" t="s">
        <v>1639</v>
      </c>
      <c r="O2789" t="s">
        <v>283</v>
      </c>
      <c r="P2789">
        <v>743</v>
      </c>
      <c r="Q2789" t="s">
        <v>282</v>
      </c>
      <c r="R2789" t="s">
        <v>283</v>
      </c>
      <c r="S2789" t="s">
        <v>2042</v>
      </c>
      <c r="T2789" t="s">
        <v>217</v>
      </c>
      <c r="U2789" t="s">
        <v>9755</v>
      </c>
      <c r="V2789">
        <v>4</v>
      </c>
      <c r="W2789">
        <v>4</v>
      </c>
      <c r="X2789" t="s">
        <v>218</v>
      </c>
      <c r="Z2789" t="s">
        <v>219</v>
      </c>
      <c r="AC2789">
        <v>0</v>
      </c>
      <c r="AE2789">
        <v>0</v>
      </c>
      <c r="AI2789" t="s">
        <v>220</v>
      </c>
      <c r="AJ2789" t="s">
        <v>221</v>
      </c>
      <c r="AK2789" s="15">
        <v>42830</v>
      </c>
      <c r="AL2789">
        <v>4102.01</v>
      </c>
      <c r="AM2789">
        <f t="shared" si="129"/>
        <v>57</v>
      </c>
      <c r="AN2789" t="str">
        <f t="shared" si="130"/>
        <v>54-58</v>
      </c>
      <c r="AO2789" t="str">
        <f t="shared" si="131"/>
        <v>4.000 a 5.999</v>
      </c>
    </row>
    <row r="2790" spans="1:41" x14ac:dyDescent="0.25">
      <c r="A2790" t="s">
        <v>9318</v>
      </c>
      <c r="B2790" t="s">
        <v>207</v>
      </c>
      <c r="C2790">
        <v>2123616</v>
      </c>
      <c r="D2790">
        <v>88117200600</v>
      </c>
      <c r="E2790" t="s">
        <v>9319</v>
      </c>
      <c r="F2790" t="s">
        <v>209</v>
      </c>
      <c r="G2790" t="s">
        <v>9320</v>
      </c>
      <c r="H2790" t="s">
        <v>225</v>
      </c>
      <c r="I2790" t="s">
        <v>212</v>
      </c>
      <c r="K2790" t="s">
        <v>213</v>
      </c>
      <c r="L2790" t="s">
        <v>577</v>
      </c>
      <c r="M2790">
        <v>111</v>
      </c>
      <c r="N2790" t="s">
        <v>567</v>
      </c>
      <c r="O2790" t="s">
        <v>228</v>
      </c>
      <c r="P2790">
        <v>109</v>
      </c>
      <c r="Q2790" t="s">
        <v>568</v>
      </c>
      <c r="R2790" t="s">
        <v>228</v>
      </c>
      <c r="T2790" t="s">
        <v>230</v>
      </c>
      <c r="U2790" t="s">
        <v>9756</v>
      </c>
      <c r="V2790">
        <v>4</v>
      </c>
      <c r="W2790">
        <v>9</v>
      </c>
      <c r="X2790" t="s">
        <v>218</v>
      </c>
      <c r="Z2790" t="s">
        <v>219</v>
      </c>
      <c r="AB2790" t="s">
        <v>1519</v>
      </c>
      <c r="AC2790">
        <v>0</v>
      </c>
      <c r="AE2790">
        <v>0</v>
      </c>
      <c r="AG2790" t="s">
        <v>9321</v>
      </c>
      <c r="AH2790" t="s">
        <v>9322</v>
      </c>
      <c r="AI2790" t="s">
        <v>220</v>
      </c>
      <c r="AJ2790" t="s">
        <v>221</v>
      </c>
      <c r="AK2790" s="15">
        <v>40389</v>
      </c>
      <c r="AL2790">
        <v>9934.3799999999992</v>
      </c>
      <c r="AM2790">
        <f t="shared" si="129"/>
        <v>49</v>
      </c>
      <c r="AN2790" t="str">
        <f t="shared" si="130"/>
        <v>49-53</v>
      </c>
      <c r="AO2790" t="str">
        <f t="shared" si="131"/>
        <v>8.000 a 9.999</v>
      </c>
    </row>
    <row r="2791" spans="1:41" x14ac:dyDescent="0.25">
      <c r="A2791" t="s">
        <v>9323</v>
      </c>
      <c r="B2791" t="s">
        <v>239</v>
      </c>
      <c r="C2791">
        <v>1123373</v>
      </c>
      <c r="D2791">
        <v>86648500620</v>
      </c>
      <c r="E2791" t="s">
        <v>9324</v>
      </c>
      <c r="F2791" t="s">
        <v>209</v>
      </c>
      <c r="G2791" t="s">
        <v>9325</v>
      </c>
      <c r="H2791" t="s">
        <v>211</v>
      </c>
      <c r="I2791" t="s">
        <v>212</v>
      </c>
      <c r="K2791" t="s">
        <v>213</v>
      </c>
      <c r="L2791" t="s">
        <v>637</v>
      </c>
      <c r="M2791">
        <v>213</v>
      </c>
      <c r="N2791" t="s">
        <v>2634</v>
      </c>
      <c r="O2791" t="s">
        <v>244</v>
      </c>
      <c r="P2791">
        <v>211</v>
      </c>
      <c r="Q2791" t="s">
        <v>245</v>
      </c>
      <c r="R2791" t="s">
        <v>244</v>
      </c>
      <c r="T2791" t="s">
        <v>290</v>
      </c>
      <c r="U2791" t="s">
        <v>9755</v>
      </c>
      <c r="V2791">
        <v>4</v>
      </c>
      <c r="W2791">
        <v>16</v>
      </c>
      <c r="X2791" t="s">
        <v>218</v>
      </c>
      <c r="Z2791" t="s">
        <v>219</v>
      </c>
      <c r="AC2791">
        <v>0</v>
      </c>
      <c r="AE2791">
        <v>0</v>
      </c>
      <c r="AI2791" t="s">
        <v>220</v>
      </c>
      <c r="AJ2791" t="s">
        <v>221</v>
      </c>
      <c r="AK2791" s="15">
        <v>34683</v>
      </c>
      <c r="AL2791">
        <v>5554.08</v>
      </c>
      <c r="AM2791">
        <f t="shared" si="129"/>
        <v>52</v>
      </c>
      <c r="AN2791" t="str">
        <f t="shared" si="130"/>
        <v>49-53</v>
      </c>
      <c r="AO2791" t="str">
        <f t="shared" si="131"/>
        <v>4.000 a 5.999</v>
      </c>
    </row>
    <row r="2792" spans="1:41" x14ac:dyDescent="0.25">
      <c r="A2792" t="s">
        <v>9326</v>
      </c>
      <c r="B2792" t="s">
        <v>207</v>
      </c>
      <c r="C2792">
        <v>413024</v>
      </c>
      <c r="D2792">
        <v>46045937600</v>
      </c>
      <c r="E2792" t="s">
        <v>9327</v>
      </c>
      <c r="F2792" t="s">
        <v>209</v>
      </c>
      <c r="G2792" t="s">
        <v>9328</v>
      </c>
      <c r="H2792" t="s">
        <v>225</v>
      </c>
      <c r="I2792" t="s">
        <v>212</v>
      </c>
      <c r="K2792" t="s">
        <v>213</v>
      </c>
      <c r="L2792" t="s">
        <v>261</v>
      </c>
      <c r="M2792">
        <v>124</v>
      </c>
      <c r="N2792" t="s">
        <v>4341</v>
      </c>
      <c r="O2792" t="s">
        <v>215</v>
      </c>
      <c r="P2792">
        <v>122</v>
      </c>
      <c r="Q2792" t="s">
        <v>953</v>
      </c>
      <c r="R2792" t="s">
        <v>215</v>
      </c>
      <c r="T2792" t="s">
        <v>217</v>
      </c>
      <c r="U2792" t="s">
        <v>9754</v>
      </c>
      <c r="V2792">
        <v>4</v>
      </c>
      <c r="W2792">
        <v>16</v>
      </c>
      <c r="X2792" t="s">
        <v>218</v>
      </c>
      <c r="Z2792" t="s">
        <v>219</v>
      </c>
      <c r="AC2792">
        <v>0</v>
      </c>
      <c r="AE2792">
        <v>0</v>
      </c>
      <c r="AI2792" t="s">
        <v>220</v>
      </c>
      <c r="AJ2792" t="s">
        <v>221</v>
      </c>
      <c r="AK2792" s="15">
        <v>32100</v>
      </c>
      <c r="AL2792">
        <v>6245.54</v>
      </c>
      <c r="AM2792">
        <f t="shared" si="129"/>
        <v>58</v>
      </c>
      <c r="AN2792" t="str">
        <f t="shared" si="130"/>
        <v>54-58</v>
      </c>
      <c r="AO2792" t="str">
        <f t="shared" si="131"/>
        <v>6.000 a 7.999</v>
      </c>
    </row>
    <row r="2793" spans="1:41" x14ac:dyDescent="0.25">
      <c r="A2793" t="s">
        <v>9329</v>
      </c>
      <c r="B2793" t="s">
        <v>207</v>
      </c>
      <c r="C2793">
        <v>413471</v>
      </c>
      <c r="D2793">
        <v>37791290600</v>
      </c>
      <c r="E2793" t="s">
        <v>9330</v>
      </c>
      <c r="F2793" t="s">
        <v>209</v>
      </c>
      <c r="G2793" t="s">
        <v>9331</v>
      </c>
      <c r="H2793" t="s">
        <v>287</v>
      </c>
      <c r="I2793" t="s">
        <v>212</v>
      </c>
      <c r="K2793" t="s">
        <v>213</v>
      </c>
      <c r="L2793" t="s">
        <v>9332</v>
      </c>
      <c r="M2793">
        <v>425</v>
      </c>
      <c r="N2793" t="s">
        <v>3474</v>
      </c>
      <c r="O2793" t="s">
        <v>215</v>
      </c>
      <c r="P2793">
        <v>29</v>
      </c>
      <c r="Q2793" t="s">
        <v>229</v>
      </c>
      <c r="R2793" t="s">
        <v>215</v>
      </c>
      <c r="T2793" t="s">
        <v>217</v>
      </c>
      <c r="U2793" t="s">
        <v>9755</v>
      </c>
      <c r="V2793">
        <v>4</v>
      </c>
      <c r="W2793">
        <v>16</v>
      </c>
      <c r="X2793" t="s">
        <v>218</v>
      </c>
      <c r="Z2793" t="s">
        <v>219</v>
      </c>
      <c r="AC2793">
        <v>0</v>
      </c>
      <c r="AE2793">
        <v>0</v>
      </c>
      <c r="AI2793" t="s">
        <v>220</v>
      </c>
      <c r="AJ2793" t="s">
        <v>221</v>
      </c>
      <c r="AK2793" s="15">
        <v>29830</v>
      </c>
      <c r="AL2793">
        <v>8976.5400000000009</v>
      </c>
      <c r="AM2793">
        <f t="shared" si="129"/>
        <v>66</v>
      </c>
      <c r="AN2793" t="str">
        <f t="shared" si="130"/>
        <v>64-68</v>
      </c>
      <c r="AO2793" t="str">
        <f t="shared" si="131"/>
        <v>8.000 a 9.999</v>
      </c>
    </row>
    <row r="2794" spans="1:41" x14ac:dyDescent="0.25">
      <c r="A2794" t="s">
        <v>9333</v>
      </c>
      <c r="B2794" t="s">
        <v>239</v>
      </c>
      <c r="C2794">
        <v>1123488</v>
      </c>
      <c r="D2794">
        <v>15482677672</v>
      </c>
      <c r="E2794" t="s">
        <v>9334</v>
      </c>
      <c r="F2794" t="s">
        <v>209</v>
      </c>
      <c r="G2794" t="s">
        <v>9335</v>
      </c>
      <c r="H2794" t="s">
        <v>225</v>
      </c>
      <c r="I2794" t="s">
        <v>212</v>
      </c>
      <c r="K2794" t="s">
        <v>213</v>
      </c>
      <c r="L2794" t="s">
        <v>401</v>
      </c>
      <c r="M2794">
        <v>771</v>
      </c>
      <c r="N2794" t="s">
        <v>303</v>
      </c>
      <c r="O2794" t="s">
        <v>283</v>
      </c>
      <c r="P2794">
        <v>746</v>
      </c>
      <c r="Q2794" t="s">
        <v>289</v>
      </c>
      <c r="R2794" t="s">
        <v>283</v>
      </c>
      <c r="T2794" t="s">
        <v>217</v>
      </c>
      <c r="U2794" t="s">
        <v>9756</v>
      </c>
      <c r="V2794">
        <v>4</v>
      </c>
      <c r="W2794">
        <v>16</v>
      </c>
      <c r="X2794" t="s">
        <v>218</v>
      </c>
      <c r="Z2794" t="s">
        <v>219</v>
      </c>
      <c r="AC2794">
        <v>0</v>
      </c>
      <c r="AE2794">
        <v>0</v>
      </c>
      <c r="AI2794" t="s">
        <v>220</v>
      </c>
      <c r="AJ2794" t="s">
        <v>221</v>
      </c>
      <c r="AK2794" s="15">
        <v>34708</v>
      </c>
      <c r="AL2794">
        <v>23341.040000000001</v>
      </c>
      <c r="AM2794">
        <f t="shared" si="129"/>
        <v>71</v>
      </c>
      <c r="AN2794" t="str">
        <f t="shared" si="130"/>
        <v>69 ou mais</v>
      </c>
      <c r="AO2794" t="str">
        <f t="shared" si="131"/>
        <v>20.000 ou mais</v>
      </c>
    </row>
    <row r="2795" spans="1:41" x14ac:dyDescent="0.25">
      <c r="A2795" t="s">
        <v>9336</v>
      </c>
      <c r="B2795" t="s">
        <v>239</v>
      </c>
      <c r="C2795">
        <v>413063</v>
      </c>
      <c r="D2795">
        <v>65232950606</v>
      </c>
      <c r="E2795" t="s">
        <v>9337</v>
      </c>
      <c r="F2795" t="s">
        <v>209</v>
      </c>
      <c r="G2795" t="s">
        <v>9338</v>
      </c>
      <c r="H2795" t="s">
        <v>335</v>
      </c>
      <c r="I2795" t="s">
        <v>212</v>
      </c>
      <c r="K2795" t="s">
        <v>213</v>
      </c>
      <c r="L2795" t="s">
        <v>261</v>
      </c>
      <c r="M2795">
        <v>479</v>
      </c>
      <c r="N2795" t="s">
        <v>389</v>
      </c>
      <c r="O2795" t="s">
        <v>244</v>
      </c>
      <c r="P2795">
        <v>211</v>
      </c>
      <c r="Q2795" t="s">
        <v>245</v>
      </c>
      <c r="R2795" t="s">
        <v>244</v>
      </c>
      <c r="T2795" t="s">
        <v>771</v>
      </c>
      <c r="U2795" t="s">
        <v>9754</v>
      </c>
      <c r="V2795">
        <v>4</v>
      </c>
      <c r="W2795">
        <v>16</v>
      </c>
      <c r="X2795" t="s">
        <v>218</v>
      </c>
      <c r="Z2795" t="s">
        <v>219</v>
      </c>
      <c r="AC2795">
        <v>0</v>
      </c>
      <c r="AE2795">
        <v>0</v>
      </c>
      <c r="AI2795" t="s">
        <v>220</v>
      </c>
      <c r="AJ2795" t="s">
        <v>221</v>
      </c>
      <c r="AK2795" s="15">
        <v>32167</v>
      </c>
      <c r="AL2795">
        <v>12639.75</v>
      </c>
      <c r="AM2795">
        <f t="shared" si="129"/>
        <v>55</v>
      </c>
      <c r="AN2795" t="str">
        <f t="shared" si="130"/>
        <v>54-58</v>
      </c>
      <c r="AO2795" t="str">
        <f t="shared" si="131"/>
        <v>12.000 a 13.999</v>
      </c>
    </row>
    <row r="2796" spans="1:41" x14ac:dyDescent="0.25">
      <c r="A2796" t="s">
        <v>9339</v>
      </c>
      <c r="B2796" t="s">
        <v>207</v>
      </c>
      <c r="C2796">
        <v>2395183</v>
      </c>
      <c r="D2796">
        <v>5548928635</v>
      </c>
      <c r="E2796" t="s">
        <v>9340</v>
      </c>
      <c r="F2796" t="s">
        <v>209</v>
      </c>
      <c r="G2796" t="s">
        <v>9341</v>
      </c>
      <c r="H2796" t="s">
        <v>225</v>
      </c>
      <c r="I2796" t="s">
        <v>212</v>
      </c>
      <c r="K2796" t="s">
        <v>213</v>
      </c>
      <c r="M2796">
        <v>125</v>
      </c>
      <c r="N2796" t="s">
        <v>9342</v>
      </c>
      <c r="O2796" t="s">
        <v>215</v>
      </c>
      <c r="P2796">
        <v>122</v>
      </c>
      <c r="Q2796" t="s">
        <v>953</v>
      </c>
      <c r="R2796" t="s">
        <v>215</v>
      </c>
      <c r="T2796" t="s">
        <v>217</v>
      </c>
      <c r="U2796" t="s">
        <v>9755</v>
      </c>
      <c r="V2796">
        <v>4</v>
      </c>
      <c r="W2796">
        <v>4</v>
      </c>
      <c r="X2796" t="s">
        <v>218</v>
      </c>
      <c r="Z2796" t="s">
        <v>219</v>
      </c>
      <c r="AC2796">
        <v>0</v>
      </c>
      <c r="AE2796">
        <v>0</v>
      </c>
      <c r="AI2796" t="s">
        <v>220</v>
      </c>
      <c r="AJ2796" t="s">
        <v>221</v>
      </c>
      <c r="AK2796" s="15">
        <v>42866</v>
      </c>
      <c r="AL2796">
        <v>4977.3900000000003</v>
      </c>
      <c r="AM2796">
        <f t="shared" si="129"/>
        <v>41</v>
      </c>
      <c r="AN2796" t="str">
        <f t="shared" si="130"/>
        <v>39-43</v>
      </c>
      <c r="AO2796" t="str">
        <f t="shared" si="131"/>
        <v>4.000 a 5.999</v>
      </c>
    </row>
    <row r="2797" spans="1:41" x14ac:dyDescent="0.25">
      <c r="A2797" t="s">
        <v>9343</v>
      </c>
      <c r="B2797" t="s">
        <v>239</v>
      </c>
      <c r="C2797">
        <v>412424</v>
      </c>
      <c r="D2797">
        <v>46340149634</v>
      </c>
      <c r="E2797" t="s">
        <v>9344</v>
      </c>
      <c r="F2797" t="s">
        <v>209</v>
      </c>
      <c r="G2797" t="s">
        <v>9345</v>
      </c>
      <c r="H2797" t="s">
        <v>225</v>
      </c>
      <c r="I2797" t="s">
        <v>212</v>
      </c>
      <c r="K2797" t="s">
        <v>213</v>
      </c>
      <c r="L2797" t="s">
        <v>637</v>
      </c>
      <c r="M2797">
        <v>754</v>
      </c>
      <c r="N2797" t="s">
        <v>2373</v>
      </c>
      <c r="O2797" t="s">
        <v>283</v>
      </c>
      <c r="P2797">
        <v>743</v>
      </c>
      <c r="Q2797" t="s">
        <v>282</v>
      </c>
      <c r="R2797" t="s">
        <v>283</v>
      </c>
      <c r="T2797" t="s">
        <v>290</v>
      </c>
      <c r="U2797" t="s">
        <v>9753</v>
      </c>
      <c r="V2797">
        <v>3</v>
      </c>
      <c r="W2797">
        <v>16</v>
      </c>
      <c r="X2797" t="s">
        <v>218</v>
      </c>
      <c r="Z2797" t="s">
        <v>219</v>
      </c>
      <c r="AC2797">
        <v>0</v>
      </c>
      <c r="AE2797">
        <v>0</v>
      </c>
      <c r="AI2797" t="s">
        <v>220</v>
      </c>
      <c r="AJ2797" t="s">
        <v>221</v>
      </c>
      <c r="AK2797" s="15">
        <v>31052</v>
      </c>
      <c r="AL2797">
        <v>4014.65</v>
      </c>
      <c r="AM2797">
        <f t="shared" si="129"/>
        <v>71</v>
      </c>
      <c r="AN2797" t="str">
        <f t="shared" si="130"/>
        <v>69 ou mais</v>
      </c>
      <c r="AO2797" t="str">
        <f t="shared" si="131"/>
        <v>4.000 a 5.999</v>
      </c>
    </row>
    <row r="2798" spans="1:41" x14ac:dyDescent="0.25">
      <c r="A2798" t="s">
        <v>9346</v>
      </c>
      <c r="B2798" t="s">
        <v>239</v>
      </c>
      <c r="C2798">
        <v>1435490</v>
      </c>
      <c r="D2798">
        <v>74452215653</v>
      </c>
      <c r="E2798" t="s">
        <v>451</v>
      </c>
      <c r="F2798" t="s">
        <v>209</v>
      </c>
      <c r="G2798" t="s">
        <v>9347</v>
      </c>
      <c r="H2798" t="s">
        <v>211</v>
      </c>
      <c r="I2798" t="s">
        <v>212</v>
      </c>
      <c r="K2798" t="s">
        <v>213</v>
      </c>
      <c r="L2798" t="s">
        <v>1802</v>
      </c>
      <c r="M2798">
        <v>482</v>
      </c>
      <c r="N2798" t="s">
        <v>336</v>
      </c>
      <c r="O2798" t="s">
        <v>244</v>
      </c>
      <c r="P2798">
        <v>211</v>
      </c>
      <c r="Q2798" t="s">
        <v>245</v>
      </c>
      <c r="R2798" t="s">
        <v>244</v>
      </c>
      <c r="T2798" t="s">
        <v>771</v>
      </c>
      <c r="U2798" t="s">
        <v>9754</v>
      </c>
      <c r="V2798">
        <v>4</v>
      </c>
      <c r="W2798">
        <v>12</v>
      </c>
      <c r="X2798" t="s">
        <v>218</v>
      </c>
      <c r="Z2798" t="s">
        <v>219</v>
      </c>
      <c r="AC2798">
        <v>0</v>
      </c>
      <c r="AE2798">
        <v>0</v>
      </c>
      <c r="AI2798" t="s">
        <v>220</v>
      </c>
      <c r="AJ2798" t="s">
        <v>221</v>
      </c>
      <c r="AK2798" s="15">
        <v>37959</v>
      </c>
      <c r="AL2798">
        <v>10107.879999999999</v>
      </c>
      <c r="AM2798">
        <f t="shared" si="129"/>
        <v>54</v>
      </c>
      <c r="AN2798" t="str">
        <f t="shared" si="130"/>
        <v>54-58</v>
      </c>
      <c r="AO2798" t="str">
        <f t="shared" si="131"/>
        <v>10.000 a 11.999</v>
      </c>
    </row>
    <row r="2799" spans="1:41" x14ac:dyDescent="0.25">
      <c r="A2799" t="s">
        <v>9348</v>
      </c>
      <c r="B2799" t="s">
        <v>207</v>
      </c>
      <c r="C2799">
        <v>3152612</v>
      </c>
      <c r="D2799">
        <v>9246839617</v>
      </c>
      <c r="E2799" t="s">
        <v>9349</v>
      </c>
      <c r="F2799" t="s">
        <v>209</v>
      </c>
      <c r="G2799" t="s">
        <v>9350</v>
      </c>
      <c r="H2799" t="s">
        <v>225</v>
      </c>
      <c r="I2799" t="s">
        <v>212</v>
      </c>
      <c r="K2799" t="s">
        <v>213</v>
      </c>
      <c r="M2799">
        <v>713</v>
      </c>
      <c r="N2799" t="s">
        <v>908</v>
      </c>
      <c r="O2799" t="s">
        <v>228</v>
      </c>
      <c r="P2799">
        <v>581</v>
      </c>
      <c r="Q2799" t="s">
        <v>455</v>
      </c>
      <c r="R2799" t="s">
        <v>228</v>
      </c>
      <c r="S2799" t="s">
        <v>2042</v>
      </c>
      <c r="T2799" t="s">
        <v>217</v>
      </c>
      <c r="U2799" t="s">
        <v>9755</v>
      </c>
      <c r="V2799">
        <v>3</v>
      </c>
      <c r="W2799">
        <v>3</v>
      </c>
      <c r="X2799" t="s">
        <v>218</v>
      </c>
      <c r="Z2799" t="s">
        <v>219</v>
      </c>
      <c r="AC2799">
        <v>0</v>
      </c>
      <c r="AE2799">
        <v>0</v>
      </c>
      <c r="AI2799" t="s">
        <v>220</v>
      </c>
      <c r="AJ2799" t="s">
        <v>221</v>
      </c>
      <c r="AK2799" s="15">
        <v>43747</v>
      </c>
      <c r="AL2799">
        <v>3707.09</v>
      </c>
      <c r="AM2799">
        <f t="shared" si="129"/>
        <v>29</v>
      </c>
      <c r="AN2799" t="str">
        <f t="shared" si="130"/>
        <v>29-33</v>
      </c>
      <c r="AO2799" t="str">
        <f t="shared" si="131"/>
        <v>2.000 a 3.999</v>
      </c>
    </row>
    <row r="2800" spans="1:41" x14ac:dyDescent="0.25">
      <c r="A2800" t="s">
        <v>9351</v>
      </c>
      <c r="B2800" t="s">
        <v>207</v>
      </c>
      <c r="C2800">
        <v>1672944</v>
      </c>
      <c r="D2800">
        <v>4024137689</v>
      </c>
      <c r="E2800" t="s">
        <v>5169</v>
      </c>
      <c r="F2800" t="s">
        <v>209</v>
      </c>
      <c r="G2800" t="s">
        <v>9352</v>
      </c>
      <c r="H2800" t="s">
        <v>225</v>
      </c>
      <c r="I2800" t="s">
        <v>212</v>
      </c>
      <c r="K2800" t="s">
        <v>213</v>
      </c>
      <c r="L2800" t="s">
        <v>235</v>
      </c>
      <c r="M2800">
        <v>1158</v>
      </c>
      <c r="N2800" t="s">
        <v>6170</v>
      </c>
      <c r="O2800" t="s">
        <v>237</v>
      </c>
      <c r="P2800">
        <v>1158</v>
      </c>
      <c r="Q2800" t="s">
        <v>6170</v>
      </c>
      <c r="R2800" t="s">
        <v>237</v>
      </c>
      <c r="T2800" t="s">
        <v>230</v>
      </c>
      <c r="U2800" t="s">
        <v>9756</v>
      </c>
      <c r="V2800">
        <v>4</v>
      </c>
      <c r="W2800">
        <v>10</v>
      </c>
      <c r="X2800" t="s">
        <v>218</v>
      </c>
      <c r="Z2800" t="s">
        <v>219</v>
      </c>
      <c r="AC2800">
        <v>0</v>
      </c>
      <c r="AE2800">
        <v>0</v>
      </c>
      <c r="AI2800" t="s">
        <v>220</v>
      </c>
      <c r="AJ2800" t="s">
        <v>221</v>
      </c>
      <c r="AK2800" s="15">
        <v>39835</v>
      </c>
      <c r="AL2800">
        <v>10589.24</v>
      </c>
      <c r="AM2800">
        <f t="shared" si="129"/>
        <v>45</v>
      </c>
      <c r="AN2800" t="str">
        <f t="shared" si="130"/>
        <v>44-48</v>
      </c>
      <c r="AO2800" t="str">
        <f t="shared" si="131"/>
        <v>10.000 a 11.999</v>
      </c>
    </row>
    <row r="2801" spans="1:41" x14ac:dyDescent="0.25">
      <c r="A2801" t="s">
        <v>9353</v>
      </c>
      <c r="B2801" t="s">
        <v>207</v>
      </c>
      <c r="C2801">
        <v>412733</v>
      </c>
      <c r="D2801">
        <v>39414035672</v>
      </c>
      <c r="E2801" t="s">
        <v>4121</v>
      </c>
      <c r="F2801" t="s">
        <v>233</v>
      </c>
      <c r="G2801" t="s">
        <v>9354</v>
      </c>
      <c r="H2801" t="s">
        <v>335</v>
      </c>
      <c r="I2801" t="s">
        <v>212</v>
      </c>
      <c r="K2801" t="s">
        <v>242</v>
      </c>
      <c r="L2801" t="s">
        <v>3811</v>
      </c>
      <c r="M2801">
        <v>337</v>
      </c>
      <c r="N2801" t="s">
        <v>783</v>
      </c>
      <c r="O2801" t="s">
        <v>215</v>
      </c>
      <c r="P2801">
        <v>335</v>
      </c>
      <c r="Q2801" t="s">
        <v>784</v>
      </c>
      <c r="R2801" t="s">
        <v>215</v>
      </c>
      <c r="T2801" t="s">
        <v>217</v>
      </c>
      <c r="U2801" t="s">
        <v>9755</v>
      </c>
      <c r="V2801">
        <v>4</v>
      </c>
      <c r="W2801">
        <v>16</v>
      </c>
      <c r="X2801" t="s">
        <v>218</v>
      </c>
      <c r="Z2801" t="s">
        <v>219</v>
      </c>
      <c r="AC2801">
        <v>0</v>
      </c>
      <c r="AE2801">
        <v>0</v>
      </c>
      <c r="AI2801" t="s">
        <v>220</v>
      </c>
      <c r="AJ2801" t="s">
        <v>221</v>
      </c>
      <c r="AK2801" s="15">
        <v>31778</v>
      </c>
      <c r="AL2801">
        <v>7405.44</v>
      </c>
      <c r="AM2801">
        <f t="shared" si="129"/>
        <v>61</v>
      </c>
      <c r="AN2801" t="str">
        <f t="shared" si="130"/>
        <v>59-63</v>
      </c>
      <c r="AO2801" t="str">
        <f t="shared" si="131"/>
        <v>6.000 a 7.999</v>
      </c>
    </row>
    <row r="2802" spans="1:41" x14ac:dyDescent="0.25">
      <c r="A2802" t="s">
        <v>9355</v>
      </c>
      <c r="B2802" t="s">
        <v>239</v>
      </c>
      <c r="C2802">
        <v>412273</v>
      </c>
      <c r="D2802">
        <v>28777875168</v>
      </c>
      <c r="E2802" t="s">
        <v>9356</v>
      </c>
      <c r="F2802" t="s">
        <v>209</v>
      </c>
      <c r="G2802" t="s">
        <v>9357</v>
      </c>
      <c r="H2802" t="s">
        <v>287</v>
      </c>
      <c r="I2802" t="s">
        <v>212</v>
      </c>
      <c r="K2802" t="s">
        <v>242</v>
      </c>
      <c r="L2802" t="s">
        <v>9358</v>
      </c>
      <c r="M2802">
        <v>212</v>
      </c>
      <c r="N2802" t="s">
        <v>1668</v>
      </c>
      <c r="O2802" t="s">
        <v>244</v>
      </c>
      <c r="P2802">
        <v>211</v>
      </c>
      <c r="Q2802" t="s">
        <v>245</v>
      </c>
      <c r="R2802" t="s">
        <v>244</v>
      </c>
      <c r="T2802" t="s">
        <v>462</v>
      </c>
      <c r="U2802" t="s">
        <v>9754</v>
      </c>
      <c r="V2802">
        <v>1</v>
      </c>
      <c r="W2802">
        <v>14</v>
      </c>
      <c r="X2802" t="s">
        <v>218</v>
      </c>
      <c r="Z2802" t="s">
        <v>219</v>
      </c>
      <c r="AB2802" t="s">
        <v>9359</v>
      </c>
      <c r="AC2802">
        <v>0</v>
      </c>
      <c r="AE2802">
        <v>0</v>
      </c>
      <c r="AG2802" t="s">
        <v>9360</v>
      </c>
      <c r="AH2802" t="s">
        <v>219</v>
      </c>
      <c r="AI2802" t="s">
        <v>220</v>
      </c>
      <c r="AJ2802" t="s">
        <v>221</v>
      </c>
      <c r="AK2802" s="15">
        <v>30629</v>
      </c>
      <c r="AL2802">
        <v>3678.19</v>
      </c>
      <c r="AM2802">
        <f t="shared" si="129"/>
        <v>60</v>
      </c>
      <c r="AN2802" t="str">
        <f t="shared" si="130"/>
        <v>59-63</v>
      </c>
      <c r="AO2802" t="str">
        <f t="shared" si="131"/>
        <v>2.000 a 3.999</v>
      </c>
    </row>
    <row r="2803" spans="1:41" x14ac:dyDescent="0.25">
      <c r="A2803" t="s">
        <v>9361</v>
      </c>
      <c r="B2803" t="s">
        <v>239</v>
      </c>
      <c r="C2803">
        <v>1434925</v>
      </c>
      <c r="D2803">
        <v>39315975049</v>
      </c>
      <c r="E2803" t="s">
        <v>9362</v>
      </c>
      <c r="F2803" t="s">
        <v>209</v>
      </c>
      <c r="G2803" t="s">
        <v>9363</v>
      </c>
      <c r="H2803" t="s">
        <v>225</v>
      </c>
      <c r="I2803" t="s">
        <v>212</v>
      </c>
      <c r="K2803" t="s">
        <v>1736</v>
      </c>
      <c r="L2803" t="s">
        <v>9364</v>
      </c>
      <c r="M2803">
        <v>489</v>
      </c>
      <c r="N2803" t="s">
        <v>2235</v>
      </c>
      <c r="O2803" t="s">
        <v>244</v>
      </c>
      <c r="P2803">
        <v>211</v>
      </c>
      <c r="Q2803" t="s">
        <v>245</v>
      </c>
      <c r="R2803" t="s">
        <v>244</v>
      </c>
      <c r="T2803" t="s">
        <v>449</v>
      </c>
      <c r="U2803" t="s">
        <v>9754</v>
      </c>
      <c r="V2803">
        <v>3</v>
      </c>
      <c r="W2803">
        <v>12</v>
      </c>
      <c r="X2803" t="s">
        <v>218</v>
      </c>
      <c r="Z2803" t="s">
        <v>219</v>
      </c>
      <c r="AC2803">
        <v>0</v>
      </c>
      <c r="AE2803">
        <v>0</v>
      </c>
      <c r="AI2803" t="s">
        <v>220</v>
      </c>
      <c r="AJ2803" t="s">
        <v>221</v>
      </c>
      <c r="AK2803" s="15">
        <v>37942</v>
      </c>
      <c r="AL2803">
        <v>9209.52</v>
      </c>
      <c r="AM2803">
        <f t="shared" si="129"/>
        <v>60</v>
      </c>
      <c r="AN2803" t="str">
        <f t="shared" si="130"/>
        <v>59-63</v>
      </c>
      <c r="AO2803" t="str">
        <f t="shared" si="131"/>
        <v>8.000 a 9.999</v>
      </c>
    </row>
    <row r="2804" spans="1:41" x14ac:dyDescent="0.25">
      <c r="A2804" t="s">
        <v>9365</v>
      </c>
      <c r="B2804" t="s">
        <v>207</v>
      </c>
      <c r="C2804">
        <v>2273491</v>
      </c>
      <c r="D2804">
        <v>7060591664</v>
      </c>
      <c r="E2804" t="s">
        <v>9366</v>
      </c>
      <c r="F2804" t="s">
        <v>209</v>
      </c>
      <c r="G2804" t="s">
        <v>9367</v>
      </c>
      <c r="H2804" t="s">
        <v>225</v>
      </c>
      <c r="I2804" t="s">
        <v>212</v>
      </c>
      <c r="K2804" t="s">
        <v>213</v>
      </c>
      <c r="M2804">
        <v>667</v>
      </c>
      <c r="N2804" t="s">
        <v>1280</v>
      </c>
      <c r="O2804" t="s">
        <v>228</v>
      </c>
      <c r="P2804">
        <v>663</v>
      </c>
      <c r="Q2804" t="s">
        <v>227</v>
      </c>
      <c r="R2804" t="s">
        <v>228</v>
      </c>
      <c r="T2804" t="s">
        <v>217</v>
      </c>
      <c r="U2804" t="s">
        <v>9755</v>
      </c>
      <c r="V2804">
        <v>4</v>
      </c>
      <c r="W2804">
        <v>5</v>
      </c>
      <c r="X2804" t="s">
        <v>218</v>
      </c>
      <c r="Z2804" t="s">
        <v>219</v>
      </c>
      <c r="AC2804">
        <v>0</v>
      </c>
      <c r="AE2804">
        <v>0</v>
      </c>
      <c r="AI2804" t="s">
        <v>220</v>
      </c>
      <c r="AJ2804" t="s">
        <v>221</v>
      </c>
      <c r="AK2804" s="15">
        <v>42381</v>
      </c>
      <c r="AL2804">
        <v>4157.95</v>
      </c>
      <c r="AM2804">
        <f t="shared" si="129"/>
        <v>36</v>
      </c>
      <c r="AN2804" t="str">
        <f t="shared" si="130"/>
        <v>34-38</v>
      </c>
      <c r="AO2804" t="str">
        <f t="shared" si="131"/>
        <v>4.000 a 5.999</v>
      </c>
    </row>
    <row r="2805" spans="1:41" x14ac:dyDescent="0.25">
      <c r="A2805" t="s">
        <v>9368</v>
      </c>
      <c r="B2805" t="s">
        <v>239</v>
      </c>
      <c r="C2805">
        <v>1434652</v>
      </c>
      <c r="D2805">
        <v>66852862615</v>
      </c>
      <c r="E2805" t="s">
        <v>9369</v>
      </c>
      <c r="F2805" t="s">
        <v>209</v>
      </c>
      <c r="G2805" t="s">
        <v>9370</v>
      </c>
      <c r="H2805" t="s">
        <v>225</v>
      </c>
      <c r="I2805" t="s">
        <v>212</v>
      </c>
      <c r="K2805" t="s">
        <v>213</v>
      </c>
      <c r="L2805" t="s">
        <v>577</v>
      </c>
      <c r="M2805">
        <v>480</v>
      </c>
      <c r="N2805" t="s">
        <v>1188</v>
      </c>
      <c r="O2805" t="s">
        <v>244</v>
      </c>
      <c r="P2805">
        <v>211</v>
      </c>
      <c r="Q2805" t="s">
        <v>245</v>
      </c>
      <c r="R2805" t="s">
        <v>244</v>
      </c>
      <c r="T2805" t="s">
        <v>230</v>
      </c>
      <c r="U2805" t="s">
        <v>9755</v>
      </c>
      <c r="V2805">
        <v>4</v>
      </c>
      <c r="W2805">
        <v>13</v>
      </c>
      <c r="X2805" t="s">
        <v>218</v>
      </c>
      <c r="Z2805" t="s">
        <v>219</v>
      </c>
      <c r="AC2805">
        <v>0</v>
      </c>
      <c r="AE2805">
        <v>0</v>
      </c>
      <c r="AI2805" t="s">
        <v>220</v>
      </c>
      <c r="AJ2805" t="s">
        <v>221</v>
      </c>
      <c r="AK2805" s="15">
        <v>37937</v>
      </c>
      <c r="AL2805">
        <v>14665.81</v>
      </c>
      <c r="AM2805">
        <f t="shared" si="129"/>
        <v>60</v>
      </c>
      <c r="AN2805" t="str">
        <f t="shared" si="130"/>
        <v>59-63</v>
      </c>
      <c r="AO2805" t="str">
        <f t="shared" si="131"/>
        <v>14.000 a 15.999</v>
      </c>
    </row>
    <row r="2806" spans="1:41" x14ac:dyDescent="0.25">
      <c r="A2806" t="s">
        <v>9371</v>
      </c>
      <c r="B2806" t="s">
        <v>239</v>
      </c>
      <c r="C2806">
        <v>410450</v>
      </c>
      <c r="D2806">
        <v>35056967653</v>
      </c>
      <c r="E2806" t="s">
        <v>9372</v>
      </c>
      <c r="F2806" t="s">
        <v>209</v>
      </c>
      <c r="G2806" t="s">
        <v>9373</v>
      </c>
      <c r="H2806" t="s">
        <v>211</v>
      </c>
      <c r="I2806" t="s">
        <v>212</v>
      </c>
      <c r="K2806" t="s">
        <v>213</v>
      </c>
      <c r="L2806" t="s">
        <v>261</v>
      </c>
      <c r="M2806">
        <v>771</v>
      </c>
      <c r="N2806" t="s">
        <v>303</v>
      </c>
      <c r="O2806" t="s">
        <v>283</v>
      </c>
      <c r="P2806">
        <v>746</v>
      </c>
      <c r="Q2806" t="s">
        <v>289</v>
      </c>
      <c r="R2806" t="s">
        <v>283</v>
      </c>
      <c r="T2806" t="s">
        <v>290</v>
      </c>
      <c r="U2806" t="s">
        <v>9755</v>
      </c>
      <c r="V2806">
        <v>4</v>
      </c>
      <c r="W2806">
        <v>16</v>
      </c>
      <c r="X2806" t="s">
        <v>218</v>
      </c>
      <c r="Z2806" t="s">
        <v>219</v>
      </c>
      <c r="AC2806">
        <v>0</v>
      </c>
      <c r="AE2806">
        <v>0</v>
      </c>
      <c r="AI2806" t="s">
        <v>220</v>
      </c>
      <c r="AJ2806" t="s">
        <v>221</v>
      </c>
      <c r="AK2806" s="15">
        <v>29112</v>
      </c>
      <c r="AL2806">
        <v>8321.25</v>
      </c>
      <c r="AM2806">
        <f t="shared" si="129"/>
        <v>66</v>
      </c>
      <c r="AN2806" t="str">
        <f t="shared" si="130"/>
        <v>64-68</v>
      </c>
      <c r="AO2806" t="str">
        <f t="shared" si="131"/>
        <v>8.000 a 9.999</v>
      </c>
    </row>
    <row r="2807" spans="1:41" x14ac:dyDescent="0.25">
      <c r="A2807" t="s">
        <v>9374</v>
      </c>
      <c r="B2807" t="s">
        <v>239</v>
      </c>
      <c r="C2807">
        <v>1453160</v>
      </c>
      <c r="D2807">
        <v>99230801615</v>
      </c>
      <c r="E2807" t="s">
        <v>9375</v>
      </c>
      <c r="F2807" t="s">
        <v>209</v>
      </c>
      <c r="G2807" t="s">
        <v>9376</v>
      </c>
      <c r="H2807" t="s">
        <v>225</v>
      </c>
      <c r="I2807" t="s">
        <v>212</v>
      </c>
      <c r="K2807" t="s">
        <v>213</v>
      </c>
      <c r="L2807" t="s">
        <v>577</v>
      </c>
      <c r="M2807">
        <v>498</v>
      </c>
      <c r="N2807" t="s">
        <v>423</v>
      </c>
      <c r="O2807" t="s">
        <v>244</v>
      </c>
      <c r="P2807">
        <v>211</v>
      </c>
      <c r="Q2807" t="s">
        <v>245</v>
      </c>
      <c r="R2807" t="s">
        <v>244</v>
      </c>
      <c r="T2807" t="s">
        <v>252</v>
      </c>
      <c r="U2807" t="s">
        <v>9754</v>
      </c>
      <c r="V2807">
        <v>4</v>
      </c>
      <c r="W2807">
        <v>13</v>
      </c>
      <c r="X2807" t="s">
        <v>218</v>
      </c>
      <c r="Z2807" t="s">
        <v>219</v>
      </c>
      <c r="AC2807">
        <v>0</v>
      </c>
      <c r="AE2807">
        <v>0</v>
      </c>
      <c r="AI2807" t="s">
        <v>220</v>
      </c>
      <c r="AJ2807" t="s">
        <v>221</v>
      </c>
      <c r="AK2807" s="15">
        <v>38119</v>
      </c>
      <c r="AL2807">
        <v>10869.9</v>
      </c>
      <c r="AM2807">
        <f t="shared" si="129"/>
        <v>48</v>
      </c>
      <c r="AN2807" t="str">
        <f t="shared" si="130"/>
        <v>44-48</v>
      </c>
      <c r="AO2807" t="str">
        <f t="shared" si="131"/>
        <v>10.000 a 11.999</v>
      </c>
    </row>
    <row r="2808" spans="1:41" x14ac:dyDescent="0.25">
      <c r="A2808" t="s">
        <v>9377</v>
      </c>
      <c r="B2808" t="s">
        <v>239</v>
      </c>
      <c r="C2808">
        <v>1854693</v>
      </c>
      <c r="D2808">
        <v>84690887187</v>
      </c>
      <c r="E2808" t="s">
        <v>9378</v>
      </c>
      <c r="F2808" t="s">
        <v>209</v>
      </c>
      <c r="G2808" t="s">
        <v>9379</v>
      </c>
      <c r="H2808" t="s">
        <v>225</v>
      </c>
      <c r="I2808" t="s">
        <v>212</v>
      </c>
      <c r="K2808" t="s">
        <v>519</v>
      </c>
      <c r="M2808">
        <v>211</v>
      </c>
      <c r="N2808" t="s">
        <v>245</v>
      </c>
      <c r="O2808" t="s">
        <v>244</v>
      </c>
      <c r="P2808">
        <v>211</v>
      </c>
      <c r="Q2808" t="s">
        <v>245</v>
      </c>
      <c r="R2808" t="s">
        <v>244</v>
      </c>
      <c r="T2808" t="s">
        <v>217</v>
      </c>
      <c r="U2808" t="s">
        <v>9756</v>
      </c>
      <c r="V2808">
        <v>3</v>
      </c>
      <c r="W2808">
        <v>8</v>
      </c>
      <c r="X2808" t="s">
        <v>218</v>
      </c>
      <c r="Z2808" t="s">
        <v>219</v>
      </c>
      <c r="AC2808">
        <v>0</v>
      </c>
      <c r="AE2808">
        <v>0</v>
      </c>
      <c r="AI2808" t="s">
        <v>220</v>
      </c>
      <c r="AJ2808" t="s">
        <v>221</v>
      </c>
      <c r="AK2808" s="15">
        <v>40617</v>
      </c>
      <c r="AL2808">
        <v>8258.7099999999991</v>
      </c>
      <c r="AM2808">
        <f t="shared" si="129"/>
        <v>44</v>
      </c>
      <c r="AN2808" t="str">
        <f t="shared" si="130"/>
        <v>44-48</v>
      </c>
      <c r="AO2808" t="str">
        <f t="shared" si="131"/>
        <v>8.000 a 9.999</v>
      </c>
    </row>
    <row r="2809" spans="1:41" x14ac:dyDescent="0.25">
      <c r="A2809" t="s">
        <v>9380</v>
      </c>
      <c r="B2809" t="s">
        <v>239</v>
      </c>
      <c r="C2809">
        <v>2426923</v>
      </c>
      <c r="D2809">
        <v>90914350625</v>
      </c>
      <c r="E2809" t="s">
        <v>5525</v>
      </c>
      <c r="F2809" t="s">
        <v>233</v>
      </c>
      <c r="G2809" t="s">
        <v>9381</v>
      </c>
      <c r="H2809" t="s">
        <v>211</v>
      </c>
      <c r="I2809" t="s">
        <v>212</v>
      </c>
      <c r="K2809" t="s">
        <v>213</v>
      </c>
      <c r="M2809">
        <v>498</v>
      </c>
      <c r="N2809" t="s">
        <v>423</v>
      </c>
      <c r="O2809" t="s">
        <v>244</v>
      </c>
      <c r="P2809">
        <v>211</v>
      </c>
      <c r="Q2809" t="s">
        <v>245</v>
      </c>
      <c r="R2809" t="s">
        <v>244</v>
      </c>
      <c r="T2809" t="s">
        <v>290</v>
      </c>
      <c r="U2809" t="s">
        <v>9755</v>
      </c>
      <c r="V2809">
        <v>2</v>
      </c>
      <c r="W2809">
        <v>4</v>
      </c>
      <c r="X2809" t="s">
        <v>218</v>
      </c>
      <c r="Z2809" t="s">
        <v>219</v>
      </c>
      <c r="AC2809">
        <v>0</v>
      </c>
      <c r="AE2809">
        <v>0</v>
      </c>
      <c r="AI2809" t="s">
        <v>220</v>
      </c>
      <c r="AJ2809" t="s">
        <v>221</v>
      </c>
      <c r="AK2809" s="15">
        <v>43026</v>
      </c>
      <c r="AL2809">
        <v>10914.25</v>
      </c>
      <c r="AM2809">
        <f t="shared" si="129"/>
        <v>48</v>
      </c>
      <c r="AN2809" t="str">
        <f t="shared" si="130"/>
        <v>44-48</v>
      </c>
      <c r="AO2809" t="str">
        <f t="shared" si="131"/>
        <v>10.000 a 11.999</v>
      </c>
    </row>
    <row r="2810" spans="1:41" x14ac:dyDescent="0.25">
      <c r="A2810" t="s">
        <v>9382</v>
      </c>
      <c r="B2810" t="s">
        <v>239</v>
      </c>
      <c r="C2810">
        <v>1123451</v>
      </c>
      <c r="D2810">
        <v>21100594604</v>
      </c>
      <c r="E2810" t="s">
        <v>9383</v>
      </c>
      <c r="F2810" t="s">
        <v>209</v>
      </c>
      <c r="G2810" t="s">
        <v>9384</v>
      </c>
      <c r="H2810" t="s">
        <v>211</v>
      </c>
      <c r="I2810" t="s">
        <v>212</v>
      </c>
      <c r="K2810" t="s">
        <v>213</v>
      </c>
      <c r="L2810" t="s">
        <v>235</v>
      </c>
      <c r="M2810">
        <v>765</v>
      </c>
      <c r="N2810" t="s">
        <v>1059</v>
      </c>
      <c r="O2810" t="s">
        <v>283</v>
      </c>
      <c r="P2810">
        <v>746</v>
      </c>
      <c r="Q2810" t="s">
        <v>289</v>
      </c>
      <c r="R2810" t="s">
        <v>283</v>
      </c>
      <c r="T2810" t="s">
        <v>230</v>
      </c>
      <c r="U2810" t="s">
        <v>9756</v>
      </c>
      <c r="V2810">
        <v>4</v>
      </c>
      <c r="W2810">
        <v>16</v>
      </c>
      <c r="X2810" t="s">
        <v>218</v>
      </c>
      <c r="Z2810" t="s">
        <v>219</v>
      </c>
      <c r="AC2810">
        <v>0</v>
      </c>
      <c r="AE2810">
        <v>0</v>
      </c>
      <c r="AI2810" t="s">
        <v>220</v>
      </c>
      <c r="AJ2810" t="s">
        <v>221</v>
      </c>
      <c r="AK2810" s="15">
        <v>34690</v>
      </c>
      <c r="AL2810">
        <v>21913.24</v>
      </c>
      <c r="AM2810">
        <f t="shared" si="129"/>
        <v>68</v>
      </c>
      <c r="AN2810" t="str">
        <f t="shared" si="130"/>
        <v>64-68</v>
      </c>
      <c r="AO2810" t="str">
        <f t="shared" si="131"/>
        <v>20.000 ou mais</v>
      </c>
    </row>
    <row r="2811" spans="1:41" x14ac:dyDescent="0.25">
      <c r="A2811" t="s">
        <v>9385</v>
      </c>
      <c r="B2811" t="s">
        <v>207</v>
      </c>
      <c r="C2811">
        <v>1672842</v>
      </c>
      <c r="D2811">
        <v>8732174624</v>
      </c>
      <c r="E2811" t="s">
        <v>7240</v>
      </c>
      <c r="F2811" t="s">
        <v>233</v>
      </c>
      <c r="G2811" t="s">
        <v>9386</v>
      </c>
      <c r="H2811" t="s">
        <v>287</v>
      </c>
      <c r="I2811" t="s">
        <v>212</v>
      </c>
      <c r="K2811" t="s">
        <v>213</v>
      </c>
      <c r="L2811" t="s">
        <v>261</v>
      </c>
      <c r="M2811">
        <v>851</v>
      </c>
      <c r="N2811" t="s">
        <v>9387</v>
      </c>
      <c r="O2811" t="s">
        <v>215</v>
      </c>
      <c r="P2811">
        <v>403</v>
      </c>
      <c r="Q2811" t="s">
        <v>435</v>
      </c>
      <c r="R2811" t="s">
        <v>215</v>
      </c>
      <c r="T2811" t="s">
        <v>230</v>
      </c>
      <c r="U2811" t="s">
        <v>9755</v>
      </c>
      <c r="V2811">
        <v>4</v>
      </c>
      <c r="W2811">
        <v>10</v>
      </c>
      <c r="X2811" t="s">
        <v>218</v>
      </c>
      <c r="Z2811" t="s">
        <v>219</v>
      </c>
      <c r="AC2811">
        <v>0</v>
      </c>
      <c r="AE2811">
        <v>0</v>
      </c>
      <c r="AI2811" t="s">
        <v>220</v>
      </c>
      <c r="AJ2811" t="s">
        <v>221</v>
      </c>
      <c r="AK2811" s="15">
        <v>39835</v>
      </c>
      <c r="AL2811">
        <v>6047.64</v>
      </c>
      <c r="AM2811">
        <f t="shared" si="129"/>
        <v>35</v>
      </c>
      <c r="AN2811" t="str">
        <f t="shared" si="130"/>
        <v>34-38</v>
      </c>
      <c r="AO2811" t="str">
        <f t="shared" si="131"/>
        <v>6.000 a 7.999</v>
      </c>
    </row>
    <row r="2812" spans="1:41" x14ac:dyDescent="0.25">
      <c r="A2812" t="s">
        <v>9388</v>
      </c>
      <c r="B2812" t="s">
        <v>239</v>
      </c>
      <c r="C2812">
        <v>2328351</v>
      </c>
      <c r="D2812">
        <v>1069343170</v>
      </c>
      <c r="E2812" t="s">
        <v>9389</v>
      </c>
      <c r="F2812" t="s">
        <v>233</v>
      </c>
      <c r="G2812" t="s">
        <v>9390</v>
      </c>
      <c r="H2812" t="s">
        <v>211</v>
      </c>
      <c r="I2812" t="s">
        <v>212</v>
      </c>
      <c r="K2812" t="s">
        <v>645</v>
      </c>
      <c r="M2812">
        <v>746</v>
      </c>
      <c r="N2812" t="s">
        <v>289</v>
      </c>
      <c r="O2812" t="s">
        <v>283</v>
      </c>
      <c r="P2812">
        <v>746</v>
      </c>
      <c r="Q2812" t="s">
        <v>289</v>
      </c>
      <c r="R2812" t="s">
        <v>283</v>
      </c>
      <c r="T2812" t="s">
        <v>252</v>
      </c>
      <c r="U2812" t="s">
        <v>9755</v>
      </c>
      <c r="V2812">
        <v>4</v>
      </c>
      <c r="W2812">
        <v>5</v>
      </c>
      <c r="X2812" t="s">
        <v>381</v>
      </c>
      <c r="Z2812" t="s">
        <v>219</v>
      </c>
      <c r="AB2812" t="s">
        <v>382</v>
      </c>
      <c r="AC2812">
        <v>0</v>
      </c>
      <c r="AE2812">
        <v>26443</v>
      </c>
      <c r="AF2812" t="s">
        <v>383</v>
      </c>
      <c r="AG2812" t="s">
        <v>5381</v>
      </c>
      <c r="AH2812" t="s">
        <v>219</v>
      </c>
      <c r="AI2812" t="s">
        <v>220</v>
      </c>
      <c r="AJ2812" t="s">
        <v>221</v>
      </c>
      <c r="AK2812" s="15">
        <v>42577</v>
      </c>
      <c r="AL2812">
        <v>3998.03</v>
      </c>
      <c r="AM2812">
        <f t="shared" si="129"/>
        <v>36</v>
      </c>
      <c r="AN2812" t="str">
        <f t="shared" si="130"/>
        <v>34-38</v>
      </c>
      <c r="AO2812" t="str">
        <f t="shared" si="131"/>
        <v>2.000 a 3.999</v>
      </c>
    </row>
    <row r="2813" spans="1:41" x14ac:dyDescent="0.25">
      <c r="A2813" t="s">
        <v>9391</v>
      </c>
      <c r="B2813" t="s">
        <v>239</v>
      </c>
      <c r="C2813">
        <v>1905362</v>
      </c>
      <c r="D2813">
        <v>8601013635</v>
      </c>
      <c r="E2813" t="s">
        <v>4063</v>
      </c>
      <c r="F2813" t="s">
        <v>233</v>
      </c>
      <c r="G2813" t="s">
        <v>9392</v>
      </c>
      <c r="H2813" t="s">
        <v>225</v>
      </c>
      <c r="I2813" t="s">
        <v>212</v>
      </c>
      <c r="K2813" t="s">
        <v>213</v>
      </c>
      <c r="M2813">
        <v>771</v>
      </c>
      <c r="N2813" t="s">
        <v>303</v>
      </c>
      <c r="O2813" t="s">
        <v>283</v>
      </c>
      <c r="P2813">
        <v>746</v>
      </c>
      <c r="Q2813" t="s">
        <v>289</v>
      </c>
      <c r="R2813" t="s">
        <v>283</v>
      </c>
      <c r="T2813" t="s">
        <v>217</v>
      </c>
      <c r="U2813" t="s">
        <v>9755</v>
      </c>
      <c r="V2813">
        <v>4</v>
      </c>
      <c r="W2813">
        <v>8</v>
      </c>
      <c r="X2813" t="s">
        <v>218</v>
      </c>
      <c r="Z2813" t="s">
        <v>219</v>
      </c>
      <c r="AC2813">
        <v>0</v>
      </c>
      <c r="AE2813">
        <v>0</v>
      </c>
      <c r="AI2813" t="s">
        <v>220</v>
      </c>
      <c r="AJ2813" t="s">
        <v>291</v>
      </c>
      <c r="AK2813" s="15">
        <v>40898</v>
      </c>
      <c r="AL2813">
        <v>5739.87</v>
      </c>
      <c r="AM2813">
        <f t="shared" si="129"/>
        <v>33</v>
      </c>
      <c r="AN2813" t="str">
        <f t="shared" si="130"/>
        <v>29-33</v>
      </c>
      <c r="AO2813" t="str">
        <f t="shared" si="131"/>
        <v>4.000 a 5.999</v>
      </c>
    </row>
    <row r="2814" spans="1:41" x14ac:dyDescent="0.25">
      <c r="A2814" t="s">
        <v>9393</v>
      </c>
      <c r="B2814" t="s">
        <v>239</v>
      </c>
      <c r="C2814">
        <v>3311280</v>
      </c>
      <c r="D2814">
        <v>11160048606</v>
      </c>
      <c r="E2814" t="s">
        <v>9394</v>
      </c>
      <c r="F2814" t="s">
        <v>233</v>
      </c>
      <c r="G2814" t="s">
        <v>9395</v>
      </c>
      <c r="H2814" t="s">
        <v>211</v>
      </c>
      <c r="I2814" t="s">
        <v>212</v>
      </c>
      <c r="K2814" t="s">
        <v>213</v>
      </c>
      <c r="M2814">
        <v>752</v>
      </c>
      <c r="N2814" t="s">
        <v>1306</v>
      </c>
      <c r="O2814" t="s">
        <v>283</v>
      </c>
      <c r="P2814">
        <v>179</v>
      </c>
      <c r="Q2814" t="s">
        <v>380</v>
      </c>
      <c r="R2814" t="s">
        <v>283</v>
      </c>
      <c r="T2814" t="s">
        <v>327</v>
      </c>
      <c r="U2814" t="s">
        <v>9755</v>
      </c>
      <c r="V2814">
        <v>1</v>
      </c>
      <c r="W2814">
        <v>1</v>
      </c>
      <c r="X2814" t="s">
        <v>218</v>
      </c>
      <c r="Z2814" t="s">
        <v>219</v>
      </c>
      <c r="AC2814">
        <v>0</v>
      </c>
      <c r="AE2814">
        <v>0</v>
      </c>
      <c r="AI2814" t="s">
        <v>220</v>
      </c>
      <c r="AJ2814" t="s">
        <v>221</v>
      </c>
      <c r="AK2814" s="15">
        <v>44837</v>
      </c>
      <c r="AL2814">
        <v>3181.04</v>
      </c>
      <c r="AM2814">
        <f t="shared" si="129"/>
        <v>26</v>
      </c>
      <c r="AN2814" t="str">
        <f t="shared" si="130"/>
        <v>24-28</v>
      </c>
      <c r="AO2814" t="str">
        <f t="shared" si="131"/>
        <v>2.000 a 3.999</v>
      </c>
    </row>
    <row r="2815" spans="1:41" x14ac:dyDescent="0.25">
      <c r="A2815" t="s">
        <v>9396</v>
      </c>
      <c r="B2815" t="s">
        <v>207</v>
      </c>
      <c r="C2815">
        <v>1067111</v>
      </c>
      <c r="D2815">
        <v>5894579694</v>
      </c>
      <c r="E2815" t="s">
        <v>9397</v>
      </c>
      <c r="F2815" t="s">
        <v>233</v>
      </c>
      <c r="G2815" t="s">
        <v>9398</v>
      </c>
      <c r="H2815" t="s">
        <v>225</v>
      </c>
      <c r="I2815" t="s">
        <v>212</v>
      </c>
      <c r="K2815" t="s">
        <v>317</v>
      </c>
      <c r="M2815">
        <v>723</v>
      </c>
      <c r="N2815" t="s">
        <v>1032</v>
      </c>
      <c r="O2815" t="s">
        <v>215</v>
      </c>
      <c r="P2815">
        <v>585</v>
      </c>
      <c r="Q2815" t="s">
        <v>1033</v>
      </c>
      <c r="R2815" t="s">
        <v>215</v>
      </c>
      <c r="T2815" t="s">
        <v>217</v>
      </c>
      <c r="U2815" t="s">
        <v>9755</v>
      </c>
      <c r="V2815">
        <v>4</v>
      </c>
      <c r="W2815">
        <v>6</v>
      </c>
      <c r="X2815" t="s">
        <v>218</v>
      </c>
      <c r="Z2815" t="s">
        <v>219</v>
      </c>
      <c r="AC2815">
        <v>0</v>
      </c>
      <c r="AE2815">
        <v>0</v>
      </c>
      <c r="AI2815" t="s">
        <v>220</v>
      </c>
      <c r="AJ2815" t="s">
        <v>221</v>
      </c>
      <c r="AK2815" s="15">
        <v>41691</v>
      </c>
      <c r="AL2815">
        <v>4320.12</v>
      </c>
      <c r="AM2815">
        <f t="shared" si="129"/>
        <v>41</v>
      </c>
      <c r="AN2815" t="str">
        <f t="shared" si="130"/>
        <v>39-43</v>
      </c>
      <c r="AO2815" t="str">
        <f t="shared" si="131"/>
        <v>4.000 a 5.999</v>
      </c>
    </row>
    <row r="2816" spans="1:41" x14ac:dyDescent="0.25">
      <c r="A2816" t="s">
        <v>9399</v>
      </c>
      <c r="B2816" t="s">
        <v>207</v>
      </c>
      <c r="C2816">
        <v>2337677</v>
      </c>
      <c r="D2816">
        <v>9404021652</v>
      </c>
      <c r="E2816" t="s">
        <v>9400</v>
      </c>
      <c r="F2816" t="s">
        <v>233</v>
      </c>
      <c r="G2816" t="s">
        <v>9401</v>
      </c>
      <c r="H2816" t="s">
        <v>225</v>
      </c>
      <c r="I2816" t="s">
        <v>212</v>
      </c>
      <c r="K2816" t="s">
        <v>213</v>
      </c>
      <c r="M2816">
        <v>416</v>
      </c>
      <c r="N2816" t="s">
        <v>4286</v>
      </c>
      <c r="O2816" t="s">
        <v>215</v>
      </c>
      <c r="P2816">
        <v>414</v>
      </c>
      <c r="Q2816" t="s">
        <v>587</v>
      </c>
      <c r="R2816" t="s">
        <v>215</v>
      </c>
      <c r="S2816" t="s">
        <v>9402</v>
      </c>
      <c r="T2816" t="s">
        <v>327</v>
      </c>
      <c r="U2816" t="s">
        <v>9755</v>
      </c>
      <c r="V2816">
        <v>3</v>
      </c>
      <c r="W2816">
        <v>5</v>
      </c>
      <c r="X2816" t="s">
        <v>218</v>
      </c>
      <c r="Z2816" t="s">
        <v>219</v>
      </c>
      <c r="AC2816">
        <v>0</v>
      </c>
      <c r="AE2816">
        <v>0</v>
      </c>
      <c r="AI2816" t="s">
        <v>220</v>
      </c>
      <c r="AJ2816" t="s">
        <v>221</v>
      </c>
      <c r="AK2816" s="15">
        <v>42618</v>
      </c>
      <c r="AL2816">
        <v>3078.37</v>
      </c>
      <c r="AM2816">
        <f t="shared" si="129"/>
        <v>31</v>
      </c>
      <c r="AN2816" t="str">
        <f t="shared" si="130"/>
        <v>29-33</v>
      </c>
      <c r="AO2816" t="str">
        <f t="shared" si="131"/>
        <v>2.000 a 3.999</v>
      </c>
    </row>
    <row r="2817" spans="1:41" x14ac:dyDescent="0.25">
      <c r="A2817" t="s">
        <v>9403</v>
      </c>
      <c r="B2817" t="s">
        <v>207</v>
      </c>
      <c r="C2817">
        <v>1964194</v>
      </c>
      <c r="D2817">
        <v>8274561660</v>
      </c>
      <c r="E2817" t="s">
        <v>9404</v>
      </c>
      <c r="F2817" t="s">
        <v>233</v>
      </c>
      <c r="G2817" t="s">
        <v>9405</v>
      </c>
      <c r="H2817" t="s">
        <v>225</v>
      </c>
      <c r="I2817" t="s">
        <v>212</v>
      </c>
      <c r="K2817" t="s">
        <v>213</v>
      </c>
      <c r="M2817">
        <v>684</v>
      </c>
      <c r="N2817" t="s">
        <v>944</v>
      </c>
      <c r="O2817" t="s">
        <v>215</v>
      </c>
      <c r="P2817">
        <v>59</v>
      </c>
      <c r="Q2817" t="s">
        <v>251</v>
      </c>
      <c r="R2817" t="s">
        <v>215</v>
      </c>
      <c r="T2817" t="s">
        <v>230</v>
      </c>
      <c r="U2817" t="s">
        <v>9756</v>
      </c>
      <c r="V2817">
        <v>4</v>
      </c>
      <c r="W2817">
        <v>7</v>
      </c>
      <c r="X2817" t="s">
        <v>218</v>
      </c>
      <c r="Z2817" t="s">
        <v>219</v>
      </c>
      <c r="AC2817">
        <v>0</v>
      </c>
      <c r="AE2817">
        <v>0</v>
      </c>
      <c r="AI2817" t="s">
        <v>220</v>
      </c>
      <c r="AJ2817" t="s">
        <v>221</v>
      </c>
      <c r="AK2817" s="15">
        <v>41148</v>
      </c>
      <c r="AL2817">
        <v>8966.61</v>
      </c>
      <c r="AM2817">
        <f t="shared" si="129"/>
        <v>34</v>
      </c>
      <c r="AN2817" t="str">
        <f t="shared" si="130"/>
        <v>34-38</v>
      </c>
      <c r="AO2817" t="str">
        <f t="shared" si="131"/>
        <v>8.000 a 9.999</v>
      </c>
    </row>
    <row r="2818" spans="1:41" x14ac:dyDescent="0.25">
      <c r="A2818" t="s">
        <v>9406</v>
      </c>
      <c r="B2818" t="s">
        <v>207</v>
      </c>
      <c r="C2818">
        <v>413486</v>
      </c>
      <c r="D2818">
        <v>30180074687</v>
      </c>
      <c r="E2818" t="s">
        <v>9407</v>
      </c>
      <c r="F2818" t="s">
        <v>233</v>
      </c>
      <c r="G2818" t="s">
        <v>9408</v>
      </c>
      <c r="H2818" t="s">
        <v>211</v>
      </c>
      <c r="I2818" t="s">
        <v>212</v>
      </c>
      <c r="K2818" t="s">
        <v>213</v>
      </c>
      <c r="L2818" t="s">
        <v>8740</v>
      </c>
      <c r="M2818">
        <v>71</v>
      </c>
      <c r="N2818" t="s">
        <v>498</v>
      </c>
      <c r="O2818" t="s">
        <v>215</v>
      </c>
      <c r="P2818">
        <v>59</v>
      </c>
      <c r="Q2818" t="s">
        <v>251</v>
      </c>
      <c r="R2818" t="s">
        <v>215</v>
      </c>
      <c r="T2818" t="s">
        <v>252</v>
      </c>
      <c r="U2818" t="s">
        <v>9755</v>
      </c>
      <c r="V2818">
        <v>3</v>
      </c>
      <c r="W2818">
        <v>16</v>
      </c>
      <c r="X2818" t="s">
        <v>218</v>
      </c>
      <c r="Z2818" t="s">
        <v>219</v>
      </c>
      <c r="AC2818">
        <v>0</v>
      </c>
      <c r="AE2818">
        <v>0</v>
      </c>
      <c r="AI2818" t="s">
        <v>220</v>
      </c>
      <c r="AJ2818" t="s">
        <v>221</v>
      </c>
      <c r="AK2818" s="15">
        <v>33182</v>
      </c>
      <c r="AL2818">
        <v>8084.74</v>
      </c>
      <c r="AM2818">
        <f t="shared" si="129"/>
        <v>66</v>
      </c>
      <c r="AN2818" t="str">
        <f t="shared" si="130"/>
        <v>64-68</v>
      </c>
      <c r="AO2818" t="str">
        <f t="shared" si="131"/>
        <v>8.000 a 9.999</v>
      </c>
    </row>
    <row r="2819" spans="1:41" x14ac:dyDescent="0.25">
      <c r="A2819" t="s">
        <v>9409</v>
      </c>
      <c r="B2819" t="s">
        <v>239</v>
      </c>
      <c r="C2819">
        <v>1123443</v>
      </c>
      <c r="D2819">
        <v>62995812634</v>
      </c>
      <c r="E2819" t="s">
        <v>9410</v>
      </c>
      <c r="F2819" t="s">
        <v>233</v>
      </c>
      <c r="G2819" t="s">
        <v>9411</v>
      </c>
      <c r="H2819" t="s">
        <v>225</v>
      </c>
      <c r="I2819" t="s">
        <v>212</v>
      </c>
      <c r="K2819" t="s">
        <v>213</v>
      </c>
      <c r="L2819" t="s">
        <v>9412</v>
      </c>
      <c r="M2819">
        <v>771</v>
      </c>
      <c r="N2819" t="s">
        <v>303</v>
      </c>
      <c r="O2819" t="s">
        <v>283</v>
      </c>
      <c r="P2819">
        <v>746</v>
      </c>
      <c r="Q2819" t="s">
        <v>289</v>
      </c>
      <c r="R2819" t="s">
        <v>283</v>
      </c>
      <c r="T2819" t="s">
        <v>230</v>
      </c>
      <c r="U2819" t="s">
        <v>9756</v>
      </c>
      <c r="V2819">
        <v>4</v>
      </c>
      <c r="W2819">
        <v>16</v>
      </c>
      <c r="X2819" t="s">
        <v>218</v>
      </c>
      <c r="Z2819" t="s">
        <v>219</v>
      </c>
      <c r="AC2819">
        <v>0</v>
      </c>
      <c r="AE2819">
        <v>0</v>
      </c>
      <c r="AI2819" t="s">
        <v>220</v>
      </c>
      <c r="AJ2819" t="s">
        <v>221</v>
      </c>
      <c r="AK2819" s="15">
        <v>34703</v>
      </c>
      <c r="AL2819">
        <v>33918</v>
      </c>
      <c r="AM2819">
        <f t="shared" ref="AM2819:AM2882" si="132">(YEAR($AR$3))-YEAR(E2819)</f>
        <v>60</v>
      </c>
      <c r="AN2819" t="str">
        <f t="shared" ref="AN2819:AN2882" si="133">VLOOKUP(AM2819,$AT$3:$AU$14,2,1)</f>
        <v>59-63</v>
      </c>
      <c r="AO2819" t="str">
        <f t="shared" ref="AO2819:AO2882" si="134">VLOOKUP(AL2819,$AV$3:$AW$13,2,1)</f>
        <v>20.000 ou mais</v>
      </c>
    </row>
    <row r="2820" spans="1:41" x14ac:dyDescent="0.25">
      <c r="A2820" t="s">
        <v>9413</v>
      </c>
      <c r="B2820" t="s">
        <v>207</v>
      </c>
      <c r="C2820">
        <v>3735926</v>
      </c>
      <c r="D2820">
        <v>8191410621</v>
      </c>
      <c r="E2820" t="s">
        <v>9414</v>
      </c>
      <c r="F2820" t="s">
        <v>233</v>
      </c>
      <c r="G2820" t="s">
        <v>9415</v>
      </c>
      <c r="H2820" t="s">
        <v>225</v>
      </c>
      <c r="I2820" t="s">
        <v>212</v>
      </c>
      <c r="K2820" t="s">
        <v>213</v>
      </c>
      <c r="M2820">
        <v>886</v>
      </c>
      <c r="N2820" t="s">
        <v>2450</v>
      </c>
      <c r="O2820" t="s">
        <v>215</v>
      </c>
      <c r="P2820">
        <v>585</v>
      </c>
      <c r="Q2820" t="s">
        <v>1033</v>
      </c>
      <c r="R2820" t="s">
        <v>215</v>
      </c>
      <c r="S2820" t="s">
        <v>1019</v>
      </c>
      <c r="T2820" t="s">
        <v>230</v>
      </c>
      <c r="U2820" t="s">
        <v>9755</v>
      </c>
      <c r="V2820">
        <v>4</v>
      </c>
      <c r="W2820">
        <v>6</v>
      </c>
      <c r="X2820" t="s">
        <v>218</v>
      </c>
      <c r="Z2820" t="s">
        <v>219</v>
      </c>
      <c r="AC2820">
        <v>0</v>
      </c>
      <c r="AE2820">
        <v>0</v>
      </c>
      <c r="AI2820" t="s">
        <v>220</v>
      </c>
      <c r="AJ2820" t="s">
        <v>221</v>
      </c>
      <c r="AK2820" s="15">
        <v>41764</v>
      </c>
      <c r="AL2820">
        <v>5322.04</v>
      </c>
      <c r="AM2820">
        <f t="shared" si="132"/>
        <v>34</v>
      </c>
      <c r="AN2820" t="str">
        <f t="shared" si="133"/>
        <v>34-38</v>
      </c>
      <c r="AO2820" t="str">
        <f t="shared" si="134"/>
        <v>4.000 a 5.999</v>
      </c>
    </row>
    <row r="2821" spans="1:41" x14ac:dyDescent="0.25">
      <c r="A2821" t="s">
        <v>9416</v>
      </c>
      <c r="B2821" t="s">
        <v>207</v>
      </c>
      <c r="C2821">
        <v>2115600</v>
      </c>
      <c r="D2821">
        <v>6726689632</v>
      </c>
      <c r="E2821" t="s">
        <v>5550</v>
      </c>
      <c r="F2821" t="s">
        <v>233</v>
      </c>
      <c r="G2821" t="s">
        <v>9417</v>
      </c>
      <c r="H2821" t="s">
        <v>211</v>
      </c>
      <c r="I2821" t="s">
        <v>212</v>
      </c>
      <c r="K2821" t="s">
        <v>213</v>
      </c>
      <c r="M2821">
        <v>791</v>
      </c>
      <c r="N2821" t="s">
        <v>433</v>
      </c>
      <c r="O2821" t="s">
        <v>434</v>
      </c>
      <c r="P2821">
        <v>403</v>
      </c>
      <c r="Q2821" t="s">
        <v>435</v>
      </c>
      <c r="R2821" t="s">
        <v>215</v>
      </c>
      <c r="T2821" t="s">
        <v>252</v>
      </c>
      <c r="U2821" t="s">
        <v>9755</v>
      </c>
      <c r="V2821">
        <v>4</v>
      </c>
      <c r="W2821">
        <v>6</v>
      </c>
      <c r="X2821" t="s">
        <v>218</v>
      </c>
      <c r="Z2821" t="s">
        <v>219</v>
      </c>
      <c r="AC2821">
        <v>0</v>
      </c>
      <c r="AE2821">
        <v>0</v>
      </c>
      <c r="AI2821" t="s">
        <v>220</v>
      </c>
      <c r="AJ2821" t="s">
        <v>221</v>
      </c>
      <c r="AK2821" s="15">
        <v>41754</v>
      </c>
      <c r="AL2821">
        <v>4153.96</v>
      </c>
      <c r="AM2821">
        <f t="shared" si="132"/>
        <v>37</v>
      </c>
      <c r="AN2821" t="str">
        <f t="shared" si="133"/>
        <v>34-38</v>
      </c>
      <c r="AO2821" t="str">
        <f t="shared" si="134"/>
        <v>4.000 a 5.999</v>
      </c>
    </row>
    <row r="2822" spans="1:41" x14ac:dyDescent="0.25">
      <c r="A2822" t="s">
        <v>9418</v>
      </c>
      <c r="B2822" t="s">
        <v>207</v>
      </c>
      <c r="C2822">
        <v>412677</v>
      </c>
      <c r="D2822">
        <v>28845056600</v>
      </c>
      <c r="E2822" t="s">
        <v>9419</v>
      </c>
      <c r="F2822" t="s">
        <v>233</v>
      </c>
      <c r="G2822" t="s">
        <v>9420</v>
      </c>
      <c r="H2822" t="s">
        <v>335</v>
      </c>
      <c r="I2822" t="s">
        <v>212</v>
      </c>
      <c r="K2822" t="s">
        <v>213</v>
      </c>
      <c r="L2822" t="s">
        <v>261</v>
      </c>
      <c r="M2822">
        <v>135</v>
      </c>
      <c r="N2822" t="s">
        <v>4061</v>
      </c>
      <c r="O2822" t="s">
        <v>228</v>
      </c>
      <c r="P2822">
        <v>131</v>
      </c>
      <c r="Q2822" t="s">
        <v>357</v>
      </c>
      <c r="R2822" t="s">
        <v>215</v>
      </c>
      <c r="T2822" t="s">
        <v>499</v>
      </c>
      <c r="U2822" t="s">
        <v>9754</v>
      </c>
      <c r="V2822">
        <v>4</v>
      </c>
      <c r="W2822">
        <v>16</v>
      </c>
      <c r="X2822" t="s">
        <v>218</v>
      </c>
      <c r="Z2822" t="s">
        <v>219</v>
      </c>
      <c r="AC2822">
        <v>0</v>
      </c>
      <c r="AE2822">
        <v>0</v>
      </c>
      <c r="AI2822" t="s">
        <v>220</v>
      </c>
      <c r="AJ2822" t="s">
        <v>221</v>
      </c>
      <c r="AK2822" s="15">
        <v>31455</v>
      </c>
      <c r="AL2822">
        <v>5512.27</v>
      </c>
      <c r="AM2822">
        <f t="shared" si="132"/>
        <v>66</v>
      </c>
      <c r="AN2822" t="str">
        <f t="shared" si="133"/>
        <v>64-68</v>
      </c>
      <c r="AO2822" t="str">
        <f t="shared" si="134"/>
        <v>4.000 a 5.999</v>
      </c>
    </row>
    <row r="2823" spans="1:41" x14ac:dyDescent="0.25">
      <c r="A2823" t="s">
        <v>9421</v>
      </c>
      <c r="B2823" t="s">
        <v>207</v>
      </c>
      <c r="C2823">
        <v>2870424</v>
      </c>
      <c r="D2823">
        <v>8582538600</v>
      </c>
      <c r="E2823" t="s">
        <v>9422</v>
      </c>
      <c r="F2823" t="s">
        <v>233</v>
      </c>
      <c r="G2823" t="s">
        <v>9423</v>
      </c>
      <c r="H2823" t="s">
        <v>211</v>
      </c>
      <c r="I2823" t="s">
        <v>212</v>
      </c>
      <c r="K2823" t="s">
        <v>242</v>
      </c>
      <c r="M2823">
        <v>723</v>
      </c>
      <c r="N2823" t="s">
        <v>1032</v>
      </c>
      <c r="O2823" t="s">
        <v>215</v>
      </c>
      <c r="P2823">
        <v>585</v>
      </c>
      <c r="Q2823" t="s">
        <v>1033</v>
      </c>
      <c r="R2823" t="s">
        <v>215</v>
      </c>
      <c r="T2823" t="s">
        <v>217</v>
      </c>
      <c r="U2823" t="s">
        <v>9754</v>
      </c>
      <c r="V2823">
        <v>4</v>
      </c>
      <c r="W2823">
        <v>8</v>
      </c>
      <c r="X2823" t="s">
        <v>218</v>
      </c>
      <c r="Z2823" t="s">
        <v>219</v>
      </c>
      <c r="AC2823">
        <v>0</v>
      </c>
      <c r="AE2823">
        <v>0</v>
      </c>
      <c r="AI2823" t="s">
        <v>220</v>
      </c>
      <c r="AJ2823" t="s">
        <v>347</v>
      </c>
      <c r="AK2823" s="15">
        <v>40910</v>
      </c>
      <c r="AL2823">
        <v>2780.31</v>
      </c>
      <c r="AM2823">
        <f t="shared" si="132"/>
        <v>34</v>
      </c>
      <c r="AN2823" t="str">
        <f t="shared" si="133"/>
        <v>34-38</v>
      </c>
      <c r="AO2823" t="str">
        <f t="shared" si="134"/>
        <v>2.000 a 3.999</v>
      </c>
    </row>
    <row r="2824" spans="1:41" x14ac:dyDescent="0.25">
      <c r="A2824" t="s">
        <v>9424</v>
      </c>
      <c r="B2824" t="s">
        <v>207</v>
      </c>
      <c r="C2824">
        <v>1423974</v>
      </c>
      <c r="D2824">
        <v>3396826639</v>
      </c>
      <c r="E2824" t="s">
        <v>9425</v>
      </c>
      <c r="F2824" t="s">
        <v>233</v>
      </c>
      <c r="G2824" t="s">
        <v>9426</v>
      </c>
      <c r="H2824" t="s">
        <v>225</v>
      </c>
      <c r="I2824" t="s">
        <v>212</v>
      </c>
      <c r="K2824" t="s">
        <v>213</v>
      </c>
      <c r="M2824">
        <v>335</v>
      </c>
      <c r="N2824" t="s">
        <v>784</v>
      </c>
      <c r="O2824" t="s">
        <v>215</v>
      </c>
      <c r="P2824">
        <v>335</v>
      </c>
      <c r="Q2824" t="s">
        <v>784</v>
      </c>
      <c r="R2824" t="s">
        <v>215</v>
      </c>
      <c r="T2824" t="s">
        <v>217</v>
      </c>
      <c r="U2824" t="s">
        <v>9755</v>
      </c>
      <c r="V2824">
        <v>4</v>
      </c>
      <c r="W2824">
        <v>4</v>
      </c>
      <c r="X2824" t="s">
        <v>218</v>
      </c>
      <c r="Z2824" t="s">
        <v>219</v>
      </c>
      <c r="AC2824">
        <v>0</v>
      </c>
      <c r="AE2824">
        <v>0</v>
      </c>
      <c r="AI2824" t="s">
        <v>220</v>
      </c>
      <c r="AJ2824" t="s">
        <v>221</v>
      </c>
      <c r="AK2824" s="15">
        <v>42989</v>
      </c>
      <c r="AL2824">
        <v>4104.6400000000003</v>
      </c>
      <c r="AM2824">
        <f t="shared" si="132"/>
        <v>45</v>
      </c>
      <c r="AN2824" t="str">
        <f t="shared" si="133"/>
        <v>44-48</v>
      </c>
      <c r="AO2824" t="str">
        <f t="shared" si="134"/>
        <v>4.000 a 5.999</v>
      </c>
    </row>
    <row r="2825" spans="1:41" x14ac:dyDescent="0.25">
      <c r="A2825" t="s">
        <v>9427</v>
      </c>
      <c r="B2825" t="s">
        <v>207</v>
      </c>
      <c r="C2825">
        <v>2065688</v>
      </c>
      <c r="D2825">
        <v>37015045800</v>
      </c>
      <c r="E2825" t="s">
        <v>9428</v>
      </c>
      <c r="F2825" t="s">
        <v>233</v>
      </c>
      <c r="G2825" t="s">
        <v>9429</v>
      </c>
      <c r="H2825" t="s">
        <v>211</v>
      </c>
      <c r="I2825" t="s">
        <v>212</v>
      </c>
      <c r="K2825" t="s">
        <v>317</v>
      </c>
      <c r="M2825">
        <v>32</v>
      </c>
      <c r="N2825" t="s">
        <v>3205</v>
      </c>
      <c r="O2825" t="s">
        <v>215</v>
      </c>
      <c r="P2825">
        <v>29</v>
      </c>
      <c r="Q2825" t="s">
        <v>229</v>
      </c>
      <c r="R2825" t="s">
        <v>215</v>
      </c>
      <c r="S2825" t="s">
        <v>2042</v>
      </c>
      <c r="T2825" t="s">
        <v>217</v>
      </c>
      <c r="U2825" t="s">
        <v>9754</v>
      </c>
      <c r="V2825">
        <v>4</v>
      </c>
      <c r="W2825">
        <v>7</v>
      </c>
      <c r="X2825" t="s">
        <v>218</v>
      </c>
      <c r="Z2825" t="s">
        <v>219</v>
      </c>
      <c r="AC2825">
        <v>0</v>
      </c>
      <c r="AE2825">
        <v>0</v>
      </c>
      <c r="AI2825" t="s">
        <v>220</v>
      </c>
      <c r="AJ2825" t="s">
        <v>221</v>
      </c>
      <c r="AK2825" s="15">
        <v>41570</v>
      </c>
      <c r="AL2825">
        <v>4543.45</v>
      </c>
      <c r="AM2825">
        <f t="shared" si="132"/>
        <v>33</v>
      </c>
      <c r="AN2825" t="str">
        <f t="shared" si="133"/>
        <v>29-33</v>
      </c>
      <c r="AO2825" t="str">
        <f t="shared" si="134"/>
        <v>4.000 a 5.999</v>
      </c>
    </row>
    <row r="2826" spans="1:41" x14ac:dyDescent="0.25">
      <c r="A2826" t="s">
        <v>9430</v>
      </c>
      <c r="B2826" t="s">
        <v>207</v>
      </c>
      <c r="C2826">
        <v>2143804</v>
      </c>
      <c r="D2826">
        <v>7182948664</v>
      </c>
      <c r="E2826" t="s">
        <v>9431</v>
      </c>
      <c r="F2826" t="s">
        <v>233</v>
      </c>
      <c r="G2826" t="s">
        <v>9432</v>
      </c>
      <c r="H2826" t="s">
        <v>225</v>
      </c>
      <c r="I2826" t="s">
        <v>212</v>
      </c>
      <c r="K2826" t="s">
        <v>213</v>
      </c>
      <c r="M2826">
        <v>916</v>
      </c>
      <c r="N2826" t="s">
        <v>9433</v>
      </c>
      <c r="O2826" t="s">
        <v>215</v>
      </c>
      <c r="P2826">
        <v>344</v>
      </c>
      <c r="Q2826" t="s">
        <v>494</v>
      </c>
      <c r="R2826" t="s">
        <v>215</v>
      </c>
      <c r="T2826" t="s">
        <v>217</v>
      </c>
      <c r="U2826" t="s">
        <v>9755</v>
      </c>
      <c r="V2826">
        <v>4</v>
      </c>
      <c r="W2826">
        <v>6</v>
      </c>
      <c r="X2826" t="s">
        <v>218</v>
      </c>
      <c r="Z2826" t="s">
        <v>219</v>
      </c>
      <c r="AC2826">
        <v>0</v>
      </c>
      <c r="AE2826">
        <v>0</v>
      </c>
      <c r="AI2826" t="s">
        <v>220</v>
      </c>
      <c r="AJ2826" t="s">
        <v>221</v>
      </c>
      <c r="AK2826" s="15">
        <v>41852</v>
      </c>
      <c r="AL2826">
        <v>4422.88</v>
      </c>
      <c r="AM2826">
        <f t="shared" si="132"/>
        <v>38</v>
      </c>
      <c r="AN2826" t="str">
        <f t="shared" si="133"/>
        <v>34-38</v>
      </c>
      <c r="AO2826" t="str">
        <f t="shared" si="134"/>
        <v>4.000 a 5.999</v>
      </c>
    </row>
    <row r="2827" spans="1:41" x14ac:dyDescent="0.25">
      <c r="A2827" t="s">
        <v>9434</v>
      </c>
      <c r="B2827" t="s">
        <v>207</v>
      </c>
      <c r="C2827">
        <v>1068898</v>
      </c>
      <c r="D2827">
        <v>8828456671</v>
      </c>
      <c r="E2827" t="s">
        <v>8537</v>
      </c>
      <c r="F2827" t="s">
        <v>233</v>
      </c>
      <c r="G2827" t="s">
        <v>9435</v>
      </c>
      <c r="H2827" t="s">
        <v>211</v>
      </c>
      <c r="I2827" t="s">
        <v>212</v>
      </c>
      <c r="K2827" t="s">
        <v>213</v>
      </c>
      <c r="M2827">
        <v>303</v>
      </c>
      <c r="N2827" t="s">
        <v>9436</v>
      </c>
      <c r="O2827" t="s">
        <v>298</v>
      </c>
      <c r="P2827">
        <v>301</v>
      </c>
      <c r="Q2827" t="s">
        <v>297</v>
      </c>
      <c r="R2827" t="s">
        <v>298</v>
      </c>
      <c r="T2827" t="s">
        <v>252</v>
      </c>
      <c r="U2827" t="s">
        <v>9755</v>
      </c>
      <c r="V2827">
        <v>3</v>
      </c>
      <c r="W2827">
        <v>3</v>
      </c>
      <c r="X2827" t="s">
        <v>218</v>
      </c>
      <c r="Z2827" t="s">
        <v>219</v>
      </c>
      <c r="AC2827">
        <v>26429</v>
      </c>
      <c r="AD2827" t="s">
        <v>9437</v>
      </c>
      <c r="AE2827">
        <v>0</v>
      </c>
      <c r="AI2827" t="s">
        <v>220</v>
      </c>
      <c r="AJ2827" t="s">
        <v>221</v>
      </c>
      <c r="AK2827" s="15">
        <v>44595</v>
      </c>
      <c r="AL2827">
        <v>3942.92</v>
      </c>
      <c r="AM2827">
        <f t="shared" si="132"/>
        <v>34</v>
      </c>
      <c r="AN2827" t="str">
        <f t="shared" si="133"/>
        <v>34-38</v>
      </c>
      <c r="AO2827" t="str">
        <f t="shared" si="134"/>
        <v>2.000 a 3.999</v>
      </c>
    </row>
    <row r="2828" spans="1:41" x14ac:dyDescent="0.25">
      <c r="A2828" t="s">
        <v>9438</v>
      </c>
      <c r="B2828" t="s">
        <v>239</v>
      </c>
      <c r="C2828">
        <v>2605223</v>
      </c>
      <c r="D2828">
        <v>3428652690</v>
      </c>
      <c r="E2828" t="s">
        <v>9439</v>
      </c>
      <c r="F2828" t="s">
        <v>233</v>
      </c>
      <c r="G2828" t="s">
        <v>9440</v>
      </c>
      <c r="H2828" t="s">
        <v>225</v>
      </c>
      <c r="I2828" t="s">
        <v>212</v>
      </c>
      <c r="K2828" t="s">
        <v>213</v>
      </c>
      <c r="M2828">
        <v>771</v>
      </c>
      <c r="N2828" t="s">
        <v>303</v>
      </c>
      <c r="O2828" t="s">
        <v>283</v>
      </c>
      <c r="P2828">
        <v>746</v>
      </c>
      <c r="Q2828" t="s">
        <v>289</v>
      </c>
      <c r="R2828" t="s">
        <v>283</v>
      </c>
      <c r="T2828" t="s">
        <v>217</v>
      </c>
      <c r="U2828" t="s">
        <v>9756</v>
      </c>
      <c r="V2828">
        <v>1</v>
      </c>
      <c r="W2828">
        <v>8</v>
      </c>
      <c r="X2828" t="s">
        <v>218</v>
      </c>
      <c r="Z2828" t="s">
        <v>219</v>
      </c>
      <c r="AC2828">
        <v>0</v>
      </c>
      <c r="AE2828">
        <v>0</v>
      </c>
      <c r="AI2828" t="s">
        <v>220</v>
      </c>
      <c r="AJ2828" t="s">
        <v>221</v>
      </c>
      <c r="AK2828" s="15">
        <v>40798</v>
      </c>
      <c r="AL2828">
        <v>15300.74</v>
      </c>
      <c r="AM2828">
        <f t="shared" si="132"/>
        <v>46</v>
      </c>
      <c r="AN2828" t="str">
        <f t="shared" si="133"/>
        <v>44-48</v>
      </c>
      <c r="AO2828" t="str">
        <f t="shared" si="134"/>
        <v>14.000 a 15.999</v>
      </c>
    </row>
    <row r="2829" spans="1:41" x14ac:dyDescent="0.25">
      <c r="A2829" t="s">
        <v>9441</v>
      </c>
      <c r="B2829" t="s">
        <v>207</v>
      </c>
      <c r="C2829">
        <v>1618425</v>
      </c>
      <c r="D2829">
        <v>6521654608</v>
      </c>
      <c r="E2829" t="s">
        <v>9442</v>
      </c>
      <c r="F2829" t="s">
        <v>233</v>
      </c>
      <c r="G2829" t="s">
        <v>9443</v>
      </c>
      <c r="H2829" t="s">
        <v>225</v>
      </c>
      <c r="I2829" t="s">
        <v>212</v>
      </c>
      <c r="K2829" t="s">
        <v>213</v>
      </c>
      <c r="L2829" t="s">
        <v>1822</v>
      </c>
      <c r="M2829">
        <v>414</v>
      </c>
      <c r="N2829" t="s">
        <v>587</v>
      </c>
      <c r="O2829" t="s">
        <v>215</v>
      </c>
      <c r="P2829">
        <v>414</v>
      </c>
      <c r="Q2829" t="s">
        <v>587</v>
      </c>
      <c r="R2829" t="s">
        <v>215</v>
      </c>
      <c r="T2829" t="s">
        <v>230</v>
      </c>
      <c r="U2829" t="s">
        <v>9755</v>
      </c>
      <c r="V2829">
        <v>4</v>
      </c>
      <c r="W2829">
        <v>10</v>
      </c>
      <c r="X2829" t="s">
        <v>218</v>
      </c>
      <c r="Z2829" t="s">
        <v>219</v>
      </c>
      <c r="AC2829">
        <v>0</v>
      </c>
      <c r="AE2829">
        <v>0</v>
      </c>
      <c r="AI2829" t="s">
        <v>220</v>
      </c>
      <c r="AJ2829" t="s">
        <v>221</v>
      </c>
      <c r="AK2829" s="15">
        <v>39538</v>
      </c>
      <c r="AL2829">
        <v>6047.64</v>
      </c>
      <c r="AM2829">
        <f t="shared" si="132"/>
        <v>37</v>
      </c>
      <c r="AN2829" t="str">
        <f t="shared" si="133"/>
        <v>34-38</v>
      </c>
      <c r="AO2829" t="str">
        <f t="shared" si="134"/>
        <v>6.000 a 7.999</v>
      </c>
    </row>
    <row r="2830" spans="1:41" x14ac:dyDescent="0.25">
      <c r="A2830" t="s">
        <v>9444</v>
      </c>
      <c r="B2830" t="s">
        <v>207</v>
      </c>
      <c r="C2830">
        <v>2904813</v>
      </c>
      <c r="D2830">
        <v>10497219697</v>
      </c>
      <c r="E2830" t="s">
        <v>9445</v>
      </c>
      <c r="F2830" t="s">
        <v>233</v>
      </c>
      <c r="G2830" t="s">
        <v>9446</v>
      </c>
      <c r="H2830" t="s">
        <v>225</v>
      </c>
      <c r="I2830" t="s">
        <v>212</v>
      </c>
      <c r="K2830" t="s">
        <v>213</v>
      </c>
      <c r="M2830">
        <v>511</v>
      </c>
      <c r="N2830" t="s">
        <v>485</v>
      </c>
      <c r="O2830" t="s">
        <v>215</v>
      </c>
      <c r="P2830">
        <v>131</v>
      </c>
      <c r="Q2830" t="s">
        <v>357</v>
      </c>
      <c r="R2830" t="s">
        <v>215</v>
      </c>
      <c r="T2830" t="s">
        <v>217</v>
      </c>
      <c r="U2830" t="s">
        <v>9755</v>
      </c>
      <c r="V2830">
        <v>4</v>
      </c>
      <c r="W2830">
        <v>6</v>
      </c>
      <c r="X2830" t="s">
        <v>218</v>
      </c>
      <c r="Z2830" t="s">
        <v>219</v>
      </c>
      <c r="AC2830">
        <v>0</v>
      </c>
      <c r="AE2830">
        <v>0</v>
      </c>
      <c r="AI2830" t="s">
        <v>220</v>
      </c>
      <c r="AJ2830" t="s">
        <v>221</v>
      </c>
      <c r="AK2830" s="15">
        <v>41852</v>
      </c>
      <c r="AL2830">
        <v>4590.95</v>
      </c>
      <c r="AM2830">
        <f t="shared" si="132"/>
        <v>31</v>
      </c>
      <c r="AN2830" t="str">
        <f t="shared" si="133"/>
        <v>29-33</v>
      </c>
      <c r="AO2830" t="str">
        <f t="shared" si="134"/>
        <v>4.000 a 5.999</v>
      </c>
    </row>
    <row r="2831" spans="1:41" x14ac:dyDescent="0.25">
      <c r="A2831" t="s">
        <v>9447</v>
      </c>
      <c r="B2831" t="s">
        <v>239</v>
      </c>
      <c r="C2831">
        <v>1895716</v>
      </c>
      <c r="D2831">
        <v>6075803645</v>
      </c>
      <c r="E2831" t="s">
        <v>9448</v>
      </c>
      <c r="F2831" t="s">
        <v>209</v>
      </c>
      <c r="G2831" t="s">
        <v>9449</v>
      </c>
      <c r="H2831" t="s">
        <v>225</v>
      </c>
      <c r="I2831" t="s">
        <v>212</v>
      </c>
      <c r="K2831" t="s">
        <v>213</v>
      </c>
      <c r="M2831">
        <v>498</v>
      </c>
      <c r="N2831" t="s">
        <v>423</v>
      </c>
      <c r="O2831" t="s">
        <v>244</v>
      </c>
      <c r="P2831">
        <v>211</v>
      </c>
      <c r="Q2831" t="s">
        <v>245</v>
      </c>
      <c r="R2831" t="s">
        <v>244</v>
      </c>
      <c r="T2831" t="s">
        <v>290</v>
      </c>
      <c r="U2831" t="s">
        <v>9755</v>
      </c>
      <c r="V2831">
        <v>4</v>
      </c>
      <c r="W2831">
        <v>7</v>
      </c>
      <c r="X2831" t="s">
        <v>218</v>
      </c>
      <c r="Z2831" t="s">
        <v>219</v>
      </c>
      <c r="AB2831" t="s">
        <v>320</v>
      </c>
      <c r="AC2831">
        <v>0</v>
      </c>
      <c r="AE2831">
        <v>0</v>
      </c>
      <c r="AG2831" t="s">
        <v>9450</v>
      </c>
      <c r="AH2831" t="s">
        <v>6068</v>
      </c>
      <c r="AI2831" t="s">
        <v>220</v>
      </c>
      <c r="AJ2831" t="s">
        <v>221</v>
      </c>
      <c r="AK2831" s="15">
        <v>40833</v>
      </c>
      <c r="AL2831">
        <v>4661.2299999999996</v>
      </c>
      <c r="AM2831">
        <f t="shared" si="132"/>
        <v>36</v>
      </c>
      <c r="AN2831" t="str">
        <f t="shared" si="133"/>
        <v>34-38</v>
      </c>
      <c r="AO2831" t="str">
        <f t="shared" si="134"/>
        <v>4.000 a 5.999</v>
      </c>
    </row>
    <row r="2832" spans="1:41" x14ac:dyDescent="0.25">
      <c r="A2832" t="s">
        <v>9451</v>
      </c>
      <c r="B2832" t="s">
        <v>207</v>
      </c>
      <c r="C2832">
        <v>2072861</v>
      </c>
      <c r="D2832">
        <v>8624264642</v>
      </c>
      <c r="E2832" t="s">
        <v>9452</v>
      </c>
      <c r="F2832" t="s">
        <v>233</v>
      </c>
      <c r="G2832" t="s">
        <v>9453</v>
      </c>
      <c r="H2832" t="s">
        <v>211</v>
      </c>
      <c r="I2832" t="s">
        <v>212</v>
      </c>
      <c r="K2832" t="s">
        <v>213</v>
      </c>
      <c r="M2832">
        <v>716</v>
      </c>
      <c r="N2832" t="s">
        <v>454</v>
      </c>
      <c r="O2832" t="s">
        <v>215</v>
      </c>
      <c r="P2832">
        <v>581</v>
      </c>
      <c r="Q2832" t="s">
        <v>455</v>
      </c>
      <c r="R2832" t="s">
        <v>228</v>
      </c>
      <c r="T2832" t="s">
        <v>252</v>
      </c>
      <c r="U2832" t="s">
        <v>9755</v>
      </c>
      <c r="V2832">
        <v>4</v>
      </c>
      <c r="W2832">
        <v>7</v>
      </c>
      <c r="X2832" t="s">
        <v>218</v>
      </c>
      <c r="Z2832" t="s">
        <v>219</v>
      </c>
      <c r="AC2832">
        <v>0</v>
      </c>
      <c r="AE2832">
        <v>0</v>
      </c>
      <c r="AI2832" t="s">
        <v>220</v>
      </c>
      <c r="AJ2832" t="s">
        <v>221</v>
      </c>
      <c r="AK2832" s="15">
        <v>41606</v>
      </c>
      <c r="AL2832">
        <v>5307.65</v>
      </c>
      <c r="AM2832">
        <f t="shared" si="132"/>
        <v>33</v>
      </c>
      <c r="AN2832" t="str">
        <f t="shared" si="133"/>
        <v>29-33</v>
      </c>
      <c r="AO2832" t="str">
        <f t="shared" si="134"/>
        <v>4.000 a 5.999</v>
      </c>
    </row>
    <row r="2833" spans="1:41" x14ac:dyDescent="0.25">
      <c r="A2833" t="s">
        <v>9454</v>
      </c>
      <c r="B2833" t="s">
        <v>207</v>
      </c>
      <c r="C2833">
        <v>413078</v>
      </c>
      <c r="D2833">
        <v>57405379672</v>
      </c>
      <c r="E2833" t="s">
        <v>9455</v>
      </c>
      <c r="F2833" t="s">
        <v>233</v>
      </c>
      <c r="G2833" t="s">
        <v>9456</v>
      </c>
      <c r="H2833" t="s">
        <v>225</v>
      </c>
      <c r="I2833" t="s">
        <v>212</v>
      </c>
      <c r="K2833" t="s">
        <v>213</v>
      </c>
      <c r="L2833" t="s">
        <v>2312</v>
      </c>
      <c r="M2833">
        <v>89</v>
      </c>
      <c r="N2833" t="s">
        <v>679</v>
      </c>
      <c r="O2833" t="s">
        <v>215</v>
      </c>
      <c r="P2833">
        <v>89</v>
      </c>
      <c r="Q2833" t="s">
        <v>679</v>
      </c>
      <c r="R2833" t="s">
        <v>215</v>
      </c>
      <c r="T2833" t="s">
        <v>230</v>
      </c>
      <c r="U2833" t="s">
        <v>9754</v>
      </c>
      <c r="V2833">
        <v>4</v>
      </c>
      <c r="W2833">
        <v>16</v>
      </c>
      <c r="X2833" t="s">
        <v>218</v>
      </c>
      <c r="Z2833" t="s">
        <v>219</v>
      </c>
      <c r="AC2833">
        <v>0</v>
      </c>
      <c r="AE2833">
        <v>0</v>
      </c>
      <c r="AI2833" t="s">
        <v>220</v>
      </c>
      <c r="AJ2833" t="s">
        <v>221</v>
      </c>
      <c r="AK2833" s="15">
        <v>31835</v>
      </c>
      <c r="AL2833">
        <v>7354.89</v>
      </c>
      <c r="AM2833">
        <f t="shared" si="132"/>
        <v>58</v>
      </c>
      <c r="AN2833" t="str">
        <f t="shared" si="133"/>
        <v>54-58</v>
      </c>
      <c r="AO2833" t="str">
        <f t="shared" si="134"/>
        <v>6.000 a 7.999</v>
      </c>
    </row>
    <row r="2834" spans="1:41" x14ac:dyDescent="0.25">
      <c r="A2834" t="s">
        <v>9457</v>
      </c>
      <c r="B2834" t="s">
        <v>239</v>
      </c>
      <c r="C2834">
        <v>3040786</v>
      </c>
      <c r="D2834">
        <v>5479635646</v>
      </c>
      <c r="E2834" t="s">
        <v>1046</v>
      </c>
      <c r="F2834" t="s">
        <v>209</v>
      </c>
      <c r="G2834" t="s">
        <v>9458</v>
      </c>
      <c r="H2834" t="s">
        <v>225</v>
      </c>
      <c r="I2834" t="s">
        <v>212</v>
      </c>
      <c r="K2834" t="s">
        <v>213</v>
      </c>
      <c r="M2834">
        <v>486</v>
      </c>
      <c r="N2834" t="s">
        <v>2061</v>
      </c>
      <c r="O2834" t="s">
        <v>244</v>
      </c>
      <c r="P2834">
        <v>211</v>
      </c>
      <c r="Q2834" t="s">
        <v>245</v>
      </c>
      <c r="R2834" t="s">
        <v>244</v>
      </c>
      <c r="S2834" t="s">
        <v>563</v>
      </c>
      <c r="T2834" t="s">
        <v>252</v>
      </c>
      <c r="U2834" t="s">
        <v>9755</v>
      </c>
      <c r="V2834">
        <v>4</v>
      </c>
      <c r="W2834">
        <v>4</v>
      </c>
      <c r="X2834" t="s">
        <v>218</v>
      </c>
      <c r="Z2834" t="s">
        <v>219</v>
      </c>
      <c r="AC2834">
        <v>0</v>
      </c>
      <c r="AE2834">
        <v>0</v>
      </c>
      <c r="AI2834" t="s">
        <v>220</v>
      </c>
      <c r="AJ2834" t="s">
        <v>221</v>
      </c>
      <c r="AK2834" s="15">
        <v>43206</v>
      </c>
      <c r="AL2834">
        <v>9480.7099999999991</v>
      </c>
      <c r="AM2834">
        <f t="shared" si="132"/>
        <v>40</v>
      </c>
      <c r="AN2834" t="str">
        <f t="shared" si="133"/>
        <v>39-43</v>
      </c>
      <c r="AO2834" t="str">
        <f t="shared" si="134"/>
        <v>8.000 a 9.999</v>
      </c>
    </row>
    <row r="2835" spans="1:41" x14ac:dyDescent="0.25">
      <c r="A2835" t="s">
        <v>9459</v>
      </c>
      <c r="B2835" t="s">
        <v>207</v>
      </c>
      <c r="C2835">
        <v>1943624</v>
      </c>
      <c r="D2835">
        <v>3834449695</v>
      </c>
      <c r="E2835" t="s">
        <v>9460</v>
      </c>
      <c r="F2835" t="s">
        <v>209</v>
      </c>
      <c r="G2835" t="s">
        <v>9461</v>
      </c>
      <c r="H2835" t="s">
        <v>211</v>
      </c>
      <c r="I2835" t="s">
        <v>212</v>
      </c>
      <c r="K2835" t="s">
        <v>213</v>
      </c>
      <c r="M2835">
        <v>338</v>
      </c>
      <c r="N2835" t="s">
        <v>9462</v>
      </c>
      <c r="O2835" t="s">
        <v>215</v>
      </c>
      <c r="P2835">
        <v>335</v>
      </c>
      <c r="Q2835" t="s">
        <v>784</v>
      </c>
      <c r="R2835" t="s">
        <v>215</v>
      </c>
      <c r="T2835" t="s">
        <v>230</v>
      </c>
      <c r="U2835" t="s">
        <v>9755</v>
      </c>
      <c r="V2835">
        <v>4</v>
      </c>
      <c r="W2835">
        <v>8</v>
      </c>
      <c r="X2835" t="s">
        <v>218</v>
      </c>
      <c r="Z2835" t="s">
        <v>219</v>
      </c>
      <c r="AC2835">
        <v>26429</v>
      </c>
      <c r="AD2835" t="s">
        <v>9437</v>
      </c>
      <c r="AE2835">
        <v>0</v>
      </c>
      <c r="AI2835" t="s">
        <v>220</v>
      </c>
      <c r="AJ2835" t="s">
        <v>221</v>
      </c>
      <c r="AK2835" s="15">
        <v>41550</v>
      </c>
      <c r="AL2835">
        <v>5777.76</v>
      </c>
      <c r="AM2835">
        <f t="shared" si="132"/>
        <v>46</v>
      </c>
      <c r="AN2835" t="str">
        <f t="shared" si="133"/>
        <v>44-48</v>
      </c>
      <c r="AO2835" t="str">
        <f t="shared" si="134"/>
        <v>4.000 a 5.999</v>
      </c>
    </row>
    <row r="2836" spans="1:41" x14ac:dyDescent="0.25">
      <c r="A2836" t="s">
        <v>9463</v>
      </c>
      <c r="B2836" t="s">
        <v>239</v>
      </c>
      <c r="C2836">
        <v>1995569</v>
      </c>
      <c r="D2836">
        <v>11450808638</v>
      </c>
      <c r="E2836" t="s">
        <v>7193</v>
      </c>
      <c r="F2836" t="s">
        <v>209</v>
      </c>
      <c r="G2836" t="s">
        <v>9464</v>
      </c>
      <c r="H2836" t="s">
        <v>225</v>
      </c>
      <c r="I2836" t="s">
        <v>212</v>
      </c>
      <c r="K2836" t="s">
        <v>213</v>
      </c>
      <c r="M2836">
        <v>769</v>
      </c>
      <c r="N2836" t="s">
        <v>288</v>
      </c>
      <c r="O2836" t="s">
        <v>283</v>
      </c>
      <c r="P2836">
        <v>746</v>
      </c>
      <c r="Q2836" t="s">
        <v>289</v>
      </c>
      <c r="R2836" t="s">
        <v>283</v>
      </c>
      <c r="T2836" t="s">
        <v>252</v>
      </c>
      <c r="U2836" t="s">
        <v>9755</v>
      </c>
      <c r="V2836">
        <v>4</v>
      </c>
      <c r="W2836">
        <v>7</v>
      </c>
      <c r="X2836" t="s">
        <v>218</v>
      </c>
      <c r="Z2836" t="s">
        <v>219</v>
      </c>
      <c r="AC2836">
        <v>0</v>
      </c>
      <c r="AE2836">
        <v>0</v>
      </c>
      <c r="AI2836" t="s">
        <v>220</v>
      </c>
      <c r="AJ2836" t="s">
        <v>291</v>
      </c>
      <c r="AK2836" s="15">
        <v>41313</v>
      </c>
      <c r="AL2836">
        <v>5351.78</v>
      </c>
      <c r="AM2836">
        <f t="shared" si="132"/>
        <v>30</v>
      </c>
      <c r="AN2836" t="str">
        <f t="shared" si="133"/>
        <v>29-33</v>
      </c>
      <c r="AO2836" t="str">
        <f t="shared" si="134"/>
        <v>4.000 a 5.999</v>
      </c>
    </row>
    <row r="2837" spans="1:41" x14ac:dyDescent="0.25">
      <c r="A2837" t="s">
        <v>9465</v>
      </c>
      <c r="B2837" t="s">
        <v>207</v>
      </c>
      <c r="C2837">
        <v>2329270</v>
      </c>
      <c r="D2837">
        <v>419813675</v>
      </c>
      <c r="E2837" t="s">
        <v>9466</v>
      </c>
      <c r="F2837" t="s">
        <v>209</v>
      </c>
      <c r="G2837" t="s">
        <v>9467</v>
      </c>
      <c r="H2837" t="s">
        <v>225</v>
      </c>
      <c r="I2837" t="s">
        <v>212</v>
      </c>
      <c r="K2837" t="s">
        <v>213</v>
      </c>
      <c r="L2837" t="s">
        <v>261</v>
      </c>
      <c r="M2837">
        <v>620</v>
      </c>
      <c r="N2837" t="s">
        <v>351</v>
      </c>
      <c r="O2837" t="s">
        <v>215</v>
      </c>
      <c r="P2837">
        <v>262</v>
      </c>
      <c r="Q2837" t="s">
        <v>352</v>
      </c>
      <c r="R2837" t="s">
        <v>215</v>
      </c>
      <c r="T2837" t="s">
        <v>230</v>
      </c>
      <c r="U2837" t="s">
        <v>9756</v>
      </c>
      <c r="V2837">
        <v>4</v>
      </c>
      <c r="W2837">
        <v>9</v>
      </c>
      <c r="X2837" t="s">
        <v>218</v>
      </c>
      <c r="Z2837" t="s">
        <v>219</v>
      </c>
      <c r="AC2837">
        <v>0</v>
      </c>
      <c r="AE2837">
        <v>0</v>
      </c>
      <c r="AI2837" t="s">
        <v>220</v>
      </c>
      <c r="AJ2837" t="s">
        <v>221</v>
      </c>
      <c r="AK2837" s="15">
        <v>40204</v>
      </c>
      <c r="AL2837">
        <v>10790.89</v>
      </c>
      <c r="AM2837">
        <f t="shared" si="132"/>
        <v>49</v>
      </c>
      <c r="AN2837" t="str">
        <f t="shared" si="133"/>
        <v>49-53</v>
      </c>
      <c r="AO2837" t="str">
        <f t="shared" si="134"/>
        <v>10.000 a 11.999</v>
      </c>
    </row>
    <row r="2838" spans="1:41" x14ac:dyDescent="0.25">
      <c r="A2838" t="s">
        <v>9468</v>
      </c>
      <c r="B2838" t="s">
        <v>207</v>
      </c>
      <c r="C2838">
        <v>1672824</v>
      </c>
      <c r="D2838">
        <v>608577650</v>
      </c>
      <c r="E2838" t="s">
        <v>9469</v>
      </c>
      <c r="F2838" t="s">
        <v>209</v>
      </c>
      <c r="G2838" t="s">
        <v>9470</v>
      </c>
      <c r="H2838" t="s">
        <v>225</v>
      </c>
      <c r="I2838" t="s">
        <v>212</v>
      </c>
      <c r="K2838" t="s">
        <v>213</v>
      </c>
      <c r="L2838" t="s">
        <v>235</v>
      </c>
      <c r="M2838">
        <v>262</v>
      </c>
      <c r="N2838" t="s">
        <v>352</v>
      </c>
      <c r="O2838" t="s">
        <v>215</v>
      </c>
      <c r="P2838">
        <v>262</v>
      </c>
      <c r="Q2838" t="s">
        <v>352</v>
      </c>
      <c r="R2838" t="s">
        <v>215</v>
      </c>
      <c r="T2838" t="s">
        <v>217</v>
      </c>
      <c r="U2838" t="s">
        <v>9755</v>
      </c>
      <c r="V2838">
        <v>4</v>
      </c>
      <c r="W2838">
        <v>10</v>
      </c>
      <c r="X2838" t="s">
        <v>218</v>
      </c>
      <c r="Z2838" t="s">
        <v>219</v>
      </c>
      <c r="AC2838">
        <v>0</v>
      </c>
      <c r="AE2838">
        <v>0</v>
      </c>
      <c r="AI2838" t="s">
        <v>220</v>
      </c>
      <c r="AJ2838" t="s">
        <v>221</v>
      </c>
      <c r="AK2838" s="15">
        <v>39835</v>
      </c>
      <c r="AL2838">
        <v>4750.12</v>
      </c>
      <c r="AM2838">
        <f t="shared" si="132"/>
        <v>47</v>
      </c>
      <c r="AN2838" t="str">
        <f t="shared" si="133"/>
        <v>44-48</v>
      </c>
      <c r="AO2838" t="str">
        <f t="shared" si="134"/>
        <v>4.000 a 5.999</v>
      </c>
    </row>
    <row r="2839" spans="1:41" x14ac:dyDescent="0.25">
      <c r="A2839" t="s">
        <v>9471</v>
      </c>
      <c r="B2839" t="s">
        <v>239</v>
      </c>
      <c r="C2839">
        <v>2509073</v>
      </c>
      <c r="D2839">
        <v>4906436633</v>
      </c>
      <c r="E2839" t="s">
        <v>8125</v>
      </c>
      <c r="F2839" t="s">
        <v>209</v>
      </c>
      <c r="G2839" t="s">
        <v>9472</v>
      </c>
      <c r="H2839" t="s">
        <v>211</v>
      </c>
      <c r="I2839" t="s">
        <v>212</v>
      </c>
      <c r="K2839" t="s">
        <v>213</v>
      </c>
      <c r="L2839" t="s">
        <v>261</v>
      </c>
      <c r="M2839">
        <v>476</v>
      </c>
      <c r="N2839" t="s">
        <v>3078</v>
      </c>
      <c r="O2839" t="s">
        <v>244</v>
      </c>
      <c r="P2839">
        <v>211</v>
      </c>
      <c r="Q2839" t="s">
        <v>245</v>
      </c>
      <c r="R2839" t="s">
        <v>244</v>
      </c>
      <c r="T2839" t="s">
        <v>217</v>
      </c>
      <c r="U2839" t="s">
        <v>9756</v>
      </c>
      <c r="V2839">
        <v>4</v>
      </c>
      <c r="W2839">
        <v>11</v>
      </c>
      <c r="X2839" t="s">
        <v>218</v>
      </c>
      <c r="Z2839" t="s">
        <v>219</v>
      </c>
      <c r="AC2839">
        <v>0</v>
      </c>
      <c r="AE2839">
        <v>0</v>
      </c>
      <c r="AI2839" t="s">
        <v>220</v>
      </c>
      <c r="AJ2839" t="s">
        <v>221</v>
      </c>
      <c r="AK2839" s="15">
        <v>38761</v>
      </c>
      <c r="AL2839">
        <v>16904.099999999999</v>
      </c>
      <c r="AM2839">
        <f t="shared" si="132"/>
        <v>44</v>
      </c>
      <c r="AN2839" t="str">
        <f t="shared" si="133"/>
        <v>44-48</v>
      </c>
      <c r="AO2839" t="str">
        <f t="shared" si="134"/>
        <v>16.000 a 17.999</v>
      </c>
    </row>
    <row r="2840" spans="1:41" x14ac:dyDescent="0.25">
      <c r="A2840" t="s">
        <v>9473</v>
      </c>
      <c r="B2840" t="s">
        <v>239</v>
      </c>
      <c r="C2840">
        <v>1435113</v>
      </c>
      <c r="D2840">
        <v>96682191634</v>
      </c>
      <c r="E2840" t="s">
        <v>9474</v>
      </c>
      <c r="F2840" t="s">
        <v>209</v>
      </c>
      <c r="G2840" t="s">
        <v>9475</v>
      </c>
      <c r="H2840" t="s">
        <v>211</v>
      </c>
      <c r="I2840" t="s">
        <v>212</v>
      </c>
      <c r="K2840" t="s">
        <v>213</v>
      </c>
      <c r="L2840" t="s">
        <v>261</v>
      </c>
      <c r="M2840">
        <v>485</v>
      </c>
      <c r="N2840" t="s">
        <v>411</v>
      </c>
      <c r="O2840" t="s">
        <v>244</v>
      </c>
      <c r="P2840">
        <v>211</v>
      </c>
      <c r="Q2840" t="s">
        <v>245</v>
      </c>
      <c r="R2840" t="s">
        <v>244</v>
      </c>
      <c r="T2840" t="s">
        <v>230</v>
      </c>
      <c r="U2840" t="s">
        <v>9755</v>
      </c>
      <c r="V2840">
        <v>4</v>
      </c>
      <c r="W2840">
        <v>13</v>
      </c>
      <c r="X2840" t="s">
        <v>218</v>
      </c>
      <c r="Z2840" t="s">
        <v>219</v>
      </c>
      <c r="AC2840">
        <v>0</v>
      </c>
      <c r="AE2840">
        <v>0</v>
      </c>
      <c r="AI2840" t="s">
        <v>220</v>
      </c>
      <c r="AJ2840" t="s">
        <v>221</v>
      </c>
      <c r="AK2840" s="15">
        <v>37951</v>
      </c>
      <c r="AL2840">
        <v>7517.9</v>
      </c>
      <c r="AM2840">
        <f t="shared" si="132"/>
        <v>47</v>
      </c>
      <c r="AN2840" t="str">
        <f t="shared" si="133"/>
        <v>44-48</v>
      </c>
      <c r="AO2840" t="str">
        <f t="shared" si="134"/>
        <v>6.000 a 7.999</v>
      </c>
    </row>
    <row r="2841" spans="1:41" x14ac:dyDescent="0.25">
      <c r="A2841" t="s">
        <v>9476</v>
      </c>
      <c r="B2841" t="s">
        <v>239</v>
      </c>
      <c r="C2841">
        <v>3924657</v>
      </c>
      <c r="D2841">
        <v>3692634641</v>
      </c>
      <c r="E2841" t="s">
        <v>5858</v>
      </c>
      <c r="F2841" t="s">
        <v>209</v>
      </c>
      <c r="G2841" t="s">
        <v>9477</v>
      </c>
      <c r="H2841" t="s">
        <v>225</v>
      </c>
      <c r="I2841" t="s">
        <v>212</v>
      </c>
      <c r="K2841" t="s">
        <v>213</v>
      </c>
      <c r="M2841">
        <v>771</v>
      </c>
      <c r="N2841" t="s">
        <v>303</v>
      </c>
      <c r="O2841" t="s">
        <v>283</v>
      </c>
      <c r="P2841">
        <v>746</v>
      </c>
      <c r="Q2841" t="s">
        <v>289</v>
      </c>
      <c r="R2841" t="s">
        <v>283</v>
      </c>
      <c r="T2841" t="s">
        <v>217</v>
      </c>
      <c r="U2841" t="s">
        <v>9756</v>
      </c>
      <c r="V2841">
        <v>2</v>
      </c>
      <c r="W2841">
        <v>3</v>
      </c>
      <c r="X2841" t="s">
        <v>218</v>
      </c>
      <c r="Z2841" t="s">
        <v>219</v>
      </c>
      <c r="AC2841">
        <v>0</v>
      </c>
      <c r="AE2841">
        <v>0</v>
      </c>
      <c r="AI2841" t="s">
        <v>220</v>
      </c>
      <c r="AJ2841" t="s">
        <v>221</v>
      </c>
      <c r="AK2841" s="15">
        <v>43276</v>
      </c>
      <c r="AL2841">
        <v>14184.58</v>
      </c>
      <c r="AM2841">
        <f t="shared" si="132"/>
        <v>44</v>
      </c>
      <c r="AN2841" t="str">
        <f t="shared" si="133"/>
        <v>44-48</v>
      </c>
      <c r="AO2841" t="str">
        <f t="shared" si="134"/>
        <v>14.000 a 15.999</v>
      </c>
    </row>
    <row r="2842" spans="1:41" x14ac:dyDescent="0.25">
      <c r="A2842" t="s">
        <v>9478</v>
      </c>
      <c r="B2842" t="s">
        <v>239</v>
      </c>
      <c r="C2842">
        <v>1942256</v>
      </c>
      <c r="D2842">
        <v>6661566620</v>
      </c>
      <c r="E2842" t="s">
        <v>7586</v>
      </c>
      <c r="F2842" t="s">
        <v>209</v>
      </c>
      <c r="G2842" t="s">
        <v>9479</v>
      </c>
      <c r="H2842" t="s">
        <v>225</v>
      </c>
      <c r="I2842" t="s">
        <v>212</v>
      </c>
      <c r="K2842" t="s">
        <v>660</v>
      </c>
      <c r="M2842">
        <v>752</v>
      </c>
      <c r="N2842" t="s">
        <v>1306</v>
      </c>
      <c r="O2842" t="s">
        <v>283</v>
      </c>
      <c r="P2842">
        <v>743</v>
      </c>
      <c r="Q2842" t="s">
        <v>282</v>
      </c>
      <c r="R2842" t="s">
        <v>283</v>
      </c>
      <c r="T2842" t="s">
        <v>230</v>
      </c>
      <c r="U2842" t="s">
        <v>9755</v>
      </c>
      <c r="V2842">
        <v>4</v>
      </c>
      <c r="W2842">
        <v>8</v>
      </c>
      <c r="X2842" t="s">
        <v>218</v>
      </c>
      <c r="Z2842" t="s">
        <v>219</v>
      </c>
      <c r="AC2842">
        <v>0</v>
      </c>
      <c r="AE2842">
        <v>0</v>
      </c>
      <c r="AI2842" t="s">
        <v>220</v>
      </c>
      <c r="AJ2842" t="s">
        <v>221</v>
      </c>
      <c r="AK2842" s="15">
        <v>41038</v>
      </c>
      <c r="AL2842">
        <v>5602.99</v>
      </c>
      <c r="AM2842">
        <f t="shared" si="132"/>
        <v>36</v>
      </c>
      <c r="AN2842" t="str">
        <f t="shared" si="133"/>
        <v>34-38</v>
      </c>
      <c r="AO2842" t="str">
        <f t="shared" si="134"/>
        <v>4.000 a 5.999</v>
      </c>
    </row>
    <row r="2843" spans="1:41" x14ac:dyDescent="0.25">
      <c r="A2843" t="s">
        <v>9480</v>
      </c>
      <c r="B2843" t="s">
        <v>207</v>
      </c>
      <c r="C2843">
        <v>1744583</v>
      </c>
      <c r="D2843">
        <v>7802470609</v>
      </c>
      <c r="E2843" t="s">
        <v>2569</v>
      </c>
      <c r="F2843" t="s">
        <v>209</v>
      </c>
      <c r="G2843" t="s">
        <v>9481</v>
      </c>
      <c r="H2843" t="s">
        <v>225</v>
      </c>
      <c r="I2843" t="s">
        <v>212</v>
      </c>
      <c r="K2843" t="s">
        <v>213</v>
      </c>
      <c r="M2843">
        <v>801</v>
      </c>
      <c r="N2843" t="s">
        <v>9482</v>
      </c>
      <c r="O2843" t="s">
        <v>237</v>
      </c>
      <c r="P2843">
        <v>1152</v>
      </c>
      <c r="Q2843" t="s">
        <v>503</v>
      </c>
      <c r="R2843" t="s">
        <v>237</v>
      </c>
      <c r="T2843" t="s">
        <v>230</v>
      </c>
      <c r="U2843" t="s">
        <v>9755</v>
      </c>
      <c r="V2843">
        <v>4</v>
      </c>
      <c r="W2843">
        <v>9</v>
      </c>
      <c r="X2843" t="s">
        <v>218</v>
      </c>
      <c r="Z2843" t="s">
        <v>219</v>
      </c>
      <c r="AC2843">
        <v>0</v>
      </c>
      <c r="AE2843">
        <v>0</v>
      </c>
      <c r="AI2843" t="s">
        <v>220</v>
      </c>
      <c r="AJ2843" t="s">
        <v>221</v>
      </c>
      <c r="AK2843" s="15">
        <v>40161</v>
      </c>
      <c r="AL2843">
        <v>5665.55</v>
      </c>
      <c r="AM2843">
        <f t="shared" si="132"/>
        <v>37</v>
      </c>
      <c r="AN2843" t="str">
        <f t="shared" si="133"/>
        <v>34-38</v>
      </c>
      <c r="AO2843" t="str">
        <f t="shared" si="134"/>
        <v>4.000 a 5.999</v>
      </c>
    </row>
    <row r="2844" spans="1:41" x14ac:dyDescent="0.25">
      <c r="A2844" t="s">
        <v>9483</v>
      </c>
      <c r="B2844" t="s">
        <v>239</v>
      </c>
      <c r="C2844">
        <v>2604047</v>
      </c>
      <c r="D2844">
        <v>1481524658</v>
      </c>
      <c r="E2844" t="s">
        <v>9484</v>
      </c>
      <c r="F2844" t="s">
        <v>209</v>
      </c>
      <c r="G2844" t="s">
        <v>9485</v>
      </c>
      <c r="H2844" t="s">
        <v>225</v>
      </c>
      <c r="I2844" t="s">
        <v>212</v>
      </c>
      <c r="K2844" t="s">
        <v>213</v>
      </c>
      <c r="M2844">
        <v>771</v>
      </c>
      <c r="N2844" t="s">
        <v>303</v>
      </c>
      <c r="O2844" t="s">
        <v>283</v>
      </c>
      <c r="P2844">
        <v>746</v>
      </c>
      <c r="Q2844" t="s">
        <v>289</v>
      </c>
      <c r="R2844" t="s">
        <v>283</v>
      </c>
      <c r="T2844" t="s">
        <v>217</v>
      </c>
      <c r="U2844" t="s">
        <v>9756</v>
      </c>
      <c r="V2844">
        <v>4</v>
      </c>
      <c r="W2844">
        <v>8</v>
      </c>
      <c r="X2844" t="s">
        <v>218</v>
      </c>
      <c r="Z2844" t="s">
        <v>219</v>
      </c>
      <c r="AC2844">
        <v>0</v>
      </c>
      <c r="AE2844">
        <v>0</v>
      </c>
      <c r="AI2844" t="s">
        <v>220</v>
      </c>
      <c r="AJ2844" t="s">
        <v>304</v>
      </c>
      <c r="AK2844" s="15">
        <v>40787</v>
      </c>
      <c r="AL2844">
        <v>8723.77</v>
      </c>
      <c r="AM2844">
        <f t="shared" si="132"/>
        <v>40</v>
      </c>
      <c r="AN2844" t="str">
        <f t="shared" si="133"/>
        <v>39-43</v>
      </c>
      <c r="AO2844" t="str">
        <f t="shared" si="134"/>
        <v>8.000 a 9.999</v>
      </c>
    </row>
    <row r="2845" spans="1:41" x14ac:dyDescent="0.25">
      <c r="A2845" t="s">
        <v>9486</v>
      </c>
      <c r="B2845" t="s">
        <v>207</v>
      </c>
      <c r="C2845">
        <v>1348420</v>
      </c>
      <c r="D2845">
        <v>3022521693</v>
      </c>
      <c r="E2845" t="s">
        <v>9487</v>
      </c>
      <c r="F2845" t="s">
        <v>209</v>
      </c>
      <c r="G2845" t="s">
        <v>9488</v>
      </c>
      <c r="H2845" t="s">
        <v>225</v>
      </c>
      <c r="I2845" t="s">
        <v>212</v>
      </c>
      <c r="K2845" t="s">
        <v>213</v>
      </c>
      <c r="M2845">
        <v>908</v>
      </c>
      <c r="N2845" t="s">
        <v>3156</v>
      </c>
      <c r="O2845" t="s">
        <v>669</v>
      </c>
      <c r="P2845">
        <v>301</v>
      </c>
      <c r="Q2845" t="s">
        <v>297</v>
      </c>
      <c r="R2845" t="s">
        <v>298</v>
      </c>
      <c r="S2845" t="s">
        <v>1019</v>
      </c>
      <c r="T2845" t="s">
        <v>327</v>
      </c>
      <c r="U2845" t="s">
        <v>9755</v>
      </c>
      <c r="V2845">
        <v>4</v>
      </c>
      <c r="W2845">
        <v>4</v>
      </c>
      <c r="X2845" t="s">
        <v>218</v>
      </c>
      <c r="Z2845" t="s">
        <v>219</v>
      </c>
      <c r="AC2845">
        <v>0</v>
      </c>
      <c r="AE2845">
        <v>0</v>
      </c>
      <c r="AI2845" t="s">
        <v>220</v>
      </c>
      <c r="AJ2845" t="s">
        <v>221</v>
      </c>
      <c r="AK2845" s="15">
        <v>42711</v>
      </c>
      <c r="AL2845">
        <v>4104.6400000000003</v>
      </c>
      <c r="AM2845">
        <f t="shared" si="132"/>
        <v>47</v>
      </c>
      <c r="AN2845" t="str">
        <f t="shared" si="133"/>
        <v>44-48</v>
      </c>
      <c r="AO2845" t="str">
        <f t="shared" si="134"/>
        <v>4.000 a 5.999</v>
      </c>
    </row>
    <row r="2846" spans="1:41" x14ac:dyDescent="0.25">
      <c r="A2846" t="s">
        <v>9489</v>
      </c>
      <c r="B2846" t="s">
        <v>239</v>
      </c>
      <c r="C2846">
        <v>3923476</v>
      </c>
      <c r="D2846">
        <v>7712104697</v>
      </c>
      <c r="E2846" t="s">
        <v>9138</v>
      </c>
      <c r="F2846" t="s">
        <v>209</v>
      </c>
      <c r="G2846" t="s">
        <v>9490</v>
      </c>
      <c r="H2846" t="s">
        <v>225</v>
      </c>
      <c r="I2846" t="s">
        <v>212</v>
      </c>
      <c r="K2846" t="s">
        <v>213</v>
      </c>
      <c r="M2846">
        <v>771</v>
      </c>
      <c r="N2846" t="s">
        <v>303</v>
      </c>
      <c r="O2846" t="s">
        <v>283</v>
      </c>
      <c r="P2846">
        <v>746</v>
      </c>
      <c r="Q2846" t="s">
        <v>289</v>
      </c>
      <c r="R2846" t="s">
        <v>283</v>
      </c>
      <c r="T2846" t="s">
        <v>217</v>
      </c>
      <c r="U2846" t="s">
        <v>9756</v>
      </c>
      <c r="V2846">
        <v>1</v>
      </c>
      <c r="W2846">
        <v>3</v>
      </c>
      <c r="X2846" t="s">
        <v>218</v>
      </c>
      <c r="Z2846" t="s">
        <v>219</v>
      </c>
      <c r="AC2846">
        <v>0</v>
      </c>
      <c r="AE2846">
        <v>0</v>
      </c>
      <c r="AI2846" t="s">
        <v>220</v>
      </c>
      <c r="AJ2846" t="s">
        <v>221</v>
      </c>
      <c r="AK2846" s="15">
        <v>43612</v>
      </c>
      <c r="AL2846">
        <v>14318.29</v>
      </c>
      <c r="AM2846">
        <f t="shared" si="132"/>
        <v>36</v>
      </c>
      <c r="AN2846" t="str">
        <f t="shared" si="133"/>
        <v>34-38</v>
      </c>
      <c r="AO2846" t="str">
        <f t="shared" si="134"/>
        <v>14.000 a 15.999</v>
      </c>
    </row>
    <row r="2847" spans="1:41" x14ac:dyDescent="0.25">
      <c r="A2847" t="s">
        <v>9491</v>
      </c>
      <c r="B2847" t="s">
        <v>207</v>
      </c>
      <c r="C2847">
        <v>2228403</v>
      </c>
      <c r="D2847">
        <v>5789210902</v>
      </c>
      <c r="E2847" t="s">
        <v>9492</v>
      </c>
      <c r="F2847" t="s">
        <v>209</v>
      </c>
      <c r="G2847" t="s">
        <v>9493</v>
      </c>
      <c r="H2847" t="s">
        <v>211</v>
      </c>
      <c r="I2847" t="s">
        <v>212</v>
      </c>
      <c r="K2847" t="s">
        <v>295</v>
      </c>
      <c r="M2847">
        <v>723</v>
      </c>
      <c r="N2847" t="s">
        <v>1032</v>
      </c>
      <c r="O2847" t="s">
        <v>215</v>
      </c>
      <c r="P2847">
        <v>585</v>
      </c>
      <c r="Q2847" t="s">
        <v>1033</v>
      </c>
      <c r="R2847" t="s">
        <v>215</v>
      </c>
      <c r="T2847" t="s">
        <v>217</v>
      </c>
      <c r="U2847" t="s">
        <v>9754</v>
      </c>
      <c r="V2847">
        <v>4</v>
      </c>
      <c r="W2847">
        <v>6</v>
      </c>
      <c r="X2847" t="s">
        <v>218</v>
      </c>
      <c r="Z2847" t="s">
        <v>219</v>
      </c>
      <c r="AC2847">
        <v>0</v>
      </c>
      <c r="AE2847">
        <v>0</v>
      </c>
      <c r="AI2847" t="s">
        <v>220</v>
      </c>
      <c r="AJ2847" t="s">
        <v>221</v>
      </c>
      <c r="AK2847" s="15">
        <v>42139</v>
      </c>
      <c r="AL2847">
        <v>3502.75</v>
      </c>
      <c r="AM2847">
        <f t="shared" si="132"/>
        <v>37</v>
      </c>
      <c r="AN2847" t="str">
        <f t="shared" si="133"/>
        <v>34-38</v>
      </c>
      <c r="AO2847" t="str">
        <f t="shared" si="134"/>
        <v>2.000 a 3.999</v>
      </c>
    </row>
    <row r="2848" spans="1:41" x14ac:dyDescent="0.25">
      <c r="A2848" t="s">
        <v>9494</v>
      </c>
      <c r="B2848" t="s">
        <v>207</v>
      </c>
      <c r="C2848">
        <v>1914318</v>
      </c>
      <c r="D2848">
        <v>78482577115</v>
      </c>
      <c r="E2848" t="s">
        <v>9495</v>
      </c>
      <c r="F2848" t="s">
        <v>209</v>
      </c>
      <c r="G2848" t="s">
        <v>9496</v>
      </c>
      <c r="H2848" t="s">
        <v>225</v>
      </c>
      <c r="I2848" t="s">
        <v>212</v>
      </c>
      <c r="K2848" t="s">
        <v>242</v>
      </c>
      <c r="M2848">
        <v>313</v>
      </c>
      <c r="N2848" t="s">
        <v>3868</v>
      </c>
      <c r="O2848" t="s">
        <v>362</v>
      </c>
      <c r="P2848">
        <v>305</v>
      </c>
      <c r="Q2848" t="s">
        <v>407</v>
      </c>
      <c r="R2848" t="s">
        <v>362</v>
      </c>
      <c r="T2848" t="s">
        <v>252</v>
      </c>
      <c r="U2848" t="s">
        <v>9755</v>
      </c>
      <c r="V2848">
        <v>4</v>
      </c>
      <c r="W2848">
        <v>8</v>
      </c>
      <c r="X2848" t="s">
        <v>218</v>
      </c>
      <c r="Z2848" t="s">
        <v>219</v>
      </c>
      <c r="AC2848">
        <v>0</v>
      </c>
      <c r="AE2848">
        <v>0</v>
      </c>
      <c r="AI2848" t="s">
        <v>220</v>
      </c>
      <c r="AJ2848" t="s">
        <v>221</v>
      </c>
      <c r="AK2848" s="15">
        <v>40945</v>
      </c>
      <c r="AL2848">
        <v>4484.28</v>
      </c>
      <c r="AM2848">
        <f t="shared" si="132"/>
        <v>47</v>
      </c>
      <c r="AN2848" t="str">
        <f t="shared" si="133"/>
        <v>44-48</v>
      </c>
      <c r="AO2848" t="str">
        <f t="shared" si="134"/>
        <v>4.000 a 5.999</v>
      </c>
    </row>
    <row r="2849" spans="1:41" x14ac:dyDescent="0.25">
      <c r="A2849" t="s">
        <v>9497</v>
      </c>
      <c r="B2849" t="s">
        <v>239</v>
      </c>
      <c r="C2849">
        <v>1879695</v>
      </c>
      <c r="D2849">
        <v>4466294640</v>
      </c>
      <c r="E2849" t="s">
        <v>9291</v>
      </c>
      <c r="F2849" t="s">
        <v>209</v>
      </c>
      <c r="G2849" t="s">
        <v>9498</v>
      </c>
      <c r="H2849" t="s">
        <v>211</v>
      </c>
      <c r="I2849" t="s">
        <v>212</v>
      </c>
      <c r="K2849" t="s">
        <v>242</v>
      </c>
      <c r="M2849">
        <v>771</v>
      </c>
      <c r="N2849" t="s">
        <v>303</v>
      </c>
      <c r="O2849" t="s">
        <v>283</v>
      </c>
      <c r="P2849">
        <v>746</v>
      </c>
      <c r="Q2849" t="s">
        <v>289</v>
      </c>
      <c r="R2849" t="s">
        <v>283</v>
      </c>
      <c r="T2849" t="s">
        <v>252</v>
      </c>
      <c r="U2849" t="s">
        <v>9755</v>
      </c>
      <c r="V2849">
        <v>4</v>
      </c>
      <c r="W2849">
        <v>8</v>
      </c>
      <c r="X2849" t="s">
        <v>218</v>
      </c>
      <c r="Z2849" t="s">
        <v>219</v>
      </c>
      <c r="AC2849">
        <v>0</v>
      </c>
      <c r="AE2849">
        <v>0</v>
      </c>
      <c r="AI2849" t="s">
        <v>220</v>
      </c>
      <c r="AJ2849" t="s">
        <v>221</v>
      </c>
      <c r="AK2849" s="15">
        <v>40744</v>
      </c>
      <c r="AL2849">
        <v>9338.7000000000007</v>
      </c>
      <c r="AM2849">
        <f t="shared" si="132"/>
        <v>41</v>
      </c>
      <c r="AN2849" t="str">
        <f t="shared" si="133"/>
        <v>39-43</v>
      </c>
      <c r="AO2849" t="str">
        <f t="shared" si="134"/>
        <v>8.000 a 9.999</v>
      </c>
    </row>
    <row r="2850" spans="1:41" x14ac:dyDescent="0.25">
      <c r="A2850" t="s">
        <v>9499</v>
      </c>
      <c r="B2850" t="s">
        <v>239</v>
      </c>
      <c r="C2850">
        <v>1895406</v>
      </c>
      <c r="D2850">
        <v>95195939691</v>
      </c>
      <c r="E2850" t="s">
        <v>9500</v>
      </c>
      <c r="F2850" t="s">
        <v>209</v>
      </c>
      <c r="G2850" t="s">
        <v>9501</v>
      </c>
      <c r="H2850" t="s">
        <v>225</v>
      </c>
      <c r="I2850" t="s">
        <v>212</v>
      </c>
      <c r="K2850" t="s">
        <v>213</v>
      </c>
      <c r="M2850">
        <v>498</v>
      </c>
      <c r="N2850" t="s">
        <v>423</v>
      </c>
      <c r="O2850" t="s">
        <v>244</v>
      </c>
      <c r="P2850">
        <v>211</v>
      </c>
      <c r="Q2850" t="s">
        <v>245</v>
      </c>
      <c r="R2850" t="s">
        <v>244</v>
      </c>
      <c r="T2850" t="s">
        <v>217</v>
      </c>
      <c r="U2850" t="s">
        <v>9755</v>
      </c>
      <c r="V2850">
        <v>4</v>
      </c>
      <c r="W2850">
        <v>8</v>
      </c>
      <c r="X2850" t="s">
        <v>218</v>
      </c>
      <c r="Z2850" t="s">
        <v>219</v>
      </c>
      <c r="AC2850">
        <v>0</v>
      </c>
      <c r="AE2850">
        <v>0</v>
      </c>
      <c r="AI2850" t="s">
        <v>220</v>
      </c>
      <c r="AJ2850" t="s">
        <v>221</v>
      </c>
      <c r="AK2850" s="15">
        <v>40833</v>
      </c>
      <c r="AL2850">
        <v>8228.58</v>
      </c>
      <c r="AM2850">
        <f t="shared" si="132"/>
        <v>48</v>
      </c>
      <c r="AN2850" t="str">
        <f t="shared" si="133"/>
        <v>44-48</v>
      </c>
      <c r="AO2850" t="str">
        <f t="shared" si="134"/>
        <v>8.000 a 9.999</v>
      </c>
    </row>
    <row r="2851" spans="1:41" x14ac:dyDescent="0.25">
      <c r="A2851" t="s">
        <v>9502</v>
      </c>
      <c r="B2851" t="s">
        <v>207</v>
      </c>
      <c r="C2851">
        <v>1749118</v>
      </c>
      <c r="D2851">
        <v>4855357693</v>
      </c>
      <c r="E2851" t="s">
        <v>7997</v>
      </c>
      <c r="F2851" t="s">
        <v>209</v>
      </c>
      <c r="G2851" t="s">
        <v>9503</v>
      </c>
      <c r="H2851" t="s">
        <v>225</v>
      </c>
      <c r="I2851" t="s">
        <v>212</v>
      </c>
      <c r="K2851" t="s">
        <v>645</v>
      </c>
      <c r="M2851">
        <v>884</v>
      </c>
      <c r="N2851" t="s">
        <v>9504</v>
      </c>
      <c r="O2851" t="s">
        <v>215</v>
      </c>
      <c r="P2851">
        <v>360</v>
      </c>
      <c r="Q2851" t="s">
        <v>3872</v>
      </c>
      <c r="R2851" t="s">
        <v>215</v>
      </c>
      <c r="T2851" t="s">
        <v>230</v>
      </c>
      <c r="U2851" t="s">
        <v>9755</v>
      </c>
      <c r="V2851">
        <v>4</v>
      </c>
      <c r="W2851">
        <v>9</v>
      </c>
      <c r="X2851" t="s">
        <v>218</v>
      </c>
      <c r="Z2851" t="s">
        <v>219</v>
      </c>
      <c r="AC2851">
        <v>26254</v>
      </c>
      <c r="AD2851" t="s">
        <v>372</v>
      </c>
      <c r="AE2851">
        <v>0</v>
      </c>
      <c r="AI2851" t="s">
        <v>220</v>
      </c>
      <c r="AJ2851" t="s">
        <v>221</v>
      </c>
      <c r="AK2851" s="15">
        <v>43573</v>
      </c>
      <c r="AL2851">
        <v>5768.31</v>
      </c>
      <c r="AM2851">
        <f t="shared" si="132"/>
        <v>40</v>
      </c>
      <c r="AN2851" t="str">
        <f t="shared" si="133"/>
        <v>39-43</v>
      </c>
      <c r="AO2851" t="str">
        <f t="shared" si="134"/>
        <v>4.000 a 5.999</v>
      </c>
    </row>
    <row r="2852" spans="1:41" x14ac:dyDescent="0.25">
      <c r="A2852" t="s">
        <v>9505</v>
      </c>
      <c r="B2852" t="s">
        <v>239</v>
      </c>
      <c r="C2852">
        <v>1454632</v>
      </c>
      <c r="D2852">
        <v>70092311687</v>
      </c>
      <c r="E2852" t="s">
        <v>9506</v>
      </c>
      <c r="F2852" t="s">
        <v>209</v>
      </c>
      <c r="G2852" t="s">
        <v>9507</v>
      </c>
      <c r="H2852" t="s">
        <v>225</v>
      </c>
      <c r="I2852" t="s">
        <v>212</v>
      </c>
      <c r="K2852" t="s">
        <v>213</v>
      </c>
      <c r="L2852" t="s">
        <v>261</v>
      </c>
      <c r="M2852">
        <v>771</v>
      </c>
      <c r="N2852" t="s">
        <v>303</v>
      </c>
      <c r="O2852" t="s">
        <v>283</v>
      </c>
      <c r="P2852">
        <v>746</v>
      </c>
      <c r="Q2852" t="s">
        <v>289</v>
      </c>
      <c r="R2852" t="s">
        <v>283</v>
      </c>
      <c r="T2852" t="s">
        <v>230</v>
      </c>
      <c r="U2852" t="s">
        <v>9756</v>
      </c>
      <c r="V2852">
        <v>4</v>
      </c>
      <c r="W2852">
        <v>12</v>
      </c>
      <c r="X2852" t="s">
        <v>218</v>
      </c>
      <c r="Z2852" t="s">
        <v>219</v>
      </c>
      <c r="AC2852">
        <v>0</v>
      </c>
      <c r="AE2852">
        <v>0</v>
      </c>
      <c r="AI2852" t="s">
        <v>220</v>
      </c>
      <c r="AJ2852" t="s">
        <v>221</v>
      </c>
      <c r="AK2852" s="15">
        <v>38138</v>
      </c>
      <c r="AL2852">
        <v>11747.89</v>
      </c>
      <c r="AM2852">
        <f t="shared" si="132"/>
        <v>57</v>
      </c>
      <c r="AN2852" t="str">
        <f t="shared" si="133"/>
        <v>54-58</v>
      </c>
      <c r="AO2852" t="str">
        <f t="shared" si="134"/>
        <v>10.000 a 11.999</v>
      </c>
    </row>
    <row r="2853" spans="1:41" x14ac:dyDescent="0.25">
      <c r="A2853" t="s">
        <v>9508</v>
      </c>
      <c r="B2853" t="s">
        <v>239</v>
      </c>
      <c r="C2853">
        <v>3483938</v>
      </c>
      <c r="D2853">
        <v>89025733115</v>
      </c>
      <c r="E2853" t="s">
        <v>9509</v>
      </c>
      <c r="F2853" t="s">
        <v>209</v>
      </c>
      <c r="G2853" t="s">
        <v>9510</v>
      </c>
      <c r="H2853" t="s">
        <v>225</v>
      </c>
      <c r="I2853" t="s">
        <v>212</v>
      </c>
      <c r="K2853" t="s">
        <v>242</v>
      </c>
      <c r="M2853">
        <v>769</v>
      </c>
      <c r="N2853" t="s">
        <v>288</v>
      </c>
      <c r="O2853" t="s">
        <v>283</v>
      </c>
      <c r="P2853">
        <v>746</v>
      </c>
      <c r="Q2853" t="s">
        <v>289</v>
      </c>
      <c r="R2853" t="s">
        <v>283</v>
      </c>
      <c r="T2853" t="s">
        <v>217</v>
      </c>
      <c r="U2853" t="s">
        <v>9756</v>
      </c>
      <c r="V2853">
        <v>3</v>
      </c>
      <c r="W2853">
        <v>6</v>
      </c>
      <c r="X2853" t="s">
        <v>218</v>
      </c>
      <c r="Z2853" t="s">
        <v>219</v>
      </c>
      <c r="AC2853">
        <v>0</v>
      </c>
      <c r="AE2853">
        <v>0</v>
      </c>
      <c r="AI2853" t="s">
        <v>220</v>
      </c>
      <c r="AJ2853" t="s">
        <v>304</v>
      </c>
      <c r="AK2853" s="15">
        <v>41859</v>
      </c>
      <c r="AL2853">
        <v>7650.36</v>
      </c>
      <c r="AM2853">
        <f t="shared" si="132"/>
        <v>44</v>
      </c>
      <c r="AN2853" t="str">
        <f t="shared" si="133"/>
        <v>44-48</v>
      </c>
      <c r="AO2853" t="str">
        <f t="shared" si="134"/>
        <v>6.000 a 7.999</v>
      </c>
    </row>
    <row r="2854" spans="1:41" x14ac:dyDescent="0.25">
      <c r="A2854" t="s">
        <v>9511</v>
      </c>
      <c r="B2854" t="s">
        <v>239</v>
      </c>
      <c r="C2854">
        <v>1434786</v>
      </c>
      <c r="D2854">
        <v>84754338634</v>
      </c>
      <c r="E2854" t="s">
        <v>9512</v>
      </c>
      <c r="F2854" t="s">
        <v>233</v>
      </c>
      <c r="G2854" t="s">
        <v>1642</v>
      </c>
      <c r="H2854" t="s">
        <v>225</v>
      </c>
      <c r="I2854" t="s">
        <v>212</v>
      </c>
      <c r="K2854" t="s">
        <v>213</v>
      </c>
      <c r="L2854" t="s">
        <v>1228</v>
      </c>
      <c r="M2854">
        <v>478</v>
      </c>
      <c r="N2854" t="s">
        <v>1195</v>
      </c>
      <c r="O2854" t="s">
        <v>244</v>
      </c>
      <c r="P2854">
        <v>211</v>
      </c>
      <c r="Q2854" t="s">
        <v>245</v>
      </c>
      <c r="R2854" t="s">
        <v>244</v>
      </c>
      <c r="T2854" t="s">
        <v>252</v>
      </c>
      <c r="U2854" t="s">
        <v>9755</v>
      </c>
      <c r="V2854">
        <v>4</v>
      </c>
      <c r="W2854">
        <v>13</v>
      </c>
      <c r="X2854" t="s">
        <v>218</v>
      </c>
      <c r="Z2854" t="s">
        <v>219</v>
      </c>
      <c r="AC2854">
        <v>0</v>
      </c>
      <c r="AE2854">
        <v>0</v>
      </c>
      <c r="AI2854" t="s">
        <v>220</v>
      </c>
      <c r="AJ2854" t="s">
        <v>221</v>
      </c>
      <c r="AK2854" s="15">
        <v>37938</v>
      </c>
      <c r="AL2854">
        <v>11252.74</v>
      </c>
      <c r="AM2854">
        <f t="shared" si="132"/>
        <v>51</v>
      </c>
      <c r="AN2854" t="str">
        <f t="shared" si="133"/>
        <v>49-53</v>
      </c>
      <c r="AO2854" t="str">
        <f t="shared" si="134"/>
        <v>10.000 a 11.999</v>
      </c>
    </row>
    <row r="2855" spans="1:41" x14ac:dyDescent="0.25">
      <c r="A2855" t="s">
        <v>9513</v>
      </c>
      <c r="B2855" t="s">
        <v>239</v>
      </c>
      <c r="C2855">
        <v>1435394</v>
      </c>
      <c r="D2855">
        <v>54815070644</v>
      </c>
      <c r="E2855" t="s">
        <v>9514</v>
      </c>
      <c r="F2855" t="s">
        <v>233</v>
      </c>
      <c r="G2855" t="s">
        <v>9515</v>
      </c>
      <c r="H2855" t="s">
        <v>211</v>
      </c>
      <c r="I2855" t="s">
        <v>212</v>
      </c>
      <c r="K2855" t="s">
        <v>213</v>
      </c>
      <c r="L2855" t="s">
        <v>2731</v>
      </c>
      <c r="M2855">
        <v>769</v>
      </c>
      <c r="N2855" t="s">
        <v>288</v>
      </c>
      <c r="O2855" t="s">
        <v>283</v>
      </c>
      <c r="P2855">
        <v>746</v>
      </c>
      <c r="Q2855" t="s">
        <v>289</v>
      </c>
      <c r="R2855" t="s">
        <v>283</v>
      </c>
      <c r="T2855" t="s">
        <v>252</v>
      </c>
      <c r="U2855" t="s">
        <v>9755</v>
      </c>
      <c r="V2855">
        <v>4</v>
      </c>
      <c r="W2855">
        <v>13</v>
      </c>
      <c r="X2855" t="s">
        <v>218</v>
      </c>
      <c r="Z2855" t="s">
        <v>219</v>
      </c>
      <c r="AC2855">
        <v>0</v>
      </c>
      <c r="AE2855">
        <v>0</v>
      </c>
      <c r="AI2855" t="s">
        <v>220</v>
      </c>
      <c r="AJ2855" t="s">
        <v>291</v>
      </c>
      <c r="AK2855" s="15">
        <v>37958</v>
      </c>
      <c r="AL2855">
        <v>7573.7</v>
      </c>
      <c r="AM2855">
        <f t="shared" si="132"/>
        <v>59</v>
      </c>
      <c r="AN2855" t="str">
        <f t="shared" si="133"/>
        <v>59-63</v>
      </c>
      <c r="AO2855" t="str">
        <f t="shared" si="134"/>
        <v>6.000 a 7.999</v>
      </c>
    </row>
    <row r="2856" spans="1:41" x14ac:dyDescent="0.25">
      <c r="A2856" t="s">
        <v>9516</v>
      </c>
      <c r="B2856" t="s">
        <v>239</v>
      </c>
      <c r="C2856">
        <v>1123352</v>
      </c>
      <c r="D2856">
        <v>35098864615</v>
      </c>
      <c r="E2856" t="s">
        <v>7372</v>
      </c>
      <c r="F2856" t="s">
        <v>209</v>
      </c>
      <c r="G2856" t="s">
        <v>9517</v>
      </c>
      <c r="H2856" t="s">
        <v>225</v>
      </c>
      <c r="I2856" t="s">
        <v>212</v>
      </c>
      <c r="K2856" t="s">
        <v>213</v>
      </c>
      <c r="L2856" t="s">
        <v>1228</v>
      </c>
      <c r="M2856">
        <v>490</v>
      </c>
      <c r="N2856" t="s">
        <v>770</v>
      </c>
      <c r="O2856" t="s">
        <v>244</v>
      </c>
      <c r="P2856">
        <v>211</v>
      </c>
      <c r="Q2856" t="s">
        <v>245</v>
      </c>
      <c r="R2856" t="s">
        <v>244</v>
      </c>
      <c r="T2856" t="s">
        <v>217</v>
      </c>
      <c r="U2856" t="s">
        <v>9755</v>
      </c>
      <c r="V2856">
        <v>4</v>
      </c>
      <c r="W2856">
        <v>16</v>
      </c>
      <c r="X2856" t="s">
        <v>218</v>
      </c>
      <c r="Z2856" t="s">
        <v>219</v>
      </c>
      <c r="AC2856">
        <v>0</v>
      </c>
      <c r="AE2856">
        <v>0</v>
      </c>
      <c r="AI2856" t="s">
        <v>220</v>
      </c>
      <c r="AJ2856" t="s">
        <v>221</v>
      </c>
      <c r="AK2856" s="15">
        <v>34683</v>
      </c>
      <c r="AL2856">
        <v>7765.84</v>
      </c>
      <c r="AM2856">
        <f t="shared" si="132"/>
        <v>66</v>
      </c>
      <c r="AN2856" t="str">
        <f t="shared" si="133"/>
        <v>64-68</v>
      </c>
      <c r="AO2856" t="str">
        <f t="shared" si="134"/>
        <v>6.000 a 7.999</v>
      </c>
    </row>
    <row r="2857" spans="1:41" x14ac:dyDescent="0.25">
      <c r="A2857" t="s">
        <v>9518</v>
      </c>
      <c r="B2857" t="s">
        <v>239</v>
      </c>
      <c r="C2857">
        <v>2302373</v>
      </c>
      <c r="D2857">
        <v>3345841673</v>
      </c>
      <c r="E2857" t="s">
        <v>9519</v>
      </c>
      <c r="F2857" t="s">
        <v>233</v>
      </c>
      <c r="G2857" t="s">
        <v>9520</v>
      </c>
      <c r="H2857" t="s">
        <v>211</v>
      </c>
      <c r="I2857" t="s">
        <v>212</v>
      </c>
      <c r="K2857" t="s">
        <v>213</v>
      </c>
      <c r="M2857">
        <v>482</v>
      </c>
      <c r="N2857" t="s">
        <v>336</v>
      </c>
      <c r="O2857" t="s">
        <v>244</v>
      </c>
      <c r="P2857">
        <v>211</v>
      </c>
      <c r="Q2857" t="s">
        <v>245</v>
      </c>
      <c r="R2857" t="s">
        <v>244</v>
      </c>
      <c r="T2857" t="s">
        <v>771</v>
      </c>
      <c r="U2857" t="s">
        <v>9754</v>
      </c>
      <c r="V2857">
        <v>4</v>
      </c>
      <c r="W2857">
        <v>5</v>
      </c>
      <c r="X2857" t="s">
        <v>218</v>
      </c>
      <c r="Z2857" t="s">
        <v>219</v>
      </c>
      <c r="AC2857">
        <v>0</v>
      </c>
      <c r="AE2857">
        <v>0</v>
      </c>
      <c r="AI2857" t="s">
        <v>220</v>
      </c>
      <c r="AJ2857" t="s">
        <v>221</v>
      </c>
      <c r="AK2857" s="15">
        <v>42466</v>
      </c>
      <c r="AL2857">
        <v>8924.7199999999993</v>
      </c>
      <c r="AM2857">
        <f t="shared" si="132"/>
        <v>44</v>
      </c>
      <c r="AN2857" t="str">
        <f t="shared" si="133"/>
        <v>44-48</v>
      </c>
      <c r="AO2857" t="str">
        <f t="shared" si="134"/>
        <v>8.000 a 9.999</v>
      </c>
    </row>
    <row r="2858" spans="1:41" x14ac:dyDescent="0.25">
      <c r="A2858" t="s">
        <v>9521</v>
      </c>
      <c r="B2858" t="s">
        <v>239</v>
      </c>
      <c r="C2858">
        <v>1119216</v>
      </c>
      <c r="D2858">
        <v>26083069858</v>
      </c>
      <c r="E2858" t="s">
        <v>9522</v>
      </c>
      <c r="F2858" t="s">
        <v>233</v>
      </c>
      <c r="G2858" t="s">
        <v>9523</v>
      </c>
      <c r="H2858" t="s">
        <v>225</v>
      </c>
      <c r="I2858" t="s">
        <v>212</v>
      </c>
      <c r="K2858" t="s">
        <v>317</v>
      </c>
      <c r="M2858">
        <v>498</v>
      </c>
      <c r="N2858" t="s">
        <v>423</v>
      </c>
      <c r="O2858" t="s">
        <v>244</v>
      </c>
      <c r="P2858">
        <v>211</v>
      </c>
      <c r="Q2858" t="s">
        <v>245</v>
      </c>
      <c r="R2858" t="s">
        <v>244</v>
      </c>
      <c r="T2858" t="s">
        <v>217</v>
      </c>
      <c r="U2858" t="s">
        <v>9755</v>
      </c>
      <c r="V2858">
        <v>2</v>
      </c>
      <c r="W2858">
        <v>4</v>
      </c>
      <c r="X2858" t="s">
        <v>218</v>
      </c>
      <c r="Z2858" t="s">
        <v>219</v>
      </c>
      <c r="AC2858">
        <v>0</v>
      </c>
      <c r="AE2858">
        <v>0</v>
      </c>
      <c r="AI2858" t="s">
        <v>220</v>
      </c>
      <c r="AJ2858" t="s">
        <v>221</v>
      </c>
      <c r="AK2858" s="15">
        <v>42796</v>
      </c>
      <c r="AL2858">
        <v>8398.33</v>
      </c>
      <c r="AM2858">
        <f t="shared" si="132"/>
        <v>46</v>
      </c>
      <c r="AN2858" t="str">
        <f t="shared" si="133"/>
        <v>44-48</v>
      </c>
      <c r="AO2858" t="str">
        <f t="shared" si="134"/>
        <v>8.000 a 9.999</v>
      </c>
    </row>
    <row r="2859" spans="1:41" x14ac:dyDescent="0.25">
      <c r="A2859" t="s">
        <v>9524</v>
      </c>
      <c r="B2859" t="s">
        <v>207</v>
      </c>
      <c r="C2859">
        <v>410951</v>
      </c>
      <c r="D2859">
        <v>17019435653</v>
      </c>
      <c r="E2859" t="s">
        <v>9525</v>
      </c>
      <c r="F2859" t="s">
        <v>233</v>
      </c>
      <c r="G2859" t="s">
        <v>9526</v>
      </c>
      <c r="H2859" t="s">
        <v>225</v>
      </c>
      <c r="I2859" t="s">
        <v>212</v>
      </c>
      <c r="K2859" t="s">
        <v>213</v>
      </c>
      <c r="L2859" t="s">
        <v>1951</v>
      </c>
      <c r="M2859">
        <v>694</v>
      </c>
      <c r="N2859" t="s">
        <v>1394</v>
      </c>
      <c r="O2859" t="s">
        <v>228</v>
      </c>
      <c r="P2859">
        <v>59</v>
      </c>
      <c r="Q2859" t="s">
        <v>251</v>
      </c>
      <c r="R2859" t="s">
        <v>215</v>
      </c>
      <c r="T2859" t="s">
        <v>499</v>
      </c>
      <c r="U2859" t="s">
        <v>9754</v>
      </c>
      <c r="V2859">
        <v>4</v>
      </c>
      <c r="W2859">
        <v>16</v>
      </c>
      <c r="X2859" t="s">
        <v>218</v>
      </c>
      <c r="Z2859" t="s">
        <v>219</v>
      </c>
      <c r="AC2859">
        <v>0</v>
      </c>
      <c r="AE2859">
        <v>0</v>
      </c>
      <c r="AI2859" t="s">
        <v>220</v>
      </c>
      <c r="AJ2859" t="s">
        <v>221</v>
      </c>
      <c r="AK2859" s="15">
        <v>28976</v>
      </c>
      <c r="AL2859">
        <v>7211.45</v>
      </c>
      <c r="AM2859">
        <f t="shared" si="132"/>
        <v>68</v>
      </c>
      <c r="AN2859" t="str">
        <f t="shared" si="133"/>
        <v>64-68</v>
      </c>
      <c r="AO2859" t="str">
        <f t="shared" si="134"/>
        <v>6.000 a 7.999</v>
      </c>
    </row>
    <row r="2860" spans="1:41" x14ac:dyDescent="0.25">
      <c r="A2860" t="s">
        <v>9527</v>
      </c>
      <c r="B2860" t="s">
        <v>207</v>
      </c>
      <c r="C2860">
        <v>1123318</v>
      </c>
      <c r="D2860">
        <v>46106863687</v>
      </c>
      <c r="E2860" t="s">
        <v>9528</v>
      </c>
      <c r="F2860" t="s">
        <v>233</v>
      </c>
      <c r="G2860" t="s">
        <v>3753</v>
      </c>
      <c r="H2860" t="s">
        <v>287</v>
      </c>
      <c r="I2860" t="s">
        <v>212</v>
      </c>
      <c r="K2860" t="s">
        <v>213</v>
      </c>
      <c r="L2860" t="s">
        <v>9529</v>
      </c>
      <c r="M2860">
        <v>71</v>
      </c>
      <c r="N2860" t="s">
        <v>498</v>
      </c>
      <c r="O2860" t="s">
        <v>215</v>
      </c>
      <c r="P2860">
        <v>59</v>
      </c>
      <c r="Q2860" t="s">
        <v>251</v>
      </c>
      <c r="R2860" t="s">
        <v>215</v>
      </c>
      <c r="T2860" t="s">
        <v>771</v>
      </c>
      <c r="U2860" t="s">
        <v>9753</v>
      </c>
      <c r="V2860">
        <v>4</v>
      </c>
      <c r="W2860">
        <v>16</v>
      </c>
      <c r="X2860" t="s">
        <v>218</v>
      </c>
      <c r="Z2860" t="s">
        <v>219</v>
      </c>
      <c r="AC2860">
        <v>0</v>
      </c>
      <c r="AE2860">
        <v>0</v>
      </c>
      <c r="AI2860" t="s">
        <v>220</v>
      </c>
      <c r="AJ2860" t="s">
        <v>221</v>
      </c>
      <c r="AK2860" s="15">
        <v>34624</v>
      </c>
      <c r="AL2860">
        <v>4362.5200000000004</v>
      </c>
      <c r="AM2860">
        <f t="shared" si="132"/>
        <v>59</v>
      </c>
      <c r="AN2860" t="str">
        <f t="shared" si="133"/>
        <v>59-63</v>
      </c>
      <c r="AO2860" t="str">
        <f t="shared" si="134"/>
        <v>4.000 a 5.999</v>
      </c>
    </row>
    <row r="2861" spans="1:41" x14ac:dyDescent="0.25">
      <c r="A2861" t="s">
        <v>9530</v>
      </c>
      <c r="B2861" t="s">
        <v>239</v>
      </c>
      <c r="C2861">
        <v>1362902</v>
      </c>
      <c r="D2861">
        <v>2560772663</v>
      </c>
      <c r="E2861" t="s">
        <v>9531</v>
      </c>
      <c r="F2861" t="s">
        <v>209</v>
      </c>
      <c r="G2861" t="s">
        <v>9532</v>
      </c>
      <c r="H2861" t="s">
        <v>225</v>
      </c>
      <c r="I2861" t="s">
        <v>212</v>
      </c>
      <c r="K2861" t="s">
        <v>213</v>
      </c>
      <c r="L2861" t="s">
        <v>261</v>
      </c>
      <c r="M2861">
        <v>490</v>
      </c>
      <c r="N2861" t="s">
        <v>770</v>
      </c>
      <c r="O2861" t="s">
        <v>244</v>
      </c>
      <c r="P2861">
        <v>211</v>
      </c>
      <c r="Q2861" t="s">
        <v>245</v>
      </c>
      <c r="R2861" t="s">
        <v>244</v>
      </c>
      <c r="T2861" t="s">
        <v>217</v>
      </c>
      <c r="U2861" t="s">
        <v>9756</v>
      </c>
      <c r="V2861">
        <v>4</v>
      </c>
      <c r="W2861">
        <v>13</v>
      </c>
      <c r="X2861" t="s">
        <v>218</v>
      </c>
      <c r="Z2861" t="s">
        <v>219</v>
      </c>
      <c r="AC2861">
        <v>0</v>
      </c>
      <c r="AE2861">
        <v>0</v>
      </c>
      <c r="AI2861" t="s">
        <v>220</v>
      </c>
      <c r="AJ2861" t="s">
        <v>221</v>
      </c>
      <c r="AK2861" s="15">
        <v>37530</v>
      </c>
      <c r="AL2861">
        <v>21680.59</v>
      </c>
      <c r="AM2861">
        <f t="shared" si="132"/>
        <v>50</v>
      </c>
      <c r="AN2861" t="str">
        <f t="shared" si="133"/>
        <v>49-53</v>
      </c>
      <c r="AO2861" t="str">
        <f t="shared" si="134"/>
        <v>20.000 ou mais</v>
      </c>
    </row>
    <row r="2862" spans="1:41" x14ac:dyDescent="0.25">
      <c r="A2862" t="s">
        <v>9533</v>
      </c>
      <c r="B2862" t="s">
        <v>207</v>
      </c>
      <c r="C2862">
        <v>1964167</v>
      </c>
      <c r="D2862">
        <v>7937662654</v>
      </c>
      <c r="E2862" t="s">
        <v>9534</v>
      </c>
      <c r="F2862" t="s">
        <v>233</v>
      </c>
      <c r="G2862" t="s">
        <v>9535</v>
      </c>
      <c r="H2862" t="s">
        <v>225</v>
      </c>
      <c r="I2862" t="s">
        <v>212</v>
      </c>
      <c r="K2862" t="s">
        <v>213</v>
      </c>
      <c r="M2862">
        <v>719</v>
      </c>
      <c r="N2862" t="s">
        <v>474</v>
      </c>
      <c r="O2862" t="s">
        <v>228</v>
      </c>
      <c r="P2862">
        <v>581</v>
      </c>
      <c r="Q2862" t="s">
        <v>455</v>
      </c>
      <c r="R2862" t="s">
        <v>228</v>
      </c>
      <c r="T2862" t="s">
        <v>252</v>
      </c>
      <c r="U2862" t="s">
        <v>9755</v>
      </c>
      <c r="V2862">
        <v>4</v>
      </c>
      <c r="W2862">
        <v>7</v>
      </c>
      <c r="X2862" t="s">
        <v>218</v>
      </c>
      <c r="Z2862" t="s">
        <v>219</v>
      </c>
      <c r="AC2862">
        <v>0</v>
      </c>
      <c r="AE2862">
        <v>0</v>
      </c>
      <c r="AI2862" t="s">
        <v>220</v>
      </c>
      <c r="AJ2862" t="s">
        <v>221</v>
      </c>
      <c r="AK2862" s="15">
        <v>41148</v>
      </c>
      <c r="AL2862">
        <v>4488.6000000000004</v>
      </c>
      <c r="AM2862">
        <f t="shared" si="132"/>
        <v>37</v>
      </c>
      <c r="AN2862" t="str">
        <f t="shared" si="133"/>
        <v>34-38</v>
      </c>
      <c r="AO2862" t="str">
        <f t="shared" si="134"/>
        <v>4.000 a 5.999</v>
      </c>
    </row>
    <row r="2863" spans="1:41" x14ac:dyDescent="0.25">
      <c r="A2863" t="s">
        <v>9536</v>
      </c>
      <c r="B2863" t="s">
        <v>207</v>
      </c>
      <c r="C2863">
        <v>3259459</v>
      </c>
      <c r="D2863">
        <v>8740255670</v>
      </c>
      <c r="E2863" t="s">
        <v>9537</v>
      </c>
      <c r="F2863" t="s">
        <v>233</v>
      </c>
      <c r="G2863" t="s">
        <v>9538</v>
      </c>
      <c r="H2863" t="s">
        <v>225</v>
      </c>
      <c r="I2863" t="s">
        <v>212</v>
      </c>
      <c r="K2863" t="s">
        <v>213</v>
      </c>
      <c r="M2863">
        <v>97</v>
      </c>
      <c r="N2863" t="s">
        <v>723</v>
      </c>
      <c r="O2863" t="s">
        <v>228</v>
      </c>
      <c r="P2863">
        <v>92</v>
      </c>
      <c r="Q2863" t="s">
        <v>724</v>
      </c>
      <c r="R2863" t="s">
        <v>228</v>
      </c>
      <c r="T2863" t="s">
        <v>217</v>
      </c>
      <c r="U2863" t="s">
        <v>9755</v>
      </c>
      <c r="V2863">
        <v>1</v>
      </c>
      <c r="W2863">
        <v>1</v>
      </c>
      <c r="X2863" t="s">
        <v>218</v>
      </c>
      <c r="Z2863" t="s">
        <v>219</v>
      </c>
      <c r="AC2863">
        <v>0</v>
      </c>
      <c r="AE2863">
        <v>0</v>
      </c>
      <c r="AI2863" t="s">
        <v>220</v>
      </c>
      <c r="AJ2863" t="s">
        <v>291</v>
      </c>
      <c r="AK2863" s="15">
        <v>44518</v>
      </c>
      <c r="AL2863">
        <v>3670.43</v>
      </c>
      <c r="AM2863">
        <f t="shared" si="132"/>
        <v>33</v>
      </c>
      <c r="AN2863" t="str">
        <f t="shared" si="133"/>
        <v>29-33</v>
      </c>
      <c r="AO2863" t="str">
        <f t="shared" si="134"/>
        <v>2.000 a 3.999</v>
      </c>
    </row>
    <row r="2864" spans="1:41" x14ac:dyDescent="0.25">
      <c r="A2864" t="s">
        <v>9539</v>
      </c>
      <c r="B2864" t="s">
        <v>207</v>
      </c>
      <c r="C2864">
        <v>1035136</v>
      </c>
      <c r="D2864">
        <v>91086116615</v>
      </c>
      <c r="E2864" t="s">
        <v>9540</v>
      </c>
      <c r="F2864" t="s">
        <v>209</v>
      </c>
      <c r="G2864" t="s">
        <v>9541</v>
      </c>
      <c r="H2864" t="s">
        <v>211</v>
      </c>
      <c r="I2864" t="s">
        <v>212</v>
      </c>
      <c r="K2864" t="s">
        <v>242</v>
      </c>
      <c r="L2864" t="s">
        <v>3811</v>
      </c>
      <c r="M2864">
        <v>97</v>
      </c>
      <c r="N2864" t="s">
        <v>723</v>
      </c>
      <c r="O2864" t="s">
        <v>228</v>
      </c>
      <c r="P2864">
        <v>92</v>
      </c>
      <c r="Q2864" t="s">
        <v>724</v>
      </c>
      <c r="R2864" t="s">
        <v>228</v>
      </c>
      <c r="T2864" t="s">
        <v>217</v>
      </c>
      <c r="U2864" t="s">
        <v>9755</v>
      </c>
      <c r="V2864">
        <v>4</v>
      </c>
      <c r="W2864">
        <v>16</v>
      </c>
      <c r="X2864" t="s">
        <v>218</v>
      </c>
      <c r="Z2864" t="s">
        <v>219</v>
      </c>
      <c r="AC2864">
        <v>0</v>
      </c>
      <c r="AE2864">
        <v>0</v>
      </c>
      <c r="AI2864" t="s">
        <v>220</v>
      </c>
      <c r="AJ2864" t="s">
        <v>221</v>
      </c>
      <c r="AK2864" s="15">
        <v>34045</v>
      </c>
      <c r="AL2864">
        <v>7064.4</v>
      </c>
      <c r="AM2864">
        <f t="shared" si="132"/>
        <v>51</v>
      </c>
      <c r="AN2864" t="str">
        <f t="shared" si="133"/>
        <v>49-53</v>
      </c>
      <c r="AO2864" t="str">
        <f t="shared" si="134"/>
        <v>6.000 a 7.999</v>
      </c>
    </row>
    <row r="2865" spans="1:41" x14ac:dyDescent="0.25">
      <c r="A2865" t="s">
        <v>9542</v>
      </c>
      <c r="B2865" t="s">
        <v>207</v>
      </c>
      <c r="C2865">
        <v>1452768</v>
      </c>
      <c r="D2865">
        <v>49985930720</v>
      </c>
      <c r="E2865" t="s">
        <v>9543</v>
      </c>
      <c r="F2865" t="s">
        <v>233</v>
      </c>
      <c r="G2865" t="s">
        <v>9544</v>
      </c>
      <c r="H2865" t="s">
        <v>335</v>
      </c>
      <c r="I2865" t="s">
        <v>212</v>
      </c>
      <c r="K2865" t="s">
        <v>213</v>
      </c>
      <c r="L2865" t="s">
        <v>9545</v>
      </c>
      <c r="M2865">
        <v>671</v>
      </c>
      <c r="N2865" t="s">
        <v>9546</v>
      </c>
      <c r="O2865" t="s">
        <v>228</v>
      </c>
      <c r="P2865">
        <v>29</v>
      </c>
      <c r="Q2865" t="s">
        <v>229</v>
      </c>
      <c r="R2865" t="s">
        <v>215</v>
      </c>
      <c r="T2865" t="s">
        <v>217</v>
      </c>
      <c r="U2865" t="s">
        <v>9756</v>
      </c>
      <c r="V2865">
        <v>2</v>
      </c>
      <c r="W2865">
        <v>13</v>
      </c>
      <c r="X2865" t="s">
        <v>218</v>
      </c>
      <c r="Z2865" t="s">
        <v>219</v>
      </c>
      <c r="AC2865">
        <v>0</v>
      </c>
      <c r="AE2865">
        <v>0</v>
      </c>
      <c r="AI2865" t="s">
        <v>220</v>
      </c>
      <c r="AJ2865" t="s">
        <v>221</v>
      </c>
      <c r="AK2865" s="15">
        <v>38118</v>
      </c>
      <c r="AL2865">
        <v>22311.53</v>
      </c>
      <c r="AM2865">
        <f t="shared" si="132"/>
        <v>67</v>
      </c>
      <c r="AN2865" t="str">
        <f t="shared" si="133"/>
        <v>64-68</v>
      </c>
      <c r="AO2865" t="str">
        <f t="shared" si="134"/>
        <v>20.000 ou mais</v>
      </c>
    </row>
    <row r="2866" spans="1:41" x14ac:dyDescent="0.25">
      <c r="A2866" t="s">
        <v>9547</v>
      </c>
      <c r="B2866" t="s">
        <v>239</v>
      </c>
      <c r="C2866">
        <v>410416</v>
      </c>
      <c r="D2866">
        <v>24049239604</v>
      </c>
      <c r="E2866" t="s">
        <v>9548</v>
      </c>
      <c r="F2866" t="s">
        <v>233</v>
      </c>
      <c r="G2866" t="s">
        <v>9549</v>
      </c>
      <c r="H2866" t="s">
        <v>225</v>
      </c>
      <c r="I2866" t="s">
        <v>212</v>
      </c>
      <c r="K2866" t="s">
        <v>213</v>
      </c>
      <c r="L2866" t="s">
        <v>934</v>
      </c>
      <c r="M2866">
        <v>769</v>
      </c>
      <c r="N2866" t="s">
        <v>288</v>
      </c>
      <c r="O2866" t="s">
        <v>283</v>
      </c>
      <c r="P2866">
        <v>746</v>
      </c>
      <c r="Q2866" t="s">
        <v>289</v>
      </c>
      <c r="R2866" t="s">
        <v>283</v>
      </c>
      <c r="T2866" t="s">
        <v>290</v>
      </c>
      <c r="U2866" t="s">
        <v>9755</v>
      </c>
      <c r="V2866">
        <v>1</v>
      </c>
      <c r="W2866">
        <v>16</v>
      </c>
      <c r="X2866" t="s">
        <v>218</v>
      </c>
      <c r="Z2866" t="s">
        <v>219</v>
      </c>
      <c r="AB2866" t="s">
        <v>320</v>
      </c>
      <c r="AC2866">
        <v>0</v>
      </c>
      <c r="AE2866">
        <v>0</v>
      </c>
      <c r="AG2866" t="s">
        <v>9550</v>
      </c>
      <c r="AH2866" t="s">
        <v>2224</v>
      </c>
      <c r="AI2866" t="s">
        <v>220</v>
      </c>
      <c r="AJ2866" t="s">
        <v>291</v>
      </c>
      <c r="AK2866" s="15">
        <v>29434</v>
      </c>
      <c r="AL2866">
        <v>6548.06</v>
      </c>
      <c r="AM2866">
        <f t="shared" si="132"/>
        <v>67</v>
      </c>
      <c r="AN2866" t="str">
        <f t="shared" si="133"/>
        <v>64-68</v>
      </c>
      <c r="AO2866" t="str">
        <f t="shared" si="134"/>
        <v>6.000 a 7.999</v>
      </c>
    </row>
    <row r="2867" spans="1:41" x14ac:dyDescent="0.25">
      <c r="A2867" t="s">
        <v>9551</v>
      </c>
      <c r="B2867" t="s">
        <v>239</v>
      </c>
      <c r="C2867">
        <v>1123252</v>
      </c>
      <c r="D2867">
        <v>44969520682</v>
      </c>
      <c r="E2867" t="s">
        <v>9552</v>
      </c>
      <c r="F2867" t="s">
        <v>233</v>
      </c>
      <c r="G2867" t="s">
        <v>9553</v>
      </c>
      <c r="H2867" t="s">
        <v>225</v>
      </c>
      <c r="I2867" t="s">
        <v>212</v>
      </c>
      <c r="K2867" t="s">
        <v>213</v>
      </c>
      <c r="L2867" t="s">
        <v>235</v>
      </c>
      <c r="M2867">
        <v>771</v>
      </c>
      <c r="N2867" t="s">
        <v>303</v>
      </c>
      <c r="O2867" t="s">
        <v>283</v>
      </c>
      <c r="P2867">
        <v>746</v>
      </c>
      <c r="Q2867" t="s">
        <v>289</v>
      </c>
      <c r="R2867" t="s">
        <v>283</v>
      </c>
      <c r="T2867" t="s">
        <v>230</v>
      </c>
      <c r="U2867" t="s">
        <v>9756</v>
      </c>
      <c r="V2867">
        <v>4</v>
      </c>
      <c r="W2867">
        <v>16</v>
      </c>
      <c r="X2867" t="s">
        <v>218</v>
      </c>
      <c r="Z2867" t="s">
        <v>219</v>
      </c>
      <c r="AC2867">
        <v>0</v>
      </c>
      <c r="AE2867">
        <v>0</v>
      </c>
      <c r="AI2867" t="s">
        <v>220</v>
      </c>
      <c r="AJ2867" t="s">
        <v>221</v>
      </c>
      <c r="AK2867" s="15">
        <v>34401</v>
      </c>
      <c r="AL2867">
        <v>31754.76</v>
      </c>
      <c r="AM2867">
        <f t="shared" si="132"/>
        <v>61</v>
      </c>
      <c r="AN2867" t="str">
        <f t="shared" si="133"/>
        <v>59-63</v>
      </c>
      <c r="AO2867" t="str">
        <f t="shared" si="134"/>
        <v>20.000 ou mais</v>
      </c>
    </row>
    <row r="2868" spans="1:41" x14ac:dyDescent="0.25">
      <c r="A2868" t="s">
        <v>9554</v>
      </c>
      <c r="B2868" t="s">
        <v>207</v>
      </c>
      <c r="C2868">
        <v>1672923</v>
      </c>
      <c r="D2868">
        <v>34453199600</v>
      </c>
      <c r="E2868" t="s">
        <v>9555</v>
      </c>
      <c r="F2868" t="s">
        <v>233</v>
      </c>
      <c r="G2868" t="s">
        <v>9556</v>
      </c>
      <c r="H2868" t="s">
        <v>211</v>
      </c>
      <c r="I2868" t="s">
        <v>212</v>
      </c>
      <c r="K2868" t="s">
        <v>213</v>
      </c>
      <c r="L2868" t="s">
        <v>9557</v>
      </c>
      <c r="M2868">
        <v>781</v>
      </c>
      <c r="N2868" t="s">
        <v>3546</v>
      </c>
      <c r="O2868" t="s">
        <v>215</v>
      </c>
      <c r="P2868">
        <v>29</v>
      </c>
      <c r="Q2868" t="s">
        <v>229</v>
      </c>
      <c r="R2868" t="s">
        <v>215</v>
      </c>
      <c r="T2868" t="s">
        <v>217</v>
      </c>
      <c r="U2868" t="s">
        <v>9756</v>
      </c>
      <c r="V2868">
        <v>4</v>
      </c>
      <c r="W2868">
        <v>10</v>
      </c>
      <c r="X2868" t="s">
        <v>218</v>
      </c>
      <c r="Z2868" t="s">
        <v>219</v>
      </c>
      <c r="AB2868" t="s">
        <v>320</v>
      </c>
      <c r="AC2868">
        <v>0</v>
      </c>
      <c r="AE2868">
        <v>0</v>
      </c>
      <c r="AG2868" t="s">
        <v>5720</v>
      </c>
      <c r="AH2868" t="s">
        <v>1782</v>
      </c>
      <c r="AI2868" t="s">
        <v>220</v>
      </c>
      <c r="AJ2868" t="s">
        <v>221</v>
      </c>
      <c r="AK2868" s="15">
        <v>39835</v>
      </c>
      <c r="AL2868">
        <v>9257.7999999999993</v>
      </c>
      <c r="AM2868">
        <f t="shared" si="132"/>
        <v>63</v>
      </c>
      <c r="AN2868" t="str">
        <f t="shared" si="133"/>
        <v>59-63</v>
      </c>
      <c r="AO2868" t="str">
        <f t="shared" si="134"/>
        <v>8.000 a 9.999</v>
      </c>
    </row>
    <row r="2869" spans="1:41" x14ac:dyDescent="0.25">
      <c r="A2869" t="s">
        <v>9558</v>
      </c>
      <c r="B2869" t="s">
        <v>239</v>
      </c>
      <c r="C2869">
        <v>2939661</v>
      </c>
      <c r="D2869">
        <v>9411634664</v>
      </c>
      <c r="E2869" t="s">
        <v>9054</v>
      </c>
      <c r="F2869" t="s">
        <v>233</v>
      </c>
      <c r="G2869" t="s">
        <v>9559</v>
      </c>
      <c r="H2869" t="s">
        <v>211</v>
      </c>
      <c r="I2869" t="s">
        <v>212</v>
      </c>
      <c r="K2869" t="s">
        <v>213</v>
      </c>
      <c r="M2869">
        <v>752</v>
      </c>
      <c r="N2869" t="s">
        <v>1306</v>
      </c>
      <c r="O2869" t="s">
        <v>283</v>
      </c>
      <c r="P2869">
        <v>743</v>
      </c>
      <c r="Q2869" t="s">
        <v>282</v>
      </c>
      <c r="R2869" t="s">
        <v>283</v>
      </c>
      <c r="T2869" t="s">
        <v>217</v>
      </c>
      <c r="U2869" t="s">
        <v>9755</v>
      </c>
      <c r="V2869">
        <v>4</v>
      </c>
      <c r="W2869">
        <v>6</v>
      </c>
      <c r="X2869" t="s">
        <v>218</v>
      </c>
      <c r="Z2869" t="s">
        <v>219</v>
      </c>
      <c r="AC2869">
        <v>0</v>
      </c>
      <c r="AE2869">
        <v>0</v>
      </c>
      <c r="AI2869" t="s">
        <v>220</v>
      </c>
      <c r="AJ2869" t="s">
        <v>221</v>
      </c>
      <c r="AK2869" s="15">
        <v>41694</v>
      </c>
      <c r="AL2869">
        <v>4320.12</v>
      </c>
      <c r="AM2869">
        <f t="shared" si="132"/>
        <v>33</v>
      </c>
      <c r="AN2869" t="str">
        <f t="shared" si="133"/>
        <v>29-33</v>
      </c>
      <c r="AO2869" t="str">
        <f t="shared" si="134"/>
        <v>4.000 a 5.999</v>
      </c>
    </row>
    <row r="2870" spans="1:41" x14ac:dyDescent="0.25">
      <c r="A2870" t="s">
        <v>9560</v>
      </c>
      <c r="B2870" t="s">
        <v>207</v>
      </c>
      <c r="C2870">
        <v>1356223</v>
      </c>
      <c r="D2870">
        <v>11077333757</v>
      </c>
      <c r="E2870" t="s">
        <v>9561</v>
      </c>
      <c r="F2870" t="s">
        <v>233</v>
      </c>
      <c r="G2870" t="s">
        <v>9562</v>
      </c>
      <c r="H2870" t="s">
        <v>211</v>
      </c>
      <c r="I2870" t="s">
        <v>212</v>
      </c>
      <c r="K2870" t="s">
        <v>213</v>
      </c>
      <c r="M2870">
        <v>719</v>
      </c>
      <c r="N2870" t="s">
        <v>474</v>
      </c>
      <c r="O2870" t="s">
        <v>228</v>
      </c>
      <c r="P2870">
        <v>944</v>
      </c>
      <c r="Q2870" t="s">
        <v>313</v>
      </c>
      <c r="R2870" t="s">
        <v>215</v>
      </c>
      <c r="T2870" t="s">
        <v>230</v>
      </c>
      <c r="U2870" t="s">
        <v>9756</v>
      </c>
      <c r="V2870">
        <v>1</v>
      </c>
      <c r="W2870">
        <v>1</v>
      </c>
      <c r="X2870" t="s">
        <v>218</v>
      </c>
      <c r="Z2870" t="s">
        <v>219</v>
      </c>
      <c r="AC2870">
        <v>0</v>
      </c>
      <c r="AE2870">
        <v>0</v>
      </c>
      <c r="AI2870" t="s">
        <v>220</v>
      </c>
      <c r="AJ2870" t="s">
        <v>221</v>
      </c>
      <c r="AK2870" s="15">
        <v>44595</v>
      </c>
      <c r="AL2870">
        <v>6354.6</v>
      </c>
      <c r="AM2870">
        <f t="shared" si="132"/>
        <v>36</v>
      </c>
      <c r="AN2870" t="str">
        <f t="shared" si="133"/>
        <v>34-38</v>
      </c>
      <c r="AO2870" t="str">
        <f t="shared" si="134"/>
        <v>6.000 a 7.999</v>
      </c>
    </row>
    <row r="2871" spans="1:41" x14ac:dyDescent="0.25">
      <c r="A2871" t="s">
        <v>9563</v>
      </c>
      <c r="B2871" t="s">
        <v>239</v>
      </c>
      <c r="C2871">
        <v>1363790</v>
      </c>
      <c r="D2871">
        <v>2823106650</v>
      </c>
      <c r="E2871" t="s">
        <v>9564</v>
      </c>
      <c r="F2871" t="s">
        <v>209</v>
      </c>
      <c r="G2871" t="s">
        <v>9565</v>
      </c>
      <c r="H2871" t="s">
        <v>225</v>
      </c>
      <c r="I2871" t="s">
        <v>212</v>
      </c>
      <c r="K2871" t="s">
        <v>213</v>
      </c>
      <c r="L2871" t="s">
        <v>9566</v>
      </c>
      <c r="M2871">
        <v>482</v>
      </c>
      <c r="N2871" t="s">
        <v>336</v>
      </c>
      <c r="O2871" t="s">
        <v>244</v>
      </c>
      <c r="P2871">
        <v>211</v>
      </c>
      <c r="Q2871" t="s">
        <v>245</v>
      </c>
      <c r="R2871" t="s">
        <v>244</v>
      </c>
      <c r="T2871" t="s">
        <v>230</v>
      </c>
      <c r="U2871" t="s">
        <v>9755</v>
      </c>
      <c r="V2871">
        <v>4</v>
      </c>
      <c r="W2871">
        <v>13</v>
      </c>
      <c r="X2871" t="s">
        <v>218</v>
      </c>
      <c r="Z2871" t="s">
        <v>219</v>
      </c>
      <c r="AC2871">
        <v>0</v>
      </c>
      <c r="AE2871">
        <v>0</v>
      </c>
      <c r="AI2871" t="s">
        <v>220</v>
      </c>
      <c r="AJ2871" t="s">
        <v>221</v>
      </c>
      <c r="AK2871" s="15">
        <v>37534</v>
      </c>
      <c r="AL2871">
        <v>7036.8</v>
      </c>
      <c r="AM2871">
        <f t="shared" si="132"/>
        <v>47</v>
      </c>
      <c r="AN2871" t="str">
        <f t="shared" si="133"/>
        <v>44-48</v>
      </c>
      <c r="AO2871" t="str">
        <f t="shared" si="134"/>
        <v>6.000 a 7.999</v>
      </c>
    </row>
    <row r="2872" spans="1:41" x14ac:dyDescent="0.25">
      <c r="A2872" t="s">
        <v>9567</v>
      </c>
      <c r="B2872" t="s">
        <v>207</v>
      </c>
      <c r="C2872">
        <v>1938012</v>
      </c>
      <c r="D2872">
        <v>3293446680</v>
      </c>
      <c r="E2872" t="s">
        <v>1536</v>
      </c>
      <c r="F2872" t="s">
        <v>233</v>
      </c>
      <c r="G2872" t="s">
        <v>9568</v>
      </c>
      <c r="H2872" t="s">
        <v>225</v>
      </c>
      <c r="I2872" t="s">
        <v>212</v>
      </c>
      <c r="K2872" t="s">
        <v>213</v>
      </c>
      <c r="M2872">
        <v>118</v>
      </c>
      <c r="N2872" t="s">
        <v>864</v>
      </c>
      <c r="O2872" t="s">
        <v>228</v>
      </c>
      <c r="P2872">
        <v>117</v>
      </c>
      <c r="Q2872" t="s">
        <v>865</v>
      </c>
      <c r="R2872" t="s">
        <v>228</v>
      </c>
      <c r="T2872" t="s">
        <v>499</v>
      </c>
      <c r="U2872" t="s">
        <v>9754</v>
      </c>
      <c r="V2872">
        <v>4</v>
      </c>
      <c r="W2872">
        <v>8</v>
      </c>
      <c r="X2872" t="s">
        <v>218</v>
      </c>
      <c r="Z2872" t="s">
        <v>219</v>
      </c>
      <c r="AC2872">
        <v>0</v>
      </c>
      <c r="AE2872">
        <v>0</v>
      </c>
      <c r="AI2872" t="s">
        <v>220</v>
      </c>
      <c r="AJ2872" t="s">
        <v>221</v>
      </c>
      <c r="AK2872" s="15">
        <v>41018</v>
      </c>
      <c r="AL2872">
        <v>3279.35</v>
      </c>
      <c r="AM2872">
        <f t="shared" si="132"/>
        <v>46</v>
      </c>
      <c r="AN2872" t="str">
        <f t="shared" si="133"/>
        <v>44-48</v>
      </c>
      <c r="AO2872" t="str">
        <f t="shared" si="134"/>
        <v>2.000 a 3.999</v>
      </c>
    </row>
    <row r="2873" spans="1:41" x14ac:dyDescent="0.25">
      <c r="A2873" t="s">
        <v>9569</v>
      </c>
      <c r="B2873" t="s">
        <v>207</v>
      </c>
      <c r="C2873">
        <v>2102137</v>
      </c>
      <c r="D2873">
        <v>53937511687</v>
      </c>
      <c r="E2873" t="s">
        <v>9570</v>
      </c>
      <c r="F2873" t="s">
        <v>233</v>
      </c>
      <c r="G2873" t="s">
        <v>9571</v>
      </c>
      <c r="H2873" t="s">
        <v>225</v>
      </c>
      <c r="I2873" t="s">
        <v>212</v>
      </c>
      <c r="K2873" t="s">
        <v>213</v>
      </c>
      <c r="M2873">
        <v>874</v>
      </c>
      <c r="N2873" t="s">
        <v>1359</v>
      </c>
      <c r="O2873" t="s">
        <v>215</v>
      </c>
      <c r="P2873">
        <v>262</v>
      </c>
      <c r="Q2873" t="s">
        <v>352</v>
      </c>
      <c r="R2873" t="s">
        <v>215</v>
      </c>
      <c r="T2873" t="s">
        <v>230</v>
      </c>
      <c r="U2873" t="s">
        <v>9755</v>
      </c>
      <c r="V2873">
        <v>4</v>
      </c>
      <c r="W2873">
        <v>6</v>
      </c>
      <c r="X2873" t="s">
        <v>218</v>
      </c>
      <c r="Z2873" t="s">
        <v>219</v>
      </c>
      <c r="AC2873">
        <v>0</v>
      </c>
      <c r="AE2873">
        <v>0</v>
      </c>
      <c r="AI2873" t="s">
        <v>220</v>
      </c>
      <c r="AJ2873" t="s">
        <v>221</v>
      </c>
      <c r="AK2873" s="15">
        <v>41710</v>
      </c>
      <c r="AL2873">
        <v>5051.21</v>
      </c>
      <c r="AM2873">
        <f t="shared" si="132"/>
        <v>54</v>
      </c>
      <c r="AN2873" t="str">
        <f t="shared" si="133"/>
        <v>54-58</v>
      </c>
      <c r="AO2873" t="str">
        <f t="shared" si="134"/>
        <v>4.000 a 5.999</v>
      </c>
    </row>
    <row r="2874" spans="1:41" x14ac:dyDescent="0.25">
      <c r="A2874" t="s">
        <v>9572</v>
      </c>
      <c r="B2874" t="s">
        <v>207</v>
      </c>
      <c r="C2874">
        <v>1034998</v>
      </c>
      <c r="D2874">
        <v>44519397634</v>
      </c>
      <c r="E2874" t="s">
        <v>9573</v>
      </c>
      <c r="F2874" t="s">
        <v>233</v>
      </c>
      <c r="G2874" t="s">
        <v>9574</v>
      </c>
      <c r="H2874" t="s">
        <v>225</v>
      </c>
      <c r="I2874" t="s">
        <v>212</v>
      </c>
      <c r="K2874" t="s">
        <v>213</v>
      </c>
      <c r="L2874" t="s">
        <v>3394</v>
      </c>
      <c r="M2874">
        <v>71</v>
      </c>
      <c r="N2874" t="s">
        <v>498</v>
      </c>
      <c r="O2874" t="s">
        <v>215</v>
      </c>
      <c r="P2874">
        <v>59</v>
      </c>
      <c r="Q2874" t="s">
        <v>251</v>
      </c>
      <c r="R2874" t="s">
        <v>215</v>
      </c>
      <c r="T2874" t="s">
        <v>217</v>
      </c>
      <c r="U2874" t="s">
        <v>9755</v>
      </c>
      <c r="V2874">
        <v>4</v>
      </c>
      <c r="W2874">
        <v>16</v>
      </c>
      <c r="X2874" t="s">
        <v>218</v>
      </c>
      <c r="Z2874" t="s">
        <v>219</v>
      </c>
      <c r="AC2874">
        <v>0</v>
      </c>
      <c r="AE2874">
        <v>0</v>
      </c>
      <c r="AI2874" t="s">
        <v>220</v>
      </c>
      <c r="AJ2874" t="s">
        <v>221</v>
      </c>
      <c r="AK2874" s="15">
        <v>33668</v>
      </c>
      <c r="AL2874">
        <v>7948.47</v>
      </c>
      <c r="AM2874">
        <f t="shared" si="132"/>
        <v>60</v>
      </c>
      <c r="AN2874" t="str">
        <f t="shared" si="133"/>
        <v>59-63</v>
      </c>
      <c r="AO2874" t="str">
        <f t="shared" si="134"/>
        <v>6.000 a 7.999</v>
      </c>
    </row>
    <row r="2875" spans="1:41" x14ac:dyDescent="0.25">
      <c r="A2875" t="s">
        <v>9575</v>
      </c>
      <c r="B2875" t="s">
        <v>207</v>
      </c>
      <c r="C2875">
        <v>1035069</v>
      </c>
      <c r="D2875">
        <v>59344300682</v>
      </c>
      <c r="E2875" t="s">
        <v>9576</v>
      </c>
      <c r="F2875" t="s">
        <v>233</v>
      </c>
      <c r="G2875" t="s">
        <v>9577</v>
      </c>
      <c r="H2875" t="s">
        <v>225</v>
      </c>
      <c r="I2875" t="s">
        <v>212</v>
      </c>
      <c r="K2875" t="s">
        <v>213</v>
      </c>
      <c r="L2875" t="s">
        <v>1228</v>
      </c>
      <c r="M2875">
        <v>407</v>
      </c>
      <c r="N2875" t="s">
        <v>795</v>
      </c>
      <c r="O2875" t="s">
        <v>215</v>
      </c>
      <c r="P2875">
        <v>407</v>
      </c>
      <c r="Q2875" t="s">
        <v>795</v>
      </c>
      <c r="R2875" t="s">
        <v>215</v>
      </c>
      <c r="T2875" t="s">
        <v>263</v>
      </c>
      <c r="U2875" t="s">
        <v>9755</v>
      </c>
      <c r="V2875">
        <v>4</v>
      </c>
      <c r="W2875">
        <v>16</v>
      </c>
      <c r="X2875" t="s">
        <v>218</v>
      </c>
      <c r="Z2875" t="s">
        <v>219</v>
      </c>
      <c r="AC2875">
        <v>0</v>
      </c>
      <c r="AE2875">
        <v>0</v>
      </c>
      <c r="AI2875" t="s">
        <v>220</v>
      </c>
      <c r="AJ2875" t="s">
        <v>221</v>
      </c>
      <c r="AK2875" s="15">
        <v>33750</v>
      </c>
      <c r="AL2875">
        <v>9305.52</v>
      </c>
      <c r="AM2875">
        <f t="shared" si="132"/>
        <v>55</v>
      </c>
      <c r="AN2875" t="str">
        <f t="shared" si="133"/>
        <v>54-58</v>
      </c>
      <c r="AO2875" t="str">
        <f t="shared" si="134"/>
        <v>8.000 a 9.999</v>
      </c>
    </row>
    <row r="2876" spans="1:41" x14ac:dyDescent="0.25">
      <c r="A2876" t="s">
        <v>9578</v>
      </c>
      <c r="B2876" t="s">
        <v>207</v>
      </c>
      <c r="C2876">
        <v>2171816</v>
      </c>
      <c r="D2876">
        <v>6186182606</v>
      </c>
      <c r="E2876" t="s">
        <v>9579</v>
      </c>
      <c r="F2876" t="s">
        <v>233</v>
      </c>
      <c r="G2876" t="s">
        <v>9580</v>
      </c>
      <c r="H2876" t="s">
        <v>225</v>
      </c>
      <c r="I2876" t="s">
        <v>212</v>
      </c>
      <c r="K2876" t="s">
        <v>213</v>
      </c>
      <c r="M2876">
        <v>414</v>
      </c>
      <c r="N2876" t="s">
        <v>587</v>
      </c>
      <c r="O2876" t="s">
        <v>215</v>
      </c>
      <c r="P2876">
        <v>414</v>
      </c>
      <c r="Q2876" t="s">
        <v>587</v>
      </c>
      <c r="R2876" t="s">
        <v>215</v>
      </c>
      <c r="T2876" t="s">
        <v>230</v>
      </c>
      <c r="U2876" t="s">
        <v>9755</v>
      </c>
      <c r="V2876">
        <v>4</v>
      </c>
      <c r="W2876">
        <v>6</v>
      </c>
      <c r="X2876" t="s">
        <v>218</v>
      </c>
      <c r="Z2876" t="s">
        <v>219</v>
      </c>
      <c r="AC2876">
        <v>0</v>
      </c>
      <c r="AE2876">
        <v>0</v>
      </c>
      <c r="AI2876" t="s">
        <v>220</v>
      </c>
      <c r="AJ2876" t="s">
        <v>221</v>
      </c>
      <c r="AK2876" s="15">
        <v>41942</v>
      </c>
      <c r="AL2876">
        <v>5051.21</v>
      </c>
      <c r="AM2876">
        <f t="shared" si="132"/>
        <v>40</v>
      </c>
      <c r="AN2876" t="str">
        <f t="shared" si="133"/>
        <v>39-43</v>
      </c>
      <c r="AO2876" t="str">
        <f t="shared" si="134"/>
        <v>4.000 a 5.999</v>
      </c>
    </row>
    <row r="2877" spans="1:41" x14ac:dyDescent="0.25">
      <c r="A2877" t="s">
        <v>9581</v>
      </c>
      <c r="B2877" t="s">
        <v>239</v>
      </c>
      <c r="C2877">
        <v>3120841</v>
      </c>
      <c r="D2877">
        <v>7279371973</v>
      </c>
      <c r="E2877" t="s">
        <v>9582</v>
      </c>
      <c r="F2877" t="s">
        <v>233</v>
      </c>
      <c r="G2877" t="s">
        <v>9583</v>
      </c>
      <c r="H2877" t="s">
        <v>211</v>
      </c>
      <c r="I2877" t="s">
        <v>212</v>
      </c>
      <c r="K2877" t="s">
        <v>295</v>
      </c>
      <c r="M2877">
        <v>765</v>
      </c>
      <c r="N2877" t="s">
        <v>1059</v>
      </c>
      <c r="O2877" t="s">
        <v>283</v>
      </c>
      <c r="P2877">
        <v>746</v>
      </c>
      <c r="Q2877" t="s">
        <v>289</v>
      </c>
      <c r="R2877" t="s">
        <v>283</v>
      </c>
      <c r="T2877" t="s">
        <v>217</v>
      </c>
      <c r="U2877" t="s">
        <v>9756</v>
      </c>
      <c r="V2877">
        <v>3</v>
      </c>
      <c r="W2877">
        <v>3</v>
      </c>
      <c r="X2877" t="s">
        <v>218</v>
      </c>
      <c r="Z2877" t="s">
        <v>219</v>
      </c>
      <c r="AC2877">
        <v>0</v>
      </c>
      <c r="AE2877">
        <v>0</v>
      </c>
      <c r="AI2877" t="s">
        <v>220</v>
      </c>
      <c r="AJ2877" t="s">
        <v>221</v>
      </c>
      <c r="AK2877" s="15">
        <v>43580</v>
      </c>
      <c r="AL2877">
        <v>6333.6</v>
      </c>
      <c r="AM2877">
        <f t="shared" si="132"/>
        <v>32</v>
      </c>
      <c r="AN2877" t="str">
        <f t="shared" si="133"/>
        <v>29-33</v>
      </c>
      <c r="AO2877" t="str">
        <f t="shared" si="134"/>
        <v>6.000 a 7.999</v>
      </c>
    </row>
    <row r="2878" spans="1:41" x14ac:dyDescent="0.25">
      <c r="A2878" t="s">
        <v>9584</v>
      </c>
      <c r="B2878" t="s">
        <v>239</v>
      </c>
      <c r="C2878">
        <v>1035230</v>
      </c>
      <c r="D2878">
        <v>65238524668</v>
      </c>
      <c r="E2878" t="s">
        <v>9585</v>
      </c>
      <c r="F2878" t="s">
        <v>233</v>
      </c>
      <c r="G2878" t="s">
        <v>9586</v>
      </c>
      <c r="H2878" t="s">
        <v>225</v>
      </c>
      <c r="I2878" t="s">
        <v>212</v>
      </c>
      <c r="K2878" t="s">
        <v>213</v>
      </c>
      <c r="L2878" t="s">
        <v>261</v>
      </c>
      <c r="M2878">
        <v>743</v>
      </c>
      <c r="N2878" t="s">
        <v>282</v>
      </c>
      <c r="O2878" t="s">
        <v>283</v>
      </c>
      <c r="P2878">
        <v>743</v>
      </c>
      <c r="Q2878" t="s">
        <v>282</v>
      </c>
      <c r="R2878" t="s">
        <v>283</v>
      </c>
      <c r="T2878" t="s">
        <v>252</v>
      </c>
      <c r="U2878" t="s">
        <v>9754</v>
      </c>
      <c r="V2878">
        <v>2</v>
      </c>
      <c r="W2878">
        <v>16</v>
      </c>
      <c r="X2878" t="s">
        <v>381</v>
      </c>
      <c r="Z2878" t="s">
        <v>219</v>
      </c>
      <c r="AB2878" t="s">
        <v>382</v>
      </c>
      <c r="AC2878">
        <v>0</v>
      </c>
      <c r="AE2878">
        <v>26443</v>
      </c>
      <c r="AF2878" t="s">
        <v>383</v>
      </c>
      <c r="AG2878" t="s">
        <v>2302</v>
      </c>
      <c r="AH2878" t="s">
        <v>219</v>
      </c>
      <c r="AI2878" t="s">
        <v>220</v>
      </c>
      <c r="AJ2878" t="s">
        <v>221</v>
      </c>
      <c r="AK2878" s="15">
        <v>34183</v>
      </c>
      <c r="AL2878">
        <v>4304.91</v>
      </c>
      <c r="AM2878">
        <f t="shared" si="132"/>
        <v>54</v>
      </c>
      <c r="AN2878" t="str">
        <f t="shared" si="133"/>
        <v>54-58</v>
      </c>
      <c r="AO2878" t="str">
        <f t="shared" si="134"/>
        <v>4.000 a 5.999</v>
      </c>
    </row>
    <row r="2879" spans="1:41" x14ac:dyDescent="0.25">
      <c r="A2879" t="s">
        <v>9587</v>
      </c>
      <c r="B2879" t="s">
        <v>207</v>
      </c>
      <c r="C2879">
        <v>2767853</v>
      </c>
      <c r="D2879">
        <v>388592117</v>
      </c>
      <c r="E2879" t="s">
        <v>9588</v>
      </c>
      <c r="F2879" t="s">
        <v>209</v>
      </c>
      <c r="G2879" t="s">
        <v>9589</v>
      </c>
      <c r="H2879" t="s">
        <v>225</v>
      </c>
      <c r="I2879" t="s">
        <v>212</v>
      </c>
      <c r="K2879" t="s">
        <v>242</v>
      </c>
      <c r="M2879">
        <v>130</v>
      </c>
      <c r="N2879" t="s">
        <v>1051</v>
      </c>
      <c r="O2879" t="s">
        <v>215</v>
      </c>
      <c r="P2879">
        <v>262</v>
      </c>
      <c r="Q2879" t="s">
        <v>352</v>
      </c>
      <c r="R2879" t="s">
        <v>215</v>
      </c>
      <c r="T2879" t="s">
        <v>217</v>
      </c>
      <c r="U2879" t="s">
        <v>9755</v>
      </c>
      <c r="V2879">
        <v>4</v>
      </c>
      <c r="W2879">
        <v>7</v>
      </c>
      <c r="X2879" t="s">
        <v>218</v>
      </c>
      <c r="Z2879" t="s">
        <v>219</v>
      </c>
      <c r="AC2879">
        <v>0</v>
      </c>
      <c r="AE2879">
        <v>0</v>
      </c>
      <c r="AI2879" t="s">
        <v>220</v>
      </c>
      <c r="AJ2879" t="s">
        <v>221</v>
      </c>
      <c r="AK2879" s="15">
        <v>41065</v>
      </c>
      <c r="AL2879">
        <v>4488.6000000000004</v>
      </c>
      <c r="AM2879">
        <f t="shared" si="132"/>
        <v>38</v>
      </c>
      <c r="AN2879" t="str">
        <f t="shared" si="133"/>
        <v>34-38</v>
      </c>
      <c r="AO2879" t="str">
        <f t="shared" si="134"/>
        <v>4.000 a 5.999</v>
      </c>
    </row>
    <row r="2880" spans="1:41" x14ac:dyDescent="0.25">
      <c r="A2880" t="s">
        <v>9590</v>
      </c>
      <c r="B2880" t="s">
        <v>239</v>
      </c>
      <c r="C2880">
        <v>1852539</v>
      </c>
      <c r="D2880">
        <v>7531577640</v>
      </c>
      <c r="E2880" t="s">
        <v>9591</v>
      </c>
      <c r="F2880" t="s">
        <v>209</v>
      </c>
      <c r="G2880" t="s">
        <v>9592</v>
      </c>
      <c r="H2880" t="s">
        <v>225</v>
      </c>
      <c r="I2880" t="s">
        <v>212</v>
      </c>
      <c r="K2880" t="s">
        <v>213</v>
      </c>
      <c r="M2880">
        <v>498</v>
      </c>
      <c r="N2880" t="s">
        <v>423</v>
      </c>
      <c r="O2880" t="s">
        <v>244</v>
      </c>
      <c r="P2880">
        <v>211</v>
      </c>
      <c r="Q2880" t="s">
        <v>245</v>
      </c>
      <c r="R2880" t="s">
        <v>244</v>
      </c>
      <c r="T2880" t="s">
        <v>252</v>
      </c>
      <c r="U2880" t="s">
        <v>9754</v>
      </c>
      <c r="V2880">
        <v>4</v>
      </c>
      <c r="W2880">
        <v>8</v>
      </c>
      <c r="X2880" t="s">
        <v>218</v>
      </c>
      <c r="Z2880" t="s">
        <v>219</v>
      </c>
      <c r="AC2880">
        <v>0</v>
      </c>
      <c r="AE2880">
        <v>0</v>
      </c>
      <c r="AI2880" t="s">
        <v>220</v>
      </c>
      <c r="AJ2880" t="s">
        <v>221</v>
      </c>
      <c r="AK2880" s="15">
        <v>40617</v>
      </c>
      <c r="AL2880">
        <v>4134.83</v>
      </c>
      <c r="AM2880">
        <f t="shared" si="132"/>
        <v>38</v>
      </c>
      <c r="AN2880" t="str">
        <f t="shared" si="133"/>
        <v>34-38</v>
      </c>
      <c r="AO2880" t="str">
        <f t="shared" si="134"/>
        <v>4.000 a 5.999</v>
      </c>
    </row>
    <row r="2881" spans="1:41" x14ac:dyDescent="0.25">
      <c r="A2881" t="s">
        <v>9593</v>
      </c>
      <c r="B2881" t="s">
        <v>207</v>
      </c>
      <c r="C2881">
        <v>409601</v>
      </c>
      <c r="D2881">
        <v>21128049104</v>
      </c>
      <c r="E2881" t="s">
        <v>9594</v>
      </c>
      <c r="F2881" t="s">
        <v>233</v>
      </c>
      <c r="G2881" t="s">
        <v>9595</v>
      </c>
      <c r="H2881" t="s">
        <v>225</v>
      </c>
      <c r="I2881" t="s">
        <v>212</v>
      </c>
      <c r="K2881" t="s">
        <v>213</v>
      </c>
      <c r="L2881" t="s">
        <v>261</v>
      </c>
      <c r="M2881">
        <v>332</v>
      </c>
      <c r="N2881" t="s">
        <v>346</v>
      </c>
      <c r="O2881" t="s">
        <v>345</v>
      </c>
      <c r="P2881">
        <v>29</v>
      </c>
      <c r="Q2881" t="s">
        <v>229</v>
      </c>
      <c r="R2881" t="s">
        <v>215</v>
      </c>
      <c r="T2881" t="s">
        <v>290</v>
      </c>
      <c r="U2881" t="s">
        <v>9754</v>
      </c>
      <c r="V2881">
        <v>1</v>
      </c>
      <c r="W2881">
        <v>16</v>
      </c>
      <c r="X2881" t="s">
        <v>218</v>
      </c>
      <c r="Z2881" t="s">
        <v>219</v>
      </c>
      <c r="AC2881">
        <v>0</v>
      </c>
      <c r="AE2881">
        <v>0</v>
      </c>
      <c r="AI2881" t="s">
        <v>220</v>
      </c>
      <c r="AJ2881" t="s">
        <v>221</v>
      </c>
      <c r="AK2881" s="15">
        <v>29383</v>
      </c>
      <c r="AL2881">
        <v>4708.92</v>
      </c>
      <c r="AM2881">
        <f t="shared" si="132"/>
        <v>63</v>
      </c>
      <c r="AN2881" t="str">
        <f t="shared" si="133"/>
        <v>59-63</v>
      </c>
      <c r="AO2881" t="str">
        <f t="shared" si="134"/>
        <v>4.000 a 5.999</v>
      </c>
    </row>
    <row r="2882" spans="1:41" x14ac:dyDescent="0.25">
      <c r="A2882" t="s">
        <v>9596</v>
      </c>
      <c r="B2882" t="s">
        <v>207</v>
      </c>
      <c r="C2882">
        <v>3032522</v>
      </c>
      <c r="D2882">
        <v>44767388856</v>
      </c>
      <c r="E2882" t="s">
        <v>9597</v>
      </c>
      <c r="F2882" t="s">
        <v>233</v>
      </c>
      <c r="G2882" t="s">
        <v>9598</v>
      </c>
      <c r="H2882" t="s">
        <v>211</v>
      </c>
      <c r="I2882" t="s">
        <v>212</v>
      </c>
      <c r="K2882" t="s">
        <v>317</v>
      </c>
      <c r="M2882">
        <v>1244</v>
      </c>
      <c r="N2882" t="s">
        <v>493</v>
      </c>
      <c r="O2882" t="s">
        <v>215</v>
      </c>
      <c r="P2882">
        <v>344</v>
      </c>
      <c r="Q2882" t="s">
        <v>494</v>
      </c>
      <c r="R2882" t="s">
        <v>215</v>
      </c>
      <c r="T2882" t="s">
        <v>3252</v>
      </c>
      <c r="U2882" t="s">
        <v>9756</v>
      </c>
      <c r="V2882">
        <v>4</v>
      </c>
      <c r="W2882">
        <v>4</v>
      </c>
      <c r="X2882" t="s">
        <v>218</v>
      </c>
      <c r="Z2882" t="s">
        <v>219</v>
      </c>
      <c r="AC2882">
        <v>0</v>
      </c>
      <c r="AE2882">
        <v>0</v>
      </c>
      <c r="AI2882" t="s">
        <v>220</v>
      </c>
      <c r="AJ2882" t="s">
        <v>221</v>
      </c>
      <c r="AK2882" s="15">
        <v>43168</v>
      </c>
      <c r="AL2882">
        <v>7994.33</v>
      </c>
      <c r="AM2882">
        <f t="shared" si="132"/>
        <v>27</v>
      </c>
      <c r="AN2882" t="str">
        <f t="shared" si="133"/>
        <v>24-28</v>
      </c>
      <c r="AO2882" t="str">
        <f t="shared" si="134"/>
        <v>6.000 a 7.999</v>
      </c>
    </row>
    <row r="2883" spans="1:41" x14ac:dyDescent="0.25">
      <c r="A2883" t="s">
        <v>9599</v>
      </c>
      <c r="B2883" t="s">
        <v>207</v>
      </c>
      <c r="C2883">
        <v>2160856</v>
      </c>
      <c r="D2883">
        <v>91616964553</v>
      </c>
      <c r="E2883" t="s">
        <v>9600</v>
      </c>
      <c r="F2883" t="s">
        <v>233</v>
      </c>
      <c r="G2883" t="s">
        <v>9601</v>
      </c>
      <c r="H2883" t="s">
        <v>287</v>
      </c>
      <c r="I2883" t="s">
        <v>212</v>
      </c>
      <c r="K2883" t="s">
        <v>581</v>
      </c>
      <c r="M2883">
        <v>340</v>
      </c>
      <c r="N2883" t="s">
        <v>670</v>
      </c>
      <c r="O2883" t="s">
        <v>215</v>
      </c>
      <c r="P2883">
        <v>340</v>
      </c>
      <c r="Q2883" t="s">
        <v>670</v>
      </c>
      <c r="R2883" t="s">
        <v>215</v>
      </c>
      <c r="T2883" t="s">
        <v>217</v>
      </c>
      <c r="U2883" t="s">
        <v>9756</v>
      </c>
      <c r="V2883">
        <v>4</v>
      </c>
      <c r="W2883">
        <v>6</v>
      </c>
      <c r="X2883" t="s">
        <v>218</v>
      </c>
      <c r="Z2883" t="s">
        <v>219</v>
      </c>
      <c r="AC2883">
        <v>0</v>
      </c>
      <c r="AE2883">
        <v>0</v>
      </c>
      <c r="AI2883" t="s">
        <v>220</v>
      </c>
      <c r="AJ2883" t="s">
        <v>221</v>
      </c>
      <c r="AK2883" s="15">
        <v>41899</v>
      </c>
      <c r="AL2883">
        <v>7380.95</v>
      </c>
      <c r="AM2883">
        <f t="shared" ref="AM2883:AM2920" si="135">(YEAR($AR$3))-YEAR(E2883)</f>
        <v>46</v>
      </c>
      <c r="AN2883" t="str">
        <f t="shared" ref="AN2883:AN2920" si="136">VLOOKUP(AM2883,$AT$3:$AU$14,2,1)</f>
        <v>44-48</v>
      </c>
      <c r="AO2883" t="str">
        <f t="shared" ref="AO2883:AO2920" si="137">VLOOKUP(AL2883,$AV$3:$AW$13,2,1)</f>
        <v>6.000 a 7.999</v>
      </c>
    </row>
    <row r="2884" spans="1:41" x14ac:dyDescent="0.25">
      <c r="A2884" t="s">
        <v>9602</v>
      </c>
      <c r="B2884" t="s">
        <v>207</v>
      </c>
      <c r="C2884">
        <v>2079629</v>
      </c>
      <c r="D2884">
        <v>7165202650</v>
      </c>
      <c r="E2884" t="s">
        <v>9603</v>
      </c>
      <c r="F2884" t="s">
        <v>233</v>
      </c>
      <c r="G2884" t="s">
        <v>9604</v>
      </c>
      <c r="H2884" t="s">
        <v>335</v>
      </c>
      <c r="I2884" t="s">
        <v>212</v>
      </c>
      <c r="K2884" t="s">
        <v>213</v>
      </c>
      <c r="M2884">
        <v>673</v>
      </c>
      <c r="N2884" t="s">
        <v>460</v>
      </c>
      <c r="O2884" t="s">
        <v>215</v>
      </c>
      <c r="P2884">
        <v>59</v>
      </c>
      <c r="Q2884" t="s">
        <v>251</v>
      </c>
      <c r="R2884" t="s">
        <v>215</v>
      </c>
      <c r="T2884" t="s">
        <v>217</v>
      </c>
      <c r="U2884" t="s">
        <v>9755</v>
      </c>
      <c r="V2884">
        <v>4</v>
      </c>
      <c r="W2884">
        <v>6</v>
      </c>
      <c r="X2884" t="s">
        <v>218</v>
      </c>
      <c r="Z2884" t="s">
        <v>219</v>
      </c>
      <c r="AC2884">
        <v>0</v>
      </c>
      <c r="AE2884">
        <v>0</v>
      </c>
      <c r="AI2884" t="s">
        <v>220</v>
      </c>
      <c r="AJ2884" t="s">
        <v>221</v>
      </c>
      <c r="AK2884" s="15">
        <v>41652</v>
      </c>
      <c r="AL2884">
        <v>4652.43</v>
      </c>
      <c r="AM2884">
        <f t="shared" si="135"/>
        <v>37</v>
      </c>
      <c r="AN2884" t="str">
        <f t="shared" si="136"/>
        <v>34-38</v>
      </c>
      <c r="AO2884" t="str">
        <f t="shared" si="137"/>
        <v>4.000 a 5.999</v>
      </c>
    </row>
    <row r="2885" spans="1:41" x14ac:dyDescent="0.25">
      <c r="A2885" t="s">
        <v>9605</v>
      </c>
      <c r="B2885" t="s">
        <v>239</v>
      </c>
      <c r="C2885">
        <v>1905359</v>
      </c>
      <c r="D2885">
        <v>46379355634</v>
      </c>
      <c r="E2885" t="s">
        <v>9606</v>
      </c>
      <c r="F2885" t="s">
        <v>233</v>
      </c>
      <c r="G2885" t="s">
        <v>9607</v>
      </c>
      <c r="H2885" t="s">
        <v>335</v>
      </c>
      <c r="I2885" t="s">
        <v>212</v>
      </c>
      <c r="K2885" t="s">
        <v>213</v>
      </c>
      <c r="M2885">
        <v>771</v>
      </c>
      <c r="N2885" t="s">
        <v>303</v>
      </c>
      <c r="O2885" t="s">
        <v>283</v>
      </c>
      <c r="P2885">
        <v>746</v>
      </c>
      <c r="Q2885" t="s">
        <v>289</v>
      </c>
      <c r="R2885" t="s">
        <v>283</v>
      </c>
      <c r="T2885" t="s">
        <v>252</v>
      </c>
      <c r="U2885" t="s">
        <v>9755</v>
      </c>
      <c r="V2885">
        <v>2</v>
      </c>
      <c r="W2885">
        <v>8</v>
      </c>
      <c r="X2885" t="s">
        <v>218</v>
      </c>
      <c r="Z2885" t="s">
        <v>219</v>
      </c>
      <c r="AC2885">
        <v>0</v>
      </c>
      <c r="AE2885">
        <v>0</v>
      </c>
      <c r="AI2885" t="s">
        <v>220</v>
      </c>
      <c r="AJ2885" t="s">
        <v>291</v>
      </c>
      <c r="AK2885" s="15">
        <v>40896</v>
      </c>
      <c r="AL2885">
        <v>4818.59</v>
      </c>
      <c r="AM2885">
        <f t="shared" si="135"/>
        <v>60</v>
      </c>
      <c r="AN2885" t="str">
        <f t="shared" si="136"/>
        <v>59-63</v>
      </c>
      <c r="AO2885" t="str">
        <f t="shared" si="137"/>
        <v>4.000 a 5.999</v>
      </c>
    </row>
    <row r="2886" spans="1:41" x14ac:dyDescent="0.25">
      <c r="A2886" t="s">
        <v>9608</v>
      </c>
      <c r="B2886" t="s">
        <v>207</v>
      </c>
      <c r="C2886">
        <v>2268332</v>
      </c>
      <c r="D2886">
        <v>6398558650</v>
      </c>
      <c r="E2886" t="s">
        <v>5034</v>
      </c>
      <c r="F2886" t="s">
        <v>209</v>
      </c>
      <c r="G2886" t="s">
        <v>9609</v>
      </c>
      <c r="H2886" t="s">
        <v>211</v>
      </c>
      <c r="I2886" t="s">
        <v>212</v>
      </c>
      <c r="K2886" t="s">
        <v>213</v>
      </c>
      <c r="M2886">
        <v>249</v>
      </c>
      <c r="N2886" t="s">
        <v>2605</v>
      </c>
      <c r="O2886" t="s">
        <v>215</v>
      </c>
      <c r="P2886">
        <v>247</v>
      </c>
      <c r="Q2886" t="s">
        <v>940</v>
      </c>
      <c r="R2886" t="s">
        <v>215</v>
      </c>
      <c r="T2886" t="s">
        <v>252</v>
      </c>
      <c r="U2886" t="s">
        <v>9754</v>
      </c>
      <c r="V2886">
        <v>4</v>
      </c>
      <c r="W2886">
        <v>5</v>
      </c>
      <c r="X2886" t="s">
        <v>218</v>
      </c>
      <c r="Z2886" t="s">
        <v>219</v>
      </c>
      <c r="AC2886">
        <v>0</v>
      </c>
      <c r="AE2886">
        <v>0</v>
      </c>
      <c r="AI2886" t="s">
        <v>220</v>
      </c>
      <c r="AJ2886" t="s">
        <v>221</v>
      </c>
      <c r="AK2886" s="15">
        <v>42347</v>
      </c>
      <c r="AL2886">
        <v>3178</v>
      </c>
      <c r="AM2886">
        <f t="shared" si="135"/>
        <v>39</v>
      </c>
      <c r="AN2886" t="str">
        <f t="shared" si="136"/>
        <v>39-43</v>
      </c>
      <c r="AO2886" t="str">
        <f t="shared" si="137"/>
        <v>2.000 a 3.999</v>
      </c>
    </row>
    <row r="2887" spans="1:41" x14ac:dyDescent="0.25">
      <c r="A2887" t="s">
        <v>9610</v>
      </c>
      <c r="B2887" t="s">
        <v>207</v>
      </c>
      <c r="C2887">
        <v>1451967</v>
      </c>
      <c r="D2887">
        <v>4652390645</v>
      </c>
      <c r="E2887" t="s">
        <v>9611</v>
      </c>
      <c r="F2887" t="s">
        <v>233</v>
      </c>
      <c r="G2887" t="s">
        <v>9612</v>
      </c>
      <c r="H2887" t="s">
        <v>529</v>
      </c>
      <c r="I2887" t="s">
        <v>212</v>
      </c>
      <c r="K2887" t="s">
        <v>213</v>
      </c>
      <c r="M2887">
        <v>111</v>
      </c>
      <c r="N2887" t="s">
        <v>567</v>
      </c>
      <c r="O2887" t="s">
        <v>228</v>
      </c>
      <c r="P2887">
        <v>111</v>
      </c>
      <c r="Q2887" t="s">
        <v>567</v>
      </c>
      <c r="R2887" t="s">
        <v>228</v>
      </c>
      <c r="T2887" t="s">
        <v>217</v>
      </c>
      <c r="U2887" t="s">
        <v>9755</v>
      </c>
      <c r="V2887">
        <v>4</v>
      </c>
      <c r="W2887">
        <v>13</v>
      </c>
      <c r="X2887" t="s">
        <v>218</v>
      </c>
      <c r="Z2887" t="s">
        <v>219</v>
      </c>
      <c r="AC2887">
        <v>26233</v>
      </c>
      <c r="AD2887" t="s">
        <v>9082</v>
      </c>
      <c r="AE2887">
        <v>0</v>
      </c>
      <c r="AI2887" t="s">
        <v>220</v>
      </c>
      <c r="AJ2887" t="s">
        <v>291</v>
      </c>
      <c r="AK2887" s="15">
        <v>40088</v>
      </c>
      <c r="AL2887">
        <v>7170.03</v>
      </c>
      <c r="AM2887">
        <f t="shared" si="135"/>
        <v>42</v>
      </c>
      <c r="AN2887" t="str">
        <f t="shared" si="136"/>
        <v>39-43</v>
      </c>
      <c r="AO2887" t="str">
        <f t="shared" si="137"/>
        <v>6.000 a 7.999</v>
      </c>
    </row>
    <row r="2888" spans="1:41" x14ac:dyDescent="0.25">
      <c r="A2888" t="s">
        <v>9613</v>
      </c>
      <c r="B2888" t="s">
        <v>207</v>
      </c>
      <c r="C2888">
        <v>3006339</v>
      </c>
      <c r="D2888">
        <v>4787653636</v>
      </c>
      <c r="E2888" t="s">
        <v>9614</v>
      </c>
      <c r="F2888" t="s">
        <v>233</v>
      </c>
      <c r="G2888" t="s">
        <v>9615</v>
      </c>
      <c r="H2888" t="s">
        <v>211</v>
      </c>
      <c r="I2888" t="s">
        <v>212</v>
      </c>
      <c r="K2888" t="s">
        <v>242</v>
      </c>
      <c r="M2888">
        <v>685</v>
      </c>
      <c r="N2888" t="s">
        <v>875</v>
      </c>
      <c r="O2888" t="s">
        <v>215</v>
      </c>
      <c r="P2888">
        <v>59</v>
      </c>
      <c r="Q2888" t="s">
        <v>251</v>
      </c>
      <c r="R2888" t="s">
        <v>215</v>
      </c>
      <c r="T2888" t="s">
        <v>499</v>
      </c>
      <c r="U2888" t="s">
        <v>9754</v>
      </c>
      <c r="V2888">
        <v>3</v>
      </c>
      <c r="W2888">
        <v>4</v>
      </c>
      <c r="X2888" t="s">
        <v>218</v>
      </c>
      <c r="Z2888" t="s">
        <v>219</v>
      </c>
      <c r="AC2888">
        <v>0</v>
      </c>
      <c r="AE2888">
        <v>0</v>
      </c>
      <c r="AI2888" t="s">
        <v>220</v>
      </c>
      <c r="AJ2888" t="s">
        <v>221</v>
      </c>
      <c r="AK2888" s="15">
        <v>43111</v>
      </c>
      <c r="AL2888">
        <v>2869.52</v>
      </c>
      <c r="AM2888">
        <f t="shared" si="135"/>
        <v>42</v>
      </c>
      <c r="AN2888" t="str">
        <f t="shared" si="136"/>
        <v>39-43</v>
      </c>
      <c r="AO2888" t="str">
        <f t="shared" si="137"/>
        <v>2.000 a 3.999</v>
      </c>
    </row>
    <row r="2889" spans="1:41" x14ac:dyDescent="0.25">
      <c r="A2889" t="s">
        <v>9616</v>
      </c>
      <c r="B2889" t="s">
        <v>207</v>
      </c>
      <c r="C2889">
        <v>1412626</v>
      </c>
      <c r="D2889">
        <v>6341388632</v>
      </c>
      <c r="E2889" t="s">
        <v>9617</v>
      </c>
      <c r="F2889" t="s">
        <v>233</v>
      </c>
      <c r="G2889" t="s">
        <v>9618</v>
      </c>
      <c r="H2889" t="s">
        <v>225</v>
      </c>
      <c r="I2889" t="s">
        <v>212</v>
      </c>
      <c r="K2889" t="s">
        <v>213</v>
      </c>
      <c r="M2889">
        <v>331</v>
      </c>
      <c r="N2889" t="s">
        <v>5119</v>
      </c>
      <c r="O2889" t="s">
        <v>362</v>
      </c>
      <c r="P2889">
        <v>873</v>
      </c>
      <c r="Q2889" t="s">
        <v>5208</v>
      </c>
      <c r="R2889" t="s">
        <v>362</v>
      </c>
      <c r="T2889" t="s">
        <v>217</v>
      </c>
      <c r="U2889" t="s">
        <v>9755</v>
      </c>
      <c r="V2889">
        <v>4</v>
      </c>
      <c r="W2889">
        <v>6</v>
      </c>
      <c r="X2889" t="s">
        <v>218</v>
      </c>
      <c r="Z2889" t="s">
        <v>219</v>
      </c>
      <c r="AB2889" t="s">
        <v>5757</v>
      </c>
      <c r="AC2889">
        <v>0</v>
      </c>
      <c r="AE2889">
        <v>0</v>
      </c>
      <c r="AG2889" t="s">
        <v>9619</v>
      </c>
      <c r="AH2889" t="s">
        <v>1866</v>
      </c>
      <c r="AI2889" t="s">
        <v>220</v>
      </c>
      <c r="AJ2889" t="s">
        <v>221</v>
      </c>
      <c r="AK2889" s="15">
        <v>41759</v>
      </c>
      <c r="AL2889">
        <v>4320.12</v>
      </c>
      <c r="AM2889">
        <f t="shared" si="135"/>
        <v>40</v>
      </c>
      <c r="AN2889" t="str">
        <f t="shared" si="136"/>
        <v>39-43</v>
      </c>
      <c r="AO2889" t="str">
        <f t="shared" si="137"/>
        <v>4.000 a 5.999</v>
      </c>
    </row>
    <row r="2890" spans="1:41" x14ac:dyDescent="0.25">
      <c r="A2890" t="s">
        <v>9620</v>
      </c>
      <c r="B2890" t="s">
        <v>207</v>
      </c>
      <c r="C2890">
        <v>1035326</v>
      </c>
      <c r="D2890">
        <v>98698494668</v>
      </c>
      <c r="E2890" t="s">
        <v>9621</v>
      </c>
      <c r="F2890" t="s">
        <v>233</v>
      </c>
      <c r="G2890" t="s">
        <v>9622</v>
      </c>
      <c r="H2890" t="s">
        <v>211</v>
      </c>
      <c r="I2890" t="s">
        <v>212</v>
      </c>
      <c r="K2890" t="s">
        <v>213</v>
      </c>
      <c r="L2890" t="s">
        <v>235</v>
      </c>
      <c r="M2890">
        <v>71</v>
      </c>
      <c r="N2890" t="s">
        <v>498</v>
      </c>
      <c r="O2890" t="s">
        <v>215</v>
      </c>
      <c r="P2890">
        <v>59</v>
      </c>
      <c r="Q2890" t="s">
        <v>251</v>
      </c>
      <c r="R2890" t="s">
        <v>215</v>
      </c>
      <c r="T2890" t="s">
        <v>217</v>
      </c>
      <c r="U2890" t="s">
        <v>9755</v>
      </c>
      <c r="V2890">
        <v>4</v>
      </c>
      <c r="W2890">
        <v>16</v>
      </c>
      <c r="X2890" t="s">
        <v>218</v>
      </c>
      <c r="Z2890" t="s">
        <v>219</v>
      </c>
      <c r="AC2890">
        <v>0</v>
      </c>
      <c r="AE2890">
        <v>0</v>
      </c>
      <c r="AI2890" t="s">
        <v>220</v>
      </c>
      <c r="AJ2890" t="s">
        <v>221</v>
      </c>
      <c r="AK2890" s="15">
        <v>34332</v>
      </c>
      <c r="AL2890">
        <v>7770</v>
      </c>
      <c r="AM2890">
        <f t="shared" si="135"/>
        <v>51</v>
      </c>
      <c r="AN2890" t="str">
        <f t="shared" si="136"/>
        <v>49-53</v>
      </c>
      <c r="AO2890" t="str">
        <f t="shared" si="137"/>
        <v>6.000 a 7.999</v>
      </c>
    </row>
    <row r="2891" spans="1:41" x14ac:dyDescent="0.25">
      <c r="A2891" t="s">
        <v>9623</v>
      </c>
      <c r="B2891" t="s">
        <v>239</v>
      </c>
      <c r="C2891">
        <v>2073813</v>
      </c>
      <c r="D2891">
        <v>6629065603</v>
      </c>
      <c r="E2891" t="s">
        <v>9624</v>
      </c>
      <c r="F2891" t="s">
        <v>233</v>
      </c>
      <c r="G2891" t="s">
        <v>9625</v>
      </c>
      <c r="H2891" t="s">
        <v>225</v>
      </c>
      <c r="I2891" t="s">
        <v>212</v>
      </c>
      <c r="K2891" t="s">
        <v>213</v>
      </c>
      <c r="M2891">
        <v>743</v>
      </c>
      <c r="N2891" t="s">
        <v>282</v>
      </c>
      <c r="O2891" t="s">
        <v>283</v>
      </c>
      <c r="P2891">
        <v>743</v>
      </c>
      <c r="Q2891" t="s">
        <v>282</v>
      </c>
      <c r="R2891" t="s">
        <v>283</v>
      </c>
      <c r="T2891" t="s">
        <v>2292</v>
      </c>
      <c r="U2891" t="s">
        <v>9755</v>
      </c>
      <c r="V2891">
        <v>4</v>
      </c>
      <c r="W2891">
        <v>6</v>
      </c>
      <c r="X2891" t="s">
        <v>381</v>
      </c>
      <c r="Z2891" t="s">
        <v>219</v>
      </c>
      <c r="AB2891" t="s">
        <v>382</v>
      </c>
      <c r="AC2891">
        <v>0</v>
      </c>
      <c r="AE2891">
        <v>26443</v>
      </c>
      <c r="AF2891" t="s">
        <v>383</v>
      </c>
      <c r="AG2891" t="s">
        <v>9626</v>
      </c>
      <c r="AH2891" t="s">
        <v>219</v>
      </c>
      <c r="AI2891" t="s">
        <v>220</v>
      </c>
      <c r="AJ2891" t="s">
        <v>221</v>
      </c>
      <c r="AK2891" s="15">
        <v>41610</v>
      </c>
      <c r="AL2891">
        <v>3323.17</v>
      </c>
      <c r="AM2891">
        <f t="shared" si="135"/>
        <v>32</v>
      </c>
      <c r="AN2891" t="str">
        <f t="shared" si="136"/>
        <v>29-33</v>
      </c>
      <c r="AO2891" t="str">
        <f t="shared" si="137"/>
        <v>2.000 a 3.999</v>
      </c>
    </row>
    <row r="2892" spans="1:41" x14ac:dyDescent="0.25">
      <c r="A2892" t="s">
        <v>9627</v>
      </c>
      <c r="B2892" t="s">
        <v>239</v>
      </c>
      <c r="C2892">
        <v>1854202</v>
      </c>
      <c r="D2892">
        <v>9224039618</v>
      </c>
      <c r="E2892" t="s">
        <v>9628</v>
      </c>
      <c r="F2892" t="s">
        <v>209</v>
      </c>
      <c r="G2892" t="s">
        <v>9609</v>
      </c>
      <c r="H2892" t="s">
        <v>335</v>
      </c>
      <c r="I2892" t="s">
        <v>212</v>
      </c>
      <c r="K2892" t="s">
        <v>213</v>
      </c>
      <c r="M2892">
        <v>481</v>
      </c>
      <c r="N2892" t="s">
        <v>542</v>
      </c>
      <c r="O2892" t="s">
        <v>244</v>
      </c>
      <c r="P2892">
        <v>211</v>
      </c>
      <c r="Q2892" t="s">
        <v>245</v>
      </c>
      <c r="R2892" t="s">
        <v>244</v>
      </c>
      <c r="T2892" t="s">
        <v>217</v>
      </c>
      <c r="U2892" t="s">
        <v>9754</v>
      </c>
      <c r="V2892">
        <v>4</v>
      </c>
      <c r="W2892">
        <v>8</v>
      </c>
      <c r="X2892" t="s">
        <v>218</v>
      </c>
      <c r="Z2892" t="s">
        <v>219</v>
      </c>
      <c r="AC2892">
        <v>0</v>
      </c>
      <c r="AE2892">
        <v>0</v>
      </c>
      <c r="AI2892" t="s">
        <v>220</v>
      </c>
      <c r="AJ2892" t="s">
        <v>221</v>
      </c>
      <c r="AK2892" s="15">
        <v>40617</v>
      </c>
      <c r="AL2892">
        <v>8837.11</v>
      </c>
      <c r="AM2892">
        <f t="shared" si="135"/>
        <v>32</v>
      </c>
      <c r="AN2892" t="str">
        <f t="shared" si="136"/>
        <v>29-33</v>
      </c>
      <c r="AO2892" t="str">
        <f t="shared" si="137"/>
        <v>8.000 a 9.999</v>
      </c>
    </row>
    <row r="2893" spans="1:41" x14ac:dyDescent="0.25">
      <c r="A2893" t="s">
        <v>9629</v>
      </c>
      <c r="B2893" t="s">
        <v>207</v>
      </c>
      <c r="C2893">
        <v>3305302</v>
      </c>
      <c r="D2893">
        <v>8103179663</v>
      </c>
      <c r="E2893" t="s">
        <v>8845</v>
      </c>
      <c r="F2893" t="s">
        <v>233</v>
      </c>
      <c r="G2893" t="s">
        <v>2242</v>
      </c>
      <c r="H2893" t="s">
        <v>225</v>
      </c>
      <c r="I2893" t="s">
        <v>212</v>
      </c>
      <c r="K2893" t="s">
        <v>213</v>
      </c>
      <c r="M2893">
        <v>44</v>
      </c>
      <c r="N2893" t="s">
        <v>3005</v>
      </c>
      <c r="O2893" t="s">
        <v>215</v>
      </c>
      <c r="P2893">
        <v>29</v>
      </c>
      <c r="Q2893" t="s">
        <v>229</v>
      </c>
      <c r="R2893" t="s">
        <v>215</v>
      </c>
      <c r="T2893" t="s">
        <v>217</v>
      </c>
      <c r="U2893" t="s">
        <v>9755</v>
      </c>
      <c r="V2893">
        <v>1</v>
      </c>
      <c r="W2893">
        <v>1</v>
      </c>
      <c r="X2893" t="s">
        <v>218</v>
      </c>
      <c r="Z2893" t="s">
        <v>219</v>
      </c>
      <c r="AC2893">
        <v>0</v>
      </c>
      <c r="AE2893">
        <v>0</v>
      </c>
      <c r="AI2893" t="s">
        <v>220</v>
      </c>
      <c r="AJ2893" t="s">
        <v>221</v>
      </c>
      <c r="AK2893" s="15">
        <v>44795</v>
      </c>
      <c r="AL2893">
        <v>3181.04</v>
      </c>
      <c r="AM2893">
        <f t="shared" si="135"/>
        <v>36</v>
      </c>
      <c r="AN2893" t="str">
        <f t="shared" si="136"/>
        <v>34-38</v>
      </c>
      <c r="AO2893" t="str">
        <f t="shared" si="137"/>
        <v>2.000 a 3.999</v>
      </c>
    </row>
    <row r="2894" spans="1:41" x14ac:dyDescent="0.25">
      <c r="A2894" t="s">
        <v>9630</v>
      </c>
      <c r="B2894" t="s">
        <v>239</v>
      </c>
      <c r="C2894">
        <v>1879697</v>
      </c>
      <c r="D2894">
        <v>4343707628</v>
      </c>
      <c r="E2894" t="s">
        <v>9631</v>
      </c>
      <c r="F2894" t="s">
        <v>233</v>
      </c>
      <c r="G2894" t="s">
        <v>9632</v>
      </c>
      <c r="H2894" t="s">
        <v>211</v>
      </c>
      <c r="I2894" t="s">
        <v>212</v>
      </c>
      <c r="K2894" t="s">
        <v>213</v>
      </c>
      <c r="M2894">
        <v>479</v>
      </c>
      <c r="N2894" t="s">
        <v>389</v>
      </c>
      <c r="O2894" t="s">
        <v>244</v>
      </c>
      <c r="P2894">
        <v>211</v>
      </c>
      <c r="Q2894" t="s">
        <v>245</v>
      </c>
      <c r="R2894" t="s">
        <v>244</v>
      </c>
      <c r="T2894" t="s">
        <v>217</v>
      </c>
      <c r="U2894" t="s">
        <v>9755</v>
      </c>
      <c r="V2894">
        <v>4</v>
      </c>
      <c r="W2894">
        <v>8</v>
      </c>
      <c r="X2894" t="s">
        <v>218</v>
      </c>
      <c r="Z2894" t="s">
        <v>219</v>
      </c>
      <c r="AC2894">
        <v>0</v>
      </c>
      <c r="AE2894">
        <v>0</v>
      </c>
      <c r="AI2894" t="s">
        <v>220</v>
      </c>
      <c r="AJ2894" t="s">
        <v>221</v>
      </c>
      <c r="AK2894" s="15">
        <v>40743</v>
      </c>
      <c r="AL2894">
        <v>6478.53</v>
      </c>
      <c r="AM2894">
        <f t="shared" si="135"/>
        <v>43</v>
      </c>
      <c r="AN2894" t="str">
        <f t="shared" si="136"/>
        <v>39-43</v>
      </c>
      <c r="AO2894" t="str">
        <f t="shared" si="137"/>
        <v>6.000 a 7.999</v>
      </c>
    </row>
    <row r="2895" spans="1:41" x14ac:dyDescent="0.25">
      <c r="A2895" t="s">
        <v>9633</v>
      </c>
      <c r="B2895" t="s">
        <v>207</v>
      </c>
      <c r="C2895">
        <v>1101561</v>
      </c>
      <c r="D2895">
        <v>60979801672</v>
      </c>
      <c r="E2895" t="s">
        <v>9634</v>
      </c>
      <c r="F2895" t="s">
        <v>233</v>
      </c>
      <c r="G2895" t="s">
        <v>9635</v>
      </c>
      <c r="H2895" t="s">
        <v>211</v>
      </c>
      <c r="I2895" t="s">
        <v>212</v>
      </c>
      <c r="K2895" t="s">
        <v>213</v>
      </c>
      <c r="M2895">
        <v>141</v>
      </c>
      <c r="N2895" t="s">
        <v>1026</v>
      </c>
      <c r="O2895" t="s">
        <v>215</v>
      </c>
      <c r="P2895">
        <v>131</v>
      </c>
      <c r="Q2895" t="s">
        <v>357</v>
      </c>
      <c r="R2895" t="s">
        <v>215</v>
      </c>
      <c r="T2895" t="s">
        <v>217</v>
      </c>
      <c r="U2895" t="s">
        <v>9756</v>
      </c>
      <c r="V2895">
        <v>2</v>
      </c>
      <c r="W2895">
        <v>8</v>
      </c>
      <c r="X2895" t="s">
        <v>218</v>
      </c>
      <c r="Z2895" t="s">
        <v>219</v>
      </c>
      <c r="AC2895">
        <v>0</v>
      </c>
      <c r="AE2895">
        <v>0</v>
      </c>
      <c r="AI2895" t="s">
        <v>220</v>
      </c>
      <c r="AJ2895" t="s">
        <v>221</v>
      </c>
      <c r="AK2895" s="15">
        <v>40725</v>
      </c>
      <c r="AL2895">
        <v>8690.15</v>
      </c>
      <c r="AM2895">
        <f t="shared" si="135"/>
        <v>55</v>
      </c>
      <c r="AN2895" t="str">
        <f t="shared" si="136"/>
        <v>54-58</v>
      </c>
      <c r="AO2895" t="str">
        <f t="shared" si="137"/>
        <v>8.000 a 9.999</v>
      </c>
    </row>
    <row r="2896" spans="1:41" x14ac:dyDescent="0.25">
      <c r="A2896" t="s">
        <v>9636</v>
      </c>
      <c r="B2896" t="s">
        <v>207</v>
      </c>
      <c r="C2896">
        <v>1948805</v>
      </c>
      <c r="D2896">
        <v>8281384603</v>
      </c>
      <c r="E2896" t="s">
        <v>3779</v>
      </c>
      <c r="F2896" t="s">
        <v>233</v>
      </c>
      <c r="G2896" t="s">
        <v>9637</v>
      </c>
      <c r="H2896" t="s">
        <v>225</v>
      </c>
      <c r="I2896" t="s">
        <v>212</v>
      </c>
      <c r="K2896" t="s">
        <v>213</v>
      </c>
      <c r="M2896">
        <v>118</v>
      </c>
      <c r="N2896" t="s">
        <v>864</v>
      </c>
      <c r="O2896" t="s">
        <v>228</v>
      </c>
      <c r="P2896">
        <v>117</v>
      </c>
      <c r="Q2896" t="s">
        <v>865</v>
      </c>
      <c r="R2896" t="s">
        <v>228</v>
      </c>
      <c r="T2896" t="s">
        <v>252</v>
      </c>
      <c r="U2896" t="s">
        <v>9754</v>
      </c>
      <c r="V2896">
        <v>4</v>
      </c>
      <c r="W2896">
        <v>6</v>
      </c>
      <c r="X2896" t="s">
        <v>218</v>
      </c>
      <c r="Z2896" t="s">
        <v>219</v>
      </c>
      <c r="AB2896" t="s">
        <v>2129</v>
      </c>
      <c r="AC2896">
        <v>0</v>
      </c>
      <c r="AE2896">
        <v>0</v>
      </c>
      <c r="AG2896" t="s">
        <v>9638</v>
      </c>
      <c r="AH2896" t="s">
        <v>9639</v>
      </c>
      <c r="AI2896" t="s">
        <v>220</v>
      </c>
      <c r="AJ2896" t="s">
        <v>221</v>
      </c>
      <c r="AK2896" s="15">
        <v>41066</v>
      </c>
      <c r="AL2896">
        <v>0</v>
      </c>
      <c r="AM2896">
        <f t="shared" si="135"/>
        <v>33</v>
      </c>
      <c r="AN2896" t="str">
        <f t="shared" si="136"/>
        <v>29-33</v>
      </c>
      <c r="AO2896" t="str">
        <f t="shared" si="137"/>
        <v>até 1.999</v>
      </c>
    </row>
    <row r="2897" spans="1:41" x14ac:dyDescent="0.25">
      <c r="A2897" t="s">
        <v>9640</v>
      </c>
      <c r="B2897" t="s">
        <v>207</v>
      </c>
      <c r="C2897">
        <v>1011398</v>
      </c>
      <c r="D2897">
        <v>8959419613</v>
      </c>
      <c r="E2897" t="s">
        <v>9641</v>
      </c>
      <c r="F2897" t="s">
        <v>233</v>
      </c>
      <c r="G2897" t="s">
        <v>9642</v>
      </c>
      <c r="H2897" t="s">
        <v>225</v>
      </c>
      <c r="I2897" t="s">
        <v>212</v>
      </c>
      <c r="K2897" t="s">
        <v>213</v>
      </c>
      <c r="M2897">
        <v>794</v>
      </c>
      <c r="N2897" t="s">
        <v>9643</v>
      </c>
      <c r="O2897" t="s">
        <v>237</v>
      </c>
      <c r="P2897">
        <v>1158</v>
      </c>
      <c r="Q2897" t="s">
        <v>6170</v>
      </c>
      <c r="R2897" t="s">
        <v>237</v>
      </c>
      <c r="S2897" t="s">
        <v>1002</v>
      </c>
      <c r="T2897" t="s">
        <v>217</v>
      </c>
      <c r="U2897" t="s">
        <v>9755</v>
      </c>
      <c r="V2897">
        <v>4</v>
      </c>
      <c r="W2897">
        <v>6</v>
      </c>
      <c r="X2897" t="s">
        <v>218</v>
      </c>
      <c r="Z2897" t="s">
        <v>219</v>
      </c>
      <c r="AB2897" t="s">
        <v>1519</v>
      </c>
      <c r="AC2897">
        <v>0</v>
      </c>
      <c r="AE2897">
        <v>0</v>
      </c>
      <c r="AG2897" t="s">
        <v>9644</v>
      </c>
      <c r="AH2897" t="s">
        <v>9645</v>
      </c>
      <c r="AI2897" t="s">
        <v>220</v>
      </c>
      <c r="AJ2897" t="s">
        <v>221</v>
      </c>
      <c r="AK2897" s="15">
        <v>41691</v>
      </c>
      <c r="AL2897">
        <v>4422.88</v>
      </c>
      <c r="AM2897">
        <f t="shared" si="135"/>
        <v>34</v>
      </c>
      <c r="AN2897" t="str">
        <f t="shared" si="136"/>
        <v>34-38</v>
      </c>
      <c r="AO2897" t="str">
        <f t="shared" si="137"/>
        <v>4.000 a 5.999</v>
      </c>
    </row>
    <row r="2898" spans="1:41" x14ac:dyDescent="0.25">
      <c r="A2898" t="s">
        <v>9646</v>
      </c>
      <c r="B2898" t="s">
        <v>207</v>
      </c>
      <c r="C2898">
        <v>2268072</v>
      </c>
      <c r="D2898">
        <v>8948263609</v>
      </c>
      <c r="E2898" t="s">
        <v>9647</v>
      </c>
      <c r="F2898" t="s">
        <v>233</v>
      </c>
      <c r="G2898" t="s">
        <v>9648</v>
      </c>
      <c r="H2898" t="s">
        <v>211</v>
      </c>
      <c r="I2898" t="s">
        <v>212</v>
      </c>
      <c r="K2898" t="s">
        <v>213</v>
      </c>
      <c r="M2898">
        <v>1252</v>
      </c>
      <c r="N2898" t="s">
        <v>9649</v>
      </c>
      <c r="O2898" t="s">
        <v>345</v>
      </c>
      <c r="P2898">
        <v>271</v>
      </c>
      <c r="Q2898" t="s">
        <v>1118</v>
      </c>
      <c r="R2898" t="s">
        <v>345</v>
      </c>
      <c r="T2898" t="s">
        <v>217</v>
      </c>
      <c r="U2898" t="s">
        <v>9755</v>
      </c>
      <c r="V2898">
        <v>4</v>
      </c>
      <c r="W2898">
        <v>5</v>
      </c>
      <c r="X2898" t="s">
        <v>218</v>
      </c>
      <c r="Z2898" t="s">
        <v>219</v>
      </c>
      <c r="AC2898">
        <v>0</v>
      </c>
      <c r="AE2898">
        <v>0</v>
      </c>
      <c r="AI2898" t="s">
        <v>220</v>
      </c>
      <c r="AJ2898" t="s">
        <v>221</v>
      </c>
      <c r="AK2898" s="15">
        <v>42352</v>
      </c>
      <c r="AL2898">
        <v>5133.46</v>
      </c>
      <c r="AM2898">
        <f t="shared" si="135"/>
        <v>34</v>
      </c>
      <c r="AN2898" t="str">
        <f t="shared" si="136"/>
        <v>34-38</v>
      </c>
      <c r="AO2898" t="str">
        <f t="shared" si="137"/>
        <v>4.000 a 5.999</v>
      </c>
    </row>
    <row r="2899" spans="1:41" x14ac:dyDescent="0.25">
      <c r="A2899" t="s">
        <v>9650</v>
      </c>
      <c r="B2899" t="s">
        <v>239</v>
      </c>
      <c r="C2899">
        <v>2359490</v>
      </c>
      <c r="D2899">
        <v>41654668168</v>
      </c>
      <c r="E2899" t="s">
        <v>9651</v>
      </c>
      <c r="F2899" t="s">
        <v>209</v>
      </c>
      <c r="G2899" t="s">
        <v>9652</v>
      </c>
      <c r="H2899" t="s">
        <v>211</v>
      </c>
      <c r="I2899" t="s">
        <v>212</v>
      </c>
      <c r="K2899" t="s">
        <v>645</v>
      </c>
      <c r="L2899" t="s">
        <v>3711</v>
      </c>
      <c r="M2899">
        <v>479</v>
      </c>
      <c r="N2899" t="s">
        <v>389</v>
      </c>
      <c r="O2899" t="s">
        <v>244</v>
      </c>
      <c r="P2899">
        <v>211</v>
      </c>
      <c r="Q2899" t="s">
        <v>245</v>
      </c>
      <c r="R2899" t="s">
        <v>244</v>
      </c>
      <c r="T2899" t="s">
        <v>230</v>
      </c>
      <c r="U2899" t="s">
        <v>9756</v>
      </c>
      <c r="V2899">
        <v>4</v>
      </c>
      <c r="W2899">
        <v>13</v>
      </c>
      <c r="X2899" t="s">
        <v>218</v>
      </c>
      <c r="Z2899" t="s">
        <v>219</v>
      </c>
      <c r="AC2899">
        <v>0</v>
      </c>
      <c r="AE2899">
        <v>0</v>
      </c>
      <c r="AI2899" t="s">
        <v>220</v>
      </c>
      <c r="AJ2899" t="s">
        <v>221</v>
      </c>
      <c r="AK2899" s="15">
        <v>37941</v>
      </c>
      <c r="AL2899">
        <v>12193.28</v>
      </c>
      <c r="AM2899">
        <f t="shared" si="135"/>
        <v>53</v>
      </c>
      <c r="AN2899" t="str">
        <f t="shared" si="136"/>
        <v>49-53</v>
      </c>
      <c r="AO2899" t="str">
        <f t="shared" si="137"/>
        <v>12.000 a 13.999</v>
      </c>
    </row>
    <row r="2900" spans="1:41" x14ac:dyDescent="0.25">
      <c r="A2900" t="s">
        <v>9653</v>
      </c>
      <c r="B2900" t="s">
        <v>207</v>
      </c>
      <c r="C2900">
        <v>413349</v>
      </c>
      <c r="D2900">
        <v>43189210691</v>
      </c>
      <c r="E2900" t="s">
        <v>9654</v>
      </c>
      <c r="F2900" t="s">
        <v>233</v>
      </c>
      <c r="G2900" t="s">
        <v>9655</v>
      </c>
      <c r="H2900" t="s">
        <v>225</v>
      </c>
      <c r="I2900" t="s">
        <v>212</v>
      </c>
      <c r="K2900" t="s">
        <v>213</v>
      </c>
      <c r="L2900" t="s">
        <v>261</v>
      </c>
      <c r="M2900">
        <v>694</v>
      </c>
      <c r="N2900" t="s">
        <v>1394</v>
      </c>
      <c r="O2900" t="s">
        <v>228</v>
      </c>
      <c r="P2900">
        <v>59</v>
      </c>
      <c r="Q2900" t="s">
        <v>251</v>
      </c>
      <c r="R2900" t="s">
        <v>215</v>
      </c>
      <c r="T2900" t="s">
        <v>217</v>
      </c>
      <c r="U2900" t="s">
        <v>9754</v>
      </c>
      <c r="V2900">
        <v>4</v>
      </c>
      <c r="W2900">
        <v>16</v>
      </c>
      <c r="X2900" t="s">
        <v>218</v>
      </c>
      <c r="Z2900" t="s">
        <v>219</v>
      </c>
      <c r="AC2900">
        <v>0</v>
      </c>
      <c r="AE2900">
        <v>0</v>
      </c>
      <c r="AI2900" t="s">
        <v>220</v>
      </c>
      <c r="AJ2900" t="s">
        <v>221</v>
      </c>
      <c r="AK2900" s="15">
        <v>32784</v>
      </c>
      <c r="AL2900">
        <v>6948.36</v>
      </c>
      <c r="AM2900">
        <f t="shared" si="135"/>
        <v>60</v>
      </c>
      <c r="AN2900" t="str">
        <f t="shared" si="136"/>
        <v>59-63</v>
      </c>
      <c r="AO2900" t="str">
        <f t="shared" si="137"/>
        <v>6.000 a 7.999</v>
      </c>
    </row>
    <row r="2901" spans="1:41" x14ac:dyDescent="0.25">
      <c r="A2901" t="s">
        <v>9656</v>
      </c>
      <c r="B2901" t="s">
        <v>207</v>
      </c>
      <c r="C2901">
        <v>2270873</v>
      </c>
      <c r="D2901">
        <v>7111993616</v>
      </c>
      <c r="E2901" t="s">
        <v>9657</v>
      </c>
      <c r="F2901" t="s">
        <v>233</v>
      </c>
      <c r="G2901" t="s">
        <v>6145</v>
      </c>
      <c r="H2901" t="s">
        <v>225</v>
      </c>
      <c r="I2901" t="s">
        <v>212</v>
      </c>
      <c r="K2901" t="s">
        <v>213</v>
      </c>
      <c r="M2901">
        <v>118</v>
      </c>
      <c r="N2901" t="s">
        <v>864</v>
      </c>
      <c r="O2901" t="s">
        <v>228</v>
      </c>
      <c r="P2901">
        <v>117</v>
      </c>
      <c r="Q2901" t="s">
        <v>865</v>
      </c>
      <c r="R2901" t="s">
        <v>228</v>
      </c>
      <c r="T2901" t="s">
        <v>252</v>
      </c>
      <c r="U2901" t="s">
        <v>9754</v>
      </c>
      <c r="V2901">
        <v>4</v>
      </c>
      <c r="W2901">
        <v>5</v>
      </c>
      <c r="X2901" t="s">
        <v>218</v>
      </c>
      <c r="Z2901" t="s">
        <v>219</v>
      </c>
      <c r="AC2901">
        <v>0</v>
      </c>
      <c r="AE2901">
        <v>0</v>
      </c>
      <c r="AI2901" t="s">
        <v>220</v>
      </c>
      <c r="AJ2901" t="s">
        <v>221</v>
      </c>
      <c r="AK2901" s="15">
        <v>42377</v>
      </c>
      <c r="AL2901">
        <v>3397.75</v>
      </c>
      <c r="AM2901">
        <f t="shared" si="135"/>
        <v>36</v>
      </c>
      <c r="AN2901" t="str">
        <f t="shared" si="136"/>
        <v>34-38</v>
      </c>
      <c r="AO2901" t="str">
        <f t="shared" si="137"/>
        <v>2.000 a 3.999</v>
      </c>
    </row>
    <row r="2902" spans="1:41" x14ac:dyDescent="0.25">
      <c r="A2902" t="s">
        <v>9658</v>
      </c>
      <c r="B2902" t="s">
        <v>207</v>
      </c>
      <c r="C2902">
        <v>413664</v>
      </c>
      <c r="D2902">
        <v>46044612600</v>
      </c>
      <c r="E2902" t="s">
        <v>9659</v>
      </c>
      <c r="F2902" t="s">
        <v>233</v>
      </c>
      <c r="G2902" t="s">
        <v>9660</v>
      </c>
      <c r="H2902" t="s">
        <v>225</v>
      </c>
      <c r="I2902" t="s">
        <v>212</v>
      </c>
      <c r="K2902" t="s">
        <v>242</v>
      </c>
      <c r="L2902" t="s">
        <v>256</v>
      </c>
      <c r="M2902">
        <v>715</v>
      </c>
      <c r="N2902" t="s">
        <v>846</v>
      </c>
      <c r="O2902" t="s">
        <v>228</v>
      </c>
      <c r="P2902">
        <v>581</v>
      </c>
      <c r="Q2902" t="s">
        <v>455</v>
      </c>
      <c r="R2902" t="s">
        <v>228</v>
      </c>
      <c r="T2902" t="s">
        <v>252</v>
      </c>
      <c r="U2902" t="s">
        <v>9754</v>
      </c>
      <c r="V2902">
        <v>4</v>
      </c>
      <c r="W2902">
        <v>16</v>
      </c>
      <c r="X2902" t="s">
        <v>218</v>
      </c>
      <c r="Z2902" t="s">
        <v>219</v>
      </c>
      <c r="AC2902">
        <v>0</v>
      </c>
      <c r="AE2902">
        <v>0</v>
      </c>
      <c r="AI2902" t="s">
        <v>220</v>
      </c>
      <c r="AJ2902" t="s">
        <v>221</v>
      </c>
      <c r="AK2902" s="15">
        <v>33640</v>
      </c>
      <c r="AL2902">
        <v>5382.78</v>
      </c>
      <c r="AM2902">
        <f t="shared" si="135"/>
        <v>60</v>
      </c>
      <c r="AN2902" t="str">
        <f t="shared" si="136"/>
        <v>59-63</v>
      </c>
      <c r="AO2902" t="str">
        <f t="shared" si="137"/>
        <v>4.000 a 5.999</v>
      </c>
    </row>
    <row r="2903" spans="1:41" x14ac:dyDescent="0.25">
      <c r="A2903" t="s">
        <v>9661</v>
      </c>
      <c r="B2903" t="s">
        <v>207</v>
      </c>
      <c r="C2903">
        <v>2115442</v>
      </c>
      <c r="D2903">
        <v>5746425605</v>
      </c>
      <c r="E2903" t="s">
        <v>9662</v>
      </c>
      <c r="F2903" t="s">
        <v>209</v>
      </c>
      <c r="G2903" t="s">
        <v>9663</v>
      </c>
      <c r="H2903" t="s">
        <v>225</v>
      </c>
      <c r="I2903" t="s">
        <v>212</v>
      </c>
      <c r="K2903" t="s">
        <v>213</v>
      </c>
      <c r="M2903">
        <v>141</v>
      </c>
      <c r="N2903" t="s">
        <v>1026</v>
      </c>
      <c r="O2903" t="s">
        <v>215</v>
      </c>
      <c r="P2903">
        <v>131</v>
      </c>
      <c r="Q2903" t="s">
        <v>357</v>
      </c>
      <c r="R2903" t="s">
        <v>215</v>
      </c>
      <c r="T2903" t="s">
        <v>217</v>
      </c>
      <c r="U2903" t="s">
        <v>9754</v>
      </c>
      <c r="V2903">
        <v>4</v>
      </c>
      <c r="W2903">
        <v>6</v>
      </c>
      <c r="X2903" t="s">
        <v>218</v>
      </c>
      <c r="Z2903" t="s">
        <v>219</v>
      </c>
      <c r="AC2903">
        <v>0</v>
      </c>
      <c r="AE2903">
        <v>0</v>
      </c>
      <c r="AI2903" t="s">
        <v>220</v>
      </c>
      <c r="AJ2903" t="s">
        <v>221</v>
      </c>
      <c r="AK2903" s="15">
        <v>41757</v>
      </c>
      <c r="AL2903">
        <v>3704.84</v>
      </c>
      <c r="AM2903">
        <f t="shared" si="135"/>
        <v>40</v>
      </c>
      <c r="AN2903" t="str">
        <f t="shared" si="136"/>
        <v>39-43</v>
      </c>
      <c r="AO2903" t="str">
        <f t="shared" si="137"/>
        <v>2.000 a 3.999</v>
      </c>
    </row>
    <row r="2904" spans="1:41" x14ac:dyDescent="0.25">
      <c r="A2904" t="s">
        <v>9664</v>
      </c>
      <c r="B2904" t="s">
        <v>239</v>
      </c>
      <c r="C2904">
        <v>3489611</v>
      </c>
      <c r="D2904">
        <v>5225359680</v>
      </c>
      <c r="E2904" t="s">
        <v>9665</v>
      </c>
      <c r="F2904" t="s">
        <v>209</v>
      </c>
      <c r="G2904" t="s">
        <v>4232</v>
      </c>
      <c r="H2904" t="s">
        <v>225</v>
      </c>
      <c r="I2904" t="s">
        <v>212</v>
      </c>
      <c r="K2904" t="s">
        <v>213</v>
      </c>
      <c r="M2904">
        <v>771</v>
      </c>
      <c r="N2904" t="s">
        <v>303</v>
      </c>
      <c r="O2904" t="s">
        <v>283</v>
      </c>
      <c r="P2904">
        <v>746</v>
      </c>
      <c r="Q2904" t="s">
        <v>289</v>
      </c>
      <c r="R2904" t="s">
        <v>283</v>
      </c>
      <c r="T2904" t="s">
        <v>230</v>
      </c>
      <c r="U2904" t="s">
        <v>9756</v>
      </c>
      <c r="V2904">
        <v>4</v>
      </c>
      <c r="W2904">
        <v>7</v>
      </c>
      <c r="X2904" t="s">
        <v>218</v>
      </c>
      <c r="Z2904" t="s">
        <v>219</v>
      </c>
      <c r="AC2904">
        <v>0</v>
      </c>
      <c r="AE2904">
        <v>0</v>
      </c>
      <c r="AI2904" t="s">
        <v>220</v>
      </c>
      <c r="AJ2904" t="s">
        <v>221</v>
      </c>
      <c r="AK2904" s="15">
        <v>41222</v>
      </c>
      <c r="AL2904">
        <v>19113.04</v>
      </c>
      <c r="AM2904">
        <f t="shared" si="135"/>
        <v>42</v>
      </c>
      <c r="AN2904" t="str">
        <f t="shared" si="136"/>
        <v>39-43</v>
      </c>
      <c r="AO2904" t="str">
        <f t="shared" si="137"/>
        <v>18.000 a 19.999</v>
      </c>
    </row>
    <row r="2905" spans="1:41" x14ac:dyDescent="0.25">
      <c r="A2905" t="s">
        <v>9666</v>
      </c>
      <c r="B2905" t="s">
        <v>207</v>
      </c>
      <c r="C2905">
        <v>1905976</v>
      </c>
      <c r="D2905">
        <v>6286725601</v>
      </c>
      <c r="E2905" t="s">
        <v>9667</v>
      </c>
      <c r="F2905" t="s">
        <v>209</v>
      </c>
      <c r="G2905" t="s">
        <v>9668</v>
      </c>
      <c r="H2905" t="s">
        <v>225</v>
      </c>
      <c r="I2905" t="s">
        <v>212</v>
      </c>
      <c r="K2905" t="s">
        <v>213</v>
      </c>
      <c r="M2905">
        <v>301</v>
      </c>
      <c r="N2905" t="s">
        <v>297</v>
      </c>
      <c r="O2905" t="s">
        <v>298</v>
      </c>
      <c r="P2905">
        <v>301</v>
      </c>
      <c r="Q2905" t="s">
        <v>297</v>
      </c>
      <c r="R2905" t="s">
        <v>298</v>
      </c>
      <c r="T2905" t="s">
        <v>252</v>
      </c>
      <c r="U2905" t="s">
        <v>9754</v>
      </c>
      <c r="V2905">
        <v>4</v>
      </c>
      <c r="W2905">
        <v>8</v>
      </c>
      <c r="X2905" t="s">
        <v>218</v>
      </c>
      <c r="Z2905" t="s">
        <v>219</v>
      </c>
      <c r="AC2905">
        <v>0</v>
      </c>
      <c r="AE2905">
        <v>0</v>
      </c>
      <c r="AI2905" t="s">
        <v>220</v>
      </c>
      <c r="AJ2905" t="s">
        <v>221</v>
      </c>
      <c r="AK2905" s="15">
        <v>40910</v>
      </c>
      <c r="AL2905">
        <v>3564.51</v>
      </c>
      <c r="AM2905">
        <f t="shared" si="135"/>
        <v>40</v>
      </c>
      <c r="AN2905" t="str">
        <f t="shared" si="136"/>
        <v>39-43</v>
      </c>
      <c r="AO2905" t="str">
        <f t="shared" si="137"/>
        <v>2.000 a 3.999</v>
      </c>
    </row>
    <row r="2906" spans="1:41" x14ac:dyDescent="0.25">
      <c r="A2906" t="s">
        <v>9669</v>
      </c>
      <c r="B2906" t="s">
        <v>207</v>
      </c>
      <c r="C2906">
        <v>2613518</v>
      </c>
      <c r="D2906">
        <v>7580271680</v>
      </c>
      <c r="E2906" t="s">
        <v>9670</v>
      </c>
      <c r="F2906" t="s">
        <v>209</v>
      </c>
      <c r="G2906" t="s">
        <v>9671</v>
      </c>
      <c r="H2906" t="s">
        <v>335</v>
      </c>
      <c r="I2906" t="s">
        <v>212</v>
      </c>
      <c r="K2906" t="s">
        <v>213</v>
      </c>
      <c r="L2906" t="s">
        <v>261</v>
      </c>
      <c r="M2906">
        <v>569</v>
      </c>
      <c r="N2906" t="s">
        <v>1547</v>
      </c>
      <c r="O2906" t="s">
        <v>298</v>
      </c>
      <c r="P2906">
        <v>301</v>
      </c>
      <c r="Q2906" t="s">
        <v>297</v>
      </c>
      <c r="R2906" t="s">
        <v>298</v>
      </c>
      <c r="T2906" t="s">
        <v>263</v>
      </c>
      <c r="U2906" t="s">
        <v>9755</v>
      </c>
      <c r="V2906">
        <v>4</v>
      </c>
      <c r="W2906">
        <v>8</v>
      </c>
      <c r="X2906" t="s">
        <v>218</v>
      </c>
      <c r="Z2906" t="s">
        <v>219</v>
      </c>
      <c r="AC2906">
        <v>0</v>
      </c>
      <c r="AE2906">
        <v>0</v>
      </c>
      <c r="AI2906" t="s">
        <v>220</v>
      </c>
      <c r="AJ2906" t="s">
        <v>221</v>
      </c>
      <c r="AK2906" s="15">
        <v>40563</v>
      </c>
      <c r="AL2906">
        <v>6380.76</v>
      </c>
      <c r="AM2906">
        <f t="shared" si="135"/>
        <v>36</v>
      </c>
      <c r="AN2906" t="str">
        <f t="shared" si="136"/>
        <v>34-38</v>
      </c>
      <c r="AO2906" t="str">
        <f t="shared" si="137"/>
        <v>6.000 a 7.999</v>
      </c>
    </row>
    <row r="2907" spans="1:41" x14ac:dyDescent="0.25">
      <c r="A2907" t="s">
        <v>9672</v>
      </c>
      <c r="B2907" t="s">
        <v>207</v>
      </c>
      <c r="C2907">
        <v>2065736</v>
      </c>
      <c r="D2907">
        <v>4097686690</v>
      </c>
      <c r="E2907" t="s">
        <v>9673</v>
      </c>
      <c r="F2907" t="s">
        <v>209</v>
      </c>
      <c r="G2907" t="s">
        <v>9674</v>
      </c>
      <c r="H2907" t="s">
        <v>225</v>
      </c>
      <c r="I2907" t="s">
        <v>212</v>
      </c>
      <c r="K2907" t="s">
        <v>213</v>
      </c>
      <c r="M2907">
        <v>723</v>
      </c>
      <c r="N2907" t="s">
        <v>1032</v>
      </c>
      <c r="O2907" t="s">
        <v>215</v>
      </c>
      <c r="P2907">
        <v>585</v>
      </c>
      <c r="Q2907" t="s">
        <v>1033</v>
      </c>
      <c r="R2907" t="s">
        <v>215</v>
      </c>
      <c r="T2907" t="s">
        <v>217</v>
      </c>
      <c r="U2907" t="s">
        <v>9756</v>
      </c>
      <c r="V2907">
        <v>4</v>
      </c>
      <c r="W2907">
        <v>7</v>
      </c>
      <c r="X2907" t="s">
        <v>218</v>
      </c>
      <c r="Z2907" t="s">
        <v>219</v>
      </c>
      <c r="AC2907">
        <v>0</v>
      </c>
      <c r="AE2907">
        <v>0</v>
      </c>
      <c r="AI2907" t="s">
        <v>220</v>
      </c>
      <c r="AJ2907" t="s">
        <v>221</v>
      </c>
      <c r="AK2907" s="15">
        <v>41568</v>
      </c>
      <c r="AL2907">
        <v>7668.81</v>
      </c>
      <c r="AM2907">
        <f t="shared" si="135"/>
        <v>43</v>
      </c>
      <c r="AN2907" t="str">
        <f t="shared" si="136"/>
        <v>39-43</v>
      </c>
      <c r="AO2907" t="str">
        <f t="shared" si="137"/>
        <v>6.000 a 7.999</v>
      </c>
    </row>
    <row r="2908" spans="1:41" x14ac:dyDescent="0.25">
      <c r="A2908" t="s">
        <v>9675</v>
      </c>
      <c r="B2908" t="s">
        <v>207</v>
      </c>
      <c r="C2908">
        <v>1123629</v>
      </c>
      <c r="D2908">
        <v>80613284615</v>
      </c>
      <c r="E2908" t="s">
        <v>9676</v>
      </c>
      <c r="F2908" t="s">
        <v>209</v>
      </c>
      <c r="G2908" t="s">
        <v>9677</v>
      </c>
      <c r="H2908" t="s">
        <v>225</v>
      </c>
      <c r="I2908" t="s">
        <v>212</v>
      </c>
      <c r="K2908" t="s">
        <v>213</v>
      </c>
      <c r="L2908" t="s">
        <v>1324</v>
      </c>
      <c r="M2908">
        <v>122</v>
      </c>
      <c r="N2908" t="s">
        <v>953</v>
      </c>
      <c r="O2908" t="s">
        <v>215</v>
      </c>
      <c r="P2908">
        <v>122</v>
      </c>
      <c r="Q2908" t="s">
        <v>953</v>
      </c>
      <c r="R2908" t="s">
        <v>215</v>
      </c>
      <c r="T2908" t="s">
        <v>771</v>
      </c>
      <c r="U2908" t="s">
        <v>9754</v>
      </c>
      <c r="V2908">
        <v>4</v>
      </c>
      <c r="W2908">
        <v>16</v>
      </c>
      <c r="X2908" t="s">
        <v>218</v>
      </c>
      <c r="Z2908" t="s">
        <v>219</v>
      </c>
      <c r="AC2908">
        <v>0</v>
      </c>
      <c r="AE2908">
        <v>0</v>
      </c>
      <c r="AI2908" t="s">
        <v>220</v>
      </c>
      <c r="AJ2908" t="s">
        <v>221</v>
      </c>
      <c r="AK2908" s="15">
        <v>34731</v>
      </c>
      <c r="AL2908">
        <v>5777.65</v>
      </c>
      <c r="AM2908">
        <f t="shared" si="135"/>
        <v>51</v>
      </c>
      <c r="AN2908" t="str">
        <f t="shared" si="136"/>
        <v>49-53</v>
      </c>
      <c r="AO2908" t="str">
        <f t="shared" si="137"/>
        <v>4.000 a 5.999</v>
      </c>
    </row>
    <row r="2909" spans="1:41" x14ac:dyDescent="0.25">
      <c r="A2909" t="s">
        <v>9678</v>
      </c>
      <c r="B2909" t="s">
        <v>207</v>
      </c>
      <c r="C2909">
        <v>1454511</v>
      </c>
      <c r="D2909">
        <v>4264286689</v>
      </c>
      <c r="E2909" t="s">
        <v>9679</v>
      </c>
      <c r="F2909" t="s">
        <v>233</v>
      </c>
      <c r="G2909" t="s">
        <v>9680</v>
      </c>
      <c r="H2909" t="s">
        <v>211</v>
      </c>
      <c r="I2909" t="s">
        <v>212</v>
      </c>
      <c r="K2909" t="s">
        <v>213</v>
      </c>
      <c r="L2909" t="s">
        <v>235</v>
      </c>
      <c r="M2909">
        <v>799</v>
      </c>
      <c r="N2909" t="s">
        <v>5268</v>
      </c>
      <c r="O2909" t="s">
        <v>237</v>
      </c>
      <c r="P2909">
        <v>1152</v>
      </c>
      <c r="Q2909" t="s">
        <v>503</v>
      </c>
      <c r="R2909" t="s">
        <v>237</v>
      </c>
      <c r="T2909" t="s">
        <v>327</v>
      </c>
      <c r="U2909" t="s">
        <v>9755</v>
      </c>
      <c r="V2909">
        <v>4</v>
      </c>
      <c r="W2909">
        <v>13</v>
      </c>
      <c r="X2909" t="s">
        <v>218</v>
      </c>
      <c r="Z2909" t="s">
        <v>219</v>
      </c>
      <c r="AC2909">
        <v>0</v>
      </c>
      <c r="AE2909">
        <v>0</v>
      </c>
      <c r="AI2909" t="s">
        <v>220</v>
      </c>
      <c r="AJ2909" t="s">
        <v>221</v>
      </c>
      <c r="AK2909" s="15">
        <v>38134</v>
      </c>
      <c r="AL2909">
        <v>4801.99</v>
      </c>
      <c r="AM2909">
        <f t="shared" si="135"/>
        <v>44</v>
      </c>
      <c r="AN2909" t="str">
        <f t="shared" si="136"/>
        <v>44-48</v>
      </c>
      <c r="AO2909" t="str">
        <f t="shared" si="137"/>
        <v>4.000 a 5.999</v>
      </c>
    </row>
    <row r="2910" spans="1:41" x14ac:dyDescent="0.25">
      <c r="A2910" t="s">
        <v>9681</v>
      </c>
      <c r="B2910" t="s">
        <v>239</v>
      </c>
      <c r="C2910">
        <v>1852546</v>
      </c>
      <c r="D2910">
        <v>80319343120</v>
      </c>
      <c r="E2910" t="s">
        <v>8691</v>
      </c>
      <c r="F2910" t="s">
        <v>209</v>
      </c>
      <c r="G2910" t="s">
        <v>4914</v>
      </c>
      <c r="H2910" t="s">
        <v>211</v>
      </c>
      <c r="I2910" t="s">
        <v>212</v>
      </c>
      <c r="K2910" t="s">
        <v>213</v>
      </c>
      <c r="M2910">
        <v>498</v>
      </c>
      <c r="N2910" t="s">
        <v>423</v>
      </c>
      <c r="O2910" t="s">
        <v>244</v>
      </c>
      <c r="P2910">
        <v>211</v>
      </c>
      <c r="Q2910" t="s">
        <v>245</v>
      </c>
      <c r="R2910" t="s">
        <v>244</v>
      </c>
      <c r="T2910" t="s">
        <v>217</v>
      </c>
      <c r="U2910" t="s">
        <v>9754</v>
      </c>
      <c r="V2910">
        <v>4</v>
      </c>
      <c r="W2910">
        <v>8</v>
      </c>
      <c r="X2910" t="s">
        <v>218</v>
      </c>
      <c r="Z2910" t="s">
        <v>219</v>
      </c>
      <c r="AC2910">
        <v>0</v>
      </c>
      <c r="AE2910">
        <v>0</v>
      </c>
      <c r="AI2910" t="s">
        <v>220</v>
      </c>
      <c r="AJ2910" t="s">
        <v>221</v>
      </c>
      <c r="AK2910" s="15">
        <v>40617</v>
      </c>
      <c r="AL2910">
        <v>7943.07</v>
      </c>
      <c r="AM2910">
        <f t="shared" si="135"/>
        <v>48</v>
      </c>
      <c r="AN2910" t="str">
        <f t="shared" si="136"/>
        <v>44-48</v>
      </c>
      <c r="AO2910" t="str">
        <f t="shared" si="137"/>
        <v>6.000 a 7.999</v>
      </c>
    </row>
    <row r="2911" spans="1:41" x14ac:dyDescent="0.25">
      <c r="A2911" t="s">
        <v>9682</v>
      </c>
      <c r="B2911" t="s">
        <v>207</v>
      </c>
      <c r="C2911">
        <v>2135750</v>
      </c>
      <c r="D2911">
        <v>31438226861</v>
      </c>
      <c r="E2911" t="s">
        <v>9683</v>
      </c>
      <c r="F2911" t="s">
        <v>233</v>
      </c>
      <c r="G2911" t="s">
        <v>9684</v>
      </c>
      <c r="H2911" t="s">
        <v>225</v>
      </c>
      <c r="I2911" t="s">
        <v>212</v>
      </c>
      <c r="K2911" t="s">
        <v>317</v>
      </c>
      <c r="M2911">
        <v>648</v>
      </c>
      <c r="N2911" t="s">
        <v>2581</v>
      </c>
      <c r="O2911" t="s">
        <v>215</v>
      </c>
      <c r="P2911">
        <v>131</v>
      </c>
      <c r="Q2911" t="s">
        <v>357</v>
      </c>
      <c r="R2911" t="s">
        <v>215</v>
      </c>
      <c r="T2911" t="s">
        <v>217</v>
      </c>
      <c r="U2911" t="s">
        <v>9755</v>
      </c>
      <c r="V2911">
        <v>4</v>
      </c>
      <c r="W2911">
        <v>6</v>
      </c>
      <c r="X2911" t="s">
        <v>218</v>
      </c>
      <c r="Z2911" t="s">
        <v>219</v>
      </c>
      <c r="AC2911">
        <v>0</v>
      </c>
      <c r="AE2911">
        <v>0</v>
      </c>
      <c r="AI2911" t="s">
        <v>220</v>
      </c>
      <c r="AJ2911" t="s">
        <v>221</v>
      </c>
      <c r="AK2911" s="15">
        <v>41830</v>
      </c>
      <c r="AL2911">
        <v>4320.12</v>
      </c>
      <c r="AM2911">
        <f t="shared" si="135"/>
        <v>37</v>
      </c>
      <c r="AN2911" t="str">
        <f t="shared" si="136"/>
        <v>34-38</v>
      </c>
      <c r="AO2911" t="str">
        <f t="shared" si="137"/>
        <v>4.000 a 5.999</v>
      </c>
    </row>
    <row r="2912" spans="1:41" x14ac:dyDescent="0.25">
      <c r="A2912" t="s">
        <v>9685</v>
      </c>
      <c r="B2912" t="s">
        <v>207</v>
      </c>
      <c r="C2912">
        <v>2965196</v>
      </c>
      <c r="D2912">
        <v>9047793609</v>
      </c>
      <c r="E2912" t="s">
        <v>6415</v>
      </c>
      <c r="F2912" t="s">
        <v>233</v>
      </c>
      <c r="G2912" t="s">
        <v>9686</v>
      </c>
      <c r="H2912" t="s">
        <v>225</v>
      </c>
      <c r="I2912" t="s">
        <v>212</v>
      </c>
      <c r="K2912" t="s">
        <v>213</v>
      </c>
      <c r="M2912">
        <v>89</v>
      </c>
      <c r="N2912" t="s">
        <v>679</v>
      </c>
      <c r="O2912" t="s">
        <v>215</v>
      </c>
      <c r="P2912">
        <v>89</v>
      </c>
      <c r="Q2912" t="s">
        <v>679</v>
      </c>
      <c r="R2912" t="s">
        <v>215</v>
      </c>
      <c r="T2912" t="s">
        <v>217</v>
      </c>
      <c r="U2912" t="s">
        <v>9754</v>
      </c>
      <c r="V2912">
        <v>2</v>
      </c>
      <c r="W2912">
        <v>3</v>
      </c>
      <c r="X2912" t="s">
        <v>218</v>
      </c>
      <c r="Z2912" t="s">
        <v>219</v>
      </c>
      <c r="AC2912">
        <v>26254</v>
      </c>
      <c r="AD2912" t="s">
        <v>372</v>
      </c>
      <c r="AE2912">
        <v>0</v>
      </c>
      <c r="AI2912" t="s">
        <v>220</v>
      </c>
      <c r="AJ2912" t="s">
        <v>221</v>
      </c>
      <c r="AK2912" s="15">
        <v>44720</v>
      </c>
      <c r="AL2912">
        <v>2836.11</v>
      </c>
      <c r="AM2912">
        <f t="shared" si="135"/>
        <v>33</v>
      </c>
      <c r="AN2912" t="str">
        <f t="shared" si="136"/>
        <v>29-33</v>
      </c>
      <c r="AO2912" t="str">
        <f t="shared" si="137"/>
        <v>2.000 a 3.999</v>
      </c>
    </row>
    <row r="2913" spans="1:41" x14ac:dyDescent="0.25">
      <c r="A2913" t="s">
        <v>9687</v>
      </c>
      <c r="B2913" t="s">
        <v>239</v>
      </c>
      <c r="C2913">
        <v>1434923</v>
      </c>
      <c r="D2913">
        <v>20829744215</v>
      </c>
      <c r="E2913" t="s">
        <v>9688</v>
      </c>
      <c r="F2913" t="s">
        <v>209</v>
      </c>
      <c r="G2913" t="s">
        <v>9689</v>
      </c>
      <c r="H2913" t="s">
        <v>225</v>
      </c>
      <c r="I2913" t="s">
        <v>212</v>
      </c>
      <c r="K2913" t="s">
        <v>3218</v>
      </c>
      <c r="L2913" t="s">
        <v>9690</v>
      </c>
      <c r="M2913">
        <v>479</v>
      </c>
      <c r="N2913" t="s">
        <v>389</v>
      </c>
      <c r="O2913" t="s">
        <v>244</v>
      </c>
      <c r="P2913">
        <v>211</v>
      </c>
      <c r="Q2913" t="s">
        <v>245</v>
      </c>
      <c r="R2913" t="s">
        <v>244</v>
      </c>
      <c r="T2913" t="s">
        <v>217</v>
      </c>
      <c r="U2913" t="s">
        <v>9754</v>
      </c>
      <c r="V2913">
        <v>3</v>
      </c>
      <c r="W2913">
        <v>13</v>
      </c>
      <c r="X2913" t="s">
        <v>218</v>
      </c>
      <c r="Z2913" t="s">
        <v>219</v>
      </c>
      <c r="AC2913">
        <v>0</v>
      </c>
      <c r="AE2913">
        <v>0</v>
      </c>
      <c r="AI2913" t="s">
        <v>220</v>
      </c>
      <c r="AJ2913" t="s">
        <v>221</v>
      </c>
      <c r="AK2913" s="15">
        <v>37945</v>
      </c>
      <c r="AL2913">
        <v>8707.83</v>
      </c>
      <c r="AM2913">
        <f t="shared" si="135"/>
        <v>58</v>
      </c>
      <c r="AN2913" t="str">
        <f t="shared" si="136"/>
        <v>54-58</v>
      </c>
      <c r="AO2913" t="str">
        <f t="shared" si="137"/>
        <v>8.000 a 9.999</v>
      </c>
    </row>
    <row r="2914" spans="1:41" x14ac:dyDescent="0.25">
      <c r="A2914" t="s">
        <v>9691</v>
      </c>
      <c r="B2914" t="s">
        <v>239</v>
      </c>
      <c r="C2914">
        <v>2356953</v>
      </c>
      <c r="D2914">
        <v>8490491640</v>
      </c>
      <c r="E2914" t="s">
        <v>9073</v>
      </c>
      <c r="F2914" t="s">
        <v>233</v>
      </c>
      <c r="G2914" t="s">
        <v>9692</v>
      </c>
      <c r="H2914" t="s">
        <v>225</v>
      </c>
      <c r="I2914" t="s">
        <v>212</v>
      </c>
      <c r="K2914" t="s">
        <v>213</v>
      </c>
      <c r="M2914">
        <v>771</v>
      </c>
      <c r="N2914" t="s">
        <v>303</v>
      </c>
      <c r="O2914" t="s">
        <v>283</v>
      </c>
      <c r="P2914">
        <v>746</v>
      </c>
      <c r="Q2914" t="s">
        <v>289</v>
      </c>
      <c r="R2914" t="s">
        <v>283</v>
      </c>
      <c r="T2914" t="s">
        <v>217</v>
      </c>
      <c r="U2914" t="s">
        <v>9755</v>
      </c>
      <c r="V2914">
        <v>4</v>
      </c>
      <c r="W2914">
        <v>4</v>
      </c>
      <c r="X2914" t="s">
        <v>218</v>
      </c>
      <c r="Z2914" t="s">
        <v>219</v>
      </c>
      <c r="AC2914">
        <v>0</v>
      </c>
      <c r="AE2914">
        <v>0</v>
      </c>
      <c r="AI2914" t="s">
        <v>220</v>
      </c>
      <c r="AJ2914" t="s">
        <v>221</v>
      </c>
      <c r="AK2914" s="15">
        <v>42767</v>
      </c>
      <c r="AL2914">
        <v>4886.3500000000004</v>
      </c>
      <c r="AM2914">
        <f t="shared" si="135"/>
        <v>34</v>
      </c>
      <c r="AN2914" t="str">
        <f t="shared" si="136"/>
        <v>34-38</v>
      </c>
      <c r="AO2914" t="str">
        <f t="shared" si="137"/>
        <v>4.000 a 5.999</v>
      </c>
    </row>
    <row r="2915" spans="1:41" x14ac:dyDescent="0.25">
      <c r="A2915" t="s">
        <v>9693</v>
      </c>
      <c r="B2915" t="s">
        <v>207</v>
      </c>
      <c r="C2915">
        <v>412962</v>
      </c>
      <c r="D2915">
        <v>57410240687</v>
      </c>
      <c r="E2915" t="s">
        <v>773</v>
      </c>
      <c r="F2915" t="s">
        <v>233</v>
      </c>
      <c r="G2915" t="s">
        <v>9694</v>
      </c>
      <c r="H2915" t="s">
        <v>225</v>
      </c>
      <c r="I2915" t="s">
        <v>212</v>
      </c>
      <c r="K2915" t="s">
        <v>213</v>
      </c>
      <c r="L2915" t="s">
        <v>1165</v>
      </c>
      <c r="M2915">
        <v>71</v>
      </c>
      <c r="N2915" t="s">
        <v>498</v>
      </c>
      <c r="O2915" t="s">
        <v>215</v>
      </c>
      <c r="P2915">
        <v>59</v>
      </c>
      <c r="Q2915" t="s">
        <v>251</v>
      </c>
      <c r="R2915" t="s">
        <v>215</v>
      </c>
      <c r="T2915" t="s">
        <v>217</v>
      </c>
      <c r="U2915" t="s">
        <v>9755</v>
      </c>
      <c r="V2915">
        <v>4</v>
      </c>
      <c r="W2915">
        <v>16</v>
      </c>
      <c r="X2915" t="s">
        <v>218</v>
      </c>
      <c r="Z2915" t="s">
        <v>219</v>
      </c>
      <c r="AC2915">
        <v>0</v>
      </c>
      <c r="AE2915">
        <v>0</v>
      </c>
      <c r="AI2915" t="s">
        <v>220</v>
      </c>
      <c r="AJ2915" t="s">
        <v>221</v>
      </c>
      <c r="AK2915" s="15">
        <v>32000</v>
      </c>
      <c r="AL2915">
        <v>7356.72</v>
      </c>
      <c r="AM2915">
        <f t="shared" si="135"/>
        <v>57</v>
      </c>
      <c r="AN2915" t="str">
        <f t="shared" si="136"/>
        <v>54-58</v>
      </c>
      <c r="AO2915" t="str">
        <f t="shared" si="137"/>
        <v>6.000 a 7.999</v>
      </c>
    </row>
    <row r="2916" spans="1:41" x14ac:dyDescent="0.25">
      <c r="A2916" t="s">
        <v>9695</v>
      </c>
      <c r="B2916" t="s">
        <v>207</v>
      </c>
      <c r="C2916">
        <v>412878</v>
      </c>
      <c r="D2916">
        <v>53993942604</v>
      </c>
      <c r="E2916" t="s">
        <v>9151</v>
      </c>
      <c r="F2916" t="s">
        <v>233</v>
      </c>
      <c r="G2916" t="s">
        <v>9696</v>
      </c>
      <c r="H2916" t="s">
        <v>211</v>
      </c>
      <c r="I2916" t="s">
        <v>212</v>
      </c>
      <c r="K2916" t="s">
        <v>213</v>
      </c>
      <c r="L2916" t="s">
        <v>1765</v>
      </c>
      <c r="M2916">
        <v>869</v>
      </c>
      <c r="N2916" t="s">
        <v>1140</v>
      </c>
      <c r="O2916" t="s">
        <v>215</v>
      </c>
      <c r="P2916">
        <v>80</v>
      </c>
      <c r="Q2916" t="s">
        <v>461</v>
      </c>
      <c r="R2916" t="s">
        <v>215</v>
      </c>
      <c r="T2916" t="s">
        <v>499</v>
      </c>
      <c r="U2916" t="s">
        <v>9753</v>
      </c>
      <c r="V2916">
        <v>3</v>
      </c>
      <c r="W2916">
        <v>16</v>
      </c>
      <c r="X2916" t="s">
        <v>218</v>
      </c>
      <c r="Z2916" t="s">
        <v>219</v>
      </c>
      <c r="AC2916">
        <v>0</v>
      </c>
      <c r="AE2916">
        <v>0</v>
      </c>
      <c r="AI2916" t="s">
        <v>220</v>
      </c>
      <c r="AJ2916" t="s">
        <v>221</v>
      </c>
      <c r="AK2916" s="15">
        <v>31919</v>
      </c>
      <c r="AL2916">
        <v>3878.74</v>
      </c>
      <c r="AM2916">
        <f t="shared" si="135"/>
        <v>59</v>
      </c>
      <c r="AN2916" t="str">
        <f t="shared" si="136"/>
        <v>59-63</v>
      </c>
      <c r="AO2916" t="str">
        <f t="shared" si="137"/>
        <v>2.000 a 3.999</v>
      </c>
    </row>
    <row r="2917" spans="1:41" x14ac:dyDescent="0.25">
      <c r="A2917" t="s">
        <v>9697</v>
      </c>
      <c r="B2917" t="s">
        <v>239</v>
      </c>
      <c r="C2917">
        <v>1366041</v>
      </c>
      <c r="D2917">
        <v>50208500634</v>
      </c>
      <c r="E2917" t="s">
        <v>9698</v>
      </c>
      <c r="F2917" t="s">
        <v>209</v>
      </c>
      <c r="G2917" t="s">
        <v>9699</v>
      </c>
      <c r="H2917" t="s">
        <v>211</v>
      </c>
      <c r="I2917" t="s">
        <v>212</v>
      </c>
      <c r="K2917" t="s">
        <v>242</v>
      </c>
      <c r="L2917" t="s">
        <v>3811</v>
      </c>
      <c r="M2917">
        <v>475</v>
      </c>
      <c r="N2917" t="s">
        <v>4606</v>
      </c>
      <c r="O2917" t="s">
        <v>244</v>
      </c>
      <c r="P2917">
        <v>211</v>
      </c>
      <c r="Q2917" t="s">
        <v>245</v>
      </c>
      <c r="R2917" t="s">
        <v>244</v>
      </c>
      <c r="T2917" t="s">
        <v>217</v>
      </c>
      <c r="U2917" t="s">
        <v>9754</v>
      </c>
      <c r="V2917">
        <v>4</v>
      </c>
      <c r="W2917">
        <v>13</v>
      </c>
      <c r="X2917" t="s">
        <v>218</v>
      </c>
      <c r="Z2917" t="s">
        <v>219</v>
      </c>
      <c r="AC2917">
        <v>0</v>
      </c>
      <c r="AE2917">
        <v>0</v>
      </c>
      <c r="AI2917" t="s">
        <v>220</v>
      </c>
      <c r="AJ2917" t="s">
        <v>221</v>
      </c>
      <c r="AK2917" s="15">
        <v>37600</v>
      </c>
      <c r="AL2917">
        <v>5298.44</v>
      </c>
      <c r="AM2917">
        <f t="shared" si="135"/>
        <v>63</v>
      </c>
      <c r="AN2917" t="str">
        <f t="shared" si="136"/>
        <v>59-63</v>
      </c>
      <c r="AO2917" t="str">
        <f t="shared" si="137"/>
        <v>4.000 a 5.999</v>
      </c>
    </row>
    <row r="2918" spans="1:41" x14ac:dyDescent="0.25">
      <c r="A2918" t="s">
        <v>9700</v>
      </c>
      <c r="B2918" t="s">
        <v>207</v>
      </c>
      <c r="C2918">
        <v>1363067</v>
      </c>
      <c r="D2918">
        <v>35138645668</v>
      </c>
      <c r="E2918" t="s">
        <v>9701</v>
      </c>
      <c r="F2918" t="s">
        <v>209</v>
      </c>
      <c r="G2918" t="s">
        <v>9702</v>
      </c>
      <c r="H2918" t="s">
        <v>225</v>
      </c>
      <c r="I2918" t="s">
        <v>212</v>
      </c>
      <c r="K2918" t="s">
        <v>242</v>
      </c>
      <c r="L2918" t="s">
        <v>3822</v>
      </c>
      <c r="M2918">
        <v>288</v>
      </c>
      <c r="N2918" t="s">
        <v>979</v>
      </c>
      <c r="O2918" t="s">
        <v>362</v>
      </c>
      <c r="P2918">
        <v>288</v>
      </c>
      <c r="Q2918" t="s">
        <v>979</v>
      </c>
      <c r="R2918" t="s">
        <v>362</v>
      </c>
      <c r="T2918" t="s">
        <v>252</v>
      </c>
      <c r="U2918" t="s">
        <v>9754</v>
      </c>
      <c r="V2918">
        <v>4</v>
      </c>
      <c r="W2918">
        <v>13</v>
      </c>
      <c r="X2918" t="s">
        <v>218</v>
      </c>
      <c r="Z2918" t="s">
        <v>219</v>
      </c>
      <c r="AB2918" t="s">
        <v>9703</v>
      </c>
      <c r="AC2918">
        <v>0</v>
      </c>
      <c r="AE2918">
        <v>0</v>
      </c>
      <c r="AG2918" t="s">
        <v>9704</v>
      </c>
      <c r="AH2918" t="s">
        <v>2021</v>
      </c>
      <c r="AI2918" t="s">
        <v>220</v>
      </c>
      <c r="AJ2918" t="s">
        <v>221</v>
      </c>
      <c r="AK2918" s="15">
        <v>37529</v>
      </c>
      <c r="AL2918">
        <v>5101.6400000000003</v>
      </c>
      <c r="AM2918">
        <f t="shared" si="135"/>
        <v>62</v>
      </c>
      <c r="AN2918" t="str">
        <f t="shared" si="136"/>
        <v>59-63</v>
      </c>
      <c r="AO2918" t="str">
        <f t="shared" si="137"/>
        <v>4.000 a 5.999</v>
      </c>
    </row>
    <row r="2919" spans="1:41" x14ac:dyDescent="0.25">
      <c r="A2919" t="s">
        <v>9705</v>
      </c>
      <c r="B2919" t="s">
        <v>239</v>
      </c>
      <c r="C2919">
        <v>1439913</v>
      </c>
      <c r="D2919">
        <v>49371991615</v>
      </c>
      <c r="E2919" t="s">
        <v>9706</v>
      </c>
      <c r="F2919" t="s">
        <v>209</v>
      </c>
      <c r="G2919" t="s">
        <v>9707</v>
      </c>
      <c r="H2919" t="s">
        <v>211</v>
      </c>
      <c r="I2919" t="s">
        <v>212</v>
      </c>
      <c r="K2919" t="s">
        <v>213</v>
      </c>
      <c r="L2919" t="s">
        <v>261</v>
      </c>
      <c r="M2919">
        <v>474</v>
      </c>
      <c r="N2919" t="s">
        <v>3628</v>
      </c>
      <c r="O2919" t="s">
        <v>244</v>
      </c>
      <c r="P2919">
        <v>211</v>
      </c>
      <c r="Q2919" t="s">
        <v>245</v>
      </c>
      <c r="R2919" t="s">
        <v>244</v>
      </c>
      <c r="T2919" t="s">
        <v>771</v>
      </c>
      <c r="U2919" t="s">
        <v>9754</v>
      </c>
      <c r="V2919">
        <v>4</v>
      </c>
      <c r="W2919">
        <v>12</v>
      </c>
      <c r="X2919" t="s">
        <v>218</v>
      </c>
      <c r="Z2919" t="s">
        <v>219</v>
      </c>
      <c r="AC2919">
        <v>0</v>
      </c>
      <c r="AE2919">
        <v>0</v>
      </c>
      <c r="AI2919" t="s">
        <v>220</v>
      </c>
      <c r="AJ2919" t="s">
        <v>221</v>
      </c>
      <c r="AK2919" s="15">
        <v>38002</v>
      </c>
      <c r="AL2919">
        <v>4320.1099999999997</v>
      </c>
      <c r="AM2919">
        <f t="shared" si="135"/>
        <v>59</v>
      </c>
      <c r="AN2919" t="str">
        <f t="shared" si="136"/>
        <v>59-63</v>
      </c>
      <c r="AO2919" t="str">
        <f t="shared" si="137"/>
        <v>4.000 a 5.999</v>
      </c>
    </row>
    <row r="2920" spans="1:41" x14ac:dyDescent="0.25">
      <c r="A2920" t="s">
        <v>9708</v>
      </c>
      <c r="B2920" t="s">
        <v>239</v>
      </c>
      <c r="C2920">
        <v>1816925</v>
      </c>
      <c r="D2920">
        <v>48510351600</v>
      </c>
      <c r="E2920" t="s">
        <v>9709</v>
      </c>
      <c r="F2920" t="s">
        <v>209</v>
      </c>
      <c r="G2920" t="s">
        <v>9710</v>
      </c>
      <c r="H2920" t="s">
        <v>225</v>
      </c>
      <c r="I2920" t="s">
        <v>212</v>
      </c>
      <c r="K2920" t="s">
        <v>213</v>
      </c>
      <c r="M2920">
        <v>482</v>
      </c>
      <c r="N2920" t="s">
        <v>336</v>
      </c>
      <c r="O2920" t="s">
        <v>244</v>
      </c>
      <c r="P2920">
        <v>211</v>
      </c>
      <c r="Q2920" t="s">
        <v>245</v>
      </c>
      <c r="R2920" t="s">
        <v>244</v>
      </c>
      <c r="T2920" t="s">
        <v>252</v>
      </c>
      <c r="U2920" t="s">
        <v>9755</v>
      </c>
      <c r="V2920">
        <v>4</v>
      </c>
      <c r="W2920">
        <v>8</v>
      </c>
      <c r="X2920" t="s">
        <v>218</v>
      </c>
      <c r="Z2920" t="s">
        <v>219</v>
      </c>
      <c r="AC2920">
        <v>26350</v>
      </c>
      <c r="AD2920" t="s">
        <v>3530</v>
      </c>
      <c r="AE2920">
        <v>0</v>
      </c>
      <c r="AI2920" t="s">
        <v>220</v>
      </c>
      <c r="AJ2920" t="s">
        <v>221</v>
      </c>
      <c r="AK2920" s="15">
        <v>42830</v>
      </c>
      <c r="AL2920">
        <v>10835.34</v>
      </c>
      <c r="AM2920">
        <f t="shared" si="135"/>
        <v>55</v>
      </c>
      <c r="AN2920" t="str">
        <f t="shared" si="136"/>
        <v>54-58</v>
      </c>
      <c r="AO2920" t="str">
        <f t="shared" si="137"/>
        <v>10.000 a 11.999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F53C6-9D85-4976-9BFE-C5AF376585CE}">
  <dimension ref="A1:AC996"/>
  <sheetViews>
    <sheetView workbookViewId="0">
      <selection activeCell="K1" sqref="K1"/>
    </sheetView>
  </sheetViews>
  <sheetFormatPr defaultRowHeight="15" x14ac:dyDescent="0.25"/>
  <cols>
    <col min="1" max="6" width="13" customWidth="1"/>
    <col min="7" max="7" width="60.7109375" bestFit="1" customWidth="1"/>
    <col min="8" max="17" width="13" customWidth="1"/>
    <col min="18" max="18" width="46" bestFit="1" customWidth="1"/>
    <col min="19" max="19" width="13" customWidth="1"/>
    <col min="21" max="21" width="13" bestFit="1" customWidth="1"/>
    <col min="22" max="22" width="15.140625" bestFit="1" customWidth="1"/>
    <col min="24" max="24" width="10.7109375" bestFit="1" customWidth="1"/>
  </cols>
  <sheetData>
    <row r="1" spans="1:29" ht="63.75" thickBot="1" x14ac:dyDescent="0.3">
      <c r="A1" s="41" t="s">
        <v>9785</v>
      </c>
      <c r="B1" s="41" t="s">
        <v>9786</v>
      </c>
      <c r="C1" s="41" t="s">
        <v>9787</v>
      </c>
      <c r="D1" s="41" t="s">
        <v>9788</v>
      </c>
      <c r="E1" s="41" t="s">
        <v>9789</v>
      </c>
      <c r="F1" s="42" t="s">
        <v>173</v>
      </c>
      <c r="G1" s="43" t="s">
        <v>9790</v>
      </c>
      <c r="H1" s="44" t="s">
        <v>9791</v>
      </c>
      <c r="I1" s="44" t="s">
        <v>9792</v>
      </c>
      <c r="J1" s="44" t="s">
        <v>9793</v>
      </c>
      <c r="K1" s="44" t="s">
        <v>9794</v>
      </c>
      <c r="L1" s="44" t="s">
        <v>9795</v>
      </c>
      <c r="M1" s="45" t="s">
        <v>9796</v>
      </c>
      <c r="N1" s="45" t="s">
        <v>9797</v>
      </c>
      <c r="O1" s="44" t="s">
        <v>175</v>
      </c>
      <c r="P1" s="44" t="s">
        <v>9798</v>
      </c>
      <c r="Q1" s="44" t="s">
        <v>9799</v>
      </c>
      <c r="R1" s="44" t="s">
        <v>9</v>
      </c>
      <c r="S1" s="44" t="s">
        <v>9800</v>
      </c>
      <c r="T1" s="30" t="s">
        <v>9726</v>
      </c>
      <c r="U1" s="31" t="s">
        <v>9727</v>
      </c>
      <c r="V1" s="31" t="s">
        <v>9728</v>
      </c>
    </row>
    <row r="2" spans="1:29" ht="15.75" x14ac:dyDescent="0.25">
      <c r="A2" s="46">
        <v>154043</v>
      </c>
      <c r="B2" s="47" t="s">
        <v>9801</v>
      </c>
      <c r="C2" s="48" t="s">
        <v>9802</v>
      </c>
      <c r="D2" s="49">
        <v>20621721000126</v>
      </c>
      <c r="E2" s="47" t="s">
        <v>9803</v>
      </c>
      <c r="F2" s="50" t="s">
        <v>9804</v>
      </c>
      <c r="G2" s="51" t="s">
        <v>9805</v>
      </c>
      <c r="H2" s="52">
        <v>818105</v>
      </c>
      <c r="I2" s="53">
        <v>44</v>
      </c>
      <c r="J2" s="53" t="s">
        <v>9806</v>
      </c>
      <c r="K2" s="54">
        <v>1651.36</v>
      </c>
      <c r="L2" s="54">
        <v>5424.55</v>
      </c>
      <c r="M2" s="55" t="s">
        <v>9807</v>
      </c>
      <c r="N2" s="72" t="s">
        <v>9765</v>
      </c>
      <c r="O2" s="53" t="s">
        <v>9721</v>
      </c>
      <c r="P2" s="56">
        <v>33602</v>
      </c>
      <c r="Q2" s="57" t="s">
        <v>211</v>
      </c>
      <c r="R2" s="57" t="s">
        <v>9808</v>
      </c>
      <c r="S2" s="57">
        <v>44491</v>
      </c>
      <c r="T2">
        <f>(YEAR($X$3))-YEAR(P2)</f>
        <v>31</v>
      </c>
      <c r="U2" t="str">
        <f>VLOOKUP(T2,$Z$3:$AA$14,2,1)</f>
        <v>29-33</v>
      </c>
      <c r="V2" t="str">
        <f>VLOOKUP(K2,$AB$3:$AC$13,2,1)</f>
        <v>até 1.999</v>
      </c>
      <c r="Z2" s="32" t="s">
        <v>9727</v>
      </c>
      <c r="AA2" s="33"/>
      <c r="AB2" s="32" t="s">
        <v>9728</v>
      </c>
      <c r="AC2" s="34"/>
    </row>
    <row r="3" spans="1:29" ht="15.75" x14ac:dyDescent="0.25">
      <c r="A3" s="58">
        <v>154043</v>
      </c>
      <c r="B3" s="53" t="s">
        <v>9801</v>
      </c>
      <c r="C3" s="59" t="s">
        <v>9802</v>
      </c>
      <c r="D3" s="60">
        <v>20621721000126</v>
      </c>
      <c r="E3" s="53" t="s">
        <v>9803</v>
      </c>
      <c r="F3" s="61">
        <v>7178853646</v>
      </c>
      <c r="G3" s="62" t="s">
        <v>9809</v>
      </c>
      <c r="H3" s="52">
        <v>818105</v>
      </c>
      <c r="I3" s="53">
        <v>44</v>
      </c>
      <c r="J3" s="53" t="s">
        <v>9806</v>
      </c>
      <c r="K3" s="54">
        <v>1764.3</v>
      </c>
      <c r="L3" s="54">
        <v>5424.55</v>
      </c>
      <c r="M3" s="55" t="s">
        <v>9807</v>
      </c>
      <c r="N3" s="72" t="s">
        <v>9765</v>
      </c>
      <c r="O3" s="53" t="s">
        <v>9721</v>
      </c>
      <c r="P3" s="56">
        <v>31289</v>
      </c>
      <c r="Q3" s="57" t="s">
        <v>211</v>
      </c>
      <c r="R3" s="57" t="s">
        <v>9808</v>
      </c>
      <c r="S3" s="57">
        <v>44866</v>
      </c>
      <c r="T3">
        <f t="shared" ref="T3:T66" si="0">(YEAR($X$3))-YEAR(P3)</f>
        <v>37</v>
      </c>
      <c r="U3" t="str">
        <f t="shared" ref="U3:U66" si="1">VLOOKUP(T3,$Z$3:$AA$14,2,1)</f>
        <v>34-38</v>
      </c>
      <c r="V3" t="str">
        <f t="shared" ref="V3:V66" si="2">VLOOKUP(K3,$AB$3:$AC$13,2,1)</f>
        <v>até 1.999</v>
      </c>
      <c r="X3" s="35">
        <v>44926</v>
      </c>
      <c r="Z3" s="36">
        <v>0</v>
      </c>
      <c r="AA3" s="37" t="s">
        <v>9729</v>
      </c>
      <c r="AB3" s="36">
        <v>0</v>
      </c>
      <c r="AC3" s="37" t="s">
        <v>9730</v>
      </c>
    </row>
    <row r="4" spans="1:29" ht="15.75" x14ac:dyDescent="0.25">
      <c r="A4" s="58">
        <v>154043</v>
      </c>
      <c r="B4" s="53" t="s">
        <v>9801</v>
      </c>
      <c r="C4" s="59" t="s">
        <v>9802</v>
      </c>
      <c r="D4" s="63">
        <v>20621721000126</v>
      </c>
      <c r="E4" s="53" t="s">
        <v>9803</v>
      </c>
      <c r="F4" s="64">
        <v>4627797699</v>
      </c>
      <c r="G4" s="51" t="s">
        <v>9810</v>
      </c>
      <c r="H4" s="52">
        <v>818105</v>
      </c>
      <c r="I4" s="53">
        <v>44</v>
      </c>
      <c r="J4" s="53" t="s">
        <v>9806</v>
      </c>
      <c r="K4" s="54">
        <v>1651.36</v>
      </c>
      <c r="L4" s="54">
        <v>5424.55</v>
      </c>
      <c r="M4" s="55" t="s">
        <v>9807</v>
      </c>
      <c r="N4" s="72" t="s">
        <v>9765</v>
      </c>
      <c r="O4" s="53" t="s">
        <v>9722</v>
      </c>
      <c r="P4" s="56">
        <v>29117</v>
      </c>
      <c r="Q4" s="57" t="s">
        <v>335</v>
      </c>
      <c r="R4" s="57" t="s">
        <v>9808</v>
      </c>
      <c r="S4" s="57">
        <v>44662</v>
      </c>
      <c r="T4">
        <f t="shared" si="0"/>
        <v>43</v>
      </c>
      <c r="U4" t="str">
        <f t="shared" si="1"/>
        <v>39-43</v>
      </c>
      <c r="V4" t="str">
        <f t="shared" si="2"/>
        <v>até 1.999</v>
      </c>
      <c r="Z4" s="36">
        <v>19</v>
      </c>
      <c r="AA4" s="37" t="s">
        <v>9731</v>
      </c>
      <c r="AB4" s="36">
        <v>2000</v>
      </c>
      <c r="AC4" s="37" t="s">
        <v>9732</v>
      </c>
    </row>
    <row r="5" spans="1:29" ht="15.75" x14ac:dyDescent="0.25">
      <c r="A5" s="58">
        <v>154043</v>
      </c>
      <c r="B5" s="53" t="s">
        <v>9801</v>
      </c>
      <c r="C5" s="59" t="s">
        <v>9802</v>
      </c>
      <c r="D5" s="60">
        <v>20621721000126</v>
      </c>
      <c r="E5" s="53" t="s">
        <v>9803</v>
      </c>
      <c r="F5" s="65">
        <v>909397279</v>
      </c>
      <c r="G5" s="62" t="s">
        <v>9811</v>
      </c>
      <c r="H5" s="52">
        <v>818105</v>
      </c>
      <c r="I5" s="53">
        <v>44</v>
      </c>
      <c r="J5" s="53" t="s">
        <v>9806</v>
      </c>
      <c r="K5" s="54">
        <v>1594.89</v>
      </c>
      <c r="L5" s="54">
        <v>5424.55</v>
      </c>
      <c r="M5" s="55" t="s">
        <v>9807</v>
      </c>
      <c r="N5" s="72" t="s">
        <v>9765</v>
      </c>
      <c r="O5" s="53" t="s">
        <v>9721</v>
      </c>
      <c r="P5" s="56">
        <v>31455</v>
      </c>
      <c r="Q5" s="57" t="s">
        <v>211</v>
      </c>
      <c r="R5" s="57" t="s">
        <v>9808</v>
      </c>
      <c r="S5" s="57">
        <v>44886</v>
      </c>
      <c r="T5">
        <f t="shared" si="0"/>
        <v>36</v>
      </c>
      <c r="U5" t="str">
        <f t="shared" si="1"/>
        <v>34-38</v>
      </c>
      <c r="V5" t="str">
        <f t="shared" si="2"/>
        <v>até 1.999</v>
      </c>
      <c r="Z5" s="36">
        <v>24</v>
      </c>
      <c r="AA5" s="37" t="s">
        <v>9733</v>
      </c>
      <c r="AB5" s="36">
        <v>4000</v>
      </c>
      <c r="AC5" s="37" t="s">
        <v>9734</v>
      </c>
    </row>
    <row r="6" spans="1:29" ht="15.75" x14ac:dyDescent="0.25">
      <c r="A6" s="66">
        <v>154043</v>
      </c>
      <c r="B6" s="53" t="s">
        <v>9801</v>
      </c>
      <c r="C6" s="67" t="s">
        <v>9812</v>
      </c>
      <c r="D6" s="60">
        <v>69207850000161</v>
      </c>
      <c r="E6" s="62" t="s">
        <v>9813</v>
      </c>
      <c r="F6" s="68" t="s">
        <v>9814</v>
      </c>
      <c r="G6" s="69" t="s">
        <v>9815</v>
      </c>
      <c r="H6" s="62">
        <v>262410</v>
      </c>
      <c r="I6" s="70">
        <v>42</v>
      </c>
      <c r="J6" s="70" t="s">
        <v>9816</v>
      </c>
      <c r="K6" s="71">
        <v>4028.09</v>
      </c>
      <c r="L6" s="71">
        <v>7745.16</v>
      </c>
      <c r="M6" s="72" t="s">
        <v>9817</v>
      </c>
      <c r="N6" s="72" t="s">
        <v>9766</v>
      </c>
      <c r="O6" s="53" t="s">
        <v>9722</v>
      </c>
      <c r="P6" s="56">
        <v>35405</v>
      </c>
      <c r="Q6" s="73" t="s">
        <v>225</v>
      </c>
      <c r="R6" s="74" t="s">
        <v>9818</v>
      </c>
      <c r="S6" s="75">
        <v>44641</v>
      </c>
      <c r="T6">
        <f t="shared" si="0"/>
        <v>26</v>
      </c>
      <c r="U6" t="str">
        <f t="shared" si="1"/>
        <v>24-28</v>
      </c>
      <c r="V6" t="str">
        <f t="shared" si="2"/>
        <v>4.000 a 5.999</v>
      </c>
      <c r="Z6" s="36">
        <v>29</v>
      </c>
      <c r="AA6" s="37" t="s">
        <v>9735</v>
      </c>
      <c r="AB6" s="36">
        <v>6000</v>
      </c>
      <c r="AC6" s="37" t="s">
        <v>9736</v>
      </c>
    </row>
    <row r="7" spans="1:29" ht="15.75" x14ac:dyDescent="0.25">
      <c r="A7" s="66">
        <v>154043</v>
      </c>
      <c r="B7" s="53" t="s">
        <v>9801</v>
      </c>
      <c r="C7" s="67" t="s">
        <v>9812</v>
      </c>
      <c r="D7" s="60">
        <v>69207850000161</v>
      </c>
      <c r="E7" s="62" t="s">
        <v>9813</v>
      </c>
      <c r="F7" s="68" t="s">
        <v>9819</v>
      </c>
      <c r="G7" s="69" t="s">
        <v>9820</v>
      </c>
      <c r="H7" s="62">
        <v>411005</v>
      </c>
      <c r="I7" s="70">
        <v>44</v>
      </c>
      <c r="J7" s="70" t="s">
        <v>9821</v>
      </c>
      <c r="K7" s="71">
        <v>1601.21</v>
      </c>
      <c r="L7" s="71">
        <v>3438.83</v>
      </c>
      <c r="M7" s="72" t="s">
        <v>9822</v>
      </c>
      <c r="N7" s="72" t="s">
        <v>9765</v>
      </c>
      <c r="O7" s="53" t="s">
        <v>9721</v>
      </c>
      <c r="P7" s="56">
        <v>26744</v>
      </c>
      <c r="Q7" s="73" t="s">
        <v>225</v>
      </c>
      <c r="R7" s="74" t="s">
        <v>9823</v>
      </c>
      <c r="S7" s="75">
        <v>44641</v>
      </c>
      <c r="T7">
        <f t="shared" si="0"/>
        <v>49</v>
      </c>
      <c r="U7" t="str">
        <f t="shared" si="1"/>
        <v>49-53</v>
      </c>
      <c r="V7" t="str">
        <f t="shared" si="2"/>
        <v>até 1.999</v>
      </c>
      <c r="Z7" s="36">
        <v>34</v>
      </c>
      <c r="AA7" s="37" t="s">
        <v>9737</v>
      </c>
      <c r="AB7" s="36">
        <v>8000</v>
      </c>
      <c r="AC7" s="37" t="s">
        <v>9738</v>
      </c>
    </row>
    <row r="8" spans="1:29" ht="15.75" x14ac:dyDescent="0.25">
      <c r="A8" s="66">
        <v>154043</v>
      </c>
      <c r="B8" s="53" t="s">
        <v>9801</v>
      </c>
      <c r="C8" s="67" t="s">
        <v>9812</v>
      </c>
      <c r="D8" s="60">
        <v>69207850000161</v>
      </c>
      <c r="E8" s="62" t="s">
        <v>9813</v>
      </c>
      <c r="F8" s="76">
        <v>8180289630</v>
      </c>
      <c r="G8" s="67" t="s">
        <v>9824</v>
      </c>
      <c r="H8" s="62">
        <v>818110</v>
      </c>
      <c r="I8" s="70">
        <v>44</v>
      </c>
      <c r="J8" s="62" t="s">
        <v>9825</v>
      </c>
      <c r="K8" s="77">
        <v>1675.95</v>
      </c>
      <c r="L8" s="77">
        <v>3556.14</v>
      </c>
      <c r="M8" s="72" t="s">
        <v>9822</v>
      </c>
      <c r="N8" s="72" t="s">
        <v>9765</v>
      </c>
      <c r="O8" s="53" t="s">
        <v>9721</v>
      </c>
      <c r="P8" s="56">
        <v>31422</v>
      </c>
      <c r="Q8" s="73" t="s">
        <v>225</v>
      </c>
      <c r="R8" s="74" t="s">
        <v>9826</v>
      </c>
      <c r="S8" s="73">
        <v>44760</v>
      </c>
      <c r="T8">
        <f t="shared" si="0"/>
        <v>36</v>
      </c>
      <c r="U8" t="str">
        <f t="shared" si="1"/>
        <v>34-38</v>
      </c>
      <c r="V8" t="str">
        <f t="shared" si="2"/>
        <v>até 1.999</v>
      </c>
      <c r="Z8" s="36">
        <v>39</v>
      </c>
      <c r="AA8" s="37" t="s">
        <v>9739</v>
      </c>
      <c r="AB8" s="36">
        <v>10000</v>
      </c>
      <c r="AC8" s="37" t="s">
        <v>9740</v>
      </c>
    </row>
    <row r="9" spans="1:29" ht="15.75" x14ac:dyDescent="0.25">
      <c r="A9" s="66">
        <v>154043</v>
      </c>
      <c r="B9" s="53" t="s">
        <v>9801</v>
      </c>
      <c r="C9" s="67" t="s">
        <v>9812</v>
      </c>
      <c r="D9" s="60">
        <v>69207850000161</v>
      </c>
      <c r="E9" s="62" t="s">
        <v>9813</v>
      </c>
      <c r="F9" s="68" t="s">
        <v>9827</v>
      </c>
      <c r="G9" s="69" t="s">
        <v>9828</v>
      </c>
      <c r="H9" s="62">
        <v>818110</v>
      </c>
      <c r="I9" s="70">
        <v>44</v>
      </c>
      <c r="J9" s="62" t="s">
        <v>9829</v>
      </c>
      <c r="K9" s="77">
        <v>1636.46</v>
      </c>
      <c r="L9" s="71">
        <v>3567.38</v>
      </c>
      <c r="M9" s="72" t="s">
        <v>9822</v>
      </c>
      <c r="N9" s="72" t="s">
        <v>9765</v>
      </c>
      <c r="O9" s="53" t="s">
        <v>9721</v>
      </c>
      <c r="P9" s="56">
        <v>27168</v>
      </c>
      <c r="Q9" s="73" t="s">
        <v>225</v>
      </c>
      <c r="R9" s="74" t="s">
        <v>9826</v>
      </c>
      <c r="S9" s="75">
        <v>44657</v>
      </c>
      <c r="T9">
        <f t="shared" si="0"/>
        <v>48</v>
      </c>
      <c r="U9" t="str">
        <f t="shared" si="1"/>
        <v>44-48</v>
      </c>
      <c r="V9" t="str">
        <f t="shared" si="2"/>
        <v>até 1.999</v>
      </c>
      <c r="Z9" s="36">
        <v>44</v>
      </c>
      <c r="AA9" s="37" t="s">
        <v>9741</v>
      </c>
      <c r="AB9" s="36">
        <v>12000</v>
      </c>
      <c r="AC9" s="37" t="s">
        <v>9742</v>
      </c>
    </row>
    <row r="10" spans="1:29" ht="15.75" x14ac:dyDescent="0.25">
      <c r="A10" s="66">
        <v>154043</v>
      </c>
      <c r="B10" s="53" t="s">
        <v>9801</v>
      </c>
      <c r="C10" s="67" t="s">
        <v>9812</v>
      </c>
      <c r="D10" s="60">
        <v>69207850000161</v>
      </c>
      <c r="E10" s="62" t="s">
        <v>9813</v>
      </c>
      <c r="F10" s="68" t="s">
        <v>9830</v>
      </c>
      <c r="G10" s="69" t="s">
        <v>9831</v>
      </c>
      <c r="H10" s="62">
        <v>261425</v>
      </c>
      <c r="I10" s="70">
        <v>22</v>
      </c>
      <c r="J10" s="70" t="s">
        <v>9832</v>
      </c>
      <c r="K10" s="71">
        <v>1682.4</v>
      </c>
      <c r="L10" s="71">
        <v>3582.1</v>
      </c>
      <c r="M10" s="72" t="s">
        <v>9822</v>
      </c>
      <c r="N10" s="72" t="s">
        <v>9765</v>
      </c>
      <c r="O10" s="53" t="s">
        <v>9721</v>
      </c>
      <c r="P10" s="56">
        <v>37951</v>
      </c>
      <c r="Q10" s="57" t="s">
        <v>211</v>
      </c>
      <c r="R10" s="74" t="s">
        <v>9833</v>
      </c>
      <c r="S10" s="75">
        <v>44641</v>
      </c>
      <c r="T10">
        <f t="shared" si="0"/>
        <v>19</v>
      </c>
      <c r="U10" t="str">
        <f t="shared" si="1"/>
        <v>19-23</v>
      </c>
      <c r="V10" t="str">
        <f t="shared" si="2"/>
        <v>até 1.999</v>
      </c>
      <c r="Z10" s="36">
        <v>49</v>
      </c>
      <c r="AA10" s="37" t="s">
        <v>9743</v>
      </c>
      <c r="AB10" s="36">
        <v>14000</v>
      </c>
      <c r="AC10" s="37" t="s">
        <v>9744</v>
      </c>
    </row>
    <row r="11" spans="1:29" ht="15.75" x14ac:dyDescent="0.25">
      <c r="A11" s="66">
        <v>154043</v>
      </c>
      <c r="B11" s="53" t="s">
        <v>9801</v>
      </c>
      <c r="C11" s="67" t="s">
        <v>9812</v>
      </c>
      <c r="D11" s="60">
        <v>69207850000161</v>
      </c>
      <c r="E11" s="62" t="s">
        <v>9813</v>
      </c>
      <c r="F11" s="68" t="s">
        <v>9834</v>
      </c>
      <c r="G11" s="69" t="s">
        <v>9835</v>
      </c>
      <c r="H11" s="62">
        <v>371105</v>
      </c>
      <c r="I11" s="70">
        <v>40</v>
      </c>
      <c r="J11" s="70" t="s">
        <v>9836</v>
      </c>
      <c r="K11" s="71">
        <v>1620.12</v>
      </c>
      <c r="L11" s="71">
        <v>3472.2</v>
      </c>
      <c r="M11" s="72" t="s">
        <v>9822</v>
      </c>
      <c r="N11" s="72" t="s">
        <v>9765</v>
      </c>
      <c r="O11" s="53" t="s">
        <v>9721</v>
      </c>
      <c r="P11" s="56">
        <v>36487</v>
      </c>
      <c r="Q11" s="73" t="s">
        <v>225</v>
      </c>
      <c r="R11" s="74" t="s">
        <v>9837</v>
      </c>
      <c r="S11" s="75">
        <v>44655</v>
      </c>
      <c r="T11">
        <f t="shared" si="0"/>
        <v>23</v>
      </c>
      <c r="U11" t="str">
        <f t="shared" si="1"/>
        <v>19-23</v>
      </c>
      <c r="V11" t="str">
        <f t="shared" si="2"/>
        <v>até 1.999</v>
      </c>
      <c r="Z11" s="36">
        <v>54</v>
      </c>
      <c r="AA11" s="37" t="s">
        <v>9745</v>
      </c>
      <c r="AB11" s="36">
        <v>16000</v>
      </c>
      <c r="AC11" s="37" t="s">
        <v>9746</v>
      </c>
    </row>
    <row r="12" spans="1:29" ht="15.75" x14ac:dyDescent="0.25">
      <c r="A12" s="66">
        <v>154043</v>
      </c>
      <c r="B12" s="53" t="s">
        <v>9801</v>
      </c>
      <c r="C12" s="67" t="s">
        <v>9812</v>
      </c>
      <c r="D12" s="60">
        <v>69207850000161</v>
      </c>
      <c r="E12" s="62" t="s">
        <v>9813</v>
      </c>
      <c r="F12" s="65">
        <v>15644214656</v>
      </c>
      <c r="G12" s="74" t="s">
        <v>9838</v>
      </c>
      <c r="H12" s="62">
        <v>411005</v>
      </c>
      <c r="I12" s="74" t="s">
        <v>9839</v>
      </c>
      <c r="J12" s="74" t="s">
        <v>9840</v>
      </c>
      <c r="K12" s="77">
        <v>1601.21</v>
      </c>
      <c r="L12" s="71">
        <v>3438.83</v>
      </c>
      <c r="M12" s="72" t="s">
        <v>9822</v>
      </c>
      <c r="N12" s="72" t="s">
        <v>9765</v>
      </c>
      <c r="O12" s="53" t="s">
        <v>9721</v>
      </c>
      <c r="P12" s="56">
        <v>38084</v>
      </c>
      <c r="Q12" s="73" t="s">
        <v>225</v>
      </c>
      <c r="R12" s="74" t="s">
        <v>9823</v>
      </c>
      <c r="S12" s="78">
        <v>44830</v>
      </c>
      <c r="T12">
        <f t="shared" si="0"/>
        <v>18</v>
      </c>
      <c r="U12" t="str">
        <f t="shared" si="1"/>
        <v>00-18</v>
      </c>
      <c r="V12" t="str">
        <f t="shared" si="2"/>
        <v>até 1.999</v>
      </c>
      <c r="Z12" s="36">
        <v>59</v>
      </c>
      <c r="AA12" s="37" t="s">
        <v>9747</v>
      </c>
      <c r="AB12" s="36">
        <v>18000</v>
      </c>
      <c r="AC12" s="37" t="s">
        <v>9748</v>
      </c>
    </row>
    <row r="13" spans="1:29" ht="15.75" x14ac:dyDescent="0.25">
      <c r="A13" s="66">
        <v>154043</v>
      </c>
      <c r="B13" s="53" t="s">
        <v>9801</v>
      </c>
      <c r="C13" s="67" t="s">
        <v>9812</v>
      </c>
      <c r="D13" s="60">
        <v>69207850000161</v>
      </c>
      <c r="E13" s="62" t="s">
        <v>9813</v>
      </c>
      <c r="F13" s="76">
        <v>41630914835</v>
      </c>
      <c r="G13" s="67" t="s">
        <v>9842</v>
      </c>
      <c r="H13" s="62">
        <v>516220</v>
      </c>
      <c r="I13" s="70">
        <v>36</v>
      </c>
      <c r="J13" s="62" t="s">
        <v>9843</v>
      </c>
      <c r="K13" s="77">
        <v>1438.4</v>
      </c>
      <c r="L13" s="77">
        <v>3151.54</v>
      </c>
      <c r="M13" s="72" t="s">
        <v>9822</v>
      </c>
      <c r="N13" s="72" t="s">
        <v>9765</v>
      </c>
      <c r="O13" s="53" t="s">
        <v>9721</v>
      </c>
      <c r="P13" s="56">
        <v>32493</v>
      </c>
      <c r="Q13" s="57" t="s">
        <v>335</v>
      </c>
      <c r="R13" s="74" t="s">
        <v>9844</v>
      </c>
      <c r="S13" s="73">
        <v>44789</v>
      </c>
      <c r="T13">
        <f t="shared" si="0"/>
        <v>34</v>
      </c>
      <c r="U13" t="str">
        <f t="shared" si="1"/>
        <v>34-38</v>
      </c>
      <c r="V13" t="str">
        <f t="shared" si="2"/>
        <v>até 1.999</v>
      </c>
      <c r="Z13" s="36">
        <v>64</v>
      </c>
      <c r="AA13" s="38" t="s">
        <v>9749</v>
      </c>
      <c r="AB13" s="36">
        <v>20000</v>
      </c>
      <c r="AC13" s="37" t="s">
        <v>9750</v>
      </c>
    </row>
    <row r="14" spans="1:29" ht="15.75" x14ac:dyDescent="0.25">
      <c r="A14" s="66">
        <v>154043</v>
      </c>
      <c r="B14" s="53" t="s">
        <v>9801</v>
      </c>
      <c r="C14" s="67" t="s">
        <v>9812</v>
      </c>
      <c r="D14" s="60">
        <v>69207850000161</v>
      </c>
      <c r="E14" s="62" t="s">
        <v>9813</v>
      </c>
      <c r="F14" s="76">
        <v>1533624640</v>
      </c>
      <c r="G14" s="67" t="s">
        <v>9845</v>
      </c>
      <c r="H14" s="62">
        <v>411005</v>
      </c>
      <c r="I14" s="70">
        <v>44</v>
      </c>
      <c r="J14" s="62" t="s">
        <v>9846</v>
      </c>
      <c r="K14" s="77">
        <v>1601.21</v>
      </c>
      <c r="L14" s="77">
        <v>3438.83</v>
      </c>
      <c r="M14" s="72" t="s">
        <v>9822</v>
      </c>
      <c r="N14" s="72" t="s">
        <v>9765</v>
      </c>
      <c r="O14" s="53" t="s">
        <v>9721</v>
      </c>
      <c r="P14" s="56">
        <v>31429</v>
      </c>
      <c r="Q14" s="57" t="s">
        <v>211</v>
      </c>
      <c r="R14" s="74" t="s">
        <v>9823</v>
      </c>
      <c r="S14" s="73">
        <v>44776</v>
      </c>
      <c r="T14">
        <f t="shared" si="0"/>
        <v>36</v>
      </c>
      <c r="U14" t="str">
        <f t="shared" si="1"/>
        <v>34-38</v>
      </c>
      <c r="V14" t="str">
        <f t="shared" si="2"/>
        <v>até 1.999</v>
      </c>
      <c r="Z14" s="36">
        <v>69</v>
      </c>
      <c r="AA14" s="37" t="s">
        <v>9751</v>
      </c>
    </row>
    <row r="15" spans="1:29" ht="15.75" x14ac:dyDescent="0.25">
      <c r="A15" s="66">
        <v>154043</v>
      </c>
      <c r="B15" s="53" t="s">
        <v>9801</v>
      </c>
      <c r="C15" s="67" t="s">
        <v>9812</v>
      </c>
      <c r="D15" s="60">
        <v>69207850000161</v>
      </c>
      <c r="E15" s="62" t="s">
        <v>9813</v>
      </c>
      <c r="F15" s="76">
        <v>8516548600</v>
      </c>
      <c r="G15" s="67" t="s">
        <v>9847</v>
      </c>
      <c r="H15" s="62">
        <v>411005</v>
      </c>
      <c r="I15" s="70">
        <v>44</v>
      </c>
      <c r="J15" s="62" t="s">
        <v>9848</v>
      </c>
      <c r="K15" s="77">
        <v>1601.21</v>
      </c>
      <c r="L15" s="77">
        <v>3438.83</v>
      </c>
      <c r="M15" s="72" t="s">
        <v>9822</v>
      </c>
      <c r="N15" s="72" t="s">
        <v>9765</v>
      </c>
      <c r="O15" s="53" t="s">
        <v>9721</v>
      </c>
      <c r="P15" s="56">
        <v>34933</v>
      </c>
      <c r="Q15" s="73" t="s">
        <v>225</v>
      </c>
      <c r="R15" s="74" t="s">
        <v>9823</v>
      </c>
      <c r="S15" s="73">
        <v>44795</v>
      </c>
      <c r="T15">
        <f t="shared" si="0"/>
        <v>27</v>
      </c>
      <c r="U15" t="str">
        <f t="shared" si="1"/>
        <v>24-28</v>
      </c>
      <c r="V15" t="str">
        <f t="shared" si="2"/>
        <v>até 1.999</v>
      </c>
    </row>
    <row r="16" spans="1:29" ht="15.75" x14ac:dyDescent="0.25">
      <c r="A16" s="66">
        <v>154043</v>
      </c>
      <c r="B16" s="53" t="s">
        <v>9801</v>
      </c>
      <c r="C16" s="67" t="s">
        <v>9812</v>
      </c>
      <c r="D16" s="60">
        <v>69207850000161</v>
      </c>
      <c r="E16" s="62" t="s">
        <v>9813</v>
      </c>
      <c r="F16" s="68" t="s">
        <v>9849</v>
      </c>
      <c r="G16" s="69" t="s">
        <v>9850</v>
      </c>
      <c r="H16" s="62">
        <v>371105</v>
      </c>
      <c r="I16" s="70">
        <v>40</v>
      </c>
      <c r="J16" s="70" t="s">
        <v>9851</v>
      </c>
      <c r="K16" s="71">
        <v>1620.12</v>
      </c>
      <c r="L16" s="71">
        <v>3472.2</v>
      </c>
      <c r="M16" s="72" t="s">
        <v>9822</v>
      </c>
      <c r="N16" s="72" t="s">
        <v>9765</v>
      </c>
      <c r="O16" s="53" t="s">
        <v>9721</v>
      </c>
      <c r="P16" s="56">
        <v>34685</v>
      </c>
      <c r="Q16" s="73" t="s">
        <v>225</v>
      </c>
      <c r="R16" s="74" t="s">
        <v>9837</v>
      </c>
      <c r="S16" s="75">
        <v>44655</v>
      </c>
      <c r="T16">
        <f t="shared" si="0"/>
        <v>28</v>
      </c>
      <c r="U16" t="str">
        <f t="shared" si="1"/>
        <v>24-28</v>
      </c>
      <c r="V16" t="str">
        <f t="shared" si="2"/>
        <v>até 1.999</v>
      </c>
    </row>
    <row r="17" spans="1:22" ht="15.75" x14ac:dyDescent="0.25">
      <c r="A17" s="66">
        <v>154043</v>
      </c>
      <c r="B17" s="53" t="s">
        <v>9801</v>
      </c>
      <c r="C17" s="67" t="s">
        <v>9812</v>
      </c>
      <c r="D17" s="60">
        <v>69207850000161</v>
      </c>
      <c r="E17" s="62" t="s">
        <v>9813</v>
      </c>
      <c r="F17" s="76">
        <v>8688099693</v>
      </c>
      <c r="G17" s="67" t="s">
        <v>9852</v>
      </c>
      <c r="H17" s="62">
        <v>411005</v>
      </c>
      <c r="I17" s="70">
        <v>44</v>
      </c>
      <c r="J17" s="62" t="s">
        <v>9853</v>
      </c>
      <c r="K17" s="77">
        <v>1601.21</v>
      </c>
      <c r="L17" s="77">
        <v>3438.83</v>
      </c>
      <c r="M17" s="72" t="s">
        <v>9822</v>
      </c>
      <c r="N17" s="72" t="s">
        <v>9765</v>
      </c>
      <c r="O17" s="53" t="s">
        <v>9721</v>
      </c>
      <c r="P17" s="56">
        <v>33256</v>
      </c>
      <c r="Q17" s="73" t="s">
        <v>225</v>
      </c>
      <c r="R17" s="74" t="s">
        <v>9823</v>
      </c>
      <c r="S17" s="73">
        <v>44760</v>
      </c>
      <c r="T17">
        <f t="shared" si="0"/>
        <v>31</v>
      </c>
      <c r="U17" t="str">
        <f t="shared" si="1"/>
        <v>29-33</v>
      </c>
      <c r="V17" t="str">
        <f t="shared" si="2"/>
        <v>até 1.999</v>
      </c>
    </row>
    <row r="18" spans="1:22" ht="15.75" x14ac:dyDescent="0.25">
      <c r="A18" s="66">
        <v>154043</v>
      </c>
      <c r="B18" s="53" t="s">
        <v>9801</v>
      </c>
      <c r="C18" s="67" t="s">
        <v>9812</v>
      </c>
      <c r="D18" s="60">
        <v>69207850000161</v>
      </c>
      <c r="E18" s="62" t="s">
        <v>9813</v>
      </c>
      <c r="F18" s="76">
        <v>12773660633</v>
      </c>
      <c r="G18" s="67" t="s">
        <v>9854</v>
      </c>
      <c r="H18" s="62">
        <v>516220</v>
      </c>
      <c r="I18" s="70">
        <v>36</v>
      </c>
      <c r="J18" s="62" t="s">
        <v>9843</v>
      </c>
      <c r="K18" s="77">
        <v>1438.4</v>
      </c>
      <c r="L18" s="77">
        <v>3151.54</v>
      </c>
      <c r="M18" s="72" t="s">
        <v>9822</v>
      </c>
      <c r="N18" s="72" t="s">
        <v>9765</v>
      </c>
      <c r="O18" s="53" t="s">
        <v>9721</v>
      </c>
      <c r="P18" s="56">
        <v>35123</v>
      </c>
      <c r="Q18" s="57" t="s">
        <v>335</v>
      </c>
      <c r="R18" s="74" t="s">
        <v>9844</v>
      </c>
      <c r="S18" s="73">
        <v>44789</v>
      </c>
      <c r="T18">
        <f t="shared" si="0"/>
        <v>26</v>
      </c>
      <c r="U18" t="str">
        <f t="shared" si="1"/>
        <v>24-28</v>
      </c>
      <c r="V18" t="str">
        <f t="shared" si="2"/>
        <v>até 1.999</v>
      </c>
    </row>
    <row r="19" spans="1:22" ht="15.75" x14ac:dyDescent="0.25">
      <c r="A19" s="66">
        <v>154043</v>
      </c>
      <c r="B19" s="53" t="s">
        <v>9801</v>
      </c>
      <c r="C19" s="67" t="s">
        <v>9812</v>
      </c>
      <c r="D19" s="60">
        <v>69207850000161</v>
      </c>
      <c r="E19" s="62" t="s">
        <v>9813</v>
      </c>
      <c r="F19" s="68" t="s">
        <v>9855</v>
      </c>
      <c r="G19" s="79" t="s">
        <v>9856</v>
      </c>
      <c r="H19" s="62">
        <v>622020</v>
      </c>
      <c r="I19" s="70">
        <v>44</v>
      </c>
      <c r="J19" s="70" t="s">
        <v>9857</v>
      </c>
      <c r="K19" s="77">
        <v>1719.85</v>
      </c>
      <c r="L19" s="71">
        <v>3757.11</v>
      </c>
      <c r="M19" s="72" t="s">
        <v>9858</v>
      </c>
      <c r="N19" s="72" t="s">
        <v>11693</v>
      </c>
      <c r="O19" s="53" t="s">
        <v>9722</v>
      </c>
      <c r="P19" s="56">
        <v>21928</v>
      </c>
      <c r="Q19" s="73" t="s">
        <v>225</v>
      </c>
      <c r="R19" s="74" t="s">
        <v>9859</v>
      </c>
      <c r="S19" s="73">
        <v>44693</v>
      </c>
      <c r="T19">
        <f t="shared" si="0"/>
        <v>62</v>
      </c>
      <c r="U19" t="str">
        <f t="shared" si="1"/>
        <v>59-63</v>
      </c>
      <c r="V19" t="str">
        <f t="shared" si="2"/>
        <v>até 1.999</v>
      </c>
    </row>
    <row r="20" spans="1:22" ht="15.75" x14ac:dyDescent="0.25">
      <c r="A20" s="66">
        <v>154043</v>
      </c>
      <c r="B20" s="53" t="s">
        <v>9801</v>
      </c>
      <c r="C20" s="67" t="s">
        <v>9812</v>
      </c>
      <c r="D20" s="60">
        <v>69207850000161</v>
      </c>
      <c r="E20" s="62" t="s">
        <v>9813</v>
      </c>
      <c r="F20" s="68" t="s">
        <v>9860</v>
      </c>
      <c r="G20" s="69" t="s">
        <v>9861</v>
      </c>
      <c r="H20" s="62">
        <v>261425</v>
      </c>
      <c r="I20" s="70">
        <v>22</v>
      </c>
      <c r="J20" s="70" t="s">
        <v>9832</v>
      </c>
      <c r="K20" s="71">
        <v>1682.4</v>
      </c>
      <c r="L20" s="71">
        <v>3582.1</v>
      </c>
      <c r="M20" s="72" t="s">
        <v>9822</v>
      </c>
      <c r="N20" s="72" t="s">
        <v>9766</v>
      </c>
      <c r="O20" s="53" t="s">
        <v>9722</v>
      </c>
      <c r="P20" s="56">
        <v>26296</v>
      </c>
      <c r="Q20" s="57" t="s">
        <v>335</v>
      </c>
      <c r="R20" s="74" t="s">
        <v>9833</v>
      </c>
      <c r="S20" s="75">
        <v>44642</v>
      </c>
      <c r="T20">
        <f t="shared" si="0"/>
        <v>51</v>
      </c>
      <c r="U20" t="str">
        <f t="shared" si="1"/>
        <v>49-53</v>
      </c>
      <c r="V20" t="str">
        <f t="shared" si="2"/>
        <v>até 1.999</v>
      </c>
    </row>
    <row r="21" spans="1:22" ht="15.75" x14ac:dyDescent="0.25">
      <c r="A21" s="66">
        <v>154043</v>
      </c>
      <c r="B21" s="53" t="s">
        <v>9801</v>
      </c>
      <c r="C21" s="67" t="s">
        <v>9812</v>
      </c>
      <c r="D21" s="60">
        <v>69207850000161</v>
      </c>
      <c r="E21" s="62" t="s">
        <v>9813</v>
      </c>
      <c r="F21" s="68" t="s">
        <v>9862</v>
      </c>
      <c r="G21" s="69" t="s">
        <v>9863</v>
      </c>
      <c r="H21" s="62">
        <v>411005</v>
      </c>
      <c r="I21" s="70">
        <v>44</v>
      </c>
      <c r="J21" s="70" t="s">
        <v>9864</v>
      </c>
      <c r="K21" s="71">
        <v>1601.21</v>
      </c>
      <c r="L21" s="71">
        <v>3438.83</v>
      </c>
      <c r="M21" s="72" t="s">
        <v>9822</v>
      </c>
      <c r="N21" s="72" t="s">
        <v>9765</v>
      </c>
      <c r="O21" s="53" t="s">
        <v>9721</v>
      </c>
      <c r="P21" s="56">
        <v>32879</v>
      </c>
      <c r="Q21" s="73" t="s">
        <v>225</v>
      </c>
      <c r="R21" s="74" t="s">
        <v>9823</v>
      </c>
      <c r="S21" s="75">
        <v>44641</v>
      </c>
      <c r="T21">
        <f t="shared" si="0"/>
        <v>32</v>
      </c>
      <c r="U21" t="str">
        <f t="shared" si="1"/>
        <v>29-33</v>
      </c>
      <c r="V21" t="str">
        <f t="shared" si="2"/>
        <v>até 1.999</v>
      </c>
    </row>
    <row r="22" spans="1:22" ht="15.75" x14ac:dyDescent="0.25">
      <c r="A22" s="66">
        <v>154043</v>
      </c>
      <c r="B22" s="53" t="s">
        <v>9801</v>
      </c>
      <c r="C22" s="67" t="s">
        <v>9812</v>
      </c>
      <c r="D22" s="60">
        <v>69207850000161</v>
      </c>
      <c r="E22" s="62" t="s">
        <v>9813</v>
      </c>
      <c r="F22" s="68" t="s">
        <v>9865</v>
      </c>
      <c r="G22" s="69" t="s">
        <v>9866</v>
      </c>
      <c r="H22" s="62">
        <v>354205</v>
      </c>
      <c r="I22" s="70">
        <v>44</v>
      </c>
      <c r="J22" s="70" t="s">
        <v>9867</v>
      </c>
      <c r="K22" s="71">
        <v>3532.59</v>
      </c>
      <c r="L22" s="71">
        <v>6846.84</v>
      </c>
      <c r="M22" s="72" t="s">
        <v>9841</v>
      </c>
      <c r="N22" s="72" t="s">
        <v>9765</v>
      </c>
      <c r="O22" s="53" t="s">
        <v>9721</v>
      </c>
      <c r="P22" s="56">
        <v>36216</v>
      </c>
      <c r="Q22" s="73" t="s">
        <v>225</v>
      </c>
      <c r="R22" s="74" t="s">
        <v>9868</v>
      </c>
      <c r="S22" s="75">
        <v>44641</v>
      </c>
      <c r="T22">
        <f t="shared" si="0"/>
        <v>23</v>
      </c>
      <c r="U22" t="str">
        <f t="shared" si="1"/>
        <v>19-23</v>
      </c>
      <c r="V22" t="str">
        <f t="shared" si="2"/>
        <v>2.000 a 3.999</v>
      </c>
    </row>
    <row r="23" spans="1:22" ht="15.75" x14ac:dyDescent="0.25">
      <c r="A23" s="66">
        <v>154043</v>
      </c>
      <c r="B23" s="53" t="s">
        <v>9801</v>
      </c>
      <c r="C23" s="67" t="s">
        <v>9812</v>
      </c>
      <c r="D23" s="60">
        <v>69207850000161</v>
      </c>
      <c r="E23" s="62" t="s">
        <v>9813</v>
      </c>
      <c r="F23" s="76">
        <v>14584681600</v>
      </c>
      <c r="G23" s="67" t="s">
        <v>9869</v>
      </c>
      <c r="H23" s="62">
        <v>818110</v>
      </c>
      <c r="I23" s="70">
        <v>44</v>
      </c>
      <c r="J23" s="62" t="s">
        <v>9870</v>
      </c>
      <c r="K23" s="77">
        <v>1636.46</v>
      </c>
      <c r="L23" s="77">
        <v>3567.38</v>
      </c>
      <c r="M23" s="72" t="s">
        <v>9822</v>
      </c>
      <c r="N23" s="72" t="s">
        <v>9765</v>
      </c>
      <c r="O23" s="53" t="s">
        <v>9721</v>
      </c>
      <c r="P23" s="56">
        <v>37545</v>
      </c>
      <c r="Q23" s="73" t="s">
        <v>225</v>
      </c>
      <c r="R23" s="74" t="s">
        <v>9826</v>
      </c>
      <c r="S23" s="73">
        <v>44739</v>
      </c>
      <c r="T23">
        <f t="shared" si="0"/>
        <v>20</v>
      </c>
      <c r="U23" t="str">
        <f t="shared" si="1"/>
        <v>19-23</v>
      </c>
      <c r="V23" t="str">
        <f t="shared" si="2"/>
        <v>até 1.999</v>
      </c>
    </row>
    <row r="24" spans="1:22" ht="15.75" x14ac:dyDescent="0.25">
      <c r="A24" s="66">
        <v>154043</v>
      </c>
      <c r="B24" s="53" t="s">
        <v>9801</v>
      </c>
      <c r="C24" s="67" t="s">
        <v>9812</v>
      </c>
      <c r="D24" s="60">
        <v>69207850000161</v>
      </c>
      <c r="E24" s="62" t="s">
        <v>9813</v>
      </c>
      <c r="F24" s="76">
        <v>1861274645</v>
      </c>
      <c r="G24" s="67" t="s">
        <v>9871</v>
      </c>
      <c r="H24" s="62">
        <v>411005</v>
      </c>
      <c r="I24" s="70">
        <v>44</v>
      </c>
      <c r="J24" s="62" t="s">
        <v>9872</v>
      </c>
      <c r="K24" s="77">
        <v>1601.21</v>
      </c>
      <c r="L24" s="77">
        <v>3438.83</v>
      </c>
      <c r="M24" s="72" t="s">
        <v>9822</v>
      </c>
      <c r="N24" s="72" t="s">
        <v>9765</v>
      </c>
      <c r="O24" s="53" t="s">
        <v>9721</v>
      </c>
      <c r="P24" s="56">
        <v>35424</v>
      </c>
      <c r="Q24" s="57" t="s">
        <v>211</v>
      </c>
      <c r="R24" s="74" t="s">
        <v>9823</v>
      </c>
      <c r="S24" s="73">
        <v>44733</v>
      </c>
      <c r="T24">
        <f t="shared" si="0"/>
        <v>26</v>
      </c>
      <c r="U24" t="str">
        <f t="shared" si="1"/>
        <v>24-28</v>
      </c>
      <c r="V24" t="str">
        <f t="shared" si="2"/>
        <v>até 1.999</v>
      </c>
    </row>
    <row r="25" spans="1:22" ht="15.75" x14ac:dyDescent="0.25">
      <c r="A25" s="66">
        <v>154043</v>
      </c>
      <c r="B25" s="53" t="s">
        <v>9801</v>
      </c>
      <c r="C25" s="67" t="s">
        <v>9812</v>
      </c>
      <c r="D25" s="60">
        <v>69207850000161</v>
      </c>
      <c r="E25" s="62" t="s">
        <v>9813</v>
      </c>
      <c r="F25" s="76">
        <v>12113801655</v>
      </c>
      <c r="G25" s="67" t="s">
        <v>9873</v>
      </c>
      <c r="H25" s="62">
        <v>411005</v>
      </c>
      <c r="I25" s="70">
        <v>44</v>
      </c>
      <c r="J25" s="62" t="s">
        <v>9867</v>
      </c>
      <c r="K25" s="77">
        <v>1601.21</v>
      </c>
      <c r="L25" s="77">
        <v>3438.83</v>
      </c>
      <c r="M25" s="72" t="s">
        <v>9822</v>
      </c>
      <c r="N25" s="72" t="s">
        <v>9765</v>
      </c>
      <c r="O25" s="53" t="s">
        <v>9722</v>
      </c>
      <c r="P25" s="56">
        <v>37333</v>
      </c>
      <c r="Q25" s="73" t="s">
        <v>225</v>
      </c>
      <c r="R25" s="74" t="s">
        <v>9823</v>
      </c>
      <c r="S25" s="73">
        <v>44749</v>
      </c>
      <c r="T25">
        <f t="shared" si="0"/>
        <v>20</v>
      </c>
      <c r="U25" t="str">
        <f t="shared" si="1"/>
        <v>19-23</v>
      </c>
      <c r="V25" t="str">
        <f t="shared" si="2"/>
        <v>até 1.999</v>
      </c>
    </row>
    <row r="26" spans="1:22" ht="15.75" x14ac:dyDescent="0.25">
      <c r="A26" s="66">
        <v>154043</v>
      </c>
      <c r="B26" s="53" t="s">
        <v>9801</v>
      </c>
      <c r="C26" s="67" t="s">
        <v>9812</v>
      </c>
      <c r="D26" s="60">
        <v>69207850000161</v>
      </c>
      <c r="E26" s="62" t="s">
        <v>9813</v>
      </c>
      <c r="F26" s="76">
        <v>10157260623</v>
      </c>
      <c r="G26" s="67" t="s">
        <v>9874</v>
      </c>
      <c r="H26" s="62">
        <v>411005</v>
      </c>
      <c r="I26" s="70">
        <v>44</v>
      </c>
      <c r="J26" s="62" t="s">
        <v>9875</v>
      </c>
      <c r="K26" s="77">
        <v>1601.21</v>
      </c>
      <c r="L26" s="77">
        <v>3438.83</v>
      </c>
      <c r="M26" s="72" t="s">
        <v>9822</v>
      </c>
      <c r="N26" s="72" t="s">
        <v>9765</v>
      </c>
      <c r="O26" s="53" t="s">
        <v>9722</v>
      </c>
      <c r="P26" s="56">
        <v>34933</v>
      </c>
      <c r="Q26" s="57" t="s">
        <v>211</v>
      </c>
      <c r="R26" s="74" t="s">
        <v>9823</v>
      </c>
      <c r="S26" s="73">
        <v>44725</v>
      </c>
      <c r="T26">
        <f t="shared" si="0"/>
        <v>27</v>
      </c>
      <c r="U26" t="str">
        <f t="shared" si="1"/>
        <v>24-28</v>
      </c>
      <c r="V26" t="str">
        <f t="shared" si="2"/>
        <v>até 1.999</v>
      </c>
    </row>
    <row r="27" spans="1:22" ht="15.75" x14ac:dyDescent="0.25">
      <c r="A27" s="66">
        <v>154043</v>
      </c>
      <c r="B27" s="53" t="s">
        <v>9801</v>
      </c>
      <c r="C27" s="67" t="s">
        <v>9812</v>
      </c>
      <c r="D27" s="60">
        <v>69207850000161</v>
      </c>
      <c r="E27" s="62" t="s">
        <v>9813</v>
      </c>
      <c r="F27" s="68" t="s">
        <v>9876</v>
      </c>
      <c r="G27" s="69" t="s">
        <v>9877</v>
      </c>
      <c r="H27" s="62">
        <v>516220</v>
      </c>
      <c r="I27" s="70">
        <v>36</v>
      </c>
      <c r="J27" s="70" t="s">
        <v>9878</v>
      </c>
      <c r="K27" s="77">
        <v>1438.4</v>
      </c>
      <c r="L27" s="71">
        <v>3151.54</v>
      </c>
      <c r="M27" s="72" t="s">
        <v>9822</v>
      </c>
      <c r="N27" s="72" t="s">
        <v>9765</v>
      </c>
      <c r="O27" s="53" t="s">
        <v>9721</v>
      </c>
      <c r="P27" s="56">
        <v>36515</v>
      </c>
      <c r="Q27" s="73" t="s">
        <v>225</v>
      </c>
      <c r="R27" s="74" t="s">
        <v>9844</v>
      </c>
      <c r="S27" s="75">
        <v>44655</v>
      </c>
      <c r="T27">
        <f t="shared" si="0"/>
        <v>23</v>
      </c>
      <c r="U27" t="str">
        <f t="shared" si="1"/>
        <v>19-23</v>
      </c>
      <c r="V27" t="str">
        <f t="shared" si="2"/>
        <v>até 1.999</v>
      </c>
    </row>
    <row r="28" spans="1:22" ht="15.75" x14ac:dyDescent="0.25">
      <c r="A28" s="66">
        <v>154043</v>
      </c>
      <c r="B28" s="53" t="s">
        <v>9801</v>
      </c>
      <c r="C28" s="67" t="s">
        <v>9812</v>
      </c>
      <c r="D28" s="60">
        <v>69207850000161</v>
      </c>
      <c r="E28" s="62" t="s">
        <v>9813</v>
      </c>
      <c r="F28" s="76">
        <v>72919710206</v>
      </c>
      <c r="G28" s="67" t="s">
        <v>9879</v>
      </c>
      <c r="H28" s="62">
        <v>516220</v>
      </c>
      <c r="I28" s="70">
        <v>36</v>
      </c>
      <c r="J28" s="62" t="s">
        <v>9843</v>
      </c>
      <c r="K28" s="77">
        <v>1438.4</v>
      </c>
      <c r="L28" s="77">
        <v>3151.54</v>
      </c>
      <c r="M28" s="72" t="s">
        <v>9822</v>
      </c>
      <c r="N28" s="72" t="s">
        <v>9765</v>
      </c>
      <c r="O28" s="53" t="s">
        <v>9721</v>
      </c>
      <c r="P28" s="56">
        <v>29010</v>
      </c>
      <c r="Q28" s="57" t="s">
        <v>211</v>
      </c>
      <c r="R28" s="74" t="s">
        <v>9844</v>
      </c>
      <c r="S28" s="73">
        <v>44789</v>
      </c>
      <c r="T28">
        <f t="shared" si="0"/>
        <v>43</v>
      </c>
      <c r="U28" t="str">
        <f t="shared" si="1"/>
        <v>39-43</v>
      </c>
      <c r="V28" t="str">
        <f t="shared" si="2"/>
        <v>até 1.999</v>
      </c>
    </row>
    <row r="29" spans="1:22" ht="15.75" x14ac:dyDescent="0.25">
      <c r="A29" s="66">
        <v>154043</v>
      </c>
      <c r="B29" s="53" t="s">
        <v>9801</v>
      </c>
      <c r="C29" s="67" t="s">
        <v>9812</v>
      </c>
      <c r="D29" s="60">
        <v>69207850000161</v>
      </c>
      <c r="E29" s="62" t="s">
        <v>9813</v>
      </c>
      <c r="F29" s="76" t="s">
        <v>9880</v>
      </c>
      <c r="G29" s="79" t="s">
        <v>9881</v>
      </c>
      <c r="H29" s="62">
        <v>783220</v>
      </c>
      <c r="I29" s="70">
        <v>44</v>
      </c>
      <c r="J29" s="70" t="s">
        <v>9882</v>
      </c>
      <c r="K29" s="71">
        <v>1212</v>
      </c>
      <c r="L29" s="71">
        <v>3091.53</v>
      </c>
      <c r="M29" s="72" t="s">
        <v>9858</v>
      </c>
      <c r="N29" s="72" t="s">
        <v>11693</v>
      </c>
      <c r="O29" s="53" t="s">
        <v>9722</v>
      </c>
      <c r="P29" s="56">
        <v>37817</v>
      </c>
      <c r="Q29" s="57" t="s">
        <v>211</v>
      </c>
      <c r="R29" s="73" t="s">
        <v>9883</v>
      </c>
      <c r="S29" s="73">
        <v>44693</v>
      </c>
      <c r="T29">
        <f t="shared" si="0"/>
        <v>19</v>
      </c>
      <c r="U29" t="str">
        <f t="shared" si="1"/>
        <v>19-23</v>
      </c>
      <c r="V29" t="str">
        <f t="shared" si="2"/>
        <v>até 1.999</v>
      </c>
    </row>
    <row r="30" spans="1:22" ht="15.75" x14ac:dyDescent="0.25">
      <c r="A30" s="66">
        <v>154043</v>
      </c>
      <c r="B30" s="53" t="s">
        <v>9801</v>
      </c>
      <c r="C30" s="67" t="s">
        <v>9812</v>
      </c>
      <c r="D30" s="60">
        <v>69207850000161</v>
      </c>
      <c r="E30" s="62" t="s">
        <v>9813</v>
      </c>
      <c r="F30" s="76">
        <v>8924184601</v>
      </c>
      <c r="G30" s="67" t="s">
        <v>9884</v>
      </c>
      <c r="H30" s="62">
        <v>818110</v>
      </c>
      <c r="I30" s="70">
        <v>44</v>
      </c>
      <c r="J30" s="62" t="s">
        <v>9885</v>
      </c>
      <c r="K30" s="77">
        <v>1636.46</v>
      </c>
      <c r="L30" s="77">
        <v>3567.38</v>
      </c>
      <c r="M30" s="72" t="s">
        <v>9822</v>
      </c>
      <c r="N30" s="72" t="s">
        <v>9765</v>
      </c>
      <c r="O30" s="53" t="s">
        <v>9721</v>
      </c>
      <c r="P30" s="56">
        <v>32357</v>
      </c>
      <c r="Q30" s="57" t="s">
        <v>335</v>
      </c>
      <c r="R30" s="74" t="s">
        <v>9826</v>
      </c>
      <c r="S30" s="73">
        <v>44774</v>
      </c>
      <c r="T30">
        <f t="shared" si="0"/>
        <v>34</v>
      </c>
      <c r="U30" t="str">
        <f t="shared" si="1"/>
        <v>34-38</v>
      </c>
      <c r="V30" t="str">
        <f t="shared" si="2"/>
        <v>até 1.999</v>
      </c>
    </row>
    <row r="31" spans="1:22" ht="15.75" x14ac:dyDescent="0.25">
      <c r="A31" s="66">
        <v>154043</v>
      </c>
      <c r="B31" s="53" t="s">
        <v>9801</v>
      </c>
      <c r="C31" s="67" t="s">
        <v>9812</v>
      </c>
      <c r="D31" s="60">
        <v>69207850000161</v>
      </c>
      <c r="E31" s="62" t="s">
        <v>9813</v>
      </c>
      <c r="F31" s="76">
        <v>16630277732</v>
      </c>
      <c r="G31" s="67" t="s">
        <v>9886</v>
      </c>
      <c r="H31" s="62">
        <v>411005</v>
      </c>
      <c r="I31" s="70">
        <v>44</v>
      </c>
      <c r="J31" s="62" t="s">
        <v>9887</v>
      </c>
      <c r="K31" s="77">
        <v>1601.21</v>
      </c>
      <c r="L31" s="77">
        <v>3438.83</v>
      </c>
      <c r="M31" s="72" t="s">
        <v>9822</v>
      </c>
      <c r="N31" s="72" t="s">
        <v>9765</v>
      </c>
      <c r="O31" s="53" t="s">
        <v>9721</v>
      </c>
      <c r="P31" s="56">
        <v>35359</v>
      </c>
      <c r="Q31" s="73" t="s">
        <v>225</v>
      </c>
      <c r="R31" s="74" t="s">
        <v>9823</v>
      </c>
      <c r="S31" s="73">
        <v>44774</v>
      </c>
      <c r="T31">
        <f t="shared" si="0"/>
        <v>26</v>
      </c>
      <c r="U31" t="str">
        <f t="shared" si="1"/>
        <v>24-28</v>
      </c>
      <c r="V31" t="str">
        <f t="shared" si="2"/>
        <v>até 1.999</v>
      </c>
    </row>
    <row r="32" spans="1:22" ht="15.75" x14ac:dyDescent="0.25">
      <c r="A32" s="66">
        <v>154043</v>
      </c>
      <c r="B32" s="53" t="s">
        <v>9801</v>
      </c>
      <c r="C32" s="67" t="s">
        <v>9812</v>
      </c>
      <c r="D32" s="60">
        <v>69207850000161</v>
      </c>
      <c r="E32" s="62" t="s">
        <v>9813</v>
      </c>
      <c r="F32" s="76">
        <v>81520050615</v>
      </c>
      <c r="G32" s="67" t="s">
        <v>9888</v>
      </c>
      <c r="H32" s="62">
        <v>818110</v>
      </c>
      <c r="I32" s="70">
        <v>44</v>
      </c>
      <c r="J32" s="62" t="s">
        <v>9889</v>
      </c>
      <c r="K32" s="77">
        <v>1636.46</v>
      </c>
      <c r="L32" s="77">
        <v>3567.38</v>
      </c>
      <c r="M32" s="72" t="s">
        <v>9822</v>
      </c>
      <c r="N32" s="72" t="s">
        <v>9765</v>
      </c>
      <c r="O32" s="53" t="s">
        <v>9721</v>
      </c>
      <c r="P32" s="56">
        <v>25456</v>
      </c>
      <c r="Q32" s="57" t="s">
        <v>335</v>
      </c>
      <c r="R32" s="74" t="s">
        <v>9826</v>
      </c>
      <c r="S32" s="73">
        <v>44713</v>
      </c>
      <c r="T32">
        <f t="shared" si="0"/>
        <v>53</v>
      </c>
      <c r="U32" t="str">
        <f t="shared" si="1"/>
        <v>49-53</v>
      </c>
      <c r="V32" t="str">
        <f t="shared" si="2"/>
        <v>até 1.999</v>
      </c>
    </row>
    <row r="33" spans="1:22" ht="15.75" x14ac:dyDescent="0.25">
      <c r="A33" s="66">
        <v>154043</v>
      </c>
      <c r="B33" s="53" t="s">
        <v>9801</v>
      </c>
      <c r="C33" s="67" t="s">
        <v>9812</v>
      </c>
      <c r="D33" s="60">
        <v>69207850000161</v>
      </c>
      <c r="E33" s="62" t="s">
        <v>9813</v>
      </c>
      <c r="F33" s="68" t="s">
        <v>9890</v>
      </c>
      <c r="G33" s="69" t="s">
        <v>9891</v>
      </c>
      <c r="H33" s="62">
        <v>261125</v>
      </c>
      <c r="I33" s="70">
        <v>25</v>
      </c>
      <c r="J33" s="70" t="s">
        <v>9816</v>
      </c>
      <c r="K33" s="71">
        <v>2149.41</v>
      </c>
      <c r="L33" s="71">
        <v>4406.1499999999996</v>
      </c>
      <c r="M33" s="72" t="s">
        <v>9817</v>
      </c>
      <c r="N33" s="72" t="s">
        <v>9766</v>
      </c>
      <c r="O33" s="53" t="s">
        <v>9721</v>
      </c>
      <c r="P33" s="56">
        <v>31791</v>
      </c>
      <c r="Q33" s="73" t="s">
        <v>225</v>
      </c>
      <c r="R33" s="74" t="s">
        <v>9892</v>
      </c>
      <c r="S33" s="75">
        <v>44641</v>
      </c>
      <c r="T33">
        <f t="shared" si="0"/>
        <v>35</v>
      </c>
      <c r="U33" t="str">
        <f t="shared" si="1"/>
        <v>34-38</v>
      </c>
      <c r="V33" t="str">
        <f t="shared" si="2"/>
        <v>2.000 a 3.999</v>
      </c>
    </row>
    <row r="34" spans="1:22" ht="15.75" x14ac:dyDescent="0.25">
      <c r="A34" s="66">
        <v>154043</v>
      </c>
      <c r="B34" s="53" t="s">
        <v>9801</v>
      </c>
      <c r="C34" s="67" t="s">
        <v>9812</v>
      </c>
      <c r="D34" s="60">
        <v>69207850000161</v>
      </c>
      <c r="E34" s="62" t="s">
        <v>9813</v>
      </c>
      <c r="F34" s="65">
        <v>13262330680</v>
      </c>
      <c r="G34" s="74" t="s">
        <v>9893</v>
      </c>
      <c r="H34" s="62">
        <v>818110</v>
      </c>
      <c r="I34" s="70">
        <v>44</v>
      </c>
      <c r="J34" s="74" t="s">
        <v>9894</v>
      </c>
      <c r="K34" s="71">
        <v>1636.4643160000001</v>
      </c>
      <c r="L34" s="71">
        <v>3567.38</v>
      </c>
      <c r="M34" s="72" t="s">
        <v>9822</v>
      </c>
      <c r="N34" s="72" t="s">
        <v>9766</v>
      </c>
      <c r="O34" s="53" t="s">
        <v>9721</v>
      </c>
      <c r="P34" s="56">
        <v>36448</v>
      </c>
      <c r="Q34" s="73" t="s">
        <v>225</v>
      </c>
      <c r="R34" s="74" t="s">
        <v>9826</v>
      </c>
      <c r="S34" s="75">
        <v>44805</v>
      </c>
      <c r="T34">
        <f t="shared" si="0"/>
        <v>23</v>
      </c>
      <c r="U34" t="str">
        <f t="shared" si="1"/>
        <v>19-23</v>
      </c>
      <c r="V34" t="str">
        <f t="shared" si="2"/>
        <v>até 1.999</v>
      </c>
    </row>
    <row r="35" spans="1:22" ht="15.75" x14ac:dyDescent="0.25">
      <c r="A35" s="66">
        <v>154043</v>
      </c>
      <c r="B35" s="53" t="s">
        <v>9801</v>
      </c>
      <c r="C35" s="67" t="s">
        <v>9812</v>
      </c>
      <c r="D35" s="60">
        <v>69207850000161</v>
      </c>
      <c r="E35" s="62" t="s">
        <v>9813</v>
      </c>
      <c r="F35" s="65">
        <v>5901321642</v>
      </c>
      <c r="G35" s="74" t="s">
        <v>9895</v>
      </c>
      <c r="H35" s="62">
        <v>411005</v>
      </c>
      <c r="I35" s="74" t="s">
        <v>9839</v>
      </c>
      <c r="J35" s="74" t="s">
        <v>9896</v>
      </c>
      <c r="K35" s="77">
        <v>1601.21</v>
      </c>
      <c r="L35" s="71">
        <v>3438.83</v>
      </c>
      <c r="M35" s="72" t="s">
        <v>9822</v>
      </c>
      <c r="N35" s="72" t="s">
        <v>9766</v>
      </c>
      <c r="O35" s="53" t="s">
        <v>9721</v>
      </c>
      <c r="P35" s="56">
        <v>30947</v>
      </c>
      <c r="Q35" s="57" t="s">
        <v>335</v>
      </c>
      <c r="R35" s="74" t="s">
        <v>9823</v>
      </c>
      <c r="S35" s="75">
        <v>44817</v>
      </c>
      <c r="T35">
        <f t="shared" si="0"/>
        <v>38</v>
      </c>
      <c r="U35" t="str">
        <f t="shared" si="1"/>
        <v>34-38</v>
      </c>
      <c r="V35" t="str">
        <f t="shared" si="2"/>
        <v>até 1.999</v>
      </c>
    </row>
    <row r="36" spans="1:22" ht="15.75" x14ac:dyDescent="0.25">
      <c r="A36" s="66">
        <v>154043</v>
      </c>
      <c r="B36" s="53" t="s">
        <v>9801</v>
      </c>
      <c r="C36" s="67" t="s">
        <v>9812</v>
      </c>
      <c r="D36" s="60">
        <v>69207850000161</v>
      </c>
      <c r="E36" s="62" t="s">
        <v>9813</v>
      </c>
      <c r="F36" s="76">
        <v>5997408680</v>
      </c>
      <c r="G36" s="67" t="s">
        <v>9897</v>
      </c>
      <c r="H36" s="62">
        <v>411005</v>
      </c>
      <c r="I36" s="70">
        <v>44</v>
      </c>
      <c r="J36" s="62" t="s">
        <v>9898</v>
      </c>
      <c r="K36" s="77">
        <v>1679.49</v>
      </c>
      <c r="L36" s="77">
        <v>3495.56</v>
      </c>
      <c r="M36" s="72" t="s">
        <v>9822</v>
      </c>
      <c r="N36" s="72" t="s">
        <v>9765</v>
      </c>
      <c r="O36" s="53" t="s">
        <v>9722</v>
      </c>
      <c r="P36" s="56">
        <v>31047</v>
      </c>
      <c r="Q36" s="73" t="s">
        <v>225</v>
      </c>
      <c r="R36" s="74" t="s">
        <v>9823</v>
      </c>
      <c r="S36" s="73">
        <v>44718</v>
      </c>
      <c r="T36">
        <f t="shared" si="0"/>
        <v>38</v>
      </c>
      <c r="U36" t="str">
        <f t="shared" si="1"/>
        <v>34-38</v>
      </c>
      <c r="V36" t="str">
        <f t="shared" si="2"/>
        <v>até 1.999</v>
      </c>
    </row>
    <row r="37" spans="1:22" ht="15.75" x14ac:dyDescent="0.25">
      <c r="A37" s="66">
        <v>154043</v>
      </c>
      <c r="B37" s="53" t="s">
        <v>9801</v>
      </c>
      <c r="C37" s="67" t="s">
        <v>9812</v>
      </c>
      <c r="D37" s="60">
        <v>69207850000161</v>
      </c>
      <c r="E37" s="62" t="s">
        <v>9813</v>
      </c>
      <c r="F37" s="68" t="s">
        <v>9899</v>
      </c>
      <c r="G37" s="79" t="s">
        <v>9900</v>
      </c>
      <c r="H37" s="62">
        <v>516220</v>
      </c>
      <c r="I37" s="70">
        <v>36</v>
      </c>
      <c r="J37" s="70" t="s">
        <v>9878</v>
      </c>
      <c r="K37" s="77">
        <v>1438.4</v>
      </c>
      <c r="L37" s="71">
        <v>3151.54</v>
      </c>
      <c r="M37" s="72" t="s">
        <v>9822</v>
      </c>
      <c r="N37" s="72" t="s">
        <v>9766</v>
      </c>
      <c r="O37" s="53" t="s">
        <v>9721</v>
      </c>
      <c r="P37" s="56">
        <v>23115</v>
      </c>
      <c r="Q37" s="57" t="s">
        <v>335</v>
      </c>
      <c r="R37" s="74" t="s">
        <v>9844</v>
      </c>
      <c r="S37" s="75">
        <v>44655</v>
      </c>
      <c r="T37">
        <f t="shared" si="0"/>
        <v>59</v>
      </c>
      <c r="U37" t="str">
        <f t="shared" si="1"/>
        <v>59-63</v>
      </c>
      <c r="V37" t="str">
        <f t="shared" si="2"/>
        <v>até 1.999</v>
      </c>
    </row>
    <row r="38" spans="1:22" ht="15.75" x14ac:dyDescent="0.25">
      <c r="A38" s="66">
        <v>154043</v>
      </c>
      <c r="B38" s="53" t="s">
        <v>9801</v>
      </c>
      <c r="C38" s="67" t="s">
        <v>9812</v>
      </c>
      <c r="D38" s="60">
        <v>69207850000161</v>
      </c>
      <c r="E38" s="62" t="s">
        <v>9813</v>
      </c>
      <c r="F38" s="68" t="s">
        <v>9901</v>
      </c>
      <c r="G38" s="69" t="s">
        <v>9902</v>
      </c>
      <c r="H38" s="62">
        <v>411005</v>
      </c>
      <c r="I38" s="70">
        <v>44</v>
      </c>
      <c r="J38" s="70" t="s">
        <v>9821</v>
      </c>
      <c r="K38" s="71">
        <v>1601.21</v>
      </c>
      <c r="L38" s="71">
        <v>3438.83</v>
      </c>
      <c r="M38" s="72" t="s">
        <v>9822</v>
      </c>
      <c r="N38" s="72" t="s">
        <v>9765</v>
      </c>
      <c r="O38" s="53" t="s">
        <v>9721</v>
      </c>
      <c r="P38" s="56">
        <v>36910</v>
      </c>
      <c r="Q38" s="57" t="s">
        <v>211</v>
      </c>
      <c r="R38" s="74" t="s">
        <v>9823</v>
      </c>
      <c r="S38" s="75">
        <v>44641</v>
      </c>
      <c r="T38">
        <f t="shared" si="0"/>
        <v>21</v>
      </c>
      <c r="U38" t="str">
        <f t="shared" si="1"/>
        <v>19-23</v>
      </c>
      <c r="V38" t="str">
        <f t="shared" si="2"/>
        <v>até 1.999</v>
      </c>
    </row>
    <row r="39" spans="1:22" ht="15.75" x14ac:dyDescent="0.25">
      <c r="A39" s="66">
        <v>154043</v>
      </c>
      <c r="B39" s="53" t="s">
        <v>9801</v>
      </c>
      <c r="C39" s="67" t="s">
        <v>9812</v>
      </c>
      <c r="D39" s="60">
        <v>69207850000161</v>
      </c>
      <c r="E39" s="62" t="s">
        <v>9813</v>
      </c>
      <c r="F39" s="65">
        <v>1985707675</v>
      </c>
      <c r="G39" s="74" t="s">
        <v>9903</v>
      </c>
      <c r="H39" s="62">
        <v>516220</v>
      </c>
      <c r="I39" s="70">
        <v>36</v>
      </c>
      <c r="J39" s="62" t="s">
        <v>9843</v>
      </c>
      <c r="K39" s="71">
        <v>1438.400754</v>
      </c>
      <c r="L39" s="71">
        <v>3151.54</v>
      </c>
      <c r="M39" s="72" t="s">
        <v>9822</v>
      </c>
      <c r="N39" s="72" t="s">
        <v>9765</v>
      </c>
      <c r="O39" s="53" t="s">
        <v>9721</v>
      </c>
      <c r="P39" s="56">
        <v>36646</v>
      </c>
      <c r="Q39" s="73" t="s">
        <v>225</v>
      </c>
      <c r="R39" s="74" t="s">
        <v>9844</v>
      </c>
      <c r="S39" s="75">
        <v>44833</v>
      </c>
      <c r="T39">
        <f t="shared" si="0"/>
        <v>22</v>
      </c>
      <c r="U39" t="str">
        <f t="shared" si="1"/>
        <v>19-23</v>
      </c>
      <c r="V39" t="str">
        <f t="shared" si="2"/>
        <v>até 1.999</v>
      </c>
    </row>
    <row r="40" spans="1:22" ht="15.75" x14ac:dyDescent="0.25">
      <c r="A40" s="66">
        <v>154043</v>
      </c>
      <c r="B40" s="53" t="s">
        <v>9801</v>
      </c>
      <c r="C40" s="67" t="s">
        <v>9812</v>
      </c>
      <c r="D40" s="60">
        <v>69207850000161</v>
      </c>
      <c r="E40" s="62" t="s">
        <v>9813</v>
      </c>
      <c r="F40" s="76">
        <v>98121197287</v>
      </c>
      <c r="G40" s="67" t="s">
        <v>9904</v>
      </c>
      <c r="H40" s="62">
        <v>516220</v>
      </c>
      <c r="I40" s="70">
        <v>36</v>
      </c>
      <c r="J40" s="62" t="s">
        <v>9843</v>
      </c>
      <c r="K40" s="77">
        <v>1438.4</v>
      </c>
      <c r="L40" s="77">
        <v>3151.54</v>
      </c>
      <c r="M40" s="72" t="s">
        <v>9822</v>
      </c>
      <c r="N40" s="72" t="s">
        <v>9765</v>
      </c>
      <c r="O40" s="53" t="s">
        <v>9721</v>
      </c>
      <c r="P40" s="56">
        <v>34649</v>
      </c>
      <c r="Q40" s="57" t="s">
        <v>211</v>
      </c>
      <c r="R40" s="74" t="s">
        <v>9844</v>
      </c>
      <c r="S40" s="73">
        <v>44789</v>
      </c>
      <c r="T40">
        <f t="shared" si="0"/>
        <v>28</v>
      </c>
      <c r="U40" t="str">
        <f t="shared" si="1"/>
        <v>24-28</v>
      </c>
      <c r="V40" t="str">
        <f t="shared" si="2"/>
        <v>até 1.999</v>
      </c>
    </row>
    <row r="41" spans="1:22" ht="15.75" x14ac:dyDescent="0.25">
      <c r="A41" s="66">
        <v>154043</v>
      </c>
      <c r="B41" s="53" t="s">
        <v>9801</v>
      </c>
      <c r="C41" s="67" t="s">
        <v>9812</v>
      </c>
      <c r="D41" s="60">
        <v>69207850000161</v>
      </c>
      <c r="E41" s="62" t="s">
        <v>9813</v>
      </c>
      <c r="F41" s="65">
        <v>11013687647</v>
      </c>
      <c r="G41" s="74" t="s">
        <v>9905</v>
      </c>
      <c r="H41" s="62">
        <v>783220</v>
      </c>
      <c r="I41" s="74" t="s">
        <v>9839</v>
      </c>
      <c r="J41" s="74" t="s">
        <v>9906</v>
      </c>
      <c r="K41" s="71">
        <v>1212</v>
      </c>
      <c r="L41" s="71">
        <v>3091.53</v>
      </c>
      <c r="M41" s="72" t="s">
        <v>9858</v>
      </c>
      <c r="N41" s="72" t="s">
        <v>9765</v>
      </c>
      <c r="O41" s="53" t="s">
        <v>9722</v>
      </c>
      <c r="P41" s="56">
        <v>36897</v>
      </c>
      <c r="Q41" s="57" t="s">
        <v>335</v>
      </c>
      <c r="R41" s="73" t="s">
        <v>9883</v>
      </c>
      <c r="S41" s="75">
        <v>44816</v>
      </c>
      <c r="T41">
        <f t="shared" si="0"/>
        <v>21</v>
      </c>
      <c r="U41" t="str">
        <f t="shared" si="1"/>
        <v>19-23</v>
      </c>
      <c r="V41" t="str">
        <f t="shared" si="2"/>
        <v>até 1.999</v>
      </c>
    </row>
    <row r="42" spans="1:22" ht="15.75" x14ac:dyDescent="0.25">
      <c r="A42" s="66">
        <v>154043</v>
      </c>
      <c r="B42" s="53" t="s">
        <v>9801</v>
      </c>
      <c r="C42" s="67" t="s">
        <v>9812</v>
      </c>
      <c r="D42" s="60">
        <v>69207850000161</v>
      </c>
      <c r="E42" s="62" t="s">
        <v>9813</v>
      </c>
      <c r="F42" s="76">
        <v>2047104645</v>
      </c>
      <c r="G42" s="67" t="s">
        <v>9907</v>
      </c>
      <c r="H42" s="62">
        <v>516220</v>
      </c>
      <c r="I42" s="70">
        <v>36</v>
      </c>
      <c r="J42" s="62" t="s">
        <v>9843</v>
      </c>
      <c r="K42" s="77">
        <v>1438.4</v>
      </c>
      <c r="L42" s="77">
        <v>3151.54</v>
      </c>
      <c r="M42" s="72" t="s">
        <v>9822</v>
      </c>
      <c r="N42" s="72" t="s">
        <v>9765</v>
      </c>
      <c r="O42" s="53" t="s">
        <v>9721</v>
      </c>
      <c r="P42" s="56">
        <v>36050</v>
      </c>
      <c r="Q42" s="73" t="s">
        <v>225</v>
      </c>
      <c r="R42" s="74" t="s">
        <v>9844</v>
      </c>
      <c r="S42" s="73">
        <v>44789</v>
      </c>
      <c r="T42">
        <f t="shared" si="0"/>
        <v>24</v>
      </c>
      <c r="U42" t="str">
        <f t="shared" si="1"/>
        <v>24-28</v>
      </c>
      <c r="V42" t="str">
        <f t="shared" si="2"/>
        <v>até 1.999</v>
      </c>
    </row>
    <row r="43" spans="1:22" ht="15.75" x14ac:dyDescent="0.25">
      <c r="A43" s="66">
        <v>154043</v>
      </c>
      <c r="B43" s="53" t="s">
        <v>9801</v>
      </c>
      <c r="C43" s="67" t="s">
        <v>9812</v>
      </c>
      <c r="D43" s="60">
        <v>69207850000161</v>
      </c>
      <c r="E43" s="62" t="s">
        <v>9813</v>
      </c>
      <c r="F43" s="65">
        <v>6655352606</v>
      </c>
      <c r="G43" s="74" t="s">
        <v>9908</v>
      </c>
      <c r="H43" s="62">
        <v>516220</v>
      </c>
      <c r="I43" s="70">
        <v>36</v>
      </c>
      <c r="J43" s="62" t="s">
        <v>9843</v>
      </c>
      <c r="K43" s="71">
        <v>1438.400754</v>
      </c>
      <c r="L43" s="71">
        <v>3151.54</v>
      </c>
      <c r="M43" s="72" t="s">
        <v>9822</v>
      </c>
      <c r="N43" s="72" t="s">
        <v>9765</v>
      </c>
      <c r="O43" s="53" t="s">
        <v>9721</v>
      </c>
      <c r="P43" s="56">
        <v>37035</v>
      </c>
      <c r="Q43" s="57" t="s">
        <v>211</v>
      </c>
      <c r="R43" s="74" t="s">
        <v>9844</v>
      </c>
      <c r="S43" s="75">
        <v>44805</v>
      </c>
      <c r="T43">
        <f t="shared" si="0"/>
        <v>21</v>
      </c>
      <c r="U43" t="str">
        <f t="shared" si="1"/>
        <v>19-23</v>
      </c>
      <c r="V43" t="str">
        <f t="shared" si="2"/>
        <v>até 1.999</v>
      </c>
    </row>
    <row r="44" spans="1:22" ht="15.75" x14ac:dyDescent="0.25">
      <c r="A44" s="66">
        <v>154043</v>
      </c>
      <c r="B44" s="53" t="s">
        <v>9801</v>
      </c>
      <c r="C44" s="67" t="s">
        <v>9812</v>
      </c>
      <c r="D44" s="60">
        <v>69207850000161</v>
      </c>
      <c r="E44" s="62" t="s">
        <v>9813</v>
      </c>
      <c r="F44" s="76">
        <v>1661010601</v>
      </c>
      <c r="G44" s="67" t="s">
        <v>9909</v>
      </c>
      <c r="H44" s="62">
        <v>411005</v>
      </c>
      <c r="I44" s="70">
        <v>44</v>
      </c>
      <c r="J44" s="62" t="s">
        <v>9910</v>
      </c>
      <c r="K44" s="77">
        <v>1601.21</v>
      </c>
      <c r="L44" s="77">
        <v>3438.83</v>
      </c>
      <c r="M44" s="72" t="s">
        <v>9822</v>
      </c>
      <c r="N44" s="72" t="s">
        <v>9765</v>
      </c>
      <c r="O44" s="53" t="s">
        <v>9721</v>
      </c>
      <c r="P44" s="56">
        <v>36976</v>
      </c>
      <c r="Q44" s="57" t="s">
        <v>211</v>
      </c>
      <c r="R44" s="74" t="s">
        <v>9823</v>
      </c>
      <c r="S44" s="73">
        <v>44798</v>
      </c>
      <c r="T44">
        <f t="shared" si="0"/>
        <v>21</v>
      </c>
      <c r="U44" t="str">
        <f t="shared" si="1"/>
        <v>19-23</v>
      </c>
      <c r="V44" t="str">
        <f t="shared" si="2"/>
        <v>até 1.999</v>
      </c>
    </row>
    <row r="45" spans="1:22" ht="15.75" x14ac:dyDescent="0.25">
      <c r="A45" s="66">
        <v>154043</v>
      </c>
      <c r="B45" s="53" t="s">
        <v>9801</v>
      </c>
      <c r="C45" s="67" t="s">
        <v>9812</v>
      </c>
      <c r="D45" s="60">
        <v>69207850000161</v>
      </c>
      <c r="E45" s="62" t="s">
        <v>9813</v>
      </c>
      <c r="F45" s="76">
        <v>8113109650</v>
      </c>
      <c r="G45" s="67" t="s">
        <v>9911</v>
      </c>
      <c r="H45" s="62">
        <v>411005</v>
      </c>
      <c r="I45" s="70">
        <v>44</v>
      </c>
      <c r="J45" s="62" t="s">
        <v>9912</v>
      </c>
      <c r="K45" s="77">
        <v>1601.21</v>
      </c>
      <c r="L45" s="77">
        <v>3438.83</v>
      </c>
      <c r="M45" s="72" t="s">
        <v>9822</v>
      </c>
      <c r="N45" s="72" t="s">
        <v>9765</v>
      </c>
      <c r="O45" s="53" t="s">
        <v>9721</v>
      </c>
      <c r="P45" s="56">
        <v>31632</v>
      </c>
      <c r="Q45" s="73" t="s">
        <v>225</v>
      </c>
      <c r="R45" s="74" t="s">
        <v>9823</v>
      </c>
      <c r="S45" s="73">
        <v>44713</v>
      </c>
      <c r="T45">
        <f t="shared" si="0"/>
        <v>36</v>
      </c>
      <c r="U45" t="str">
        <f t="shared" si="1"/>
        <v>34-38</v>
      </c>
      <c r="V45" t="str">
        <f t="shared" si="2"/>
        <v>até 1.999</v>
      </c>
    </row>
    <row r="46" spans="1:22" ht="15.75" x14ac:dyDescent="0.25">
      <c r="A46" s="66">
        <v>154043</v>
      </c>
      <c r="B46" s="53" t="s">
        <v>9801</v>
      </c>
      <c r="C46" s="67" t="s">
        <v>9812</v>
      </c>
      <c r="D46" s="60">
        <v>69207850000161</v>
      </c>
      <c r="E46" s="62" t="s">
        <v>9813</v>
      </c>
      <c r="F46" s="76" t="s">
        <v>9913</v>
      </c>
      <c r="G46" s="79" t="s">
        <v>9914</v>
      </c>
      <c r="H46" s="62">
        <v>411005</v>
      </c>
      <c r="I46" s="70">
        <v>44</v>
      </c>
      <c r="J46" s="70" t="s">
        <v>9915</v>
      </c>
      <c r="K46" s="71">
        <v>1601.21</v>
      </c>
      <c r="L46" s="71">
        <v>3438.83</v>
      </c>
      <c r="M46" s="72" t="s">
        <v>9822</v>
      </c>
      <c r="N46" s="72" t="s">
        <v>9765</v>
      </c>
      <c r="O46" s="53" t="s">
        <v>9721</v>
      </c>
      <c r="P46" s="56">
        <v>28901</v>
      </c>
      <c r="Q46" s="73" t="s">
        <v>225</v>
      </c>
      <c r="R46" s="74" t="s">
        <v>9823</v>
      </c>
      <c r="S46" s="75">
        <v>44693</v>
      </c>
      <c r="T46">
        <f t="shared" si="0"/>
        <v>43</v>
      </c>
      <c r="U46" t="str">
        <f t="shared" si="1"/>
        <v>39-43</v>
      </c>
      <c r="V46" t="str">
        <f t="shared" si="2"/>
        <v>até 1.999</v>
      </c>
    </row>
    <row r="47" spans="1:22" ht="15.75" x14ac:dyDescent="0.25">
      <c r="A47" s="66">
        <v>154043</v>
      </c>
      <c r="B47" s="53" t="s">
        <v>9801</v>
      </c>
      <c r="C47" s="67" t="s">
        <v>9812</v>
      </c>
      <c r="D47" s="60">
        <v>69207850000161</v>
      </c>
      <c r="E47" s="62" t="s">
        <v>9813</v>
      </c>
      <c r="F47" s="80" t="s">
        <v>9916</v>
      </c>
      <c r="G47" s="81" t="s">
        <v>9917</v>
      </c>
      <c r="H47" s="62">
        <v>261425</v>
      </c>
      <c r="I47" s="70">
        <v>22</v>
      </c>
      <c r="J47" s="74" t="s">
        <v>9832</v>
      </c>
      <c r="K47" s="71">
        <v>1452.4</v>
      </c>
      <c r="L47" s="71">
        <v>2733</v>
      </c>
      <c r="M47" s="72" t="s">
        <v>9822</v>
      </c>
      <c r="N47" s="72" t="s">
        <v>9766</v>
      </c>
      <c r="O47" s="53" t="s">
        <v>9721</v>
      </c>
      <c r="P47" s="56">
        <v>30709</v>
      </c>
      <c r="Q47" s="73" t="s">
        <v>225</v>
      </c>
      <c r="R47" s="74" t="s">
        <v>9833</v>
      </c>
      <c r="S47" s="75">
        <v>44678</v>
      </c>
      <c r="T47">
        <f t="shared" si="0"/>
        <v>38</v>
      </c>
      <c r="U47" t="str">
        <f t="shared" si="1"/>
        <v>34-38</v>
      </c>
      <c r="V47" t="str">
        <f t="shared" si="2"/>
        <v>até 1.999</v>
      </c>
    </row>
    <row r="48" spans="1:22" ht="15.75" x14ac:dyDescent="0.25">
      <c r="A48" s="66">
        <v>154043</v>
      </c>
      <c r="B48" s="53" t="s">
        <v>9801</v>
      </c>
      <c r="C48" s="67" t="s">
        <v>9812</v>
      </c>
      <c r="D48" s="60">
        <v>69207850000161</v>
      </c>
      <c r="E48" s="62" t="s">
        <v>9813</v>
      </c>
      <c r="F48" s="65">
        <v>14258695645</v>
      </c>
      <c r="G48" s="74" t="s">
        <v>9918</v>
      </c>
      <c r="H48" s="62">
        <v>411005</v>
      </c>
      <c r="I48" s="74" t="s">
        <v>9839</v>
      </c>
      <c r="J48" s="74" t="s">
        <v>9919</v>
      </c>
      <c r="K48" s="77">
        <v>1601.21</v>
      </c>
      <c r="L48" s="71">
        <v>3438.83</v>
      </c>
      <c r="M48" s="72" t="s">
        <v>9822</v>
      </c>
      <c r="N48" s="72" t="s">
        <v>9765</v>
      </c>
      <c r="O48" s="53" t="s">
        <v>9721</v>
      </c>
      <c r="P48" s="56">
        <v>36651</v>
      </c>
      <c r="Q48" s="73" t="s">
        <v>225</v>
      </c>
      <c r="R48" s="74" t="s">
        <v>9823</v>
      </c>
      <c r="S48" s="75">
        <v>44809</v>
      </c>
      <c r="T48">
        <f t="shared" si="0"/>
        <v>22</v>
      </c>
      <c r="U48" t="str">
        <f t="shared" si="1"/>
        <v>19-23</v>
      </c>
      <c r="V48" t="str">
        <f t="shared" si="2"/>
        <v>até 1.999</v>
      </c>
    </row>
    <row r="49" spans="1:22" ht="15.75" x14ac:dyDescent="0.25">
      <c r="A49" s="66">
        <v>154043</v>
      </c>
      <c r="B49" s="53" t="s">
        <v>9801</v>
      </c>
      <c r="C49" s="67" t="s">
        <v>9812</v>
      </c>
      <c r="D49" s="60">
        <v>69207850000161</v>
      </c>
      <c r="E49" s="62" t="s">
        <v>9813</v>
      </c>
      <c r="F49" s="65">
        <v>11149460601</v>
      </c>
      <c r="G49" s="74" t="s">
        <v>9920</v>
      </c>
      <c r="H49" s="62">
        <v>411005</v>
      </c>
      <c r="I49" s="74" t="s">
        <v>9839</v>
      </c>
      <c r="J49" s="74" t="s">
        <v>9921</v>
      </c>
      <c r="K49" s="77">
        <v>1601.21</v>
      </c>
      <c r="L49" s="71">
        <v>3438.83</v>
      </c>
      <c r="M49" s="72" t="s">
        <v>9822</v>
      </c>
      <c r="N49" s="72" t="s">
        <v>9766</v>
      </c>
      <c r="O49" s="53" t="s">
        <v>9722</v>
      </c>
      <c r="P49" s="56">
        <v>34473</v>
      </c>
      <c r="Q49" s="73" t="s">
        <v>225</v>
      </c>
      <c r="R49" s="74" t="s">
        <v>9823</v>
      </c>
      <c r="S49" s="75">
        <v>44872</v>
      </c>
      <c r="T49">
        <f t="shared" si="0"/>
        <v>28</v>
      </c>
      <c r="U49" t="str">
        <f t="shared" si="1"/>
        <v>24-28</v>
      </c>
      <c r="V49" t="str">
        <f t="shared" si="2"/>
        <v>até 1.999</v>
      </c>
    </row>
    <row r="50" spans="1:22" ht="15.75" x14ac:dyDescent="0.25">
      <c r="A50" s="66">
        <v>154043</v>
      </c>
      <c r="B50" s="53" t="s">
        <v>9801</v>
      </c>
      <c r="C50" s="67" t="s">
        <v>9812</v>
      </c>
      <c r="D50" s="60">
        <v>69207850000161</v>
      </c>
      <c r="E50" s="62" t="s">
        <v>9813</v>
      </c>
      <c r="F50" s="68" t="s">
        <v>9922</v>
      </c>
      <c r="G50" s="69" t="s">
        <v>9923</v>
      </c>
      <c r="H50" s="62">
        <v>411005</v>
      </c>
      <c r="I50" s="70">
        <v>44</v>
      </c>
      <c r="J50" s="62" t="s">
        <v>9924</v>
      </c>
      <c r="K50" s="71">
        <v>1601.21</v>
      </c>
      <c r="L50" s="71">
        <v>3438.83</v>
      </c>
      <c r="M50" s="72" t="s">
        <v>9822</v>
      </c>
      <c r="N50" s="72" t="s">
        <v>9765</v>
      </c>
      <c r="O50" s="53" t="s">
        <v>9721</v>
      </c>
      <c r="P50" s="56">
        <v>29683</v>
      </c>
      <c r="Q50" s="73" t="s">
        <v>225</v>
      </c>
      <c r="R50" s="74" t="s">
        <v>9823</v>
      </c>
      <c r="S50" s="75">
        <v>44641</v>
      </c>
      <c r="T50">
        <f t="shared" si="0"/>
        <v>41</v>
      </c>
      <c r="U50" t="str">
        <f t="shared" si="1"/>
        <v>39-43</v>
      </c>
      <c r="V50" t="str">
        <f t="shared" si="2"/>
        <v>até 1.999</v>
      </c>
    </row>
    <row r="51" spans="1:22" ht="15.75" x14ac:dyDescent="0.25">
      <c r="A51" s="66">
        <v>154043</v>
      </c>
      <c r="B51" s="53" t="s">
        <v>9801</v>
      </c>
      <c r="C51" s="67" t="s">
        <v>9812</v>
      </c>
      <c r="D51" s="60">
        <v>69207850000161</v>
      </c>
      <c r="E51" s="62" t="s">
        <v>9813</v>
      </c>
      <c r="F51" s="68" t="s">
        <v>9925</v>
      </c>
      <c r="G51" s="69" t="s">
        <v>9926</v>
      </c>
      <c r="H51" s="62">
        <v>783220</v>
      </c>
      <c r="I51" s="70">
        <v>44</v>
      </c>
      <c r="J51" s="62" t="s">
        <v>9821</v>
      </c>
      <c r="K51" s="71">
        <v>1212</v>
      </c>
      <c r="L51" s="71">
        <v>3091.53</v>
      </c>
      <c r="M51" s="72" t="s">
        <v>9858</v>
      </c>
      <c r="N51" s="72" t="s">
        <v>11693</v>
      </c>
      <c r="O51" s="53" t="s">
        <v>9722</v>
      </c>
      <c r="P51" s="56">
        <v>22791</v>
      </c>
      <c r="Q51" s="57" t="s">
        <v>211</v>
      </c>
      <c r="R51" s="73" t="s">
        <v>9883</v>
      </c>
      <c r="S51" s="75">
        <v>44683</v>
      </c>
      <c r="T51">
        <f t="shared" si="0"/>
        <v>60</v>
      </c>
      <c r="U51" t="str">
        <f t="shared" si="1"/>
        <v>59-63</v>
      </c>
      <c r="V51" t="str">
        <f t="shared" si="2"/>
        <v>até 1.999</v>
      </c>
    </row>
    <row r="52" spans="1:22" ht="15.75" x14ac:dyDescent="0.25">
      <c r="A52" s="66">
        <v>154043</v>
      </c>
      <c r="B52" s="53" t="s">
        <v>9801</v>
      </c>
      <c r="C52" s="67" t="s">
        <v>9812</v>
      </c>
      <c r="D52" s="60">
        <v>69207850000161</v>
      </c>
      <c r="E52" s="62" t="s">
        <v>9813</v>
      </c>
      <c r="F52" s="76">
        <v>16413448652</v>
      </c>
      <c r="G52" s="67" t="s">
        <v>9927</v>
      </c>
      <c r="H52" s="62">
        <v>783220</v>
      </c>
      <c r="I52" s="62">
        <v>44</v>
      </c>
      <c r="J52" s="62" t="s">
        <v>9928</v>
      </c>
      <c r="K52" s="77">
        <v>1534.52</v>
      </c>
      <c r="L52" s="77">
        <v>3339.91</v>
      </c>
      <c r="M52" s="72" t="s">
        <v>9858</v>
      </c>
      <c r="N52" s="72" t="s">
        <v>11693</v>
      </c>
      <c r="O52" s="53" t="s">
        <v>9722</v>
      </c>
      <c r="P52" s="56">
        <v>37977</v>
      </c>
      <c r="Q52" s="57" t="s">
        <v>211</v>
      </c>
      <c r="R52" s="73" t="s">
        <v>9883</v>
      </c>
      <c r="S52" s="73">
        <v>44718</v>
      </c>
      <c r="T52">
        <f t="shared" si="0"/>
        <v>19</v>
      </c>
      <c r="U52" t="str">
        <f t="shared" si="1"/>
        <v>19-23</v>
      </c>
      <c r="V52" t="str">
        <f t="shared" si="2"/>
        <v>até 1.999</v>
      </c>
    </row>
    <row r="53" spans="1:22" ht="15.75" x14ac:dyDescent="0.25">
      <c r="A53" s="66">
        <v>154043</v>
      </c>
      <c r="B53" s="53" t="s">
        <v>9801</v>
      </c>
      <c r="C53" s="67" t="s">
        <v>9812</v>
      </c>
      <c r="D53" s="60">
        <v>69207850000161</v>
      </c>
      <c r="E53" s="62" t="s">
        <v>9813</v>
      </c>
      <c r="F53" s="68" t="s">
        <v>9929</v>
      </c>
      <c r="G53" s="69" t="s">
        <v>9930</v>
      </c>
      <c r="H53" s="62">
        <v>516220</v>
      </c>
      <c r="I53" s="70">
        <v>44</v>
      </c>
      <c r="J53" s="70" t="s">
        <v>9878</v>
      </c>
      <c r="K53" s="77">
        <v>1438.4</v>
      </c>
      <c r="L53" s="71">
        <v>3151.54</v>
      </c>
      <c r="M53" s="72" t="s">
        <v>9822</v>
      </c>
      <c r="N53" s="72" t="s">
        <v>9765</v>
      </c>
      <c r="O53" s="53" t="s">
        <v>9721</v>
      </c>
      <c r="P53" s="56">
        <v>35674</v>
      </c>
      <c r="Q53" s="73" t="s">
        <v>225</v>
      </c>
      <c r="R53" s="74" t="s">
        <v>9844</v>
      </c>
      <c r="S53" s="75">
        <v>44655</v>
      </c>
      <c r="T53">
        <f t="shared" si="0"/>
        <v>25</v>
      </c>
      <c r="U53" t="str">
        <f t="shared" si="1"/>
        <v>24-28</v>
      </c>
      <c r="V53" t="str">
        <f t="shared" si="2"/>
        <v>até 1.999</v>
      </c>
    </row>
    <row r="54" spans="1:22" ht="15.75" x14ac:dyDescent="0.25">
      <c r="A54" s="66">
        <v>154043</v>
      </c>
      <c r="B54" s="53" t="s">
        <v>9801</v>
      </c>
      <c r="C54" s="67" t="s">
        <v>9812</v>
      </c>
      <c r="D54" s="60">
        <v>69207850000161</v>
      </c>
      <c r="E54" s="62" t="s">
        <v>9813</v>
      </c>
      <c r="F54" s="68" t="s">
        <v>9931</v>
      </c>
      <c r="G54" s="69" t="s">
        <v>9932</v>
      </c>
      <c r="H54" s="62">
        <v>411005</v>
      </c>
      <c r="I54" s="70">
        <v>44</v>
      </c>
      <c r="J54" s="70" t="s">
        <v>9821</v>
      </c>
      <c r="K54" s="71">
        <v>1601.21</v>
      </c>
      <c r="L54" s="71">
        <v>3438.83</v>
      </c>
      <c r="M54" s="72" t="s">
        <v>9822</v>
      </c>
      <c r="N54" s="72" t="s">
        <v>9765</v>
      </c>
      <c r="O54" s="53" t="s">
        <v>9721</v>
      </c>
      <c r="P54" s="56">
        <v>33856</v>
      </c>
      <c r="Q54" s="57" t="s">
        <v>211</v>
      </c>
      <c r="R54" s="74" t="s">
        <v>9823</v>
      </c>
      <c r="S54" s="75">
        <v>44641</v>
      </c>
      <c r="T54">
        <f t="shared" si="0"/>
        <v>30</v>
      </c>
      <c r="U54" t="str">
        <f t="shared" si="1"/>
        <v>29-33</v>
      </c>
      <c r="V54" t="str">
        <f t="shared" si="2"/>
        <v>até 1.999</v>
      </c>
    </row>
    <row r="55" spans="1:22" ht="15.75" x14ac:dyDescent="0.25">
      <c r="A55" s="66">
        <v>154043</v>
      </c>
      <c r="B55" s="53" t="s">
        <v>9801</v>
      </c>
      <c r="C55" s="67" t="s">
        <v>9812</v>
      </c>
      <c r="D55" s="60">
        <v>69207850000161</v>
      </c>
      <c r="E55" s="62" t="s">
        <v>9813</v>
      </c>
      <c r="F55" s="65">
        <v>13984193629</v>
      </c>
      <c r="G55" s="74" t="s">
        <v>9933</v>
      </c>
      <c r="H55" s="62">
        <v>411005</v>
      </c>
      <c r="I55" s="74" t="s">
        <v>9839</v>
      </c>
      <c r="J55" s="74" t="s">
        <v>9934</v>
      </c>
      <c r="K55" s="77">
        <v>1601.21</v>
      </c>
      <c r="L55" s="71">
        <v>3438.83</v>
      </c>
      <c r="M55" s="72" t="s">
        <v>9822</v>
      </c>
      <c r="N55" s="72" t="s">
        <v>9765</v>
      </c>
      <c r="O55" s="53" t="s">
        <v>9722</v>
      </c>
      <c r="P55" s="56">
        <v>36224</v>
      </c>
      <c r="Q55" s="73" t="s">
        <v>225</v>
      </c>
      <c r="R55" s="74" t="s">
        <v>9823</v>
      </c>
      <c r="S55" s="75">
        <v>44810</v>
      </c>
      <c r="T55">
        <f t="shared" si="0"/>
        <v>23</v>
      </c>
      <c r="U55" t="str">
        <f t="shared" si="1"/>
        <v>19-23</v>
      </c>
      <c r="V55" t="str">
        <f t="shared" si="2"/>
        <v>até 1.999</v>
      </c>
    </row>
    <row r="56" spans="1:22" ht="15.75" x14ac:dyDescent="0.25">
      <c r="A56" s="66">
        <v>154043</v>
      </c>
      <c r="B56" s="53" t="s">
        <v>9801</v>
      </c>
      <c r="C56" s="67" t="s">
        <v>9812</v>
      </c>
      <c r="D56" s="60">
        <v>69207850000161</v>
      </c>
      <c r="E56" s="62" t="s">
        <v>9813</v>
      </c>
      <c r="F56" s="68" t="s">
        <v>9935</v>
      </c>
      <c r="G56" s="69" t="s">
        <v>9936</v>
      </c>
      <c r="H56" s="62">
        <v>411005</v>
      </c>
      <c r="I56" s="70">
        <v>44</v>
      </c>
      <c r="J56" s="70" t="s">
        <v>9937</v>
      </c>
      <c r="K56" s="71">
        <v>1679.49</v>
      </c>
      <c r="L56" s="71">
        <v>3596.11</v>
      </c>
      <c r="M56" s="72" t="s">
        <v>9822</v>
      </c>
      <c r="N56" s="72" t="s">
        <v>9765</v>
      </c>
      <c r="O56" s="53" t="s">
        <v>9721</v>
      </c>
      <c r="P56" s="56">
        <v>36911</v>
      </c>
      <c r="Q56" s="73" t="s">
        <v>225</v>
      </c>
      <c r="R56" s="74" t="s">
        <v>9823</v>
      </c>
      <c r="S56" s="75">
        <v>44648</v>
      </c>
      <c r="T56">
        <f t="shared" si="0"/>
        <v>21</v>
      </c>
      <c r="U56" t="str">
        <f t="shared" si="1"/>
        <v>19-23</v>
      </c>
      <c r="V56" t="str">
        <f t="shared" si="2"/>
        <v>até 1.999</v>
      </c>
    </row>
    <row r="57" spans="1:22" ht="15.75" x14ac:dyDescent="0.25">
      <c r="A57" s="66">
        <v>154043</v>
      </c>
      <c r="B57" s="53" t="s">
        <v>9801</v>
      </c>
      <c r="C57" s="67" t="s">
        <v>9812</v>
      </c>
      <c r="D57" s="60">
        <v>69207850000161</v>
      </c>
      <c r="E57" s="62" t="s">
        <v>9813</v>
      </c>
      <c r="F57" s="65">
        <v>11361199652</v>
      </c>
      <c r="G57" s="74" t="s">
        <v>9938</v>
      </c>
      <c r="H57" s="62">
        <v>516220</v>
      </c>
      <c r="I57" s="70">
        <v>36</v>
      </c>
      <c r="J57" s="62" t="s">
        <v>9843</v>
      </c>
      <c r="K57" s="71">
        <v>1438.400754</v>
      </c>
      <c r="L57" s="71">
        <v>3151.54</v>
      </c>
      <c r="M57" s="72" t="s">
        <v>9822</v>
      </c>
      <c r="N57" s="72" t="s">
        <v>9765</v>
      </c>
      <c r="O57" s="53" t="s">
        <v>9721</v>
      </c>
      <c r="P57" s="56">
        <v>34282</v>
      </c>
      <c r="Q57" s="57" t="s">
        <v>335</v>
      </c>
      <c r="R57" s="74" t="s">
        <v>9844</v>
      </c>
      <c r="S57" s="75">
        <v>44805</v>
      </c>
      <c r="T57">
        <f t="shared" si="0"/>
        <v>29</v>
      </c>
      <c r="U57" t="str">
        <f t="shared" si="1"/>
        <v>29-33</v>
      </c>
      <c r="V57" t="str">
        <f t="shared" si="2"/>
        <v>até 1.999</v>
      </c>
    </row>
    <row r="58" spans="1:22" ht="15.75" x14ac:dyDescent="0.25">
      <c r="A58" s="66">
        <v>154043</v>
      </c>
      <c r="B58" s="53" t="s">
        <v>9801</v>
      </c>
      <c r="C58" s="67" t="s">
        <v>9812</v>
      </c>
      <c r="D58" s="60">
        <v>69207850000161</v>
      </c>
      <c r="E58" s="62" t="s">
        <v>9813</v>
      </c>
      <c r="F58" s="76" t="s">
        <v>9939</v>
      </c>
      <c r="G58" s="81" t="s">
        <v>9940</v>
      </c>
      <c r="H58" s="62">
        <v>818110</v>
      </c>
      <c r="I58" s="70">
        <v>44</v>
      </c>
      <c r="J58" s="74" t="s">
        <v>9941</v>
      </c>
      <c r="K58" s="71">
        <v>1712.33</v>
      </c>
      <c r="L58" s="71">
        <v>3722.67</v>
      </c>
      <c r="M58" s="72" t="s">
        <v>9822</v>
      </c>
      <c r="N58" s="72" t="s">
        <v>9766</v>
      </c>
      <c r="O58" s="53" t="s">
        <v>9721</v>
      </c>
      <c r="P58" s="56">
        <v>34823</v>
      </c>
      <c r="Q58" s="57" t="s">
        <v>211</v>
      </c>
      <c r="R58" s="74" t="s">
        <v>9826</v>
      </c>
      <c r="S58" s="73">
        <v>44697</v>
      </c>
      <c r="T58">
        <f t="shared" si="0"/>
        <v>27</v>
      </c>
      <c r="U58" t="str">
        <f t="shared" si="1"/>
        <v>24-28</v>
      </c>
      <c r="V58" t="str">
        <f t="shared" si="2"/>
        <v>até 1.999</v>
      </c>
    </row>
    <row r="59" spans="1:22" ht="15.75" x14ac:dyDescent="0.25">
      <c r="A59" s="66">
        <v>154043</v>
      </c>
      <c r="B59" s="53" t="s">
        <v>9801</v>
      </c>
      <c r="C59" s="67" t="s">
        <v>9812</v>
      </c>
      <c r="D59" s="60">
        <v>69207850000161</v>
      </c>
      <c r="E59" s="62" t="s">
        <v>9813</v>
      </c>
      <c r="F59" s="80" t="s">
        <v>9942</v>
      </c>
      <c r="G59" s="74" t="s">
        <v>9943</v>
      </c>
      <c r="H59" s="62">
        <v>411005</v>
      </c>
      <c r="I59" s="70">
        <v>44</v>
      </c>
      <c r="J59" s="74" t="s">
        <v>9944</v>
      </c>
      <c r="K59" s="71">
        <v>1601.21</v>
      </c>
      <c r="L59" s="71">
        <v>3438.83</v>
      </c>
      <c r="M59" s="72" t="s">
        <v>9822</v>
      </c>
      <c r="N59" s="72" t="s">
        <v>9766</v>
      </c>
      <c r="O59" s="53" t="s">
        <v>9721</v>
      </c>
      <c r="P59" s="56">
        <v>31421</v>
      </c>
      <c r="Q59" s="73" t="s">
        <v>225</v>
      </c>
      <c r="R59" s="74" t="s">
        <v>9823</v>
      </c>
      <c r="S59" s="73">
        <v>44705</v>
      </c>
      <c r="T59">
        <f t="shared" si="0"/>
        <v>36</v>
      </c>
      <c r="U59" t="str">
        <f t="shared" si="1"/>
        <v>34-38</v>
      </c>
      <c r="V59" t="str">
        <f t="shared" si="2"/>
        <v>até 1.999</v>
      </c>
    </row>
    <row r="60" spans="1:22" ht="15.75" x14ac:dyDescent="0.25">
      <c r="A60" s="66">
        <v>154043</v>
      </c>
      <c r="B60" s="53" t="s">
        <v>9801</v>
      </c>
      <c r="C60" s="67" t="s">
        <v>9812</v>
      </c>
      <c r="D60" s="60">
        <v>69207850000161</v>
      </c>
      <c r="E60" s="62" t="s">
        <v>9813</v>
      </c>
      <c r="F60" s="65">
        <v>46640701871</v>
      </c>
      <c r="G60" s="74" t="s">
        <v>9945</v>
      </c>
      <c r="H60" s="62">
        <v>261125</v>
      </c>
      <c r="I60" s="74" t="s">
        <v>9946</v>
      </c>
      <c r="J60" s="74" t="s">
        <v>9947</v>
      </c>
      <c r="K60" s="71">
        <v>2149.40895</v>
      </c>
      <c r="L60" s="71">
        <v>4406.1499999999996</v>
      </c>
      <c r="M60" s="72" t="s">
        <v>9817</v>
      </c>
      <c r="N60" s="72" t="s">
        <v>9766</v>
      </c>
      <c r="O60" s="53" t="s">
        <v>9721</v>
      </c>
      <c r="P60" s="56">
        <v>36261</v>
      </c>
      <c r="Q60" s="73" t="s">
        <v>225</v>
      </c>
      <c r="R60" s="74" t="s">
        <v>9892</v>
      </c>
      <c r="S60" s="75">
        <v>44809</v>
      </c>
      <c r="T60">
        <f t="shared" si="0"/>
        <v>23</v>
      </c>
      <c r="U60" t="str">
        <f t="shared" si="1"/>
        <v>19-23</v>
      </c>
      <c r="V60" t="str">
        <f t="shared" si="2"/>
        <v>2.000 a 3.999</v>
      </c>
    </row>
    <row r="61" spans="1:22" ht="15.75" x14ac:dyDescent="0.25">
      <c r="A61" s="66">
        <v>154043</v>
      </c>
      <c r="B61" s="53" t="s">
        <v>9801</v>
      </c>
      <c r="C61" s="67" t="s">
        <v>9812</v>
      </c>
      <c r="D61" s="60">
        <v>69207850000161</v>
      </c>
      <c r="E61" s="62" t="s">
        <v>9813</v>
      </c>
      <c r="F61" s="68" t="s">
        <v>9948</v>
      </c>
      <c r="G61" s="69" t="s">
        <v>9949</v>
      </c>
      <c r="H61" s="62">
        <v>411005</v>
      </c>
      <c r="I61" s="70">
        <v>44</v>
      </c>
      <c r="J61" s="70" t="s">
        <v>9950</v>
      </c>
      <c r="K61" s="71">
        <v>1601.21</v>
      </c>
      <c r="L61" s="71">
        <v>3438.83</v>
      </c>
      <c r="M61" s="72" t="s">
        <v>9822</v>
      </c>
      <c r="N61" s="72" t="s">
        <v>9766</v>
      </c>
      <c r="O61" s="53" t="s">
        <v>9721</v>
      </c>
      <c r="P61" s="56">
        <v>35184</v>
      </c>
      <c r="Q61" s="57" t="s">
        <v>335</v>
      </c>
      <c r="R61" s="74" t="s">
        <v>9823</v>
      </c>
      <c r="S61" s="75">
        <v>44641</v>
      </c>
      <c r="T61">
        <f t="shared" si="0"/>
        <v>26</v>
      </c>
      <c r="U61" t="str">
        <f t="shared" si="1"/>
        <v>24-28</v>
      </c>
      <c r="V61" t="str">
        <f t="shared" si="2"/>
        <v>até 1.999</v>
      </c>
    </row>
    <row r="62" spans="1:22" ht="15.75" x14ac:dyDescent="0.25">
      <c r="A62" s="66">
        <v>154043</v>
      </c>
      <c r="B62" s="53" t="s">
        <v>9801</v>
      </c>
      <c r="C62" s="67" t="s">
        <v>9812</v>
      </c>
      <c r="D62" s="60">
        <v>69207850000161</v>
      </c>
      <c r="E62" s="62" t="s">
        <v>9813</v>
      </c>
      <c r="F62" s="76">
        <v>73663280659</v>
      </c>
      <c r="G62" s="67" t="s">
        <v>9951</v>
      </c>
      <c r="H62" s="62">
        <v>622020</v>
      </c>
      <c r="I62" s="70">
        <v>44</v>
      </c>
      <c r="J62" s="62" t="s">
        <v>9952</v>
      </c>
      <c r="K62" s="77">
        <v>1719.85</v>
      </c>
      <c r="L62" s="77">
        <v>3757.11</v>
      </c>
      <c r="M62" s="72" t="s">
        <v>9858</v>
      </c>
      <c r="N62" s="72" t="s">
        <v>11693</v>
      </c>
      <c r="O62" s="53" t="s">
        <v>9722</v>
      </c>
      <c r="P62" s="56">
        <v>26541</v>
      </c>
      <c r="Q62" s="73" t="s">
        <v>225</v>
      </c>
      <c r="R62" s="74" t="s">
        <v>9859</v>
      </c>
      <c r="S62" s="82">
        <v>44718</v>
      </c>
      <c r="T62">
        <f t="shared" si="0"/>
        <v>50</v>
      </c>
      <c r="U62" t="str">
        <f t="shared" si="1"/>
        <v>49-53</v>
      </c>
      <c r="V62" t="str">
        <f t="shared" si="2"/>
        <v>até 1.999</v>
      </c>
    </row>
    <row r="63" spans="1:22" ht="15.75" x14ac:dyDescent="0.25">
      <c r="A63" s="66">
        <v>154043</v>
      </c>
      <c r="B63" s="53" t="s">
        <v>9801</v>
      </c>
      <c r="C63" s="67" t="s">
        <v>9812</v>
      </c>
      <c r="D63" s="60">
        <v>69207850000161</v>
      </c>
      <c r="E63" s="62" t="s">
        <v>9813</v>
      </c>
      <c r="F63" s="76">
        <v>10638461618</v>
      </c>
      <c r="G63" s="67" t="s">
        <v>9953</v>
      </c>
      <c r="H63" s="62">
        <v>411005</v>
      </c>
      <c r="I63" s="70">
        <v>44</v>
      </c>
      <c r="J63" s="62" t="s">
        <v>9954</v>
      </c>
      <c r="K63" s="77">
        <v>1601.21</v>
      </c>
      <c r="L63" s="77">
        <v>3438.83</v>
      </c>
      <c r="M63" s="72" t="s">
        <v>9822</v>
      </c>
      <c r="N63" s="72" t="s">
        <v>9766</v>
      </c>
      <c r="O63" s="53" t="s">
        <v>9722</v>
      </c>
      <c r="P63" s="56">
        <v>34145</v>
      </c>
      <c r="Q63" s="73" t="s">
        <v>225</v>
      </c>
      <c r="R63" s="74" t="s">
        <v>9823</v>
      </c>
      <c r="S63" s="73">
        <v>44733</v>
      </c>
      <c r="T63">
        <f t="shared" si="0"/>
        <v>29</v>
      </c>
      <c r="U63" t="str">
        <f t="shared" si="1"/>
        <v>29-33</v>
      </c>
      <c r="V63" t="str">
        <f t="shared" si="2"/>
        <v>até 1.999</v>
      </c>
    </row>
    <row r="64" spans="1:22" ht="15.75" x14ac:dyDescent="0.25">
      <c r="A64" s="66">
        <v>154043</v>
      </c>
      <c r="B64" s="53" t="s">
        <v>9801</v>
      </c>
      <c r="C64" s="67" t="s">
        <v>9812</v>
      </c>
      <c r="D64" s="60">
        <v>69207850000161</v>
      </c>
      <c r="E64" s="62" t="s">
        <v>9813</v>
      </c>
      <c r="F64" s="76">
        <v>1854184652</v>
      </c>
      <c r="G64" s="67" t="s">
        <v>9955</v>
      </c>
      <c r="H64" s="62">
        <v>411005</v>
      </c>
      <c r="I64" s="70">
        <v>44</v>
      </c>
      <c r="J64" s="62" t="s">
        <v>9956</v>
      </c>
      <c r="K64" s="77">
        <v>1601.21</v>
      </c>
      <c r="L64" s="77">
        <v>3438.83</v>
      </c>
      <c r="M64" s="72" t="s">
        <v>9822</v>
      </c>
      <c r="N64" s="72" t="s">
        <v>9765</v>
      </c>
      <c r="O64" s="53" t="s">
        <v>9722</v>
      </c>
      <c r="P64" s="56">
        <v>37779</v>
      </c>
      <c r="Q64" s="73" t="s">
        <v>225</v>
      </c>
      <c r="R64" s="74" t="s">
        <v>9823</v>
      </c>
      <c r="S64" s="73">
        <v>44753</v>
      </c>
      <c r="T64">
        <f t="shared" si="0"/>
        <v>19</v>
      </c>
      <c r="U64" t="str">
        <f t="shared" si="1"/>
        <v>19-23</v>
      </c>
      <c r="V64" t="str">
        <f t="shared" si="2"/>
        <v>até 1.999</v>
      </c>
    </row>
    <row r="65" spans="1:22" ht="15.75" x14ac:dyDescent="0.25">
      <c r="A65" s="66">
        <v>154043</v>
      </c>
      <c r="B65" s="53" t="s">
        <v>9801</v>
      </c>
      <c r="C65" s="67" t="s">
        <v>9812</v>
      </c>
      <c r="D65" s="60">
        <v>69207850000161</v>
      </c>
      <c r="E65" s="62" t="s">
        <v>9813</v>
      </c>
      <c r="F65" s="68" t="s">
        <v>9957</v>
      </c>
      <c r="G65" s="69" t="s">
        <v>9958</v>
      </c>
      <c r="H65" s="62">
        <v>818110</v>
      </c>
      <c r="I65" s="70">
        <v>44</v>
      </c>
      <c r="J65" s="74" t="s">
        <v>9959</v>
      </c>
      <c r="K65" s="71">
        <v>1712.33</v>
      </c>
      <c r="L65" s="71">
        <v>3722.67</v>
      </c>
      <c r="M65" s="72" t="s">
        <v>9822</v>
      </c>
      <c r="N65" s="72" t="s">
        <v>9766</v>
      </c>
      <c r="O65" s="53" t="s">
        <v>9722</v>
      </c>
      <c r="P65" s="56">
        <v>35144</v>
      </c>
      <c r="Q65" s="73" t="s">
        <v>225</v>
      </c>
      <c r="R65" s="74" t="s">
        <v>9826</v>
      </c>
      <c r="S65" s="75">
        <v>44659</v>
      </c>
      <c r="T65">
        <f t="shared" si="0"/>
        <v>26</v>
      </c>
      <c r="U65" t="str">
        <f t="shared" si="1"/>
        <v>24-28</v>
      </c>
      <c r="V65" t="str">
        <f t="shared" si="2"/>
        <v>até 1.999</v>
      </c>
    </row>
    <row r="66" spans="1:22" ht="15.75" x14ac:dyDescent="0.25">
      <c r="A66" s="66">
        <v>154043</v>
      </c>
      <c r="B66" s="53" t="s">
        <v>9801</v>
      </c>
      <c r="C66" s="67" t="s">
        <v>9812</v>
      </c>
      <c r="D66" s="60">
        <v>69207850000161</v>
      </c>
      <c r="E66" s="62" t="s">
        <v>9813</v>
      </c>
      <c r="F66" s="76">
        <v>59278412600</v>
      </c>
      <c r="G66" s="67" t="s">
        <v>9960</v>
      </c>
      <c r="H66" s="62">
        <v>622020</v>
      </c>
      <c r="I66" s="70">
        <v>44</v>
      </c>
      <c r="J66" s="70" t="s">
        <v>9857</v>
      </c>
      <c r="K66" s="77">
        <v>1719.85</v>
      </c>
      <c r="L66" s="77">
        <v>3757.11</v>
      </c>
      <c r="M66" s="72" t="s">
        <v>9858</v>
      </c>
      <c r="N66" s="72" t="s">
        <v>11693</v>
      </c>
      <c r="O66" s="53" t="s">
        <v>9722</v>
      </c>
      <c r="P66" s="56">
        <v>24528</v>
      </c>
      <c r="Q66" s="73" t="s">
        <v>225</v>
      </c>
      <c r="R66" s="74" t="s">
        <v>9859</v>
      </c>
      <c r="S66" s="82">
        <v>44783</v>
      </c>
      <c r="T66">
        <f t="shared" si="0"/>
        <v>55</v>
      </c>
      <c r="U66" t="str">
        <f t="shared" si="1"/>
        <v>54-58</v>
      </c>
      <c r="V66" t="str">
        <f t="shared" si="2"/>
        <v>até 1.999</v>
      </c>
    </row>
    <row r="67" spans="1:22" ht="15.75" x14ac:dyDescent="0.25">
      <c r="A67" s="66">
        <v>154043</v>
      </c>
      <c r="B67" s="53" t="s">
        <v>9801</v>
      </c>
      <c r="C67" s="67" t="s">
        <v>9812</v>
      </c>
      <c r="D67" s="60">
        <v>69207850000161</v>
      </c>
      <c r="E67" s="62" t="s">
        <v>9813</v>
      </c>
      <c r="F67" s="76">
        <v>34918680178</v>
      </c>
      <c r="G67" s="67" t="s">
        <v>9961</v>
      </c>
      <c r="H67" s="62">
        <v>818110</v>
      </c>
      <c r="I67" s="70">
        <v>44</v>
      </c>
      <c r="J67" s="62" t="s">
        <v>9962</v>
      </c>
      <c r="K67" s="77">
        <v>1636.46</v>
      </c>
      <c r="L67" s="77">
        <v>3567.38</v>
      </c>
      <c r="M67" s="72" t="s">
        <v>9822</v>
      </c>
      <c r="N67" s="72" t="s">
        <v>9765</v>
      </c>
      <c r="O67" s="53" t="s">
        <v>9722</v>
      </c>
      <c r="P67" s="56">
        <v>22685</v>
      </c>
      <c r="Q67" s="73" t="s">
        <v>225</v>
      </c>
      <c r="R67" s="74" t="s">
        <v>9826</v>
      </c>
      <c r="S67" s="73">
        <v>44713</v>
      </c>
      <c r="T67">
        <f t="shared" ref="T67:T130" si="3">(YEAR($X$3))-YEAR(P67)</f>
        <v>60</v>
      </c>
      <c r="U67" t="str">
        <f t="shared" ref="U67:U130" si="4">VLOOKUP(T67,$Z$3:$AA$14,2,1)</f>
        <v>59-63</v>
      </c>
      <c r="V67" t="str">
        <f t="shared" ref="V67:V130" si="5">VLOOKUP(K67,$AB$3:$AC$13,2,1)</f>
        <v>até 1.999</v>
      </c>
    </row>
    <row r="68" spans="1:22" ht="15.75" x14ac:dyDescent="0.25">
      <c r="A68" s="66">
        <v>154043</v>
      </c>
      <c r="B68" s="53" t="s">
        <v>9801</v>
      </c>
      <c r="C68" s="67" t="s">
        <v>9812</v>
      </c>
      <c r="D68" s="60">
        <v>69207850000161</v>
      </c>
      <c r="E68" s="62" t="s">
        <v>9813</v>
      </c>
      <c r="F68" s="76">
        <v>5913999118</v>
      </c>
      <c r="G68" s="67" t="s">
        <v>9963</v>
      </c>
      <c r="H68" s="62">
        <v>411005</v>
      </c>
      <c r="I68" s="70">
        <v>44</v>
      </c>
      <c r="J68" s="62" t="s">
        <v>9964</v>
      </c>
      <c r="K68" s="77">
        <v>1601.21</v>
      </c>
      <c r="L68" s="77">
        <v>3438.83</v>
      </c>
      <c r="M68" s="72" t="s">
        <v>9822</v>
      </c>
      <c r="N68" s="72" t="s">
        <v>9765</v>
      </c>
      <c r="O68" s="53" t="s">
        <v>9722</v>
      </c>
      <c r="P68" s="56">
        <v>35630</v>
      </c>
      <c r="Q68" s="57" t="s">
        <v>211</v>
      </c>
      <c r="R68" s="74" t="s">
        <v>9823</v>
      </c>
      <c r="S68" s="73">
        <v>44753</v>
      </c>
      <c r="T68">
        <f t="shared" si="3"/>
        <v>25</v>
      </c>
      <c r="U68" t="str">
        <f t="shared" si="4"/>
        <v>24-28</v>
      </c>
      <c r="V68" t="str">
        <f t="shared" si="5"/>
        <v>até 1.999</v>
      </c>
    </row>
    <row r="69" spans="1:22" ht="15.75" x14ac:dyDescent="0.25">
      <c r="A69" s="66">
        <v>154043</v>
      </c>
      <c r="B69" s="53" t="s">
        <v>9801</v>
      </c>
      <c r="C69" s="67" t="s">
        <v>9812</v>
      </c>
      <c r="D69" s="60">
        <v>69207850000161</v>
      </c>
      <c r="E69" s="62" t="s">
        <v>9813</v>
      </c>
      <c r="F69" s="65">
        <v>3726693106</v>
      </c>
      <c r="G69" s="83" t="s">
        <v>9965</v>
      </c>
      <c r="H69" s="62">
        <v>818110</v>
      </c>
      <c r="I69" s="70">
        <v>44</v>
      </c>
      <c r="J69" s="83" t="s">
        <v>9966</v>
      </c>
      <c r="K69" s="84">
        <v>1636.4643160000001</v>
      </c>
      <c r="L69" s="84">
        <v>3567.38</v>
      </c>
      <c r="M69" s="72" t="s">
        <v>9822</v>
      </c>
      <c r="N69" s="72" t="s">
        <v>9765</v>
      </c>
      <c r="O69" s="53" t="s">
        <v>9721</v>
      </c>
      <c r="P69" s="56">
        <v>33737</v>
      </c>
      <c r="Q69" s="73" t="s">
        <v>225</v>
      </c>
      <c r="R69" s="74" t="s">
        <v>9826</v>
      </c>
      <c r="S69" s="85">
        <v>44883</v>
      </c>
      <c r="T69">
        <f t="shared" si="3"/>
        <v>30</v>
      </c>
      <c r="U69" t="str">
        <f t="shared" si="4"/>
        <v>29-33</v>
      </c>
      <c r="V69" t="str">
        <f t="shared" si="5"/>
        <v>até 1.999</v>
      </c>
    </row>
    <row r="70" spans="1:22" ht="15.75" x14ac:dyDescent="0.25">
      <c r="A70" s="66">
        <v>154043</v>
      </c>
      <c r="B70" s="53" t="s">
        <v>9801</v>
      </c>
      <c r="C70" s="67" t="s">
        <v>9812</v>
      </c>
      <c r="D70" s="60">
        <v>69207850000161</v>
      </c>
      <c r="E70" s="62" t="s">
        <v>9813</v>
      </c>
      <c r="F70" s="76">
        <v>5581795681</v>
      </c>
      <c r="G70" s="67" t="s">
        <v>9967</v>
      </c>
      <c r="H70" s="62">
        <v>783220</v>
      </c>
      <c r="I70" s="62">
        <v>44</v>
      </c>
      <c r="J70" s="62" t="s">
        <v>9968</v>
      </c>
      <c r="K70" s="77">
        <v>1534.52</v>
      </c>
      <c r="L70" s="77">
        <v>3448.18</v>
      </c>
      <c r="M70" s="72" t="s">
        <v>9858</v>
      </c>
      <c r="N70" s="72" t="s">
        <v>9765</v>
      </c>
      <c r="O70" s="53" t="s">
        <v>9722</v>
      </c>
      <c r="P70" s="56">
        <v>30343</v>
      </c>
      <c r="Q70" s="73" t="s">
        <v>225</v>
      </c>
      <c r="R70" s="73" t="s">
        <v>9883</v>
      </c>
      <c r="S70" s="73">
        <v>44714</v>
      </c>
      <c r="T70">
        <f t="shared" si="3"/>
        <v>39</v>
      </c>
      <c r="U70" t="str">
        <f t="shared" si="4"/>
        <v>39-43</v>
      </c>
      <c r="V70" t="str">
        <f t="shared" si="5"/>
        <v>até 1.999</v>
      </c>
    </row>
    <row r="71" spans="1:22" ht="15.75" x14ac:dyDescent="0.25">
      <c r="A71" s="66">
        <v>154043</v>
      </c>
      <c r="B71" s="53" t="s">
        <v>9801</v>
      </c>
      <c r="C71" s="67" t="s">
        <v>9812</v>
      </c>
      <c r="D71" s="60">
        <v>69207850000161</v>
      </c>
      <c r="E71" s="62" t="s">
        <v>9813</v>
      </c>
      <c r="F71" s="76">
        <v>8576762617</v>
      </c>
      <c r="G71" s="67" t="s">
        <v>9969</v>
      </c>
      <c r="H71" s="62">
        <v>411005</v>
      </c>
      <c r="I71" s="70">
        <v>44</v>
      </c>
      <c r="J71" s="62" t="s">
        <v>9889</v>
      </c>
      <c r="K71" s="77">
        <v>1601.21</v>
      </c>
      <c r="L71" s="77">
        <v>3438.83</v>
      </c>
      <c r="M71" s="72" t="s">
        <v>9822</v>
      </c>
      <c r="N71" s="72" t="s">
        <v>9766</v>
      </c>
      <c r="O71" s="53" t="s">
        <v>9721</v>
      </c>
      <c r="P71" s="56">
        <v>32590</v>
      </c>
      <c r="Q71" s="73" t="s">
        <v>225</v>
      </c>
      <c r="R71" s="74" t="s">
        <v>9823</v>
      </c>
      <c r="S71" s="73">
        <v>44713</v>
      </c>
      <c r="T71">
        <f t="shared" si="3"/>
        <v>33</v>
      </c>
      <c r="U71" t="str">
        <f t="shared" si="4"/>
        <v>29-33</v>
      </c>
      <c r="V71" t="str">
        <f t="shared" si="5"/>
        <v>até 1.999</v>
      </c>
    </row>
    <row r="72" spans="1:22" ht="15.75" x14ac:dyDescent="0.25">
      <c r="A72" s="66">
        <v>154043</v>
      </c>
      <c r="B72" s="53" t="s">
        <v>9801</v>
      </c>
      <c r="C72" s="67" t="s">
        <v>9812</v>
      </c>
      <c r="D72" s="60">
        <v>69207850000161</v>
      </c>
      <c r="E72" s="62" t="s">
        <v>9813</v>
      </c>
      <c r="F72" s="76">
        <v>70458549606</v>
      </c>
      <c r="G72" s="67" t="s">
        <v>9970</v>
      </c>
      <c r="H72" s="62">
        <v>516220</v>
      </c>
      <c r="I72" s="70">
        <v>36</v>
      </c>
      <c r="J72" s="62" t="s">
        <v>9843</v>
      </c>
      <c r="K72" s="77">
        <v>1438.4</v>
      </c>
      <c r="L72" s="77">
        <v>3151.54</v>
      </c>
      <c r="M72" s="72" t="s">
        <v>9822</v>
      </c>
      <c r="N72" s="72" t="s">
        <v>9765</v>
      </c>
      <c r="O72" s="53" t="s">
        <v>9721</v>
      </c>
      <c r="P72" s="56">
        <v>37641</v>
      </c>
      <c r="Q72" s="57" t="s">
        <v>211</v>
      </c>
      <c r="R72" s="74" t="s">
        <v>9844</v>
      </c>
      <c r="S72" s="73">
        <v>44789</v>
      </c>
      <c r="T72">
        <f t="shared" si="3"/>
        <v>19</v>
      </c>
      <c r="U72" t="str">
        <f t="shared" si="4"/>
        <v>19-23</v>
      </c>
      <c r="V72" t="str">
        <f t="shared" si="5"/>
        <v>até 1.999</v>
      </c>
    </row>
    <row r="73" spans="1:22" ht="15.75" x14ac:dyDescent="0.25">
      <c r="A73" s="66">
        <v>154043</v>
      </c>
      <c r="B73" s="53" t="s">
        <v>9801</v>
      </c>
      <c r="C73" s="67" t="s">
        <v>9812</v>
      </c>
      <c r="D73" s="60">
        <v>69207850000161</v>
      </c>
      <c r="E73" s="62" t="s">
        <v>9813</v>
      </c>
      <c r="F73" s="68" t="s">
        <v>9971</v>
      </c>
      <c r="G73" s="69" t="s">
        <v>9972</v>
      </c>
      <c r="H73" s="62">
        <v>411005</v>
      </c>
      <c r="I73" s="70">
        <v>44</v>
      </c>
      <c r="J73" s="70" t="s">
        <v>9950</v>
      </c>
      <c r="K73" s="71">
        <v>1601.21</v>
      </c>
      <c r="L73" s="71">
        <v>3438.83</v>
      </c>
      <c r="M73" s="72" t="s">
        <v>9822</v>
      </c>
      <c r="N73" s="72" t="s">
        <v>9765</v>
      </c>
      <c r="O73" s="53" t="s">
        <v>9721</v>
      </c>
      <c r="P73" s="56">
        <v>36010</v>
      </c>
      <c r="Q73" s="73" t="s">
        <v>225</v>
      </c>
      <c r="R73" s="74" t="s">
        <v>9823</v>
      </c>
      <c r="S73" s="75">
        <v>44641</v>
      </c>
      <c r="T73">
        <f t="shared" si="3"/>
        <v>24</v>
      </c>
      <c r="U73" t="str">
        <f t="shared" si="4"/>
        <v>24-28</v>
      </c>
      <c r="V73" t="str">
        <f t="shared" si="5"/>
        <v>até 1.999</v>
      </c>
    </row>
    <row r="74" spans="1:22" ht="15.75" x14ac:dyDescent="0.25">
      <c r="A74" s="66">
        <v>154043</v>
      </c>
      <c r="B74" s="53" t="s">
        <v>9801</v>
      </c>
      <c r="C74" s="67" t="s">
        <v>9812</v>
      </c>
      <c r="D74" s="60">
        <v>69207850000161</v>
      </c>
      <c r="E74" s="62" t="s">
        <v>9813</v>
      </c>
      <c r="F74" s="76">
        <v>12565692676</v>
      </c>
      <c r="G74" s="67" t="s">
        <v>9973</v>
      </c>
      <c r="H74" s="62">
        <v>516220</v>
      </c>
      <c r="I74" s="70">
        <v>36</v>
      </c>
      <c r="J74" s="62" t="s">
        <v>9843</v>
      </c>
      <c r="K74" s="77">
        <v>1438.4</v>
      </c>
      <c r="L74" s="77">
        <v>3151.54</v>
      </c>
      <c r="M74" s="72" t="s">
        <v>9822</v>
      </c>
      <c r="N74" s="72" t="s">
        <v>9765</v>
      </c>
      <c r="O74" s="53" t="s">
        <v>9721</v>
      </c>
      <c r="P74" s="56">
        <v>36106</v>
      </c>
      <c r="Q74" s="73" t="s">
        <v>225</v>
      </c>
      <c r="R74" s="74" t="s">
        <v>9844</v>
      </c>
      <c r="S74" s="73">
        <v>44789</v>
      </c>
      <c r="T74">
        <f t="shared" si="3"/>
        <v>24</v>
      </c>
      <c r="U74" t="str">
        <f t="shared" si="4"/>
        <v>24-28</v>
      </c>
      <c r="V74" t="str">
        <f t="shared" si="5"/>
        <v>até 1.999</v>
      </c>
    </row>
    <row r="75" spans="1:22" ht="15.75" x14ac:dyDescent="0.25">
      <c r="A75" s="66">
        <v>154043</v>
      </c>
      <c r="B75" s="53" t="s">
        <v>9801</v>
      </c>
      <c r="C75" s="67" t="s">
        <v>9812</v>
      </c>
      <c r="D75" s="60">
        <v>69207850000161</v>
      </c>
      <c r="E75" s="62" t="s">
        <v>9813</v>
      </c>
      <c r="F75" s="76">
        <v>70342070622</v>
      </c>
      <c r="G75" s="67" t="s">
        <v>9974</v>
      </c>
      <c r="H75" s="62">
        <v>516220</v>
      </c>
      <c r="I75" s="70">
        <v>36</v>
      </c>
      <c r="J75" s="62" t="s">
        <v>9843</v>
      </c>
      <c r="K75" s="77">
        <v>1438.4</v>
      </c>
      <c r="L75" s="77">
        <v>3151.54</v>
      </c>
      <c r="M75" s="72" t="s">
        <v>9822</v>
      </c>
      <c r="N75" s="72" t="s">
        <v>9765</v>
      </c>
      <c r="O75" s="53" t="s">
        <v>9721</v>
      </c>
      <c r="P75" s="56">
        <v>37219</v>
      </c>
      <c r="Q75" s="57" t="s">
        <v>211</v>
      </c>
      <c r="R75" s="74" t="s">
        <v>9844</v>
      </c>
      <c r="S75" s="73">
        <v>44789</v>
      </c>
      <c r="T75">
        <f t="shared" si="3"/>
        <v>21</v>
      </c>
      <c r="U75" t="str">
        <f t="shared" si="4"/>
        <v>19-23</v>
      </c>
      <c r="V75" t="str">
        <f t="shared" si="5"/>
        <v>até 1.999</v>
      </c>
    </row>
    <row r="76" spans="1:22" ht="15.75" x14ac:dyDescent="0.25">
      <c r="A76" s="66">
        <v>154043</v>
      </c>
      <c r="B76" s="53" t="s">
        <v>9801</v>
      </c>
      <c r="C76" s="67" t="s">
        <v>9812</v>
      </c>
      <c r="D76" s="60">
        <v>69207850000161</v>
      </c>
      <c r="E76" s="62" t="s">
        <v>9813</v>
      </c>
      <c r="F76" s="76" t="s">
        <v>9975</v>
      </c>
      <c r="G76" s="79" t="s">
        <v>9976</v>
      </c>
      <c r="H76" s="62">
        <v>411005</v>
      </c>
      <c r="I76" s="70">
        <v>44</v>
      </c>
      <c r="J76" s="70" t="s">
        <v>9977</v>
      </c>
      <c r="K76" s="71">
        <v>1601.21</v>
      </c>
      <c r="L76" s="71">
        <v>3438.83</v>
      </c>
      <c r="M76" s="72" t="s">
        <v>9822</v>
      </c>
      <c r="N76" s="72" t="s">
        <v>9766</v>
      </c>
      <c r="O76" s="53" t="s">
        <v>9721</v>
      </c>
      <c r="P76" s="56">
        <v>25416</v>
      </c>
      <c r="Q76" s="57" t="s">
        <v>211</v>
      </c>
      <c r="R76" s="74" t="s">
        <v>9823</v>
      </c>
      <c r="S76" s="75">
        <v>44693</v>
      </c>
      <c r="T76">
        <f t="shared" si="3"/>
        <v>53</v>
      </c>
      <c r="U76" t="str">
        <f t="shared" si="4"/>
        <v>49-53</v>
      </c>
      <c r="V76" t="str">
        <f t="shared" si="5"/>
        <v>até 1.999</v>
      </c>
    </row>
    <row r="77" spans="1:22" ht="15.75" x14ac:dyDescent="0.25">
      <c r="A77" s="66">
        <v>154043</v>
      </c>
      <c r="B77" s="53" t="s">
        <v>9801</v>
      </c>
      <c r="C77" s="67" t="s">
        <v>9812</v>
      </c>
      <c r="D77" s="60">
        <v>69207850000161</v>
      </c>
      <c r="E77" s="62" t="s">
        <v>9813</v>
      </c>
      <c r="F77" s="65">
        <v>8391562603</v>
      </c>
      <c r="G77" s="74" t="s">
        <v>9978</v>
      </c>
      <c r="H77" s="62">
        <v>411005</v>
      </c>
      <c r="I77" s="74" t="s">
        <v>9839</v>
      </c>
      <c r="J77" s="74" t="s">
        <v>9979</v>
      </c>
      <c r="K77" s="77">
        <v>1601.21</v>
      </c>
      <c r="L77" s="71">
        <v>3438.83</v>
      </c>
      <c r="M77" s="72" t="s">
        <v>9822</v>
      </c>
      <c r="N77" s="72" t="s">
        <v>9765</v>
      </c>
      <c r="O77" s="53" t="s">
        <v>9721</v>
      </c>
      <c r="P77" s="56">
        <v>32611</v>
      </c>
      <c r="Q77" s="73" t="s">
        <v>225</v>
      </c>
      <c r="R77" s="74" t="s">
        <v>9823</v>
      </c>
      <c r="S77" s="75">
        <v>44887</v>
      </c>
      <c r="T77">
        <f t="shared" si="3"/>
        <v>33</v>
      </c>
      <c r="U77" t="str">
        <f t="shared" si="4"/>
        <v>29-33</v>
      </c>
      <c r="V77" t="str">
        <f t="shared" si="5"/>
        <v>até 1.999</v>
      </c>
    </row>
    <row r="78" spans="1:22" ht="15.75" x14ac:dyDescent="0.25">
      <c r="A78" s="66">
        <v>154043</v>
      </c>
      <c r="B78" s="53" t="s">
        <v>9801</v>
      </c>
      <c r="C78" s="67" t="s">
        <v>9812</v>
      </c>
      <c r="D78" s="60">
        <v>69207850000161</v>
      </c>
      <c r="E78" s="62" t="s">
        <v>9813</v>
      </c>
      <c r="F78" s="68" t="s">
        <v>9980</v>
      </c>
      <c r="G78" s="69" t="s">
        <v>9981</v>
      </c>
      <c r="H78" s="62">
        <v>818110</v>
      </c>
      <c r="I78" s="70">
        <v>44</v>
      </c>
      <c r="J78" s="70" t="s">
        <v>9982</v>
      </c>
      <c r="K78" s="77">
        <v>1636.46</v>
      </c>
      <c r="L78" s="71">
        <v>3567.38</v>
      </c>
      <c r="M78" s="72" t="s">
        <v>9822</v>
      </c>
      <c r="N78" s="72" t="s">
        <v>9765</v>
      </c>
      <c r="O78" s="53" t="s">
        <v>9721</v>
      </c>
      <c r="P78" s="56">
        <v>35071</v>
      </c>
      <c r="Q78" s="57" t="s">
        <v>211</v>
      </c>
      <c r="R78" s="74" t="s">
        <v>9826</v>
      </c>
      <c r="S78" s="75">
        <v>44655</v>
      </c>
      <c r="T78">
        <f t="shared" si="3"/>
        <v>26</v>
      </c>
      <c r="U78" t="str">
        <f t="shared" si="4"/>
        <v>24-28</v>
      </c>
      <c r="V78" t="str">
        <f t="shared" si="5"/>
        <v>até 1.999</v>
      </c>
    </row>
    <row r="79" spans="1:22" ht="15.75" x14ac:dyDescent="0.25">
      <c r="A79" s="66">
        <v>154043</v>
      </c>
      <c r="B79" s="53" t="s">
        <v>9801</v>
      </c>
      <c r="C79" s="67" t="s">
        <v>9812</v>
      </c>
      <c r="D79" s="60">
        <v>69207850000161</v>
      </c>
      <c r="E79" s="62" t="s">
        <v>9813</v>
      </c>
      <c r="F79" s="68" t="s">
        <v>9983</v>
      </c>
      <c r="G79" s="69" t="s">
        <v>9984</v>
      </c>
      <c r="H79" s="62">
        <v>354205</v>
      </c>
      <c r="I79" s="70">
        <v>44</v>
      </c>
      <c r="J79" s="70" t="s">
        <v>9867</v>
      </c>
      <c r="K79" s="71">
        <v>3532.59</v>
      </c>
      <c r="L79" s="71">
        <v>6846.84</v>
      </c>
      <c r="M79" s="72" t="s">
        <v>9841</v>
      </c>
      <c r="N79" s="72" t="s">
        <v>9765</v>
      </c>
      <c r="O79" s="53" t="s">
        <v>9721</v>
      </c>
      <c r="P79" s="56">
        <v>33175</v>
      </c>
      <c r="Q79" s="57" t="s">
        <v>211</v>
      </c>
      <c r="R79" s="74" t="s">
        <v>9868</v>
      </c>
      <c r="S79" s="75">
        <v>44641</v>
      </c>
      <c r="T79">
        <f t="shared" si="3"/>
        <v>32</v>
      </c>
      <c r="U79" t="str">
        <f t="shared" si="4"/>
        <v>29-33</v>
      </c>
      <c r="V79" t="str">
        <f t="shared" si="5"/>
        <v>2.000 a 3.999</v>
      </c>
    </row>
    <row r="80" spans="1:22" ht="15.75" x14ac:dyDescent="0.25">
      <c r="A80" s="66">
        <v>154043</v>
      </c>
      <c r="B80" s="53" t="s">
        <v>9801</v>
      </c>
      <c r="C80" s="67" t="s">
        <v>9812</v>
      </c>
      <c r="D80" s="60">
        <v>69207850000161</v>
      </c>
      <c r="E80" s="62" t="s">
        <v>9813</v>
      </c>
      <c r="F80" s="68" t="s">
        <v>9985</v>
      </c>
      <c r="G80" s="69" t="s">
        <v>9986</v>
      </c>
      <c r="H80" s="62">
        <v>354205</v>
      </c>
      <c r="I80" s="70">
        <v>44</v>
      </c>
      <c r="J80" s="70" t="s">
        <v>9867</v>
      </c>
      <c r="K80" s="71">
        <v>3532.59</v>
      </c>
      <c r="L80" s="71">
        <v>6846.84</v>
      </c>
      <c r="M80" s="72" t="s">
        <v>9841</v>
      </c>
      <c r="N80" s="72" t="s">
        <v>9765</v>
      </c>
      <c r="O80" s="53" t="s">
        <v>9721</v>
      </c>
      <c r="P80" s="56">
        <v>28888</v>
      </c>
      <c r="Q80" s="57" t="s">
        <v>211</v>
      </c>
      <c r="R80" s="74" t="s">
        <v>9868</v>
      </c>
      <c r="S80" s="75">
        <v>44641</v>
      </c>
      <c r="T80">
        <f t="shared" si="3"/>
        <v>43</v>
      </c>
      <c r="U80" t="str">
        <f t="shared" si="4"/>
        <v>39-43</v>
      </c>
      <c r="V80" t="str">
        <f t="shared" si="5"/>
        <v>2.000 a 3.999</v>
      </c>
    </row>
    <row r="81" spans="1:22" ht="15.75" x14ac:dyDescent="0.25">
      <c r="A81" s="66">
        <v>154043</v>
      </c>
      <c r="B81" s="53" t="s">
        <v>9801</v>
      </c>
      <c r="C81" s="67" t="s">
        <v>9812</v>
      </c>
      <c r="D81" s="60">
        <v>69207850000161</v>
      </c>
      <c r="E81" s="62" t="s">
        <v>9813</v>
      </c>
      <c r="F81" s="68" t="s">
        <v>9987</v>
      </c>
      <c r="G81" s="69" t="s">
        <v>9988</v>
      </c>
      <c r="H81" s="62">
        <v>371105</v>
      </c>
      <c r="I81" s="70">
        <v>40</v>
      </c>
      <c r="J81" s="70" t="s">
        <v>9989</v>
      </c>
      <c r="K81" s="71">
        <v>1620.12</v>
      </c>
      <c r="L81" s="71">
        <v>3472.2</v>
      </c>
      <c r="M81" s="72" t="s">
        <v>9822</v>
      </c>
      <c r="N81" s="72" t="s">
        <v>9765</v>
      </c>
      <c r="O81" s="53" t="s">
        <v>9722</v>
      </c>
      <c r="P81" s="56">
        <v>36198</v>
      </c>
      <c r="Q81" s="73" t="s">
        <v>225</v>
      </c>
      <c r="R81" s="74" t="s">
        <v>9837</v>
      </c>
      <c r="S81" s="75">
        <v>44655</v>
      </c>
      <c r="T81">
        <f t="shared" si="3"/>
        <v>23</v>
      </c>
      <c r="U81" t="str">
        <f t="shared" si="4"/>
        <v>19-23</v>
      </c>
      <c r="V81" t="str">
        <f t="shared" si="5"/>
        <v>até 1.999</v>
      </c>
    </row>
    <row r="82" spans="1:22" ht="15.75" x14ac:dyDescent="0.25">
      <c r="A82" s="66">
        <v>154043</v>
      </c>
      <c r="B82" s="53" t="s">
        <v>9801</v>
      </c>
      <c r="C82" s="67" t="s">
        <v>9812</v>
      </c>
      <c r="D82" s="60">
        <v>69207850000161</v>
      </c>
      <c r="E82" s="62" t="s">
        <v>9813</v>
      </c>
      <c r="F82" s="65">
        <v>2206917629</v>
      </c>
      <c r="G82" s="74" t="s">
        <v>9990</v>
      </c>
      <c r="H82" s="62">
        <v>411005</v>
      </c>
      <c r="I82" s="74" t="s">
        <v>9839</v>
      </c>
      <c r="J82" s="74" t="s">
        <v>9991</v>
      </c>
      <c r="K82" s="77">
        <v>1601.21</v>
      </c>
      <c r="L82" s="71">
        <v>3438.83</v>
      </c>
      <c r="M82" s="72" t="s">
        <v>9822</v>
      </c>
      <c r="N82" s="72" t="s">
        <v>9765</v>
      </c>
      <c r="O82" s="53" t="s">
        <v>9721</v>
      </c>
      <c r="P82" s="56">
        <v>36649</v>
      </c>
      <c r="Q82" s="57" t="s">
        <v>211</v>
      </c>
      <c r="R82" s="74" t="s">
        <v>9823</v>
      </c>
      <c r="S82" s="75">
        <v>44860</v>
      </c>
      <c r="T82">
        <f t="shared" si="3"/>
        <v>22</v>
      </c>
      <c r="U82" t="str">
        <f t="shared" si="4"/>
        <v>19-23</v>
      </c>
      <c r="V82" t="str">
        <f t="shared" si="5"/>
        <v>até 1.999</v>
      </c>
    </row>
    <row r="83" spans="1:22" ht="15.75" x14ac:dyDescent="0.25">
      <c r="A83" s="66">
        <v>154043</v>
      </c>
      <c r="B83" s="53" t="s">
        <v>9801</v>
      </c>
      <c r="C83" s="67" t="s">
        <v>9812</v>
      </c>
      <c r="D83" s="60">
        <v>69207850000161</v>
      </c>
      <c r="E83" s="62" t="s">
        <v>9813</v>
      </c>
      <c r="F83" s="76" t="s">
        <v>9992</v>
      </c>
      <c r="G83" s="79" t="s">
        <v>9993</v>
      </c>
      <c r="H83" s="62">
        <v>818110</v>
      </c>
      <c r="I83" s="70">
        <v>44</v>
      </c>
      <c r="J83" s="70" t="s">
        <v>9994</v>
      </c>
      <c r="K83" s="77">
        <v>1636.46</v>
      </c>
      <c r="L83" s="71">
        <v>3556.14</v>
      </c>
      <c r="M83" s="72" t="s">
        <v>9822</v>
      </c>
      <c r="N83" s="72" t="s">
        <v>9765</v>
      </c>
      <c r="O83" s="53" t="s">
        <v>9721</v>
      </c>
      <c r="P83" s="56">
        <v>35628</v>
      </c>
      <c r="Q83" s="73" t="s">
        <v>225</v>
      </c>
      <c r="R83" s="74" t="s">
        <v>9826</v>
      </c>
      <c r="S83" s="73" t="s">
        <v>9995</v>
      </c>
      <c r="T83">
        <f t="shared" si="3"/>
        <v>25</v>
      </c>
      <c r="U83" t="str">
        <f t="shared" si="4"/>
        <v>24-28</v>
      </c>
      <c r="V83" t="str">
        <f t="shared" si="5"/>
        <v>até 1.999</v>
      </c>
    </row>
    <row r="84" spans="1:22" ht="15.75" x14ac:dyDescent="0.25">
      <c r="A84" s="66">
        <v>154043</v>
      </c>
      <c r="B84" s="53" t="s">
        <v>9801</v>
      </c>
      <c r="C84" s="67" t="s">
        <v>9812</v>
      </c>
      <c r="D84" s="60">
        <v>69207850000161</v>
      </c>
      <c r="E84" s="62" t="s">
        <v>9813</v>
      </c>
      <c r="F84" s="65">
        <v>41661351808</v>
      </c>
      <c r="G84" s="74" t="s">
        <v>9996</v>
      </c>
      <c r="H84" s="62">
        <v>411005</v>
      </c>
      <c r="I84" s="74" t="s">
        <v>9839</v>
      </c>
      <c r="J84" s="74" t="s">
        <v>9997</v>
      </c>
      <c r="K84" s="77">
        <v>1601.21</v>
      </c>
      <c r="L84" s="71">
        <v>3438.83</v>
      </c>
      <c r="M84" s="72" t="s">
        <v>9822</v>
      </c>
      <c r="N84" s="72" t="s">
        <v>9765</v>
      </c>
      <c r="O84" s="53" t="s">
        <v>9722</v>
      </c>
      <c r="P84" s="56">
        <v>34728</v>
      </c>
      <c r="Q84" s="73" t="s">
        <v>225</v>
      </c>
      <c r="R84" s="74" t="s">
        <v>9823</v>
      </c>
      <c r="S84" s="75">
        <v>44839</v>
      </c>
      <c r="T84">
        <f t="shared" si="3"/>
        <v>27</v>
      </c>
      <c r="U84" t="str">
        <f t="shared" si="4"/>
        <v>24-28</v>
      </c>
      <c r="V84" t="str">
        <f t="shared" si="5"/>
        <v>até 1.999</v>
      </c>
    </row>
    <row r="85" spans="1:22" ht="15.75" x14ac:dyDescent="0.25">
      <c r="A85" s="66">
        <v>154043</v>
      </c>
      <c r="B85" s="53" t="s">
        <v>9801</v>
      </c>
      <c r="C85" s="67" t="s">
        <v>9812</v>
      </c>
      <c r="D85" s="60">
        <v>69207850000161</v>
      </c>
      <c r="E85" s="62" t="s">
        <v>9813</v>
      </c>
      <c r="F85" s="68" t="s">
        <v>9998</v>
      </c>
      <c r="G85" s="69" t="s">
        <v>9999</v>
      </c>
      <c r="H85" s="62">
        <v>261425</v>
      </c>
      <c r="I85" s="70">
        <v>22</v>
      </c>
      <c r="J85" s="70" t="s">
        <v>9832</v>
      </c>
      <c r="K85" s="71">
        <v>1682.4</v>
      </c>
      <c r="L85" s="71">
        <v>3582.1</v>
      </c>
      <c r="M85" s="72" t="s">
        <v>9822</v>
      </c>
      <c r="N85" s="72" t="s">
        <v>9766</v>
      </c>
      <c r="O85" s="53" t="s">
        <v>9722</v>
      </c>
      <c r="P85" s="56">
        <v>35591</v>
      </c>
      <c r="Q85" s="73" t="s">
        <v>225</v>
      </c>
      <c r="R85" s="74" t="s">
        <v>9833</v>
      </c>
      <c r="S85" s="75">
        <v>44641</v>
      </c>
      <c r="T85">
        <f t="shared" si="3"/>
        <v>25</v>
      </c>
      <c r="U85" t="str">
        <f t="shared" si="4"/>
        <v>24-28</v>
      </c>
      <c r="V85" t="str">
        <f t="shared" si="5"/>
        <v>até 1.999</v>
      </c>
    </row>
    <row r="86" spans="1:22" ht="15.75" x14ac:dyDescent="0.25">
      <c r="A86" s="66">
        <v>154043</v>
      </c>
      <c r="B86" s="53" t="s">
        <v>9801</v>
      </c>
      <c r="C86" s="67" t="s">
        <v>9812</v>
      </c>
      <c r="D86" s="60">
        <v>69207850000161</v>
      </c>
      <c r="E86" s="62" t="s">
        <v>9813</v>
      </c>
      <c r="F86" s="76" t="s">
        <v>10000</v>
      </c>
      <c r="G86" s="79" t="s">
        <v>10001</v>
      </c>
      <c r="H86" s="62">
        <v>411005</v>
      </c>
      <c r="I86" s="70">
        <v>44</v>
      </c>
      <c r="J86" s="70" t="s">
        <v>9825</v>
      </c>
      <c r="K86" s="71">
        <v>1601.21</v>
      </c>
      <c r="L86" s="71">
        <v>3438.83</v>
      </c>
      <c r="M86" s="72" t="s">
        <v>9822</v>
      </c>
      <c r="N86" s="72" t="s">
        <v>9766</v>
      </c>
      <c r="O86" s="53" t="s">
        <v>9721</v>
      </c>
      <c r="P86" s="56">
        <v>30709</v>
      </c>
      <c r="Q86" s="73" t="s">
        <v>225</v>
      </c>
      <c r="R86" s="74" t="s">
        <v>9823</v>
      </c>
      <c r="S86" s="75">
        <v>44693</v>
      </c>
      <c r="T86">
        <f t="shared" si="3"/>
        <v>38</v>
      </c>
      <c r="U86" t="str">
        <f t="shared" si="4"/>
        <v>34-38</v>
      </c>
      <c r="V86" t="str">
        <f t="shared" si="5"/>
        <v>até 1.999</v>
      </c>
    </row>
    <row r="87" spans="1:22" ht="15.75" x14ac:dyDescent="0.25">
      <c r="A87" s="66">
        <v>154043</v>
      </c>
      <c r="B87" s="53" t="s">
        <v>9801</v>
      </c>
      <c r="C87" s="67" t="s">
        <v>9812</v>
      </c>
      <c r="D87" s="60">
        <v>69207850000161</v>
      </c>
      <c r="E87" s="62" t="s">
        <v>9813</v>
      </c>
      <c r="F87" s="76" t="s">
        <v>10002</v>
      </c>
      <c r="G87" s="79" t="s">
        <v>10003</v>
      </c>
      <c r="H87" s="62">
        <v>414105</v>
      </c>
      <c r="I87" s="70">
        <v>44</v>
      </c>
      <c r="J87" s="70" t="s">
        <v>9882</v>
      </c>
      <c r="K87" s="71">
        <v>1530.76</v>
      </c>
      <c r="L87" s="71">
        <v>3314.51</v>
      </c>
      <c r="M87" s="72" t="s">
        <v>9822</v>
      </c>
      <c r="N87" s="72" t="s">
        <v>9765</v>
      </c>
      <c r="O87" s="53" t="s">
        <v>9722</v>
      </c>
      <c r="P87" s="56">
        <v>31455</v>
      </c>
      <c r="Q87" s="57" t="s">
        <v>211</v>
      </c>
      <c r="R87" s="74" t="s">
        <v>15</v>
      </c>
      <c r="S87" s="73" t="s">
        <v>9995</v>
      </c>
      <c r="T87">
        <f t="shared" si="3"/>
        <v>36</v>
      </c>
      <c r="U87" t="str">
        <f t="shared" si="4"/>
        <v>34-38</v>
      </c>
      <c r="V87" t="str">
        <f t="shared" si="5"/>
        <v>até 1.999</v>
      </c>
    </row>
    <row r="88" spans="1:22" ht="15.75" x14ac:dyDescent="0.25">
      <c r="A88" s="66">
        <v>154043</v>
      </c>
      <c r="B88" s="53" t="s">
        <v>9801</v>
      </c>
      <c r="C88" s="67" t="s">
        <v>9812</v>
      </c>
      <c r="D88" s="60">
        <v>69207850000161</v>
      </c>
      <c r="E88" s="62" t="s">
        <v>9813</v>
      </c>
      <c r="F88" s="68" t="s">
        <v>10004</v>
      </c>
      <c r="G88" s="69" t="s">
        <v>10005</v>
      </c>
      <c r="H88" s="62">
        <v>516220</v>
      </c>
      <c r="I88" s="70">
        <v>36</v>
      </c>
      <c r="J88" s="70" t="s">
        <v>9878</v>
      </c>
      <c r="K88" s="77">
        <v>1438.4</v>
      </c>
      <c r="L88" s="71">
        <v>3151.54</v>
      </c>
      <c r="M88" s="72" t="s">
        <v>9822</v>
      </c>
      <c r="N88" s="72" t="s">
        <v>9766</v>
      </c>
      <c r="O88" s="53" t="s">
        <v>9721</v>
      </c>
      <c r="P88" s="56">
        <v>35619</v>
      </c>
      <c r="Q88" s="73" t="s">
        <v>225</v>
      </c>
      <c r="R88" s="74" t="s">
        <v>9844</v>
      </c>
      <c r="S88" s="75">
        <v>44655</v>
      </c>
      <c r="T88">
        <f t="shared" si="3"/>
        <v>25</v>
      </c>
      <c r="U88" t="str">
        <f t="shared" si="4"/>
        <v>24-28</v>
      </c>
      <c r="V88" t="str">
        <f t="shared" si="5"/>
        <v>até 1.999</v>
      </c>
    </row>
    <row r="89" spans="1:22" ht="15.75" x14ac:dyDescent="0.25">
      <c r="A89" s="66">
        <v>154043</v>
      </c>
      <c r="B89" s="53" t="s">
        <v>9801</v>
      </c>
      <c r="C89" s="67" t="s">
        <v>9812</v>
      </c>
      <c r="D89" s="60">
        <v>69207850000161</v>
      </c>
      <c r="E89" s="62" t="s">
        <v>9813</v>
      </c>
      <c r="F89" s="68" t="s">
        <v>10006</v>
      </c>
      <c r="G89" s="69" t="s">
        <v>10007</v>
      </c>
      <c r="H89" s="62">
        <v>411005</v>
      </c>
      <c r="I89" s="70">
        <v>44</v>
      </c>
      <c r="J89" s="70" t="s">
        <v>10008</v>
      </c>
      <c r="K89" s="71">
        <v>1601.21</v>
      </c>
      <c r="L89" s="71">
        <v>3438.83</v>
      </c>
      <c r="M89" s="72" t="s">
        <v>9822</v>
      </c>
      <c r="N89" s="72" t="s">
        <v>9765</v>
      </c>
      <c r="O89" s="53" t="s">
        <v>9722</v>
      </c>
      <c r="P89" s="56">
        <v>36908</v>
      </c>
      <c r="Q89" s="73" t="s">
        <v>225</v>
      </c>
      <c r="R89" s="74" t="s">
        <v>9823</v>
      </c>
      <c r="S89" s="75">
        <v>44655</v>
      </c>
      <c r="T89">
        <f t="shared" si="3"/>
        <v>21</v>
      </c>
      <c r="U89" t="str">
        <f t="shared" si="4"/>
        <v>19-23</v>
      </c>
      <c r="V89" t="str">
        <f t="shared" si="5"/>
        <v>até 1.999</v>
      </c>
    </row>
    <row r="90" spans="1:22" ht="15.75" x14ac:dyDescent="0.25">
      <c r="A90" s="66">
        <v>154043</v>
      </c>
      <c r="B90" s="53" t="s">
        <v>9801</v>
      </c>
      <c r="C90" s="67" t="s">
        <v>9812</v>
      </c>
      <c r="D90" s="60">
        <v>69207850000161</v>
      </c>
      <c r="E90" s="62" t="s">
        <v>9813</v>
      </c>
      <c r="F90" s="76">
        <v>1910005665</v>
      </c>
      <c r="G90" s="67" t="s">
        <v>10009</v>
      </c>
      <c r="H90" s="62">
        <v>516220</v>
      </c>
      <c r="I90" s="70">
        <v>36</v>
      </c>
      <c r="J90" s="62" t="s">
        <v>9843</v>
      </c>
      <c r="K90" s="77">
        <v>1438.4</v>
      </c>
      <c r="L90" s="77">
        <v>3151.54</v>
      </c>
      <c r="M90" s="72" t="s">
        <v>9822</v>
      </c>
      <c r="N90" s="72" t="s">
        <v>9765</v>
      </c>
      <c r="O90" s="53" t="s">
        <v>9721</v>
      </c>
      <c r="P90" s="56">
        <v>37538</v>
      </c>
      <c r="Q90" s="57" t="s">
        <v>211</v>
      </c>
      <c r="R90" s="74" t="s">
        <v>9844</v>
      </c>
      <c r="S90" s="73">
        <v>44795</v>
      </c>
      <c r="T90">
        <f t="shared" si="3"/>
        <v>20</v>
      </c>
      <c r="U90" t="str">
        <f t="shared" si="4"/>
        <v>19-23</v>
      </c>
      <c r="V90" t="str">
        <f t="shared" si="5"/>
        <v>até 1.999</v>
      </c>
    </row>
    <row r="91" spans="1:22" ht="15.75" x14ac:dyDescent="0.25">
      <c r="A91" s="66">
        <v>154043</v>
      </c>
      <c r="B91" s="53" t="s">
        <v>9801</v>
      </c>
      <c r="C91" s="67" t="s">
        <v>9812</v>
      </c>
      <c r="D91" s="60">
        <v>69207850000161</v>
      </c>
      <c r="E91" s="62" t="s">
        <v>9813</v>
      </c>
      <c r="F91" s="68" t="s">
        <v>10010</v>
      </c>
      <c r="G91" s="69" t="s">
        <v>10011</v>
      </c>
      <c r="H91" s="62">
        <v>411005</v>
      </c>
      <c r="I91" s="70">
        <v>44</v>
      </c>
      <c r="J91" s="70" t="s">
        <v>9950</v>
      </c>
      <c r="K91" s="71">
        <v>1601.21</v>
      </c>
      <c r="L91" s="71">
        <v>3438.83</v>
      </c>
      <c r="M91" s="72" t="s">
        <v>9822</v>
      </c>
      <c r="N91" s="72" t="s">
        <v>9766</v>
      </c>
      <c r="O91" s="53" t="s">
        <v>9722</v>
      </c>
      <c r="P91" s="56">
        <v>33851</v>
      </c>
      <c r="Q91" s="73" t="s">
        <v>225</v>
      </c>
      <c r="R91" s="74" t="s">
        <v>9823</v>
      </c>
      <c r="S91" s="75">
        <v>44641</v>
      </c>
      <c r="T91">
        <f t="shared" si="3"/>
        <v>30</v>
      </c>
      <c r="U91" t="str">
        <f t="shared" si="4"/>
        <v>29-33</v>
      </c>
      <c r="V91" t="str">
        <f t="shared" si="5"/>
        <v>até 1.999</v>
      </c>
    </row>
    <row r="92" spans="1:22" ht="15.75" x14ac:dyDescent="0.25">
      <c r="A92" s="66">
        <v>154043</v>
      </c>
      <c r="B92" s="53" t="s">
        <v>9801</v>
      </c>
      <c r="C92" s="67" t="s">
        <v>9812</v>
      </c>
      <c r="D92" s="60">
        <v>69207850000161</v>
      </c>
      <c r="E92" s="62" t="s">
        <v>9813</v>
      </c>
      <c r="F92" s="65">
        <v>84729643615</v>
      </c>
      <c r="G92" s="74" t="s">
        <v>10012</v>
      </c>
      <c r="H92" s="62">
        <v>414105</v>
      </c>
      <c r="I92" s="74" t="s">
        <v>9839</v>
      </c>
      <c r="J92" s="74" t="s">
        <v>10013</v>
      </c>
      <c r="K92" s="71">
        <v>1530.7580399999999</v>
      </c>
      <c r="L92" s="71">
        <v>3314.51</v>
      </c>
      <c r="M92" s="72" t="s">
        <v>9822</v>
      </c>
      <c r="N92" s="72" t="s">
        <v>9765</v>
      </c>
      <c r="O92" s="53" t="s">
        <v>9722</v>
      </c>
      <c r="P92" s="56">
        <v>27052</v>
      </c>
      <c r="Q92" s="73" t="s">
        <v>225</v>
      </c>
      <c r="R92" s="74" t="s">
        <v>15</v>
      </c>
      <c r="S92" s="75">
        <v>44805</v>
      </c>
      <c r="T92">
        <f t="shared" si="3"/>
        <v>48</v>
      </c>
      <c r="U92" t="str">
        <f t="shared" si="4"/>
        <v>44-48</v>
      </c>
      <c r="V92" t="str">
        <f t="shared" si="5"/>
        <v>até 1.999</v>
      </c>
    </row>
    <row r="93" spans="1:22" ht="15.75" x14ac:dyDescent="0.25">
      <c r="A93" s="66">
        <v>154043</v>
      </c>
      <c r="B93" s="53" t="s">
        <v>9801</v>
      </c>
      <c r="C93" s="67" t="s">
        <v>9812</v>
      </c>
      <c r="D93" s="60">
        <v>69207850000161</v>
      </c>
      <c r="E93" s="62" t="s">
        <v>9813</v>
      </c>
      <c r="F93" s="76">
        <v>9498617660</v>
      </c>
      <c r="G93" s="67" t="s">
        <v>10014</v>
      </c>
      <c r="H93" s="62">
        <v>818110</v>
      </c>
      <c r="I93" s="70">
        <v>44</v>
      </c>
      <c r="J93" s="62" t="s">
        <v>10015</v>
      </c>
      <c r="K93" s="77">
        <v>1636.46</v>
      </c>
      <c r="L93" s="77">
        <v>3567.38</v>
      </c>
      <c r="M93" s="72" t="s">
        <v>9822</v>
      </c>
      <c r="N93" s="72" t="s">
        <v>9765</v>
      </c>
      <c r="O93" s="53" t="s">
        <v>9721</v>
      </c>
      <c r="P93" s="56">
        <v>35406</v>
      </c>
      <c r="Q93" s="57" t="s">
        <v>211</v>
      </c>
      <c r="R93" s="74" t="s">
        <v>9826</v>
      </c>
      <c r="S93" s="73">
        <v>44789</v>
      </c>
      <c r="T93">
        <f t="shared" si="3"/>
        <v>26</v>
      </c>
      <c r="U93" t="str">
        <f t="shared" si="4"/>
        <v>24-28</v>
      </c>
      <c r="V93" t="str">
        <f t="shared" si="5"/>
        <v>até 1.999</v>
      </c>
    </row>
    <row r="94" spans="1:22" ht="15.75" x14ac:dyDescent="0.25">
      <c r="A94" s="66">
        <v>154043</v>
      </c>
      <c r="B94" s="53" t="s">
        <v>9801</v>
      </c>
      <c r="C94" s="67" t="s">
        <v>9812</v>
      </c>
      <c r="D94" s="60">
        <v>69207850000161</v>
      </c>
      <c r="E94" s="62" t="s">
        <v>9813</v>
      </c>
      <c r="F94" s="65">
        <v>12899601601</v>
      </c>
      <c r="G94" s="74" t="s">
        <v>10016</v>
      </c>
      <c r="H94" s="62">
        <v>783220</v>
      </c>
      <c r="I94" s="74" t="s">
        <v>9839</v>
      </c>
      <c r="J94" s="74" t="s">
        <v>9906</v>
      </c>
      <c r="K94" s="71">
        <v>1212</v>
      </c>
      <c r="L94" s="71">
        <v>3091.53</v>
      </c>
      <c r="M94" s="72" t="s">
        <v>9858</v>
      </c>
      <c r="N94" s="72" t="s">
        <v>9765</v>
      </c>
      <c r="O94" s="53" t="s">
        <v>9722</v>
      </c>
      <c r="P94" s="56">
        <v>37782</v>
      </c>
      <c r="Q94" s="57" t="s">
        <v>211</v>
      </c>
      <c r="R94" s="73" t="s">
        <v>9883</v>
      </c>
      <c r="S94" s="75">
        <v>44872</v>
      </c>
      <c r="T94">
        <f t="shared" si="3"/>
        <v>19</v>
      </c>
      <c r="U94" t="str">
        <f t="shared" si="4"/>
        <v>19-23</v>
      </c>
      <c r="V94" t="str">
        <f t="shared" si="5"/>
        <v>até 1.999</v>
      </c>
    </row>
    <row r="95" spans="1:22" ht="15.75" x14ac:dyDescent="0.25">
      <c r="A95" s="66">
        <v>154043</v>
      </c>
      <c r="B95" s="53" t="s">
        <v>9801</v>
      </c>
      <c r="C95" s="67" t="s">
        <v>9812</v>
      </c>
      <c r="D95" s="60">
        <v>69207850000161</v>
      </c>
      <c r="E95" s="62" t="s">
        <v>9813</v>
      </c>
      <c r="F95" s="76">
        <v>96712945291</v>
      </c>
      <c r="G95" s="67" t="s">
        <v>10017</v>
      </c>
      <c r="H95" s="62">
        <v>516220</v>
      </c>
      <c r="I95" s="70">
        <v>36</v>
      </c>
      <c r="J95" s="62" t="s">
        <v>9843</v>
      </c>
      <c r="K95" s="77">
        <v>1438.4</v>
      </c>
      <c r="L95" s="77">
        <v>3151.54</v>
      </c>
      <c r="M95" s="72" t="s">
        <v>9822</v>
      </c>
      <c r="N95" s="72" t="s">
        <v>9765</v>
      </c>
      <c r="O95" s="53" t="s">
        <v>9721</v>
      </c>
      <c r="P95" s="56">
        <v>31863</v>
      </c>
      <c r="Q95" s="57" t="s">
        <v>211</v>
      </c>
      <c r="R95" s="74" t="s">
        <v>9844</v>
      </c>
      <c r="S95" s="73">
        <v>44789</v>
      </c>
      <c r="T95">
        <f t="shared" si="3"/>
        <v>35</v>
      </c>
      <c r="U95" t="str">
        <f t="shared" si="4"/>
        <v>34-38</v>
      </c>
      <c r="V95" t="str">
        <f t="shared" si="5"/>
        <v>até 1.999</v>
      </c>
    </row>
    <row r="96" spans="1:22" ht="15.75" x14ac:dyDescent="0.25">
      <c r="A96" s="66">
        <v>154043</v>
      </c>
      <c r="B96" s="53" t="s">
        <v>9801</v>
      </c>
      <c r="C96" s="67" t="s">
        <v>9812</v>
      </c>
      <c r="D96" s="60">
        <v>69207850000161</v>
      </c>
      <c r="E96" s="62" t="s">
        <v>9813</v>
      </c>
      <c r="F96" s="68" t="s">
        <v>10018</v>
      </c>
      <c r="G96" s="69" t="s">
        <v>10019</v>
      </c>
      <c r="H96" s="62">
        <v>371105</v>
      </c>
      <c r="I96" s="70">
        <v>40</v>
      </c>
      <c r="J96" s="70" t="s">
        <v>10020</v>
      </c>
      <c r="K96" s="71">
        <v>1663.07</v>
      </c>
      <c r="L96" s="71">
        <v>3566.73</v>
      </c>
      <c r="M96" s="72" t="s">
        <v>9822</v>
      </c>
      <c r="N96" s="72" t="s">
        <v>9765</v>
      </c>
      <c r="O96" s="53" t="s">
        <v>9721</v>
      </c>
      <c r="P96" s="56">
        <v>37347</v>
      </c>
      <c r="Q96" s="73" t="s">
        <v>225</v>
      </c>
      <c r="R96" s="74" t="s">
        <v>9837</v>
      </c>
      <c r="S96" s="75">
        <v>44655</v>
      </c>
      <c r="T96">
        <f t="shared" si="3"/>
        <v>20</v>
      </c>
      <c r="U96" t="str">
        <f t="shared" si="4"/>
        <v>19-23</v>
      </c>
      <c r="V96" t="str">
        <f t="shared" si="5"/>
        <v>até 1.999</v>
      </c>
    </row>
    <row r="97" spans="1:22" ht="15.75" x14ac:dyDescent="0.25">
      <c r="A97" s="66">
        <v>154043</v>
      </c>
      <c r="B97" s="53" t="s">
        <v>9801</v>
      </c>
      <c r="C97" s="67" t="s">
        <v>9812</v>
      </c>
      <c r="D97" s="60">
        <v>69207850000161</v>
      </c>
      <c r="E97" s="62" t="s">
        <v>9813</v>
      </c>
      <c r="F97" s="76" t="s">
        <v>10021</v>
      </c>
      <c r="G97" s="81" t="s">
        <v>10022</v>
      </c>
      <c r="H97" s="62">
        <v>411005</v>
      </c>
      <c r="I97" s="70">
        <v>44</v>
      </c>
      <c r="J97" s="70" t="s">
        <v>9870</v>
      </c>
      <c r="K97" s="71">
        <v>1601.21</v>
      </c>
      <c r="L97" s="71">
        <v>3438.83</v>
      </c>
      <c r="M97" s="72" t="s">
        <v>9822</v>
      </c>
      <c r="N97" s="72" t="s">
        <v>9765</v>
      </c>
      <c r="O97" s="53" t="s">
        <v>9721</v>
      </c>
      <c r="P97" s="56">
        <v>36774</v>
      </c>
      <c r="Q97" s="57" t="s">
        <v>211</v>
      </c>
      <c r="R97" s="74" t="s">
        <v>9823</v>
      </c>
      <c r="S97" s="75">
        <v>44683</v>
      </c>
      <c r="T97">
        <f t="shared" si="3"/>
        <v>22</v>
      </c>
      <c r="U97" t="str">
        <f t="shared" si="4"/>
        <v>19-23</v>
      </c>
      <c r="V97" t="str">
        <f t="shared" si="5"/>
        <v>até 1.999</v>
      </c>
    </row>
    <row r="98" spans="1:22" ht="15.75" x14ac:dyDescent="0.25">
      <c r="A98" s="66">
        <v>154043</v>
      </c>
      <c r="B98" s="53" t="s">
        <v>9801</v>
      </c>
      <c r="C98" s="67" t="s">
        <v>9812</v>
      </c>
      <c r="D98" s="60">
        <v>69207850000161</v>
      </c>
      <c r="E98" s="62" t="s">
        <v>9813</v>
      </c>
      <c r="F98" s="68" t="s">
        <v>10023</v>
      </c>
      <c r="G98" s="69" t="s">
        <v>10024</v>
      </c>
      <c r="H98" s="62">
        <v>411005</v>
      </c>
      <c r="I98" s="70">
        <v>44</v>
      </c>
      <c r="J98" s="70" t="s">
        <v>10025</v>
      </c>
      <c r="K98" s="71">
        <v>1679.49</v>
      </c>
      <c r="L98" s="71">
        <v>3596.11</v>
      </c>
      <c r="M98" s="72" t="s">
        <v>9822</v>
      </c>
      <c r="N98" s="72" t="s">
        <v>9765</v>
      </c>
      <c r="O98" s="53" t="s">
        <v>9721</v>
      </c>
      <c r="P98" s="56">
        <v>36818</v>
      </c>
      <c r="Q98" s="73" t="s">
        <v>225</v>
      </c>
      <c r="R98" s="74" t="s">
        <v>9823</v>
      </c>
      <c r="S98" s="75">
        <v>44641</v>
      </c>
      <c r="T98">
        <f t="shared" si="3"/>
        <v>22</v>
      </c>
      <c r="U98" t="str">
        <f t="shared" si="4"/>
        <v>19-23</v>
      </c>
      <c r="V98" t="str">
        <f t="shared" si="5"/>
        <v>até 1.999</v>
      </c>
    </row>
    <row r="99" spans="1:22" ht="15.75" x14ac:dyDescent="0.25">
      <c r="A99" s="66">
        <v>154043</v>
      </c>
      <c r="B99" s="53" t="s">
        <v>9801</v>
      </c>
      <c r="C99" s="67" t="s">
        <v>9812</v>
      </c>
      <c r="D99" s="60">
        <v>69207850000161</v>
      </c>
      <c r="E99" s="62" t="s">
        <v>9813</v>
      </c>
      <c r="F99" s="68" t="s">
        <v>10026</v>
      </c>
      <c r="G99" s="69" t="s">
        <v>10027</v>
      </c>
      <c r="H99" s="62">
        <v>411005</v>
      </c>
      <c r="I99" s="70">
        <v>22</v>
      </c>
      <c r="J99" s="70" t="s">
        <v>10028</v>
      </c>
      <c r="K99" s="71">
        <v>1601.21</v>
      </c>
      <c r="L99" s="71">
        <v>3438.83</v>
      </c>
      <c r="M99" s="72" t="s">
        <v>9822</v>
      </c>
      <c r="N99" s="72" t="s">
        <v>9765</v>
      </c>
      <c r="O99" s="53" t="s">
        <v>9721</v>
      </c>
      <c r="P99" s="56">
        <v>32051</v>
      </c>
      <c r="Q99" s="73" t="s">
        <v>225</v>
      </c>
      <c r="R99" s="74" t="s">
        <v>9823</v>
      </c>
      <c r="S99" s="75">
        <v>44655</v>
      </c>
      <c r="T99">
        <f t="shared" si="3"/>
        <v>35</v>
      </c>
      <c r="U99" t="str">
        <f t="shared" si="4"/>
        <v>34-38</v>
      </c>
      <c r="V99" t="str">
        <f t="shared" si="5"/>
        <v>até 1.999</v>
      </c>
    </row>
    <row r="100" spans="1:22" ht="15.75" x14ac:dyDescent="0.25">
      <c r="A100" s="66">
        <v>154043</v>
      </c>
      <c r="B100" s="53" t="s">
        <v>9801</v>
      </c>
      <c r="C100" s="67" t="s">
        <v>9812</v>
      </c>
      <c r="D100" s="60">
        <v>69207850000161</v>
      </c>
      <c r="E100" s="62" t="s">
        <v>9813</v>
      </c>
      <c r="F100" s="76">
        <v>70603363113</v>
      </c>
      <c r="G100" s="67" t="s">
        <v>10029</v>
      </c>
      <c r="H100" s="62">
        <v>411005</v>
      </c>
      <c r="I100" s="70">
        <v>44</v>
      </c>
      <c r="J100" s="62" t="s">
        <v>10030</v>
      </c>
      <c r="K100" s="77">
        <v>1601.21</v>
      </c>
      <c r="L100" s="77">
        <v>3438.83</v>
      </c>
      <c r="M100" s="72" t="s">
        <v>9822</v>
      </c>
      <c r="N100" s="72" t="s">
        <v>9766</v>
      </c>
      <c r="O100" s="53" t="s">
        <v>9721</v>
      </c>
      <c r="P100" s="56">
        <v>36314</v>
      </c>
      <c r="Q100" s="73" t="s">
        <v>225</v>
      </c>
      <c r="R100" s="74" t="s">
        <v>9823</v>
      </c>
      <c r="S100" s="73">
        <v>44753</v>
      </c>
      <c r="T100">
        <f t="shared" si="3"/>
        <v>23</v>
      </c>
      <c r="U100" t="str">
        <f t="shared" si="4"/>
        <v>19-23</v>
      </c>
      <c r="V100" t="str">
        <f t="shared" si="5"/>
        <v>até 1.999</v>
      </c>
    </row>
    <row r="101" spans="1:22" ht="15.75" x14ac:dyDescent="0.25">
      <c r="A101" s="66">
        <v>154043</v>
      </c>
      <c r="B101" s="53" t="s">
        <v>9801</v>
      </c>
      <c r="C101" s="67" t="s">
        <v>9812</v>
      </c>
      <c r="D101" s="60">
        <v>69207850000161</v>
      </c>
      <c r="E101" s="62" t="s">
        <v>9813</v>
      </c>
      <c r="F101" s="68" t="s">
        <v>10031</v>
      </c>
      <c r="G101" s="69" t="s">
        <v>10032</v>
      </c>
      <c r="H101" s="62">
        <v>253115</v>
      </c>
      <c r="I101" s="70">
        <v>44</v>
      </c>
      <c r="J101" s="70" t="s">
        <v>9816</v>
      </c>
      <c r="K101" s="71">
        <v>1912.72</v>
      </c>
      <c r="L101" s="71">
        <v>3988.5</v>
      </c>
      <c r="M101" s="72" t="s">
        <v>9817</v>
      </c>
      <c r="N101" s="72" t="s">
        <v>9766</v>
      </c>
      <c r="O101" s="53" t="s">
        <v>9721</v>
      </c>
      <c r="P101" s="56">
        <v>31205</v>
      </c>
      <c r="Q101" s="57" t="s">
        <v>335</v>
      </c>
      <c r="R101" s="74" t="s">
        <v>10033</v>
      </c>
      <c r="S101" s="75">
        <v>44641</v>
      </c>
      <c r="T101">
        <f t="shared" si="3"/>
        <v>37</v>
      </c>
      <c r="U101" t="str">
        <f t="shared" si="4"/>
        <v>34-38</v>
      </c>
      <c r="V101" t="str">
        <f t="shared" si="5"/>
        <v>até 1.999</v>
      </c>
    </row>
    <row r="102" spans="1:22" ht="15.75" x14ac:dyDescent="0.25">
      <c r="A102" s="66">
        <v>154043</v>
      </c>
      <c r="B102" s="53" t="s">
        <v>9801</v>
      </c>
      <c r="C102" s="67" t="s">
        <v>9812</v>
      </c>
      <c r="D102" s="60">
        <v>69207850000161</v>
      </c>
      <c r="E102" s="62" t="s">
        <v>9813</v>
      </c>
      <c r="F102" s="76">
        <v>86711709691</v>
      </c>
      <c r="G102" s="67" t="s">
        <v>10034</v>
      </c>
      <c r="H102" s="62">
        <v>516220</v>
      </c>
      <c r="I102" s="70">
        <v>36</v>
      </c>
      <c r="J102" s="62" t="s">
        <v>9843</v>
      </c>
      <c r="K102" s="77">
        <v>1438.4</v>
      </c>
      <c r="L102" s="77">
        <v>3151.54</v>
      </c>
      <c r="M102" s="72" t="s">
        <v>9822</v>
      </c>
      <c r="N102" s="72" t="s">
        <v>9765</v>
      </c>
      <c r="O102" s="53" t="s">
        <v>9721</v>
      </c>
      <c r="P102" s="56">
        <v>25244</v>
      </c>
      <c r="Q102" s="73" t="s">
        <v>225</v>
      </c>
      <c r="R102" s="74" t="s">
        <v>9844</v>
      </c>
      <c r="S102" s="73">
        <v>44789</v>
      </c>
      <c r="T102">
        <f t="shared" si="3"/>
        <v>53</v>
      </c>
      <c r="U102" t="str">
        <f t="shared" si="4"/>
        <v>49-53</v>
      </c>
      <c r="V102" t="str">
        <f t="shared" si="5"/>
        <v>até 1.999</v>
      </c>
    </row>
    <row r="103" spans="1:22" ht="15.75" x14ac:dyDescent="0.25">
      <c r="A103" s="66">
        <v>154043</v>
      </c>
      <c r="B103" s="53" t="s">
        <v>9801</v>
      </c>
      <c r="C103" s="67" t="s">
        <v>9812</v>
      </c>
      <c r="D103" s="60">
        <v>69207850000161</v>
      </c>
      <c r="E103" s="62" t="s">
        <v>9813</v>
      </c>
      <c r="F103" s="65">
        <v>12206744600</v>
      </c>
      <c r="G103" s="74" t="s">
        <v>10035</v>
      </c>
      <c r="H103" s="62">
        <v>622020</v>
      </c>
      <c r="I103" s="70">
        <v>44</v>
      </c>
      <c r="J103" s="70" t="s">
        <v>9857</v>
      </c>
      <c r="K103" s="71">
        <v>1719.848422</v>
      </c>
      <c r="L103" s="71">
        <v>3757.11</v>
      </c>
      <c r="M103" s="72" t="s">
        <v>9822</v>
      </c>
      <c r="N103" s="72" t="s">
        <v>11693</v>
      </c>
      <c r="O103" s="53" t="s">
        <v>9722</v>
      </c>
      <c r="P103" s="56">
        <v>33839</v>
      </c>
      <c r="Q103" s="73" t="s">
        <v>225</v>
      </c>
      <c r="R103" s="74" t="s">
        <v>9859</v>
      </c>
      <c r="S103" s="75">
        <v>44886</v>
      </c>
      <c r="T103">
        <f t="shared" si="3"/>
        <v>30</v>
      </c>
      <c r="U103" t="str">
        <f t="shared" si="4"/>
        <v>29-33</v>
      </c>
      <c r="V103" t="str">
        <f t="shared" si="5"/>
        <v>até 1.999</v>
      </c>
    </row>
    <row r="104" spans="1:22" ht="15.75" x14ac:dyDescent="0.25">
      <c r="A104" s="66">
        <v>154043</v>
      </c>
      <c r="B104" s="53" t="s">
        <v>9801</v>
      </c>
      <c r="C104" s="67" t="s">
        <v>9812</v>
      </c>
      <c r="D104" s="60">
        <v>69207850000161</v>
      </c>
      <c r="E104" s="62" t="s">
        <v>9813</v>
      </c>
      <c r="F104" s="76">
        <v>10776801635</v>
      </c>
      <c r="G104" s="67" t="s">
        <v>10036</v>
      </c>
      <c r="H104" s="62">
        <v>411005</v>
      </c>
      <c r="I104" s="70">
        <v>44</v>
      </c>
      <c r="J104" s="62" t="s">
        <v>10037</v>
      </c>
      <c r="K104" s="77">
        <v>1601.21</v>
      </c>
      <c r="L104" s="77">
        <v>3438.83</v>
      </c>
      <c r="M104" s="72" t="s">
        <v>9822</v>
      </c>
      <c r="N104" s="72" t="s">
        <v>9765</v>
      </c>
      <c r="O104" s="53" t="s">
        <v>9722</v>
      </c>
      <c r="P104" s="56">
        <v>33633</v>
      </c>
      <c r="Q104" s="57" t="s">
        <v>211</v>
      </c>
      <c r="R104" s="74" t="s">
        <v>9823</v>
      </c>
      <c r="S104" s="73">
        <v>44725</v>
      </c>
      <c r="T104">
        <f t="shared" si="3"/>
        <v>30</v>
      </c>
      <c r="U104" t="str">
        <f t="shared" si="4"/>
        <v>29-33</v>
      </c>
      <c r="V104" t="str">
        <f t="shared" si="5"/>
        <v>até 1.999</v>
      </c>
    </row>
    <row r="105" spans="1:22" ht="15.75" x14ac:dyDescent="0.25">
      <c r="A105" s="66">
        <v>154043</v>
      </c>
      <c r="B105" s="53" t="s">
        <v>9801</v>
      </c>
      <c r="C105" s="67" t="s">
        <v>9812</v>
      </c>
      <c r="D105" s="60">
        <v>69207850000161</v>
      </c>
      <c r="E105" s="62" t="s">
        <v>9813</v>
      </c>
      <c r="F105" s="65">
        <v>4018473656</v>
      </c>
      <c r="G105" s="74" t="s">
        <v>10038</v>
      </c>
      <c r="H105" s="62">
        <v>818110</v>
      </c>
      <c r="I105" s="70">
        <v>44</v>
      </c>
      <c r="J105" s="74" t="s">
        <v>10039</v>
      </c>
      <c r="K105" s="71">
        <v>1636.4643160000001</v>
      </c>
      <c r="L105" s="71">
        <v>3567.38</v>
      </c>
      <c r="M105" s="72" t="s">
        <v>9822</v>
      </c>
      <c r="N105" s="72" t="s">
        <v>9766</v>
      </c>
      <c r="O105" s="53" t="s">
        <v>9721</v>
      </c>
      <c r="P105" s="56">
        <v>28926</v>
      </c>
      <c r="Q105" s="73" t="s">
        <v>225</v>
      </c>
      <c r="R105" s="74" t="s">
        <v>9826</v>
      </c>
      <c r="S105" s="75">
        <v>44837</v>
      </c>
      <c r="T105">
        <f t="shared" si="3"/>
        <v>43</v>
      </c>
      <c r="U105" t="str">
        <f t="shared" si="4"/>
        <v>39-43</v>
      </c>
      <c r="V105" t="str">
        <f t="shared" si="5"/>
        <v>até 1.999</v>
      </c>
    </row>
    <row r="106" spans="1:22" ht="15.75" x14ac:dyDescent="0.25">
      <c r="A106" s="66">
        <v>154043</v>
      </c>
      <c r="B106" s="53" t="s">
        <v>9801</v>
      </c>
      <c r="C106" s="67" t="s">
        <v>9812</v>
      </c>
      <c r="D106" s="60">
        <v>69207850000161</v>
      </c>
      <c r="E106" s="62" t="s">
        <v>9813</v>
      </c>
      <c r="F106" s="68" t="s">
        <v>10040</v>
      </c>
      <c r="G106" s="69" t="s">
        <v>10041</v>
      </c>
      <c r="H106" s="62">
        <v>411005</v>
      </c>
      <c r="I106" s="70">
        <v>44</v>
      </c>
      <c r="J106" s="70" t="s">
        <v>10042</v>
      </c>
      <c r="K106" s="71">
        <v>1679.49</v>
      </c>
      <c r="L106" s="71">
        <v>3495.56</v>
      </c>
      <c r="M106" s="72" t="s">
        <v>9822</v>
      </c>
      <c r="N106" s="72" t="s">
        <v>9765</v>
      </c>
      <c r="O106" s="53" t="s">
        <v>9721</v>
      </c>
      <c r="P106" s="56">
        <v>34164</v>
      </c>
      <c r="Q106" s="73" t="s">
        <v>225</v>
      </c>
      <c r="R106" s="74" t="s">
        <v>9823</v>
      </c>
      <c r="S106" s="75">
        <v>44655</v>
      </c>
      <c r="T106">
        <f t="shared" si="3"/>
        <v>29</v>
      </c>
      <c r="U106" t="str">
        <f t="shared" si="4"/>
        <v>29-33</v>
      </c>
      <c r="V106" t="str">
        <f t="shared" si="5"/>
        <v>até 1.999</v>
      </c>
    </row>
    <row r="107" spans="1:22" ht="15.75" x14ac:dyDescent="0.25">
      <c r="A107" s="66">
        <v>154043</v>
      </c>
      <c r="B107" s="53" t="s">
        <v>9801</v>
      </c>
      <c r="C107" s="67" t="s">
        <v>9812</v>
      </c>
      <c r="D107" s="60">
        <v>69207850000161</v>
      </c>
      <c r="E107" s="62" t="s">
        <v>9813</v>
      </c>
      <c r="F107" s="68" t="s">
        <v>10043</v>
      </c>
      <c r="G107" s="69" t="s">
        <v>10044</v>
      </c>
      <c r="H107" s="62">
        <v>411005</v>
      </c>
      <c r="I107" s="70">
        <v>44</v>
      </c>
      <c r="J107" s="70" t="s">
        <v>10045</v>
      </c>
      <c r="K107" s="71">
        <v>1601.21</v>
      </c>
      <c r="L107" s="71">
        <v>3438.83</v>
      </c>
      <c r="M107" s="72" t="s">
        <v>9822</v>
      </c>
      <c r="N107" s="72" t="s">
        <v>9765</v>
      </c>
      <c r="O107" s="53" t="s">
        <v>9721</v>
      </c>
      <c r="P107" s="56">
        <v>34912</v>
      </c>
      <c r="Q107" s="73" t="s">
        <v>225</v>
      </c>
      <c r="R107" s="74" t="s">
        <v>9823</v>
      </c>
      <c r="S107" s="75">
        <v>44655</v>
      </c>
      <c r="T107">
        <f t="shared" si="3"/>
        <v>27</v>
      </c>
      <c r="U107" t="str">
        <f t="shared" si="4"/>
        <v>24-28</v>
      </c>
      <c r="V107" t="str">
        <f t="shared" si="5"/>
        <v>até 1.999</v>
      </c>
    </row>
    <row r="108" spans="1:22" ht="15.75" x14ac:dyDescent="0.25">
      <c r="A108" s="66">
        <v>154043</v>
      </c>
      <c r="B108" s="53" t="s">
        <v>9801</v>
      </c>
      <c r="C108" s="67" t="s">
        <v>9812</v>
      </c>
      <c r="D108" s="60">
        <v>69207850000161</v>
      </c>
      <c r="E108" s="62" t="s">
        <v>9813</v>
      </c>
      <c r="F108" s="65">
        <v>10712026690</v>
      </c>
      <c r="G108" s="74" t="s">
        <v>10046</v>
      </c>
      <c r="H108" s="62">
        <v>411005</v>
      </c>
      <c r="I108" s="74" t="s">
        <v>9839</v>
      </c>
      <c r="J108" s="74" t="s">
        <v>10047</v>
      </c>
      <c r="K108" s="77">
        <v>1601.21</v>
      </c>
      <c r="L108" s="71">
        <v>3438.83</v>
      </c>
      <c r="M108" s="72" t="s">
        <v>9822</v>
      </c>
      <c r="N108" s="72" t="s">
        <v>9765</v>
      </c>
      <c r="O108" s="53" t="s">
        <v>9721</v>
      </c>
      <c r="P108" s="56">
        <v>35989</v>
      </c>
      <c r="Q108" s="73" t="s">
        <v>225</v>
      </c>
      <c r="R108" s="74" t="s">
        <v>9823</v>
      </c>
      <c r="S108" s="75">
        <v>44810</v>
      </c>
      <c r="T108">
        <f t="shared" si="3"/>
        <v>24</v>
      </c>
      <c r="U108" t="str">
        <f t="shared" si="4"/>
        <v>24-28</v>
      </c>
      <c r="V108" t="str">
        <f t="shared" si="5"/>
        <v>até 1.999</v>
      </c>
    </row>
    <row r="109" spans="1:22" ht="15.75" x14ac:dyDescent="0.25">
      <c r="A109" s="66">
        <v>154043</v>
      </c>
      <c r="B109" s="53" t="s">
        <v>9801</v>
      </c>
      <c r="C109" s="67" t="s">
        <v>9812</v>
      </c>
      <c r="D109" s="60">
        <v>69207850000161</v>
      </c>
      <c r="E109" s="62" t="s">
        <v>9813</v>
      </c>
      <c r="F109" s="80" t="s">
        <v>10048</v>
      </c>
      <c r="G109" s="69" t="s">
        <v>10049</v>
      </c>
      <c r="H109" s="62">
        <v>261125</v>
      </c>
      <c r="I109" s="70">
        <v>25</v>
      </c>
      <c r="J109" s="74" t="s">
        <v>10050</v>
      </c>
      <c r="K109" s="71">
        <v>2149.41</v>
      </c>
      <c r="L109" s="71">
        <v>4406.1499999999996</v>
      </c>
      <c r="M109" s="72" t="s">
        <v>9817</v>
      </c>
      <c r="N109" s="72" t="s">
        <v>9766</v>
      </c>
      <c r="O109" s="53" t="s">
        <v>9721</v>
      </c>
      <c r="P109" s="56">
        <v>35439</v>
      </c>
      <c r="Q109" s="57" t="s">
        <v>211</v>
      </c>
      <c r="R109" s="74" t="s">
        <v>9892</v>
      </c>
      <c r="S109" s="75">
        <v>44655</v>
      </c>
      <c r="T109">
        <f t="shared" si="3"/>
        <v>25</v>
      </c>
      <c r="U109" t="str">
        <f t="shared" si="4"/>
        <v>24-28</v>
      </c>
      <c r="V109" t="str">
        <f t="shared" si="5"/>
        <v>2.000 a 3.999</v>
      </c>
    </row>
    <row r="110" spans="1:22" ht="15.75" x14ac:dyDescent="0.25">
      <c r="A110" s="66">
        <v>154043</v>
      </c>
      <c r="B110" s="53" t="s">
        <v>9801</v>
      </c>
      <c r="C110" s="67" t="s">
        <v>9812</v>
      </c>
      <c r="D110" s="60">
        <v>69207850000161</v>
      </c>
      <c r="E110" s="62" t="s">
        <v>9813</v>
      </c>
      <c r="F110" s="68" t="s">
        <v>10051</v>
      </c>
      <c r="G110" s="69" t="s">
        <v>10052</v>
      </c>
      <c r="H110" s="62">
        <v>411005</v>
      </c>
      <c r="I110" s="70">
        <v>44</v>
      </c>
      <c r="J110" s="70" t="s">
        <v>9950</v>
      </c>
      <c r="K110" s="71">
        <v>1601.21</v>
      </c>
      <c r="L110" s="71">
        <v>3438.83</v>
      </c>
      <c r="M110" s="72" t="s">
        <v>9822</v>
      </c>
      <c r="N110" s="72" t="s">
        <v>9765</v>
      </c>
      <c r="O110" s="53" t="s">
        <v>9721</v>
      </c>
      <c r="P110" s="56">
        <v>36172</v>
      </c>
      <c r="Q110" s="73" t="s">
        <v>225</v>
      </c>
      <c r="R110" s="74" t="s">
        <v>9823</v>
      </c>
      <c r="S110" s="75">
        <v>44641</v>
      </c>
      <c r="T110">
        <f t="shared" si="3"/>
        <v>23</v>
      </c>
      <c r="U110" t="str">
        <f t="shared" si="4"/>
        <v>19-23</v>
      </c>
      <c r="V110" t="str">
        <f t="shared" si="5"/>
        <v>até 1.999</v>
      </c>
    </row>
    <row r="111" spans="1:22" ht="15.75" x14ac:dyDescent="0.25">
      <c r="A111" s="66">
        <v>154043</v>
      </c>
      <c r="B111" s="53" t="s">
        <v>9801</v>
      </c>
      <c r="C111" s="67" t="s">
        <v>9812</v>
      </c>
      <c r="D111" s="60">
        <v>69207850000161</v>
      </c>
      <c r="E111" s="62" t="s">
        <v>9813</v>
      </c>
      <c r="F111" s="76">
        <v>12633683606</v>
      </c>
      <c r="G111" s="67" t="s">
        <v>10053</v>
      </c>
      <c r="H111" s="62">
        <v>516220</v>
      </c>
      <c r="I111" s="70">
        <v>36</v>
      </c>
      <c r="J111" s="62" t="s">
        <v>9843</v>
      </c>
      <c r="K111" s="77">
        <v>1438.4</v>
      </c>
      <c r="L111" s="77">
        <v>3151.54</v>
      </c>
      <c r="M111" s="72" t="s">
        <v>9822</v>
      </c>
      <c r="N111" s="72" t="s">
        <v>9765</v>
      </c>
      <c r="O111" s="53" t="s">
        <v>9721</v>
      </c>
      <c r="P111" s="56">
        <v>36418</v>
      </c>
      <c r="Q111" s="57" t="s">
        <v>335</v>
      </c>
      <c r="R111" s="74" t="s">
        <v>9844</v>
      </c>
      <c r="S111" s="73">
        <v>44789</v>
      </c>
      <c r="T111">
        <f t="shared" si="3"/>
        <v>23</v>
      </c>
      <c r="U111" t="str">
        <f t="shared" si="4"/>
        <v>19-23</v>
      </c>
      <c r="V111" t="str">
        <f t="shared" si="5"/>
        <v>até 1.999</v>
      </c>
    </row>
    <row r="112" spans="1:22" ht="15.75" x14ac:dyDescent="0.25">
      <c r="A112" s="66">
        <v>154043</v>
      </c>
      <c r="B112" s="53" t="s">
        <v>9801</v>
      </c>
      <c r="C112" s="67" t="s">
        <v>9812</v>
      </c>
      <c r="D112" s="60">
        <v>69207850000161</v>
      </c>
      <c r="E112" s="62" t="s">
        <v>9813</v>
      </c>
      <c r="F112" s="76">
        <v>14079312610</v>
      </c>
      <c r="G112" s="67" t="s">
        <v>10054</v>
      </c>
      <c r="H112" s="62">
        <v>411005</v>
      </c>
      <c r="I112" s="70">
        <v>44</v>
      </c>
      <c r="J112" s="62" t="s">
        <v>10055</v>
      </c>
      <c r="K112" s="77">
        <v>1601.21</v>
      </c>
      <c r="L112" s="77">
        <v>3438.83</v>
      </c>
      <c r="M112" s="72" t="s">
        <v>9822</v>
      </c>
      <c r="N112" s="72" t="s">
        <v>9765</v>
      </c>
      <c r="O112" s="53" t="s">
        <v>9721</v>
      </c>
      <c r="P112" s="56">
        <v>35631</v>
      </c>
      <c r="Q112" s="73" t="s">
        <v>225</v>
      </c>
      <c r="R112" s="74" t="s">
        <v>9823</v>
      </c>
      <c r="S112" s="73">
        <v>44774</v>
      </c>
      <c r="T112">
        <f t="shared" si="3"/>
        <v>25</v>
      </c>
      <c r="U112" t="str">
        <f t="shared" si="4"/>
        <v>24-28</v>
      </c>
      <c r="V112" t="str">
        <f t="shared" si="5"/>
        <v>até 1.999</v>
      </c>
    </row>
    <row r="113" spans="1:22" ht="15.75" x14ac:dyDescent="0.25">
      <c r="A113" s="66">
        <v>154043</v>
      </c>
      <c r="B113" s="53" t="s">
        <v>9801</v>
      </c>
      <c r="C113" s="67" t="s">
        <v>9812</v>
      </c>
      <c r="D113" s="60">
        <v>69207850000161</v>
      </c>
      <c r="E113" s="62" t="s">
        <v>9813</v>
      </c>
      <c r="F113" s="76">
        <v>12332222600</v>
      </c>
      <c r="G113" s="67" t="s">
        <v>10056</v>
      </c>
      <c r="H113" s="62">
        <v>516220</v>
      </c>
      <c r="I113" s="70">
        <v>36</v>
      </c>
      <c r="J113" s="62" t="s">
        <v>9843</v>
      </c>
      <c r="K113" s="77">
        <v>1438.4</v>
      </c>
      <c r="L113" s="77">
        <v>3151.54</v>
      </c>
      <c r="M113" s="72" t="s">
        <v>9822</v>
      </c>
      <c r="N113" s="72" t="s">
        <v>9765</v>
      </c>
      <c r="O113" s="53" t="s">
        <v>9721</v>
      </c>
      <c r="P113" s="56">
        <v>36008</v>
      </c>
      <c r="Q113" s="57" t="s">
        <v>211</v>
      </c>
      <c r="R113" s="74" t="s">
        <v>9844</v>
      </c>
      <c r="S113" s="73">
        <v>44789</v>
      </c>
      <c r="T113">
        <f t="shared" si="3"/>
        <v>24</v>
      </c>
      <c r="U113" t="str">
        <f t="shared" si="4"/>
        <v>24-28</v>
      </c>
      <c r="V113" t="str">
        <f t="shared" si="5"/>
        <v>até 1.999</v>
      </c>
    </row>
    <row r="114" spans="1:22" ht="15.75" x14ac:dyDescent="0.25">
      <c r="A114" s="66">
        <v>154043</v>
      </c>
      <c r="B114" s="53" t="s">
        <v>9801</v>
      </c>
      <c r="C114" s="67" t="s">
        <v>9812</v>
      </c>
      <c r="D114" s="60">
        <v>69207850000161</v>
      </c>
      <c r="E114" s="62" t="s">
        <v>9813</v>
      </c>
      <c r="F114" s="76">
        <v>9189538633</v>
      </c>
      <c r="G114" s="67" t="s">
        <v>10057</v>
      </c>
      <c r="H114" s="62">
        <v>411005</v>
      </c>
      <c r="I114" s="70">
        <v>44</v>
      </c>
      <c r="J114" s="62" t="s">
        <v>9875</v>
      </c>
      <c r="K114" s="77">
        <v>1601.21</v>
      </c>
      <c r="L114" s="77">
        <v>3438.83</v>
      </c>
      <c r="M114" s="72" t="s">
        <v>9822</v>
      </c>
      <c r="N114" s="72" t="s">
        <v>9765</v>
      </c>
      <c r="O114" s="53" t="s">
        <v>9721</v>
      </c>
      <c r="P114" s="56">
        <v>35892</v>
      </c>
      <c r="Q114" s="57" t="s">
        <v>211</v>
      </c>
      <c r="R114" s="74" t="s">
        <v>9823</v>
      </c>
      <c r="S114" s="73">
        <v>44725</v>
      </c>
      <c r="T114">
        <f t="shared" si="3"/>
        <v>24</v>
      </c>
      <c r="U114" t="str">
        <f t="shared" si="4"/>
        <v>24-28</v>
      </c>
      <c r="V114" t="str">
        <f t="shared" si="5"/>
        <v>até 1.999</v>
      </c>
    </row>
    <row r="115" spans="1:22" ht="15.75" x14ac:dyDescent="0.25">
      <c r="A115" s="66">
        <v>154043</v>
      </c>
      <c r="B115" s="53" t="s">
        <v>9801</v>
      </c>
      <c r="C115" s="67" t="s">
        <v>9812</v>
      </c>
      <c r="D115" s="60">
        <v>69207850000161</v>
      </c>
      <c r="E115" s="62" t="s">
        <v>9813</v>
      </c>
      <c r="F115" s="76">
        <v>70537795138</v>
      </c>
      <c r="G115" s="67" t="s">
        <v>10058</v>
      </c>
      <c r="H115" s="62">
        <v>516220</v>
      </c>
      <c r="I115" s="70">
        <v>36</v>
      </c>
      <c r="J115" s="62" t="s">
        <v>9843</v>
      </c>
      <c r="K115" s="77">
        <v>1438.4</v>
      </c>
      <c r="L115" s="77">
        <v>3151.54</v>
      </c>
      <c r="M115" s="72" t="s">
        <v>9822</v>
      </c>
      <c r="N115" s="72" t="s">
        <v>9765</v>
      </c>
      <c r="O115" s="53" t="s">
        <v>9721</v>
      </c>
      <c r="P115" s="56">
        <v>35878</v>
      </c>
      <c r="Q115" s="57" t="s">
        <v>335</v>
      </c>
      <c r="R115" s="74" t="s">
        <v>9844</v>
      </c>
      <c r="S115" s="73">
        <v>44789</v>
      </c>
      <c r="T115">
        <f t="shared" si="3"/>
        <v>24</v>
      </c>
      <c r="U115" t="str">
        <f t="shared" si="4"/>
        <v>24-28</v>
      </c>
      <c r="V115" t="str">
        <f t="shared" si="5"/>
        <v>até 1.999</v>
      </c>
    </row>
    <row r="116" spans="1:22" ht="15.75" x14ac:dyDescent="0.25">
      <c r="A116" s="66">
        <v>154043</v>
      </c>
      <c r="B116" s="53" t="s">
        <v>9801</v>
      </c>
      <c r="C116" s="67" t="s">
        <v>9812</v>
      </c>
      <c r="D116" s="60">
        <v>69207850000161</v>
      </c>
      <c r="E116" s="62" t="s">
        <v>9813</v>
      </c>
      <c r="F116" s="76">
        <v>70138348669</v>
      </c>
      <c r="G116" s="67" t="s">
        <v>10059</v>
      </c>
      <c r="H116" s="62">
        <v>783220</v>
      </c>
      <c r="I116" s="62">
        <v>44</v>
      </c>
      <c r="J116" s="62" t="s">
        <v>9882</v>
      </c>
      <c r="K116" s="77">
        <v>1212</v>
      </c>
      <c r="L116" s="77">
        <v>3091.53</v>
      </c>
      <c r="M116" s="72" t="s">
        <v>9858</v>
      </c>
      <c r="N116" s="72" t="s">
        <v>9765</v>
      </c>
      <c r="O116" s="53" t="s">
        <v>9722</v>
      </c>
      <c r="P116" s="56">
        <v>37087</v>
      </c>
      <c r="Q116" s="57" t="s">
        <v>211</v>
      </c>
      <c r="R116" s="73" t="s">
        <v>9883</v>
      </c>
      <c r="S116" s="73">
        <v>44778</v>
      </c>
      <c r="T116">
        <f t="shared" si="3"/>
        <v>21</v>
      </c>
      <c r="U116" t="str">
        <f t="shared" si="4"/>
        <v>19-23</v>
      </c>
      <c r="V116" t="str">
        <f t="shared" si="5"/>
        <v>até 1.999</v>
      </c>
    </row>
    <row r="117" spans="1:22" ht="15.75" x14ac:dyDescent="0.25">
      <c r="A117" s="66">
        <v>154043</v>
      </c>
      <c r="B117" s="53" t="s">
        <v>9801</v>
      </c>
      <c r="C117" s="67" t="s">
        <v>9812</v>
      </c>
      <c r="D117" s="60">
        <v>69207850000161</v>
      </c>
      <c r="E117" s="62" t="s">
        <v>9813</v>
      </c>
      <c r="F117" s="80" t="s">
        <v>10060</v>
      </c>
      <c r="G117" s="81" t="s">
        <v>10061</v>
      </c>
      <c r="H117" s="62">
        <v>411005</v>
      </c>
      <c r="I117" s="70">
        <v>44</v>
      </c>
      <c r="J117" s="70" t="s">
        <v>9887</v>
      </c>
      <c r="K117" s="71">
        <v>1601.21</v>
      </c>
      <c r="L117" s="71">
        <v>3438.83</v>
      </c>
      <c r="M117" s="72" t="s">
        <v>9822</v>
      </c>
      <c r="N117" s="72" t="s">
        <v>9766</v>
      </c>
      <c r="O117" s="53" t="s">
        <v>9721</v>
      </c>
      <c r="P117" s="56">
        <v>31290</v>
      </c>
      <c r="Q117" s="73" t="s">
        <v>225</v>
      </c>
      <c r="R117" s="74" t="s">
        <v>9823</v>
      </c>
      <c r="S117" s="75">
        <v>44691</v>
      </c>
      <c r="T117">
        <f t="shared" si="3"/>
        <v>37</v>
      </c>
      <c r="U117" t="str">
        <f t="shared" si="4"/>
        <v>34-38</v>
      </c>
      <c r="V117" t="str">
        <f t="shared" si="5"/>
        <v>até 1.999</v>
      </c>
    </row>
    <row r="118" spans="1:22" ht="15.75" x14ac:dyDescent="0.25">
      <c r="A118" s="66">
        <v>154043</v>
      </c>
      <c r="B118" s="53" t="s">
        <v>9801</v>
      </c>
      <c r="C118" s="67" t="s">
        <v>9812</v>
      </c>
      <c r="D118" s="60">
        <v>69207850000161</v>
      </c>
      <c r="E118" s="62" t="s">
        <v>9813</v>
      </c>
      <c r="F118" s="68" t="s">
        <v>10062</v>
      </c>
      <c r="G118" s="69" t="s">
        <v>10063</v>
      </c>
      <c r="H118" s="62">
        <v>354205</v>
      </c>
      <c r="I118" s="70">
        <v>44</v>
      </c>
      <c r="J118" s="70" t="s">
        <v>9867</v>
      </c>
      <c r="K118" s="71">
        <v>3532.59</v>
      </c>
      <c r="L118" s="71">
        <v>6846.84</v>
      </c>
      <c r="M118" s="72" t="s">
        <v>9822</v>
      </c>
      <c r="N118" s="72" t="s">
        <v>9766</v>
      </c>
      <c r="O118" s="53" t="s">
        <v>9721</v>
      </c>
      <c r="P118" s="56">
        <v>33227</v>
      </c>
      <c r="Q118" s="73" t="s">
        <v>225</v>
      </c>
      <c r="R118" s="74" t="s">
        <v>9868</v>
      </c>
      <c r="S118" s="75">
        <v>44655</v>
      </c>
      <c r="T118">
        <f t="shared" si="3"/>
        <v>32</v>
      </c>
      <c r="U118" t="str">
        <f t="shared" si="4"/>
        <v>29-33</v>
      </c>
      <c r="V118" t="str">
        <f t="shared" si="5"/>
        <v>2.000 a 3.999</v>
      </c>
    </row>
    <row r="119" spans="1:22" ht="15.75" x14ac:dyDescent="0.25">
      <c r="A119" s="66">
        <v>154043</v>
      </c>
      <c r="B119" s="53" t="s">
        <v>9801</v>
      </c>
      <c r="C119" s="67" t="s">
        <v>9812</v>
      </c>
      <c r="D119" s="60">
        <v>69207850000161</v>
      </c>
      <c r="E119" s="62" t="s">
        <v>9813</v>
      </c>
      <c r="F119" s="65">
        <v>2736404297</v>
      </c>
      <c r="G119" s="74" t="s">
        <v>10064</v>
      </c>
      <c r="H119" s="62">
        <v>261425</v>
      </c>
      <c r="I119" s="70">
        <v>22</v>
      </c>
      <c r="J119" s="70" t="s">
        <v>9832</v>
      </c>
      <c r="K119" s="71">
        <v>1682.4</v>
      </c>
      <c r="L119" s="71">
        <v>3582.1</v>
      </c>
      <c r="M119" s="72" t="s">
        <v>9822</v>
      </c>
      <c r="N119" s="72" t="s">
        <v>9766</v>
      </c>
      <c r="O119" s="53" t="s">
        <v>9722</v>
      </c>
      <c r="P119" s="56">
        <v>37061</v>
      </c>
      <c r="Q119" s="73" t="s">
        <v>225</v>
      </c>
      <c r="R119" s="74" t="s">
        <v>9833</v>
      </c>
      <c r="S119" s="75">
        <v>44873</v>
      </c>
      <c r="T119">
        <f t="shared" si="3"/>
        <v>21</v>
      </c>
      <c r="U119" t="str">
        <f t="shared" si="4"/>
        <v>19-23</v>
      </c>
      <c r="V119" t="str">
        <f t="shared" si="5"/>
        <v>até 1.999</v>
      </c>
    </row>
    <row r="120" spans="1:22" ht="15.75" x14ac:dyDescent="0.25">
      <c r="A120" s="66">
        <v>154043</v>
      </c>
      <c r="B120" s="53" t="s">
        <v>9801</v>
      </c>
      <c r="C120" s="67" t="s">
        <v>9812</v>
      </c>
      <c r="D120" s="60">
        <v>69207850000161</v>
      </c>
      <c r="E120" s="62" t="s">
        <v>9813</v>
      </c>
      <c r="F120" s="76">
        <v>14007748454</v>
      </c>
      <c r="G120" s="67" t="s">
        <v>10065</v>
      </c>
      <c r="H120" s="62">
        <v>516220</v>
      </c>
      <c r="I120" s="70">
        <v>36</v>
      </c>
      <c r="J120" s="62" t="s">
        <v>9843</v>
      </c>
      <c r="K120" s="77">
        <v>1438.4</v>
      </c>
      <c r="L120" s="77">
        <v>3151.54</v>
      </c>
      <c r="M120" s="72" t="s">
        <v>9822</v>
      </c>
      <c r="N120" s="72" t="s">
        <v>9765</v>
      </c>
      <c r="O120" s="53" t="s">
        <v>9721</v>
      </c>
      <c r="P120" s="56">
        <v>37402</v>
      </c>
      <c r="Q120" s="57" t="s">
        <v>211</v>
      </c>
      <c r="R120" s="74" t="s">
        <v>9844</v>
      </c>
      <c r="S120" s="73">
        <v>44789</v>
      </c>
      <c r="T120">
        <f t="shared" si="3"/>
        <v>20</v>
      </c>
      <c r="U120" t="str">
        <f t="shared" si="4"/>
        <v>19-23</v>
      </c>
      <c r="V120" t="str">
        <f t="shared" si="5"/>
        <v>até 1.999</v>
      </c>
    </row>
    <row r="121" spans="1:22" ht="15.75" x14ac:dyDescent="0.25">
      <c r="A121" s="66">
        <v>154043</v>
      </c>
      <c r="B121" s="53" t="s">
        <v>9801</v>
      </c>
      <c r="C121" s="67" t="s">
        <v>9812</v>
      </c>
      <c r="D121" s="60">
        <v>69207850000161</v>
      </c>
      <c r="E121" s="62" t="s">
        <v>9813</v>
      </c>
      <c r="F121" s="68" t="s">
        <v>10066</v>
      </c>
      <c r="G121" s="69" t="s">
        <v>10067</v>
      </c>
      <c r="H121" s="62">
        <v>516220</v>
      </c>
      <c r="I121" s="70">
        <v>36</v>
      </c>
      <c r="J121" s="70" t="s">
        <v>9878</v>
      </c>
      <c r="K121" s="77">
        <v>1438.4</v>
      </c>
      <c r="L121" s="71">
        <v>3151.54</v>
      </c>
      <c r="M121" s="72" t="s">
        <v>9822</v>
      </c>
      <c r="N121" s="72" t="s">
        <v>9765</v>
      </c>
      <c r="O121" s="53" t="s">
        <v>9721</v>
      </c>
      <c r="P121" s="86">
        <v>27287</v>
      </c>
      <c r="Q121" s="73" t="s">
        <v>225</v>
      </c>
      <c r="R121" s="74" t="s">
        <v>9844</v>
      </c>
      <c r="S121" s="75">
        <v>44655</v>
      </c>
      <c r="T121">
        <f t="shared" si="3"/>
        <v>48</v>
      </c>
      <c r="U121" t="str">
        <f t="shared" si="4"/>
        <v>44-48</v>
      </c>
      <c r="V121" t="str">
        <f t="shared" si="5"/>
        <v>até 1.999</v>
      </c>
    </row>
    <row r="122" spans="1:22" ht="15.75" x14ac:dyDescent="0.25">
      <c r="A122" s="66">
        <v>154043</v>
      </c>
      <c r="B122" s="53" t="s">
        <v>9801</v>
      </c>
      <c r="C122" s="67" t="s">
        <v>9812</v>
      </c>
      <c r="D122" s="60">
        <v>69207850000161</v>
      </c>
      <c r="E122" s="62" t="s">
        <v>9813</v>
      </c>
      <c r="F122" s="68" t="s">
        <v>10068</v>
      </c>
      <c r="G122" s="69" t="s">
        <v>10069</v>
      </c>
      <c r="H122" s="62">
        <v>411005</v>
      </c>
      <c r="I122" s="70">
        <v>44</v>
      </c>
      <c r="J122" s="70" t="s">
        <v>10070</v>
      </c>
      <c r="K122" s="71">
        <v>1601.21</v>
      </c>
      <c r="L122" s="71">
        <v>3438.83</v>
      </c>
      <c r="M122" s="72" t="s">
        <v>9822</v>
      </c>
      <c r="N122" s="72" t="s">
        <v>9765</v>
      </c>
      <c r="O122" s="53" t="s">
        <v>9721</v>
      </c>
      <c r="P122" s="56">
        <v>38146</v>
      </c>
      <c r="Q122" s="73" t="s">
        <v>225</v>
      </c>
      <c r="R122" s="74" t="s">
        <v>9823</v>
      </c>
      <c r="S122" s="75">
        <v>44655</v>
      </c>
      <c r="T122">
        <f t="shared" si="3"/>
        <v>18</v>
      </c>
      <c r="U122" t="str">
        <f t="shared" si="4"/>
        <v>00-18</v>
      </c>
      <c r="V122" t="str">
        <f t="shared" si="5"/>
        <v>até 1.999</v>
      </c>
    </row>
    <row r="123" spans="1:22" ht="15.75" x14ac:dyDescent="0.25">
      <c r="A123" s="66">
        <v>154043</v>
      </c>
      <c r="B123" s="53" t="s">
        <v>9801</v>
      </c>
      <c r="C123" s="67" t="s">
        <v>9812</v>
      </c>
      <c r="D123" s="60">
        <v>69207850000161</v>
      </c>
      <c r="E123" s="62" t="s">
        <v>9813</v>
      </c>
      <c r="F123" s="68" t="s">
        <v>10071</v>
      </c>
      <c r="G123" s="69" t="s">
        <v>10072</v>
      </c>
      <c r="H123" s="62">
        <v>411005</v>
      </c>
      <c r="I123" s="70">
        <v>44</v>
      </c>
      <c r="J123" s="70" t="s">
        <v>9878</v>
      </c>
      <c r="K123" s="71">
        <v>1601.21</v>
      </c>
      <c r="L123" s="71">
        <v>3438.83</v>
      </c>
      <c r="M123" s="72" t="s">
        <v>9822</v>
      </c>
      <c r="N123" s="72" t="s">
        <v>9765</v>
      </c>
      <c r="O123" s="53" t="s">
        <v>9722</v>
      </c>
      <c r="P123" s="56">
        <v>37573</v>
      </c>
      <c r="Q123" s="73" t="s">
        <v>225</v>
      </c>
      <c r="R123" s="74" t="s">
        <v>9823</v>
      </c>
      <c r="S123" s="75">
        <v>44641</v>
      </c>
      <c r="T123">
        <f t="shared" si="3"/>
        <v>20</v>
      </c>
      <c r="U123" t="str">
        <f t="shared" si="4"/>
        <v>19-23</v>
      </c>
      <c r="V123" t="str">
        <f t="shared" si="5"/>
        <v>até 1.999</v>
      </c>
    </row>
    <row r="124" spans="1:22" ht="15.75" x14ac:dyDescent="0.25">
      <c r="A124" s="66">
        <v>154043</v>
      </c>
      <c r="B124" s="53" t="s">
        <v>9801</v>
      </c>
      <c r="C124" s="67" t="s">
        <v>9812</v>
      </c>
      <c r="D124" s="60">
        <v>69207850000161</v>
      </c>
      <c r="E124" s="62" t="s">
        <v>9813</v>
      </c>
      <c r="F124" s="76">
        <v>659373254</v>
      </c>
      <c r="G124" s="67" t="s">
        <v>10073</v>
      </c>
      <c r="H124" s="62">
        <v>622020</v>
      </c>
      <c r="I124" s="70">
        <v>44</v>
      </c>
      <c r="J124" s="70" t="s">
        <v>9857</v>
      </c>
      <c r="K124" s="77">
        <v>1719.85</v>
      </c>
      <c r="L124" s="77">
        <v>3757.11</v>
      </c>
      <c r="M124" s="72" t="s">
        <v>9858</v>
      </c>
      <c r="N124" s="72" t="s">
        <v>11693</v>
      </c>
      <c r="O124" s="53" t="s">
        <v>9722</v>
      </c>
      <c r="P124" s="56">
        <v>31432</v>
      </c>
      <c r="Q124" s="73" t="s">
        <v>225</v>
      </c>
      <c r="R124" s="74" t="s">
        <v>9859</v>
      </c>
      <c r="S124" s="82">
        <v>44775</v>
      </c>
      <c r="T124">
        <f t="shared" si="3"/>
        <v>36</v>
      </c>
      <c r="U124" t="str">
        <f t="shared" si="4"/>
        <v>34-38</v>
      </c>
      <c r="V124" t="str">
        <f t="shared" si="5"/>
        <v>até 1.999</v>
      </c>
    </row>
    <row r="125" spans="1:22" ht="15.75" x14ac:dyDescent="0.25">
      <c r="A125" s="66">
        <v>154043</v>
      </c>
      <c r="B125" s="53" t="s">
        <v>9801</v>
      </c>
      <c r="C125" s="67" t="s">
        <v>9812</v>
      </c>
      <c r="D125" s="60">
        <v>69207850000161</v>
      </c>
      <c r="E125" s="62" t="s">
        <v>9813</v>
      </c>
      <c r="F125" s="76">
        <v>11842935623</v>
      </c>
      <c r="G125" s="67" t="s">
        <v>10074</v>
      </c>
      <c r="H125" s="62">
        <v>411005</v>
      </c>
      <c r="I125" s="70">
        <v>44</v>
      </c>
      <c r="J125" s="62" t="s">
        <v>10075</v>
      </c>
      <c r="K125" s="77">
        <v>1679.49</v>
      </c>
      <c r="L125" s="77">
        <v>3533.18</v>
      </c>
      <c r="M125" s="72" t="s">
        <v>9822</v>
      </c>
      <c r="N125" s="72" t="s">
        <v>9765</v>
      </c>
      <c r="O125" s="53" t="s">
        <v>9721</v>
      </c>
      <c r="P125" s="56">
        <v>36210</v>
      </c>
      <c r="Q125" s="57" t="s">
        <v>211</v>
      </c>
      <c r="R125" s="74" t="s">
        <v>9823</v>
      </c>
      <c r="S125" s="73">
        <v>44713</v>
      </c>
      <c r="T125">
        <f t="shared" si="3"/>
        <v>23</v>
      </c>
      <c r="U125" t="str">
        <f t="shared" si="4"/>
        <v>19-23</v>
      </c>
      <c r="V125" t="str">
        <f t="shared" si="5"/>
        <v>até 1.999</v>
      </c>
    </row>
    <row r="126" spans="1:22" ht="15.75" x14ac:dyDescent="0.25">
      <c r="A126" s="66">
        <v>154043</v>
      </c>
      <c r="B126" s="53" t="s">
        <v>9801</v>
      </c>
      <c r="C126" s="67" t="s">
        <v>9812</v>
      </c>
      <c r="D126" s="60">
        <v>69207850000161</v>
      </c>
      <c r="E126" s="62" t="s">
        <v>9813</v>
      </c>
      <c r="F126" s="76" t="s">
        <v>10076</v>
      </c>
      <c r="G126" s="79" t="s">
        <v>10077</v>
      </c>
      <c r="H126" s="62">
        <v>414105</v>
      </c>
      <c r="I126" s="70">
        <v>44</v>
      </c>
      <c r="J126" s="70" t="s">
        <v>9882</v>
      </c>
      <c r="K126" s="71">
        <v>1530.76</v>
      </c>
      <c r="L126" s="71">
        <v>3314.51</v>
      </c>
      <c r="M126" s="72" t="s">
        <v>9822</v>
      </c>
      <c r="N126" s="72" t="s">
        <v>9765</v>
      </c>
      <c r="O126" s="53" t="s">
        <v>9722</v>
      </c>
      <c r="P126" s="56">
        <v>30673</v>
      </c>
      <c r="Q126" s="73" t="s">
        <v>225</v>
      </c>
      <c r="R126" s="74" t="s">
        <v>15</v>
      </c>
      <c r="S126" s="73" t="s">
        <v>9995</v>
      </c>
      <c r="T126">
        <f t="shared" si="3"/>
        <v>39</v>
      </c>
      <c r="U126" t="str">
        <f t="shared" si="4"/>
        <v>39-43</v>
      </c>
      <c r="V126" t="str">
        <f t="shared" si="5"/>
        <v>até 1.999</v>
      </c>
    </row>
    <row r="127" spans="1:22" ht="15.75" x14ac:dyDescent="0.25">
      <c r="A127" s="66">
        <v>154043</v>
      </c>
      <c r="B127" s="53" t="s">
        <v>9801</v>
      </c>
      <c r="C127" s="67" t="s">
        <v>9812</v>
      </c>
      <c r="D127" s="60">
        <v>69207850000161</v>
      </c>
      <c r="E127" s="62" t="s">
        <v>9813</v>
      </c>
      <c r="F127" s="68" t="s">
        <v>10078</v>
      </c>
      <c r="G127" s="69" t="s">
        <v>10079</v>
      </c>
      <c r="H127" s="62">
        <v>261425</v>
      </c>
      <c r="I127" s="70">
        <v>22</v>
      </c>
      <c r="J127" s="70" t="s">
        <v>9832</v>
      </c>
      <c r="K127" s="71">
        <v>1682.4</v>
      </c>
      <c r="L127" s="71">
        <v>3582.1</v>
      </c>
      <c r="M127" s="72" t="s">
        <v>9822</v>
      </c>
      <c r="N127" s="72" t="s">
        <v>9766</v>
      </c>
      <c r="O127" s="53" t="s">
        <v>9721</v>
      </c>
      <c r="P127" s="56">
        <v>33846</v>
      </c>
      <c r="Q127" s="57" t="s">
        <v>335</v>
      </c>
      <c r="R127" s="74" t="s">
        <v>9833</v>
      </c>
      <c r="S127" s="75">
        <v>44641</v>
      </c>
      <c r="T127">
        <f t="shared" si="3"/>
        <v>30</v>
      </c>
      <c r="U127" t="str">
        <f t="shared" si="4"/>
        <v>29-33</v>
      </c>
      <c r="V127" t="str">
        <f t="shared" si="5"/>
        <v>até 1.999</v>
      </c>
    </row>
    <row r="128" spans="1:22" ht="15.75" x14ac:dyDescent="0.25">
      <c r="A128" s="66">
        <v>154043</v>
      </c>
      <c r="B128" s="53" t="s">
        <v>9801</v>
      </c>
      <c r="C128" s="67" t="s">
        <v>9812</v>
      </c>
      <c r="D128" s="60">
        <v>69207850000161</v>
      </c>
      <c r="E128" s="62" t="s">
        <v>9813</v>
      </c>
      <c r="F128" s="76">
        <v>50076590615</v>
      </c>
      <c r="G128" s="67" t="s">
        <v>10080</v>
      </c>
      <c r="H128" s="62">
        <v>622020</v>
      </c>
      <c r="I128" s="70">
        <v>44</v>
      </c>
      <c r="J128" s="62" t="s">
        <v>10081</v>
      </c>
      <c r="K128" s="77">
        <v>1430.57</v>
      </c>
      <c r="L128" s="77">
        <v>3149.32</v>
      </c>
      <c r="M128" s="72" t="s">
        <v>9858</v>
      </c>
      <c r="N128" s="72" t="s">
        <v>11693</v>
      </c>
      <c r="O128" s="53" t="s">
        <v>9722</v>
      </c>
      <c r="P128" s="56">
        <v>23676</v>
      </c>
      <c r="Q128" s="73" t="s">
        <v>225</v>
      </c>
      <c r="R128" s="74" t="s">
        <v>9859</v>
      </c>
      <c r="S128" s="82">
        <v>44706</v>
      </c>
      <c r="T128">
        <f t="shared" si="3"/>
        <v>58</v>
      </c>
      <c r="U128" t="str">
        <f t="shared" si="4"/>
        <v>54-58</v>
      </c>
      <c r="V128" t="str">
        <f t="shared" si="5"/>
        <v>até 1.999</v>
      </c>
    </row>
    <row r="129" spans="1:22" ht="15.75" x14ac:dyDescent="0.25">
      <c r="A129" s="66">
        <v>154043</v>
      </c>
      <c r="B129" s="53" t="s">
        <v>9801</v>
      </c>
      <c r="C129" s="67" t="s">
        <v>9812</v>
      </c>
      <c r="D129" s="60">
        <v>69207850000161</v>
      </c>
      <c r="E129" s="62" t="s">
        <v>9813</v>
      </c>
      <c r="F129" s="68" t="s">
        <v>10082</v>
      </c>
      <c r="G129" s="69" t="s">
        <v>10083</v>
      </c>
      <c r="H129" s="62">
        <v>411005</v>
      </c>
      <c r="I129" s="70">
        <v>44</v>
      </c>
      <c r="J129" s="70" t="s">
        <v>10084</v>
      </c>
      <c r="K129" s="71">
        <v>1679.49</v>
      </c>
      <c r="L129" s="71">
        <v>3596.11</v>
      </c>
      <c r="M129" s="72" t="s">
        <v>9822</v>
      </c>
      <c r="N129" s="72" t="s">
        <v>9765</v>
      </c>
      <c r="O129" s="53" t="s">
        <v>9721</v>
      </c>
      <c r="P129" s="56">
        <v>21624</v>
      </c>
      <c r="Q129" s="73" t="s">
        <v>225</v>
      </c>
      <c r="R129" s="74" t="s">
        <v>9823</v>
      </c>
      <c r="S129" s="75">
        <v>44655</v>
      </c>
      <c r="T129">
        <f t="shared" si="3"/>
        <v>63</v>
      </c>
      <c r="U129" t="str">
        <f t="shared" si="4"/>
        <v>59-63</v>
      </c>
      <c r="V129" t="str">
        <f t="shared" si="5"/>
        <v>até 1.999</v>
      </c>
    </row>
    <row r="130" spans="1:22" ht="15.75" x14ac:dyDescent="0.25">
      <c r="A130" s="66">
        <v>154043</v>
      </c>
      <c r="B130" s="53" t="s">
        <v>9801</v>
      </c>
      <c r="C130" s="67" t="s">
        <v>9812</v>
      </c>
      <c r="D130" s="60">
        <v>69207850000161</v>
      </c>
      <c r="E130" s="62" t="s">
        <v>9813</v>
      </c>
      <c r="F130" s="76" t="s">
        <v>10085</v>
      </c>
      <c r="G130" s="79" t="s">
        <v>10086</v>
      </c>
      <c r="H130" s="62">
        <v>411005</v>
      </c>
      <c r="I130" s="70">
        <v>44</v>
      </c>
      <c r="J130" s="70" t="s">
        <v>9956</v>
      </c>
      <c r="K130" s="71">
        <v>1601.21</v>
      </c>
      <c r="L130" s="71">
        <v>3438.83</v>
      </c>
      <c r="M130" s="72" t="s">
        <v>9822</v>
      </c>
      <c r="N130" s="72" t="s">
        <v>9765</v>
      </c>
      <c r="O130" s="53" t="s">
        <v>9721</v>
      </c>
      <c r="P130" s="56">
        <v>31705</v>
      </c>
      <c r="Q130" s="57" t="s">
        <v>211</v>
      </c>
      <c r="R130" s="74" t="s">
        <v>9823</v>
      </c>
      <c r="S130" s="75">
        <v>44693</v>
      </c>
      <c r="T130">
        <f t="shared" si="3"/>
        <v>36</v>
      </c>
      <c r="U130" t="str">
        <f t="shared" si="4"/>
        <v>34-38</v>
      </c>
      <c r="V130" t="str">
        <f t="shared" si="5"/>
        <v>até 1.999</v>
      </c>
    </row>
    <row r="131" spans="1:22" ht="15.75" x14ac:dyDescent="0.25">
      <c r="A131" s="66">
        <v>154043</v>
      </c>
      <c r="B131" s="53" t="s">
        <v>9801</v>
      </c>
      <c r="C131" s="67" t="s">
        <v>9812</v>
      </c>
      <c r="D131" s="60">
        <v>69207850000161</v>
      </c>
      <c r="E131" s="62" t="s">
        <v>9813</v>
      </c>
      <c r="F131" s="68" t="s">
        <v>10087</v>
      </c>
      <c r="G131" s="69" t="s">
        <v>10088</v>
      </c>
      <c r="H131" s="62">
        <v>818110</v>
      </c>
      <c r="I131" s="70">
        <v>44</v>
      </c>
      <c r="J131" s="70" t="s">
        <v>10089</v>
      </c>
      <c r="K131" s="77">
        <v>1712.33</v>
      </c>
      <c r="L131" s="71">
        <v>3722.67</v>
      </c>
      <c r="M131" s="72" t="s">
        <v>9822</v>
      </c>
      <c r="N131" s="72" t="s">
        <v>9766</v>
      </c>
      <c r="O131" s="53" t="s">
        <v>9721</v>
      </c>
      <c r="P131" s="56">
        <v>34997</v>
      </c>
      <c r="Q131" s="73" t="s">
        <v>225</v>
      </c>
      <c r="R131" s="74" t="s">
        <v>9826</v>
      </c>
      <c r="S131" s="75">
        <v>44655</v>
      </c>
      <c r="T131">
        <f t="shared" ref="T131:T194" si="6">(YEAR($X$3))-YEAR(P131)</f>
        <v>27</v>
      </c>
      <c r="U131" t="str">
        <f t="shared" ref="U131:U194" si="7">VLOOKUP(T131,$Z$3:$AA$14,2,1)</f>
        <v>24-28</v>
      </c>
      <c r="V131" t="str">
        <f t="shared" ref="V131:V194" si="8">VLOOKUP(K131,$AB$3:$AC$13,2,1)</f>
        <v>até 1.999</v>
      </c>
    </row>
    <row r="132" spans="1:22" ht="15.75" x14ac:dyDescent="0.25">
      <c r="A132" s="66">
        <v>154043</v>
      </c>
      <c r="B132" s="53" t="s">
        <v>9801</v>
      </c>
      <c r="C132" s="67" t="s">
        <v>9812</v>
      </c>
      <c r="D132" s="60">
        <v>69207850000161</v>
      </c>
      <c r="E132" s="62" t="s">
        <v>9813</v>
      </c>
      <c r="F132" s="68" t="s">
        <v>10090</v>
      </c>
      <c r="G132" s="69" t="s">
        <v>10091</v>
      </c>
      <c r="H132" s="62">
        <v>261425</v>
      </c>
      <c r="I132" s="70">
        <v>22</v>
      </c>
      <c r="J132" s="70" t="s">
        <v>9832</v>
      </c>
      <c r="K132" s="71">
        <v>1682.4</v>
      </c>
      <c r="L132" s="71">
        <v>3582.1</v>
      </c>
      <c r="M132" s="72" t="s">
        <v>9822</v>
      </c>
      <c r="N132" s="72" t="s">
        <v>9766</v>
      </c>
      <c r="O132" s="53" t="s">
        <v>9721</v>
      </c>
      <c r="P132" s="56">
        <v>35010</v>
      </c>
      <c r="Q132" s="73" t="s">
        <v>225</v>
      </c>
      <c r="R132" s="74" t="s">
        <v>9833</v>
      </c>
      <c r="S132" s="75">
        <v>44641</v>
      </c>
      <c r="T132">
        <f t="shared" si="6"/>
        <v>27</v>
      </c>
      <c r="U132" t="str">
        <f t="shared" si="7"/>
        <v>24-28</v>
      </c>
      <c r="V132" t="str">
        <f t="shared" si="8"/>
        <v>até 1.999</v>
      </c>
    </row>
    <row r="133" spans="1:22" ht="15.75" x14ac:dyDescent="0.25">
      <c r="A133" s="66">
        <v>154043</v>
      </c>
      <c r="B133" s="53" t="s">
        <v>9801</v>
      </c>
      <c r="C133" s="67" t="s">
        <v>9812</v>
      </c>
      <c r="D133" s="60">
        <v>69207850000161</v>
      </c>
      <c r="E133" s="62" t="s">
        <v>9813</v>
      </c>
      <c r="F133" s="68" t="s">
        <v>10092</v>
      </c>
      <c r="G133" s="69" t="s">
        <v>10093</v>
      </c>
      <c r="H133" s="62">
        <v>818110</v>
      </c>
      <c r="I133" s="70">
        <v>44</v>
      </c>
      <c r="J133" s="70" t="s">
        <v>10094</v>
      </c>
      <c r="K133" s="71">
        <v>1675.95</v>
      </c>
      <c r="L133" s="71">
        <v>3556.14</v>
      </c>
      <c r="M133" s="72" t="s">
        <v>9822</v>
      </c>
      <c r="N133" s="72" t="s">
        <v>9766</v>
      </c>
      <c r="O133" s="53" t="s">
        <v>9721</v>
      </c>
      <c r="P133" s="56">
        <v>33585</v>
      </c>
      <c r="Q133" s="73" t="s">
        <v>225</v>
      </c>
      <c r="R133" s="74" t="s">
        <v>9826</v>
      </c>
      <c r="S133" s="75">
        <v>44657</v>
      </c>
      <c r="T133">
        <f t="shared" si="6"/>
        <v>31</v>
      </c>
      <c r="U133" t="str">
        <f t="shared" si="7"/>
        <v>29-33</v>
      </c>
      <c r="V133" t="str">
        <f t="shared" si="8"/>
        <v>até 1.999</v>
      </c>
    </row>
    <row r="134" spans="1:22" ht="15.75" x14ac:dyDescent="0.25">
      <c r="A134" s="66">
        <v>154043</v>
      </c>
      <c r="B134" s="53" t="s">
        <v>9801</v>
      </c>
      <c r="C134" s="67" t="s">
        <v>9812</v>
      </c>
      <c r="D134" s="60">
        <v>69207850000161</v>
      </c>
      <c r="E134" s="62" t="s">
        <v>9813</v>
      </c>
      <c r="F134" s="76">
        <v>13369969602</v>
      </c>
      <c r="G134" s="67" t="s">
        <v>10095</v>
      </c>
      <c r="H134" s="62">
        <v>516220</v>
      </c>
      <c r="I134" s="70">
        <v>36</v>
      </c>
      <c r="J134" s="62" t="s">
        <v>9843</v>
      </c>
      <c r="K134" s="77">
        <v>1438.4</v>
      </c>
      <c r="L134" s="77">
        <v>3151.54</v>
      </c>
      <c r="M134" s="72" t="s">
        <v>9822</v>
      </c>
      <c r="N134" s="72" t="s">
        <v>9765</v>
      </c>
      <c r="O134" s="53" t="s">
        <v>9721</v>
      </c>
      <c r="P134" s="56">
        <v>37468</v>
      </c>
      <c r="Q134" s="57" t="s">
        <v>335</v>
      </c>
      <c r="R134" s="74" t="s">
        <v>9844</v>
      </c>
      <c r="S134" s="73">
        <v>44789</v>
      </c>
      <c r="T134">
        <f t="shared" si="6"/>
        <v>20</v>
      </c>
      <c r="U134" t="str">
        <f t="shared" si="7"/>
        <v>19-23</v>
      </c>
      <c r="V134" t="str">
        <f t="shared" si="8"/>
        <v>até 1.999</v>
      </c>
    </row>
    <row r="135" spans="1:22" ht="15.75" x14ac:dyDescent="0.25">
      <c r="A135" s="66">
        <v>154043</v>
      </c>
      <c r="B135" s="53" t="s">
        <v>9801</v>
      </c>
      <c r="C135" s="67" t="s">
        <v>9812</v>
      </c>
      <c r="D135" s="60">
        <v>69207850000161</v>
      </c>
      <c r="E135" s="62" t="s">
        <v>9813</v>
      </c>
      <c r="F135" s="76">
        <v>14980225616</v>
      </c>
      <c r="G135" s="67" t="s">
        <v>10096</v>
      </c>
      <c r="H135" s="62">
        <v>516220</v>
      </c>
      <c r="I135" s="70">
        <v>36</v>
      </c>
      <c r="J135" s="62" t="s">
        <v>9843</v>
      </c>
      <c r="K135" s="77">
        <v>1438.4</v>
      </c>
      <c r="L135" s="77">
        <v>3151.54</v>
      </c>
      <c r="M135" s="72" t="s">
        <v>9822</v>
      </c>
      <c r="N135" s="72" t="s">
        <v>9765</v>
      </c>
      <c r="O135" s="53" t="s">
        <v>9721</v>
      </c>
      <c r="P135" s="56">
        <v>37153</v>
      </c>
      <c r="Q135" s="73" t="s">
        <v>529</v>
      </c>
      <c r="R135" s="74" t="s">
        <v>9844</v>
      </c>
      <c r="S135" s="73">
        <v>44789</v>
      </c>
      <c r="T135">
        <f t="shared" si="6"/>
        <v>21</v>
      </c>
      <c r="U135" t="str">
        <f t="shared" si="7"/>
        <v>19-23</v>
      </c>
      <c r="V135" t="str">
        <f t="shared" si="8"/>
        <v>até 1.999</v>
      </c>
    </row>
    <row r="136" spans="1:22" ht="15.75" x14ac:dyDescent="0.25">
      <c r="A136" s="66">
        <v>154043</v>
      </c>
      <c r="B136" s="53" t="s">
        <v>9801</v>
      </c>
      <c r="C136" s="67" t="s">
        <v>9812</v>
      </c>
      <c r="D136" s="60">
        <v>69207850000161</v>
      </c>
      <c r="E136" s="62" t="s">
        <v>9813</v>
      </c>
      <c r="F136" s="65" t="s">
        <v>10097</v>
      </c>
      <c r="G136" s="67" t="s">
        <v>10098</v>
      </c>
      <c r="H136" s="62">
        <v>354205</v>
      </c>
      <c r="I136" s="70">
        <v>44</v>
      </c>
      <c r="J136" s="70" t="s">
        <v>9867</v>
      </c>
      <c r="K136" s="71">
        <v>3532.59</v>
      </c>
      <c r="L136" s="71">
        <v>6846.84</v>
      </c>
      <c r="M136" s="72" t="s">
        <v>9841</v>
      </c>
      <c r="N136" s="72" t="s">
        <v>9765</v>
      </c>
      <c r="O136" s="53" t="s">
        <v>9721</v>
      </c>
      <c r="P136" s="56">
        <v>34309</v>
      </c>
      <c r="Q136" s="73" t="s">
        <v>225</v>
      </c>
      <c r="R136" s="74" t="s">
        <v>9868</v>
      </c>
      <c r="S136" s="73">
        <v>44655</v>
      </c>
      <c r="T136">
        <f t="shared" si="6"/>
        <v>29</v>
      </c>
      <c r="U136" t="str">
        <f t="shared" si="7"/>
        <v>29-33</v>
      </c>
      <c r="V136" t="str">
        <f t="shared" si="8"/>
        <v>2.000 a 3.999</v>
      </c>
    </row>
    <row r="137" spans="1:22" ht="15.75" x14ac:dyDescent="0.25">
      <c r="A137" s="66">
        <v>154043</v>
      </c>
      <c r="B137" s="53" t="s">
        <v>9801</v>
      </c>
      <c r="C137" s="67" t="s">
        <v>9812</v>
      </c>
      <c r="D137" s="60">
        <v>69207850000161</v>
      </c>
      <c r="E137" s="62" t="s">
        <v>9813</v>
      </c>
      <c r="F137" s="76">
        <v>11298476674</v>
      </c>
      <c r="G137" s="67" t="s">
        <v>10099</v>
      </c>
      <c r="H137" s="62">
        <v>411005</v>
      </c>
      <c r="I137" s="70">
        <v>44</v>
      </c>
      <c r="J137" s="62" t="s">
        <v>10100</v>
      </c>
      <c r="K137" s="77">
        <v>1601.21</v>
      </c>
      <c r="L137" s="77">
        <v>3438.83</v>
      </c>
      <c r="M137" s="72" t="s">
        <v>9822</v>
      </c>
      <c r="N137" s="72" t="s">
        <v>9765</v>
      </c>
      <c r="O137" s="53" t="s">
        <v>9722</v>
      </c>
      <c r="P137" s="56">
        <v>36558</v>
      </c>
      <c r="Q137" s="73" t="s">
        <v>225</v>
      </c>
      <c r="R137" s="74" t="s">
        <v>9823</v>
      </c>
      <c r="S137" s="73">
        <v>44753</v>
      </c>
      <c r="T137">
        <f t="shared" si="6"/>
        <v>22</v>
      </c>
      <c r="U137" t="str">
        <f t="shared" si="7"/>
        <v>19-23</v>
      </c>
      <c r="V137" t="str">
        <f t="shared" si="8"/>
        <v>até 1.999</v>
      </c>
    </row>
    <row r="138" spans="1:22" ht="15.75" x14ac:dyDescent="0.25">
      <c r="A138" s="66">
        <v>154043</v>
      </c>
      <c r="B138" s="53" t="s">
        <v>9801</v>
      </c>
      <c r="C138" s="67" t="s">
        <v>9812</v>
      </c>
      <c r="D138" s="60">
        <v>69207850000161</v>
      </c>
      <c r="E138" s="62" t="s">
        <v>9813</v>
      </c>
      <c r="F138" s="76" t="s">
        <v>10101</v>
      </c>
      <c r="G138" s="79" t="s">
        <v>10102</v>
      </c>
      <c r="H138" s="62">
        <v>783220</v>
      </c>
      <c r="I138" s="70">
        <v>44</v>
      </c>
      <c r="J138" s="70" t="s">
        <v>9882</v>
      </c>
      <c r="K138" s="71">
        <v>1212</v>
      </c>
      <c r="L138" s="71">
        <v>3091.53</v>
      </c>
      <c r="M138" s="72" t="s">
        <v>9858</v>
      </c>
      <c r="N138" s="72" t="s">
        <v>9765</v>
      </c>
      <c r="O138" s="53" t="s">
        <v>9722</v>
      </c>
      <c r="P138" s="56">
        <v>37164</v>
      </c>
      <c r="Q138" s="57" t="s">
        <v>211</v>
      </c>
      <c r="R138" s="73" t="s">
        <v>9883</v>
      </c>
      <c r="S138" s="73">
        <v>44693</v>
      </c>
      <c r="T138">
        <f t="shared" si="6"/>
        <v>21</v>
      </c>
      <c r="U138" t="str">
        <f t="shared" si="7"/>
        <v>19-23</v>
      </c>
      <c r="V138" t="str">
        <f t="shared" si="8"/>
        <v>até 1.999</v>
      </c>
    </row>
    <row r="139" spans="1:22" ht="15.75" x14ac:dyDescent="0.25">
      <c r="A139" s="66">
        <v>154043</v>
      </c>
      <c r="B139" s="53" t="s">
        <v>9801</v>
      </c>
      <c r="C139" s="67" t="s">
        <v>9812</v>
      </c>
      <c r="D139" s="60">
        <v>69207850000161</v>
      </c>
      <c r="E139" s="62" t="s">
        <v>9813</v>
      </c>
      <c r="F139" s="76" t="s">
        <v>10103</v>
      </c>
      <c r="G139" s="79" t="s">
        <v>10104</v>
      </c>
      <c r="H139" s="62">
        <v>783220</v>
      </c>
      <c r="I139" s="70">
        <v>44</v>
      </c>
      <c r="J139" s="70" t="s">
        <v>9882</v>
      </c>
      <c r="K139" s="71">
        <v>1212</v>
      </c>
      <c r="L139" s="71">
        <v>3091.53</v>
      </c>
      <c r="M139" s="72" t="s">
        <v>9858</v>
      </c>
      <c r="N139" s="72" t="s">
        <v>9765</v>
      </c>
      <c r="O139" s="53" t="s">
        <v>9722</v>
      </c>
      <c r="P139" s="56">
        <v>37771</v>
      </c>
      <c r="Q139" s="57" t="s">
        <v>211</v>
      </c>
      <c r="R139" s="73" t="s">
        <v>9883</v>
      </c>
      <c r="S139" s="73">
        <v>44693</v>
      </c>
      <c r="T139">
        <f t="shared" si="6"/>
        <v>19</v>
      </c>
      <c r="U139" t="str">
        <f t="shared" si="7"/>
        <v>19-23</v>
      </c>
      <c r="V139" t="str">
        <f t="shared" si="8"/>
        <v>até 1.999</v>
      </c>
    </row>
    <row r="140" spans="1:22" ht="15.75" x14ac:dyDescent="0.25">
      <c r="A140" s="66">
        <v>154043</v>
      </c>
      <c r="B140" s="53" t="s">
        <v>9801</v>
      </c>
      <c r="C140" s="67" t="s">
        <v>9812</v>
      </c>
      <c r="D140" s="60">
        <v>69207850000161</v>
      </c>
      <c r="E140" s="62" t="s">
        <v>9813</v>
      </c>
      <c r="F140" s="76" t="s">
        <v>10105</v>
      </c>
      <c r="G140" s="79" t="s">
        <v>10106</v>
      </c>
      <c r="H140" s="62">
        <v>414105</v>
      </c>
      <c r="I140" s="70">
        <v>44</v>
      </c>
      <c r="J140" s="70" t="s">
        <v>9882</v>
      </c>
      <c r="K140" s="71">
        <v>1530.76</v>
      </c>
      <c r="L140" s="71">
        <v>3314.51</v>
      </c>
      <c r="M140" s="72" t="s">
        <v>9822</v>
      </c>
      <c r="N140" s="72" t="s">
        <v>9765</v>
      </c>
      <c r="O140" s="53" t="s">
        <v>9722</v>
      </c>
      <c r="P140" s="56">
        <v>32773</v>
      </c>
      <c r="Q140" s="57" t="s">
        <v>335</v>
      </c>
      <c r="R140" s="74" t="s">
        <v>15</v>
      </c>
      <c r="S140" s="73" t="s">
        <v>9995</v>
      </c>
      <c r="T140">
        <f t="shared" si="6"/>
        <v>33</v>
      </c>
      <c r="U140" t="str">
        <f t="shared" si="7"/>
        <v>29-33</v>
      </c>
      <c r="V140" t="str">
        <f t="shared" si="8"/>
        <v>até 1.999</v>
      </c>
    </row>
    <row r="141" spans="1:22" ht="15.75" x14ac:dyDescent="0.25">
      <c r="A141" s="66">
        <v>154043</v>
      </c>
      <c r="B141" s="53" t="s">
        <v>9801</v>
      </c>
      <c r="C141" s="67" t="s">
        <v>9812</v>
      </c>
      <c r="D141" s="60">
        <v>69207850000161</v>
      </c>
      <c r="E141" s="62" t="s">
        <v>9813</v>
      </c>
      <c r="F141" s="68" t="s">
        <v>10107</v>
      </c>
      <c r="G141" s="81" t="s">
        <v>10108</v>
      </c>
      <c r="H141" s="62">
        <v>414105</v>
      </c>
      <c r="I141" s="70">
        <v>44</v>
      </c>
      <c r="J141" s="62" t="s">
        <v>9843</v>
      </c>
      <c r="K141" s="71">
        <v>1530.76</v>
      </c>
      <c r="L141" s="71">
        <v>3314.51</v>
      </c>
      <c r="M141" s="72" t="s">
        <v>9822</v>
      </c>
      <c r="N141" s="72" t="s">
        <v>9765</v>
      </c>
      <c r="O141" s="53" t="s">
        <v>9722</v>
      </c>
      <c r="P141" s="56">
        <v>31452</v>
      </c>
      <c r="Q141" s="57" t="s">
        <v>211</v>
      </c>
      <c r="R141" s="74" t="s">
        <v>15</v>
      </c>
      <c r="S141" s="75">
        <v>44669</v>
      </c>
      <c r="T141">
        <f t="shared" si="6"/>
        <v>36</v>
      </c>
      <c r="U141" t="str">
        <f t="shared" si="7"/>
        <v>34-38</v>
      </c>
      <c r="V141" t="str">
        <f t="shared" si="8"/>
        <v>até 1.999</v>
      </c>
    </row>
    <row r="142" spans="1:22" ht="15.75" x14ac:dyDescent="0.25">
      <c r="A142" s="66">
        <v>154043</v>
      </c>
      <c r="B142" s="53" t="s">
        <v>9801</v>
      </c>
      <c r="C142" s="67" t="s">
        <v>9812</v>
      </c>
      <c r="D142" s="60">
        <v>69207850000161</v>
      </c>
      <c r="E142" s="62" t="s">
        <v>9813</v>
      </c>
      <c r="F142" s="80" t="s">
        <v>10109</v>
      </c>
      <c r="G142" s="69" t="s">
        <v>10110</v>
      </c>
      <c r="H142" s="62">
        <v>411005</v>
      </c>
      <c r="I142" s="70">
        <v>44</v>
      </c>
      <c r="J142" s="70" t="s">
        <v>9821</v>
      </c>
      <c r="K142" s="77">
        <v>1601.21</v>
      </c>
      <c r="L142" s="71">
        <v>3438.83</v>
      </c>
      <c r="M142" s="72" t="s">
        <v>9822</v>
      </c>
      <c r="N142" s="72" t="s">
        <v>9765</v>
      </c>
      <c r="O142" s="53" t="s">
        <v>9721</v>
      </c>
      <c r="P142" s="56">
        <v>38035</v>
      </c>
      <c r="Q142" s="73" t="s">
        <v>225</v>
      </c>
      <c r="R142" s="74" t="s">
        <v>9823</v>
      </c>
      <c r="S142" s="75">
        <v>44641</v>
      </c>
      <c r="T142">
        <f t="shared" si="6"/>
        <v>18</v>
      </c>
      <c r="U142" t="str">
        <f t="shared" si="7"/>
        <v>00-18</v>
      </c>
      <c r="V142" t="str">
        <f t="shared" si="8"/>
        <v>até 1.999</v>
      </c>
    </row>
    <row r="143" spans="1:22" ht="15.75" x14ac:dyDescent="0.25">
      <c r="A143" s="58">
        <v>154043</v>
      </c>
      <c r="B143" s="53" t="s">
        <v>9801</v>
      </c>
      <c r="C143" s="59" t="s">
        <v>10111</v>
      </c>
      <c r="D143" s="87">
        <v>14345806000126</v>
      </c>
      <c r="E143" s="53" t="s">
        <v>10112</v>
      </c>
      <c r="F143" s="64">
        <v>7054553608</v>
      </c>
      <c r="G143" s="51" t="s">
        <v>10113</v>
      </c>
      <c r="H143" s="53">
        <v>513205</v>
      </c>
      <c r="I143" s="53">
        <v>40</v>
      </c>
      <c r="J143" s="53" t="s">
        <v>10114</v>
      </c>
      <c r="K143" s="88">
        <v>1235.45</v>
      </c>
      <c r="L143" s="88">
        <v>3261.6</v>
      </c>
      <c r="M143" s="55" t="s">
        <v>10115</v>
      </c>
      <c r="N143" s="72" t="s">
        <v>11693</v>
      </c>
      <c r="O143" s="53" t="s">
        <v>9721</v>
      </c>
      <c r="P143" s="56">
        <v>28282</v>
      </c>
      <c r="Q143" s="57" t="s">
        <v>335</v>
      </c>
      <c r="R143" s="57" t="s">
        <v>1</v>
      </c>
      <c r="S143" s="57">
        <v>44662</v>
      </c>
      <c r="T143">
        <f t="shared" si="6"/>
        <v>45</v>
      </c>
      <c r="U143" t="str">
        <f t="shared" si="7"/>
        <v>44-48</v>
      </c>
      <c r="V143" t="str">
        <f t="shared" si="8"/>
        <v>até 1.999</v>
      </c>
    </row>
    <row r="144" spans="1:22" ht="15.75" x14ac:dyDescent="0.25">
      <c r="A144" s="58">
        <v>154043</v>
      </c>
      <c r="B144" s="53" t="s">
        <v>9801</v>
      </c>
      <c r="C144" s="59" t="s">
        <v>10111</v>
      </c>
      <c r="D144" s="87">
        <v>14345806000126</v>
      </c>
      <c r="E144" s="53" t="s">
        <v>10112</v>
      </c>
      <c r="F144" s="64">
        <v>4867673617</v>
      </c>
      <c r="G144" s="51" t="s">
        <v>10117</v>
      </c>
      <c r="H144" s="53">
        <v>513205</v>
      </c>
      <c r="I144" s="53">
        <v>40</v>
      </c>
      <c r="J144" s="53" t="s">
        <v>10114</v>
      </c>
      <c r="K144" s="88">
        <v>1235.45</v>
      </c>
      <c r="L144" s="88">
        <v>3261.6</v>
      </c>
      <c r="M144" s="55" t="s">
        <v>10115</v>
      </c>
      <c r="N144" s="55" t="s">
        <v>9763</v>
      </c>
      <c r="O144" s="53" t="s">
        <v>9721</v>
      </c>
      <c r="P144" s="56">
        <v>30199</v>
      </c>
      <c r="Q144" s="73" t="s">
        <v>225</v>
      </c>
      <c r="R144" s="57" t="s">
        <v>1</v>
      </c>
      <c r="S144" s="57">
        <v>44467</v>
      </c>
      <c r="T144">
        <f t="shared" si="6"/>
        <v>40</v>
      </c>
      <c r="U144" t="str">
        <f t="shared" si="7"/>
        <v>39-43</v>
      </c>
      <c r="V144" t="str">
        <f t="shared" si="8"/>
        <v>até 1.999</v>
      </c>
    </row>
    <row r="145" spans="1:22" ht="15.75" x14ac:dyDescent="0.25">
      <c r="A145" s="58">
        <v>154043</v>
      </c>
      <c r="B145" s="53" t="s">
        <v>9801</v>
      </c>
      <c r="C145" s="59" t="s">
        <v>10111</v>
      </c>
      <c r="D145" s="87">
        <v>14345806000126</v>
      </c>
      <c r="E145" s="53" t="s">
        <v>10112</v>
      </c>
      <c r="F145" s="64">
        <v>1545486425</v>
      </c>
      <c r="G145" s="51" t="s">
        <v>10118</v>
      </c>
      <c r="H145" s="53">
        <v>514320</v>
      </c>
      <c r="I145" s="53">
        <v>40</v>
      </c>
      <c r="J145" s="53" t="s">
        <v>10114</v>
      </c>
      <c r="K145" s="88">
        <v>1229.54</v>
      </c>
      <c r="L145" s="88">
        <v>3472.45</v>
      </c>
      <c r="M145" s="55" t="s">
        <v>10115</v>
      </c>
      <c r="N145" s="55" t="s">
        <v>9763</v>
      </c>
      <c r="O145" s="53" t="s">
        <v>9721</v>
      </c>
      <c r="P145" s="56">
        <v>30959</v>
      </c>
      <c r="Q145" s="73" t="s">
        <v>225</v>
      </c>
      <c r="R145" s="57" t="s">
        <v>8</v>
      </c>
      <c r="S145" s="57">
        <v>43906</v>
      </c>
      <c r="T145">
        <f t="shared" si="6"/>
        <v>38</v>
      </c>
      <c r="U145" t="str">
        <f t="shared" si="7"/>
        <v>34-38</v>
      </c>
      <c r="V145" t="str">
        <f t="shared" si="8"/>
        <v>até 1.999</v>
      </c>
    </row>
    <row r="146" spans="1:22" ht="15.75" x14ac:dyDescent="0.25">
      <c r="A146" s="58">
        <v>154043</v>
      </c>
      <c r="B146" s="53" t="s">
        <v>9801</v>
      </c>
      <c r="C146" s="59" t="s">
        <v>10111</v>
      </c>
      <c r="D146" s="87">
        <v>14345806000126</v>
      </c>
      <c r="E146" s="53" t="s">
        <v>10112</v>
      </c>
      <c r="F146" s="64">
        <v>62996444604</v>
      </c>
      <c r="G146" s="51" t="s">
        <v>10119</v>
      </c>
      <c r="H146" s="53">
        <v>513205</v>
      </c>
      <c r="I146" s="53">
        <v>40</v>
      </c>
      <c r="J146" s="53" t="s">
        <v>10114</v>
      </c>
      <c r="K146" s="88">
        <v>1235.45</v>
      </c>
      <c r="L146" s="88">
        <v>3261.6</v>
      </c>
      <c r="M146" s="55" t="s">
        <v>10115</v>
      </c>
      <c r="N146" s="72" t="s">
        <v>9765</v>
      </c>
      <c r="O146" s="53" t="s">
        <v>9721</v>
      </c>
      <c r="P146" s="56">
        <v>24622</v>
      </c>
      <c r="Q146" s="57" t="s">
        <v>211</v>
      </c>
      <c r="R146" s="57" t="s">
        <v>1</v>
      </c>
      <c r="S146" s="57">
        <v>44648</v>
      </c>
      <c r="T146">
        <f t="shared" si="6"/>
        <v>55</v>
      </c>
      <c r="U146" t="str">
        <f t="shared" si="7"/>
        <v>54-58</v>
      </c>
      <c r="V146" t="str">
        <f t="shared" si="8"/>
        <v>até 1.999</v>
      </c>
    </row>
    <row r="147" spans="1:22" ht="15.75" x14ac:dyDescent="0.25">
      <c r="A147" s="58">
        <v>154043</v>
      </c>
      <c r="B147" s="53" t="s">
        <v>9801</v>
      </c>
      <c r="C147" s="59" t="s">
        <v>10111</v>
      </c>
      <c r="D147" s="87">
        <v>14345806000126</v>
      </c>
      <c r="E147" s="53" t="s">
        <v>10112</v>
      </c>
      <c r="F147" s="64">
        <v>82844070604</v>
      </c>
      <c r="G147" s="51" t="s">
        <v>10120</v>
      </c>
      <c r="H147" s="53">
        <v>514320</v>
      </c>
      <c r="I147" s="53">
        <v>40</v>
      </c>
      <c r="J147" s="53" t="s">
        <v>10114</v>
      </c>
      <c r="K147" s="88">
        <v>1229.54</v>
      </c>
      <c r="L147" s="88">
        <v>3472.45</v>
      </c>
      <c r="M147" s="55" t="s">
        <v>10115</v>
      </c>
      <c r="N147" s="55" t="s">
        <v>9763</v>
      </c>
      <c r="O147" s="53" t="s">
        <v>9721</v>
      </c>
      <c r="P147" s="56">
        <v>23261</v>
      </c>
      <c r="Q147" s="73" t="s">
        <v>225</v>
      </c>
      <c r="R147" s="57" t="s">
        <v>8</v>
      </c>
      <c r="S147" s="57">
        <v>43959</v>
      </c>
      <c r="T147">
        <f t="shared" si="6"/>
        <v>59</v>
      </c>
      <c r="U147" t="str">
        <f t="shared" si="7"/>
        <v>59-63</v>
      </c>
      <c r="V147" t="str">
        <f t="shared" si="8"/>
        <v>até 1.999</v>
      </c>
    </row>
    <row r="148" spans="1:22" ht="15.75" x14ac:dyDescent="0.25">
      <c r="A148" s="58">
        <v>154043</v>
      </c>
      <c r="B148" s="53" t="s">
        <v>9801</v>
      </c>
      <c r="C148" s="59" t="s">
        <v>10111</v>
      </c>
      <c r="D148" s="87">
        <v>14345806000126</v>
      </c>
      <c r="E148" s="53" t="s">
        <v>10112</v>
      </c>
      <c r="F148" s="64">
        <v>705087638</v>
      </c>
      <c r="G148" s="51" t="s">
        <v>10121</v>
      </c>
      <c r="H148" s="53">
        <v>514320</v>
      </c>
      <c r="I148" s="53">
        <v>40</v>
      </c>
      <c r="J148" s="53" t="s">
        <v>10114</v>
      </c>
      <c r="K148" s="88">
        <v>1229.54</v>
      </c>
      <c r="L148" s="88">
        <v>3472.45</v>
      </c>
      <c r="M148" s="55" t="s">
        <v>10115</v>
      </c>
      <c r="N148" s="72" t="s">
        <v>9765</v>
      </c>
      <c r="O148" s="53" t="s">
        <v>9721</v>
      </c>
      <c r="P148" s="56">
        <v>26902</v>
      </c>
      <c r="Q148" s="73" t="s">
        <v>225</v>
      </c>
      <c r="R148" s="57" t="s">
        <v>8</v>
      </c>
      <c r="S148" s="57">
        <v>44431</v>
      </c>
      <c r="T148">
        <f t="shared" si="6"/>
        <v>49</v>
      </c>
      <c r="U148" t="str">
        <f t="shared" si="7"/>
        <v>49-53</v>
      </c>
      <c r="V148" t="str">
        <f t="shared" si="8"/>
        <v>até 1.999</v>
      </c>
    </row>
    <row r="149" spans="1:22" ht="15.75" x14ac:dyDescent="0.25">
      <c r="A149" s="58">
        <v>154043</v>
      </c>
      <c r="B149" s="53" t="s">
        <v>9801</v>
      </c>
      <c r="C149" s="59" t="s">
        <v>10122</v>
      </c>
      <c r="D149" s="87">
        <v>5397941000124</v>
      </c>
      <c r="E149" s="53" t="s">
        <v>10123</v>
      </c>
      <c r="F149" s="64">
        <v>70103078657</v>
      </c>
      <c r="G149" s="51" t="s">
        <v>10124</v>
      </c>
      <c r="H149" s="53">
        <v>621005</v>
      </c>
      <c r="I149" s="53">
        <v>44</v>
      </c>
      <c r="J149" s="53" t="s">
        <v>10114</v>
      </c>
      <c r="K149" s="88">
        <v>1352.49</v>
      </c>
      <c r="L149" s="88">
        <v>3902.72</v>
      </c>
      <c r="M149" s="55" t="s">
        <v>10115</v>
      </c>
      <c r="N149" s="55" t="s">
        <v>9763</v>
      </c>
      <c r="O149" s="53" t="s">
        <v>9722</v>
      </c>
      <c r="P149" s="56">
        <v>37280</v>
      </c>
      <c r="Q149" s="57" t="s">
        <v>335</v>
      </c>
      <c r="R149" s="57" t="s">
        <v>10125</v>
      </c>
      <c r="S149" s="57">
        <v>44886</v>
      </c>
      <c r="T149">
        <f t="shared" si="6"/>
        <v>20</v>
      </c>
      <c r="U149" t="str">
        <f t="shared" si="7"/>
        <v>19-23</v>
      </c>
      <c r="V149" t="str">
        <f t="shared" si="8"/>
        <v>até 1.999</v>
      </c>
    </row>
    <row r="150" spans="1:22" ht="15.75" x14ac:dyDescent="0.25">
      <c r="A150" s="58">
        <v>154043</v>
      </c>
      <c r="B150" s="53" t="s">
        <v>9801</v>
      </c>
      <c r="C150" s="59" t="s">
        <v>10122</v>
      </c>
      <c r="D150" s="87">
        <v>5397941000124</v>
      </c>
      <c r="E150" s="53" t="s">
        <v>10123</v>
      </c>
      <c r="F150" s="64">
        <v>39453561649</v>
      </c>
      <c r="G150" s="51" t="s">
        <v>10126</v>
      </c>
      <c r="H150" s="53">
        <v>621005</v>
      </c>
      <c r="I150" s="53">
        <v>44</v>
      </c>
      <c r="J150" s="53" t="s">
        <v>10114</v>
      </c>
      <c r="K150" s="88">
        <v>1352.49</v>
      </c>
      <c r="L150" s="88">
        <v>3902.72</v>
      </c>
      <c r="M150" s="55" t="s">
        <v>10115</v>
      </c>
      <c r="N150" s="72" t="s">
        <v>9765</v>
      </c>
      <c r="O150" s="53" t="s">
        <v>9722</v>
      </c>
      <c r="P150" s="56">
        <v>21851</v>
      </c>
      <c r="Q150" s="73" t="s">
        <v>225</v>
      </c>
      <c r="R150" s="57" t="s">
        <v>10125</v>
      </c>
      <c r="S150" s="57">
        <v>44886</v>
      </c>
      <c r="T150">
        <f t="shared" si="6"/>
        <v>63</v>
      </c>
      <c r="U150" t="str">
        <f t="shared" si="7"/>
        <v>59-63</v>
      </c>
      <c r="V150" t="str">
        <f t="shared" si="8"/>
        <v>até 1.999</v>
      </c>
    </row>
    <row r="151" spans="1:22" ht="15.75" x14ac:dyDescent="0.25">
      <c r="A151" s="58">
        <v>154043</v>
      </c>
      <c r="B151" s="53" t="s">
        <v>9801</v>
      </c>
      <c r="C151" s="59" t="s">
        <v>10122</v>
      </c>
      <c r="D151" s="87">
        <v>5397941000124</v>
      </c>
      <c r="E151" s="53" t="s">
        <v>10123</v>
      </c>
      <c r="F151" s="64">
        <v>41511603534</v>
      </c>
      <c r="G151" s="51" t="s">
        <v>10127</v>
      </c>
      <c r="H151" s="53">
        <v>621005</v>
      </c>
      <c r="I151" s="53">
        <v>44</v>
      </c>
      <c r="J151" s="53" t="s">
        <v>10114</v>
      </c>
      <c r="K151" s="88">
        <v>1352.49</v>
      </c>
      <c r="L151" s="88">
        <v>3902.72</v>
      </c>
      <c r="M151" s="55" t="s">
        <v>10115</v>
      </c>
      <c r="N151" s="72" t="s">
        <v>11693</v>
      </c>
      <c r="O151" s="53" t="s">
        <v>9722</v>
      </c>
      <c r="P151" s="56">
        <v>24124</v>
      </c>
      <c r="Q151" s="57" t="s">
        <v>211</v>
      </c>
      <c r="R151" s="57" t="s">
        <v>10125</v>
      </c>
      <c r="S151" s="57">
        <v>44885</v>
      </c>
      <c r="T151">
        <f t="shared" si="6"/>
        <v>56</v>
      </c>
      <c r="U151" t="str">
        <f t="shared" si="7"/>
        <v>54-58</v>
      </c>
      <c r="V151" t="str">
        <f t="shared" si="8"/>
        <v>até 1.999</v>
      </c>
    </row>
    <row r="152" spans="1:22" ht="15.75" x14ac:dyDescent="0.25">
      <c r="A152" s="58">
        <v>154043</v>
      </c>
      <c r="B152" s="53" t="s">
        <v>9801</v>
      </c>
      <c r="C152" s="59" t="s">
        <v>10122</v>
      </c>
      <c r="D152" s="87">
        <v>5397941000124</v>
      </c>
      <c r="E152" s="53" t="s">
        <v>10123</v>
      </c>
      <c r="F152" s="64">
        <v>32283210615</v>
      </c>
      <c r="G152" s="51" t="s">
        <v>10128</v>
      </c>
      <c r="H152" s="53">
        <v>621005</v>
      </c>
      <c r="I152" s="53">
        <v>44</v>
      </c>
      <c r="J152" s="53" t="s">
        <v>10114</v>
      </c>
      <c r="K152" s="88">
        <v>1352.49</v>
      </c>
      <c r="L152" s="88">
        <v>3902.72</v>
      </c>
      <c r="M152" s="55" t="s">
        <v>10115</v>
      </c>
      <c r="N152" s="72" t="s">
        <v>11693</v>
      </c>
      <c r="O152" s="53" t="s">
        <v>9722</v>
      </c>
      <c r="P152" s="56">
        <v>20944</v>
      </c>
      <c r="Q152" s="73" t="s">
        <v>225</v>
      </c>
      <c r="R152" s="57" t="s">
        <v>10125</v>
      </c>
      <c r="S152" s="57">
        <v>44886</v>
      </c>
      <c r="T152">
        <f t="shared" si="6"/>
        <v>65</v>
      </c>
      <c r="U152" t="str">
        <f t="shared" si="7"/>
        <v>64-68</v>
      </c>
      <c r="V152" t="str">
        <f t="shared" si="8"/>
        <v>até 1.999</v>
      </c>
    </row>
    <row r="153" spans="1:22" ht="15.75" x14ac:dyDescent="0.25">
      <c r="A153" s="58">
        <v>154043</v>
      </c>
      <c r="B153" s="53" t="s">
        <v>9801</v>
      </c>
      <c r="C153" s="59" t="s">
        <v>10122</v>
      </c>
      <c r="D153" s="87">
        <v>5397941000124</v>
      </c>
      <c r="E153" s="53" t="s">
        <v>10123</v>
      </c>
      <c r="F153" s="64">
        <v>7630895674</v>
      </c>
      <c r="G153" s="51" t="s">
        <v>10129</v>
      </c>
      <c r="H153" s="53">
        <v>621005</v>
      </c>
      <c r="I153" s="53">
        <v>44</v>
      </c>
      <c r="J153" s="53" t="s">
        <v>10114</v>
      </c>
      <c r="K153" s="88">
        <v>1352.49</v>
      </c>
      <c r="L153" s="88">
        <v>3902.72</v>
      </c>
      <c r="M153" s="55" t="s">
        <v>10115</v>
      </c>
      <c r="N153" s="72" t="s">
        <v>11693</v>
      </c>
      <c r="O153" s="53" t="s">
        <v>9722</v>
      </c>
      <c r="P153" s="56">
        <v>31907</v>
      </c>
      <c r="Q153" s="73" t="s">
        <v>225</v>
      </c>
      <c r="R153" s="57" t="s">
        <v>10125</v>
      </c>
      <c r="S153" s="57">
        <v>44886</v>
      </c>
      <c r="T153">
        <f t="shared" si="6"/>
        <v>35</v>
      </c>
      <c r="U153" t="str">
        <f t="shared" si="7"/>
        <v>34-38</v>
      </c>
      <c r="V153" t="str">
        <f t="shared" si="8"/>
        <v>até 1.999</v>
      </c>
    </row>
    <row r="154" spans="1:22" ht="15.75" x14ac:dyDescent="0.25">
      <c r="A154" s="58">
        <v>154043</v>
      </c>
      <c r="B154" s="53" t="s">
        <v>9801</v>
      </c>
      <c r="C154" s="59" t="s">
        <v>10122</v>
      </c>
      <c r="D154" s="87">
        <v>5397941000124</v>
      </c>
      <c r="E154" s="53" t="s">
        <v>10123</v>
      </c>
      <c r="F154" s="64">
        <v>3041154609</v>
      </c>
      <c r="G154" s="51" t="s">
        <v>10130</v>
      </c>
      <c r="H154" s="53">
        <v>621005</v>
      </c>
      <c r="I154" s="53">
        <v>44</v>
      </c>
      <c r="J154" s="53" t="s">
        <v>10114</v>
      </c>
      <c r="K154" s="88">
        <v>1352.49</v>
      </c>
      <c r="L154" s="88">
        <v>3902.72</v>
      </c>
      <c r="M154" s="55" t="s">
        <v>10115</v>
      </c>
      <c r="N154" s="72" t="s">
        <v>11693</v>
      </c>
      <c r="O154" s="53" t="s">
        <v>9722</v>
      </c>
      <c r="P154" s="56">
        <v>25754</v>
      </c>
      <c r="Q154" s="73" t="s">
        <v>225</v>
      </c>
      <c r="R154" s="57" t="s">
        <v>10125</v>
      </c>
      <c r="S154" s="57">
        <v>44886</v>
      </c>
      <c r="T154">
        <f t="shared" si="6"/>
        <v>52</v>
      </c>
      <c r="U154" t="str">
        <f t="shared" si="7"/>
        <v>49-53</v>
      </c>
      <c r="V154" t="str">
        <f t="shared" si="8"/>
        <v>até 1.999</v>
      </c>
    </row>
    <row r="155" spans="1:22" ht="15.75" x14ac:dyDescent="0.25">
      <c r="A155" s="58">
        <v>154043</v>
      </c>
      <c r="B155" s="53" t="s">
        <v>9801</v>
      </c>
      <c r="C155" s="59" t="s">
        <v>10122</v>
      </c>
      <c r="D155" s="87">
        <v>5397941000124</v>
      </c>
      <c r="E155" s="53" t="s">
        <v>10123</v>
      </c>
      <c r="F155" s="64">
        <v>5400801609</v>
      </c>
      <c r="G155" s="51" t="s">
        <v>10131</v>
      </c>
      <c r="H155" s="53">
        <v>621005</v>
      </c>
      <c r="I155" s="53">
        <v>44</v>
      </c>
      <c r="J155" s="53" t="s">
        <v>10114</v>
      </c>
      <c r="K155" s="88">
        <v>1352.49</v>
      </c>
      <c r="L155" s="88">
        <v>3902.72</v>
      </c>
      <c r="M155" s="55" t="s">
        <v>10115</v>
      </c>
      <c r="N155" s="72" t="s">
        <v>9765</v>
      </c>
      <c r="O155" s="53" t="s">
        <v>9722</v>
      </c>
      <c r="P155" s="56">
        <v>30184</v>
      </c>
      <c r="Q155" s="73" t="s">
        <v>225</v>
      </c>
      <c r="R155" s="57" t="s">
        <v>10125</v>
      </c>
      <c r="S155" s="57">
        <v>44886</v>
      </c>
      <c r="T155">
        <f t="shared" si="6"/>
        <v>40</v>
      </c>
      <c r="U155" t="str">
        <f t="shared" si="7"/>
        <v>39-43</v>
      </c>
      <c r="V155" t="str">
        <f t="shared" si="8"/>
        <v>até 1.999</v>
      </c>
    </row>
    <row r="156" spans="1:22" ht="15.75" x14ac:dyDescent="0.25">
      <c r="A156" s="58">
        <v>154043</v>
      </c>
      <c r="B156" s="53" t="s">
        <v>9801</v>
      </c>
      <c r="C156" s="59" t="s">
        <v>10122</v>
      </c>
      <c r="D156" s="87">
        <v>5397941000124</v>
      </c>
      <c r="E156" s="53" t="s">
        <v>10123</v>
      </c>
      <c r="F156" s="64">
        <v>99088169500</v>
      </c>
      <c r="G156" s="51" t="s">
        <v>10132</v>
      </c>
      <c r="H156" s="53">
        <v>621005</v>
      </c>
      <c r="I156" s="53">
        <v>44</v>
      </c>
      <c r="J156" s="53" t="s">
        <v>10114</v>
      </c>
      <c r="K156" s="88">
        <v>1352.49</v>
      </c>
      <c r="L156" s="88">
        <v>3832.46</v>
      </c>
      <c r="M156" s="55" t="s">
        <v>10115</v>
      </c>
      <c r="N156" s="55" t="s">
        <v>9763</v>
      </c>
      <c r="O156" s="53" t="s">
        <v>9722</v>
      </c>
      <c r="P156" s="56">
        <v>24536</v>
      </c>
      <c r="Q156" s="57" t="s">
        <v>211</v>
      </c>
      <c r="R156" s="57" t="s">
        <v>10125</v>
      </c>
      <c r="S156" s="57">
        <v>44885</v>
      </c>
      <c r="T156">
        <f t="shared" si="6"/>
        <v>55</v>
      </c>
      <c r="U156" t="str">
        <f t="shared" si="7"/>
        <v>54-58</v>
      </c>
      <c r="V156" t="str">
        <f t="shared" si="8"/>
        <v>até 1.999</v>
      </c>
    </row>
    <row r="157" spans="1:22" ht="15.75" x14ac:dyDescent="0.25">
      <c r="A157" s="58">
        <v>154043</v>
      </c>
      <c r="B157" s="53" t="s">
        <v>9801</v>
      </c>
      <c r="C157" s="59" t="s">
        <v>10122</v>
      </c>
      <c r="D157" s="87">
        <v>5397941000124</v>
      </c>
      <c r="E157" s="53" t="s">
        <v>10123</v>
      </c>
      <c r="F157" s="64">
        <v>62851926691</v>
      </c>
      <c r="G157" s="51" t="s">
        <v>10133</v>
      </c>
      <c r="H157" s="53">
        <v>621005</v>
      </c>
      <c r="I157" s="53">
        <v>44</v>
      </c>
      <c r="J157" s="53" t="s">
        <v>10114</v>
      </c>
      <c r="K157" s="88">
        <v>1352.49</v>
      </c>
      <c r="L157" s="88">
        <v>3902.72</v>
      </c>
      <c r="M157" s="55" t="s">
        <v>10115</v>
      </c>
      <c r="N157" s="72" t="s">
        <v>11693</v>
      </c>
      <c r="O157" s="53" t="s">
        <v>9722</v>
      </c>
      <c r="P157" s="56">
        <v>23828</v>
      </c>
      <c r="Q157" s="57" t="s">
        <v>211</v>
      </c>
      <c r="R157" s="57" t="s">
        <v>10125</v>
      </c>
      <c r="S157" s="57">
        <v>44886</v>
      </c>
      <c r="T157">
        <f t="shared" si="6"/>
        <v>57</v>
      </c>
      <c r="U157" t="str">
        <f t="shared" si="7"/>
        <v>54-58</v>
      </c>
      <c r="V157" t="str">
        <f t="shared" si="8"/>
        <v>até 1.999</v>
      </c>
    </row>
    <row r="158" spans="1:22" ht="15.75" x14ac:dyDescent="0.25">
      <c r="A158" s="58">
        <v>154043</v>
      </c>
      <c r="B158" s="53" t="s">
        <v>9801</v>
      </c>
      <c r="C158" s="59" t="s">
        <v>10122</v>
      </c>
      <c r="D158" s="87">
        <v>5397941000124</v>
      </c>
      <c r="E158" s="53" t="s">
        <v>10123</v>
      </c>
      <c r="F158" s="64">
        <v>11635654661</v>
      </c>
      <c r="G158" s="51" t="s">
        <v>10134</v>
      </c>
      <c r="H158" s="53">
        <v>621005</v>
      </c>
      <c r="I158" s="53">
        <v>44</v>
      </c>
      <c r="J158" s="53" t="s">
        <v>10114</v>
      </c>
      <c r="K158" s="88">
        <v>1352.49</v>
      </c>
      <c r="L158" s="88">
        <v>3902.72</v>
      </c>
      <c r="M158" s="55" t="s">
        <v>10115</v>
      </c>
      <c r="N158" s="72" t="s">
        <v>9765</v>
      </c>
      <c r="O158" s="53" t="s">
        <v>9722</v>
      </c>
      <c r="P158" s="56">
        <v>33620</v>
      </c>
      <c r="Q158" s="73" t="s">
        <v>225</v>
      </c>
      <c r="R158" s="57" t="s">
        <v>10125</v>
      </c>
      <c r="S158" s="57">
        <v>44886</v>
      </c>
      <c r="T158">
        <f t="shared" si="6"/>
        <v>30</v>
      </c>
      <c r="U158" t="str">
        <f t="shared" si="7"/>
        <v>29-33</v>
      </c>
      <c r="V158" t="str">
        <f t="shared" si="8"/>
        <v>até 1.999</v>
      </c>
    </row>
    <row r="159" spans="1:22" ht="15.75" x14ac:dyDescent="0.25">
      <c r="A159" s="58">
        <v>154043</v>
      </c>
      <c r="B159" s="53" t="s">
        <v>9801</v>
      </c>
      <c r="C159" s="59" t="s">
        <v>10122</v>
      </c>
      <c r="D159" s="87">
        <v>5397941000124</v>
      </c>
      <c r="E159" s="53" t="s">
        <v>10123</v>
      </c>
      <c r="F159" s="64">
        <v>12872697616</v>
      </c>
      <c r="G159" s="51" t="s">
        <v>10135</v>
      </c>
      <c r="H159" s="53">
        <v>621005</v>
      </c>
      <c r="I159" s="53">
        <v>44</v>
      </c>
      <c r="J159" s="53" t="s">
        <v>10114</v>
      </c>
      <c r="K159" s="88">
        <v>1352.49</v>
      </c>
      <c r="L159" s="88">
        <v>3902.72</v>
      </c>
      <c r="M159" s="55" t="s">
        <v>10115</v>
      </c>
      <c r="N159" s="55" t="s">
        <v>9763</v>
      </c>
      <c r="O159" s="53" t="s">
        <v>9722</v>
      </c>
      <c r="P159" s="56">
        <v>33868</v>
      </c>
      <c r="Q159" s="57" t="s">
        <v>211</v>
      </c>
      <c r="R159" s="57" t="s">
        <v>10125</v>
      </c>
      <c r="S159" s="57">
        <v>44886</v>
      </c>
      <c r="T159">
        <f t="shared" si="6"/>
        <v>30</v>
      </c>
      <c r="U159" t="str">
        <f t="shared" si="7"/>
        <v>29-33</v>
      </c>
      <c r="V159" t="str">
        <f t="shared" si="8"/>
        <v>até 1.999</v>
      </c>
    </row>
    <row r="160" spans="1:22" ht="15.75" x14ac:dyDescent="0.25">
      <c r="A160" s="58">
        <v>154043</v>
      </c>
      <c r="B160" s="53" t="s">
        <v>9801</v>
      </c>
      <c r="C160" s="59" t="s">
        <v>10122</v>
      </c>
      <c r="D160" s="87">
        <v>5397941000124</v>
      </c>
      <c r="E160" s="53" t="s">
        <v>10123</v>
      </c>
      <c r="F160" s="64">
        <v>27991288153</v>
      </c>
      <c r="G160" s="51" t="s">
        <v>10136</v>
      </c>
      <c r="H160" s="53">
        <v>621005</v>
      </c>
      <c r="I160" s="53">
        <v>44</v>
      </c>
      <c r="J160" s="53" t="s">
        <v>10114</v>
      </c>
      <c r="K160" s="88">
        <v>1352.49</v>
      </c>
      <c r="L160" s="88">
        <v>3902.72</v>
      </c>
      <c r="M160" s="55" t="s">
        <v>10115</v>
      </c>
      <c r="N160" s="72" t="s">
        <v>11693</v>
      </c>
      <c r="O160" s="53" t="s">
        <v>9722</v>
      </c>
      <c r="P160" s="56">
        <v>21582</v>
      </c>
      <c r="Q160" s="73" t="s">
        <v>225</v>
      </c>
      <c r="R160" s="57" t="s">
        <v>10125</v>
      </c>
      <c r="S160" s="57">
        <v>44886</v>
      </c>
      <c r="T160">
        <f t="shared" si="6"/>
        <v>63</v>
      </c>
      <c r="U160" t="str">
        <f t="shared" si="7"/>
        <v>59-63</v>
      </c>
      <c r="V160" t="str">
        <f t="shared" si="8"/>
        <v>até 1.999</v>
      </c>
    </row>
    <row r="161" spans="1:22" ht="15.75" x14ac:dyDescent="0.25">
      <c r="A161" s="58">
        <v>154043</v>
      </c>
      <c r="B161" s="53" t="s">
        <v>9801</v>
      </c>
      <c r="C161" s="59" t="s">
        <v>10122</v>
      </c>
      <c r="D161" s="87">
        <v>5397941000124</v>
      </c>
      <c r="E161" s="53" t="s">
        <v>10123</v>
      </c>
      <c r="F161" s="64">
        <v>4161451679</v>
      </c>
      <c r="G161" s="51" t="s">
        <v>10137</v>
      </c>
      <c r="H161" s="53">
        <v>621005</v>
      </c>
      <c r="I161" s="53">
        <v>44</v>
      </c>
      <c r="J161" s="53" t="s">
        <v>10114</v>
      </c>
      <c r="K161" s="88">
        <v>1352.49</v>
      </c>
      <c r="L161" s="88">
        <v>3902.72</v>
      </c>
      <c r="M161" s="55" t="s">
        <v>10115</v>
      </c>
      <c r="N161" s="72" t="s">
        <v>9765</v>
      </c>
      <c r="O161" s="53" t="s">
        <v>9722</v>
      </c>
      <c r="P161" s="56">
        <v>27290</v>
      </c>
      <c r="Q161" s="57" t="s">
        <v>211</v>
      </c>
      <c r="R161" s="57" t="s">
        <v>10125</v>
      </c>
      <c r="S161" s="57">
        <v>44886</v>
      </c>
      <c r="T161">
        <f t="shared" si="6"/>
        <v>48</v>
      </c>
      <c r="U161" t="str">
        <f t="shared" si="7"/>
        <v>44-48</v>
      </c>
      <c r="V161" t="str">
        <f t="shared" si="8"/>
        <v>até 1.999</v>
      </c>
    </row>
    <row r="162" spans="1:22" ht="15.75" x14ac:dyDescent="0.25">
      <c r="A162" s="58">
        <v>154043</v>
      </c>
      <c r="B162" s="53" t="s">
        <v>9801</v>
      </c>
      <c r="C162" s="59" t="s">
        <v>10122</v>
      </c>
      <c r="D162" s="87">
        <v>5397941000124</v>
      </c>
      <c r="E162" s="53" t="s">
        <v>10123</v>
      </c>
      <c r="F162" s="64">
        <v>3782293622</v>
      </c>
      <c r="G162" s="51" t="s">
        <v>10138</v>
      </c>
      <c r="H162" s="53">
        <v>621005</v>
      </c>
      <c r="I162" s="53">
        <v>44</v>
      </c>
      <c r="J162" s="53" t="s">
        <v>10114</v>
      </c>
      <c r="K162" s="88">
        <v>1352.49</v>
      </c>
      <c r="L162" s="88">
        <v>3902.72</v>
      </c>
      <c r="M162" s="55" t="s">
        <v>10115</v>
      </c>
      <c r="N162" s="72" t="s">
        <v>11693</v>
      </c>
      <c r="O162" s="53" t="s">
        <v>9722</v>
      </c>
      <c r="P162" s="56">
        <v>28649</v>
      </c>
      <c r="Q162" s="73" t="s">
        <v>225</v>
      </c>
      <c r="R162" s="57" t="s">
        <v>10125</v>
      </c>
      <c r="S162" s="57">
        <v>44886</v>
      </c>
      <c r="T162">
        <f t="shared" si="6"/>
        <v>44</v>
      </c>
      <c r="U162" t="str">
        <f t="shared" si="7"/>
        <v>44-48</v>
      </c>
      <c r="V162" t="str">
        <f t="shared" si="8"/>
        <v>até 1.999</v>
      </c>
    </row>
    <row r="163" spans="1:22" ht="15.75" x14ac:dyDescent="0.25">
      <c r="A163" s="58">
        <v>154043</v>
      </c>
      <c r="B163" s="53" t="s">
        <v>9801</v>
      </c>
      <c r="C163" s="59" t="s">
        <v>10122</v>
      </c>
      <c r="D163" s="87">
        <v>5397941000124</v>
      </c>
      <c r="E163" s="53" t="s">
        <v>10123</v>
      </c>
      <c r="F163" s="64">
        <v>15285846609</v>
      </c>
      <c r="G163" s="51" t="s">
        <v>10139</v>
      </c>
      <c r="H163" s="53">
        <v>621005</v>
      </c>
      <c r="I163" s="53">
        <v>44</v>
      </c>
      <c r="J163" s="53" t="s">
        <v>10114</v>
      </c>
      <c r="K163" s="88">
        <v>1352.49</v>
      </c>
      <c r="L163" s="88">
        <v>3902.72</v>
      </c>
      <c r="M163" s="55" t="s">
        <v>10115</v>
      </c>
      <c r="N163" s="72" t="s">
        <v>9765</v>
      </c>
      <c r="O163" s="53" t="s">
        <v>9722</v>
      </c>
      <c r="P163" s="56">
        <v>36504</v>
      </c>
      <c r="Q163" s="57" t="s">
        <v>211</v>
      </c>
      <c r="R163" s="57" t="s">
        <v>10125</v>
      </c>
      <c r="S163" s="57">
        <v>44886</v>
      </c>
      <c r="T163">
        <f t="shared" si="6"/>
        <v>23</v>
      </c>
      <c r="U163" t="str">
        <f t="shared" si="7"/>
        <v>19-23</v>
      </c>
      <c r="V163" t="str">
        <f t="shared" si="8"/>
        <v>até 1.999</v>
      </c>
    </row>
    <row r="164" spans="1:22" ht="15.75" x14ac:dyDescent="0.25">
      <c r="A164" s="58">
        <v>154043</v>
      </c>
      <c r="B164" s="53" t="s">
        <v>9801</v>
      </c>
      <c r="C164" s="59" t="s">
        <v>10122</v>
      </c>
      <c r="D164" s="87">
        <v>5397941000124</v>
      </c>
      <c r="E164" s="53" t="s">
        <v>10123</v>
      </c>
      <c r="F164" s="64">
        <v>17696679899</v>
      </c>
      <c r="G164" s="51" t="s">
        <v>10140</v>
      </c>
      <c r="H164" s="53">
        <v>621005</v>
      </c>
      <c r="I164" s="53">
        <v>44</v>
      </c>
      <c r="J164" s="53" t="s">
        <v>10114</v>
      </c>
      <c r="K164" s="88">
        <v>1352.49</v>
      </c>
      <c r="L164" s="88">
        <v>3902.72</v>
      </c>
      <c r="M164" s="55" t="s">
        <v>10115</v>
      </c>
      <c r="N164" s="55" t="s">
        <v>9763</v>
      </c>
      <c r="O164" s="53" t="s">
        <v>9722</v>
      </c>
      <c r="P164" s="56">
        <v>23536</v>
      </c>
      <c r="Q164" s="57" t="s">
        <v>211</v>
      </c>
      <c r="R164" s="57" t="s">
        <v>10125</v>
      </c>
      <c r="S164" s="57">
        <v>44886</v>
      </c>
      <c r="T164">
        <f t="shared" si="6"/>
        <v>58</v>
      </c>
      <c r="U164" t="str">
        <f t="shared" si="7"/>
        <v>54-58</v>
      </c>
      <c r="V164" t="str">
        <f t="shared" si="8"/>
        <v>até 1.999</v>
      </c>
    </row>
    <row r="165" spans="1:22" ht="15.75" x14ac:dyDescent="0.25">
      <c r="A165" s="58">
        <v>154043</v>
      </c>
      <c r="B165" s="53" t="s">
        <v>9801</v>
      </c>
      <c r="C165" s="59" t="s">
        <v>10122</v>
      </c>
      <c r="D165" s="87">
        <v>5397941000124</v>
      </c>
      <c r="E165" s="53" t="s">
        <v>10123</v>
      </c>
      <c r="F165" s="64">
        <v>61996203649</v>
      </c>
      <c r="G165" s="51" t="s">
        <v>10141</v>
      </c>
      <c r="H165" s="53">
        <v>621005</v>
      </c>
      <c r="I165" s="53">
        <v>44</v>
      </c>
      <c r="J165" s="53" t="s">
        <v>10114</v>
      </c>
      <c r="K165" s="88">
        <v>1352.49</v>
      </c>
      <c r="L165" s="88">
        <v>3902.72</v>
      </c>
      <c r="M165" s="55" t="s">
        <v>10115</v>
      </c>
      <c r="N165" s="72" t="s">
        <v>11693</v>
      </c>
      <c r="O165" s="53" t="s">
        <v>9722</v>
      </c>
      <c r="P165" s="56">
        <v>24759</v>
      </c>
      <c r="Q165" s="73" t="s">
        <v>225</v>
      </c>
      <c r="R165" s="57" t="s">
        <v>10125</v>
      </c>
      <c r="S165" s="57">
        <v>44886</v>
      </c>
      <c r="T165">
        <f t="shared" si="6"/>
        <v>55</v>
      </c>
      <c r="U165" t="str">
        <f t="shared" si="7"/>
        <v>54-58</v>
      </c>
      <c r="V165" t="str">
        <f t="shared" si="8"/>
        <v>até 1.999</v>
      </c>
    </row>
    <row r="166" spans="1:22" ht="15.75" x14ac:dyDescent="0.25">
      <c r="A166" s="58">
        <v>154043</v>
      </c>
      <c r="B166" s="53" t="s">
        <v>9801</v>
      </c>
      <c r="C166" s="59" t="s">
        <v>10122</v>
      </c>
      <c r="D166" s="87">
        <v>5397941000124</v>
      </c>
      <c r="E166" s="53" t="s">
        <v>10123</v>
      </c>
      <c r="F166" s="64">
        <v>12518179631</v>
      </c>
      <c r="G166" s="51" t="s">
        <v>10142</v>
      </c>
      <c r="H166" s="53">
        <v>621005</v>
      </c>
      <c r="I166" s="53">
        <v>44</v>
      </c>
      <c r="J166" s="53" t="s">
        <v>10114</v>
      </c>
      <c r="K166" s="88">
        <v>1352.49</v>
      </c>
      <c r="L166" s="88">
        <v>3902.72</v>
      </c>
      <c r="M166" s="55" t="s">
        <v>10115</v>
      </c>
      <c r="N166" s="72" t="s">
        <v>11693</v>
      </c>
      <c r="O166" s="53" t="s">
        <v>9722</v>
      </c>
      <c r="P166" s="56">
        <v>34796</v>
      </c>
      <c r="Q166" s="73" t="s">
        <v>225</v>
      </c>
      <c r="R166" s="57" t="s">
        <v>10125</v>
      </c>
      <c r="S166" s="57">
        <v>44886</v>
      </c>
      <c r="T166">
        <f t="shared" si="6"/>
        <v>27</v>
      </c>
      <c r="U166" t="str">
        <f t="shared" si="7"/>
        <v>24-28</v>
      </c>
      <c r="V166" t="str">
        <f t="shared" si="8"/>
        <v>até 1.999</v>
      </c>
    </row>
    <row r="167" spans="1:22" ht="15.75" x14ac:dyDescent="0.25">
      <c r="A167" s="58">
        <v>154043</v>
      </c>
      <c r="B167" s="53" t="s">
        <v>9801</v>
      </c>
      <c r="C167" s="59" t="s">
        <v>10122</v>
      </c>
      <c r="D167" s="87">
        <v>5397941000124</v>
      </c>
      <c r="E167" s="53" t="s">
        <v>10123</v>
      </c>
      <c r="F167" s="64">
        <v>71088935176</v>
      </c>
      <c r="G167" s="51" t="s">
        <v>10143</v>
      </c>
      <c r="H167" s="53">
        <v>621005</v>
      </c>
      <c r="I167" s="53">
        <v>44</v>
      </c>
      <c r="J167" s="53" t="s">
        <v>10114</v>
      </c>
      <c r="K167" s="88">
        <v>1352.49</v>
      </c>
      <c r="L167" s="88">
        <v>3832.46</v>
      </c>
      <c r="M167" s="55" t="s">
        <v>10115</v>
      </c>
      <c r="N167" s="72" t="s">
        <v>11693</v>
      </c>
      <c r="O167" s="53" t="s">
        <v>9722</v>
      </c>
      <c r="P167" s="56">
        <v>37462</v>
      </c>
      <c r="Q167" s="73" t="s">
        <v>225</v>
      </c>
      <c r="R167" s="57" t="s">
        <v>10125</v>
      </c>
      <c r="S167" s="57">
        <v>44886</v>
      </c>
      <c r="T167">
        <f t="shared" si="6"/>
        <v>20</v>
      </c>
      <c r="U167" t="str">
        <f t="shared" si="7"/>
        <v>19-23</v>
      </c>
      <c r="V167" t="str">
        <f t="shared" si="8"/>
        <v>até 1.999</v>
      </c>
    </row>
    <row r="168" spans="1:22" ht="15.75" x14ac:dyDescent="0.25">
      <c r="A168" s="58">
        <v>154043</v>
      </c>
      <c r="B168" s="53" t="s">
        <v>9801</v>
      </c>
      <c r="C168" s="59" t="s">
        <v>10122</v>
      </c>
      <c r="D168" s="87">
        <v>5397941000124</v>
      </c>
      <c r="E168" s="53" t="s">
        <v>10123</v>
      </c>
      <c r="F168" s="64">
        <v>64988902587</v>
      </c>
      <c r="G168" s="51" t="s">
        <v>10144</v>
      </c>
      <c r="H168" s="53">
        <v>621005</v>
      </c>
      <c r="I168" s="53">
        <v>44</v>
      </c>
      <c r="J168" s="53" t="s">
        <v>10114</v>
      </c>
      <c r="K168" s="88">
        <v>1352.49</v>
      </c>
      <c r="L168" s="88">
        <v>3902.72</v>
      </c>
      <c r="M168" s="55" t="s">
        <v>10115</v>
      </c>
      <c r="N168" s="72" t="s">
        <v>11693</v>
      </c>
      <c r="O168" s="53" t="s">
        <v>9722</v>
      </c>
      <c r="P168" s="56">
        <v>26812</v>
      </c>
      <c r="Q168" s="57" t="s">
        <v>335</v>
      </c>
      <c r="R168" s="57" t="s">
        <v>10125</v>
      </c>
      <c r="S168" s="57">
        <v>44886</v>
      </c>
      <c r="T168">
        <f t="shared" si="6"/>
        <v>49</v>
      </c>
      <c r="U168" t="str">
        <f t="shared" si="7"/>
        <v>49-53</v>
      </c>
      <c r="V168" t="str">
        <f t="shared" si="8"/>
        <v>até 1.999</v>
      </c>
    </row>
    <row r="169" spans="1:22" ht="15.75" x14ac:dyDescent="0.25">
      <c r="A169" s="58">
        <v>154043</v>
      </c>
      <c r="B169" s="53" t="s">
        <v>9801</v>
      </c>
      <c r="C169" s="59" t="s">
        <v>10122</v>
      </c>
      <c r="D169" s="87">
        <v>5397941000124</v>
      </c>
      <c r="E169" s="53" t="s">
        <v>10123</v>
      </c>
      <c r="F169" s="64">
        <v>13377363688</v>
      </c>
      <c r="G169" s="51" t="s">
        <v>10145</v>
      </c>
      <c r="H169" s="53">
        <v>621005</v>
      </c>
      <c r="I169" s="53">
        <v>44</v>
      </c>
      <c r="J169" s="53" t="s">
        <v>10114</v>
      </c>
      <c r="K169" s="88">
        <v>1352.49</v>
      </c>
      <c r="L169" s="88">
        <v>3832.46</v>
      </c>
      <c r="M169" s="55" t="s">
        <v>10115</v>
      </c>
      <c r="N169" s="72" t="s">
        <v>9765</v>
      </c>
      <c r="O169" s="53" t="s">
        <v>9722</v>
      </c>
      <c r="P169" s="56">
        <v>34412</v>
      </c>
      <c r="Q169" s="57" t="s">
        <v>211</v>
      </c>
      <c r="R169" s="57" t="s">
        <v>10125</v>
      </c>
      <c r="S169" s="57">
        <v>44885</v>
      </c>
      <c r="T169">
        <f t="shared" si="6"/>
        <v>28</v>
      </c>
      <c r="U169" t="str">
        <f t="shared" si="7"/>
        <v>24-28</v>
      </c>
      <c r="V169" t="str">
        <f t="shared" si="8"/>
        <v>até 1.999</v>
      </c>
    </row>
    <row r="170" spans="1:22" ht="15.75" x14ac:dyDescent="0.25">
      <c r="A170" s="58">
        <v>154043</v>
      </c>
      <c r="B170" s="53" t="s">
        <v>9801</v>
      </c>
      <c r="C170" s="59" t="s">
        <v>10122</v>
      </c>
      <c r="D170" s="87">
        <v>5397941000124</v>
      </c>
      <c r="E170" s="53" t="s">
        <v>10123</v>
      </c>
      <c r="F170" s="64">
        <v>12856049621</v>
      </c>
      <c r="G170" s="51" t="s">
        <v>10146</v>
      </c>
      <c r="H170" s="53">
        <v>621005</v>
      </c>
      <c r="I170" s="53">
        <v>44</v>
      </c>
      <c r="J170" s="53" t="s">
        <v>10114</v>
      </c>
      <c r="K170" s="88">
        <v>1352.49</v>
      </c>
      <c r="L170" s="88">
        <v>3902.72</v>
      </c>
      <c r="M170" s="55" t="s">
        <v>10115</v>
      </c>
      <c r="N170" s="72" t="s">
        <v>9765</v>
      </c>
      <c r="O170" s="53" t="s">
        <v>9722</v>
      </c>
      <c r="P170" s="56">
        <v>34476</v>
      </c>
      <c r="Q170" s="73" t="s">
        <v>225</v>
      </c>
      <c r="R170" s="57" t="s">
        <v>10125</v>
      </c>
      <c r="S170" s="57">
        <v>44886</v>
      </c>
      <c r="T170">
        <f t="shared" si="6"/>
        <v>28</v>
      </c>
      <c r="U170" t="str">
        <f t="shared" si="7"/>
        <v>24-28</v>
      </c>
      <c r="V170" t="str">
        <f t="shared" si="8"/>
        <v>até 1.999</v>
      </c>
    </row>
    <row r="171" spans="1:22" ht="15.75" x14ac:dyDescent="0.25">
      <c r="A171" s="58">
        <v>154043</v>
      </c>
      <c r="B171" s="53" t="s">
        <v>9801</v>
      </c>
      <c r="C171" s="59" t="s">
        <v>10122</v>
      </c>
      <c r="D171" s="87">
        <v>5397941000124</v>
      </c>
      <c r="E171" s="53" t="s">
        <v>10123</v>
      </c>
      <c r="F171" s="64">
        <v>13129215603</v>
      </c>
      <c r="G171" s="51" t="s">
        <v>10147</v>
      </c>
      <c r="H171" s="53">
        <v>621005</v>
      </c>
      <c r="I171" s="53">
        <v>44</v>
      </c>
      <c r="J171" s="53" t="s">
        <v>10114</v>
      </c>
      <c r="K171" s="88">
        <v>1352.49</v>
      </c>
      <c r="L171" s="88">
        <v>3832.46</v>
      </c>
      <c r="M171" s="55" t="s">
        <v>10115</v>
      </c>
      <c r="N171" s="72" t="s">
        <v>9765</v>
      </c>
      <c r="O171" s="53" t="s">
        <v>9722</v>
      </c>
      <c r="P171" s="56">
        <v>34786</v>
      </c>
      <c r="Q171" s="57" t="s">
        <v>335</v>
      </c>
      <c r="R171" s="57" t="s">
        <v>10125</v>
      </c>
      <c r="S171" s="57">
        <v>44886</v>
      </c>
      <c r="T171">
        <f t="shared" si="6"/>
        <v>27</v>
      </c>
      <c r="U171" t="str">
        <f t="shared" si="7"/>
        <v>24-28</v>
      </c>
      <c r="V171" t="str">
        <f t="shared" si="8"/>
        <v>até 1.999</v>
      </c>
    </row>
    <row r="172" spans="1:22" ht="15.75" x14ac:dyDescent="0.25">
      <c r="A172" s="58">
        <v>154043</v>
      </c>
      <c r="B172" s="53" t="s">
        <v>9801</v>
      </c>
      <c r="C172" s="89" t="s">
        <v>10148</v>
      </c>
      <c r="D172" s="53" t="s">
        <v>10149</v>
      </c>
      <c r="E172" s="51" t="s">
        <v>10150</v>
      </c>
      <c r="F172" s="64" t="s">
        <v>10151</v>
      </c>
      <c r="G172" s="51" t="s">
        <v>10152</v>
      </c>
      <c r="H172" s="53">
        <v>514320</v>
      </c>
      <c r="I172" s="53">
        <v>44</v>
      </c>
      <c r="J172" s="51" t="s">
        <v>10153</v>
      </c>
      <c r="K172" s="88">
        <v>1309.1500000000001</v>
      </c>
      <c r="L172" s="88">
        <v>4131.25</v>
      </c>
      <c r="M172" s="55" t="s">
        <v>10154</v>
      </c>
      <c r="N172" s="72" t="s">
        <v>9765</v>
      </c>
      <c r="O172" s="53" t="s">
        <v>9721</v>
      </c>
      <c r="P172" s="56">
        <v>31712</v>
      </c>
      <c r="Q172" s="57" t="s">
        <v>211</v>
      </c>
      <c r="R172" s="90" t="s">
        <v>8</v>
      </c>
      <c r="S172" s="56">
        <v>44592</v>
      </c>
      <c r="T172">
        <f t="shared" si="6"/>
        <v>36</v>
      </c>
      <c r="U172" t="str">
        <f t="shared" si="7"/>
        <v>34-38</v>
      </c>
      <c r="V172" t="str">
        <f t="shared" si="8"/>
        <v>até 1.999</v>
      </c>
    </row>
    <row r="173" spans="1:22" ht="15.75" x14ac:dyDescent="0.25">
      <c r="A173" s="58">
        <v>154043</v>
      </c>
      <c r="B173" s="53" t="s">
        <v>9801</v>
      </c>
      <c r="C173" s="89" t="s">
        <v>10148</v>
      </c>
      <c r="D173" s="53" t="s">
        <v>10149</v>
      </c>
      <c r="E173" s="51" t="s">
        <v>10150</v>
      </c>
      <c r="F173" s="64" t="s">
        <v>10155</v>
      </c>
      <c r="G173" s="51" t="s">
        <v>10156</v>
      </c>
      <c r="H173" s="53">
        <v>514320</v>
      </c>
      <c r="I173" s="53">
        <v>44</v>
      </c>
      <c r="J173" s="51" t="s">
        <v>10153</v>
      </c>
      <c r="K173" s="88">
        <v>1793.95</v>
      </c>
      <c r="L173" s="88">
        <v>5037.46</v>
      </c>
      <c r="M173" s="55" t="s">
        <v>10154</v>
      </c>
      <c r="N173" s="72" t="s">
        <v>9765</v>
      </c>
      <c r="O173" s="53" t="s">
        <v>9721</v>
      </c>
      <c r="P173" s="56">
        <v>29125</v>
      </c>
      <c r="Q173" s="73" t="s">
        <v>225</v>
      </c>
      <c r="R173" s="90" t="s">
        <v>8</v>
      </c>
      <c r="S173" s="57">
        <v>44440</v>
      </c>
      <c r="T173">
        <f t="shared" si="6"/>
        <v>43</v>
      </c>
      <c r="U173" t="str">
        <f t="shared" si="7"/>
        <v>39-43</v>
      </c>
      <c r="V173" t="str">
        <f t="shared" si="8"/>
        <v>até 1.999</v>
      </c>
    </row>
    <row r="174" spans="1:22" ht="15.75" x14ac:dyDescent="0.25">
      <c r="A174" s="58">
        <v>154043</v>
      </c>
      <c r="B174" s="53" t="s">
        <v>9801</v>
      </c>
      <c r="C174" s="89" t="s">
        <v>10148</v>
      </c>
      <c r="D174" s="53" t="s">
        <v>10149</v>
      </c>
      <c r="E174" s="51" t="s">
        <v>10150</v>
      </c>
      <c r="F174" s="64">
        <v>8025554627</v>
      </c>
      <c r="G174" s="51" t="s">
        <v>10157</v>
      </c>
      <c r="H174" s="62">
        <v>514320</v>
      </c>
      <c r="I174" s="53">
        <v>44</v>
      </c>
      <c r="J174" s="51" t="s">
        <v>10153</v>
      </c>
      <c r="K174" s="88">
        <v>1858.16</v>
      </c>
      <c r="L174" s="88">
        <v>5120.4399999999996</v>
      </c>
      <c r="M174" s="55" t="s">
        <v>10154</v>
      </c>
      <c r="N174" s="72" t="s">
        <v>9765</v>
      </c>
      <c r="O174" s="53" t="s">
        <v>9721</v>
      </c>
      <c r="P174" s="56">
        <v>28083</v>
      </c>
      <c r="Q174" s="73" t="s">
        <v>225</v>
      </c>
      <c r="R174" s="90" t="s">
        <v>10158</v>
      </c>
      <c r="S174" s="57">
        <v>43171</v>
      </c>
      <c r="T174">
        <f t="shared" si="6"/>
        <v>46</v>
      </c>
      <c r="U174" t="str">
        <f t="shared" si="7"/>
        <v>44-48</v>
      </c>
      <c r="V174" t="str">
        <f t="shared" si="8"/>
        <v>até 1.999</v>
      </c>
    </row>
    <row r="175" spans="1:22" ht="15.75" x14ac:dyDescent="0.25">
      <c r="A175" s="58">
        <v>154043</v>
      </c>
      <c r="B175" s="53" t="s">
        <v>9801</v>
      </c>
      <c r="C175" s="89" t="s">
        <v>10148</v>
      </c>
      <c r="D175" s="53" t="s">
        <v>10149</v>
      </c>
      <c r="E175" s="51" t="s">
        <v>10150</v>
      </c>
      <c r="F175" s="64">
        <v>74122886600</v>
      </c>
      <c r="G175" s="51" t="s">
        <v>10159</v>
      </c>
      <c r="H175" s="53">
        <v>514320</v>
      </c>
      <c r="I175" s="53">
        <v>44</v>
      </c>
      <c r="J175" s="51" t="s">
        <v>10153</v>
      </c>
      <c r="K175" s="88">
        <v>1793.95</v>
      </c>
      <c r="L175" s="88">
        <v>5037.46</v>
      </c>
      <c r="M175" s="55" t="s">
        <v>10154</v>
      </c>
      <c r="N175" s="72" t="s">
        <v>11693</v>
      </c>
      <c r="O175" s="53" t="s">
        <v>9721</v>
      </c>
      <c r="P175" s="56">
        <v>22930</v>
      </c>
      <c r="Q175" s="57" t="s">
        <v>335</v>
      </c>
      <c r="R175" s="90" t="s">
        <v>8</v>
      </c>
      <c r="S175" s="57">
        <v>43171</v>
      </c>
      <c r="T175">
        <f t="shared" si="6"/>
        <v>60</v>
      </c>
      <c r="U175" t="str">
        <f t="shared" si="7"/>
        <v>59-63</v>
      </c>
      <c r="V175" t="str">
        <f t="shared" si="8"/>
        <v>até 1.999</v>
      </c>
    </row>
    <row r="176" spans="1:22" ht="15.75" x14ac:dyDescent="0.25">
      <c r="A176" s="58">
        <v>154043</v>
      </c>
      <c r="B176" s="53" t="s">
        <v>9801</v>
      </c>
      <c r="C176" s="89" t="s">
        <v>10148</v>
      </c>
      <c r="D176" s="53" t="s">
        <v>10149</v>
      </c>
      <c r="E176" s="51" t="s">
        <v>10150</v>
      </c>
      <c r="F176" s="64">
        <v>423418688</v>
      </c>
      <c r="G176" s="91" t="s">
        <v>10160</v>
      </c>
      <c r="H176" s="53">
        <v>514320</v>
      </c>
      <c r="I176" s="53">
        <v>44</v>
      </c>
      <c r="J176" s="51" t="s">
        <v>10153</v>
      </c>
      <c r="K176" s="88">
        <v>1309.1500000000001</v>
      </c>
      <c r="L176" s="88">
        <v>4131.25</v>
      </c>
      <c r="M176" s="55" t="s">
        <v>10154</v>
      </c>
      <c r="N176" s="72" t="s">
        <v>9765</v>
      </c>
      <c r="O176" s="53" t="s">
        <v>9721</v>
      </c>
      <c r="P176" s="56">
        <v>25843</v>
      </c>
      <c r="Q176" s="73" t="s">
        <v>225</v>
      </c>
      <c r="R176" s="90" t="s">
        <v>8</v>
      </c>
      <c r="S176" s="57">
        <v>43838</v>
      </c>
      <c r="T176">
        <f t="shared" si="6"/>
        <v>52</v>
      </c>
      <c r="U176" t="str">
        <f t="shared" si="7"/>
        <v>49-53</v>
      </c>
      <c r="V176" t="str">
        <f t="shared" si="8"/>
        <v>até 1.999</v>
      </c>
    </row>
    <row r="177" spans="1:22" ht="15.75" x14ac:dyDescent="0.25">
      <c r="A177" s="58">
        <v>154043</v>
      </c>
      <c r="B177" s="53" t="s">
        <v>9801</v>
      </c>
      <c r="C177" s="89" t="s">
        <v>10161</v>
      </c>
      <c r="D177" s="87">
        <v>969841000101</v>
      </c>
      <c r="E177" s="51" t="s">
        <v>10162</v>
      </c>
      <c r="F177" s="64">
        <v>13601485664</v>
      </c>
      <c r="G177" s="91" t="s">
        <v>10163</v>
      </c>
      <c r="H177" s="53">
        <v>314115</v>
      </c>
      <c r="I177" s="53">
        <v>44</v>
      </c>
      <c r="J177" s="51" t="s">
        <v>10164</v>
      </c>
      <c r="K177" s="88">
        <v>1422.68</v>
      </c>
      <c r="L177" s="88">
        <v>4948.53</v>
      </c>
      <c r="M177" s="55" t="s">
        <v>10154</v>
      </c>
      <c r="N177" s="72" t="s">
        <v>9765</v>
      </c>
      <c r="O177" s="53" t="s">
        <v>9722</v>
      </c>
      <c r="P177" s="56">
        <v>34628</v>
      </c>
      <c r="Q177" s="73" t="s">
        <v>225</v>
      </c>
      <c r="R177" s="90" t="s">
        <v>10165</v>
      </c>
      <c r="S177" s="57">
        <v>43042</v>
      </c>
      <c r="T177">
        <f t="shared" si="6"/>
        <v>28</v>
      </c>
      <c r="U177" t="str">
        <f t="shared" si="7"/>
        <v>24-28</v>
      </c>
      <c r="V177" t="str">
        <f t="shared" si="8"/>
        <v>até 1.999</v>
      </c>
    </row>
    <row r="178" spans="1:22" ht="15.75" x14ac:dyDescent="0.25">
      <c r="A178" s="58">
        <v>154043</v>
      </c>
      <c r="B178" s="53" t="s">
        <v>9801</v>
      </c>
      <c r="C178" s="89" t="s">
        <v>10161</v>
      </c>
      <c r="D178" s="87">
        <v>969841000101</v>
      </c>
      <c r="E178" s="51" t="s">
        <v>10162</v>
      </c>
      <c r="F178" s="64">
        <v>40943127149</v>
      </c>
      <c r="G178" s="91" t="s">
        <v>10166</v>
      </c>
      <c r="H178" s="53">
        <v>314115</v>
      </c>
      <c r="I178" s="53">
        <v>44</v>
      </c>
      <c r="J178" s="51" t="s">
        <v>10164</v>
      </c>
      <c r="K178" s="88">
        <v>1422.68</v>
      </c>
      <c r="L178" s="88">
        <v>4948.53</v>
      </c>
      <c r="M178" s="55" t="s">
        <v>10154</v>
      </c>
      <c r="N178" s="72" t="s">
        <v>9765</v>
      </c>
      <c r="O178" s="53" t="s">
        <v>9722</v>
      </c>
      <c r="P178" s="56">
        <v>24064</v>
      </c>
      <c r="Q178" s="73" t="s">
        <v>225</v>
      </c>
      <c r="R178" s="90" t="s">
        <v>10165</v>
      </c>
      <c r="S178" s="57">
        <v>43046</v>
      </c>
      <c r="T178">
        <f t="shared" si="6"/>
        <v>57</v>
      </c>
      <c r="U178" t="str">
        <f t="shared" si="7"/>
        <v>54-58</v>
      </c>
      <c r="V178" t="str">
        <f t="shared" si="8"/>
        <v>até 1.999</v>
      </c>
    </row>
    <row r="179" spans="1:22" ht="15.75" x14ac:dyDescent="0.25">
      <c r="A179" s="58">
        <v>154043</v>
      </c>
      <c r="B179" s="53" t="s">
        <v>9801</v>
      </c>
      <c r="C179" s="89" t="s">
        <v>10161</v>
      </c>
      <c r="D179" s="87">
        <v>969841000101</v>
      </c>
      <c r="E179" s="51" t="s">
        <v>10162</v>
      </c>
      <c r="F179" s="64">
        <v>16809537619</v>
      </c>
      <c r="G179" s="91" t="s">
        <v>10167</v>
      </c>
      <c r="H179" s="53">
        <v>314115</v>
      </c>
      <c r="I179" s="53">
        <v>44</v>
      </c>
      <c r="J179" s="51" t="s">
        <v>10164</v>
      </c>
      <c r="K179" s="88">
        <v>1422.68</v>
      </c>
      <c r="L179" s="88">
        <v>4948.53</v>
      </c>
      <c r="M179" s="55" t="s">
        <v>10154</v>
      </c>
      <c r="N179" s="72" t="s">
        <v>9765</v>
      </c>
      <c r="O179" s="53" t="s">
        <v>9722</v>
      </c>
      <c r="P179" s="56">
        <v>37865</v>
      </c>
      <c r="Q179" s="57" t="s">
        <v>211</v>
      </c>
      <c r="R179" s="90" t="s">
        <v>10165</v>
      </c>
      <c r="S179" s="57" t="s">
        <v>10168</v>
      </c>
      <c r="T179">
        <f t="shared" si="6"/>
        <v>19</v>
      </c>
      <c r="U179" t="str">
        <f t="shared" si="7"/>
        <v>19-23</v>
      </c>
      <c r="V179" t="str">
        <f t="shared" si="8"/>
        <v>até 1.999</v>
      </c>
    </row>
    <row r="180" spans="1:22" ht="15.75" x14ac:dyDescent="0.25">
      <c r="A180" s="58">
        <v>154043</v>
      </c>
      <c r="B180" s="53" t="s">
        <v>9801</v>
      </c>
      <c r="C180" s="89" t="s">
        <v>10161</v>
      </c>
      <c r="D180" s="87">
        <v>969841000101</v>
      </c>
      <c r="E180" s="51" t="s">
        <v>10162</v>
      </c>
      <c r="F180" s="64">
        <v>11804801631</v>
      </c>
      <c r="G180" s="91" t="s">
        <v>10169</v>
      </c>
      <c r="H180" s="53">
        <v>715210</v>
      </c>
      <c r="I180" s="53">
        <v>44</v>
      </c>
      <c r="J180" s="51" t="s">
        <v>10164</v>
      </c>
      <c r="K180" s="88">
        <v>1908.1</v>
      </c>
      <c r="L180" s="88">
        <v>6319.33</v>
      </c>
      <c r="M180" s="55" t="s">
        <v>10170</v>
      </c>
      <c r="N180" s="55" t="s">
        <v>11694</v>
      </c>
      <c r="O180" s="53" t="s">
        <v>9722</v>
      </c>
      <c r="P180" s="56">
        <v>35534</v>
      </c>
      <c r="Q180" s="57" t="s">
        <v>335</v>
      </c>
      <c r="R180" s="90" t="s">
        <v>10171</v>
      </c>
      <c r="S180" s="57">
        <v>43817</v>
      </c>
      <c r="T180">
        <f t="shared" si="6"/>
        <v>25</v>
      </c>
      <c r="U180" t="str">
        <f t="shared" si="7"/>
        <v>24-28</v>
      </c>
      <c r="V180" t="str">
        <f t="shared" si="8"/>
        <v>até 1.999</v>
      </c>
    </row>
    <row r="181" spans="1:22" ht="15.75" x14ac:dyDescent="0.25">
      <c r="A181" s="58">
        <v>154043</v>
      </c>
      <c r="B181" s="53" t="s">
        <v>9801</v>
      </c>
      <c r="C181" s="89" t="s">
        <v>10161</v>
      </c>
      <c r="D181" s="87">
        <v>969841000101</v>
      </c>
      <c r="E181" s="51" t="s">
        <v>10162</v>
      </c>
      <c r="F181" s="64">
        <v>10591985683</v>
      </c>
      <c r="G181" s="91" t="s">
        <v>10172</v>
      </c>
      <c r="H181" s="53">
        <v>715210</v>
      </c>
      <c r="I181" s="53">
        <v>44</v>
      </c>
      <c r="J181" s="51" t="s">
        <v>10164</v>
      </c>
      <c r="K181" s="88">
        <v>4483.16</v>
      </c>
      <c r="L181" s="88">
        <v>6319.33</v>
      </c>
      <c r="M181" s="55" t="s">
        <v>10170</v>
      </c>
      <c r="N181" s="55" t="s">
        <v>11694</v>
      </c>
      <c r="O181" s="53" t="s">
        <v>9722</v>
      </c>
      <c r="P181" s="56">
        <v>33422</v>
      </c>
      <c r="Q181" s="73" t="s">
        <v>225</v>
      </c>
      <c r="R181" s="90" t="s">
        <v>10171</v>
      </c>
      <c r="S181" s="57">
        <v>43262</v>
      </c>
      <c r="T181">
        <f t="shared" si="6"/>
        <v>31</v>
      </c>
      <c r="U181" t="str">
        <f t="shared" si="7"/>
        <v>29-33</v>
      </c>
      <c r="V181" t="str">
        <f t="shared" si="8"/>
        <v>4.000 a 5.999</v>
      </c>
    </row>
    <row r="182" spans="1:22" ht="15.75" x14ac:dyDescent="0.25">
      <c r="A182" s="58">
        <v>154043</v>
      </c>
      <c r="B182" s="53" t="s">
        <v>9801</v>
      </c>
      <c r="C182" s="89" t="s">
        <v>10161</v>
      </c>
      <c r="D182" s="87">
        <v>969841000101</v>
      </c>
      <c r="E182" s="51" t="s">
        <v>10162</v>
      </c>
      <c r="F182" s="64">
        <v>17795686737</v>
      </c>
      <c r="G182" s="91" t="s">
        <v>10173</v>
      </c>
      <c r="H182" s="53">
        <v>715210</v>
      </c>
      <c r="I182" s="53">
        <v>44</v>
      </c>
      <c r="J182" s="51" t="s">
        <v>10164</v>
      </c>
      <c r="K182" s="88">
        <v>1908.1</v>
      </c>
      <c r="L182" s="88">
        <v>6319.33</v>
      </c>
      <c r="M182" s="55" t="s">
        <v>10170</v>
      </c>
      <c r="N182" s="55" t="s">
        <v>11694</v>
      </c>
      <c r="O182" s="53" t="s">
        <v>9722</v>
      </c>
      <c r="P182" s="56">
        <v>36081</v>
      </c>
      <c r="Q182" s="57" t="s">
        <v>211</v>
      </c>
      <c r="R182" s="90" t="s">
        <v>10171</v>
      </c>
      <c r="S182" s="57">
        <v>43661</v>
      </c>
      <c r="T182">
        <f t="shared" si="6"/>
        <v>24</v>
      </c>
      <c r="U182" t="str">
        <f t="shared" si="7"/>
        <v>24-28</v>
      </c>
      <c r="V182" t="str">
        <f t="shared" si="8"/>
        <v>até 1.999</v>
      </c>
    </row>
    <row r="183" spans="1:22" ht="15.75" x14ac:dyDescent="0.25">
      <c r="A183" s="58">
        <v>154043</v>
      </c>
      <c r="B183" s="53" t="s">
        <v>9801</v>
      </c>
      <c r="C183" s="89" t="s">
        <v>10161</v>
      </c>
      <c r="D183" s="87">
        <v>969841000101</v>
      </c>
      <c r="E183" s="51" t="s">
        <v>10162</v>
      </c>
      <c r="F183" s="64">
        <v>1537146629</v>
      </c>
      <c r="G183" s="91" t="s">
        <v>10174</v>
      </c>
      <c r="H183" s="53">
        <v>715210</v>
      </c>
      <c r="I183" s="53">
        <v>44</v>
      </c>
      <c r="J183" s="51" t="s">
        <v>10164</v>
      </c>
      <c r="K183" s="88">
        <v>1908.1</v>
      </c>
      <c r="L183" s="88">
        <v>6319.33</v>
      </c>
      <c r="M183" s="55" t="s">
        <v>10170</v>
      </c>
      <c r="N183" s="55" t="s">
        <v>11694</v>
      </c>
      <c r="O183" s="53" t="s">
        <v>9722</v>
      </c>
      <c r="P183" s="56">
        <v>32217</v>
      </c>
      <c r="Q183" s="57" t="s">
        <v>211</v>
      </c>
      <c r="R183" s="90" t="s">
        <v>10171</v>
      </c>
      <c r="S183" s="57">
        <v>43647</v>
      </c>
      <c r="T183">
        <f t="shared" si="6"/>
        <v>34</v>
      </c>
      <c r="U183" t="str">
        <f t="shared" si="7"/>
        <v>34-38</v>
      </c>
      <c r="V183" t="str">
        <f t="shared" si="8"/>
        <v>até 1.999</v>
      </c>
    </row>
    <row r="184" spans="1:22" ht="15.75" x14ac:dyDescent="0.25">
      <c r="A184" s="58">
        <v>154043</v>
      </c>
      <c r="B184" s="53" t="s">
        <v>9801</v>
      </c>
      <c r="C184" s="89" t="s">
        <v>10161</v>
      </c>
      <c r="D184" s="87">
        <v>969841000101</v>
      </c>
      <c r="E184" s="51" t="s">
        <v>10162</v>
      </c>
      <c r="F184" s="64">
        <v>53926935634</v>
      </c>
      <c r="G184" s="91" t="s">
        <v>10175</v>
      </c>
      <c r="H184" s="53">
        <v>214405</v>
      </c>
      <c r="I184" s="53" t="s">
        <v>10176</v>
      </c>
      <c r="J184" s="51" t="s">
        <v>10164</v>
      </c>
      <c r="K184" s="88">
        <v>678.83</v>
      </c>
      <c r="L184" s="88">
        <v>1000.06</v>
      </c>
      <c r="M184" s="55" t="s">
        <v>10177</v>
      </c>
      <c r="N184" s="72" t="s">
        <v>9766</v>
      </c>
      <c r="O184" s="53" t="s">
        <v>9722</v>
      </c>
      <c r="P184" s="56">
        <v>24169</v>
      </c>
      <c r="Q184" s="73" t="s">
        <v>225</v>
      </c>
      <c r="R184" s="90" t="s">
        <v>10178</v>
      </c>
      <c r="S184" s="57">
        <v>43055</v>
      </c>
      <c r="T184">
        <f t="shared" si="6"/>
        <v>56</v>
      </c>
      <c r="U184" t="str">
        <f t="shared" si="7"/>
        <v>54-58</v>
      </c>
      <c r="V184" t="str">
        <f t="shared" si="8"/>
        <v>até 1.999</v>
      </c>
    </row>
    <row r="185" spans="1:22" ht="15.75" x14ac:dyDescent="0.25">
      <c r="A185" s="58">
        <v>154043</v>
      </c>
      <c r="B185" s="53" t="s">
        <v>9801</v>
      </c>
      <c r="C185" s="89" t="s">
        <v>10161</v>
      </c>
      <c r="D185" s="87">
        <v>969841000101</v>
      </c>
      <c r="E185" s="51" t="s">
        <v>10162</v>
      </c>
      <c r="F185" s="64">
        <v>11488507678</v>
      </c>
      <c r="G185" s="91" t="s">
        <v>10179</v>
      </c>
      <c r="H185" s="53">
        <v>314115</v>
      </c>
      <c r="I185" s="53">
        <v>44</v>
      </c>
      <c r="J185" s="51" t="s">
        <v>10164</v>
      </c>
      <c r="K185" s="88">
        <v>1422.68</v>
      </c>
      <c r="L185" s="88">
        <v>4948.53</v>
      </c>
      <c r="M185" s="55" t="s">
        <v>10154</v>
      </c>
      <c r="N185" s="72" t="s">
        <v>9765</v>
      </c>
      <c r="O185" s="53" t="s">
        <v>9722</v>
      </c>
      <c r="P185" s="56">
        <v>34690</v>
      </c>
      <c r="Q185" s="57" t="s">
        <v>211</v>
      </c>
      <c r="R185" s="90" t="s">
        <v>10165</v>
      </c>
      <c r="S185" s="57">
        <v>44245</v>
      </c>
      <c r="T185">
        <f t="shared" si="6"/>
        <v>28</v>
      </c>
      <c r="U185" t="str">
        <f t="shared" si="7"/>
        <v>24-28</v>
      </c>
      <c r="V185" t="str">
        <f t="shared" si="8"/>
        <v>até 1.999</v>
      </c>
    </row>
    <row r="186" spans="1:22" ht="15.75" x14ac:dyDescent="0.25">
      <c r="A186" s="58">
        <v>154043</v>
      </c>
      <c r="B186" s="53" t="s">
        <v>9801</v>
      </c>
      <c r="C186" s="89" t="s">
        <v>10180</v>
      </c>
      <c r="D186" s="87">
        <v>969841000101</v>
      </c>
      <c r="E186" s="51" t="s">
        <v>10162</v>
      </c>
      <c r="F186" s="64">
        <v>11865443689</v>
      </c>
      <c r="G186" s="91" t="s">
        <v>10181</v>
      </c>
      <c r="H186" s="53">
        <v>954305</v>
      </c>
      <c r="I186" s="53">
        <v>44</v>
      </c>
      <c r="J186" s="51" t="s">
        <v>10164</v>
      </c>
      <c r="K186" s="88">
        <v>3458.44</v>
      </c>
      <c r="L186" s="88">
        <v>11588.93</v>
      </c>
      <c r="M186" s="55" t="s">
        <v>10170</v>
      </c>
      <c r="N186" s="55" t="s">
        <v>11694</v>
      </c>
      <c r="O186" s="53" t="s">
        <v>9722</v>
      </c>
      <c r="P186" s="56">
        <v>34239</v>
      </c>
      <c r="Q186" s="73" t="s">
        <v>225</v>
      </c>
      <c r="R186" s="90" t="s">
        <v>10182</v>
      </c>
      <c r="S186" s="57">
        <v>44592</v>
      </c>
      <c r="T186">
        <f t="shared" si="6"/>
        <v>29</v>
      </c>
      <c r="U186" t="str">
        <f t="shared" si="7"/>
        <v>29-33</v>
      </c>
      <c r="V186" t="str">
        <f t="shared" si="8"/>
        <v>2.000 a 3.999</v>
      </c>
    </row>
    <row r="187" spans="1:22" ht="15.75" x14ac:dyDescent="0.25">
      <c r="A187" s="58">
        <v>154043</v>
      </c>
      <c r="B187" s="53" t="s">
        <v>9801</v>
      </c>
      <c r="C187" s="89" t="s">
        <v>10180</v>
      </c>
      <c r="D187" s="87">
        <v>969841000101</v>
      </c>
      <c r="E187" s="51" t="s">
        <v>10162</v>
      </c>
      <c r="F187" s="64">
        <v>3618475640</v>
      </c>
      <c r="G187" s="91" t="s">
        <v>10183</v>
      </c>
      <c r="H187" s="53">
        <v>313220</v>
      </c>
      <c r="I187" s="53">
        <v>44</v>
      </c>
      <c r="J187" s="51" t="s">
        <v>10164</v>
      </c>
      <c r="K187" s="88">
        <v>4226.9799999999996</v>
      </c>
      <c r="L187" s="88">
        <v>13054.06</v>
      </c>
      <c r="M187" s="55" t="s">
        <v>10170</v>
      </c>
      <c r="N187" s="55" t="s">
        <v>11694</v>
      </c>
      <c r="O187" s="53" t="s">
        <v>9722</v>
      </c>
      <c r="P187" s="56">
        <v>27967</v>
      </c>
      <c r="Q187" s="73" t="s">
        <v>225</v>
      </c>
      <c r="R187" s="90" t="s">
        <v>10184</v>
      </c>
      <c r="S187" s="57">
        <v>43514</v>
      </c>
      <c r="T187">
        <f t="shared" si="6"/>
        <v>46</v>
      </c>
      <c r="U187" t="str">
        <f t="shared" si="7"/>
        <v>44-48</v>
      </c>
      <c r="V187" t="str">
        <f t="shared" si="8"/>
        <v>4.000 a 5.999</v>
      </c>
    </row>
    <row r="188" spans="1:22" ht="15.75" x14ac:dyDescent="0.25">
      <c r="A188" s="58">
        <v>154043</v>
      </c>
      <c r="B188" s="53" t="s">
        <v>9801</v>
      </c>
      <c r="C188" s="89" t="s">
        <v>10180</v>
      </c>
      <c r="D188" s="87">
        <v>969841000101</v>
      </c>
      <c r="E188" s="51" t="s">
        <v>10162</v>
      </c>
      <c r="F188" s="64">
        <v>7891932646</v>
      </c>
      <c r="G188" s="91" t="s">
        <v>10185</v>
      </c>
      <c r="H188" s="53">
        <v>354205</v>
      </c>
      <c r="I188" s="53">
        <v>44</v>
      </c>
      <c r="J188" s="51" t="s">
        <v>10164</v>
      </c>
      <c r="K188" s="88">
        <v>2843.61</v>
      </c>
      <c r="L188" s="88">
        <v>8189.63</v>
      </c>
      <c r="M188" s="55" t="s">
        <v>9807</v>
      </c>
      <c r="N188" s="72" t="s">
        <v>9766</v>
      </c>
      <c r="O188" s="53" t="s">
        <v>9721</v>
      </c>
      <c r="P188" s="56">
        <v>31846</v>
      </c>
      <c r="Q188" s="73" t="s">
        <v>225</v>
      </c>
      <c r="R188" s="90" t="s">
        <v>9868</v>
      </c>
      <c r="S188" s="57">
        <v>43801</v>
      </c>
      <c r="T188">
        <f t="shared" si="6"/>
        <v>35</v>
      </c>
      <c r="U188" t="str">
        <f t="shared" si="7"/>
        <v>34-38</v>
      </c>
      <c r="V188" t="str">
        <f t="shared" si="8"/>
        <v>2.000 a 3.999</v>
      </c>
    </row>
    <row r="189" spans="1:22" ht="15.75" x14ac:dyDescent="0.25">
      <c r="A189" s="58">
        <v>154043</v>
      </c>
      <c r="B189" s="53" t="s">
        <v>9801</v>
      </c>
      <c r="C189" s="89" t="s">
        <v>10180</v>
      </c>
      <c r="D189" s="87">
        <v>969841000101</v>
      </c>
      <c r="E189" s="51" t="s">
        <v>10162</v>
      </c>
      <c r="F189" s="64">
        <v>52001636920</v>
      </c>
      <c r="G189" s="91" t="s">
        <v>10186</v>
      </c>
      <c r="H189" s="53">
        <v>915305</v>
      </c>
      <c r="I189" s="53">
        <v>44</v>
      </c>
      <c r="J189" s="51" t="s">
        <v>10164</v>
      </c>
      <c r="K189" s="88">
        <v>4226.9799999999996</v>
      </c>
      <c r="L189" s="88">
        <v>13054.06</v>
      </c>
      <c r="M189" s="55" t="s">
        <v>10170</v>
      </c>
      <c r="N189" s="55" t="s">
        <v>11694</v>
      </c>
      <c r="O189" s="53" t="s">
        <v>9722</v>
      </c>
      <c r="P189" s="56">
        <v>23748</v>
      </c>
      <c r="Q189" s="57" t="s">
        <v>335</v>
      </c>
      <c r="R189" s="90" t="s">
        <v>10187</v>
      </c>
      <c r="S189" s="57" t="s">
        <v>10188</v>
      </c>
      <c r="T189">
        <f t="shared" si="6"/>
        <v>57</v>
      </c>
      <c r="U189" t="str">
        <f t="shared" si="7"/>
        <v>54-58</v>
      </c>
      <c r="V189" t="str">
        <f t="shared" si="8"/>
        <v>4.000 a 5.999</v>
      </c>
    </row>
    <row r="190" spans="1:22" ht="15.75" x14ac:dyDescent="0.25">
      <c r="A190" s="58">
        <v>154043</v>
      </c>
      <c r="B190" s="53" t="s">
        <v>9801</v>
      </c>
      <c r="C190" s="89" t="s">
        <v>10180</v>
      </c>
      <c r="D190" s="87">
        <v>969841000101</v>
      </c>
      <c r="E190" s="51" t="s">
        <v>10162</v>
      </c>
      <c r="F190" s="64">
        <v>10131238671</v>
      </c>
      <c r="G190" s="91" t="s">
        <v>10189</v>
      </c>
      <c r="H190" s="53">
        <v>915305</v>
      </c>
      <c r="I190" s="53">
        <v>44</v>
      </c>
      <c r="J190" s="51" t="s">
        <v>10164</v>
      </c>
      <c r="K190" s="88">
        <v>4226.9799999999996</v>
      </c>
      <c r="L190" s="88">
        <v>13054.06</v>
      </c>
      <c r="M190" s="55" t="s">
        <v>10170</v>
      </c>
      <c r="N190" s="55" t="s">
        <v>11694</v>
      </c>
      <c r="O190" s="53" t="s">
        <v>9722</v>
      </c>
      <c r="P190" s="56">
        <v>33258</v>
      </c>
      <c r="Q190" s="73" t="s">
        <v>225</v>
      </c>
      <c r="R190" s="90" t="s">
        <v>10187</v>
      </c>
      <c r="S190" s="57">
        <v>44277</v>
      </c>
      <c r="T190">
        <f t="shared" si="6"/>
        <v>31</v>
      </c>
      <c r="U190" t="str">
        <f t="shared" si="7"/>
        <v>29-33</v>
      </c>
      <c r="V190" t="str">
        <f t="shared" si="8"/>
        <v>4.000 a 5.999</v>
      </c>
    </row>
    <row r="191" spans="1:22" ht="15.75" x14ac:dyDescent="0.25">
      <c r="A191" s="58">
        <v>154043</v>
      </c>
      <c r="B191" s="53" t="s">
        <v>9801</v>
      </c>
      <c r="C191" s="89" t="s">
        <v>10180</v>
      </c>
      <c r="D191" s="87" t="s">
        <v>10190</v>
      </c>
      <c r="E191" s="51" t="s">
        <v>10162</v>
      </c>
      <c r="F191" s="64">
        <v>4311502656</v>
      </c>
      <c r="G191" s="91" t="s">
        <v>10191</v>
      </c>
      <c r="H191" s="53">
        <v>313220</v>
      </c>
      <c r="I191" s="53">
        <v>44</v>
      </c>
      <c r="J191" s="51" t="s">
        <v>10164</v>
      </c>
      <c r="K191" s="88">
        <v>4226.9799999999996</v>
      </c>
      <c r="L191" s="88">
        <v>13054.06</v>
      </c>
      <c r="M191" s="55" t="s">
        <v>10170</v>
      </c>
      <c r="N191" s="55" t="s">
        <v>11694</v>
      </c>
      <c r="O191" s="53" t="s">
        <v>9722</v>
      </c>
      <c r="P191" s="56">
        <v>29645</v>
      </c>
      <c r="Q191" s="57" t="s">
        <v>211</v>
      </c>
      <c r="R191" s="90" t="s">
        <v>10184</v>
      </c>
      <c r="S191" s="57">
        <v>44503</v>
      </c>
      <c r="T191">
        <f t="shared" si="6"/>
        <v>41</v>
      </c>
      <c r="U191" t="str">
        <f t="shared" si="7"/>
        <v>39-43</v>
      </c>
      <c r="V191" t="str">
        <f t="shared" si="8"/>
        <v>4.000 a 5.999</v>
      </c>
    </row>
    <row r="192" spans="1:22" ht="15.75" x14ac:dyDescent="0.25">
      <c r="A192" s="58">
        <v>154043</v>
      </c>
      <c r="B192" s="53" t="s">
        <v>9801</v>
      </c>
      <c r="C192" s="89" t="s">
        <v>10180</v>
      </c>
      <c r="D192" s="87" t="s">
        <v>10190</v>
      </c>
      <c r="E192" s="51" t="s">
        <v>10162</v>
      </c>
      <c r="F192" s="64" t="s">
        <v>10192</v>
      </c>
      <c r="G192" s="91" t="s">
        <v>10193</v>
      </c>
      <c r="H192" s="53">
        <v>354205</v>
      </c>
      <c r="I192" s="53">
        <v>44</v>
      </c>
      <c r="J192" s="51" t="s">
        <v>10164</v>
      </c>
      <c r="K192" s="88">
        <v>2843.61</v>
      </c>
      <c r="L192" s="88">
        <v>8189.63</v>
      </c>
      <c r="M192" s="55" t="s">
        <v>9807</v>
      </c>
      <c r="N192" s="72" t="s">
        <v>9765</v>
      </c>
      <c r="O192" s="53" t="s">
        <v>9721</v>
      </c>
      <c r="P192" s="56">
        <v>44032</v>
      </c>
      <c r="Q192" s="73" t="s">
        <v>225</v>
      </c>
      <c r="R192" s="90" t="s">
        <v>9868</v>
      </c>
      <c r="S192" s="57">
        <v>44090</v>
      </c>
      <c r="V192" t="str">
        <f t="shared" si="8"/>
        <v>2.000 a 3.999</v>
      </c>
    </row>
    <row r="193" spans="1:22" ht="15.75" x14ac:dyDescent="0.25">
      <c r="A193" s="58">
        <v>154043</v>
      </c>
      <c r="B193" s="53" t="s">
        <v>9801</v>
      </c>
      <c r="C193" s="89" t="s">
        <v>10180</v>
      </c>
      <c r="D193" s="87">
        <v>969841000101</v>
      </c>
      <c r="E193" s="51" t="s">
        <v>10162</v>
      </c>
      <c r="F193" s="64">
        <v>1854057626</v>
      </c>
      <c r="G193" s="91" t="s">
        <v>10194</v>
      </c>
      <c r="H193" s="53">
        <v>954305</v>
      </c>
      <c r="I193" s="53">
        <v>44</v>
      </c>
      <c r="J193" s="51" t="s">
        <v>10164</v>
      </c>
      <c r="K193" s="88">
        <v>4226.9799999999996</v>
      </c>
      <c r="L193" s="88">
        <v>13054.06</v>
      </c>
      <c r="M193" s="55" t="s">
        <v>10170</v>
      </c>
      <c r="N193" s="55" t="s">
        <v>11694</v>
      </c>
      <c r="O193" s="53" t="s">
        <v>9722</v>
      </c>
      <c r="P193" s="56">
        <v>23748</v>
      </c>
      <c r="Q193" s="57" t="s">
        <v>335</v>
      </c>
      <c r="R193" s="90" t="s">
        <v>10187</v>
      </c>
      <c r="S193" s="57">
        <v>44328</v>
      </c>
      <c r="T193">
        <f t="shared" si="6"/>
        <v>57</v>
      </c>
      <c r="U193" t="str">
        <f t="shared" si="7"/>
        <v>54-58</v>
      </c>
      <c r="V193" t="str">
        <f t="shared" si="8"/>
        <v>4.000 a 5.999</v>
      </c>
    </row>
    <row r="194" spans="1:22" ht="15.75" x14ac:dyDescent="0.25">
      <c r="A194" s="58">
        <v>154043</v>
      </c>
      <c r="B194" s="53" t="s">
        <v>9801</v>
      </c>
      <c r="C194" s="89" t="s">
        <v>10180</v>
      </c>
      <c r="D194" s="87">
        <v>969841000101</v>
      </c>
      <c r="E194" s="51" t="s">
        <v>10162</v>
      </c>
      <c r="F194" s="64">
        <v>5446063619</v>
      </c>
      <c r="G194" s="91" t="s">
        <v>10195</v>
      </c>
      <c r="H194" s="53">
        <v>915105</v>
      </c>
      <c r="I194" s="53">
        <v>44</v>
      </c>
      <c r="J194" s="51" t="s">
        <v>10164</v>
      </c>
      <c r="K194" s="88">
        <v>4226.9799999999996</v>
      </c>
      <c r="L194" s="88">
        <v>13054.06</v>
      </c>
      <c r="M194" s="55" t="s">
        <v>10170</v>
      </c>
      <c r="N194" s="55" t="s">
        <v>11694</v>
      </c>
      <c r="O194" s="53" t="s">
        <v>9722</v>
      </c>
      <c r="P194" s="56">
        <v>29464</v>
      </c>
      <c r="Q194" s="73" t="s">
        <v>225</v>
      </c>
      <c r="R194" s="90" t="s">
        <v>10196</v>
      </c>
      <c r="S194" s="57" t="s">
        <v>10197</v>
      </c>
      <c r="T194">
        <f t="shared" si="6"/>
        <v>42</v>
      </c>
      <c r="U194" t="str">
        <f t="shared" si="7"/>
        <v>39-43</v>
      </c>
      <c r="V194" t="str">
        <f t="shared" si="8"/>
        <v>4.000 a 5.999</v>
      </c>
    </row>
    <row r="195" spans="1:22" ht="15.75" x14ac:dyDescent="0.25">
      <c r="A195" s="58">
        <v>154043</v>
      </c>
      <c r="B195" s="53" t="s">
        <v>9801</v>
      </c>
      <c r="C195" s="89" t="s">
        <v>10180</v>
      </c>
      <c r="D195" s="87">
        <v>969841000101</v>
      </c>
      <c r="E195" s="51" t="s">
        <v>10162</v>
      </c>
      <c r="F195" s="64" t="s">
        <v>10198</v>
      </c>
      <c r="G195" s="91" t="s">
        <v>10199</v>
      </c>
      <c r="H195" s="53">
        <v>954305</v>
      </c>
      <c r="I195" s="53">
        <v>44</v>
      </c>
      <c r="J195" s="51" t="s">
        <v>10164</v>
      </c>
      <c r="K195" s="88">
        <v>3458.44</v>
      </c>
      <c r="L195" s="88">
        <v>11588.93</v>
      </c>
      <c r="M195" s="55" t="s">
        <v>10170</v>
      </c>
      <c r="N195" s="55" t="s">
        <v>11694</v>
      </c>
      <c r="O195" s="53" t="s">
        <v>9722</v>
      </c>
      <c r="P195" s="56">
        <v>35254</v>
      </c>
      <c r="Q195" s="57" t="s">
        <v>211</v>
      </c>
      <c r="R195" s="90" t="s">
        <v>10182</v>
      </c>
      <c r="S195" s="57">
        <v>44757</v>
      </c>
      <c r="T195">
        <f t="shared" ref="T195:T258" si="9">(YEAR($X$3))-YEAR(P195)</f>
        <v>26</v>
      </c>
      <c r="U195" t="str">
        <f t="shared" ref="U195:U258" si="10">VLOOKUP(T195,$Z$3:$AA$14,2,1)</f>
        <v>24-28</v>
      </c>
      <c r="V195" t="str">
        <f t="shared" ref="V195:V258" si="11">VLOOKUP(K195,$AB$3:$AC$13,2,1)</f>
        <v>2.000 a 3.999</v>
      </c>
    </row>
    <row r="196" spans="1:22" ht="15.75" x14ac:dyDescent="0.25">
      <c r="A196" s="58">
        <v>154043</v>
      </c>
      <c r="B196" s="53" t="s">
        <v>9801</v>
      </c>
      <c r="C196" s="89" t="s">
        <v>10180</v>
      </c>
      <c r="D196" s="87">
        <v>969841000101</v>
      </c>
      <c r="E196" s="51" t="s">
        <v>10162</v>
      </c>
      <c r="F196" s="64">
        <v>1280318678</v>
      </c>
      <c r="G196" s="91" t="s">
        <v>10200</v>
      </c>
      <c r="H196" s="53">
        <v>142705</v>
      </c>
      <c r="I196" s="53">
        <v>44</v>
      </c>
      <c r="J196" s="51" t="s">
        <v>10164</v>
      </c>
      <c r="K196" s="88">
        <v>7685.4</v>
      </c>
      <c r="L196" s="88">
        <v>17496.580000000002</v>
      </c>
      <c r="M196" s="55" t="s">
        <v>10177</v>
      </c>
      <c r="N196" s="72" t="s">
        <v>9766</v>
      </c>
      <c r="O196" s="53" t="s">
        <v>9721</v>
      </c>
      <c r="P196" s="56">
        <v>32007</v>
      </c>
      <c r="Q196" s="73" t="s">
        <v>225</v>
      </c>
      <c r="R196" s="90" t="s">
        <v>10201</v>
      </c>
      <c r="S196" s="57">
        <v>44169</v>
      </c>
      <c r="T196">
        <f t="shared" si="9"/>
        <v>35</v>
      </c>
      <c r="U196" t="str">
        <f t="shared" si="10"/>
        <v>34-38</v>
      </c>
      <c r="V196" t="str">
        <f t="shared" si="11"/>
        <v>6.000 a 7.999</v>
      </c>
    </row>
    <row r="197" spans="1:22" ht="15.75" x14ac:dyDescent="0.25">
      <c r="A197" s="58">
        <v>154043</v>
      </c>
      <c r="B197" s="53" t="s">
        <v>9801</v>
      </c>
      <c r="C197" s="89" t="s">
        <v>10180</v>
      </c>
      <c r="D197" s="87">
        <v>969841000101</v>
      </c>
      <c r="E197" s="51" t="s">
        <v>10162</v>
      </c>
      <c r="F197" s="64" t="s">
        <v>10202</v>
      </c>
      <c r="G197" s="91" t="s">
        <v>10203</v>
      </c>
      <c r="H197" s="53">
        <v>313220</v>
      </c>
      <c r="I197" s="53">
        <v>44</v>
      </c>
      <c r="J197" s="51" t="s">
        <v>10164</v>
      </c>
      <c r="K197" s="88">
        <v>4226.9799999999996</v>
      </c>
      <c r="L197" s="88">
        <v>13054.06</v>
      </c>
      <c r="M197" s="55" t="s">
        <v>10170</v>
      </c>
      <c r="N197" s="55" t="s">
        <v>11694</v>
      </c>
      <c r="O197" s="53" t="s">
        <v>9722</v>
      </c>
      <c r="P197" s="56">
        <v>33403</v>
      </c>
      <c r="Q197" s="73" t="s">
        <v>225</v>
      </c>
      <c r="R197" s="90" t="s">
        <v>10184</v>
      </c>
      <c r="S197" s="57">
        <v>44805</v>
      </c>
      <c r="T197">
        <f t="shared" si="9"/>
        <v>31</v>
      </c>
      <c r="U197" t="str">
        <f t="shared" si="10"/>
        <v>29-33</v>
      </c>
      <c r="V197" t="str">
        <f t="shared" si="11"/>
        <v>4.000 a 5.999</v>
      </c>
    </row>
    <row r="198" spans="1:22" ht="15.75" x14ac:dyDescent="0.25">
      <c r="A198" s="58">
        <v>154043</v>
      </c>
      <c r="B198" s="53" t="s">
        <v>9801</v>
      </c>
      <c r="C198" s="89" t="s">
        <v>10204</v>
      </c>
      <c r="D198" s="87">
        <v>9611589000139</v>
      </c>
      <c r="E198" s="51" t="s">
        <v>10205</v>
      </c>
      <c r="F198" s="64">
        <v>5666616676</v>
      </c>
      <c r="G198" s="91" t="s">
        <v>10206</v>
      </c>
      <c r="H198" s="53" t="s">
        <v>99</v>
      </c>
      <c r="I198" s="53" t="s">
        <v>10207</v>
      </c>
      <c r="J198" s="51" t="s">
        <v>9724</v>
      </c>
      <c r="K198" s="88">
        <v>2110.6999999999998</v>
      </c>
      <c r="L198" s="88">
        <v>4544.34</v>
      </c>
      <c r="M198" s="55" t="s">
        <v>10208</v>
      </c>
      <c r="N198" s="72" t="s">
        <v>9765</v>
      </c>
      <c r="O198" s="51" t="s">
        <v>9722</v>
      </c>
      <c r="P198" s="56">
        <v>30017</v>
      </c>
      <c r="Q198" s="73" t="s">
        <v>225</v>
      </c>
      <c r="R198" s="90" t="s">
        <v>99</v>
      </c>
      <c r="S198" s="57">
        <v>43481</v>
      </c>
      <c r="T198">
        <f t="shared" si="9"/>
        <v>40</v>
      </c>
      <c r="U198" t="str">
        <f t="shared" si="10"/>
        <v>39-43</v>
      </c>
      <c r="V198" t="str">
        <f t="shared" si="11"/>
        <v>2.000 a 3.999</v>
      </c>
    </row>
    <row r="199" spans="1:22" ht="15.75" x14ac:dyDescent="0.25">
      <c r="A199" s="58">
        <v>154043</v>
      </c>
      <c r="B199" s="53" t="s">
        <v>9801</v>
      </c>
      <c r="C199" s="89" t="s">
        <v>10204</v>
      </c>
      <c r="D199" s="87">
        <v>9611589000139</v>
      </c>
      <c r="E199" s="51" t="s">
        <v>10205</v>
      </c>
      <c r="F199" s="64">
        <v>125812167</v>
      </c>
      <c r="G199" s="91" t="s">
        <v>10209</v>
      </c>
      <c r="H199" s="53" t="s">
        <v>99</v>
      </c>
      <c r="I199" s="53" t="s">
        <v>10207</v>
      </c>
      <c r="J199" s="51" t="s">
        <v>9724</v>
      </c>
      <c r="K199" s="88">
        <v>2110.6999999999998</v>
      </c>
      <c r="L199" s="88">
        <v>4544.34</v>
      </c>
      <c r="M199" s="55" t="s">
        <v>10208</v>
      </c>
      <c r="N199" s="72" t="s">
        <v>9765</v>
      </c>
      <c r="O199" s="53" t="s">
        <v>9721</v>
      </c>
      <c r="P199" s="56">
        <v>30254</v>
      </c>
      <c r="Q199" s="57" t="s">
        <v>335</v>
      </c>
      <c r="R199" s="90" t="s">
        <v>99</v>
      </c>
      <c r="S199" s="57">
        <v>43412</v>
      </c>
      <c r="T199">
        <f t="shared" si="9"/>
        <v>40</v>
      </c>
      <c r="U199" t="str">
        <f t="shared" si="10"/>
        <v>39-43</v>
      </c>
      <c r="V199" t="str">
        <f t="shared" si="11"/>
        <v>2.000 a 3.999</v>
      </c>
    </row>
    <row r="200" spans="1:22" ht="15.75" x14ac:dyDescent="0.25">
      <c r="A200" s="58">
        <v>154043</v>
      </c>
      <c r="B200" s="53" t="s">
        <v>9801</v>
      </c>
      <c r="C200" s="89" t="s">
        <v>10204</v>
      </c>
      <c r="D200" s="87">
        <v>9611589000139</v>
      </c>
      <c r="E200" s="51" t="s">
        <v>10205</v>
      </c>
      <c r="F200" s="64">
        <v>8037214630</v>
      </c>
      <c r="G200" s="91" t="s">
        <v>10210</v>
      </c>
      <c r="H200" s="53" t="s">
        <v>99</v>
      </c>
      <c r="I200" s="53" t="s">
        <v>10207</v>
      </c>
      <c r="J200" s="51" t="s">
        <v>9724</v>
      </c>
      <c r="K200" s="88">
        <v>2110.6999999999998</v>
      </c>
      <c r="L200" s="88">
        <v>4544.34</v>
      </c>
      <c r="M200" s="55" t="s">
        <v>10208</v>
      </c>
      <c r="N200" s="72" t="s">
        <v>9766</v>
      </c>
      <c r="O200" s="53" t="s">
        <v>9721</v>
      </c>
      <c r="P200" s="56">
        <v>31576</v>
      </c>
      <c r="Q200" s="73" t="s">
        <v>225</v>
      </c>
      <c r="R200" s="90" t="s">
        <v>99</v>
      </c>
      <c r="S200" s="57">
        <v>43412</v>
      </c>
      <c r="T200">
        <f t="shared" si="9"/>
        <v>36</v>
      </c>
      <c r="U200" t="str">
        <f t="shared" si="10"/>
        <v>34-38</v>
      </c>
      <c r="V200" t="str">
        <f t="shared" si="11"/>
        <v>2.000 a 3.999</v>
      </c>
    </row>
    <row r="201" spans="1:22" ht="15.75" x14ac:dyDescent="0.25">
      <c r="A201" s="58">
        <v>154043</v>
      </c>
      <c r="B201" s="53" t="s">
        <v>9801</v>
      </c>
      <c r="C201" s="89" t="s">
        <v>10204</v>
      </c>
      <c r="D201" s="87">
        <v>9611589000139</v>
      </c>
      <c r="E201" s="51" t="s">
        <v>10205</v>
      </c>
      <c r="F201" s="64">
        <v>12067763660</v>
      </c>
      <c r="G201" s="91" t="s">
        <v>10211</v>
      </c>
      <c r="H201" s="53" t="s">
        <v>99</v>
      </c>
      <c r="I201" s="53" t="s">
        <v>10207</v>
      </c>
      <c r="J201" s="51" t="s">
        <v>9724</v>
      </c>
      <c r="K201" s="88">
        <v>2110.6999999999998</v>
      </c>
      <c r="L201" s="88">
        <v>4544.34</v>
      </c>
      <c r="M201" s="55" t="s">
        <v>10208</v>
      </c>
      <c r="N201" s="72" t="s">
        <v>9766</v>
      </c>
      <c r="O201" s="53" t="s">
        <v>9721</v>
      </c>
      <c r="P201" s="56">
        <v>34974</v>
      </c>
      <c r="Q201" s="57" t="s">
        <v>211</v>
      </c>
      <c r="R201" s="90" t="s">
        <v>99</v>
      </c>
      <c r="S201" s="57">
        <v>44256</v>
      </c>
      <c r="T201">
        <f t="shared" si="9"/>
        <v>27</v>
      </c>
      <c r="U201" t="str">
        <f t="shared" si="10"/>
        <v>24-28</v>
      </c>
      <c r="V201" t="str">
        <f t="shared" si="11"/>
        <v>2.000 a 3.999</v>
      </c>
    </row>
    <row r="202" spans="1:22" ht="15.75" x14ac:dyDescent="0.25">
      <c r="A202" s="58">
        <v>154043</v>
      </c>
      <c r="B202" s="53" t="s">
        <v>9801</v>
      </c>
      <c r="C202" s="89" t="s">
        <v>10204</v>
      </c>
      <c r="D202" s="87">
        <v>9611589000139</v>
      </c>
      <c r="E202" s="51" t="s">
        <v>10205</v>
      </c>
      <c r="F202" s="64">
        <v>9467107678</v>
      </c>
      <c r="G202" s="91" t="s">
        <v>10212</v>
      </c>
      <c r="H202" s="53" t="s">
        <v>99</v>
      </c>
      <c r="I202" s="53" t="s">
        <v>10207</v>
      </c>
      <c r="J202" s="51" t="s">
        <v>9724</v>
      </c>
      <c r="K202" s="88">
        <v>2110.6999999999998</v>
      </c>
      <c r="L202" s="88">
        <v>4544.34</v>
      </c>
      <c r="M202" s="55" t="s">
        <v>10208</v>
      </c>
      <c r="N202" s="72" t="s">
        <v>9765</v>
      </c>
      <c r="O202" s="51" t="s">
        <v>9722</v>
      </c>
      <c r="P202" s="56">
        <v>32109</v>
      </c>
      <c r="Q202" s="73" t="s">
        <v>225</v>
      </c>
      <c r="R202" s="90" t="s">
        <v>99</v>
      </c>
      <c r="S202" s="57">
        <v>44239</v>
      </c>
      <c r="T202">
        <f t="shared" si="9"/>
        <v>35</v>
      </c>
      <c r="U202" t="str">
        <f t="shared" si="10"/>
        <v>34-38</v>
      </c>
      <c r="V202" t="str">
        <f t="shared" si="11"/>
        <v>2.000 a 3.999</v>
      </c>
    </row>
    <row r="203" spans="1:22" ht="15.75" x14ac:dyDescent="0.25">
      <c r="A203" s="58">
        <v>154043</v>
      </c>
      <c r="B203" s="53" t="s">
        <v>9801</v>
      </c>
      <c r="C203" s="89" t="s">
        <v>10204</v>
      </c>
      <c r="D203" s="87">
        <v>9611589000139</v>
      </c>
      <c r="E203" s="51" t="s">
        <v>10205</v>
      </c>
      <c r="F203" s="64">
        <v>5078451617</v>
      </c>
      <c r="G203" s="91" t="s">
        <v>10213</v>
      </c>
      <c r="H203" s="53" t="s">
        <v>99</v>
      </c>
      <c r="I203" s="53" t="s">
        <v>10207</v>
      </c>
      <c r="J203" s="51" t="s">
        <v>9724</v>
      </c>
      <c r="K203" s="88">
        <v>2110.6999999999998</v>
      </c>
      <c r="L203" s="88">
        <v>4544.34</v>
      </c>
      <c r="M203" s="55" t="s">
        <v>10208</v>
      </c>
      <c r="N203" s="72" t="s">
        <v>9765</v>
      </c>
      <c r="O203" s="53" t="s">
        <v>9721</v>
      </c>
      <c r="P203" s="56">
        <v>29720</v>
      </c>
      <c r="Q203" s="57" t="s">
        <v>211</v>
      </c>
      <c r="R203" s="90" t="s">
        <v>99</v>
      </c>
      <c r="S203" s="57">
        <v>43437</v>
      </c>
      <c r="T203">
        <f t="shared" si="9"/>
        <v>41</v>
      </c>
      <c r="U203" t="str">
        <f t="shared" si="10"/>
        <v>39-43</v>
      </c>
      <c r="V203" t="str">
        <f t="shared" si="11"/>
        <v>2.000 a 3.999</v>
      </c>
    </row>
    <row r="204" spans="1:22" ht="15.75" x14ac:dyDescent="0.25">
      <c r="A204" s="58">
        <v>154043</v>
      </c>
      <c r="B204" s="53" t="s">
        <v>9801</v>
      </c>
      <c r="C204" s="89" t="s">
        <v>10204</v>
      </c>
      <c r="D204" s="87">
        <v>9611589000139</v>
      </c>
      <c r="E204" s="51" t="s">
        <v>10205</v>
      </c>
      <c r="F204" s="64">
        <v>8317589617</v>
      </c>
      <c r="G204" s="91" t="s">
        <v>10214</v>
      </c>
      <c r="H204" s="53" t="s">
        <v>99</v>
      </c>
      <c r="I204" s="53" t="s">
        <v>10207</v>
      </c>
      <c r="J204" s="51" t="s">
        <v>9724</v>
      </c>
      <c r="K204" s="88">
        <v>2110.6999999999998</v>
      </c>
      <c r="L204" s="88">
        <v>4544.34</v>
      </c>
      <c r="M204" s="55" t="s">
        <v>10208</v>
      </c>
      <c r="N204" s="72" t="s">
        <v>9766</v>
      </c>
      <c r="O204" s="53" t="s">
        <v>9721</v>
      </c>
      <c r="P204" s="56">
        <v>32537</v>
      </c>
      <c r="Q204" s="57" t="s">
        <v>211</v>
      </c>
      <c r="R204" s="90" t="s">
        <v>99</v>
      </c>
      <c r="S204" s="57">
        <v>43686</v>
      </c>
      <c r="T204">
        <f t="shared" si="9"/>
        <v>33</v>
      </c>
      <c r="U204" t="str">
        <f t="shared" si="10"/>
        <v>29-33</v>
      </c>
      <c r="V204" t="str">
        <f t="shared" si="11"/>
        <v>2.000 a 3.999</v>
      </c>
    </row>
    <row r="205" spans="1:22" ht="15.75" x14ac:dyDescent="0.25">
      <c r="A205" s="58">
        <v>154043</v>
      </c>
      <c r="B205" s="53" t="s">
        <v>9801</v>
      </c>
      <c r="C205" s="89" t="s">
        <v>10204</v>
      </c>
      <c r="D205" s="87">
        <v>9611589000139</v>
      </c>
      <c r="E205" s="51" t="s">
        <v>10205</v>
      </c>
      <c r="F205" s="64">
        <v>3695871628</v>
      </c>
      <c r="G205" s="91" t="s">
        <v>10215</v>
      </c>
      <c r="H205" s="53" t="s">
        <v>99</v>
      </c>
      <c r="I205" s="53" t="s">
        <v>10207</v>
      </c>
      <c r="J205" s="51" t="s">
        <v>9724</v>
      </c>
      <c r="K205" s="88">
        <v>2110.6999999999998</v>
      </c>
      <c r="L205" s="88">
        <v>4544.34</v>
      </c>
      <c r="M205" s="55" t="s">
        <v>10208</v>
      </c>
      <c r="N205" s="72" t="s">
        <v>9765</v>
      </c>
      <c r="O205" s="53" t="s">
        <v>9721</v>
      </c>
      <c r="P205" s="56">
        <v>28347</v>
      </c>
      <c r="Q205" s="57" t="s">
        <v>211</v>
      </c>
      <c r="R205" s="90" t="s">
        <v>99</v>
      </c>
      <c r="S205" s="57">
        <v>43412</v>
      </c>
      <c r="T205">
        <f t="shared" si="9"/>
        <v>45</v>
      </c>
      <c r="U205" t="str">
        <f t="shared" si="10"/>
        <v>44-48</v>
      </c>
      <c r="V205" t="str">
        <f t="shared" si="11"/>
        <v>2.000 a 3.999</v>
      </c>
    </row>
    <row r="206" spans="1:22" ht="15.75" x14ac:dyDescent="0.25">
      <c r="A206" s="58">
        <v>154043</v>
      </c>
      <c r="B206" s="53" t="s">
        <v>9801</v>
      </c>
      <c r="C206" s="89" t="s">
        <v>10204</v>
      </c>
      <c r="D206" s="87">
        <v>9611589000139</v>
      </c>
      <c r="E206" s="51" t="s">
        <v>10205</v>
      </c>
      <c r="F206" s="64" t="s">
        <v>10216</v>
      </c>
      <c r="G206" s="91" t="s">
        <v>10217</v>
      </c>
      <c r="H206" s="53" t="s">
        <v>99</v>
      </c>
      <c r="I206" s="53" t="s">
        <v>10207</v>
      </c>
      <c r="J206" s="51" t="s">
        <v>9724</v>
      </c>
      <c r="K206" s="88">
        <v>2110.6999999999998</v>
      </c>
      <c r="L206" s="88">
        <v>4544.34</v>
      </c>
      <c r="M206" s="55" t="s">
        <v>10208</v>
      </c>
      <c r="N206" s="72" t="s">
        <v>9765</v>
      </c>
      <c r="O206" s="53" t="s">
        <v>9721</v>
      </c>
      <c r="P206" s="56">
        <v>35934</v>
      </c>
      <c r="Q206" s="57" t="s">
        <v>211</v>
      </c>
      <c r="R206" s="90" t="s">
        <v>99</v>
      </c>
      <c r="S206" s="57">
        <v>44683</v>
      </c>
      <c r="T206">
        <f t="shared" si="9"/>
        <v>24</v>
      </c>
      <c r="U206" t="str">
        <f t="shared" si="10"/>
        <v>24-28</v>
      </c>
      <c r="V206" t="str">
        <f t="shared" si="11"/>
        <v>2.000 a 3.999</v>
      </c>
    </row>
    <row r="207" spans="1:22" ht="15.75" x14ac:dyDescent="0.25">
      <c r="A207" s="58">
        <v>154043</v>
      </c>
      <c r="B207" s="53" t="s">
        <v>9801</v>
      </c>
      <c r="C207" s="89" t="s">
        <v>10204</v>
      </c>
      <c r="D207" s="87">
        <v>9611589000139</v>
      </c>
      <c r="E207" s="51" t="s">
        <v>10205</v>
      </c>
      <c r="F207" s="64">
        <v>5631030608</v>
      </c>
      <c r="G207" s="91" t="s">
        <v>10218</v>
      </c>
      <c r="H207" s="53" t="s">
        <v>99</v>
      </c>
      <c r="I207" s="53" t="s">
        <v>10207</v>
      </c>
      <c r="J207" s="51" t="s">
        <v>9724</v>
      </c>
      <c r="K207" s="88">
        <v>2110.6999999999998</v>
      </c>
      <c r="L207" s="88">
        <v>4544.34</v>
      </c>
      <c r="M207" s="55" t="s">
        <v>10208</v>
      </c>
      <c r="N207" s="72" t="s">
        <v>9766</v>
      </c>
      <c r="O207" s="53" t="s">
        <v>9721</v>
      </c>
      <c r="P207" s="56">
        <v>30026</v>
      </c>
      <c r="Q207" s="73" t="s">
        <v>225</v>
      </c>
      <c r="R207" s="90" t="s">
        <v>99</v>
      </c>
      <c r="S207" s="57">
        <v>43416</v>
      </c>
      <c r="T207">
        <f t="shared" si="9"/>
        <v>40</v>
      </c>
      <c r="U207" t="str">
        <f t="shared" si="10"/>
        <v>39-43</v>
      </c>
      <c r="V207" t="str">
        <f t="shared" si="11"/>
        <v>2.000 a 3.999</v>
      </c>
    </row>
    <row r="208" spans="1:22" ht="15.75" x14ac:dyDescent="0.25">
      <c r="A208" s="58">
        <v>154043</v>
      </c>
      <c r="B208" s="53" t="s">
        <v>9801</v>
      </c>
      <c r="C208" s="89" t="s">
        <v>10204</v>
      </c>
      <c r="D208" s="87">
        <v>9611589000139</v>
      </c>
      <c r="E208" s="51" t="s">
        <v>10205</v>
      </c>
      <c r="F208" s="64">
        <v>97575925104</v>
      </c>
      <c r="G208" s="91" t="s">
        <v>10219</v>
      </c>
      <c r="H208" s="53" t="s">
        <v>99</v>
      </c>
      <c r="I208" s="53" t="s">
        <v>10207</v>
      </c>
      <c r="J208" s="51" t="s">
        <v>9724</v>
      </c>
      <c r="K208" s="88">
        <v>2110.6999999999998</v>
      </c>
      <c r="L208" s="88">
        <v>4544.34</v>
      </c>
      <c r="M208" s="55" t="s">
        <v>10208</v>
      </c>
      <c r="N208" s="72" t="s">
        <v>9766</v>
      </c>
      <c r="O208" s="53" t="s">
        <v>9721</v>
      </c>
      <c r="P208" s="56">
        <v>28875</v>
      </c>
      <c r="Q208" s="57" t="s">
        <v>211</v>
      </c>
      <c r="R208" s="90" t="s">
        <v>99</v>
      </c>
      <c r="S208" s="57">
        <v>43416</v>
      </c>
      <c r="T208">
        <f t="shared" si="9"/>
        <v>43</v>
      </c>
      <c r="U208" t="str">
        <f t="shared" si="10"/>
        <v>39-43</v>
      </c>
      <c r="V208" t="str">
        <f t="shared" si="11"/>
        <v>2.000 a 3.999</v>
      </c>
    </row>
    <row r="209" spans="1:22" ht="15.75" x14ac:dyDescent="0.25">
      <c r="A209" s="58">
        <v>154043</v>
      </c>
      <c r="B209" s="53" t="s">
        <v>9801</v>
      </c>
      <c r="C209" s="89" t="s">
        <v>10204</v>
      </c>
      <c r="D209" s="87">
        <v>9611589000139</v>
      </c>
      <c r="E209" s="51" t="s">
        <v>10205</v>
      </c>
      <c r="F209" s="64">
        <v>70445874104</v>
      </c>
      <c r="G209" s="91" t="s">
        <v>10220</v>
      </c>
      <c r="H209" s="53" t="s">
        <v>99</v>
      </c>
      <c r="I209" s="53" t="s">
        <v>10207</v>
      </c>
      <c r="J209" s="51" t="s">
        <v>9724</v>
      </c>
      <c r="K209" s="88">
        <v>2110.6999999999998</v>
      </c>
      <c r="L209" s="88">
        <v>4544.34</v>
      </c>
      <c r="M209" s="55" t="s">
        <v>10208</v>
      </c>
      <c r="N209" s="72" t="s">
        <v>9766</v>
      </c>
      <c r="O209" s="53" t="s">
        <v>9721</v>
      </c>
      <c r="P209" s="56">
        <v>35583</v>
      </c>
      <c r="Q209" s="57" t="s">
        <v>211</v>
      </c>
      <c r="R209" s="90" t="s">
        <v>99</v>
      </c>
      <c r="S209" s="57">
        <v>43678</v>
      </c>
      <c r="T209">
        <f t="shared" si="9"/>
        <v>25</v>
      </c>
      <c r="U209" t="str">
        <f t="shared" si="10"/>
        <v>24-28</v>
      </c>
      <c r="V209" t="str">
        <f t="shared" si="11"/>
        <v>2.000 a 3.999</v>
      </c>
    </row>
    <row r="210" spans="1:22" ht="15.75" x14ac:dyDescent="0.25">
      <c r="A210" s="58">
        <v>154043</v>
      </c>
      <c r="B210" s="53" t="s">
        <v>9801</v>
      </c>
      <c r="C210" s="89" t="s">
        <v>10204</v>
      </c>
      <c r="D210" s="87">
        <v>9611589000139</v>
      </c>
      <c r="E210" s="51" t="s">
        <v>10205</v>
      </c>
      <c r="F210" s="64">
        <v>11441281614</v>
      </c>
      <c r="G210" s="91" t="s">
        <v>10221</v>
      </c>
      <c r="H210" s="53" t="s">
        <v>99</v>
      </c>
      <c r="I210" s="53" t="s">
        <v>10207</v>
      </c>
      <c r="J210" s="51" t="s">
        <v>9724</v>
      </c>
      <c r="K210" s="88">
        <v>2110.6999999999998</v>
      </c>
      <c r="L210" s="88">
        <v>4544.34</v>
      </c>
      <c r="M210" s="55" t="s">
        <v>10208</v>
      </c>
      <c r="N210" s="55" t="s">
        <v>9767</v>
      </c>
      <c r="O210" s="53" t="s">
        <v>9721</v>
      </c>
      <c r="P210" s="56">
        <v>34536</v>
      </c>
      <c r="Q210" s="57" t="s">
        <v>211</v>
      </c>
      <c r="R210" s="90" t="s">
        <v>99</v>
      </c>
      <c r="S210" s="57">
        <v>44287</v>
      </c>
      <c r="T210">
        <f t="shared" si="9"/>
        <v>28</v>
      </c>
      <c r="U210" t="str">
        <f t="shared" si="10"/>
        <v>24-28</v>
      </c>
      <c r="V210" t="str">
        <f t="shared" si="11"/>
        <v>2.000 a 3.999</v>
      </c>
    </row>
    <row r="211" spans="1:22" ht="15.75" x14ac:dyDescent="0.25">
      <c r="A211" s="58">
        <v>154043</v>
      </c>
      <c r="B211" s="53" t="s">
        <v>9801</v>
      </c>
      <c r="C211" s="89" t="s">
        <v>10204</v>
      </c>
      <c r="D211" s="87">
        <v>9611589000139</v>
      </c>
      <c r="E211" s="51" t="s">
        <v>10205</v>
      </c>
      <c r="F211" s="64" t="s">
        <v>10222</v>
      </c>
      <c r="G211" s="91" t="s">
        <v>10223</v>
      </c>
      <c r="H211" s="53" t="s">
        <v>99</v>
      </c>
      <c r="I211" s="53" t="s">
        <v>10207</v>
      </c>
      <c r="J211" s="51" t="s">
        <v>9724</v>
      </c>
      <c r="K211" s="88">
        <v>2110.6999999999998</v>
      </c>
      <c r="L211" s="88">
        <v>4544.34</v>
      </c>
      <c r="M211" s="55" t="s">
        <v>10208</v>
      </c>
      <c r="N211" s="72" t="s">
        <v>9765</v>
      </c>
      <c r="O211" s="53" t="s">
        <v>9721</v>
      </c>
      <c r="P211" s="56">
        <v>32568</v>
      </c>
      <c r="Q211" s="57" t="s">
        <v>211</v>
      </c>
      <c r="R211" s="90" t="s">
        <v>99</v>
      </c>
      <c r="S211" s="57">
        <v>44658</v>
      </c>
      <c r="T211">
        <f t="shared" si="9"/>
        <v>33</v>
      </c>
      <c r="U211" t="str">
        <f t="shared" si="10"/>
        <v>29-33</v>
      </c>
      <c r="V211" t="str">
        <f t="shared" si="11"/>
        <v>2.000 a 3.999</v>
      </c>
    </row>
    <row r="212" spans="1:22" ht="15.75" x14ac:dyDescent="0.25">
      <c r="A212" s="58">
        <v>154043</v>
      </c>
      <c r="B212" s="53" t="s">
        <v>9801</v>
      </c>
      <c r="C212" s="89" t="s">
        <v>10204</v>
      </c>
      <c r="D212" s="87">
        <v>9611589000139</v>
      </c>
      <c r="E212" s="51" t="s">
        <v>10205</v>
      </c>
      <c r="F212" s="64" t="s">
        <v>10224</v>
      </c>
      <c r="G212" s="91" t="s">
        <v>10225</v>
      </c>
      <c r="H212" s="53" t="s">
        <v>99</v>
      </c>
      <c r="I212" s="53" t="s">
        <v>10207</v>
      </c>
      <c r="J212" s="51" t="s">
        <v>9724</v>
      </c>
      <c r="K212" s="88">
        <v>2110.6999999999998</v>
      </c>
      <c r="L212" s="88">
        <v>4544.34</v>
      </c>
      <c r="M212" s="55" t="s">
        <v>10208</v>
      </c>
      <c r="N212" s="72" t="s">
        <v>9765</v>
      </c>
      <c r="O212" s="53" t="s">
        <v>9721</v>
      </c>
      <c r="P212" s="56">
        <v>34304</v>
      </c>
      <c r="Q212" s="73" t="s">
        <v>225</v>
      </c>
      <c r="R212" s="90" t="s">
        <v>99</v>
      </c>
      <c r="S212" s="57">
        <v>43605</v>
      </c>
      <c r="T212">
        <f t="shared" si="9"/>
        <v>29</v>
      </c>
      <c r="U212" t="str">
        <f t="shared" si="10"/>
        <v>29-33</v>
      </c>
      <c r="V212" t="str">
        <f t="shared" si="11"/>
        <v>2.000 a 3.999</v>
      </c>
    </row>
    <row r="213" spans="1:22" ht="15.75" x14ac:dyDescent="0.25">
      <c r="A213" s="58">
        <v>154043</v>
      </c>
      <c r="B213" s="53" t="s">
        <v>9801</v>
      </c>
      <c r="C213" s="89" t="s">
        <v>10204</v>
      </c>
      <c r="D213" s="87">
        <v>9611589000139</v>
      </c>
      <c r="E213" s="51" t="s">
        <v>10205</v>
      </c>
      <c r="F213" s="64" t="s">
        <v>10226</v>
      </c>
      <c r="G213" s="91" t="s">
        <v>10227</v>
      </c>
      <c r="H213" s="53" t="s">
        <v>99</v>
      </c>
      <c r="I213" s="53" t="s">
        <v>10207</v>
      </c>
      <c r="J213" s="51" t="s">
        <v>9724</v>
      </c>
      <c r="K213" s="88">
        <v>2110.6999999999998</v>
      </c>
      <c r="L213" s="88">
        <v>4544.34</v>
      </c>
      <c r="M213" s="55" t="s">
        <v>10208</v>
      </c>
      <c r="N213" s="72" t="s">
        <v>9765</v>
      </c>
      <c r="O213" s="51" t="s">
        <v>9722</v>
      </c>
      <c r="P213" s="56">
        <v>33629</v>
      </c>
      <c r="Q213" s="73" t="s">
        <v>225</v>
      </c>
      <c r="R213" s="90" t="s">
        <v>99</v>
      </c>
      <c r="S213" s="57">
        <v>44105</v>
      </c>
      <c r="T213">
        <f t="shared" si="9"/>
        <v>30</v>
      </c>
      <c r="U213" t="str">
        <f t="shared" si="10"/>
        <v>29-33</v>
      </c>
      <c r="V213" t="str">
        <f t="shared" si="11"/>
        <v>2.000 a 3.999</v>
      </c>
    </row>
    <row r="214" spans="1:22" ht="15.75" x14ac:dyDescent="0.25">
      <c r="A214" s="58">
        <v>154043</v>
      </c>
      <c r="B214" s="53" t="s">
        <v>9801</v>
      </c>
      <c r="C214" s="89" t="s">
        <v>10204</v>
      </c>
      <c r="D214" s="87">
        <v>9611589000139</v>
      </c>
      <c r="E214" s="51" t="s">
        <v>10205</v>
      </c>
      <c r="F214" s="64" t="s">
        <v>10228</v>
      </c>
      <c r="G214" s="91" t="s">
        <v>10229</v>
      </c>
      <c r="H214" s="53" t="s">
        <v>99</v>
      </c>
      <c r="I214" s="53" t="s">
        <v>10207</v>
      </c>
      <c r="J214" s="51" t="s">
        <v>9724</v>
      </c>
      <c r="K214" s="88">
        <v>2110.6999999999998</v>
      </c>
      <c r="L214" s="88">
        <v>4544.34</v>
      </c>
      <c r="M214" s="55" t="s">
        <v>10208</v>
      </c>
      <c r="N214" s="72" t="s">
        <v>9766</v>
      </c>
      <c r="O214" s="53" t="s">
        <v>9721</v>
      </c>
      <c r="P214" s="56">
        <v>33193</v>
      </c>
      <c r="Q214" s="57" t="s">
        <v>211</v>
      </c>
      <c r="R214" s="90" t="s">
        <v>99</v>
      </c>
      <c r="S214" s="57">
        <v>44669</v>
      </c>
      <c r="T214">
        <f t="shared" si="9"/>
        <v>32</v>
      </c>
      <c r="U214" t="str">
        <f t="shared" si="10"/>
        <v>29-33</v>
      </c>
      <c r="V214" t="str">
        <f t="shared" si="11"/>
        <v>2.000 a 3.999</v>
      </c>
    </row>
    <row r="215" spans="1:22" ht="15.75" x14ac:dyDescent="0.25">
      <c r="A215" s="58">
        <v>154043</v>
      </c>
      <c r="B215" s="53" t="s">
        <v>9801</v>
      </c>
      <c r="C215" s="89" t="s">
        <v>10204</v>
      </c>
      <c r="D215" s="87">
        <v>9611589000139</v>
      </c>
      <c r="E215" s="51" t="s">
        <v>10205</v>
      </c>
      <c r="F215" s="64">
        <v>1130631133</v>
      </c>
      <c r="G215" s="91" t="s">
        <v>10230</v>
      </c>
      <c r="H215" s="53" t="s">
        <v>99</v>
      </c>
      <c r="I215" s="53" t="s">
        <v>10231</v>
      </c>
      <c r="J215" s="51" t="s">
        <v>9724</v>
      </c>
      <c r="K215" s="88">
        <v>2321.77</v>
      </c>
      <c r="L215" s="88">
        <v>4974.22</v>
      </c>
      <c r="M215" s="55" t="s">
        <v>10208</v>
      </c>
      <c r="N215" s="72" t="s">
        <v>9765</v>
      </c>
      <c r="O215" s="53" t="s">
        <v>9721</v>
      </c>
      <c r="P215" s="56">
        <v>35456</v>
      </c>
      <c r="Q215" s="73" t="s">
        <v>225</v>
      </c>
      <c r="R215" s="90" t="s">
        <v>99</v>
      </c>
      <c r="S215" s="57">
        <v>44340</v>
      </c>
      <c r="T215">
        <f t="shared" si="9"/>
        <v>25</v>
      </c>
      <c r="U215" t="str">
        <f t="shared" si="10"/>
        <v>24-28</v>
      </c>
      <c r="V215" t="str">
        <f t="shared" si="11"/>
        <v>2.000 a 3.999</v>
      </c>
    </row>
    <row r="216" spans="1:22" ht="15.75" x14ac:dyDescent="0.25">
      <c r="A216" s="58">
        <v>154043</v>
      </c>
      <c r="B216" s="53" t="s">
        <v>9801</v>
      </c>
      <c r="C216" s="89" t="s">
        <v>10204</v>
      </c>
      <c r="D216" s="87">
        <v>9611589000139</v>
      </c>
      <c r="E216" s="51" t="s">
        <v>10205</v>
      </c>
      <c r="F216" s="64" t="s">
        <v>10232</v>
      </c>
      <c r="G216" s="91" t="s">
        <v>10233</v>
      </c>
      <c r="H216" s="53" t="s">
        <v>99</v>
      </c>
      <c r="I216" s="53" t="s">
        <v>10207</v>
      </c>
      <c r="J216" s="51" t="s">
        <v>9724</v>
      </c>
      <c r="K216" s="88">
        <v>2110.6999999999998</v>
      </c>
      <c r="L216" s="88">
        <v>4544.34</v>
      </c>
      <c r="M216" s="55" t="s">
        <v>10208</v>
      </c>
      <c r="N216" s="72" t="s">
        <v>9766</v>
      </c>
      <c r="O216" s="53" t="s">
        <v>9721</v>
      </c>
      <c r="P216" s="56">
        <v>30314</v>
      </c>
      <c r="Q216" s="73" t="s">
        <v>225</v>
      </c>
      <c r="R216" s="90" t="s">
        <v>99</v>
      </c>
      <c r="S216" s="57">
        <v>43412</v>
      </c>
      <c r="T216">
        <f t="shared" si="9"/>
        <v>40</v>
      </c>
      <c r="U216" t="str">
        <f t="shared" si="10"/>
        <v>39-43</v>
      </c>
      <c r="V216" t="str">
        <f t="shared" si="11"/>
        <v>2.000 a 3.999</v>
      </c>
    </row>
    <row r="217" spans="1:22" ht="15.75" x14ac:dyDescent="0.25">
      <c r="A217" s="58">
        <v>154043</v>
      </c>
      <c r="B217" s="53" t="s">
        <v>9801</v>
      </c>
      <c r="C217" s="89" t="s">
        <v>10204</v>
      </c>
      <c r="D217" s="87">
        <v>9611589000139</v>
      </c>
      <c r="E217" s="51" t="s">
        <v>10205</v>
      </c>
      <c r="F217" s="64">
        <v>12614544647</v>
      </c>
      <c r="G217" s="91" t="s">
        <v>10234</v>
      </c>
      <c r="H217" s="53" t="s">
        <v>99</v>
      </c>
      <c r="I217" s="53" t="s">
        <v>10207</v>
      </c>
      <c r="J217" s="51" t="s">
        <v>9724</v>
      </c>
      <c r="K217" s="88">
        <v>2110.6999999999998</v>
      </c>
      <c r="L217" s="88">
        <v>4544.34</v>
      </c>
      <c r="M217" s="55" t="s">
        <v>10208</v>
      </c>
      <c r="N217" s="72" t="s">
        <v>9765</v>
      </c>
      <c r="O217" s="51" t="s">
        <v>9722</v>
      </c>
      <c r="P217" s="56">
        <v>36745</v>
      </c>
      <c r="Q217" s="73" t="s">
        <v>225</v>
      </c>
      <c r="R217" s="90" t="s">
        <v>99</v>
      </c>
      <c r="S217" s="57">
        <v>43682</v>
      </c>
      <c r="T217">
        <f t="shared" si="9"/>
        <v>22</v>
      </c>
      <c r="U217" t="str">
        <f t="shared" si="10"/>
        <v>19-23</v>
      </c>
      <c r="V217" t="str">
        <f t="shared" si="11"/>
        <v>2.000 a 3.999</v>
      </c>
    </row>
    <row r="218" spans="1:22" ht="15.75" x14ac:dyDescent="0.25">
      <c r="A218" s="58">
        <v>154043</v>
      </c>
      <c r="B218" s="53" t="s">
        <v>9801</v>
      </c>
      <c r="C218" s="89" t="s">
        <v>10204</v>
      </c>
      <c r="D218" s="87">
        <v>9611589000139</v>
      </c>
      <c r="E218" s="51" t="s">
        <v>10205</v>
      </c>
      <c r="F218" s="64">
        <v>11309361630</v>
      </c>
      <c r="G218" s="91" t="s">
        <v>10235</v>
      </c>
      <c r="H218" s="53" t="s">
        <v>99</v>
      </c>
      <c r="I218" s="53" t="s">
        <v>10207</v>
      </c>
      <c r="J218" s="51" t="s">
        <v>9724</v>
      </c>
      <c r="K218" s="88">
        <v>2110.6999999999998</v>
      </c>
      <c r="L218" s="88">
        <v>4544.34</v>
      </c>
      <c r="M218" s="55" t="s">
        <v>10208</v>
      </c>
      <c r="N218" s="72" t="s">
        <v>9766</v>
      </c>
      <c r="O218" s="53" t="s">
        <v>9721</v>
      </c>
      <c r="P218" s="56">
        <v>35605</v>
      </c>
      <c r="Q218" s="57" t="s">
        <v>335</v>
      </c>
      <c r="R218" s="90" t="s">
        <v>99</v>
      </c>
      <c r="S218" s="57">
        <v>44274</v>
      </c>
      <c r="T218">
        <f t="shared" si="9"/>
        <v>25</v>
      </c>
      <c r="U218" t="str">
        <f t="shared" si="10"/>
        <v>24-28</v>
      </c>
      <c r="V218" t="str">
        <f t="shared" si="11"/>
        <v>2.000 a 3.999</v>
      </c>
    </row>
    <row r="219" spans="1:22" ht="15.75" x14ac:dyDescent="0.25">
      <c r="A219" s="58">
        <v>154043</v>
      </c>
      <c r="B219" s="53" t="s">
        <v>9801</v>
      </c>
      <c r="C219" s="89" t="s">
        <v>10204</v>
      </c>
      <c r="D219" s="87">
        <v>9611589000139</v>
      </c>
      <c r="E219" s="51" t="s">
        <v>10205</v>
      </c>
      <c r="F219" s="64">
        <v>6429029689</v>
      </c>
      <c r="G219" s="91" t="s">
        <v>10236</v>
      </c>
      <c r="H219" s="53" t="s">
        <v>99</v>
      </c>
      <c r="I219" s="53" t="s">
        <v>10207</v>
      </c>
      <c r="J219" s="51" t="s">
        <v>9724</v>
      </c>
      <c r="K219" s="88">
        <v>2110.6999999999998</v>
      </c>
      <c r="L219" s="88">
        <v>4544.34</v>
      </c>
      <c r="M219" s="55" t="s">
        <v>10208</v>
      </c>
      <c r="N219" s="72" t="s">
        <v>9766</v>
      </c>
      <c r="O219" s="53" t="s">
        <v>9721</v>
      </c>
      <c r="P219" s="56">
        <v>31209</v>
      </c>
      <c r="Q219" s="73" t="s">
        <v>225</v>
      </c>
      <c r="R219" s="90" t="s">
        <v>99</v>
      </c>
      <c r="S219" s="57">
        <v>43412</v>
      </c>
      <c r="T219">
        <f t="shared" si="9"/>
        <v>37</v>
      </c>
      <c r="U219" t="str">
        <f t="shared" si="10"/>
        <v>34-38</v>
      </c>
      <c r="V219" t="str">
        <f t="shared" si="11"/>
        <v>2.000 a 3.999</v>
      </c>
    </row>
    <row r="220" spans="1:22" ht="15.75" x14ac:dyDescent="0.25">
      <c r="A220" s="58">
        <v>154043</v>
      </c>
      <c r="B220" s="53" t="s">
        <v>9801</v>
      </c>
      <c r="C220" s="89" t="s">
        <v>10204</v>
      </c>
      <c r="D220" s="87">
        <v>9611589000139</v>
      </c>
      <c r="E220" s="51" t="s">
        <v>10205</v>
      </c>
      <c r="F220" s="64" t="s">
        <v>10237</v>
      </c>
      <c r="G220" s="91" t="s">
        <v>10238</v>
      </c>
      <c r="H220" s="53" t="s">
        <v>99</v>
      </c>
      <c r="I220" s="53" t="s">
        <v>10239</v>
      </c>
      <c r="J220" s="51" t="s">
        <v>9724</v>
      </c>
      <c r="K220" s="88">
        <v>2353.1</v>
      </c>
      <c r="L220" s="88">
        <v>5007.8500000000004</v>
      </c>
      <c r="M220" s="55" t="s">
        <v>10208</v>
      </c>
      <c r="N220" s="72" t="s">
        <v>9766</v>
      </c>
      <c r="O220" s="53" t="s">
        <v>9721</v>
      </c>
      <c r="P220" s="56">
        <v>31908</v>
      </c>
      <c r="Q220" s="73" t="s">
        <v>225</v>
      </c>
      <c r="R220" s="90" t="s">
        <v>99</v>
      </c>
      <c r="S220" s="57">
        <v>43412</v>
      </c>
      <c r="T220">
        <f t="shared" si="9"/>
        <v>35</v>
      </c>
      <c r="U220" t="str">
        <f t="shared" si="10"/>
        <v>34-38</v>
      </c>
      <c r="V220" t="str">
        <f t="shared" si="11"/>
        <v>2.000 a 3.999</v>
      </c>
    </row>
    <row r="221" spans="1:22" ht="15.75" x14ac:dyDescent="0.25">
      <c r="A221" s="58">
        <v>154043</v>
      </c>
      <c r="B221" s="53" t="s">
        <v>9801</v>
      </c>
      <c r="C221" s="89" t="s">
        <v>10204</v>
      </c>
      <c r="D221" s="87">
        <v>9611589000139</v>
      </c>
      <c r="E221" s="51" t="s">
        <v>10205</v>
      </c>
      <c r="F221" s="64">
        <v>12518622683</v>
      </c>
      <c r="G221" s="91" t="s">
        <v>1640</v>
      </c>
      <c r="H221" s="53" t="s">
        <v>99</v>
      </c>
      <c r="I221" s="53" t="s">
        <v>10207</v>
      </c>
      <c r="J221" s="51" t="s">
        <v>9724</v>
      </c>
      <c r="K221" s="88">
        <v>2110.6999999999998</v>
      </c>
      <c r="L221" s="88">
        <v>4544.34</v>
      </c>
      <c r="M221" s="55" t="s">
        <v>10208</v>
      </c>
      <c r="N221" s="72" t="s">
        <v>9766</v>
      </c>
      <c r="O221" s="51" t="s">
        <v>9722</v>
      </c>
      <c r="P221" s="56">
        <v>35054</v>
      </c>
      <c r="Q221" s="57" t="s">
        <v>335</v>
      </c>
      <c r="R221" s="90" t="s">
        <v>99</v>
      </c>
      <c r="S221" s="57">
        <v>43412</v>
      </c>
      <c r="T221">
        <f t="shared" si="9"/>
        <v>27</v>
      </c>
      <c r="U221" t="str">
        <f t="shared" si="10"/>
        <v>24-28</v>
      </c>
      <c r="V221" t="str">
        <f t="shared" si="11"/>
        <v>2.000 a 3.999</v>
      </c>
    </row>
    <row r="222" spans="1:22" ht="15.75" x14ac:dyDescent="0.25">
      <c r="A222" s="58">
        <v>154043</v>
      </c>
      <c r="B222" s="53" t="s">
        <v>9801</v>
      </c>
      <c r="C222" s="89" t="s">
        <v>10204</v>
      </c>
      <c r="D222" s="87">
        <v>9611589000139</v>
      </c>
      <c r="E222" s="51" t="s">
        <v>10205</v>
      </c>
      <c r="F222" s="64" t="s">
        <v>10240</v>
      </c>
      <c r="G222" s="91" t="s">
        <v>10241</v>
      </c>
      <c r="H222" s="53" t="s">
        <v>99</v>
      </c>
      <c r="I222" s="53" t="s">
        <v>10207</v>
      </c>
      <c r="J222" s="51" t="s">
        <v>9724</v>
      </c>
      <c r="K222" s="88">
        <v>2110.6999999999998</v>
      </c>
      <c r="L222" s="88">
        <v>4544.34</v>
      </c>
      <c r="M222" s="55" t="s">
        <v>10208</v>
      </c>
      <c r="N222" s="55" t="s">
        <v>9767</v>
      </c>
      <c r="O222" s="51" t="s">
        <v>9722</v>
      </c>
      <c r="P222" s="56">
        <v>33690</v>
      </c>
      <c r="Q222" s="73" t="s">
        <v>225</v>
      </c>
      <c r="R222" s="90" t="s">
        <v>99</v>
      </c>
      <c r="S222" s="57">
        <v>43412</v>
      </c>
      <c r="T222">
        <f t="shared" si="9"/>
        <v>30</v>
      </c>
      <c r="U222" t="str">
        <f t="shared" si="10"/>
        <v>29-33</v>
      </c>
      <c r="V222" t="str">
        <f t="shared" si="11"/>
        <v>2.000 a 3.999</v>
      </c>
    </row>
    <row r="223" spans="1:22" ht="15.75" x14ac:dyDescent="0.25">
      <c r="A223" s="58">
        <v>154043</v>
      </c>
      <c r="B223" s="53" t="s">
        <v>9801</v>
      </c>
      <c r="C223" s="89" t="s">
        <v>10204</v>
      </c>
      <c r="D223" s="87">
        <v>9611589000139</v>
      </c>
      <c r="E223" s="51" t="s">
        <v>10205</v>
      </c>
      <c r="F223" s="64" t="s">
        <v>10242</v>
      </c>
      <c r="G223" s="91" t="s">
        <v>10243</v>
      </c>
      <c r="H223" s="53" t="s">
        <v>99</v>
      </c>
      <c r="I223" s="53" t="s">
        <v>10207</v>
      </c>
      <c r="J223" s="51" t="s">
        <v>9724</v>
      </c>
      <c r="K223" s="88">
        <v>2110.6999999999998</v>
      </c>
      <c r="L223" s="88">
        <v>4544.34</v>
      </c>
      <c r="M223" s="55" t="s">
        <v>10208</v>
      </c>
      <c r="N223" s="72" t="s">
        <v>9765</v>
      </c>
      <c r="O223" s="51" t="s">
        <v>9722</v>
      </c>
      <c r="P223" s="56">
        <v>29898</v>
      </c>
      <c r="Q223" s="73" t="s">
        <v>225</v>
      </c>
      <c r="R223" s="90" t="s">
        <v>99</v>
      </c>
      <c r="S223" s="57">
        <v>43605</v>
      </c>
      <c r="T223">
        <f t="shared" si="9"/>
        <v>41</v>
      </c>
      <c r="U223" t="str">
        <f t="shared" si="10"/>
        <v>39-43</v>
      </c>
      <c r="V223" t="str">
        <f t="shared" si="11"/>
        <v>2.000 a 3.999</v>
      </c>
    </row>
    <row r="224" spans="1:22" ht="15.75" x14ac:dyDescent="0.25">
      <c r="A224" s="58">
        <v>154043</v>
      </c>
      <c r="B224" s="53" t="s">
        <v>9801</v>
      </c>
      <c r="C224" s="89" t="s">
        <v>10204</v>
      </c>
      <c r="D224" s="87">
        <v>9611589000139</v>
      </c>
      <c r="E224" s="51" t="s">
        <v>10205</v>
      </c>
      <c r="F224" s="64" t="s">
        <v>10244</v>
      </c>
      <c r="G224" s="91" t="s">
        <v>10245</v>
      </c>
      <c r="H224" s="53" t="s">
        <v>99</v>
      </c>
      <c r="I224" s="53" t="s">
        <v>10207</v>
      </c>
      <c r="J224" s="51" t="s">
        <v>9724</v>
      </c>
      <c r="K224" s="88">
        <v>2110.6999999999998</v>
      </c>
      <c r="L224" s="88">
        <v>4544.34</v>
      </c>
      <c r="M224" s="55" t="s">
        <v>10208</v>
      </c>
      <c r="N224" s="72" t="s">
        <v>9765</v>
      </c>
      <c r="O224" s="51" t="s">
        <v>9722</v>
      </c>
      <c r="P224" s="56">
        <v>25177</v>
      </c>
      <c r="Q224" s="57" t="s">
        <v>335</v>
      </c>
      <c r="R224" s="90" t="s">
        <v>99</v>
      </c>
      <c r="S224" s="57">
        <v>43412</v>
      </c>
      <c r="T224">
        <f t="shared" si="9"/>
        <v>54</v>
      </c>
      <c r="U224" t="str">
        <f t="shared" si="10"/>
        <v>54-58</v>
      </c>
      <c r="V224" t="str">
        <f t="shared" si="11"/>
        <v>2.000 a 3.999</v>
      </c>
    </row>
    <row r="225" spans="1:22" ht="15.75" x14ac:dyDescent="0.25">
      <c r="A225" s="58">
        <v>154043</v>
      </c>
      <c r="B225" s="53" t="s">
        <v>9801</v>
      </c>
      <c r="C225" s="89" t="s">
        <v>10204</v>
      </c>
      <c r="D225" s="87">
        <v>9611589000139</v>
      </c>
      <c r="E225" s="51" t="s">
        <v>10205</v>
      </c>
      <c r="F225" s="64" t="s">
        <v>10246</v>
      </c>
      <c r="G225" s="91" t="s">
        <v>10247</v>
      </c>
      <c r="H225" s="53" t="s">
        <v>99</v>
      </c>
      <c r="I225" s="53" t="s">
        <v>10207</v>
      </c>
      <c r="J225" s="51" t="s">
        <v>9724</v>
      </c>
      <c r="K225" s="88">
        <v>2110.6999999999998</v>
      </c>
      <c r="L225" s="88">
        <v>4544.34</v>
      </c>
      <c r="M225" s="55" t="s">
        <v>10208</v>
      </c>
      <c r="N225" s="72" t="s">
        <v>9766</v>
      </c>
      <c r="O225" s="53" t="s">
        <v>9721</v>
      </c>
      <c r="P225" s="56">
        <v>30845</v>
      </c>
      <c r="Q225" s="73" t="s">
        <v>225</v>
      </c>
      <c r="R225" s="90" t="s">
        <v>99</v>
      </c>
      <c r="S225" s="57">
        <v>43567</v>
      </c>
      <c r="T225">
        <f t="shared" si="9"/>
        <v>38</v>
      </c>
      <c r="U225" t="str">
        <f t="shared" si="10"/>
        <v>34-38</v>
      </c>
      <c r="V225" t="str">
        <f t="shared" si="11"/>
        <v>2.000 a 3.999</v>
      </c>
    </row>
    <row r="226" spans="1:22" ht="15.75" x14ac:dyDescent="0.25">
      <c r="A226" s="58">
        <v>154043</v>
      </c>
      <c r="B226" s="53" t="s">
        <v>9801</v>
      </c>
      <c r="C226" s="89" t="s">
        <v>10204</v>
      </c>
      <c r="D226" s="87">
        <v>9611589000139</v>
      </c>
      <c r="E226" s="51" t="s">
        <v>10205</v>
      </c>
      <c r="F226" s="64" t="s">
        <v>10248</v>
      </c>
      <c r="G226" s="91" t="s">
        <v>10249</v>
      </c>
      <c r="H226" s="53" t="s">
        <v>99</v>
      </c>
      <c r="I226" s="53" t="s">
        <v>10207</v>
      </c>
      <c r="J226" s="51" t="s">
        <v>9724</v>
      </c>
      <c r="K226" s="88">
        <v>2110.6999999999998</v>
      </c>
      <c r="L226" s="88">
        <v>4544.34</v>
      </c>
      <c r="M226" s="55" t="s">
        <v>10208</v>
      </c>
      <c r="N226" s="72" t="s">
        <v>9765</v>
      </c>
      <c r="O226" s="51" t="s">
        <v>9722</v>
      </c>
      <c r="P226" s="56">
        <v>27997</v>
      </c>
      <c r="Q226" s="57" t="s">
        <v>211</v>
      </c>
      <c r="R226" s="90" t="s">
        <v>99</v>
      </c>
      <c r="S226" s="57">
        <v>43412</v>
      </c>
      <c r="T226">
        <f t="shared" si="9"/>
        <v>46</v>
      </c>
      <c r="U226" t="str">
        <f t="shared" si="10"/>
        <v>44-48</v>
      </c>
      <c r="V226" t="str">
        <f t="shared" si="11"/>
        <v>2.000 a 3.999</v>
      </c>
    </row>
    <row r="227" spans="1:22" ht="15.75" x14ac:dyDescent="0.25">
      <c r="A227" s="58">
        <v>154043</v>
      </c>
      <c r="B227" s="53" t="s">
        <v>9801</v>
      </c>
      <c r="C227" s="89" t="s">
        <v>10204</v>
      </c>
      <c r="D227" s="87">
        <v>9611589000139</v>
      </c>
      <c r="E227" s="51" t="s">
        <v>10205</v>
      </c>
      <c r="F227" s="64" t="s">
        <v>10250</v>
      </c>
      <c r="G227" s="91" t="s">
        <v>10251</v>
      </c>
      <c r="H227" s="53" t="s">
        <v>99</v>
      </c>
      <c r="I227" s="53" t="s">
        <v>10207</v>
      </c>
      <c r="J227" s="51" t="s">
        <v>9724</v>
      </c>
      <c r="K227" s="88">
        <v>2110.6999999999998</v>
      </c>
      <c r="L227" s="88">
        <v>4544.34</v>
      </c>
      <c r="M227" s="55" t="s">
        <v>10208</v>
      </c>
      <c r="N227" s="72" t="s">
        <v>9765</v>
      </c>
      <c r="O227" s="53" t="s">
        <v>9721</v>
      </c>
      <c r="P227" s="56">
        <v>26776</v>
      </c>
      <c r="Q227" s="57" t="s">
        <v>211</v>
      </c>
      <c r="R227" s="90" t="s">
        <v>99</v>
      </c>
      <c r="S227" s="57">
        <v>44092</v>
      </c>
      <c r="T227">
        <f t="shared" si="9"/>
        <v>49</v>
      </c>
      <c r="U227" t="str">
        <f t="shared" si="10"/>
        <v>49-53</v>
      </c>
      <c r="V227" t="str">
        <f t="shared" si="11"/>
        <v>2.000 a 3.999</v>
      </c>
    </row>
    <row r="228" spans="1:22" ht="15.75" x14ac:dyDescent="0.25">
      <c r="A228" s="58">
        <v>154043</v>
      </c>
      <c r="B228" s="53" t="s">
        <v>9801</v>
      </c>
      <c r="C228" s="89" t="s">
        <v>10204</v>
      </c>
      <c r="D228" s="87">
        <v>9611589000139</v>
      </c>
      <c r="E228" s="51" t="s">
        <v>10205</v>
      </c>
      <c r="F228" s="64">
        <v>9191048605</v>
      </c>
      <c r="G228" s="91" t="s">
        <v>10252</v>
      </c>
      <c r="H228" s="53" t="s">
        <v>99</v>
      </c>
      <c r="I228" s="53" t="s">
        <v>10207</v>
      </c>
      <c r="J228" s="51" t="s">
        <v>9724</v>
      </c>
      <c r="K228" s="88">
        <v>2110.6999999999998</v>
      </c>
      <c r="L228" s="88">
        <v>4544.34</v>
      </c>
      <c r="M228" s="55" t="s">
        <v>10208</v>
      </c>
      <c r="N228" s="72" t="s">
        <v>9765</v>
      </c>
      <c r="O228" s="53" t="s">
        <v>9721</v>
      </c>
      <c r="P228" s="56">
        <v>32825</v>
      </c>
      <c r="Q228" s="73" t="s">
        <v>225</v>
      </c>
      <c r="R228" s="90" t="s">
        <v>99</v>
      </c>
      <c r="S228" s="57">
        <v>43637</v>
      </c>
      <c r="T228">
        <f t="shared" si="9"/>
        <v>33</v>
      </c>
      <c r="U228" t="str">
        <f t="shared" si="10"/>
        <v>29-33</v>
      </c>
      <c r="V228" t="str">
        <f t="shared" si="11"/>
        <v>2.000 a 3.999</v>
      </c>
    </row>
    <row r="229" spans="1:22" ht="15.75" x14ac:dyDescent="0.25">
      <c r="A229" s="58">
        <v>154043</v>
      </c>
      <c r="B229" s="53" t="s">
        <v>9801</v>
      </c>
      <c r="C229" s="89" t="s">
        <v>10204</v>
      </c>
      <c r="D229" s="87">
        <v>9611589000139</v>
      </c>
      <c r="E229" s="51" t="s">
        <v>10205</v>
      </c>
      <c r="F229" s="64">
        <v>8041050654</v>
      </c>
      <c r="G229" s="91" t="s">
        <v>10253</v>
      </c>
      <c r="H229" s="53" t="s">
        <v>99</v>
      </c>
      <c r="I229" s="53" t="s">
        <v>10207</v>
      </c>
      <c r="J229" s="51" t="s">
        <v>9724</v>
      </c>
      <c r="K229" s="88">
        <v>2110.6999999999998</v>
      </c>
      <c r="L229" s="88">
        <v>4544.34</v>
      </c>
      <c r="M229" s="55" t="s">
        <v>10208</v>
      </c>
      <c r="N229" s="72" t="s">
        <v>9766</v>
      </c>
      <c r="O229" s="51" t="s">
        <v>9722</v>
      </c>
      <c r="P229" s="56">
        <v>31895</v>
      </c>
      <c r="Q229" s="73" t="s">
        <v>225</v>
      </c>
      <c r="R229" s="90" t="s">
        <v>99</v>
      </c>
      <c r="S229" s="57">
        <v>44260</v>
      </c>
      <c r="T229">
        <f t="shared" si="9"/>
        <v>35</v>
      </c>
      <c r="U229" t="str">
        <f t="shared" si="10"/>
        <v>34-38</v>
      </c>
      <c r="V229" t="str">
        <f t="shared" si="11"/>
        <v>2.000 a 3.999</v>
      </c>
    </row>
    <row r="230" spans="1:22" ht="15.75" x14ac:dyDescent="0.25">
      <c r="A230" s="58">
        <v>154043</v>
      </c>
      <c r="B230" s="53" t="s">
        <v>9801</v>
      </c>
      <c r="C230" s="89" t="s">
        <v>10204</v>
      </c>
      <c r="D230" s="87">
        <v>9611589000139</v>
      </c>
      <c r="E230" s="51" t="s">
        <v>10205</v>
      </c>
      <c r="F230" s="64">
        <v>5087504663</v>
      </c>
      <c r="G230" s="91" t="s">
        <v>10254</v>
      </c>
      <c r="H230" s="53" t="s">
        <v>99</v>
      </c>
      <c r="I230" s="53" t="s">
        <v>10207</v>
      </c>
      <c r="J230" s="51" t="s">
        <v>9724</v>
      </c>
      <c r="K230" s="88">
        <v>2110.6999999999998</v>
      </c>
      <c r="L230" s="88">
        <v>4544.34</v>
      </c>
      <c r="M230" s="55" t="s">
        <v>10208</v>
      </c>
      <c r="N230" s="72" t="s">
        <v>9765</v>
      </c>
      <c r="O230" s="53" t="s">
        <v>9721</v>
      </c>
      <c r="P230" s="56">
        <v>30202</v>
      </c>
      <c r="Q230" s="57" t="s">
        <v>335</v>
      </c>
      <c r="R230" s="90" t="s">
        <v>99</v>
      </c>
      <c r="S230" s="57">
        <v>43416</v>
      </c>
      <c r="T230">
        <f t="shared" si="9"/>
        <v>40</v>
      </c>
      <c r="U230" t="str">
        <f t="shared" si="10"/>
        <v>39-43</v>
      </c>
      <c r="V230" t="str">
        <f t="shared" si="11"/>
        <v>2.000 a 3.999</v>
      </c>
    </row>
    <row r="231" spans="1:22" ht="15.75" x14ac:dyDescent="0.25">
      <c r="A231" s="58">
        <v>154043</v>
      </c>
      <c r="B231" s="53" t="s">
        <v>9801</v>
      </c>
      <c r="C231" s="89" t="s">
        <v>10204</v>
      </c>
      <c r="D231" s="87">
        <v>9611589000139</v>
      </c>
      <c r="E231" s="51" t="s">
        <v>10205</v>
      </c>
      <c r="F231" s="64" t="s">
        <v>10255</v>
      </c>
      <c r="G231" s="91" t="s">
        <v>10256</v>
      </c>
      <c r="H231" s="53" t="s">
        <v>99</v>
      </c>
      <c r="I231" s="53" t="s">
        <v>10207</v>
      </c>
      <c r="J231" s="51" t="s">
        <v>9724</v>
      </c>
      <c r="K231" s="88">
        <v>2110.6999999999998</v>
      </c>
      <c r="L231" s="88">
        <v>4544.34</v>
      </c>
      <c r="M231" s="55" t="s">
        <v>10208</v>
      </c>
      <c r="N231" s="72" t="s">
        <v>9765</v>
      </c>
      <c r="O231" s="53" t="s">
        <v>9721</v>
      </c>
      <c r="P231" s="56">
        <v>28798</v>
      </c>
      <c r="Q231" s="73" t="s">
        <v>225</v>
      </c>
      <c r="R231" s="90" t="s">
        <v>99</v>
      </c>
      <c r="S231" s="57">
        <v>43423</v>
      </c>
      <c r="T231">
        <f t="shared" si="9"/>
        <v>44</v>
      </c>
      <c r="U231" t="str">
        <f t="shared" si="10"/>
        <v>44-48</v>
      </c>
      <c r="V231" t="str">
        <f t="shared" si="11"/>
        <v>2.000 a 3.999</v>
      </c>
    </row>
    <row r="232" spans="1:22" ht="15.75" x14ac:dyDescent="0.25">
      <c r="A232" s="58">
        <v>154043</v>
      </c>
      <c r="B232" s="53" t="s">
        <v>9801</v>
      </c>
      <c r="C232" s="89" t="s">
        <v>10204</v>
      </c>
      <c r="D232" s="87">
        <v>9611589000139</v>
      </c>
      <c r="E232" s="51" t="s">
        <v>10205</v>
      </c>
      <c r="F232" s="64" t="s">
        <v>10257</v>
      </c>
      <c r="G232" s="91" t="s">
        <v>10258</v>
      </c>
      <c r="H232" s="53" t="s">
        <v>99</v>
      </c>
      <c r="I232" s="53" t="s">
        <v>10207</v>
      </c>
      <c r="J232" s="51" t="s">
        <v>9724</v>
      </c>
      <c r="K232" s="88">
        <v>2110.6999999999998</v>
      </c>
      <c r="L232" s="88">
        <v>4544.34</v>
      </c>
      <c r="M232" s="55" t="s">
        <v>10208</v>
      </c>
      <c r="N232" s="55" t="s">
        <v>9767</v>
      </c>
      <c r="O232" s="51" t="s">
        <v>9722</v>
      </c>
      <c r="P232" s="56">
        <v>35122</v>
      </c>
      <c r="Q232" s="73" t="s">
        <v>225</v>
      </c>
      <c r="R232" s="90" t="s">
        <v>99</v>
      </c>
      <c r="S232" s="57">
        <v>43412</v>
      </c>
      <c r="T232">
        <f t="shared" si="9"/>
        <v>26</v>
      </c>
      <c r="U232" t="str">
        <f t="shared" si="10"/>
        <v>24-28</v>
      </c>
      <c r="V232" t="str">
        <f t="shared" si="11"/>
        <v>2.000 a 3.999</v>
      </c>
    </row>
    <row r="233" spans="1:22" ht="15.75" x14ac:dyDescent="0.25">
      <c r="A233" s="58">
        <v>154043</v>
      </c>
      <c r="B233" s="53" t="s">
        <v>9801</v>
      </c>
      <c r="C233" s="89" t="s">
        <v>10204</v>
      </c>
      <c r="D233" s="87">
        <v>9611589000139</v>
      </c>
      <c r="E233" s="51" t="s">
        <v>10205</v>
      </c>
      <c r="F233" s="64">
        <v>10522164633</v>
      </c>
      <c r="G233" s="91" t="s">
        <v>10259</v>
      </c>
      <c r="H233" s="53" t="s">
        <v>99</v>
      </c>
      <c r="I233" s="53" t="s">
        <v>10207</v>
      </c>
      <c r="J233" s="51" t="s">
        <v>9724</v>
      </c>
      <c r="K233" s="88">
        <v>2110.6999999999998</v>
      </c>
      <c r="L233" s="88">
        <v>4544.34</v>
      </c>
      <c r="M233" s="55" t="s">
        <v>10208</v>
      </c>
      <c r="N233" s="72" t="s">
        <v>9765</v>
      </c>
      <c r="O233" s="53" t="s">
        <v>9721</v>
      </c>
      <c r="P233" s="56">
        <v>34128</v>
      </c>
      <c r="Q233" s="73" t="s">
        <v>225</v>
      </c>
      <c r="R233" s="90" t="s">
        <v>99</v>
      </c>
      <c r="S233" s="57">
        <v>43801</v>
      </c>
      <c r="T233">
        <f t="shared" si="9"/>
        <v>29</v>
      </c>
      <c r="U233" t="str">
        <f t="shared" si="10"/>
        <v>29-33</v>
      </c>
      <c r="V233" t="str">
        <f t="shared" si="11"/>
        <v>2.000 a 3.999</v>
      </c>
    </row>
    <row r="234" spans="1:22" ht="15.75" x14ac:dyDescent="0.25">
      <c r="A234" s="58">
        <v>154043</v>
      </c>
      <c r="B234" s="53" t="s">
        <v>9801</v>
      </c>
      <c r="C234" s="89" t="s">
        <v>10204</v>
      </c>
      <c r="D234" s="87">
        <v>9611589000139</v>
      </c>
      <c r="E234" s="51" t="s">
        <v>10205</v>
      </c>
      <c r="F234" s="64" t="s">
        <v>10260</v>
      </c>
      <c r="G234" s="91" t="s">
        <v>10261</v>
      </c>
      <c r="H234" s="53" t="s">
        <v>99</v>
      </c>
      <c r="I234" s="53" t="s">
        <v>10207</v>
      </c>
      <c r="J234" s="51" t="s">
        <v>9724</v>
      </c>
      <c r="K234" s="88">
        <v>2110.6999999999998</v>
      </c>
      <c r="L234" s="88">
        <v>4544.34</v>
      </c>
      <c r="M234" s="55" t="s">
        <v>10208</v>
      </c>
      <c r="N234" s="55" t="s">
        <v>9767</v>
      </c>
      <c r="O234" s="53" t="s">
        <v>9721</v>
      </c>
      <c r="P234" s="56">
        <v>20822</v>
      </c>
      <c r="Q234" s="73" t="s">
        <v>225</v>
      </c>
      <c r="R234" s="90" t="s">
        <v>99</v>
      </c>
      <c r="S234" s="57">
        <v>43412</v>
      </c>
      <c r="T234">
        <f t="shared" si="9"/>
        <v>65</v>
      </c>
      <c r="U234" t="str">
        <f t="shared" si="10"/>
        <v>64-68</v>
      </c>
      <c r="V234" t="str">
        <f t="shared" si="11"/>
        <v>2.000 a 3.999</v>
      </c>
    </row>
    <row r="235" spans="1:22" ht="15.75" x14ac:dyDescent="0.25">
      <c r="A235" s="58">
        <v>154043</v>
      </c>
      <c r="B235" s="53" t="s">
        <v>9801</v>
      </c>
      <c r="C235" s="89" t="s">
        <v>10204</v>
      </c>
      <c r="D235" s="87">
        <v>9611589000139</v>
      </c>
      <c r="E235" s="51" t="s">
        <v>10205</v>
      </c>
      <c r="F235" s="64" t="s">
        <v>10262</v>
      </c>
      <c r="G235" s="91" t="s">
        <v>10263</v>
      </c>
      <c r="H235" s="53" t="s">
        <v>99</v>
      </c>
      <c r="I235" s="53" t="s">
        <v>10207</v>
      </c>
      <c r="J235" s="51" t="s">
        <v>9724</v>
      </c>
      <c r="K235" s="88">
        <v>2110.6999999999998</v>
      </c>
      <c r="L235" s="88">
        <v>4544.34</v>
      </c>
      <c r="M235" s="55" t="s">
        <v>10208</v>
      </c>
      <c r="N235" s="72" t="s">
        <v>9765</v>
      </c>
      <c r="O235" s="51" t="s">
        <v>9722</v>
      </c>
      <c r="P235" s="56">
        <v>25606</v>
      </c>
      <c r="Q235" s="57" t="s">
        <v>211</v>
      </c>
      <c r="R235" s="90" t="s">
        <v>99</v>
      </c>
      <c r="S235" s="57">
        <v>43412</v>
      </c>
      <c r="T235">
        <f t="shared" si="9"/>
        <v>52</v>
      </c>
      <c r="U235" t="str">
        <f t="shared" si="10"/>
        <v>49-53</v>
      </c>
      <c r="V235" t="str">
        <f t="shared" si="11"/>
        <v>2.000 a 3.999</v>
      </c>
    </row>
    <row r="236" spans="1:22" ht="15.75" x14ac:dyDescent="0.25">
      <c r="A236" s="58">
        <v>154043</v>
      </c>
      <c r="B236" s="53" t="s">
        <v>9801</v>
      </c>
      <c r="C236" s="89" t="s">
        <v>10204</v>
      </c>
      <c r="D236" s="87">
        <v>9611589000139</v>
      </c>
      <c r="E236" s="51" t="s">
        <v>10205</v>
      </c>
      <c r="F236" s="64" t="s">
        <v>10264</v>
      </c>
      <c r="G236" s="91" t="s">
        <v>10265</v>
      </c>
      <c r="H236" s="53" t="s">
        <v>99</v>
      </c>
      <c r="I236" s="53" t="s">
        <v>10207</v>
      </c>
      <c r="J236" s="51" t="s">
        <v>9724</v>
      </c>
      <c r="K236" s="88">
        <v>2110.6999999999998</v>
      </c>
      <c r="L236" s="88">
        <v>4544.34</v>
      </c>
      <c r="M236" s="55" t="s">
        <v>10208</v>
      </c>
      <c r="N236" s="72" t="s">
        <v>9766</v>
      </c>
      <c r="O236" s="53" t="s">
        <v>9721</v>
      </c>
      <c r="P236" s="56">
        <v>24318</v>
      </c>
      <c r="Q236" s="73" t="s">
        <v>225</v>
      </c>
      <c r="R236" s="90" t="s">
        <v>99</v>
      </c>
      <c r="S236" s="57">
        <v>43412</v>
      </c>
      <c r="T236">
        <f t="shared" si="9"/>
        <v>56</v>
      </c>
      <c r="U236" t="str">
        <f t="shared" si="10"/>
        <v>54-58</v>
      </c>
      <c r="V236" t="str">
        <f t="shared" si="11"/>
        <v>2.000 a 3.999</v>
      </c>
    </row>
    <row r="237" spans="1:22" ht="15.75" x14ac:dyDescent="0.25">
      <c r="A237" s="58">
        <v>154043</v>
      </c>
      <c r="B237" s="53" t="s">
        <v>9801</v>
      </c>
      <c r="C237" s="89" t="s">
        <v>10204</v>
      </c>
      <c r="D237" s="87">
        <v>9611589000139</v>
      </c>
      <c r="E237" s="51" t="s">
        <v>10205</v>
      </c>
      <c r="F237" s="64" t="s">
        <v>10266</v>
      </c>
      <c r="G237" s="91" t="s">
        <v>10267</v>
      </c>
      <c r="H237" s="53" t="s">
        <v>99</v>
      </c>
      <c r="I237" s="53" t="s">
        <v>10231</v>
      </c>
      <c r="J237" s="51" t="s">
        <v>9724</v>
      </c>
      <c r="K237" s="88">
        <v>2321.77</v>
      </c>
      <c r="L237" s="88">
        <v>4974.22</v>
      </c>
      <c r="M237" s="55" t="s">
        <v>10208</v>
      </c>
      <c r="N237" s="72" t="s">
        <v>9765</v>
      </c>
      <c r="O237" s="51" t="s">
        <v>9722</v>
      </c>
      <c r="P237" s="56">
        <v>31588</v>
      </c>
      <c r="Q237" s="73" t="s">
        <v>225</v>
      </c>
      <c r="R237" s="90" t="s">
        <v>99</v>
      </c>
      <c r="S237" s="57">
        <v>43525</v>
      </c>
      <c r="T237">
        <f t="shared" si="9"/>
        <v>36</v>
      </c>
      <c r="U237" t="str">
        <f t="shared" si="10"/>
        <v>34-38</v>
      </c>
      <c r="V237" t="str">
        <f t="shared" si="11"/>
        <v>2.000 a 3.999</v>
      </c>
    </row>
    <row r="238" spans="1:22" ht="15.75" x14ac:dyDescent="0.25">
      <c r="A238" s="58">
        <v>154043</v>
      </c>
      <c r="B238" s="53" t="s">
        <v>9801</v>
      </c>
      <c r="C238" s="89" t="s">
        <v>10204</v>
      </c>
      <c r="D238" s="87">
        <v>9611589000139</v>
      </c>
      <c r="E238" s="51" t="s">
        <v>10205</v>
      </c>
      <c r="F238" s="64" t="s">
        <v>10268</v>
      </c>
      <c r="G238" s="91" t="s">
        <v>10269</v>
      </c>
      <c r="H238" s="53" t="s">
        <v>99</v>
      </c>
      <c r="I238" s="53" t="s">
        <v>10207</v>
      </c>
      <c r="J238" s="51" t="s">
        <v>9724</v>
      </c>
      <c r="K238" s="88">
        <v>2110.6999999999998</v>
      </c>
      <c r="L238" s="88">
        <v>4544.34</v>
      </c>
      <c r="M238" s="55" t="s">
        <v>10208</v>
      </c>
      <c r="N238" s="72" t="s">
        <v>9765</v>
      </c>
      <c r="O238" s="51" t="s">
        <v>9722</v>
      </c>
      <c r="P238" s="56">
        <v>34141</v>
      </c>
      <c r="Q238" s="57" t="s">
        <v>211</v>
      </c>
      <c r="R238" s="90" t="s">
        <v>99</v>
      </c>
      <c r="S238" s="57">
        <v>43413</v>
      </c>
      <c r="T238">
        <f t="shared" si="9"/>
        <v>29</v>
      </c>
      <c r="U238" t="str">
        <f t="shared" si="10"/>
        <v>29-33</v>
      </c>
      <c r="V238" t="str">
        <f t="shared" si="11"/>
        <v>2.000 a 3.999</v>
      </c>
    </row>
    <row r="239" spans="1:22" ht="15.75" x14ac:dyDescent="0.25">
      <c r="A239" s="58">
        <v>154043</v>
      </c>
      <c r="B239" s="53" t="s">
        <v>9801</v>
      </c>
      <c r="C239" s="89" t="s">
        <v>10204</v>
      </c>
      <c r="D239" s="87">
        <v>9611589000139</v>
      </c>
      <c r="E239" s="51" t="s">
        <v>10205</v>
      </c>
      <c r="F239" s="64" t="s">
        <v>10270</v>
      </c>
      <c r="G239" s="91" t="s">
        <v>10271</v>
      </c>
      <c r="H239" s="53" t="s">
        <v>99</v>
      </c>
      <c r="I239" s="53" t="s">
        <v>10207</v>
      </c>
      <c r="J239" s="51" t="s">
        <v>9724</v>
      </c>
      <c r="K239" s="88">
        <v>2110.6999999999998</v>
      </c>
      <c r="L239" s="88">
        <v>4544.34</v>
      </c>
      <c r="M239" s="55" t="s">
        <v>10208</v>
      </c>
      <c r="N239" s="72" t="s">
        <v>9766</v>
      </c>
      <c r="O239" s="51" t="s">
        <v>9722</v>
      </c>
      <c r="P239" s="56">
        <v>34732</v>
      </c>
      <c r="Q239" s="73" t="s">
        <v>225</v>
      </c>
      <c r="R239" s="90" t="s">
        <v>99</v>
      </c>
      <c r="S239" s="57">
        <v>43417</v>
      </c>
      <c r="T239">
        <f t="shared" si="9"/>
        <v>27</v>
      </c>
      <c r="U239" t="str">
        <f t="shared" si="10"/>
        <v>24-28</v>
      </c>
      <c r="V239" t="str">
        <f t="shared" si="11"/>
        <v>2.000 a 3.999</v>
      </c>
    </row>
    <row r="240" spans="1:22" ht="15.75" x14ac:dyDescent="0.25">
      <c r="A240" s="58">
        <v>154043</v>
      </c>
      <c r="B240" s="53" t="s">
        <v>9801</v>
      </c>
      <c r="C240" s="89" t="s">
        <v>10204</v>
      </c>
      <c r="D240" s="87">
        <v>9611589000139</v>
      </c>
      <c r="E240" s="51" t="s">
        <v>10205</v>
      </c>
      <c r="F240" s="64" t="s">
        <v>10272</v>
      </c>
      <c r="G240" s="91" t="s">
        <v>10273</v>
      </c>
      <c r="H240" s="53" t="s">
        <v>99</v>
      </c>
      <c r="I240" s="53" t="s">
        <v>10207</v>
      </c>
      <c r="J240" s="51" t="s">
        <v>9724</v>
      </c>
      <c r="K240" s="88">
        <v>2110.6999999999998</v>
      </c>
      <c r="L240" s="88">
        <v>4544.34</v>
      </c>
      <c r="M240" s="55" t="s">
        <v>10208</v>
      </c>
      <c r="N240" s="72" t="s">
        <v>9765</v>
      </c>
      <c r="O240" s="51" t="s">
        <v>9722</v>
      </c>
      <c r="P240" s="56">
        <v>33078</v>
      </c>
      <c r="Q240" s="57" t="s">
        <v>211</v>
      </c>
      <c r="R240" s="90" t="s">
        <v>99</v>
      </c>
      <c r="S240" s="57">
        <v>44231</v>
      </c>
      <c r="T240">
        <f t="shared" si="9"/>
        <v>32</v>
      </c>
      <c r="U240" t="str">
        <f t="shared" si="10"/>
        <v>29-33</v>
      </c>
      <c r="V240" t="str">
        <f t="shared" si="11"/>
        <v>2.000 a 3.999</v>
      </c>
    </row>
    <row r="241" spans="1:22" ht="15.75" x14ac:dyDescent="0.25">
      <c r="A241" s="58">
        <v>154043</v>
      </c>
      <c r="B241" s="53" t="s">
        <v>9801</v>
      </c>
      <c r="C241" s="89" t="s">
        <v>10204</v>
      </c>
      <c r="D241" s="87">
        <v>9611589000139</v>
      </c>
      <c r="E241" s="51" t="s">
        <v>10205</v>
      </c>
      <c r="F241" s="64" t="s">
        <v>10274</v>
      </c>
      <c r="G241" s="91" t="s">
        <v>10275</v>
      </c>
      <c r="H241" s="53" t="s">
        <v>99</v>
      </c>
      <c r="I241" s="53" t="s">
        <v>10207</v>
      </c>
      <c r="J241" s="51" t="s">
        <v>9724</v>
      </c>
      <c r="K241" s="88">
        <v>2110.6999999999998</v>
      </c>
      <c r="L241" s="88">
        <v>4544.34</v>
      </c>
      <c r="M241" s="55" t="s">
        <v>10208</v>
      </c>
      <c r="N241" s="55" t="s">
        <v>230</v>
      </c>
      <c r="O241" s="51" t="s">
        <v>9722</v>
      </c>
      <c r="P241" s="56">
        <v>30157</v>
      </c>
      <c r="Q241" s="57" t="s">
        <v>211</v>
      </c>
      <c r="R241" s="90" t="s">
        <v>99</v>
      </c>
      <c r="S241" s="57">
        <v>43563</v>
      </c>
      <c r="T241">
        <f t="shared" si="9"/>
        <v>40</v>
      </c>
      <c r="U241" t="str">
        <f t="shared" si="10"/>
        <v>39-43</v>
      </c>
      <c r="V241" t="str">
        <f t="shared" si="11"/>
        <v>2.000 a 3.999</v>
      </c>
    </row>
    <row r="242" spans="1:22" ht="15.75" x14ac:dyDescent="0.25">
      <c r="A242" s="58">
        <v>154043</v>
      </c>
      <c r="B242" s="53" t="s">
        <v>9801</v>
      </c>
      <c r="C242" s="89" t="s">
        <v>10204</v>
      </c>
      <c r="D242" s="87">
        <v>9611589000139</v>
      </c>
      <c r="E242" s="51" t="s">
        <v>10205</v>
      </c>
      <c r="F242" s="64" t="s">
        <v>10276</v>
      </c>
      <c r="G242" s="91" t="s">
        <v>10277</v>
      </c>
      <c r="H242" s="53" t="s">
        <v>99</v>
      </c>
      <c r="I242" s="53" t="s">
        <v>10207</v>
      </c>
      <c r="J242" s="51" t="s">
        <v>9724</v>
      </c>
      <c r="K242" s="88">
        <v>2110.6999999999998</v>
      </c>
      <c r="L242" s="88">
        <v>4544.34</v>
      </c>
      <c r="M242" s="55" t="s">
        <v>10208</v>
      </c>
      <c r="N242" s="72" t="s">
        <v>9765</v>
      </c>
      <c r="O242" s="51" t="s">
        <v>9722</v>
      </c>
      <c r="P242" s="56">
        <v>24119</v>
      </c>
      <c r="Q242" s="57" t="s">
        <v>211</v>
      </c>
      <c r="R242" s="90" t="s">
        <v>99</v>
      </c>
      <c r="S242" s="57">
        <v>43412</v>
      </c>
      <c r="T242">
        <f t="shared" si="9"/>
        <v>56</v>
      </c>
      <c r="U242" t="str">
        <f t="shared" si="10"/>
        <v>54-58</v>
      </c>
      <c r="V242" t="str">
        <f t="shared" si="11"/>
        <v>2.000 a 3.999</v>
      </c>
    </row>
    <row r="243" spans="1:22" ht="15.75" x14ac:dyDescent="0.25">
      <c r="A243" s="58">
        <v>154043</v>
      </c>
      <c r="B243" s="53" t="s">
        <v>9801</v>
      </c>
      <c r="C243" s="89" t="s">
        <v>10204</v>
      </c>
      <c r="D243" s="87">
        <v>9611589000139</v>
      </c>
      <c r="E243" s="51" t="s">
        <v>10205</v>
      </c>
      <c r="F243" s="64" t="s">
        <v>10278</v>
      </c>
      <c r="G243" s="91" t="s">
        <v>10279</v>
      </c>
      <c r="H243" s="53" t="s">
        <v>99</v>
      </c>
      <c r="I243" s="53" t="s">
        <v>10207</v>
      </c>
      <c r="J243" s="51" t="s">
        <v>9724</v>
      </c>
      <c r="K243" s="88">
        <v>2110.6999999999998</v>
      </c>
      <c r="L243" s="88">
        <v>4544.34</v>
      </c>
      <c r="M243" s="55" t="s">
        <v>10208</v>
      </c>
      <c r="N243" s="72" t="s">
        <v>9765</v>
      </c>
      <c r="O243" s="51" t="s">
        <v>9722</v>
      </c>
      <c r="P243" s="56">
        <v>28857</v>
      </c>
      <c r="Q243" s="57" t="s">
        <v>335</v>
      </c>
      <c r="R243" s="90" t="s">
        <v>99</v>
      </c>
      <c r="S243" s="57">
        <v>43412</v>
      </c>
      <c r="T243">
        <f t="shared" si="9"/>
        <v>43</v>
      </c>
      <c r="U243" t="str">
        <f t="shared" si="10"/>
        <v>39-43</v>
      </c>
      <c r="V243" t="str">
        <f t="shared" si="11"/>
        <v>2.000 a 3.999</v>
      </c>
    </row>
    <row r="244" spans="1:22" ht="15.75" x14ac:dyDescent="0.25">
      <c r="A244" s="58">
        <v>154043</v>
      </c>
      <c r="B244" s="53" t="s">
        <v>9801</v>
      </c>
      <c r="C244" s="89" t="s">
        <v>10204</v>
      </c>
      <c r="D244" s="87">
        <v>9611589000139</v>
      </c>
      <c r="E244" s="51" t="s">
        <v>10205</v>
      </c>
      <c r="F244" s="64">
        <v>9491056603</v>
      </c>
      <c r="G244" s="91" t="s">
        <v>10280</v>
      </c>
      <c r="H244" s="53" t="s">
        <v>99</v>
      </c>
      <c r="I244" s="53" t="s">
        <v>10207</v>
      </c>
      <c r="J244" s="51" t="s">
        <v>9724</v>
      </c>
      <c r="K244" s="88">
        <v>2110.6999999999998</v>
      </c>
      <c r="L244" s="88">
        <v>4544.34</v>
      </c>
      <c r="M244" s="55" t="s">
        <v>10208</v>
      </c>
      <c r="N244" s="72" t="s">
        <v>9766</v>
      </c>
      <c r="O244" s="51" t="s">
        <v>9722</v>
      </c>
      <c r="P244" s="56">
        <v>32840</v>
      </c>
      <c r="Q244" s="57" t="s">
        <v>335</v>
      </c>
      <c r="R244" s="90" t="s">
        <v>99</v>
      </c>
      <c r="S244" s="57">
        <v>44013</v>
      </c>
      <c r="T244">
        <f t="shared" si="9"/>
        <v>33</v>
      </c>
      <c r="U244" t="str">
        <f t="shared" si="10"/>
        <v>29-33</v>
      </c>
      <c r="V244" t="str">
        <f t="shared" si="11"/>
        <v>2.000 a 3.999</v>
      </c>
    </row>
    <row r="245" spans="1:22" ht="15.75" x14ac:dyDescent="0.25">
      <c r="A245" s="58">
        <v>154043</v>
      </c>
      <c r="B245" s="53" t="s">
        <v>9801</v>
      </c>
      <c r="C245" s="89" t="s">
        <v>10204</v>
      </c>
      <c r="D245" s="87">
        <v>9611589000139</v>
      </c>
      <c r="E245" s="51" t="s">
        <v>10205</v>
      </c>
      <c r="F245" s="64" t="s">
        <v>10281</v>
      </c>
      <c r="G245" s="91" t="s">
        <v>10282</v>
      </c>
      <c r="H245" s="53" t="s">
        <v>99</v>
      </c>
      <c r="I245" s="53" t="s">
        <v>10231</v>
      </c>
      <c r="J245" s="51" t="s">
        <v>9724</v>
      </c>
      <c r="K245" s="88">
        <v>2321.77</v>
      </c>
      <c r="L245" s="88">
        <v>4974.22</v>
      </c>
      <c r="M245" s="55" t="s">
        <v>10208</v>
      </c>
      <c r="N245" s="72" t="s">
        <v>9766</v>
      </c>
      <c r="O245" s="53" t="s">
        <v>9721</v>
      </c>
      <c r="P245" s="56">
        <v>29267</v>
      </c>
      <c r="Q245" s="73" t="s">
        <v>225</v>
      </c>
      <c r="R245" s="90" t="s">
        <v>99</v>
      </c>
      <c r="S245" s="57">
        <v>43416</v>
      </c>
      <c r="T245">
        <f t="shared" si="9"/>
        <v>42</v>
      </c>
      <c r="U245" t="str">
        <f t="shared" si="10"/>
        <v>39-43</v>
      </c>
      <c r="V245" t="str">
        <f t="shared" si="11"/>
        <v>2.000 a 3.999</v>
      </c>
    </row>
    <row r="246" spans="1:22" ht="15.75" x14ac:dyDescent="0.25">
      <c r="A246" s="58">
        <v>154043</v>
      </c>
      <c r="B246" s="53" t="s">
        <v>9801</v>
      </c>
      <c r="C246" s="89" t="s">
        <v>10204</v>
      </c>
      <c r="D246" s="87">
        <v>9611589000139</v>
      </c>
      <c r="E246" s="51" t="s">
        <v>10205</v>
      </c>
      <c r="F246" s="64" t="s">
        <v>10283</v>
      </c>
      <c r="G246" s="91" t="s">
        <v>10284</v>
      </c>
      <c r="H246" s="53" t="s">
        <v>99</v>
      </c>
      <c r="I246" s="53" t="s">
        <v>10207</v>
      </c>
      <c r="J246" s="51" t="s">
        <v>9724</v>
      </c>
      <c r="K246" s="88">
        <v>2110.6999999999998</v>
      </c>
      <c r="L246" s="88">
        <v>4544.34</v>
      </c>
      <c r="M246" s="55" t="s">
        <v>10208</v>
      </c>
      <c r="N246" s="72" t="s">
        <v>9765</v>
      </c>
      <c r="O246" s="53" t="s">
        <v>9721</v>
      </c>
      <c r="P246" s="56">
        <v>24377</v>
      </c>
      <c r="Q246" s="73" t="s">
        <v>225</v>
      </c>
      <c r="R246" s="90" t="s">
        <v>99</v>
      </c>
      <c r="S246" s="57">
        <v>43416</v>
      </c>
      <c r="T246">
        <f t="shared" si="9"/>
        <v>56</v>
      </c>
      <c r="U246" t="str">
        <f t="shared" si="10"/>
        <v>54-58</v>
      </c>
      <c r="V246" t="str">
        <f t="shared" si="11"/>
        <v>2.000 a 3.999</v>
      </c>
    </row>
    <row r="247" spans="1:22" ht="15.75" x14ac:dyDescent="0.25">
      <c r="A247" s="58">
        <v>154043</v>
      </c>
      <c r="B247" s="53" t="s">
        <v>9801</v>
      </c>
      <c r="C247" s="89" t="s">
        <v>10204</v>
      </c>
      <c r="D247" s="87">
        <v>9611589000139</v>
      </c>
      <c r="E247" s="51" t="s">
        <v>10205</v>
      </c>
      <c r="F247" s="64" t="s">
        <v>10285</v>
      </c>
      <c r="G247" s="91" t="s">
        <v>10286</v>
      </c>
      <c r="H247" s="53" t="s">
        <v>99</v>
      </c>
      <c r="I247" s="53" t="s">
        <v>10207</v>
      </c>
      <c r="J247" s="51" t="s">
        <v>9724</v>
      </c>
      <c r="K247" s="88">
        <v>2110.6999999999998</v>
      </c>
      <c r="L247" s="88">
        <v>4544.34</v>
      </c>
      <c r="M247" s="55" t="s">
        <v>10208</v>
      </c>
      <c r="N247" s="72" t="s">
        <v>9765</v>
      </c>
      <c r="O247" s="53" t="s">
        <v>9721</v>
      </c>
      <c r="P247" s="56">
        <v>30077</v>
      </c>
      <c r="Q247" s="73" t="s">
        <v>225</v>
      </c>
      <c r="R247" s="90" t="s">
        <v>99</v>
      </c>
      <c r="S247" s="57">
        <v>44588</v>
      </c>
      <c r="T247">
        <f t="shared" si="9"/>
        <v>40</v>
      </c>
      <c r="U247" t="str">
        <f t="shared" si="10"/>
        <v>39-43</v>
      </c>
      <c r="V247" t="str">
        <f t="shared" si="11"/>
        <v>2.000 a 3.999</v>
      </c>
    </row>
    <row r="248" spans="1:22" ht="15.75" x14ac:dyDescent="0.25">
      <c r="A248" s="58">
        <v>154043</v>
      </c>
      <c r="B248" s="53" t="s">
        <v>9801</v>
      </c>
      <c r="C248" s="89" t="s">
        <v>10204</v>
      </c>
      <c r="D248" s="87">
        <v>9611589000139</v>
      </c>
      <c r="E248" s="51" t="s">
        <v>10205</v>
      </c>
      <c r="F248" s="64" t="s">
        <v>10287</v>
      </c>
      <c r="G248" s="91" t="s">
        <v>10288</v>
      </c>
      <c r="H248" s="53" t="s">
        <v>99</v>
      </c>
      <c r="I248" s="53" t="s">
        <v>10207</v>
      </c>
      <c r="J248" s="51" t="s">
        <v>9724</v>
      </c>
      <c r="K248" s="88">
        <v>2110.6999999999998</v>
      </c>
      <c r="L248" s="88">
        <v>4544.34</v>
      </c>
      <c r="M248" s="55" t="s">
        <v>10208</v>
      </c>
      <c r="N248" s="72" t="s">
        <v>9766</v>
      </c>
      <c r="O248" s="53" t="s">
        <v>9721</v>
      </c>
      <c r="P248" s="56">
        <v>30489</v>
      </c>
      <c r="Q248" s="57" t="s">
        <v>211</v>
      </c>
      <c r="R248" s="90" t="s">
        <v>99</v>
      </c>
      <c r="S248" s="57">
        <v>43412</v>
      </c>
      <c r="T248">
        <f t="shared" si="9"/>
        <v>39</v>
      </c>
      <c r="U248" t="str">
        <f t="shared" si="10"/>
        <v>39-43</v>
      </c>
      <c r="V248" t="str">
        <f t="shared" si="11"/>
        <v>2.000 a 3.999</v>
      </c>
    </row>
    <row r="249" spans="1:22" ht="31.5" x14ac:dyDescent="0.25">
      <c r="A249" s="58">
        <v>154043</v>
      </c>
      <c r="B249" s="53" t="s">
        <v>9801</v>
      </c>
      <c r="C249" s="89" t="s">
        <v>10204</v>
      </c>
      <c r="D249" s="87">
        <v>9611589000139</v>
      </c>
      <c r="E249" s="51" t="s">
        <v>10205</v>
      </c>
      <c r="F249" s="64">
        <v>36556939668</v>
      </c>
      <c r="G249" s="91" t="s">
        <v>10289</v>
      </c>
      <c r="H249" s="53" t="s">
        <v>99</v>
      </c>
      <c r="I249" s="53" t="s">
        <v>10207</v>
      </c>
      <c r="J249" s="51" t="s">
        <v>9724</v>
      </c>
      <c r="K249" s="88">
        <v>2110.6999999999998</v>
      </c>
      <c r="L249" s="88">
        <v>4544.34</v>
      </c>
      <c r="M249" s="55" t="s">
        <v>10208</v>
      </c>
      <c r="N249" s="72" t="s">
        <v>9765</v>
      </c>
      <c r="O249" s="53" t="s">
        <v>9721</v>
      </c>
      <c r="P249" s="56">
        <v>21861</v>
      </c>
      <c r="Q249" s="57" t="s">
        <v>211</v>
      </c>
      <c r="R249" s="90" t="s">
        <v>99</v>
      </c>
      <c r="S249" s="57">
        <v>43412</v>
      </c>
      <c r="T249">
        <f t="shared" si="9"/>
        <v>63</v>
      </c>
      <c r="U249" t="str">
        <f t="shared" si="10"/>
        <v>59-63</v>
      </c>
      <c r="V249" t="str">
        <f t="shared" si="11"/>
        <v>2.000 a 3.999</v>
      </c>
    </row>
    <row r="250" spans="1:22" ht="15.75" x14ac:dyDescent="0.25">
      <c r="A250" s="58">
        <v>154043</v>
      </c>
      <c r="B250" s="53" t="s">
        <v>9801</v>
      </c>
      <c r="C250" s="89" t="s">
        <v>10204</v>
      </c>
      <c r="D250" s="87">
        <v>9611589000139</v>
      </c>
      <c r="E250" s="51" t="s">
        <v>10205</v>
      </c>
      <c r="F250" s="64" t="s">
        <v>10290</v>
      </c>
      <c r="G250" s="91" t="s">
        <v>10291</v>
      </c>
      <c r="H250" s="53" t="s">
        <v>99</v>
      </c>
      <c r="I250" s="53" t="s">
        <v>10207</v>
      </c>
      <c r="J250" s="51" t="s">
        <v>9724</v>
      </c>
      <c r="K250" s="88">
        <v>2110.6999999999998</v>
      </c>
      <c r="L250" s="88">
        <v>4544.34</v>
      </c>
      <c r="M250" s="55" t="s">
        <v>10208</v>
      </c>
      <c r="N250" s="72" t="s">
        <v>9765</v>
      </c>
      <c r="O250" s="53" t="s">
        <v>9721</v>
      </c>
      <c r="P250" s="56">
        <v>26797</v>
      </c>
      <c r="Q250" s="73" t="s">
        <v>225</v>
      </c>
      <c r="R250" s="90" t="s">
        <v>99</v>
      </c>
      <c r="S250" s="57">
        <v>44412</v>
      </c>
      <c r="T250">
        <f t="shared" si="9"/>
        <v>49</v>
      </c>
      <c r="U250" t="str">
        <f t="shared" si="10"/>
        <v>49-53</v>
      </c>
      <c r="V250" t="str">
        <f t="shared" si="11"/>
        <v>2.000 a 3.999</v>
      </c>
    </row>
    <row r="251" spans="1:22" ht="15.75" x14ac:dyDescent="0.25">
      <c r="A251" s="58">
        <v>154043</v>
      </c>
      <c r="B251" s="53" t="s">
        <v>9801</v>
      </c>
      <c r="C251" s="89" t="s">
        <v>10204</v>
      </c>
      <c r="D251" s="87">
        <v>9611589000139</v>
      </c>
      <c r="E251" s="51" t="s">
        <v>10205</v>
      </c>
      <c r="F251" s="64">
        <v>12596443678</v>
      </c>
      <c r="G251" s="91" t="s">
        <v>10292</v>
      </c>
      <c r="H251" s="53" t="s">
        <v>99</v>
      </c>
      <c r="I251" s="53" t="s">
        <v>10207</v>
      </c>
      <c r="J251" s="51" t="s">
        <v>9724</v>
      </c>
      <c r="K251" s="88">
        <v>2110.6999999999998</v>
      </c>
      <c r="L251" s="88">
        <v>4544.34</v>
      </c>
      <c r="M251" s="55" t="s">
        <v>10208</v>
      </c>
      <c r="N251" s="72" t="s">
        <v>9765</v>
      </c>
      <c r="O251" s="53" t="s">
        <v>9721</v>
      </c>
      <c r="P251" s="56">
        <v>35447</v>
      </c>
      <c r="Q251" s="57" t="s">
        <v>211</v>
      </c>
      <c r="R251" s="90" t="s">
        <v>99</v>
      </c>
      <c r="S251" s="57">
        <v>44153</v>
      </c>
      <c r="T251">
        <f t="shared" si="9"/>
        <v>25</v>
      </c>
      <c r="U251" t="str">
        <f t="shared" si="10"/>
        <v>24-28</v>
      </c>
      <c r="V251" t="str">
        <f t="shared" si="11"/>
        <v>2.000 a 3.999</v>
      </c>
    </row>
    <row r="252" spans="1:22" ht="15.75" x14ac:dyDescent="0.25">
      <c r="A252" s="58">
        <v>154043</v>
      </c>
      <c r="B252" s="53" t="s">
        <v>9801</v>
      </c>
      <c r="C252" s="89" t="s">
        <v>10204</v>
      </c>
      <c r="D252" s="87">
        <v>9611589000139</v>
      </c>
      <c r="E252" s="51" t="s">
        <v>10205</v>
      </c>
      <c r="F252" s="64" t="s">
        <v>10293</v>
      </c>
      <c r="G252" s="91" t="s">
        <v>10294</v>
      </c>
      <c r="H252" s="53" t="s">
        <v>99</v>
      </c>
      <c r="I252" s="53" t="s">
        <v>10207</v>
      </c>
      <c r="J252" s="51" t="s">
        <v>9724</v>
      </c>
      <c r="K252" s="88">
        <v>2110.6999999999998</v>
      </c>
      <c r="L252" s="88">
        <v>4544.34</v>
      </c>
      <c r="M252" s="55" t="s">
        <v>10208</v>
      </c>
      <c r="N252" s="72" t="s">
        <v>9765</v>
      </c>
      <c r="O252" s="51" t="s">
        <v>9722</v>
      </c>
      <c r="P252" s="56">
        <v>23103</v>
      </c>
      <c r="Q252" s="57" t="s">
        <v>211</v>
      </c>
      <c r="R252" s="90" t="s">
        <v>99</v>
      </c>
      <c r="S252" s="57">
        <v>43416</v>
      </c>
      <c r="T252">
        <f t="shared" si="9"/>
        <v>59</v>
      </c>
      <c r="U252" t="str">
        <f t="shared" si="10"/>
        <v>59-63</v>
      </c>
      <c r="V252" t="str">
        <f t="shared" si="11"/>
        <v>2.000 a 3.999</v>
      </c>
    </row>
    <row r="253" spans="1:22" ht="15.75" x14ac:dyDescent="0.25">
      <c r="A253" s="58">
        <v>154043</v>
      </c>
      <c r="B253" s="53" t="s">
        <v>9801</v>
      </c>
      <c r="C253" s="89" t="s">
        <v>10204</v>
      </c>
      <c r="D253" s="87">
        <v>9611589000139</v>
      </c>
      <c r="E253" s="51" t="s">
        <v>10205</v>
      </c>
      <c r="F253" s="64" t="s">
        <v>10295</v>
      </c>
      <c r="G253" s="91" t="s">
        <v>10296</v>
      </c>
      <c r="H253" s="53" t="s">
        <v>99</v>
      </c>
      <c r="I253" s="53" t="s">
        <v>10207</v>
      </c>
      <c r="J253" s="51" t="s">
        <v>9724</v>
      </c>
      <c r="K253" s="88">
        <v>2110.6999999999998</v>
      </c>
      <c r="L253" s="88">
        <v>4544.34</v>
      </c>
      <c r="M253" s="55" t="s">
        <v>10208</v>
      </c>
      <c r="N253" s="72" t="s">
        <v>9766</v>
      </c>
      <c r="O253" s="53" t="s">
        <v>9721</v>
      </c>
      <c r="P253" s="56">
        <v>24047</v>
      </c>
      <c r="Q253" s="73" t="s">
        <v>225</v>
      </c>
      <c r="R253" s="90" t="s">
        <v>99</v>
      </c>
      <c r="S253" s="57">
        <v>43412</v>
      </c>
      <c r="T253">
        <f t="shared" si="9"/>
        <v>57</v>
      </c>
      <c r="U253" t="str">
        <f t="shared" si="10"/>
        <v>54-58</v>
      </c>
      <c r="V253" t="str">
        <f t="shared" si="11"/>
        <v>2.000 a 3.999</v>
      </c>
    </row>
    <row r="254" spans="1:22" ht="15.75" x14ac:dyDescent="0.25">
      <c r="A254" s="58">
        <v>154043</v>
      </c>
      <c r="B254" s="53" t="s">
        <v>9801</v>
      </c>
      <c r="C254" s="89" t="s">
        <v>10204</v>
      </c>
      <c r="D254" s="87">
        <v>9611589000139</v>
      </c>
      <c r="E254" s="51" t="s">
        <v>10205</v>
      </c>
      <c r="F254" s="64" t="s">
        <v>10297</v>
      </c>
      <c r="G254" s="91" t="s">
        <v>10298</v>
      </c>
      <c r="H254" s="53" t="s">
        <v>99</v>
      </c>
      <c r="I254" s="53" t="s">
        <v>10207</v>
      </c>
      <c r="J254" s="51" t="s">
        <v>9724</v>
      </c>
      <c r="K254" s="88">
        <v>2110.6999999999998</v>
      </c>
      <c r="L254" s="88">
        <v>4544.34</v>
      </c>
      <c r="M254" s="55" t="s">
        <v>10208</v>
      </c>
      <c r="N254" s="72" t="s">
        <v>9766</v>
      </c>
      <c r="O254" s="51" t="s">
        <v>9722</v>
      </c>
      <c r="P254" s="56">
        <v>35924</v>
      </c>
      <c r="Q254" s="57" t="s">
        <v>211</v>
      </c>
      <c r="R254" s="90" t="s">
        <v>99</v>
      </c>
      <c r="S254" s="57">
        <v>44732</v>
      </c>
      <c r="T254">
        <f t="shared" si="9"/>
        <v>24</v>
      </c>
      <c r="U254" t="str">
        <f t="shared" si="10"/>
        <v>24-28</v>
      </c>
      <c r="V254" t="str">
        <f t="shared" si="11"/>
        <v>2.000 a 3.999</v>
      </c>
    </row>
    <row r="255" spans="1:22" ht="15.75" x14ac:dyDescent="0.25">
      <c r="A255" s="58">
        <v>154043</v>
      </c>
      <c r="B255" s="53" t="s">
        <v>9801</v>
      </c>
      <c r="C255" s="89" t="s">
        <v>10204</v>
      </c>
      <c r="D255" s="87">
        <v>9611589000139</v>
      </c>
      <c r="E255" s="51" t="s">
        <v>10205</v>
      </c>
      <c r="F255" s="64">
        <v>43706797615</v>
      </c>
      <c r="G255" s="91" t="s">
        <v>10299</v>
      </c>
      <c r="H255" s="53" t="s">
        <v>99</v>
      </c>
      <c r="I255" s="53" t="s">
        <v>10207</v>
      </c>
      <c r="J255" s="51" t="s">
        <v>9724</v>
      </c>
      <c r="K255" s="88">
        <v>2110.6999999999998</v>
      </c>
      <c r="L255" s="88">
        <v>4544.34</v>
      </c>
      <c r="M255" s="55" t="s">
        <v>10208</v>
      </c>
      <c r="N255" s="72" t="s">
        <v>9765</v>
      </c>
      <c r="O255" s="53" t="s">
        <v>9721</v>
      </c>
      <c r="P255" s="56">
        <v>22090</v>
      </c>
      <c r="Q255" s="73" t="s">
        <v>225</v>
      </c>
      <c r="R255" s="90" t="s">
        <v>99</v>
      </c>
      <c r="S255" s="57">
        <v>43440</v>
      </c>
      <c r="T255">
        <f t="shared" si="9"/>
        <v>62</v>
      </c>
      <c r="U255" t="str">
        <f t="shared" si="10"/>
        <v>59-63</v>
      </c>
      <c r="V255" t="str">
        <f t="shared" si="11"/>
        <v>2.000 a 3.999</v>
      </c>
    </row>
    <row r="256" spans="1:22" ht="15.75" x14ac:dyDescent="0.25">
      <c r="A256" s="58">
        <v>154043</v>
      </c>
      <c r="B256" s="53" t="s">
        <v>9801</v>
      </c>
      <c r="C256" s="89" t="s">
        <v>10204</v>
      </c>
      <c r="D256" s="87">
        <v>9611589000139</v>
      </c>
      <c r="E256" s="51" t="s">
        <v>10205</v>
      </c>
      <c r="F256" s="64">
        <v>46535098672</v>
      </c>
      <c r="G256" s="91" t="s">
        <v>10300</v>
      </c>
      <c r="H256" s="53" t="s">
        <v>99</v>
      </c>
      <c r="I256" s="53" t="s">
        <v>10207</v>
      </c>
      <c r="J256" s="51" t="s">
        <v>9724</v>
      </c>
      <c r="K256" s="88">
        <v>2110.6999999999998</v>
      </c>
      <c r="L256" s="88">
        <v>4544.34</v>
      </c>
      <c r="M256" s="55" t="s">
        <v>10208</v>
      </c>
      <c r="N256" s="55" t="s">
        <v>9767</v>
      </c>
      <c r="O256" s="51" t="s">
        <v>9722</v>
      </c>
      <c r="P256" s="56">
        <v>23241</v>
      </c>
      <c r="Q256" s="73" t="s">
        <v>225</v>
      </c>
      <c r="R256" s="90" t="s">
        <v>99</v>
      </c>
      <c r="S256" s="57">
        <v>44348</v>
      </c>
      <c r="T256">
        <f t="shared" si="9"/>
        <v>59</v>
      </c>
      <c r="U256" t="str">
        <f t="shared" si="10"/>
        <v>59-63</v>
      </c>
      <c r="V256" t="str">
        <f t="shared" si="11"/>
        <v>2.000 a 3.999</v>
      </c>
    </row>
    <row r="257" spans="1:22" ht="15.75" x14ac:dyDescent="0.25">
      <c r="A257" s="58">
        <v>154043</v>
      </c>
      <c r="B257" s="53" t="s">
        <v>9801</v>
      </c>
      <c r="C257" s="89" t="s">
        <v>10204</v>
      </c>
      <c r="D257" s="87">
        <v>9611589000139</v>
      </c>
      <c r="E257" s="51" t="s">
        <v>10205</v>
      </c>
      <c r="F257" s="64" t="s">
        <v>10301</v>
      </c>
      <c r="G257" s="91" t="s">
        <v>10302</v>
      </c>
      <c r="H257" s="53" t="s">
        <v>99</v>
      </c>
      <c r="I257" s="53" t="s">
        <v>10207</v>
      </c>
      <c r="J257" s="51" t="s">
        <v>9724</v>
      </c>
      <c r="K257" s="88">
        <v>2110.6999999999998</v>
      </c>
      <c r="L257" s="88">
        <v>4544.34</v>
      </c>
      <c r="M257" s="55" t="s">
        <v>10208</v>
      </c>
      <c r="N257" s="72" t="s">
        <v>9765</v>
      </c>
      <c r="O257" s="53" t="s">
        <v>9721</v>
      </c>
      <c r="P257" s="56">
        <v>31582</v>
      </c>
      <c r="Q257" s="57" t="s">
        <v>211</v>
      </c>
      <c r="R257" s="90" t="s">
        <v>99</v>
      </c>
      <c r="S257" s="57">
        <v>44805</v>
      </c>
      <c r="T257">
        <f t="shared" si="9"/>
        <v>36</v>
      </c>
      <c r="U257" t="str">
        <f t="shared" si="10"/>
        <v>34-38</v>
      </c>
      <c r="V257" t="str">
        <f t="shared" si="11"/>
        <v>2.000 a 3.999</v>
      </c>
    </row>
    <row r="258" spans="1:22" ht="15.75" x14ac:dyDescent="0.25">
      <c r="A258" s="58">
        <v>154043</v>
      </c>
      <c r="B258" s="53" t="s">
        <v>9801</v>
      </c>
      <c r="C258" s="89" t="s">
        <v>10204</v>
      </c>
      <c r="D258" s="87">
        <v>9611589000139</v>
      </c>
      <c r="E258" s="51" t="s">
        <v>10205</v>
      </c>
      <c r="F258" s="64" t="s">
        <v>10303</v>
      </c>
      <c r="G258" s="91" t="s">
        <v>10304</v>
      </c>
      <c r="H258" s="53" t="s">
        <v>99</v>
      </c>
      <c r="I258" s="53" t="s">
        <v>10207</v>
      </c>
      <c r="J258" s="51" t="s">
        <v>9724</v>
      </c>
      <c r="K258" s="88">
        <v>2110.6999999999998</v>
      </c>
      <c r="L258" s="88">
        <v>4544.34</v>
      </c>
      <c r="M258" s="55" t="s">
        <v>10208</v>
      </c>
      <c r="N258" s="55" t="s">
        <v>9767</v>
      </c>
      <c r="O258" s="51" t="s">
        <v>9722</v>
      </c>
      <c r="P258" s="56">
        <v>32381</v>
      </c>
      <c r="Q258" s="57" t="s">
        <v>211</v>
      </c>
      <c r="R258" s="90" t="s">
        <v>99</v>
      </c>
      <c r="S258" s="57">
        <v>43412</v>
      </c>
      <c r="T258">
        <f t="shared" si="9"/>
        <v>34</v>
      </c>
      <c r="U258" t="str">
        <f t="shared" si="10"/>
        <v>34-38</v>
      </c>
      <c r="V258" t="str">
        <f t="shared" si="11"/>
        <v>2.000 a 3.999</v>
      </c>
    </row>
    <row r="259" spans="1:22" ht="15.75" x14ac:dyDescent="0.25">
      <c r="A259" s="58">
        <v>154043</v>
      </c>
      <c r="B259" s="53" t="s">
        <v>9801</v>
      </c>
      <c r="C259" s="89" t="s">
        <v>10204</v>
      </c>
      <c r="D259" s="87">
        <v>9611589000139</v>
      </c>
      <c r="E259" s="51" t="s">
        <v>10205</v>
      </c>
      <c r="F259" s="64" t="s">
        <v>10305</v>
      </c>
      <c r="G259" s="91" t="s">
        <v>10306</v>
      </c>
      <c r="H259" s="53" t="s">
        <v>99</v>
      </c>
      <c r="I259" s="53" t="s">
        <v>10207</v>
      </c>
      <c r="J259" s="51" t="s">
        <v>9724</v>
      </c>
      <c r="K259" s="88">
        <v>2110.6999999999998</v>
      </c>
      <c r="L259" s="88">
        <v>4544.34</v>
      </c>
      <c r="M259" s="55" t="s">
        <v>10208</v>
      </c>
      <c r="N259" s="72" t="s">
        <v>9765</v>
      </c>
      <c r="O259" s="51" t="s">
        <v>9722</v>
      </c>
      <c r="P259" s="56">
        <v>32118</v>
      </c>
      <c r="Q259" s="73" t="s">
        <v>225</v>
      </c>
      <c r="R259" s="90" t="s">
        <v>99</v>
      </c>
      <c r="S259" s="57">
        <v>44575</v>
      </c>
      <c r="T259">
        <f t="shared" ref="T259:T322" si="12">(YEAR($X$3))-YEAR(P259)</f>
        <v>35</v>
      </c>
      <c r="U259" t="str">
        <f t="shared" ref="U259:U322" si="13">VLOOKUP(T259,$Z$3:$AA$14,2,1)</f>
        <v>34-38</v>
      </c>
      <c r="V259" t="str">
        <f t="shared" ref="V259:V322" si="14">VLOOKUP(K259,$AB$3:$AC$13,2,1)</f>
        <v>2.000 a 3.999</v>
      </c>
    </row>
    <row r="260" spans="1:22" ht="15.75" x14ac:dyDescent="0.25">
      <c r="A260" s="58">
        <v>154043</v>
      </c>
      <c r="B260" s="53" t="s">
        <v>9801</v>
      </c>
      <c r="C260" s="89" t="s">
        <v>10204</v>
      </c>
      <c r="D260" s="87">
        <v>9611589000139</v>
      </c>
      <c r="E260" s="51" t="s">
        <v>10205</v>
      </c>
      <c r="F260" s="64">
        <v>10664287603</v>
      </c>
      <c r="G260" s="91" t="s">
        <v>10307</v>
      </c>
      <c r="H260" s="53" t="s">
        <v>99</v>
      </c>
      <c r="I260" s="53" t="s">
        <v>10207</v>
      </c>
      <c r="J260" s="51" t="s">
        <v>9724</v>
      </c>
      <c r="K260" s="88">
        <v>2110.6999999999998</v>
      </c>
      <c r="L260" s="88">
        <v>4544.34</v>
      </c>
      <c r="M260" s="55" t="s">
        <v>10208</v>
      </c>
      <c r="N260" s="72" t="s">
        <v>9765</v>
      </c>
      <c r="O260" s="53" t="s">
        <v>9721</v>
      </c>
      <c r="P260" s="56">
        <v>34779</v>
      </c>
      <c r="Q260" s="57" t="s">
        <v>211</v>
      </c>
      <c r="R260" s="90" t="s">
        <v>99</v>
      </c>
      <c r="S260" s="57">
        <v>43801</v>
      </c>
      <c r="T260">
        <f t="shared" si="12"/>
        <v>27</v>
      </c>
      <c r="U260" t="str">
        <f t="shared" si="13"/>
        <v>24-28</v>
      </c>
      <c r="V260" t="str">
        <f t="shared" si="14"/>
        <v>2.000 a 3.999</v>
      </c>
    </row>
    <row r="261" spans="1:22" ht="15.75" x14ac:dyDescent="0.25">
      <c r="A261" s="58">
        <v>154043</v>
      </c>
      <c r="B261" s="53" t="s">
        <v>9801</v>
      </c>
      <c r="C261" s="89" t="s">
        <v>10204</v>
      </c>
      <c r="D261" s="87">
        <v>9611589000139</v>
      </c>
      <c r="E261" s="51" t="s">
        <v>10205</v>
      </c>
      <c r="F261" s="64" t="s">
        <v>10308</v>
      </c>
      <c r="G261" s="91" t="s">
        <v>10309</v>
      </c>
      <c r="H261" s="53" t="s">
        <v>99</v>
      </c>
      <c r="I261" s="53" t="s">
        <v>10207</v>
      </c>
      <c r="J261" s="51" t="s">
        <v>9724</v>
      </c>
      <c r="K261" s="88">
        <v>2110.6999999999998</v>
      </c>
      <c r="L261" s="88">
        <v>4544.34</v>
      </c>
      <c r="M261" s="55" t="s">
        <v>10208</v>
      </c>
      <c r="N261" s="72" t="s">
        <v>9765</v>
      </c>
      <c r="O261" s="51" t="s">
        <v>9722</v>
      </c>
      <c r="P261" s="56">
        <v>32459</v>
      </c>
      <c r="Q261" s="57" t="s">
        <v>335</v>
      </c>
      <c r="R261" s="90" t="s">
        <v>99</v>
      </c>
      <c r="S261" s="57">
        <v>43412</v>
      </c>
      <c r="T261">
        <f t="shared" si="12"/>
        <v>34</v>
      </c>
      <c r="U261" t="str">
        <f t="shared" si="13"/>
        <v>34-38</v>
      </c>
      <c r="V261" t="str">
        <f t="shared" si="14"/>
        <v>2.000 a 3.999</v>
      </c>
    </row>
    <row r="262" spans="1:22" ht="15.75" x14ac:dyDescent="0.25">
      <c r="A262" s="58">
        <v>154043</v>
      </c>
      <c r="B262" s="53" t="s">
        <v>9801</v>
      </c>
      <c r="C262" s="89" t="s">
        <v>10204</v>
      </c>
      <c r="D262" s="87">
        <v>9611589000139</v>
      </c>
      <c r="E262" s="51" t="s">
        <v>10205</v>
      </c>
      <c r="F262" s="64" t="s">
        <v>10310</v>
      </c>
      <c r="G262" s="91" t="s">
        <v>10311</v>
      </c>
      <c r="H262" s="53" t="s">
        <v>99</v>
      </c>
      <c r="I262" s="53" t="s">
        <v>10207</v>
      </c>
      <c r="J262" s="51" t="s">
        <v>9724</v>
      </c>
      <c r="K262" s="88">
        <v>2110.6999999999998</v>
      </c>
      <c r="L262" s="88">
        <v>4544.34</v>
      </c>
      <c r="M262" s="55" t="s">
        <v>10208</v>
      </c>
      <c r="N262" s="72" t="s">
        <v>9765</v>
      </c>
      <c r="O262" s="51" t="s">
        <v>9722</v>
      </c>
      <c r="P262" s="56">
        <v>27893</v>
      </c>
      <c r="Q262" s="57" t="s">
        <v>211</v>
      </c>
      <c r="R262" s="90" t="s">
        <v>99</v>
      </c>
      <c r="S262" s="57">
        <v>43412</v>
      </c>
      <c r="T262">
        <f t="shared" si="12"/>
        <v>46</v>
      </c>
      <c r="U262" t="str">
        <f t="shared" si="13"/>
        <v>44-48</v>
      </c>
      <c r="V262" t="str">
        <f t="shared" si="14"/>
        <v>2.000 a 3.999</v>
      </c>
    </row>
    <row r="263" spans="1:22" ht="15.75" x14ac:dyDescent="0.25">
      <c r="A263" s="58">
        <v>154043</v>
      </c>
      <c r="B263" s="53" t="s">
        <v>9801</v>
      </c>
      <c r="C263" s="89" t="s">
        <v>10204</v>
      </c>
      <c r="D263" s="87">
        <v>9611589000139</v>
      </c>
      <c r="E263" s="51" t="s">
        <v>10205</v>
      </c>
      <c r="F263" s="64" t="s">
        <v>10312</v>
      </c>
      <c r="G263" s="91" t="s">
        <v>10313</v>
      </c>
      <c r="H263" s="53" t="s">
        <v>99</v>
      </c>
      <c r="I263" s="53" t="s">
        <v>10207</v>
      </c>
      <c r="J263" s="51" t="s">
        <v>9724</v>
      </c>
      <c r="K263" s="88">
        <v>2110.6999999999998</v>
      </c>
      <c r="L263" s="88">
        <v>4544.34</v>
      </c>
      <c r="M263" s="55" t="s">
        <v>10208</v>
      </c>
      <c r="N263" s="72" t="s">
        <v>9765</v>
      </c>
      <c r="O263" s="53" t="s">
        <v>9721</v>
      </c>
      <c r="P263" s="56">
        <v>37981</v>
      </c>
      <c r="Q263" s="73" t="s">
        <v>225</v>
      </c>
      <c r="R263" s="90" t="s">
        <v>99</v>
      </c>
      <c r="S263" s="57">
        <v>44630</v>
      </c>
      <c r="T263">
        <f t="shared" si="12"/>
        <v>19</v>
      </c>
      <c r="U263" t="str">
        <f t="shared" si="13"/>
        <v>19-23</v>
      </c>
      <c r="V263" t="str">
        <f t="shared" si="14"/>
        <v>2.000 a 3.999</v>
      </c>
    </row>
    <row r="264" spans="1:22" ht="15.75" x14ac:dyDescent="0.25">
      <c r="A264" s="58">
        <v>154043</v>
      </c>
      <c r="B264" s="53" t="s">
        <v>9801</v>
      </c>
      <c r="C264" s="89" t="s">
        <v>10204</v>
      </c>
      <c r="D264" s="87">
        <v>9611589000139</v>
      </c>
      <c r="E264" s="51" t="s">
        <v>10205</v>
      </c>
      <c r="F264" s="64">
        <v>31770080864</v>
      </c>
      <c r="G264" s="91" t="s">
        <v>10314</v>
      </c>
      <c r="H264" s="53" t="s">
        <v>99</v>
      </c>
      <c r="I264" s="53" t="s">
        <v>10207</v>
      </c>
      <c r="J264" s="51" t="s">
        <v>9724</v>
      </c>
      <c r="K264" s="88">
        <v>2110.6999999999998</v>
      </c>
      <c r="L264" s="88">
        <v>4544.34</v>
      </c>
      <c r="M264" s="55" t="s">
        <v>10208</v>
      </c>
      <c r="N264" s="72" t="s">
        <v>9766</v>
      </c>
      <c r="O264" s="51" t="s">
        <v>9722</v>
      </c>
      <c r="P264" s="56">
        <v>30764</v>
      </c>
      <c r="Q264" s="53" t="s">
        <v>10315</v>
      </c>
      <c r="R264" s="90" t="s">
        <v>99</v>
      </c>
      <c r="S264" s="57">
        <v>43619</v>
      </c>
      <c r="T264">
        <f t="shared" si="12"/>
        <v>38</v>
      </c>
      <c r="U264" t="str">
        <f t="shared" si="13"/>
        <v>34-38</v>
      </c>
      <c r="V264" t="str">
        <f t="shared" si="14"/>
        <v>2.000 a 3.999</v>
      </c>
    </row>
    <row r="265" spans="1:22" ht="15.75" x14ac:dyDescent="0.25">
      <c r="A265" s="58">
        <v>154043</v>
      </c>
      <c r="B265" s="53" t="s">
        <v>9801</v>
      </c>
      <c r="C265" s="89" t="s">
        <v>10204</v>
      </c>
      <c r="D265" s="87">
        <v>9611589000139</v>
      </c>
      <c r="E265" s="51" t="s">
        <v>10205</v>
      </c>
      <c r="F265" s="64" t="s">
        <v>10316</v>
      </c>
      <c r="G265" s="91" t="s">
        <v>10317</v>
      </c>
      <c r="H265" s="53" t="s">
        <v>99</v>
      </c>
      <c r="I265" s="53" t="s">
        <v>10207</v>
      </c>
      <c r="J265" s="51" t="s">
        <v>9724</v>
      </c>
      <c r="K265" s="88">
        <v>2110.6999999999998</v>
      </c>
      <c r="L265" s="88">
        <v>4544.34</v>
      </c>
      <c r="M265" s="55" t="s">
        <v>10208</v>
      </c>
      <c r="N265" s="55" t="s">
        <v>9767</v>
      </c>
      <c r="O265" s="51" t="s">
        <v>9722</v>
      </c>
      <c r="P265" s="56">
        <v>26445</v>
      </c>
      <c r="Q265" s="57" t="s">
        <v>211</v>
      </c>
      <c r="R265" s="90" t="s">
        <v>99</v>
      </c>
      <c r="S265" s="57">
        <v>44872</v>
      </c>
      <c r="T265">
        <f t="shared" si="12"/>
        <v>50</v>
      </c>
      <c r="U265" t="str">
        <f t="shared" si="13"/>
        <v>49-53</v>
      </c>
      <c r="V265" t="str">
        <f t="shared" si="14"/>
        <v>2.000 a 3.999</v>
      </c>
    </row>
    <row r="266" spans="1:22" ht="15.75" x14ac:dyDescent="0.25">
      <c r="A266" s="58">
        <v>154043</v>
      </c>
      <c r="B266" s="53" t="s">
        <v>9801</v>
      </c>
      <c r="C266" s="89" t="s">
        <v>10204</v>
      </c>
      <c r="D266" s="87">
        <v>9611589000139</v>
      </c>
      <c r="E266" s="51" t="s">
        <v>10205</v>
      </c>
      <c r="F266" s="64">
        <v>11467956619</v>
      </c>
      <c r="G266" s="91" t="s">
        <v>10318</v>
      </c>
      <c r="H266" s="53" t="s">
        <v>99</v>
      </c>
      <c r="I266" s="53" t="s">
        <v>10207</v>
      </c>
      <c r="J266" s="51" t="s">
        <v>9724</v>
      </c>
      <c r="K266" s="88">
        <v>2110.6999999999998</v>
      </c>
      <c r="L266" s="88">
        <v>4544.34</v>
      </c>
      <c r="M266" s="55" t="s">
        <v>10208</v>
      </c>
      <c r="N266" s="72" t="s">
        <v>9766</v>
      </c>
      <c r="O266" s="51" t="s">
        <v>9722</v>
      </c>
      <c r="P266" s="56">
        <v>33813</v>
      </c>
      <c r="Q266" s="73" t="s">
        <v>225</v>
      </c>
      <c r="R266" s="90" t="s">
        <v>99</v>
      </c>
      <c r="S266" s="57">
        <v>43878</v>
      </c>
      <c r="T266">
        <f t="shared" si="12"/>
        <v>30</v>
      </c>
      <c r="U266" t="str">
        <f t="shared" si="13"/>
        <v>29-33</v>
      </c>
      <c r="V266" t="str">
        <f t="shared" si="14"/>
        <v>2.000 a 3.999</v>
      </c>
    </row>
    <row r="267" spans="1:22" ht="15.75" x14ac:dyDescent="0.25">
      <c r="A267" s="58">
        <v>154043</v>
      </c>
      <c r="B267" s="53" t="s">
        <v>9801</v>
      </c>
      <c r="C267" s="89" t="s">
        <v>10204</v>
      </c>
      <c r="D267" s="87">
        <v>9611589000139</v>
      </c>
      <c r="E267" s="51" t="s">
        <v>10205</v>
      </c>
      <c r="F267" s="64" t="s">
        <v>10319</v>
      </c>
      <c r="G267" s="91" t="s">
        <v>10320</v>
      </c>
      <c r="H267" s="53" t="s">
        <v>99</v>
      </c>
      <c r="I267" s="53" t="s">
        <v>10207</v>
      </c>
      <c r="J267" s="51" t="s">
        <v>9724</v>
      </c>
      <c r="K267" s="88">
        <v>2110.6999999999998</v>
      </c>
      <c r="L267" s="88">
        <v>4544.34</v>
      </c>
      <c r="M267" s="55" t="s">
        <v>10208</v>
      </c>
      <c r="N267" s="72" t="s">
        <v>9765</v>
      </c>
      <c r="O267" s="51" t="s">
        <v>9722</v>
      </c>
      <c r="P267" s="56">
        <v>35144</v>
      </c>
      <c r="Q267" s="73" t="s">
        <v>225</v>
      </c>
      <c r="R267" s="90" t="s">
        <v>99</v>
      </c>
      <c r="S267" s="57">
        <v>44431</v>
      </c>
      <c r="T267">
        <f t="shared" si="12"/>
        <v>26</v>
      </c>
      <c r="U267" t="str">
        <f t="shared" si="13"/>
        <v>24-28</v>
      </c>
      <c r="V267" t="str">
        <f t="shared" si="14"/>
        <v>2.000 a 3.999</v>
      </c>
    </row>
    <row r="268" spans="1:22" ht="15.75" x14ac:dyDescent="0.25">
      <c r="A268" s="58">
        <v>154043</v>
      </c>
      <c r="B268" s="53" t="s">
        <v>9801</v>
      </c>
      <c r="C268" s="89" t="s">
        <v>10204</v>
      </c>
      <c r="D268" s="87">
        <v>9611589000139</v>
      </c>
      <c r="E268" s="51" t="s">
        <v>10205</v>
      </c>
      <c r="F268" s="64" t="s">
        <v>10321</v>
      </c>
      <c r="G268" s="91" t="s">
        <v>10322</v>
      </c>
      <c r="H268" s="53" t="s">
        <v>99</v>
      </c>
      <c r="I268" s="53" t="s">
        <v>10231</v>
      </c>
      <c r="J268" s="51" t="s">
        <v>9724</v>
      </c>
      <c r="K268" s="88">
        <v>2321.77</v>
      </c>
      <c r="L268" s="88">
        <v>4974.22</v>
      </c>
      <c r="M268" s="55" t="s">
        <v>10208</v>
      </c>
      <c r="N268" s="72" t="s">
        <v>9765</v>
      </c>
      <c r="O268" s="53" t="s">
        <v>9721</v>
      </c>
      <c r="P268" s="56">
        <v>37750</v>
      </c>
      <c r="Q268" s="57" t="s">
        <v>211</v>
      </c>
      <c r="R268" s="90" t="s">
        <v>99</v>
      </c>
      <c r="S268" s="57">
        <v>44658</v>
      </c>
      <c r="T268">
        <f t="shared" si="12"/>
        <v>19</v>
      </c>
      <c r="U268" t="str">
        <f t="shared" si="13"/>
        <v>19-23</v>
      </c>
      <c r="V268" t="str">
        <f t="shared" si="14"/>
        <v>2.000 a 3.999</v>
      </c>
    </row>
    <row r="269" spans="1:22" ht="15.75" x14ac:dyDescent="0.25">
      <c r="A269" s="58">
        <v>154043</v>
      </c>
      <c r="B269" s="53" t="s">
        <v>9801</v>
      </c>
      <c r="C269" s="89" t="s">
        <v>10204</v>
      </c>
      <c r="D269" s="87">
        <v>9611589000139</v>
      </c>
      <c r="E269" s="51" t="s">
        <v>10205</v>
      </c>
      <c r="F269" s="64" t="s">
        <v>10323</v>
      </c>
      <c r="G269" s="91" t="s">
        <v>10324</v>
      </c>
      <c r="H269" s="53" t="s">
        <v>99</v>
      </c>
      <c r="I269" s="53" t="s">
        <v>10207</v>
      </c>
      <c r="J269" s="51" t="s">
        <v>9724</v>
      </c>
      <c r="K269" s="88">
        <v>2110.6999999999998</v>
      </c>
      <c r="L269" s="88">
        <v>4544.34</v>
      </c>
      <c r="M269" s="55" t="s">
        <v>10208</v>
      </c>
      <c r="N269" s="72" t="s">
        <v>9765</v>
      </c>
      <c r="O269" s="53" t="s">
        <v>9721</v>
      </c>
      <c r="P269" s="56">
        <v>27388</v>
      </c>
      <c r="Q269" s="57" t="s">
        <v>211</v>
      </c>
      <c r="R269" s="90" t="s">
        <v>99</v>
      </c>
      <c r="S269" s="57">
        <v>43412</v>
      </c>
      <c r="T269">
        <f t="shared" si="12"/>
        <v>48</v>
      </c>
      <c r="U269" t="str">
        <f t="shared" si="13"/>
        <v>44-48</v>
      </c>
      <c r="V269" t="str">
        <f t="shared" si="14"/>
        <v>2.000 a 3.999</v>
      </c>
    </row>
    <row r="270" spans="1:22" ht="15.75" x14ac:dyDescent="0.25">
      <c r="A270" s="58">
        <v>154043</v>
      </c>
      <c r="B270" s="53" t="s">
        <v>9801</v>
      </c>
      <c r="C270" s="89" t="s">
        <v>10204</v>
      </c>
      <c r="D270" s="87">
        <v>9611589000139</v>
      </c>
      <c r="E270" s="51" t="s">
        <v>10205</v>
      </c>
      <c r="F270" s="64" t="s">
        <v>10325</v>
      </c>
      <c r="G270" s="91" t="s">
        <v>10326</v>
      </c>
      <c r="H270" s="53" t="s">
        <v>99</v>
      </c>
      <c r="I270" s="53" t="s">
        <v>10207</v>
      </c>
      <c r="J270" s="51" t="s">
        <v>9724</v>
      </c>
      <c r="K270" s="88">
        <v>2110.6999999999998</v>
      </c>
      <c r="L270" s="88">
        <v>4544.34</v>
      </c>
      <c r="M270" s="55" t="s">
        <v>10208</v>
      </c>
      <c r="N270" s="72" t="s">
        <v>9765</v>
      </c>
      <c r="O270" s="53" t="s">
        <v>9721</v>
      </c>
      <c r="P270" s="56">
        <v>24598</v>
      </c>
      <c r="Q270" s="73" t="s">
        <v>225</v>
      </c>
      <c r="R270" s="90" t="s">
        <v>99</v>
      </c>
      <c r="S270" s="57">
        <v>43412</v>
      </c>
      <c r="T270">
        <f t="shared" si="12"/>
        <v>55</v>
      </c>
      <c r="U270" t="str">
        <f t="shared" si="13"/>
        <v>54-58</v>
      </c>
      <c r="V270" t="str">
        <f t="shared" si="14"/>
        <v>2.000 a 3.999</v>
      </c>
    </row>
    <row r="271" spans="1:22" ht="15.75" x14ac:dyDescent="0.25">
      <c r="A271" s="58">
        <v>154043</v>
      </c>
      <c r="B271" s="53" t="s">
        <v>9801</v>
      </c>
      <c r="C271" s="89" t="s">
        <v>10204</v>
      </c>
      <c r="D271" s="87">
        <v>9611589000139</v>
      </c>
      <c r="E271" s="51" t="s">
        <v>10205</v>
      </c>
      <c r="F271" s="64" t="s">
        <v>10327</v>
      </c>
      <c r="G271" s="91" t="s">
        <v>10328</v>
      </c>
      <c r="H271" s="53" t="s">
        <v>99</v>
      </c>
      <c r="I271" s="53" t="s">
        <v>10207</v>
      </c>
      <c r="J271" s="51" t="s">
        <v>9724</v>
      </c>
      <c r="K271" s="88">
        <v>2110.6999999999998</v>
      </c>
      <c r="L271" s="88">
        <v>4544.34</v>
      </c>
      <c r="M271" s="55" t="s">
        <v>10208</v>
      </c>
      <c r="N271" s="72" t="s">
        <v>9766</v>
      </c>
      <c r="O271" s="53" t="s">
        <v>9721</v>
      </c>
      <c r="P271" s="56">
        <v>33959</v>
      </c>
      <c r="Q271" s="73" t="s">
        <v>225</v>
      </c>
      <c r="R271" s="90" t="s">
        <v>99</v>
      </c>
      <c r="S271" s="57">
        <v>44630</v>
      </c>
      <c r="T271">
        <f t="shared" si="12"/>
        <v>30</v>
      </c>
      <c r="U271" t="str">
        <f t="shared" si="13"/>
        <v>29-33</v>
      </c>
      <c r="V271" t="str">
        <f t="shared" si="14"/>
        <v>2.000 a 3.999</v>
      </c>
    </row>
    <row r="272" spans="1:22" ht="15.75" x14ac:dyDescent="0.25">
      <c r="A272" s="58">
        <v>154043</v>
      </c>
      <c r="B272" s="53" t="s">
        <v>9801</v>
      </c>
      <c r="C272" s="89" t="s">
        <v>10204</v>
      </c>
      <c r="D272" s="87">
        <v>9611589000139</v>
      </c>
      <c r="E272" s="51" t="s">
        <v>10205</v>
      </c>
      <c r="F272" s="64" t="s">
        <v>10329</v>
      </c>
      <c r="G272" s="91" t="s">
        <v>10330</v>
      </c>
      <c r="H272" s="53" t="s">
        <v>99</v>
      </c>
      <c r="I272" s="53" t="s">
        <v>10207</v>
      </c>
      <c r="J272" s="51" t="s">
        <v>9724</v>
      </c>
      <c r="K272" s="88">
        <v>2110.6999999999998</v>
      </c>
      <c r="L272" s="88">
        <v>4544.34</v>
      </c>
      <c r="M272" s="55" t="s">
        <v>10208</v>
      </c>
      <c r="N272" s="72" t="s">
        <v>9766</v>
      </c>
      <c r="O272" s="53" t="s">
        <v>9721</v>
      </c>
      <c r="P272" s="56">
        <v>24874</v>
      </c>
      <c r="Q272" s="57" t="s">
        <v>211</v>
      </c>
      <c r="R272" s="90" t="s">
        <v>99</v>
      </c>
      <c r="S272" s="57">
        <v>43412</v>
      </c>
      <c r="T272">
        <f t="shared" si="12"/>
        <v>54</v>
      </c>
      <c r="U272" t="str">
        <f t="shared" si="13"/>
        <v>54-58</v>
      </c>
      <c r="V272" t="str">
        <f t="shared" si="14"/>
        <v>2.000 a 3.999</v>
      </c>
    </row>
    <row r="273" spans="1:22" ht="15.75" x14ac:dyDescent="0.25">
      <c r="A273" s="58">
        <v>154043</v>
      </c>
      <c r="B273" s="53" t="s">
        <v>9801</v>
      </c>
      <c r="C273" s="89" t="s">
        <v>10204</v>
      </c>
      <c r="D273" s="87">
        <v>9611589000139</v>
      </c>
      <c r="E273" s="51" t="s">
        <v>10205</v>
      </c>
      <c r="F273" s="64" t="s">
        <v>10331</v>
      </c>
      <c r="G273" s="91" t="s">
        <v>10332</v>
      </c>
      <c r="H273" s="53" t="s">
        <v>99</v>
      </c>
      <c r="I273" s="53" t="s">
        <v>10207</v>
      </c>
      <c r="J273" s="51" t="s">
        <v>9724</v>
      </c>
      <c r="K273" s="88">
        <v>2110.6999999999998</v>
      </c>
      <c r="L273" s="88">
        <v>4544.34</v>
      </c>
      <c r="M273" s="55" t="s">
        <v>10208</v>
      </c>
      <c r="N273" s="72" t="s">
        <v>9765</v>
      </c>
      <c r="O273" s="53" t="s">
        <v>9721</v>
      </c>
      <c r="P273" s="56">
        <v>24969</v>
      </c>
      <c r="Q273" s="57" t="s">
        <v>211</v>
      </c>
      <c r="R273" s="90" t="s">
        <v>99</v>
      </c>
      <c r="S273" s="57">
        <v>44235</v>
      </c>
      <c r="T273">
        <f t="shared" si="12"/>
        <v>54</v>
      </c>
      <c r="U273" t="str">
        <f t="shared" si="13"/>
        <v>54-58</v>
      </c>
      <c r="V273" t="str">
        <f t="shared" si="14"/>
        <v>2.000 a 3.999</v>
      </c>
    </row>
    <row r="274" spans="1:22" ht="15.75" x14ac:dyDescent="0.25">
      <c r="A274" s="58">
        <v>154043</v>
      </c>
      <c r="B274" s="53" t="s">
        <v>9801</v>
      </c>
      <c r="C274" s="89" t="s">
        <v>10204</v>
      </c>
      <c r="D274" s="87">
        <v>9611589000139</v>
      </c>
      <c r="E274" s="51" t="s">
        <v>10205</v>
      </c>
      <c r="F274" s="64" t="s">
        <v>10333</v>
      </c>
      <c r="G274" s="91" t="s">
        <v>10334</v>
      </c>
      <c r="H274" s="53" t="s">
        <v>99</v>
      </c>
      <c r="I274" s="53" t="s">
        <v>10207</v>
      </c>
      <c r="J274" s="51" t="s">
        <v>9724</v>
      </c>
      <c r="K274" s="88">
        <v>2110.6999999999998</v>
      </c>
      <c r="L274" s="88">
        <v>4544.34</v>
      </c>
      <c r="M274" s="55" t="s">
        <v>10208</v>
      </c>
      <c r="N274" s="72" t="s">
        <v>9766</v>
      </c>
      <c r="O274" s="53" t="s">
        <v>9721</v>
      </c>
      <c r="P274" s="56">
        <v>33096</v>
      </c>
      <c r="Q274" s="73" t="s">
        <v>225</v>
      </c>
      <c r="R274" s="90" t="s">
        <v>99</v>
      </c>
      <c r="S274" s="57">
        <v>44669</v>
      </c>
      <c r="T274">
        <f t="shared" si="12"/>
        <v>32</v>
      </c>
      <c r="U274" t="str">
        <f t="shared" si="13"/>
        <v>29-33</v>
      </c>
      <c r="V274" t="str">
        <f t="shared" si="14"/>
        <v>2.000 a 3.999</v>
      </c>
    </row>
    <row r="275" spans="1:22" ht="15.75" x14ac:dyDescent="0.25">
      <c r="A275" s="58">
        <v>154043</v>
      </c>
      <c r="B275" s="53" t="s">
        <v>9801</v>
      </c>
      <c r="C275" s="89" t="s">
        <v>10204</v>
      </c>
      <c r="D275" s="87">
        <v>9611589000139</v>
      </c>
      <c r="E275" s="51" t="s">
        <v>10205</v>
      </c>
      <c r="F275" s="64" t="s">
        <v>10335</v>
      </c>
      <c r="G275" s="91" t="s">
        <v>10336</v>
      </c>
      <c r="H275" s="53" t="s">
        <v>99</v>
      </c>
      <c r="I275" s="53" t="s">
        <v>10207</v>
      </c>
      <c r="J275" s="51" t="s">
        <v>9724</v>
      </c>
      <c r="K275" s="88">
        <v>2110.6999999999998</v>
      </c>
      <c r="L275" s="88">
        <v>4544.34</v>
      </c>
      <c r="M275" s="55" t="s">
        <v>10208</v>
      </c>
      <c r="N275" s="72" t="s">
        <v>9765</v>
      </c>
      <c r="O275" s="53" t="s">
        <v>9721</v>
      </c>
      <c r="P275" s="56">
        <v>33654</v>
      </c>
      <c r="Q275" s="73" t="s">
        <v>225</v>
      </c>
      <c r="R275" s="90" t="s">
        <v>99</v>
      </c>
      <c r="S275" s="57">
        <v>43412</v>
      </c>
      <c r="T275">
        <f t="shared" si="12"/>
        <v>30</v>
      </c>
      <c r="U275" t="str">
        <f t="shared" si="13"/>
        <v>29-33</v>
      </c>
      <c r="V275" t="str">
        <f t="shared" si="14"/>
        <v>2.000 a 3.999</v>
      </c>
    </row>
    <row r="276" spans="1:22" ht="15.75" x14ac:dyDescent="0.25">
      <c r="A276" s="58">
        <v>154043</v>
      </c>
      <c r="B276" s="53" t="s">
        <v>9801</v>
      </c>
      <c r="C276" s="89" t="s">
        <v>10204</v>
      </c>
      <c r="D276" s="87">
        <v>9611589000139</v>
      </c>
      <c r="E276" s="51" t="s">
        <v>10205</v>
      </c>
      <c r="F276" s="64" t="s">
        <v>10337</v>
      </c>
      <c r="G276" s="91" t="s">
        <v>10338</v>
      </c>
      <c r="H276" s="53" t="s">
        <v>99</v>
      </c>
      <c r="I276" s="53" t="s">
        <v>10207</v>
      </c>
      <c r="J276" s="51" t="s">
        <v>9724</v>
      </c>
      <c r="K276" s="88">
        <v>2110.6999999999998</v>
      </c>
      <c r="L276" s="88">
        <v>4544.34</v>
      </c>
      <c r="M276" s="55" t="s">
        <v>10208</v>
      </c>
      <c r="N276" s="72" t="s">
        <v>9765</v>
      </c>
      <c r="O276" s="53" t="s">
        <v>9721</v>
      </c>
      <c r="P276" s="56">
        <v>28944</v>
      </c>
      <c r="Q276" s="57" t="s">
        <v>211</v>
      </c>
      <c r="R276" s="90" t="s">
        <v>99</v>
      </c>
      <c r="S276" s="57">
        <v>43416</v>
      </c>
      <c r="T276">
        <f t="shared" si="12"/>
        <v>43</v>
      </c>
      <c r="U276" t="str">
        <f t="shared" si="13"/>
        <v>39-43</v>
      </c>
      <c r="V276" t="str">
        <f t="shared" si="14"/>
        <v>2.000 a 3.999</v>
      </c>
    </row>
    <row r="277" spans="1:22" ht="15.75" x14ac:dyDescent="0.25">
      <c r="A277" s="58">
        <v>154043</v>
      </c>
      <c r="B277" s="53" t="s">
        <v>9801</v>
      </c>
      <c r="C277" s="89" t="s">
        <v>10204</v>
      </c>
      <c r="D277" s="87">
        <v>9611589000139</v>
      </c>
      <c r="E277" s="51" t="s">
        <v>10205</v>
      </c>
      <c r="F277" s="64">
        <v>8177969676</v>
      </c>
      <c r="G277" s="91" t="s">
        <v>10339</v>
      </c>
      <c r="H277" s="53" t="s">
        <v>99</v>
      </c>
      <c r="I277" s="53" t="s">
        <v>10207</v>
      </c>
      <c r="J277" s="51" t="s">
        <v>9724</v>
      </c>
      <c r="K277" s="88">
        <v>2110.6999999999998</v>
      </c>
      <c r="L277" s="88">
        <v>4544.34</v>
      </c>
      <c r="M277" s="55" t="s">
        <v>10208</v>
      </c>
      <c r="N277" s="72" t="s">
        <v>9765</v>
      </c>
      <c r="O277" s="51" t="s">
        <v>9722</v>
      </c>
      <c r="P277" s="56">
        <v>34267</v>
      </c>
      <c r="Q277" s="57" t="s">
        <v>211</v>
      </c>
      <c r="R277" s="90" t="s">
        <v>99</v>
      </c>
      <c r="S277" s="57">
        <v>44482</v>
      </c>
      <c r="T277">
        <f t="shared" si="12"/>
        <v>29</v>
      </c>
      <c r="U277" t="str">
        <f t="shared" si="13"/>
        <v>29-33</v>
      </c>
      <c r="V277" t="str">
        <f t="shared" si="14"/>
        <v>2.000 a 3.999</v>
      </c>
    </row>
    <row r="278" spans="1:22" ht="15.75" x14ac:dyDescent="0.25">
      <c r="A278" s="58">
        <v>154043</v>
      </c>
      <c r="B278" s="53" t="s">
        <v>9801</v>
      </c>
      <c r="C278" s="89" t="s">
        <v>10204</v>
      </c>
      <c r="D278" s="87">
        <v>9611589000139</v>
      </c>
      <c r="E278" s="51" t="s">
        <v>10205</v>
      </c>
      <c r="F278" s="64">
        <v>8555554675</v>
      </c>
      <c r="G278" s="91" t="s">
        <v>10340</v>
      </c>
      <c r="H278" s="53" t="s">
        <v>99</v>
      </c>
      <c r="I278" s="53" t="s">
        <v>10207</v>
      </c>
      <c r="J278" s="51" t="s">
        <v>9724</v>
      </c>
      <c r="K278" s="88">
        <v>1941.45</v>
      </c>
      <c r="L278" s="88">
        <v>4544.34</v>
      </c>
      <c r="M278" s="55" t="s">
        <v>10208</v>
      </c>
      <c r="N278" s="72" t="s">
        <v>9766</v>
      </c>
      <c r="O278" s="53" t="s">
        <v>9721</v>
      </c>
      <c r="P278" s="56">
        <v>34134</v>
      </c>
      <c r="Q278" s="57" t="s">
        <v>211</v>
      </c>
      <c r="R278" s="90" t="s">
        <v>99</v>
      </c>
      <c r="S278" s="57">
        <v>44522</v>
      </c>
      <c r="T278">
        <f t="shared" si="12"/>
        <v>29</v>
      </c>
      <c r="U278" t="str">
        <f t="shared" si="13"/>
        <v>29-33</v>
      </c>
      <c r="V278" t="str">
        <f t="shared" si="14"/>
        <v>até 1.999</v>
      </c>
    </row>
    <row r="279" spans="1:22" ht="15.75" x14ac:dyDescent="0.25">
      <c r="A279" s="58">
        <v>154043</v>
      </c>
      <c r="B279" s="53" t="s">
        <v>9801</v>
      </c>
      <c r="C279" s="89" t="s">
        <v>10204</v>
      </c>
      <c r="D279" s="87">
        <v>9611589000139</v>
      </c>
      <c r="E279" s="51" t="s">
        <v>10205</v>
      </c>
      <c r="F279" s="64" t="s">
        <v>10341</v>
      </c>
      <c r="G279" s="91" t="s">
        <v>10342</v>
      </c>
      <c r="H279" s="53" t="s">
        <v>99</v>
      </c>
      <c r="I279" s="53" t="s">
        <v>10207</v>
      </c>
      <c r="J279" s="51" t="s">
        <v>9724</v>
      </c>
      <c r="K279" s="88">
        <v>2110.6999999999998</v>
      </c>
      <c r="L279" s="88">
        <v>4544.34</v>
      </c>
      <c r="M279" s="55" t="s">
        <v>10208</v>
      </c>
      <c r="N279" s="55" t="s">
        <v>9767</v>
      </c>
      <c r="O279" s="53" t="s">
        <v>9721</v>
      </c>
      <c r="P279" s="56">
        <v>34976</v>
      </c>
      <c r="Q279" s="73" t="s">
        <v>225</v>
      </c>
      <c r="R279" s="90" t="s">
        <v>99</v>
      </c>
      <c r="S279" s="57">
        <v>43438</v>
      </c>
      <c r="T279">
        <f t="shared" si="12"/>
        <v>27</v>
      </c>
      <c r="U279" t="str">
        <f t="shared" si="13"/>
        <v>24-28</v>
      </c>
      <c r="V279" t="str">
        <f t="shared" si="14"/>
        <v>2.000 a 3.999</v>
      </c>
    </row>
    <row r="280" spans="1:22" ht="15.75" x14ac:dyDescent="0.25">
      <c r="A280" s="58">
        <v>154043</v>
      </c>
      <c r="B280" s="53" t="s">
        <v>9801</v>
      </c>
      <c r="C280" s="89" t="s">
        <v>10204</v>
      </c>
      <c r="D280" s="87">
        <v>9611589000139</v>
      </c>
      <c r="E280" s="51" t="s">
        <v>10205</v>
      </c>
      <c r="F280" s="64" t="s">
        <v>10343</v>
      </c>
      <c r="G280" s="91" t="s">
        <v>10344</v>
      </c>
      <c r="H280" s="53" t="s">
        <v>99</v>
      </c>
      <c r="I280" s="53" t="s">
        <v>10207</v>
      </c>
      <c r="J280" s="51" t="s">
        <v>9724</v>
      </c>
      <c r="K280" s="88">
        <v>2110.6999999999998</v>
      </c>
      <c r="L280" s="88">
        <v>4544.34</v>
      </c>
      <c r="M280" s="55" t="s">
        <v>10208</v>
      </c>
      <c r="N280" s="72" t="s">
        <v>9765</v>
      </c>
      <c r="O280" s="51" t="s">
        <v>9722</v>
      </c>
      <c r="P280" s="56">
        <v>28198</v>
      </c>
      <c r="Q280" s="73" t="s">
        <v>225</v>
      </c>
      <c r="R280" s="90" t="s">
        <v>99</v>
      </c>
      <c r="S280" s="57">
        <v>43412</v>
      </c>
      <c r="T280">
        <f t="shared" si="12"/>
        <v>45</v>
      </c>
      <c r="U280" t="str">
        <f t="shared" si="13"/>
        <v>44-48</v>
      </c>
      <c r="V280" t="str">
        <f t="shared" si="14"/>
        <v>2.000 a 3.999</v>
      </c>
    </row>
    <row r="281" spans="1:22" ht="15.75" x14ac:dyDescent="0.25">
      <c r="A281" s="58">
        <v>154043</v>
      </c>
      <c r="B281" s="53" t="s">
        <v>9801</v>
      </c>
      <c r="C281" s="89" t="s">
        <v>10204</v>
      </c>
      <c r="D281" s="87">
        <v>9611589000139</v>
      </c>
      <c r="E281" s="51" t="s">
        <v>10205</v>
      </c>
      <c r="F281" s="64" t="s">
        <v>10345</v>
      </c>
      <c r="G281" s="91" t="s">
        <v>10346</v>
      </c>
      <c r="H281" s="53" t="s">
        <v>99</v>
      </c>
      <c r="I281" s="53" t="s">
        <v>10207</v>
      </c>
      <c r="J281" s="51" t="s">
        <v>9724</v>
      </c>
      <c r="K281" s="88">
        <v>2110.6999999999998</v>
      </c>
      <c r="L281" s="88">
        <v>4544.34</v>
      </c>
      <c r="M281" s="55" t="s">
        <v>10208</v>
      </c>
      <c r="N281" s="72" t="s">
        <v>9765</v>
      </c>
      <c r="O281" s="51" t="s">
        <v>9722</v>
      </c>
      <c r="P281" s="56">
        <v>33280</v>
      </c>
      <c r="Q281" s="73" t="s">
        <v>225</v>
      </c>
      <c r="R281" s="90" t="s">
        <v>99</v>
      </c>
      <c r="S281" s="57">
        <v>43412</v>
      </c>
      <c r="T281">
        <f t="shared" si="12"/>
        <v>31</v>
      </c>
      <c r="U281" t="str">
        <f t="shared" si="13"/>
        <v>29-33</v>
      </c>
      <c r="V281" t="str">
        <f t="shared" si="14"/>
        <v>2.000 a 3.999</v>
      </c>
    </row>
    <row r="282" spans="1:22" ht="15.75" x14ac:dyDescent="0.25">
      <c r="A282" s="58">
        <v>154043</v>
      </c>
      <c r="B282" s="53" t="s">
        <v>9801</v>
      </c>
      <c r="C282" s="89" t="s">
        <v>10204</v>
      </c>
      <c r="D282" s="87">
        <v>9611589000139</v>
      </c>
      <c r="E282" s="51" t="s">
        <v>10205</v>
      </c>
      <c r="F282" s="64" t="s">
        <v>10347</v>
      </c>
      <c r="G282" s="91" t="s">
        <v>10348</v>
      </c>
      <c r="H282" s="53" t="s">
        <v>99</v>
      </c>
      <c r="I282" s="53" t="s">
        <v>10207</v>
      </c>
      <c r="J282" s="51" t="s">
        <v>9724</v>
      </c>
      <c r="K282" s="88">
        <v>2110.6999999999998</v>
      </c>
      <c r="L282" s="88">
        <v>4544.34</v>
      </c>
      <c r="M282" s="55" t="s">
        <v>10208</v>
      </c>
      <c r="N282" s="72" t="s">
        <v>9766</v>
      </c>
      <c r="O282" s="51" t="s">
        <v>9722</v>
      </c>
      <c r="P282" s="56">
        <v>23524</v>
      </c>
      <c r="Q282" s="57" t="s">
        <v>335</v>
      </c>
      <c r="R282" s="90" t="s">
        <v>99</v>
      </c>
      <c r="S282" s="57">
        <v>43412</v>
      </c>
      <c r="T282">
        <f t="shared" si="12"/>
        <v>58</v>
      </c>
      <c r="U282" t="str">
        <f t="shared" si="13"/>
        <v>54-58</v>
      </c>
      <c r="V282" t="str">
        <f t="shared" si="14"/>
        <v>2.000 a 3.999</v>
      </c>
    </row>
    <row r="283" spans="1:22" ht="15.75" x14ac:dyDescent="0.25">
      <c r="A283" s="58">
        <v>154043</v>
      </c>
      <c r="B283" s="53" t="s">
        <v>9801</v>
      </c>
      <c r="C283" s="89" t="s">
        <v>10204</v>
      </c>
      <c r="D283" s="87">
        <v>9611589000139</v>
      </c>
      <c r="E283" s="51" t="s">
        <v>10205</v>
      </c>
      <c r="F283" s="64" t="s">
        <v>10349</v>
      </c>
      <c r="G283" s="91" t="s">
        <v>10350</v>
      </c>
      <c r="H283" s="53" t="s">
        <v>99</v>
      </c>
      <c r="I283" s="53" t="s">
        <v>10207</v>
      </c>
      <c r="J283" s="51" t="s">
        <v>9724</v>
      </c>
      <c r="K283" s="88">
        <v>2110.6999999999998</v>
      </c>
      <c r="L283" s="88">
        <v>4544.34</v>
      </c>
      <c r="M283" s="55" t="s">
        <v>10208</v>
      </c>
      <c r="N283" s="72" t="s">
        <v>9765</v>
      </c>
      <c r="O283" s="51" t="s">
        <v>9722</v>
      </c>
      <c r="P283" s="56">
        <v>35807</v>
      </c>
      <c r="Q283" s="57" t="s">
        <v>211</v>
      </c>
      <c r="R283" s="90" t="s">
        <v>99</v>
      </c>
      <c r="S283" s="57">
        <v>44704</v>
      </c>
      <c r="T283">
        <f t="shared" si="12"/>
        <v>24</v>
      </c>
      <c r="U283" t="str">
        <f t="shared" si="13"/>
        <v>24-28</v>
      </c>
      <c r="V283" t="str">
        <f t="shared" si="14"/>
        <v>2.000 a 3.999</v>
      </c>
    </row>
    <row r="284" spans="1:22" ht="15.75" x14ac:dyDescent="0.25">
      <c r="A284" s="58">
        <v>154043</v>
      </c>
      <c r="B284" s="53" t="s">
        <v>9801</v>
      </c>
      <c r="C284" s="89" t="s">
        <v>10204</v>
      </c>
      <c r="D284" s="87">
        <v>9611589000139</v>
      </c>
      <c r="E284" s="51" t="s">
        <v>10205</v>
      </c>
      <c r="F284" s="64" t="s">
        <v>10351</v>
      </c>
      <c r="G284" s="91" t="s">
        <v>10352</v>
      </c>
      <c r="H284" s="53" t="s">
        <v>99</v>
      </c>
      <c r="I284" s="53" t="s">
        <v>10207</v>
      </c>
      <c r="J284" s="51" t="s">
        <v>9724</v>
      </c>
      <c r="K284" s="88">
        <v>2110.6999999999998</v>
      </c>
      <c r="L284" s="88">
        <v>4544.34</v>
      </c>
      <c r="M284" s="55" t="s">
        <v>10208</v>
      </c>
      <c r="N284" s="72" t="s">
        <v>9766</v>
      </c>
      <c r="O284" s="53" t="s">
        <v>9721</v>
      </c>
      <c r="P284" s="56">
        <v>32281</v>
      </c>
      <c r="Q284" s="57" t="s">
        <v>211</v>
      </c>
      <c r="R284" s="90" t="s">
        <v>99</v>
      </c>
      <c r="S284" s="57">
        <v>44726</v>
      </c>
      <c r="T284">
        <f t="shared" si="12"/>
        <v>34</v>
      </c>
      <c r="U284" t="str">
        <f t="shared" si="13"/>
        <v>34-38</v>
      </c>
      <c r="V284" t="str">
        <f t="shared" si="14"/>
        <v>2.000 a 3.999</v>
      </c>
    </row>
    <row r="285" spans="1:22" ht="15.75" x14ac:dyDescent="0.25">
      <c r="A285" s="58">
        <v>154043</v>
      </c>
      <c r="B285" s="53" t="s">
        <v>9801</v>
      </c>
      <c r="C285" s="89" t="s">
        <v>10204</v>
      </c>
      <c r="D285" s="87">
        <v>9611589000139</v>
      </c>
      <c r="E285" s="51" t="s">
        <v>10205</v>
      </c>
      <c r="F285" s="64" t="s">
        <v>10353</v>
      </c>
      <c r="G285" s="91" t="s">
        <v>10354</v>
      </c>
      <c r="H285" s="53" t="s">
        <v>99</v>
      </c>
      <c r="I285" s="53" t="s">
        <v>10207</v>
      </c>
      <c r="J285" s="51" t="s">
        <v>9724</v>
      </c>
      <c r="K285" s="88">
        <v>2110.6999999999998</v>
      </c>
      <c r="L285" s="88">
        <v>4544.34</v>
      </c>
      <c r="M285" s="55" t="s">
        <v>10208</v>
      </c>
      <c r="N285" s="72" t="s">
        <v>11693</v>
      </c>
      <c r="O285" s="51" t="s">
        <v>9722</v>
      </c>
      <c r="P285" s="56">
        <v>22529</v>
      </c>
      <c r="Q285" s="73" t="s">
        <v>225</v>
      </c>
      <c r="R285" s="90" t="s">
        <v>99</v>
      </c>
      <c r="S285" s="57">
        <v>43416</v>
      </c>
      <c r="T285">
        <f t="shared" si="12"/>
        <v>61</v>
      </c>
      <c r="U285" t="str">
        <f t="shared" si="13"/>
        <v>59-63</v>
      </c>
      <c r="V285" t="str">
        <f t="shared" si="14"/>
        <v>2.000 a 3.999</v>
      </c>
    </row>
    <row r="286" spans="1:22" ht="15.75" x14ac:dyDescent="0.25">
      <c r="A286" s="58">
        <v>154043</v>
      </c>
      <c r="B286" s="53" t="s">
        <v>9801</v>
      </c>
      <c r="C286" s="89" t="s">
        <v>10204</v>
      </c>
      <c r="D286" s="87">
        <v>9611589000139</v>
      </c>
      <c r="E286" s="51" t="s">
        <v>10205</v>
      </c>
      <c r="F286" s="64" t="s">
        <v>10355</v>
      </c>
      <c r="G286" s="91" t="s">
        <v>10356</v>
      </c>
      <c r="H286" s="53" t="s">
        <v>99</v>
      </c>
      <c r="I286" s="53" t="s">
        <v>10207</v>
      </c>
      <c r="J286" s="51" t="s">
        <v>9724</v>
      </c>
      <c r="K286" s="88">
        <v>2110.6999999999998</v>
      </c>
      <c r="L286" s="88">
        <v>4544.34</v>
      </c>
      <c r="M286" s="55" t="s">
        <v>10208</v>
      </c>
      <c r="N286" s="72" t="s">
        <v>9766</v>
      </c>
      <c r="O286" s="51" t="s">
        <v>9722</v>
      </c>
      <c r="P286" s="56">
        <v>32357</v>
      </c>
      <c r="Q286" s="73" t="s">
        <v>225</v>
      </c>
      <c r="R286" s="90" t="s">
        <v>99</v>
      </c>
      <c r="S286" s="57">
        <v>43412</v>
      </c>
      <c r="T286">
        <f t="shared" si="12"/>
        <v>34</v>
      </c>
      <c r="U286" t="str">
        <f t="shared" si="13"/>
        <v>34-38</v>
      </c>
      <c r="V286" t="str">
        <f t="shared" si="14"/>
        <v>2.000 a 3.999</v>
      </c>
    </row>
    <row r="287" spans="1:22" ht="15.75" x14ac:dyDescent="0.25">
      <c r="A287" s="58">
        <v>154043</v>
      </c>
      <c r="B287" s="53" t="s">
        <v>9801</v>
      </c>
      <c r="C287" s="89" t="s">
        <v>10204</v>
      </c>
      <c r="D287" s="87">
        <v>9611589000139</v>
      </c>
      <c r="E287" s="51" t="s">
        <v>10205</v>
      </c>
      <c r="F287" s="64" t="s">
        <v>10357</v>
      </c>
      <c r="G287" s="91" t="s">
        <v>10358</v>
      </c>
      <c r="H287" s="53" t="s">
        <v>99</v>
      </c>
      <c r="I287" s="53" t="s">
        <v>10207</v>
      </c>
      <c r="J287" s="51" t="s">
        <v>9724</v>
      </c>
      <c r="K287" s="88">
        <v>2110.6999999999998</v>
      </c>
      <c r="L287" s="88">
        <v>4544.34</v>
      </c>
      <c r="M287" s="55" t="s">
        <v>10208</v>
      </c>
      <c r="N287" s="72" t="s">
        <v>9765</v>
      </c>
      <c r="O287" s="51" t="s">
        <v>9722</v>
      </c>
      <c r="P287" s="56">
        <v>31562</v>
      </c>
      <c r="Q287" s="57" t="s">
        <v>335</v>
      </c>
      <c r="R287" s="90" t="s">
        <v>99</v>
      </c>
      <c r="S287" s="57">
        <v>43412</v>
      </c>
      <c r="T287">
        <f t="shared" si="12"/>
        <v>36</v>
      </c>
      <c r="U287" t="str">
        <f t="shared" si="13"/>
        <v>34-38</v>
      </c>
      <c r="V287" t="str">
        <f t="shared" si="14"/>
        <v>2.000 a 3.999</v>
      </c>
    </row>
    <row r="288" spans="1:22" ht="15.75" x14ac:dyDescent="0.25">
      <c r="A288" s="58">
        <v>154043</v>
      </c>
      <c r="B288" s="53" t="s">
        <v>9801</v>
      </c>
      <c r="C288" s="89" t="s">
        <v>10204</v>
      </c>
      <c r="D288" s="87">
        <v>9611589000139</v>
      </c>
      <c r="E288" s="51" t="s">
        <v>10205</v>
      </c>
      <c r="F288" s="64" t="s">
        <v>10359</v>
      </c>
      <c r="G288" s="91" t="s">
        <v>10360</v>
      </c>
      <c r="H288" s="53" t="s">
        <v>99</v>
      </c>
      <c r="I288" s="53" t="s">
        <v>10207</v>
      </c>
      <c r="J288" s="51" t="s">
        <v>9724</v>
      </c>
      <c r="K288" s="88">
        <v>2110.6999999999998</v>
      </c>
      <c r="L288" s="88">
        <v>4544.34</v>
      </c>
      <c r="M288" s="55" t="s">
        <v>10208</v>
      </c>
      <c r="N288" s="72" t="s">
        <v>9766</v>
      </c>
      <c r="O288" s="53" t="s">
        <v>9721</v>
      </c>
      <c r="P288" s="56">
        <v>27907</v>
      </c>
      <c r="Q288" s="73" t="s">
        <v>225</v>
      </c>
      <c r="R288" s="90" t="s">
        <v>99</v>
      </c>
      <c r="S288" s="57">
        <v>43412</v>
      </c>
      <c r="T288">
        <f t="shared" si="12"/>
        <v>46</v>
      </c>
      <c r="U288" t="str">
        <f t="shared" si="13"/>
        <v>44-48</v>
      </c>
      <c r="V288" t="str">
        <f t="shared" si="14"/>
        <v>2.000 a 3.999</v>
      </c>
    </row>
    <row r="289" spans="1:22" ht="15.75" x14ac:dyDescent="0.25">
      <c r="A289" s="58">
        <v>154043</v>
      </c>
      <c r="B289" s="53" t="s">
        <v>9801</v>
      </c>
      <c r="C289" s="89" t="s">
        <v>10204</v>
      </c>
      <c r="D289" s="87">
        <v>9611589000139</v>
      </c>
      <c r="E289" s="51" t="s">
        <v>10205</v>
      </c>
      <c r="F289" s="64" t="s">
        <v>10361</v>
      </c>
      <c r="G289" s="91" t="s">
        <v>10362</v>
      </c>
      <c r="H289" s="53" t="s">
        <v>99</v>
      </c>
      <c r="I289" s="53" t="s">
        <v>10207</v>
      </c>
      <c r="J289" s="51" t="s">
        <v>9724</v>
      </c>
      <c r="K289" s="88">
        <v>2110.6999999999998</v>
      </c>
      <c r="L289" s="88">
        <v>4544.34</v>
      </c>
      <c r="M289" s="55" t="s">
        <v>10208</v>
      </c>
      <c r="N289" s="72" t="s">
        <v>9766</v>
      </c>
      <c r="O289" s="53" t="s">
        <v>9721</v>
      </c>
      <c r="P289" s="56">
        <v>35060</v>
      </c>
      <c r="Q289" s="73" t="s">
        <v>225</v>
      </c>
      <c r="R289" s="90" t="s">
        <v>99</v>
      </c>
      <c r="S289" s="57">
        <v>43437</v>
      </c>
      <c r="T289">
        <f t="shared" si="12"/>
        <v>27</v>
      </c>
      <c r="U289" t="str">
        <f t="shared" si="13"/>
        <v>24-28</v>
      </c>
      <c r="V289" t="str">
        <f t="shared" si="14"/>
        <v>2.000 a 3.999</v>
      </c>
    </row>
    <row r="290" spans="1:22" ht="15.75" x14ac:dyDescent="0.25">
      <c r="A290" s="58">
        <v>154043</v>
      </c>
      <c r="B290" s="53" t="s">
        <v>9801</v>
      </c>
      <c r="C290" s="89" t="s">
        <v>10204</v>
      </c>
      <c r="D290" s="87">
        <v>9611589000139</v>
      </c>
      <c r="E290" s="51" t="s">
        <v>10205</v>
      </c>
      <c r="F290" s="64">
        <v>7091705645</v>
      </c>
      <c r="G290" s="91" t="s">
        <v>10363</v>
      </c>
      <c r="H290" s="53" t="s">
        <v>99</v>
      </c>
      <c r="I290" s="53" t="s">
        <v>10207</v>
      </c>
      <c r="J290" s="51" t="s">
        <v>9724</v>
      </c>
      <c r="K290" s="88">
        <v>2110.6999999999998</v>
      </c>
      <c r="L290" s="88">
        <v>4544.34</v>
      </c>
      <c r="M290" s="55" t="s">
        <v>10208</v>
      </c>
      <c r="N290" s="72" t="s">
        <v>9766</v>
      </c>
      <c r="O290" s="53" t="s">
        <v>9721</v>
      </c>
      <c r="P290" s="56">
        <v>30915</v>
      </c>
      <c r="Q290" s="73" t="s">
        <v>225</v>
      </c>
      <c r="R290" s="90" t="s">
        <v>99</v>
      </c>
      <c r="S290" s="57">
        <v>44204</v>
      </c>
      <c r="T290">
        <f t="shared" si="12"/>
        <v>38</v>
      </c>
      <c r="U290" t="str">
        <f t="shared" si="13"/>
        <v>34-38</v>
      </c>
      <c r="V290" t="str">
        <f t="shared" si="14"/>
        <v>2.000 a 3.999</v>
      </c>
    </row>
    <row r="291" spans="1:22" ht="15.75" x14ac:dyDescent="0.25">
      <c r="A291" s="58">
        <v>154043</v>
      </c>
      <c r="B291" s="53" t="s">
        <v>9801</v>
      </c>
      <c r="C291" s="89" t="s">
        <v>10204</v>
      </c>
      <c r="D291" s="87">
        <v>9611589000139</v>
      </c>
      <c r="E291" s="51" t="s">
        <v>10205</v>
      </c>
      <c r="F291" s="64" t="s">
        <v>10364</v>
      </c>
      <c r="G291" s="91" t="s">
        <v>10365</v>
      </c>
      <c r="H291" s="53" t="s">
        <v>99</v>
      </c>
      <c r="I291" s="53" t="s">
        <v>10207</v>
      </c>
      <c r="J291" s="51" t="s">
        <v>9724</v>
      </c>
      <c r="K291" s="88">
        <v>1941.45</v>
      </c>
      <c r="L291" s="88">
        <v>4544.34</v>
      </c>
      <c r="M291" s="55" t="s">
        <v>10208</v>
      </c>
      <c r="N291" s="72" t="s">
        <v>9766</v>
      </c>
      <c r="O291" s="53" t="s">
        <v>9721</v>
      </c>
      <c r="P291" s="56">
        <v>34869</v>
      </c>
      <c r="Q291" s="73" t="s">
        <v>225</v>
      </c>
      <c r="R291" s="90" t="s">
        <v>99</v>
      </c>
      <c r="S291" s="57">
        <v>44585</v>
      </c>
      <c r="T291">
        <f t="shared" si="12"/>
        <v>27</v>
      </c>
      <c r="U291" t="str">
        <f t="shared" si="13"/>
        <v>24-28</v>
      </c>
      <c r="V291" t="str">
        <f t="shared" si="14"/>
        <v>até 1.999</v>
      </c>
    </row>
    <row r="292" spans="1:22" ht="15.75" x14ac:dyDescent="0.25">
      <c r="A292" s="58">
        <v>154043</v>
      </c>
      <c r="B292" s="53" t="s">
        <v>9801</v>
      </c>
      <c r="C292" s="89" t="s">
        <v>10204</v>
      </c>
      <c r="D292" s="87">
        <v>9611589000139</v>
      </c>
      <c r="E292" s="51" t="s">
        <v>10205</v>
      </c>
      <c r="F292" s="64" t="s">
        <v>10366</v>
      </c>
      <c r="G292" s="91" t="s">
        <v>10367</v>
      </c>
      <c r="H292" s="53" t="s">
        <v>99</v>
      </c>
      <c r="I292" s="53" t="s">
        <v>10207</v>
      </c>
      <c r="J292" s="51" t="s">
        <v>9724</v>
      </c>
      <c r="K292" s="88">
        <v>2110.6999999999998</v>
      </c>
      <c r="L292" s="88">
        <v>4544.34</v>
      </c>
      <c r="M292" s="55" t="s">
        <v>10208</v>
      </c>
      <c r="N292" s="72" t="s">
        <v>9765</v>
      </c>
      <c r="O292" s="51" t="s">
        <v>9722</v>
      </c>
      <c r="P292" s="56">
        <v>34855</v>
      </c>
      <c r="Q292" s="57" t="s">
        <v>335</v>
      </c>
      <c r="R292" s="90" t="s">
        <v>99</v>
      </c>
      <c r="S292" s="57">
        <v>43412</v>
      </c>
      <c r="T292">
        <f t="shared" si="12"/>
        <v>27</v>
      </c>
      <c r="U292" t="str">
        <f t="shared" si="13"/>
        <v>24-28</v>
      </c>
      <c r="V292" t="str">
        <f t="shared" si="14"/>
        <v>2.000 a 3.999</v>
      </c>
    </row>
    <row r="293" spans="1:22" ht="15.75" x14ac:dyDescent="0.25">
      <c r="A293" s="58">
        <v>154043</v>
      </c>
      <c r="B293" s="53" t="s">
        <v>9801</v>
      </c>
      <c r="C293" s="89" t="s">
        <v>10204</v>
      </c>
      <c r="D293" s="87">
        <v>9611589000139</v>
      </c>
      <c r="E293" s="51" t="s">
        <v>10205</v>
      </c>
      <c r="F293" s="64">
        <v>11579287654</v>
      </c>
      <c r="G293" s="91" t="s">
        <v>10368</v>
      </c>
      <c r="H293" s="53" t="s">
        <v>99</v>
      </c>
      <c r="I293" s="53" t="s">
        <v>10207</v>
      </c>
      <c r="J293" s="51" t="s">
        <v>9724</v>
      </c>
      <c r="K293" s="88">
        <v>2110.6999999999998</v>
      </c>
      <c r="L293" s="88">
        <v>4544.34</v>
      </c>
      <c r="M293" s="55" t="s">
        <v>10208</v>
      </c>
      <c r="N293" s="72" t="s">
        <v>9765</v>
      </c>
      <c r="O293" s="53" t="s">
        <v>9721</v>
      </c>
      <c r="P293" s="56">
        <v>34141</v>
      </c>
      <c r="Q293" s="73" t="s">
        <v>225</v>
      </c>
      <c r="R293" s="90" t="s">
        <v>99</v>
      </c>
      <c r="S293" s="57">
        <v>44228</v>
      </c>
      <c r="T293">
        <f t="shared" si="12"/>
        <v>29</v>
      </c>
      <c r="U293" t="str">
        <f t="shared" si="13"/>
        <v>29-33</v>
      </c>
      <c r="V293" t="str">
        <f t="shared" si="14"/>
        <v>2.000 a 3.999</v>
      </c>
    </row>
    <row r="294" spans="1:22" ht="15.75" x14ac:dyDescent="0.25">
      <c r="A294" s="58">
        <v>154043</v>
      </c>
      <c r="B294" s="53" t="s">
        <v>9801</v>
      </c>
      <c r="C294" s="89" t="s">
        <v>10204</v>
      </c>
      <c r="D294" s="87">
        <v>9611589000139</v>
      </c>
      <c r="E294" s="51" t="s">
        <v>10205</v>
      </c>
      <c r="F294" s="64" t="s">
        <v>10369</v>
      </c>
      <c r="G294" s="91" t="s">
        <v>10370</v>
      </c>
      <c r="H294" s="53" t="s">
        <v>99</v>
      </c>
      <c r="I294" s="53" t="s">
        <v>10207</v>
      </c>
      <c r="J294" s="51" t="s">
        <v>9724</v>
      </c>
      <c r="K294" s="88">
        <v>2110.6999999999998</v>
      </c>
      <c r="L294" s="88">
        <v>4544.34</v>
      </c>
      <c r="M294" s="55" t="s">
        <v>10208</v>
      </c>
      <c r="N294" s="72" t="s">
        <v>9765</v>
      </c>
      <c r="O294" s="53" t="s">
        <v>9721</v>
      </c>
      <c r="P294" s="56">
        <v>33467</v>
      </c>
      <c r="Q294" s="57" t="s">
        <v>211</v>
      </c>
      <c r="R294" s="90" t="s">
        <v>99</v>
      </c>
      <c r="S294" s="57">
        <v>44795</v>
      </c>
      <c r="T294">
        <f t="shared" si="12"/>
        <v>31</v>
      </c>
      <c r="U294" t="str">
        <f t="shared" si="13"/>
        <v>29-33</v>
      </c>
      <c r="V294" t="str">
        <f t="shared" si="14"/>
        <v>2.000 a 3.999</v>
      </c>
    </row>
    <row r="295" spans="1:22" ht="15.75" x14ac:dyDescent="0.25">
      <c r="A295" s="58">
        <v>154043</v>
      </c>
      <c r="B295" s="53" t="s">
        <v>9801</v>
      </c>
      <c r="C295" s="89" t="s">
        <v>10204</v>
      </c>
      <c r="D295" s="87">
        <v>9611589000139</v>
      </c>
      <c r="E295" s="51" t="s">
        <v>10205</v>
      </c>
      <c r="F295" s="64" t="s">
        <v>10371</v>
      </c>
      <c r="G295" s="91" t="s">
        <v>10372</v>
      </c>
      <c r="H295" s="53" t="s">
        <v>99</v>
      </c>
      <c r="I295" s="53" t="s">
        <v>10207</v>
      </c>
      <c r="J295" s="51" t="s">
        <v>9724</v>
      </c>
      <c r="K295" s="88">
        <v>2110.6999999999998</v>
      </c>
      <c r="L295" s="88">
        <v>4544.34</v>
      </c>
      <c r="M295" s="55" t="s">
        <v>10208</v>
      </c>
      <c r="N295" s="72" t="s">
        <v>9766</v>
      </c>
      <c r="O295" s="53" t="s">
        <v>9721</v>
      </c>
      <c r="P295" s="56">
        <v>33385</v>
      </c>
      <c r="Q295" s="73" t="s">
        <v>225</v>
      </c>
      <c r="R295" s="90" t="s">
        <v>99</v>
      </c>
      <c r="S295" s="57">
        <v>44748</v>
      </c>
      <c r="T295">
        <f t="shared" si="12"/>
        <v>31</v>
      </c>
      <c r="U295" t="str">
        <f t="shared" si="13"/>
        <v>29-33</v>
      </c>
      <c r="V295" t="str">
        <f t="shared" si="14"/>
        <v>2.000 a 3.999</v>
      </c>
    </row>
    <row r="296" spans="1:22" ht="15.75" x14ac:dyDescent="0.25">
      <c r="A296" s="58">
        <v>154043</v>
      </c>
      <c r="B296" s="53" t="s">
        <v>9801</v>
      </c>
      <c r="C296" s="89" t="s">
        <v>10204</v>
      </c>
      <c r="D296" s="87">
        <v>9611589000139</v>
      </c>
      <c r="E296" s="51" t="s">
        <v>10205</v>
      </c>
      <c r="F296" s="64">
        <v>9927600623</v>
      </c>
      <c r="G296" s="91" t="s">
        <v>10373</v>
      </c>
      <c r="H296" s="53" t="s">
        <v>99</v>
      </c>
      <c r="I296" s="53" t="s">
        <v>10207</v>
      </c>
      <c r="J296" s="51" t="s">
        <v>9724</v>
      </c>
      <c r="K296" s="88">
        <v>2110.6999999999998</v>
      </c>
      <c r="L296" s="88">
        <v>4544.34</v>
      </c>
      <c r="M296" s="55" t="s">
        <v>10208</v>
      </c>
      <c r="N296" s="72" t="s">
        <v>9766</v>
      </c>
      <c r="O296" s="53" t="s">
        <v>9721</v>
      </c>
      <c r="P296" s="56">
        <v>32924</v>
      </c>
      <c r="Q296" s="57" t="s">
        <v>211</v>
      </c>
      <c r="R296" s="90" t="s">
        <v>99</v>
      </c>
      <c r="S296" s="57">
        <v>43438</v>
      </c>
      <c r="T296">
        <f t="shared" si="12"/>
        <v>32</v>
      </c>
      <c r="U296" t="str">
        <f t="shared" si="13"/>
        <v>29-33</v>
      </c>
      <c r="V296" t="str">
        <f t="shared" si="14"/>
        <v>2.000 a 3.999</v>
      </c>
    </row>
    <row r="297" spans="1:22" ht="15.75" x14ac:dyDescent="0.25">
      <c r="A297" s="58">
        <v>154043</v>
      </c>
      <c r="B297" s="53" t="s">
        <v>9801</v>
      </c>
      <c r="C297" s="89" t="s">
        <v>10204</v>
      </c>
      <c r="D297" s="87">
        <v>9611589000139</v>
      </c>
      <c r="E297" s="51" t="s">
        <v>10205</v>
      </c>
      <c r="F297" s="64">
        <v>1332717659</v>
      </c>
      <c r="G297" s="91" t="s">
        <v>10374</v>
      </c>
      <c r="H297" s="53" t="s">
        <v>99</v>
      </c>
      <c r="I297" s="53" t="s">
        <v>10207</v>
      </c>
      <c r="J297" s="51" t="s">
        <v>9724</v>
      </c>
      <c r="K297" s="88">
        <v>2110.6999999999998</v>
      </c>
      <c r="L297" s="88">
        <v>4544.34</v>
      </c>
      <c r="M297" s="55" t="s">
        <v>10208</v>
      </c>
      <c r="N297" s="72" t="s">
        <v>9765</v>
      </c>
      <c r="O297" s="53" t="s">
        <v>9721</v>
      </c>
      <c r="P297" s="56">
        <v>29181</v>
      </c>
      <c r="Q297" s="73" t="s">
        <v>225</v>
      </c>
      <c r="R297" s="90" t="s">
        <v>99</v>
      </c>
      <c r="S297" s="57">
        <v>43619</v>
      </c>
      <c r="T297">
        <f t="shared" si="12"/>
        <v>43</v>
      </c>
      <c r="U297" t="str">
        <f t="shared" si="13"/>
        <v>39-43</v>
      </c>
      <c r="V297" t="str">
        <f t="shared" si="14"/>
        <v>2.000 a 3.999</v>
      </c>
    </row>
    <row r="298" spans="1:22" ht="15.75" x14ac:dyDescent="0.25">
      <c r="A298" s="58">
        <v>154043</v>
      </c>
      <c r="B298" s="53" t="s">
        <v>9801</v>
      </c>
      <c r="C298" s="89" t="s">
        <v>10204</v>
      </c>
      <c r="D298" s="87">
        <v>9611589000139</v>
      </c>
      <c r="E298" s="51" t="s">
        <v>10205</v>
      </c>
      <c r="F298" s="64">
        <v>12152483693</v>
      </c>
      <c r="G298" s="91" t="s">
        <v>10375</v>
      </c>
      <c r="H298" s="53" t="s">
        <v>99</v>
      </c>
      <c r="I298" s="53" t="s">
        <v>10207</v>
      </c>
      <c r="J298" s="51" t="s">
        <v>9724</v>
      </c>
      <c r="K298" s="88">
        <v>2110.6999999999998</v>
      </c>
      <c r="L298" s="88">
        <v>4544.34</v>
      </c>
      <c r="M298" s="55" t="s">
        <v>10208</v>
      </c>
      <c r="N298" s="72" t="s">
        <v>9766</v>
      </c>
      <c r="O298" s="53" t="s">
        <v>9721</v>
      </c>
      <c r="P298" s="56">
        <v>34793</v>
      </c>
      <c r="Q298" s="73" t="s">
        <v>225</v>
      </c>
      <c r="R298" s="90" t="s">
        <v>99</v>
      </c>
      <c r="S298" s="57">
        <v>43427</v>
      </c>
      <c r="T298">
        <f t="shared" si="12"/>
        <v>27</v>
      </c>
      <c r="U298" t="str">
        <f t="shared" si="13"/>
        <v>24-28</v>
      </c>
      <c r="V298" t="str">
        <f t="shared" si="14"/>
        <v>2.000 a 3.999</v>
      </c>
    </row>
    <row r="299" spans="1:22" ht="15.75" x14ac:dyDescent="0.25">
      <c r="A299" s="58">
        <v>154043</v>
      </c>
      <c r="B299" s="53" t="s">
        <v>9801</v>
      </c>
      <c r="C299" s="89" t="s">
        <v>10204</v>
      </c>
      <c r="D299" s="87">
        <v>9611589000139</v>
      </c>
      <c r="E299" s="51" t="s">
        <v>10205</v>
      </c>
      <c r="F299" s="64" t="s">
        <v>10376</v>
      </c>
      <c r="G299" s="91" t="s">
        <v>10377</v>
      </c>
      <c r="H299" s="53" t="s">
        <v>99</v>
      </c>
      <c r="I299" s="53" t="s">
        <v>10207</v>
      </c>
      <c r="J299" s="51" t="s">
        <v>9724</v>
      </c>
      <c r="K299" s="88">
        <v>2110.6999999999998</v>
      </c>
      <c r="L299" s="88">
        <v>4544.34</v>
      </c>
      <c r="M299" s="55" t="s">
        <v>10208</v>
      </c>
      <c r="N299" s="72" t="s">
        <v>9766</v>
      </c>
      <c r="O299" s="53" t="s">
        <v>9721</v>
      </c>
      <c r="P299" s="56">
        <v>31845</v>
      </c>
      <c r="Q299" s="73" t="s">
        <v>225</v>
      </c>
      <c r="R299" s="90" t="s">
        <v>99</v>
      </c>
      <c r="S299" s="57">
        <v>43619</v>
      </c>
      <c r="T299">
        <f t="shared" si="12"/>
        <v>35</v>
      </c>
      <c r="U299" t="str">
        <f t="shared" si="13"/>
        <v>34-38</v>
      </c>
      <c r="V299" t="str">
        <f t="shared" si="14"/>
        <v>2.000 a 3.999</v>
      </c>
    </row>
    <row r="300" spans="1:22" ht="15.75" x14ac:dyDescent="0.25">
      <c r="A300" s="58">
        <v>154043</v>
      </c>
      <c r="B300" s="53" t="s">
        <v>9801</v>
      </c>
      <c r="C300" s="89" t="s">
        <v>10204</v>
      </c>
      <c r="D300" s="87">
        <v>9611589000139</v>
      </c>
      <c r="E300" s="51" t="s">
        <v>10205</v>
      </c>
      <c r="F300" s="64" t="s">
        <v>10378</v>
      </c>
      <c r="G300" s="91" t="s">
        <v>10379</v>
      </c>
      <c r="H300" s="53" t="s">
        <v>99</v>
      </c>
      <c r="I300" s="53" t="s">
        <v>10231</v>
      </c>
      <c r="J300" s="51" t="s">
        <v>9724</v>
      </c>
      <c r="K300" s="88">
        <v>2321.77</v>
      </c>
      <c r="L300" s="88">
        <v>4974.22</v>
      </c>
      <c r="M300" s="55" t="s">
        <v>10208</v>
      </c>
      <c r="N300" s="72" t="s">
        <v>9766</v>
      </c>
      <c r="O300" s="53" t="s">
        <v>9721</v>
      </c>
      <c r="P300" s="56">
        <v>32150</v>
      </c>
      <c r="Q300" s="73" t="s">
        <v>225</v>
      </c>
      <c r="R300" s="90" t="s">
        <v>99</v>
      </c>
      <c r="S300" s="57">
        <v>43412</v>
      </c>
      <c r="T300">
        <f t="shared" si="12"/>
        <v>34</v>
      </c>
      <c r="U300" t="str">
        <f t="shared" si="13"/>
        <v>34-38</v>
      </c>
      <c r="V300" t="str">
        <f t="shared" si="14"/>
        <v>2.000 a 3.999</v>
      </c>
    </row>
    <row r="301" spans="1:22" ht="15.75" x14ac:dyDescent="0.25">
      <c r="A301" s="58">
        <v>154043</v>
      </c>
      <c r="B301" s="53" t="s">
        <v>9801</v>
      </c>
      <c r="C301" s="89" t="s">
        <v>10204</v>
      </c>
      <c r="D301" s="87">
        <v>9611589000139</v>
      </c>
      <c r="E301" s="51" t="s">
        <v>10205</v>
      </c>
      <c r="F301" s="64">
        <v>10664286623</v>
      </c>
      <c r="G301" s="91" t="s">
        <v>10380</v>
      </c>
      <c r="H301" s="53" t="s">
        <v>99</v>
      </c>
      <c r="I301" s="53" t="s">
        <v>10207</v>
      </c>
      <c r="J301" s="51" t="s">
        <v>9724</v>
      </c>
      <c r="K301" s="88">
        <v>2110.6999999999998</v>
      </c>
      <c r="L301" s="88">
        <v>4544.34</v>
      </c>
      <c r="M301" s="55" t="s">
        <v>10208</v>
      </c>
      <c r="N301" s="72" t="s">
        <v>9765</v>
      </c>
      <c r="O301" s="53" t="s">
        <v>9721</v>
      </c>
      <c r="P301" s="56">
        <v>33899</v>
      </c>
      <c r="Q301" s="57" t="s">
        <v>211</v>
      </c>
      <c r="R301" s="90" t="s">
        <v>99</v>
      </c>
      <c r="S301" s="57">
        <v>43452</v>
      </c>
      <c r="T301">
        <f t="shared" si="12"/>
        <v>30</v>
      </c>
      <c r="U301" t="str">
        <f t="shared" si="13"/>
        <v>29-33</v>
      </c>
      <c r="V301" t="str">
        <f t="shared" si="14"/>
        <v>2.000 a 3.999</v>
      </c>
    </row>
    <row r="302" spans="1:22" ht="15.75" x14ac:dyDescent="0.25">
      <c r="A302" s="58">
        <v>154043</v>
      </c>
      <c r="B302" s="53" t="s">
        <v>9801</v>
      </c>
      <c r="C302" s="89" t="s">
        <v>10204</v>
      </c>
      <c r="D302" s="87">
        <v>9611589000139</v>
      </c>
      <c r="E302" s="51" t="s">
        <v>10205</v>
      </c>
      <c r="F302" s="64" t="s">
        <v>10381</v>
      </c>
      <c r="G302" s="91" t="s">
        <v>10382</v>
      </c>
      <c r="H302" s="53" t="s">
        <v>99</v>
      </c>
      <c r="I302" s="53" t="s">
        <v>10207</v>
      </c>
      <c r="J302" s="51" t="s">
        <v>9724</v>
      </c>
      <c r="K302" s="88">
        <v>2110.6999999999998</v>
      </c>
      <c r="L302" s="88">
        <v>4544.34</v>
      </c>
      <c r="M302" s="55" t="s">
        <v>10208</v>
      </c>
      <c r="N302" s="72" t="s">
        <v>9765</v>
      </c>
      <c r="O302" s="53" t="s">
        <v>9721</v>
      </c>
      <c r="P302" s="56">
        <v>33788</v>
      </c>
      <c r="Q302" s="73" t="s">
        <v>225</v>
      </c>
      <c r="R302" s="90" t="s">
        <v>99</v>
      </c>
      <c r="S302" s="57">
        <v>43412</v>
      </c>
      <c r="T302">
        <f t="shared" si="12"/>
        <v>30</v>
      </c>
      <c r="U302" t="str">
        <f t="shared" si="13"/>
        <v>29-33</v>
      </c>
      <c r="V302" t="str">
        <f t="shared" si="14"/>
        <v>2.000 a 3.999</v>
      </c>
    </row>
    <row r="303" spans="1:22" ht="15.75" x14ac:dyDescent="0.25">
      <c r="A303" s="58">
        <v>154043</v>
      </c>
      <c r="B303" s="53" t="s">
        <v>9801</v>
      </c>
      <c r="C303" s="89" t="s">
        <v>10204</v>
      </c>
      <c r="D303" s="87">
        <v>9611589000139</v>
      </c>
      <c r="E303" s="51" t="s">
        <v>10205</v>
      </c>
      <c r="F303" s="64" t="s">
        <v>10383</v>
      </c>
      <c r="G303" s="91" t="s">
        <v>10384</v>
      </c>
      <c r="H303" s="53" t="s">
        <v>99</v>
      </c>
      <c r="I303" s="53" t="s">
        <v>10231</v>
      </c>
      <c r="J303" s="51" t="s">
        <v>9724</v>
      </c>
      <c r="K303" s="88">
        <v>2321.77</v>
      </c>
      <c r="L303" s="88">
        <v>4974.22</v>
      </c>
      <c r="M303" s="55" t="s">
        <v>10208</v>
      </c>
      <c r="N303" s="72" t="s">
        <v>9766</v>
      </c>
      <c r="O303" s="53" t="s">
        <v>9721</v>
      </c>
      <c r="P303" s="56">
        <v>32002</v>
      </c>
      <c r="Q303" s="73" t="s">
        <v>225</v>
      </c>
      <c r="R303" s="90" t="s">
        <v>99</v>
      </c>
      <c r="S303" s="57">
        <v>43412</v>
      </c>
      <c r="T303">
        <f t="shared" si="12"/>
        <v>35</v>
      </c>
      <c r="U303" t="str">
        <f t="shared" si="13"/>
        <v>34-38</v>
      </c>
      <c r="V303" t="str">
        <f t="shared" si="14"/>
        <v>2.000 a 3.999</v>
      </c>
    </row>
    <row r="304" spans="1:22" ht="15.75" x14ac:dyDescent="0.25">
      <c r="A304" s="58">
        <v>154043</v>
      </c>
      <c r="B304" s="53" t="s">
        <v>9801</v>
      </c>
      <c r="C304" s="89" t="s">
        <v>10204</v>
      </c>
      <c r="D304" s="87">
        <v>9611589000139</v>
      </c>
      <c r="E304" s="51" t="s">
        <v>10205</v>
      </c>
      <c r="F304" s="64" t="s">
        <v>10385</v>
      </c>
      <c r="G304" s="91" t="s">
        <v>10386</v>
      </c>
      <c r="H304" s="53" t="s">
        <v>99</v>
      </c>
      <c r="I304" s="53" t="s">
        <v>10207</v>
      </c>
      <c r="J304" s="51" t="s">
        <v>9724</v>
      </c>
      <c r="K304" s="88">
        <v>2110.6999999999998</v>
      </c>
      <c r="L304" s="88">
        <v>4544.34</v>
      </c>
      <c r="M304" s="55" t="s">
        <v>10208</v>
      </c>
      <c r="N304" s="72" t="s">
        <v>9766</v>
      </c>
      <c r="O304" s="53" t="s">
        <v>9721</v>
      </c>
      <c r="P304" s="56">
        <v>31063</v>
      </c>
      <c r="Q304" s="57" t="s">
        <v>211</v>
      </c>
      <c r="R304" s="90" t="s">
        <v>99</v>
      </c>
      <c r="S304" s="57">
        <v>43416</v>
      </c>
      <c r="T304">
        <f t="shared" si="12"/>
        <v>37</v>
      </c>
      <c r="U304" t="str">
        <f t="shared" si="13"/>
        <v>34-38</v>
      </c>
      <c r="V304" t="str">
        <f t="shared" si="14"/>
        <v>2.000 a 3.999</v>
      </c>
    </row>
    <row r="305" spans="1:22" ht="15.75" x14ac:dyDescent="0.25">
      <c r="A305" s="58">
        <v>154043</v>
      </c>
      <c r="B305" s="53" t="s">
        <v>9801</v>
      </c>
      <c r="C305" s="89" t="s">
        <v>10204</v>
      </c>
      <c r="D305" s="87">
        <v>9611589000139</v>
      </c>
      <c r="E305" s="51" t="s">
        <v>10205</v>
      </c>
      <c r="F305" s="64" t="s">
        <v>10387</v>
      </c>
      <c r="G305" s="91" t="s">
        <v>10388</v>
      </c>
      <c r="H305" s="53" t="s">
        <v>99</v>
      </c>
      <c r="I305" s="53" t="s">
        <v>10207</v>
      </c>
      <c r="J305" s="51" t="s">
        <v>9724</v>
      </c>
      <c r="K305" s="88">
        <v>2110.6999999999998</v>
      </c>
      <c r="L305" s="88">
        <v>4544.34</v>
      </c>
      <c r="M305" s="55" t="s">
        <v>10208</v>
      </c>
      <c r="N305" s="72" t="s">
        <v>9765</v>
      </c>
      <c r="O305" s="53" t="s">
        <v>9721</v>
      </c>
      <c r="P305" s="56">
        <v>28848</v>
      </c>
      <c r="Q305" s="73" t="s">
        <v>225</v>
      </c>
      <c r="R305" s="90" t="s">
        <v>99</v>
      </c>
      <c r="S305" s="57">
        <v>43412</v>
      </c>
      <c r="T305">
        <f t="shared" si="12"/>
        <v>44</v>
      </c>
      <c r="U305" t="str">
        <f t="shared" si="13"/>
        <v>44-48</v>
      </c>
      <c r="V305" t="str">
        <f t="shared" si="14"/>
        <v>2.000 a 3.999</v>
      </c>
    </row>
    <row r="306" spans="1:22" ht="15.75" x14ac:dyDescent="0.25">
      <c r="A306" s="58">
        <v>154043</v>
      </c>
      <c r="B306" s="53" t="s">
        <v>9801</v>
      </c>
      <c r="C306" s="89" t="s">
        <v>10204</v>
      </c>
      <c r="D306" s="87">
        <v>9611589000139</v>
      </c>
      <c r="E306" s="51" t="s">
        <v>10205</v>
      </c>
      <c r="F306" s="64">
        <v>6863415623</v>
      </c>
      <c r="G306" s="91" t="s">
        <v>10389</v>
      </c>
      <c r="H306" s="53" t="s">
        <v>99</v>
      </c>
      <c r="I306" s="53" t="s">
        <v>10207</v>
      </c>
      <c r="J306" s="51" t="s">
        <v>9724</v>
      </c>
      <c r="K306" s="88">
        <v>2110.6999999999998</v>
      </c>
      <c r="L306" s="88">
        <v>4544.34</v>
      </c>
      <c r="M306" s="55" t="s">
        <v>10208</v>
      </c>
      <c r="N306" s="72" t="s">
        <v>9765</v>
      </c>
      <c r="O306" s="53" t="s">
        <v>9721</v>
      </c>
      <c r="P306" s="56">
        <v>31436</v>
      </c>
      <c r="Q306" s="57" t="s">
        <v>335</v>
      </c>
      <c r="R306" s="90" t="s">
        <v>99</v>
      </c>
      <c r="S306" s="57">
        <v>44084</v>
      </c>
      <c r="T306">
        <f t="shared" si="12"/>
        <v>36</v>
      </c>
      <c r="U306" t="str">
        <f t="shared" si="13"/>
        <v>34-38</v>
      </c>
      <c r="V306" t="str">
        <f t="shared" si="14"/>
        <v>2.000 a 3.999</v>
      </c>
    </row>
    <row r="307" spans="1:22" ht="15.75" x14ac:dyDescent="0.25">
      <c r="A307" s="58">
        <v>154043</v>
      </c>
      <c r="B307" s="53" t="s">
        <v>9801</v>
      </c>
      <c r="C307" s="89" t="s">
        <v>10204</v>
      </c>
      <c r="D307" s="87">
        <v>9611589000139</v>
      </c>
      <c r="E307" s="51" t="s">
        <v>10205</v>
      </c>
      <c r="F307" s="64" t="s">
        <v>10390</v>
      </c>
      <c r="G307" s="91" t="s">
        <v>10391</v>
      </c>
      <c r="H307" s="53" t="s">
        <v>99</v>
      </c>
      <c r="I307" s="53" t="s">
        <v>10207</v>
      </c>
      <c r="J307" s="51" t="s">
        <v>9724</v>
      </c>
      <c r="K307" s="88">
        <v>2110.6999999999998</v>
      </c>
      <c r="L307" s="88">
        <v>4544.34</v>
      </c>
      <c r="M307" s="55" t="s">
        <v>10208</v>
      </c>
      <c r="N307" s="72" t="s">
        <v>9766</v>
      </c>
      <c r="O307" s="53" t="s">
        <v>9721</v>
      </c>
      <c r="P307" s="56">
        <v>33710</v>
      </c>
      <c r="Q307" s="73" t="s">
        <v>225</v>
      </c>
      <c r="R307" s="90" t="s">
        <v>99</v>
      </c>
      <c r="S307" s="57">
        <v>43412</v>
      </c>
      <c r="T307">
        <f t="shared" si="12"/>
        <v>30</v>
      </c>
      <c r="U307" t="str">
        <f t="shared" si="13"/>
        <v>29-33</v>
      </c>
      <c r="V307" t="str">
        <f t="shared" si="14"/>
        <v>2.000 a 3.999</v>
      </c>
    </row>
    <row r="308" spans="1:22" ht="15.75" x14ac:dyDescent="0.25">
      <c r="A308" s="58">
        <v>154043</v>
      </c>
      <c r="B308" s="53" t="s">
        <v>9801</v>
      </c>
      <c r="C308" s="89" t="s">
        <v>10204</v>
      </c>
      <c r="D308" s="87">
        <v>9611589000139</v>
      </c>
      <c r="E308" s="51" t="s">
        <v>10205</v>
      </c>
      <c r="F308" s="64">
        <v>11757036644</v>
      </c>
      <c r="G308" s="91" t="s">
        <v>10392</v>
      </c>
      <c r="H308" s="53" t="s">
        <v>99</v>
      </c>
      <c r="I308" s="53" t="s">
        <v>10239</v>
      </c>
      <c r="J308" s="51" t="s">
        <v>9724</v>
      </c>
      <c r="K308" s="88">
        <v>2353.1</v>
      </c>
      <c r="L308" s="88">
        <v>5007.8500000000004</v>
      </c>
      <c r="M308" s="55" t="s">
        <v>10208</v>
      </c>
      <c r="N308" s="72" t="s">
        <v>9766</v>
      </c>
      <c r="O308" s="51" t="s">
        <v>9722</v>
      </c>
      <c r="P308" s="56">
        <v>35072</v>
      </c>
      <c r="Q308" s="73" t="s">
        <v>225</v>
      </c>
      <c r="R308" s="90" t="s">
        <v>99</v>
      </c>
      <c r="S308" s="57">
        <v>44140</v>
      </c>
      <c r="T308">
        <f t="shared" si="12"/>
        <v>26</v>
      </c>
      <c r="U308" t="str">
        <f t="shared" si="13"/>
        <v>24-28</v>
      </c>
      <c r="V308" t="str">
        <f t="shared" si="14"/>
        <v>2.000 a 3.999</v>
      </c>
    </row>
    <row r="309" spans="1:22" ht="15.75" x14ac:dyDescent="0.25">
      <c r="A309" s="58">
        <v>154043</v>
      </c>
      <c r="B309" s="53" t="s">
        <v>9801</v>
      </c>
      <c r="C309" s="89" t="s">
        <v>10204</v>
      </c>
      <c r="D309" s="87">
        <v>9611589000139</v>
      </c>
      <c r="E309" s="51" t="s">
        <v>10205</v>
      </c>
      <c r="F309" s="64" t="s">
        <v>10393</v>
      </c>
      <c r="G309" s="91" t="s">
        <v>10394</v>
      </c>
      <c r="H309" s="53" t="s">
        <v>99</v>
      </c>
      <c r="I309" s="53" t="s">
        <v>10231</v>
      </c>
      <c r="J309" s="51" t="s">
        <v>9724</v>
      </c>
      <c r="K309" s="88">
        <v>2321.77</v>
      </c>
      <c r="L309" s="88">
        <v>4974.22</v>
      </c>
      <c r="M309" s="55" t="s">
        <v>10208</v>
      </c>
      <c r="N309" s="55" t="s">
        <v>9767</v>
      </c>
      <c r="O309" s="51" t="s">
        <v>9722</v>
      </c>
      <c r="P309" s="56">
        <v>34499</v>
      </c>
      <c r="Q309" s="57" t="s">
        <v>211</v>
      </c>
      <c r="R309" s="90" t="s">
        <v>99</v>
      </c>
      <c r="S309" s="57">
        <v>44565</v>
      </c>
      <c r="T309">
        <f t="shared" si="12"/>
        <v>28</v>
      </c>
      <c r="U309" t="str">
        <f t="shared" si="13"/>
        <v>24-28</v>
      </c>
      <c r="V309" t="str">
        <f t="shared" si="14"/>
        <v>2.000 a 3.999</v>
      </c>
    </row>
    <row r="310" spans="1:22" ht="15.75" x14ac:dyDescent="0.25">
      <c r="A310" s="58">
        <v>154043</v>
      </c>
      <c r="B310" s="53" t="s">
        <v>9801</v>
      </c>
      <c r="C310" s="89" t="s">
        <v>10204</v>
      </c>
      <c r="D310" s="87">
        <v>9611589000139</v>
      </c>
      <c r="E310" s="51" t="s">
        <v>10205</v>
      </c>
      <c r="F310" s="64">
        <v>6584391620</v>
      </c>
      <c r="G310" s="91" t="s">
        <v>10395</v>
      </c>
      <c r="H310" s="53" t="s">
        <v>99</v>
      </c>
      <c r="I310" s="53" t="s">
        <v>10207</v>
      </c>
      <c r="J310" s="51" t="s">
        <v>9724</v>
      </c>
      <c r="K310" s="88">
        <v>2110.6999999999998</v>
      </c>
      <c r="L310" s="88">
        <v>4544.34</v>
      </c>
      <c r="M310" s="55" t="s">
        <v>10208</v>
      </c>
      <c r="N310" s="72" t="s">
        <v>9765</v>
      </c>
      <c r="O310" s="51" t="s">
        <v>9722</v>
      </c>
      <c r="P310" s="56">
        <v>30900</v>
      </c>
      <c r="Q310" s="73" t="s">
        <v>225</v>
      </c>
      <c r="R310" s="90" t="s">
        <v>99</v>
      </c>
      <c r="S310" s="57">
        <v>43811</v>
      </c>
      <c r="T310">
        <f t="shared" si="12"/>
        <v>38</v>
      </c>
      <c r="U310" t="str">
        <f t="shared" si="13"/>
        <v>34-38</v>
      </c>
      <c r="V310" t="str">
        <f t="shared" si="14"/>
        <v>2.000 a 3.999</v>
      </c>
    </row>
    <row r="311" spans="1:22" ht="15.75" x14ac:dyDescent="0.25">
      <c r="A311" s="58">
        <v>154043</v>
      </c>
      <c r="B311" s="53" t="s">
        <v>9801</v>
      </c>
      <c r="C311" s="89" t="s">
        <v>10204</v>
      </c>
      <c r="D311" s="87">
        <v>9611589000139</v>
      </c>
      <c r="E311" s="51" t="s">
        <v>10205</v>
      </c>
      <c r="F311" s="64" t="s">
        <v>10396</v>
      </c>
      <c r="G311" s="91" t="s">
        <v>10397</v>
      </c>
      <c r="H311" s="53" t="s">
        <v>99</v>
      </c>
      <c r="I311" s="53" t="s">
        <v>10207</v>
      </c>
      <c r="J311" s="51" t="s">
        <v>9724</v>
      </c>
      <c r="K311" s="88">
        <v>2110.6999999999998</v>
      </c>
      <c r="L311" s="88">
        <v>4544.34</v>
      </c>
      <c r="M311" s="55" t="s">
        <v>10208</v>
      </c>
      <c r="N311" s="72" t="s">
        <v>9765</v>
      </c>
      <c r="O311" s="51" t="s">
        <v>9722</v>
      </c>
      <c r="P311" s="56">
        <v>31679</v>
      </c>
      <c r="Q311" s="57" t="s">
        <v>335</v>
      </c>
      <c r="R311" s="90" t="s">
        <v>99</v>
      </c>
      <c r="S311" s="57">
        <v>43412</v>
      </c>
      <c r="T311">
        <f t="shared" si="12"/>
        <v>36</v>
      </c>
      <c r="U311" t="str">
        <f t="shared" si="13"/>
        <v>34-38</v>
      </c>
      <c r="V311" t="str">
        <f t="shared" si="14"/>
        <v>2.000 a 3.999</v>
      </c>
    </row>
    <row r="312" spans="1:22" ht="15.75" x14ac:dyDescent="0.25">
      <c r="A312" s="58">
        <v>154043</v>
      </c>
      <c r="B312" s="53" t="s">
        <v>9801</v>
      </c>
      <c r="C312" s="89" t="s">
        <v>10204</v>
      </c>
      <c r="D312" s="87">
        <v>9611589000139</v>
      </c>
      <c r="E312" s="51" t="s">
        <v>10205</v>
      </c>
      <c r="F312" s="64" t="s">
        <v>10398</v>
      </c>
      <c r="G312" s="91" t="s">
        <v>10399</v>
      </c>
      <c r="H312" s="53" t="s">
        <v>99</v>
      </c>
      <c r="I312" s="53" t="s">
        <v>10207</v>
      </c>
      <c r="J312" s="51" t="s">
        <v>9724</v>
      </c>
      <c r="K312" s="88">
        <v>2110.6999999999998</v>
      </c>
      <c r="L312" s="88">
        <v>4544.34</v>
      </c>
      <c r="M312" s="55" t="s">
        <v>10208</v>
      </c>
      <c r="N312" s="72" t="s">
        <v>9765</v>
      </c>
      <c r="O312" s="53" t="s">
        <v>9721</v>
      </c>
      <c r="P312" s="56">
        <v>30024</v>
      </c>
      <c r="Q312" s="73" t="s">
        <v>225</v>
      </c>
      <c r="R312" s="90" t="s">
        <v>99</v>
      </c>
      <c r="S312" s="57">
        <v>44658</v>
      </c>
      <c r="T312">
        <f t="shared" si="12"/>
        <v>40</v>
      </c>
      <c r="U312" t="str">
        <f t="shared" si="13"/>
        <v>39-43</v>
      </c>
      <c r="V312" t="str">
        <f t="shared" si="14"/>
        <v>2.000 a 3.999</v>
      </c>
    </row>
    <row r="313" spans="1:22" ht="15.75" x14ac:dyDescent="0.25">
      <c r="A313" s="58">
        <v>154043</v>
      </c>
      <c r="B313" s="53" t="s">
        <v>9801</v>
      </c>
      <c r="C313" s="89" t="s">
        <v>10204</v>
      </c>
      <c r="D313" s="87">
        <v>9611589000139</v>
      </c>
      <c r="E313" s="51" t="s">
        <v>10205</v>
      </c>
      <c r="F313" s="64" t="s">
        <v>10400</v>
      </c>
      <c r="G313" s="91" t="s">
        <v>10401</v>
      </c>
      <c r="H313" s="53" t="s">
        <v>99</v>
      </c>
      <c r="I313" s="53" t="s">
        <v>10207</v>
      </c>
      <c r="J313" s="51" t="s">
        <v>9724</v>
      </c>
      <c r="K313" s="88">
        <v>2110.6999999999998</v>
      </c>
      <c r="L313" s="88">
        <v>4544.34</v>
      </c>
      <c r="M313" s="55" t="s">
        <v>10208</v>
      </c>
      <c r="N313" s="72" t="s">
        <v>9766</v>
      </c>
      <c r="O313" s="53" t="s">
        <v>9721</v>
      </c>
      <c r="P313" s="56">
        <v>31037</v>
      </c>
      <c r="Q313" s="73" t="s">
        <v>225</v>
      </c>
      <c r="R313" s="90" t="s">
        <v>99</v>
      </c>
      <c r="S313" s="57">
        <v>43412</v>
      </c>
      <c r="T313">
        <f t="shared" si="12"/>
        <v>38</v>
      </c>
      <c r="U313" t="str">
        <f t="shared" si="13"/>
        <v>34-38</v>
      </c>
      <c r="V313" t="str">
        <f t="shared" si="14"/>
        <v>2.000 a 3.999</v>
      </c>
    </row>
    <row r="314" spans="1:22" ht="15.75" x14ac:dyDescent="0.25">
      <c r="A314" s="58">
        <v>154043</v>
      </c>
      <c r="B314" s="53" t="s">
        <v>9801</v>
      </c>
      <c r="C314" s="89" t="s">
        <v>10204</v>
      </c>
      <c r="D314" s="87">
        <v>9611589000139</v>
      </c>
      <c r="E314" s="51" t="s">
        <v>10205</v>
      </c>
      <c r="F314" s="64">
        <v>9902879632</v>
      </c>
      <c r="G314" s="91" t="s">
        <v>10402</v>
      </c>
      <c r="H314" s="53" t="s">
        <v>99</v>
      </c>
      <c r="I314" s="53" t="s">
        <v>10231</v>
      </c>
      <c r="J314" s="51" t="s">
        <v>9724</v>
      </c>
      <c r="K314" s="88">
        <v>2321.77</v>
      </c>
      <c r="L314" s="88">
        <v>4974.22</v>
      </c>
      <c r="M314" s="55" t="s">
        <v>10208</v>
      </c>
      <c r="N314" s="72" t="s">
        <v>9766</v>
      </c>
      <c r="O314" s="51" t="s">
        <v>9722</v>
      </c>
      <c r="P314" s="56">
        <v>33530</v>
      </c>
      <c r="Q314" s="73" t="s">
        <v>225</v>
      </c>
      <c r="R314" s="90" t="s">
        <v>99</v>
      </c>
      <c r="S314" s="57">
        <v>44896</v>
      </c>
      <c r="T314">
        <f t="shared" si="12"/>
        <v>31</v>
      </c>
      <c r="U314" t="str">
        <f t="shared" si="13"/>
        <v>29-33</v>
      </c>
      <c r="V314" t="str">
        <f t="shared" si="14"/>
        <v>2.000 a 3.999</v>
      </c>
    </row>
    <row r="315" spans="1:22" ht="15.75" x14ac:dyDescent="0.25">
      <c r="A315" s="58">
        <v>154043</v>
      </c>
      <c r="B315" s="53" t="s">
        <v>9801</v>
      </c>
      <c r="C315" s="89" t="s">
        <v>10204</v>
      </c>
      <c r="D315" s="87">
        <v>9611589000139</v>
      </c>
      <c r="E315" s="51" t="s">
        <v>10205</v>
      </c>
      <c r="F315" s="64" t="s">
        <v>10403</v>
      </c>
      <c r="G315" s="91" t="s">
        <v>10404</v>
      </c>
      <c r="H315" s="53" t="s">
        <v>99</v>
      </c>
      <c r="I315" s="53" t="s">
        <v>10231</v>
      </c>
      <c r="J315" s="51" t="s">
        <v>9724</v>
      </c>
      <c r="K315" s="88">
        <v>2321.77</v>
      </c>
      <c r="L315" s="88">
        <v>4974.22</v>
      </c>
      <c r="M315" s="55" t="s">
        <v>10208</v>
      </c>
      <c r="N315" s="72" t="s">
        <v>9765</v>
      </c>
      <c r="O315" s="51" t="s">
        <v>9722</v>
      </c>
      <c r="P315" s="56">
        <v>26664</v>
      </c>
      <c r="Q315" s="57" t="s">
        <v>211</v>
      </c>
      <c r="R315" s="90" t="s">
        <v>99</v>
      </c>
      <c r="S315" s="57">
        <v>43412</v>
      </c>
      <c r="T315">
        <f t="shared" si="12"/>
        <v>50</v>
      </c>
      <c r="U315" t="str">
        <f t="shared" si="13"/>
        <v>49-53</v>
      </c>
      <c r="V315" t="str">
        <f t="shared" si="14"/>
        <v>2.000 a 3.999</v>
      </c>
    </row>
    <row r="316" spans="1:22" ht="15.75" x14ac:dyDescent="0.25">
      <c r="A316" s="58">
        <v>154043</v>
      </c>
      <c r="B316" s="53" t="s">
        <v>9801</v>
      </c>
      <c r="C316" s="89" t="s">
        <v>10204</v>
      </c>
      <c r="D316" s="87">
        <v>9611589000139</v>
      </c>
      <c r="E316" s="51" t="s">
        <v>10205</v>
      </c>
      <c r="F316" s="64" t="s">
        <v>10405</v>
      </c>
      <c r="G316" s="91" t="s">
        <v>10406</v>
      </c>
      <c r="H316" s="53" t="s">
        <v>99</v>
      </c>
      <c r="I316" s="53" t="s">
        <v>10207</v>
      </c>
      <c r="J316" s="51" t="s">
        <v>9724</v>
      </c>
      <c r="K316" s="88">
        <v>2110.6999999999998</v>
      </c>
      <c r="L316" s="88">
        <v>4544.34</v>
      </c>
      <c r="M316" s="55" t="s">
        <v>10208</v>
      </c>
      <c r="N316" s="72" t="s">
        <v>9765</v>
      </c>
      <c r="O316" s="51" t="s">
        <v>9722</v>
      </c>
      <c r="P316" s="56">
        <v>32743</v>
      </c>
      <c r="Q316" s="57" t="s">
        <v>211</v>
      </c>
      <c r="R316" s="90" t="s">
        <v>99</v>
      </c>
      <c r="S316" s="57">
        <v>43412</v>
      </c>
      <c r="T316">
        <f t="shared" si="12"/>
        <v>33</v>
      </c>
      <c r="U316" t="str">
        <f t="shared" si="13"/>
        <v>29-33</v>
      </c>
      <c r="V316" t="str">
        <f t="shared" si="14"/>
        <v>2.000 a 3.999</v>
      </c>
    </row>
    <row r="317" spans="1:22" ht="15.75" x14ac:dyDescent="0.25">
      <c r="A317" s="58">
        <v>154043</v>
      </c>
      <c r="B317" s="53" t="s">
        <v>9801</v>
      </c>
      <c r="C317" s="89" t="s">
        <v>10204</v>
      </c>
      <c r="D317" s="87">
        <v>9611589000139</v>
      </c>
      <c r="E317" s="51" t="s">
        <v>10205</v>
      </c>
      <c r="F317" s="64">
        <v>69449236100</v>
      </c>
      <c r="G317" s="91" t="s">
        <v>10407</v>
      </c>
      <c r="H317" s="53" t="s">
        <v>99</v>
      </c>
      <c r="I317" s="53" t="s">
        <v>10207</v>
      </c>
      <c r="J317" s="51" t="s">
        <v>9724</v>
      </c>
      <c r="K317" s="88">
        <v>2110.6999999999998</v>
      </c>
      <c r="L317" s="88">
        <v>4544.34</v>
      </c>
      <c r="M317" s="55" t="s">
        <v>10208</v>
      </c>
      <c r="N317" s="72" t="s">
        <v>9765</v>
      </c>
      <c r="O317" s="53" t="s">
        <v>9721</v>
      </c>
      <c r="P317" s="56">
        <v>29458</v>
      </c>
      <c r="Q317" s="73" t="s">
        <v>225</v>
      </c>
      <c r="R317" s="90" t="s">
        <v>99</v>
      </c>
      <c r="S317" s="57">
        <v>44204</v>
      </c>
      <c r="T317">
        <f t="shared" si="12"/>
        <v>42</v>
      </c>
      <c r="U317" t="str">
        <f t="shared" si="13"/>
        <v>39-43</v>
      </c>
      <c r="V317" t="str">
        <f t="shared" si="14"/>
        <v>2.000 a 3.999</v>
      </c>
    </row>
    <row r="318" spans="1:22" ht="15.75" x14ac:dyDescent="0.25">
      <c r="A318" s="58">
        <v>154043</v>
      </c>
      <c r="B318" s="53" t="s">
        <v>9801</v>
      </c>
      <c r="C318" s="89" t="s">
        <v>10204</v>
      </c>
      <c r="D318" s="87">
        <v>9611589000139</v>
      </c>
      <c r="E318" s="51" t="s">
        <v>10205</v>
      </c>
      <c r="F318" s="64" t="s">
        <v>10408</v>
      </c>
      <c r="G318" s="91" t="s">
        <v>10409</v>
      </c>
      <c r="H318" s="53" t="s">
        <v>99</v>
      </c>
      <c r="I318" s="53" t="s">
        <v>10207</v>
      </c>
      <c r="J318" s="51" t="s">
        <v>9724</v>
      </c>
      <c r="K318" s="88">
        <v>1941.45</v>
      </c>
      <c r="L318" s="88">
        <v>4544.34</v>
      </c>
      <c r="M318" s="55" t="s">
        <v>10208</v>
      </c>
      <c r="N318" s="72" t="s">
        <v>9766</v>
      </c>
      <c r="O318" s="53" t="s">
        <v>9721</v>
      </c>
      <c r="P318" s="56">
        <v>33082</v>
      </c>
      <c r="Q318" s="73" t="s">
        <v>225</v>
      </c>
      <c r="R318" s="90" t="s">
        <v>99</v>
      </c>
      <c r="S318" s="57">
        <v>43412</v>
      </c>
      <c r="T318">
        <f t="shared" si="12"/>
        <v>32</v>
      </c>
      <c r="U318" t="str">
        <f t="shared" si="13"/>
        <v>29-33</v>
      </c>
      <c r="V318" t="str">
        <f t="shared" si="14"/>
        <v>até 1.999</v>
      </c>
    </row>
    <row r="319" spans="1:22" ht="15.75" x14ac:dyDescent="0.25">
      <c r="A319" s="58">
        <v>154043</v>
      </c>
      <c r="B319" s="53" t="s">
        <v>9801</v>
      </c>
      <c r="C319" s="89" t="s">
        <v>10204</v>
      </c>
      <c r="D319" s="87">
        <v>9611589000139</v>
      </c>
      <c r="E319" s="51" t="s">
        <v>10205</v>
      </c>
      <c r="F319" s="64" t="s">
        <v>10410</v>
      </c>
      <c r="G319" s="91" t="s">
        <v>10411</v>
      </c>
      <c r="H319" s="53" t="s">
        <v>99</v>
      </c>
      <c r="I319" s="53" t="s">
        <v>10231</v>
      </c>
      <c r="J319" s="51" t="s">
        <v>9724</v>
      </c>
      <c r="K319" s="88">
        <v>2321.77</v>
      </c>
      <c r="L319" s="88">
        <v>4974.22</v>
      </c>
      <c r="M319" s="55" t="s">
        <v>10208</v>
      </c>
      <c r="N319" s="72" t="s">
        <v>9765</v>
      </c>
      <c r="O319" s="53" t="s">
        <v>9721</v>
      </c>
      <c r="P319" s="56">
        <v>28457</v>
      </c>
      <c r="Q319" s="73" t="s">
        <v>225</v>
      </c>
      <c r="R319" s="90" t="s">
        <v>99</v>
      </c>
      <c r="S319" s="57">
        <v>43416</v>
      </c>
      <c r="T319">
        <f t="shared" si="12"/>
        <v>45</v>
      </c>
      <c r="U319" t="str">
        <f t="shared" si="13"/>
        <v>44-48</v>
      </c>
      <c r="V319" t="str">
        <f t="shared" si="14"/>
        <v>2.000 a 3.999</v>
      </c>
    </row>
    <row r="320" spans="1:22" ht="15.75" x14ac:dyDescent="0.25">
      <c r="A320" s="58">
        <v>154043</v>
      </c>
      <c r="B320" s="53" t="s">
        <v>9801</v>
      </c>
      <c r="C320" s="89" t="s">
        <v>10204</v>
      </c>
      <c r="D320" s="87">
        <v>9611589000139</v>
      </c>
      <c r="E320" s="51" t="s">
        <v>10205</v>
      </c>
      <c r="F320" s="64">
        <v>57404445604</v>
      </c>
      <c r="G320" s="91" t="s">
        <v>10412</v>
      </c>
      <c r="H320" s="53" t="s">
        <v>99</v>
      </c>
      <c r="I320" s="53" t="s">
        <v>10207</v>
      </c>
      <c r="J320" s="51" t="s">
        <v>9724</v>
      </c>
      <c r="K320" s="88">
        <v>2110.6999999999998</v>
      </c>
      <c r="L320" s="88">
        <v>4544.34</v>
      </c>
      <c r="M320" s="55" t="s">
        <v>10208</v>
      </c>
      <c r="N320" s="72" t="s">
        <v>9765</v>
      </c>
      <c r="O320" s="53" t="s">
        <v>9721</v>
      </c>
      <c r="P320" s="56">
        <v>23452</v>
      </c>
      <c r="Q320" s="57" t="s">
        <v>335</v>
      </c>
      <c r="R320" s="90" t="s">
        <v>99</v>
      </c>
      <c r="S320" s="57">
        <v>44410</v>
      </c>
      <c r="T320">
        <f t="shared" si="12"/>
        <v>58</v>
      </c>
      <c r="U320" t="str">
        <f t="shared" si="13"/>
        <v>54-58</v>
      </c>
      <c r="V320" t="str">
        <f t="shared" si="14"/>
        <v>2.000 a 3.999</v>
      </c>
    </row>
    <row r="321" spans="1:22" ht="15.75" x14ac:dyDescent="0.25">
      <c r="A321" s="58">
        <v>154043</v>
      </c>
      <c r="B321" s="53" t="s">
        <v>9801</v>
      </c>
      <c r="C321" s="89" t="s">
        <v>10204</v>
      </c>
      <c r="D321" s="87">
        <v>9611589000139</v>
      </c>
      <c r="E321" s="51" t="s">
        <v>10205</v>
      </c>
      <c r="F321" s="64" t="s">
        <v>10413</v>
      </c>
      <c r="G321" s="91" t="s">
        <v>10414</v>
      </c>
      <c r="H321" s="53" t="s">
        <v>99</v>
      </c>
      <c r="I321" s="53" t="s">
        <v>10207</v>
      </c>
      <c r="J321" s="51" t="s">
        <v>9724</v>
      </c>
      <c r="K321" s="88">
        <v>2110.6999999999998</v>
      </c>
      <c r="L321" s="88">
        <v>4544.34</v>
      </c>
      <c r="M321" s="55" t="s">
        <v>10208</v>
      </c>
      <c r="N321" s="72" t="s">
        <v>9766</v>
      </c>
      <c r="O321" s="53" t="s">
        <v>9721</v>
      </c>
      <c r="P321" s="56">
        <v>25150</v>
      </c>
      <c r="Q321" s="73" t="s">
        <v>225</v>
      </c>
      <c r="R321" s="90" t="s">
        <v>99</v>
      </c>
      <c r="S321" s="57">
        <v>43416</v>
      </c>
      <c r="T321">
        <f t="shared" si="12"/>
        <v>54</v>
      </c>
      <c r="U321" t="str">
        <f t="shared" si="13"/>
        <v>54-58</v>
      </c>
      <c r="V321" t="str">
        <f t="shared" si="14"/>
        <v>2.000 a 3.999</v>
      </c>
    </row>
    <row r="322" spans="1:22" ht="15.75" x14ac:dyDescent="0.25">
      <c r="A322" s="58">
        <v>154043</v>
      </c>
      <c r="B322" s="53" t="s">
        <v>9801</v>
      </c>
      <c r="C322" s="89" t="s">
        <v>10204</v>
      </c>
      <c r="D322" s="87">
        <v>9611589000139</v>
      </c>
      <c r="E322" s="51" t="s">
        <v>10205</v>
      </c>
      <c r="F322" s="64" t="s">
        <v>10415</v>
      </c>
      <c r="G322" s="91" t="s">
        <v>10416</v>
      </c>
      <c r="H322" s="53" t="s">
        <v>99</v>
      </c>
      <c r="I322" s="53" t="s">
        <v>10207</v>
      </c>
      <c r="J322" s="51" t="s">
        <v>9724</v>
      </c>
      <c r="K322" s="88">
        <v>1941.45</v>
      </c>
      <c r="L322" s="88">
        <v>4544.34</v>
      </c>
      <c r="M322" s="55" t="s">
        <v>10208</v>
      </c>
      <c r="N322" s="72" t="s">
        <v>9766</v>
      </c>
      <c r="O322" s="53" t="s">
        <v>9721</v>
      </c>
      <c r="P322" s="56">
        <v>35524</v>
      </c>
      <c r="Q322" s="73" t="s">
        <v>225</v>
      </c>
      <c r="R322" s="90" t="s">
        <v>99</v>
      </c>
      <c r="S322" s="57">
        <v>43412</v>
      </c>
      <c r="T322">
        <f t="shared" si="12"/>
        <v>25</v>
      </c>
      <c r="U322" t="str">
        <f t="shared" si="13"/>
        <v>24-28</v>
      </c>
      <c r="V322" t="str">
        <f t="shared" si="14"/>
        <v>até 1.999</v>
      </c>
    </row>
    <row r="323" spans="1:22" ht="15.75" x14ac:dyDescent="0.25">
      <c r="A323" s="58">
        <v>154043</v>
      </c>
      <c r="B323" s="53" t="s">
        <v>9801</v>
      </c>
      <c r="C323" s="89" t="s">
        <v>10204</v>
      </c>
      <c r="D323" s="87">
        <v>9611589000139</v>
      </c>
      <c r="E323" s="51" t="s">
        <v>10205</v>
      </c>
      <c r="F323" s="64" t="s">
        <v>10417</v>
      </c>
      <c r="G323" s="91" t="s">
        <v>10418</v>
      </c>
      <c r="H323" s="53" t="s">
        <v>99</v>
      </c>
      <c r="I323" s="53" t="s">
        <v>10207</v>
      </c>
      <c r="J323" s="51" t="s">
        <v>9724</v>
      </c>
      <c r="K323" s="88">
        <v>2110.6999999999998</v>
      </c>
      <c r="L323" s="88">
        <v>4544.34</v>
      </c>
      <c r="M323" s="55" t="s">
        <v>10208</v>
      </c>
      <c r="N323" s="72" t="s">
        <v>9766</v>
      </c>
      <c r="O323" s="53" t="s">
        <v>9721</v>
      </c>
      <c r="P323" s="56">
        <v>33764</v>
      </c>
      <c r="Q323" s="73" t="s">
        <v>225</v>
      </c>
      <c r="R323" s="90" t="s">
        <v>99</v>
      </c>
      <c r="S323" s="57">
        <v>44630</v>
      </c>
      <c r="T323">
        <f t="shared" ref="T323:T386" si="15">(YEAR($X$3))-YEAR(P323)</f>
        <v>30</v>
      </c>
      <c r="U323" t="str">
        <f t="shared" ref="U323:U386" si="16">VLOOKUP(T323,$Z$3:$AA$14,2,1)</f>
        <v>29-33</v>
      </c>
      <c r="V323" t="str">
        <f t="shared" ref="V323:V386" si="17">VLOOKUP(K323,$AB$3:$AC$13,2,1)</f>
        <v>2.000 a 3.999</v>
      </c>
    </row>
    <row r="324" spans="1:22" ht="15.75" x14ac:dyDescent="0.25">
      <c r="A324" s="58">
        <v>154043</v>
      </c>
      <c r="B324" s="53" t="s">
        <v>9801</v>
      </c>
      <c r="C324" s="89" t="s">
        <v>10204</v>
      </c>
      <c r="D324" s="87">
        <v>9611589000139</v>
      </c>
      <c r="E324" s="51" t="s">
        <v>10205</v>
      </c>
      <c r="F324" s="64" t="s">
        <v>10419</v>
      </c>
      <c r="G324" s="91" t="s">
        <v>10420</v>
      </c>
      <c r="H324" s="53" t="s">
        <v>99</v>
      </c>
      <c r="I324" s="53" t="s">
        <v>10207</v>
      </c>
      <c r="J324" s="51" t="s">
        <v>9724</v>
      </c>
      <c r="K324" s="88">
        <v>2110.6999999999998</v>
      </c>
      <c r="L324" s="88">
        <v>4544.34</v>
      </c>
      <c r="M324" s="55" t="s">
        <v>10208</v>
      </c>
      <c r="N324" s="72" t="s">
        <v>9766</v>
      </c>
      <c r="O324" s="53" t="s">
        <v>9721</v>
      </c>
      <c r="P324" s="56">
        <v>32665</v>
      </c>
      <c r="Q324" s="57" t="s">
        <v>335</v>
      </c>
      <c r="R324" s="90" t="s">
        <v>99</v>
      </c>
      <c r="S324" s="57">
        <v>44581</v>
      </c>
      <c r="T324">
        <f t="shared" si="15"/>
        <v>33</v>
      </c>
      <c r="U324" t="str">
        <f t="shared" si="16"/>
        <v>29-33</v>
      </c>
      <c r="V324" t="str">
        <f t="shared" si="17"/>
        <v>2.000 a 3.999</v>
      </c>
    </row>
    <row r="325" spans="1:22" ht="15.75" x14ac:dyDescent="0.25">
      <c r="A325" s="58">
        <v>154043</v>
      </c>
      <c r="B325" s="53" t="s">
        <v>9801</v>
      </c>
      <c r="C325" s="89" t="s">
        <v>10204</v>
      </c>
      <c r="D325" s="87">
        <v>9611589000139</v>
      </c>
      <c r="E325" s="51" t="s">
        <v>10205</v>
      </c>
      <c r="F325" s="64" t="s">
        <v>10421</v>
      </c>
      <c r="G325" s="91" t="s">
        <v>10422</v>
      </c>
      <c r="H325" s="53" t="s">
        <v>99</v>
      </c>
      <c r="I325" s="53" t="s">
        <v>10207</v>
      </c>
      <c r="J325" s="51" t="s">
        <v>9724</v>
      </c>
      <c r="K325" s="88">
        <v>2110.6999999999998</v>
      </c>
      <c r="L325" s="88">
        <v>4544.34</v>
      </c>
      <c r="M325" s="55" t="s">
        <v>10208</v>
      </c>
      <c r="N325" s="72" t="s">
        <v>9766</v>
      </c>
      <c r="O325" s="53" t="s">
        <v>9721</v>
      </c>
      <c r="P325" s="56">
        <v>29957</v>
      </c>
      <c r="Q325" s="73" t="s">
        <v>225</v>
      </c>
      <c r="R325" s="90" t="s">
        <v>99</v>
      </c>
      <c r="S325" s="57">
        <v>43412</v>
      </c>
      <c r="T325">
        <f t="shared" si="15"/>
        <v>40</v>
      </c>
      <c r="U325" t="str">
        <f t="shared" si="16"/>
        <v>39-43</v>
      </c>
      <c r="V325" t="str">
        <f t="shared" si="17"/>
        <v>2.000 a 3.999</v>
      </c>
    </row>
    <row r="326" spans="1:22" ht="15.75" x14ac:dyDescent="0.25">
      <c r="A326" s="58">
        <v>154043</v>
      </c>
      <c r="B326" s="53" t="s">
        <v>9801</v>
      </c>
      <c r="C326" s="89" t="s">
        <v>10204</v>
      </c>
      <c r="D326" s="87">
        <v>9611589000139</v>
      </c>
      <c r="E326" s="51" t="s">
        <v>10205</v>
      </c>
      <c r="F326" s="64" t="s">
        <v>10423</v>
      </c>
      <c r="G326" s="91" t="s">
        <v>10424</v>
      </c>
      <c r="H326" s="53" t="s">
        <v>99</v>
      </c>
      <c r="I326" s="53" t="s">
        <v>10207</v>
      </c>
      <c r="J326" s="51" t="s">
        <v>9724</v>
      </c>
      <c r="K326" s="88">
        <v>2110.6999999999998</v>
      </c>
      <c r="L326" s="88">
        <v>4544.34</v>
      </c>
      <c r="M326" s="55" t="s">
        <v>10208</v>
      </c>
      <c r="N326" s="72" t="s">
        <v>9765</v>
      </c>
      <c r="O326" s="53" t="s">
        <v>9721</v>
      </c>
      <c r="P326" s="56">
        <v>35899</v>
      </c>
      <c r="Q326" s="73" t="s">
        <v>225</v>
      </c>
      <c r="R326" s="90" t="s">
        <v>99</v>
      </c>
      <c r="S326" s="57">
        <v>44588</v>
      </c>
      <c r="T326">
        <f t="shared" si="15"/>
        <v>24</v>
      </c>
      <c r="U326" t="str">
        <f t="shared" si="16"/>
        <v>24-28</v>
      </c>
      <c r="V326" t="str">
        <f t="shared" si="17"/>
        <v>2.000 a 3.999</v>
      </c>
    </row>
    <row r="327" spans="1:22" ht="15.75" x14ac:dyDescent="0.25">
      <c r="A327" s="58">
        <v>154043</v>
      </c>
      <c r="B327" s="53" t="s">
        <v>9801</v>
      </c>
      <c r="C327" s="89" t="s">
        <v>10204</v>
      </c>
      <c r="D327" s="87">
        <v>9611589000139</v>
      </c>
      <c r="E327" s="51" t="s">
        <v>10205</v>
      </c>
      <c r="F327" s="64">
        <v>11785174622</v>
      </c>
      <c r="G327" s="91" t="s">
        <v>10425</v>
      </c>
      <c r="H327" s="53" t="s">
        <v>99</v>
      </c>
      <c r="I327" s="53" t="s">
        <v>10231</v>
      </c>
      <c r="J327" s="51" t="s">
        <v>9724</v>
      </c>
      <c r="K327" s="88">
        <v>2321.77</v>
      </c>
      <c r="L327" s="88">
        <v>4974.22</v>
      </c>
      <c r="M327" s="55" t="s">
        <v>10208</v>
      </c>
      <c r="N327" s="55" t="s">
        <v>230</v>
      </c>
      <c r="O327" s="51" t="s">
        <v>9722</v>
      </c>
      <c r="P327" s="56">
        <v>35030</v>
      </c>
      <c r="Q327" s="73" t="s">
        <v>225</v>
      </c>
      <c r="R327" s="90" t="s">
        <v>99</v>
      </c>
      <c r="S327" s="57">
        <v>44392</v>
      </c>
      <c r="T327">
        <f t="shared" si="15"/>
        <v>27</v>
      </c>
      <c r="U327" t="str">
        <f t="shared" si="16"/>
        <v>24-28</v>
      </c>
      <c r="V327" t="str">
        <f t="shared" si="17"/>
        <v>2.000 a 3.999</v>
      </c>
    </row>
    <row r="328" spans="1:22" ht="15.75" x14ac:dyDescent="0.25">
      <c r="A328" s="58">
        <v>154043</v>
      </c>
      <c r="B328" s="53" t="s">
        <v>9801</v>
      </c>
      <c r="C328" s="89" t="s">
        <v>10204</v>
      </c>
      <c r="D328" s="87">
        <v>9611589000139</v>
      </c>
      <c r="E328" s="51" t="s">
        <v>10205</v>
      </c>
      <c r="F328" s="64" t="s">
        <v>10426</v>
      </c>
      <c r="G328" s="91" t="s">
        <v>10427</v>
      </c>
      <c r="H328" s="53" t="s">
        <v>99</v>
      </c>
      <c r="I328" s="53" t="s">
        <v>10207</v>
      </c>
      <c r="J328" s="51" t="s">
        <v>9724</v>
      </c>
      <c r="K328" s="88">
        <v>2110.6999999999998</v>
      </c>
      <c r="L328" s="88">
        <v>4544.34</v>
      </c>
      <c r="M328" s="55" t="s">
        <v>10208</v>
      </c>
      <c r="N328" s="72" t="s">
        <v>9765</v>
      </c>
      <c r="O328" s="51" t="s">
        <v>9722</v>
      </c>
      <c r="P328" s="56">
        <v>33030</v>
      </c>
      <c r="Q328" s="73" t="s">
        <v>225</v>
      </c>
      <c r="R328" s="90" t="s">
        <v>99</v>
      </c>
      <c r="S328" s="57">
        <v>43412</v>
      </c>
      <c r="T328">
        <f t="shared" si="15"/>
        <v>32</v>
      </c>
      <c r="U328" t="str">
        <f t="shared" si="16"/>
        <v>29-33</v>
      </c>
      <c r="V328" t="str">
        <f t="shared" si="17"/>
        <v>2.000 a 3.999</v>
      </c>
    </row>
    <row r="329" spans="1:22" ht="15.75" x14ac:dyDescent="0.25">
      <c r="A329" s="58">
        <v>154043</v>
      </c>
      <c r="B329" s="53" t="s">
        <v>9801</v>
      </c>
      <c r="C329" s="89" t="s">
        <v>10204</v>
      </c>
      <c r="D329" s="87">
        <v>9611589000139</v>
      </c>
      <c r="E329" s="51" t="s">
        <v>10205</v>
      </c>
      <c r="F329" s="64">
        <v>10684975645</v>
      </c>
      <c r="G329" s="91" t="s">
        <v>10428</v>
      </c>
      <c r="H329" s="53" t="s">
        <v>99</v>
      </c>
      <c r="I329" s="53" t="s">
        <v>10207</v>
      </c>
      <c r="J329" s="51" t="s">
        <v>9724</v>
      </c>
      <c r="K329" s="88">
        <v>2110.6999999999998</v>
      </c>
      <c r="L329" s="88">
        <v>4544.34</v>
      </c>
      <c r="M329" s="55" t="s">
        <v>10208</v>
      </c>
      <c r="N329" s="72" t="s">
        <v>9765</v>
      </c>
      <c r="O329" s="53" t="s">
        <v>9721</v>
      </c>
      <c r="P329" s="56">
        <v>32999</v>
      </c>
      <c r="Q329" s="73" t="s">
        <v>225</v>
      </c>
      <c r="R329" s="90" t="s">
        <v>99</v>
      </c>
      <c r="S329" s="57">
        <v>44140</v>
      </c>
      <c r="T329">
        <f t="shared" si="15"/>
        <v>32</v>
      </c>
      <c r="U329" t="str">
        <f t="shared" si="16"/>
        <v>29-33</v>
      </c>
      <c r="V329" t="str">
        <f t="shared" si="17"/>
        <v>2.000 a 3.999</v>
      </c>
    </row>
    <row r="330" spans="1:22" ht="15.75" x14ac:dyDescent="0.25">
      <c r="A330" s="58">
        <v>154043</v>
      </c>
      <c r="B330" s="53" t="s">
        <v>9801</v>
      </c>
      <c r="C330" s="89" t="s">
        <v>10204</v>
      </c>
      <c r="D330" s="87">
        <v>9611589000139</v>
      </c>
      <c r="E330" s="51" t="s">
        <v>10205</v>
      </c>
      <c r="F330" s="64" t="s">
        <v>10429</v>
      </c>
      <c r="G330" s="91" t="s">
        <v>10430</v>
      </c>
      <c r="H330" s="53" t="s">
        <v>99</v>
      </c>
      <c r="I330" s="53" t="s">
        <v>10207</v>
      </c>
      <c r="J330" s="51" t="s">
        <v>9724</v>
      </c>
      <c r="K330" s="88">
        <v>1941.45</v>
      </c>
      <c r="L330" s="88">
        <v>4544.34</v>
      </c>
      <c r="M330" s="55" t="s">
        <v>10208</v>
      </c>
      <c r="N330" s="72" t="s">
        <v>9766</v>
      </c>
      <c r="O330" s="53" t="s">
        <v>9721</v>
      </c>
      <c r="P330" s="56">
        <v>29630</v>
      </c>
      <c r="Q330" s="73" t="s">
        <v>225</v>
      </c>
      <c r="R330" s="90" t="s">
        <v>99</v>
      </c>
      <c r="S330" s="57">
        <v>43556</v>
      </c>
      <c r="T330">
        <f t="shared" si="15"/>
        <v>41</v>
      </c>
      <c r="U330" t="str">
        <f t="shared" si="16"/>
        <v>39-43</v>
      </c>
      <c r="V330" t="str">
        <f t="shared" si="17"/>
        <v>até 1.999</v>
      </c>
    </row>
    <row r="331" spans="1:22" ht="15.75" x14ac:dyDescent="0.25">
      <c r="A331" s="58">
        <v>154043</v>
      </c>
      <c r="B331" s="53" t="s">
        <v>9801</v>
      </c>
      <c r="C331" s="89" t="s">
        <v>10204</v>
      </c>
      <c r="D331" s="87">
        <v>9611589000139</v>
      </c>
      <c r="E331" s="51" t="s">
        <v>10205</v>
      </c>
      <c r="F331" s="64">
        <v>7485585606</v>
      </c>
      <c r="G331" s="91" t="s">
        <v>10431</v>
      </c>
      <c r="H331" s="53" t="s">
        <v>99</v>
      </c>
      <c r="I331" s="53" t="s">
        <v>10231</v>
      </c>
      <c r="J331" s="51" t="s">
        <v>9724</v>
      </c>
      <c r="K331" s="88">
        <v>2321.77</v>
      </c>
      <c r="L331" s="88">
        <v>4974.22</v>
      </c>
      <c r="M331" s="55" t="s">
        <v>10208</v>
      </c>
      <c r="N331" s="72" t="s">
        <v>9766</v>
      </c>
      <c r="O331" s="53" t="s">
        <v>9721</v>
      </c>
      <c r="P331" s="56">
        <v>32295</v>
      </c>
      <c r="Q331" s="73" t="s">
        <v>225</v>
      </c>
      <c r="R331" s="90" t="s">
        <v>99</v>
      </c>
      <c r="S331" s="57">
        <v>44348</v>
      </c>
      <c r="T331">
        <f t="shared" si="15"/>
        <v>34</v>
      </c>
      <c r="U331" t="str">
        <f t="shared" si="16"/>
        <v>34-38</v>
      </c>
      <c r="V331" t="str">
        <f t="shared" si="17"/>
        <v>2.000 a 3.999</v>
      </c>
    </row>
    <row r="332" spans="1:22" ht="15.75" x14ac:dyDescent="0.25">
      <c r="A332" s="58">
        <v>154043</v>
      </c>
      <c r="B332" s="53" t="s">
        <v>9801</v>
      </c>
      <c r="C332" s="89" t="s">
        <v>10204</v>
      </c>
      <c r="D332" s="87">
        <v>9611589000139</v>
      </c>
      <c r="E332" s="51" t="s">
        <v>10205</v>
      </c>
      <c r="F332" s="64" t="s">
        <v>10432</v>
      </c>
      <c r="G332" s="91" t="s">
        <v>10433</v>
      </c>
      <c r="H332" s="53" t="s">
        <v>99</v>
      </c>
      <c r="I332" s="53" t="s">
        <v>10207</v>
      </c>
      <c r="J332" s="51" t="s">
        <v>9724</v>
      </c>
      <c r="K332" s="88">
        <v>2110.6999999999998</v>
      </c>
      <c r="L332" s="88">
        <v>4544.34</v>
      </c>
      <c r="M332" s="55" t="s">
        <v>10208</v>
      </c>
      <c r="N332" s="72" t="s">
        <v>9765</v>
      </c>
      <c r="O332" s="53" t="s">
        <v>9721</v>
      </c>
      <c r="P332" s="56">
        <v>25610</v>
      </c>
      <c r="Q332" s="57" t="s">
        <v>211</v>
      </c>
      <c r="R332" s="90" t="s">
        <v>99</v>
      </c>
      <c r="S332" s="57">
        <v>43416</v>
      </c>
      <c r="T332">
        <f t="shared" si="15"/>
        <v>52</v>
      </c>
      <c r="U332" t="str">
        <f t="shared" si="16"/>
        <v>49-53</v>
      </c>
      <c r="V332" t="str">
        <f t="shared" si="17"/>
        <v>2.000 a 3.999</v>
      </c>
    </row>
    <row r="333" spans="1:22" ht="15.75" x14ac:dyDescent="0.25">
      <c r="A333" s="58">
        <v>154043</v>
      </c>
      <c r="B333" s="53" t="s">
        <v>9801</v>
      </c>
      <c r="C333" s="89" t="s">
        <v>10204</v>
      </c>
      <c r="D333" s="87">
        <v>9611589000139</v>
      </c>
      <c r="E333" s="51" t="s">
        <v>10205</v>
      </c>
      <c r="F333" s="64">
        <v>10011605685</v>
      </c>
      <c r="G333" s="91" t="s">
        <v>10434</v>
      </c>
      <c r="H333" s="53" t="s">
        <v>99</v>
      </c>
      <c r="I333" s="53" t="s">
        <v>10207</v>
      </c>
      <c r="J333" s="51" t="s">
        <v>9724</v>
      </c>
      <c r="K333" s="88">
        <v>2110.6999999999998</v>
      </c>
      <c r="L333" s="88">
        <v>4544.34</v>
      </c>
      <c r="M333" s="55" t="s">
        <v>10208</v>
      </c>
      <c r="N333" s="72" t="s">
        <v>9765</v>
      </c>
      <c r="O333" s="51" t="s">
        <v>9722</v>
      </c>
      <c r="P333" s="56">
        <v>33539</v>
      </c>
      <c r="Q333" s="73" t="s">
        <v>225</v>
      </c>
      <c r="R333" s="90" t="s">
        <v>99</v>
      </c>
      <c r="S333" s="57">
        <v>44523</v>
      </c>
      <c r="T333">
        <f t="shared" si="15"/>
        <v>31</v>
      </c>
      <c r="U333" t="str">
        <f t="shared" si="16"/>
        <v>29-33</v>
      </c>
      <c r="V333" t="str">
        <f t="shared" si="17"/>
        <v>2.000 a 3.999</v>
      </c>
    </row>
    <row r="334" spans="1:22" ht="15.75" x14ac:dyDescent="0.25">
      <c r="A334" s="58">
        <v>154043</v>
      </c>
      <c r="B334" s="53" t="s">
        <v>9801</v>
      </c>
      <c r="C334" s="89" t="s">
        <v>10204</v>
      </c>
      <c r="D334" s="87">
        <v>9611589000139</v>
      </c>
      <c r="E334" s="51" t="s">
        <v>10205</v>
      </c>
      <c r="F334" s="64">
        <v>8288338690</v>
      </c>
      <c r="G334" s="91" t="s">
        <v>10435</v>
      </c>
      <c r="H334" s="53" t="s">
        <v>99</v>
      </c>
      <c r="I334" s="53" t="s">
        <v>10207</v>
      </c>
      <c r="J334" s="51" t="s">
        <v>9724</v>
      </c>
      <c r="K334" s="88">
        <v>2110.6999999999998</v>
      </c>
      <c r="L334" s="88">
        <v>4544.34</v>
      </c>
      <c r="M334" s="55" t="s">
        <v>10208</v>
      </c>
      <c r="N334" s="72" t="s">
        <v>263</v>
      </c>
      <c r="O334" s="53" t="s">
        <v>9721</v>
      </c>
      <c r="P334" s="56">
        <v>31833</v>
      </c>
      <c r="Q334" s="73" t="s">
        <v>225</v>
      </c>
      <c r="R334" s="90" t="s">
        <v>99</v>
      </c>
      <c r="S334" s="57">
        <v>44477</v>
      </c>
      <c r="T334">
        <f t="shared" si="15"/>
        <v>35</v>
      </c>
      <c r="U334" t="str">
        <f t="shared" si="16"/>
        <v>34-38</v>
      </c>
      <c r="V334" t="str">
        <f t="shared" si="17"/>
        <v>2.000 a 3.999</v>
      </c>
    </row>
    <row r="335" spans="1:22" ht="15.75" x14ac:dyDescent="0.25">
      <c r="A335" s="58">
        <v>154043</v>
      </c>
      <c r="B335" s="53" t="s">
        <v>9801</v>
      </c>
      <c r="C335" s="89" t="s">
        <v>10204</v>
      </c>
      <c r="D335" s="87">
        <v>9611589000139</v>
      </c>
      <c r="E335" s="51" t="s">
        <v>10205</v>
      </c>
      <c r="F335" s="64" t="s">
        <v>10436</v>
      </c>
      <c r="G335" s="91" t="s">
        <v>10437</v>
      </c>
      <c r="H335" s="53" t="s">
        <v>99</v>
      </c>
      <c r="I335" s="53" t="s">
        <v>10207</v>
      </c>
      <c r="J335" s="51" t="s">
        <v>9724</v>
      </c>
      <c r="K335" s="88">
        <v>2110.6999999999998</v>
      </c>
      <c r="L335" s="88">
        <v>4544.34</v>
      </c>
      <c r="M335" s="55" t="s">
        <v>10208</v>
      </c>
      <c r="N335" s="72" t="s">
        <v>9765</v>
      </c>
      <c r="O335" s="53" t="s">
        <v>9721</v>
      </c>
      <c r="P335" s="56">
        <v>30517</v>
      </c>
      <c r="Q335" s="73" t="s">
        <v>225</v>
      </c>
      <c r="R335" s="90" t="s">
        <v>99</v>
      </c>
      <c r="S335" s="57">
        <v>43412</v>
      </c>
      <c r="T335">
        <f t="shared" si="15"/>
        <v>39</v>
      </c>
      <c r="U335" t="str">
        <f t="shared" si="16"/>
        <v>39-43</v>
      </c>
      <c r="V335" t="str">
        <f t="shared" si="17"/>
        <v>2.000 a 3.999</v>
      </c>
    </row>
    <row r="336" spans="1:22" ht="15.75" x14ac:dyDescent="0.25">
      <c r="A336" s="58">
        <v>154043</v>
      </c>
      <c r="B336" s="53" t="s">
        <v>9801</v>
      </c>
      <c r="C336" s="89" t="s">
        <v>10204</v>
      </c>
      <c r="D336" s="87">
        <v>9611589000139</v>
      </c>
      <c r="E336" s="51" t="s">
        <v>10205</v>
      </c>
      <c r="F336" s="64" t="s">
        <v>10438</v>
      </c>
      <c r="G336" s="91" t="s">
        <v>10439</v>
      </c>
      <c r="H336" s="53" t="s">
        <v>99</v>
      </c>
      <c r="I336" s="53" t="s">
        <v>10207</v>
      </c>
      <c r="J336" s="51" t="s">
        <v>9724</v>
      </c>
      <c r="K336" s="88">
        <v>2110.6999999999998</v>
      </c>
      <c r="L336" s="88">
        <v>4544.34</v>
      </c>
      <c r="M336" s="55" t="s">
        <v>10208</v>
      </c>
      <c r="N336" s="72" t="s">
        <v>9765</v>
      </c>
      <c r="O336" s="53" t="s">
        <v>9721</v>
      </c>
      <c r="P336" s="56">
        <v>34872</v>
      </c>
      <c r="Q336" s="73" t="s">
        <v>225</v>
      </c>
      <c r="R336" s="90" t="s">
        <v>99</v>
      </c>
      <c r="S336" s="57">
        <v>43412</v>
      </c>
      <c r="T336">
        <f t="shared" si="15"/>
        <v>27</v>
      </c>
      <c r="U336" t="str">
        <f t="shared" si="16"/>
        <v>24-28</v>
      </c>
      <c r="V336" t="str">
        <f t="shared" si="17"/>
        <v>2.000 a 3.999</v>
      </c>
    </row>
    <row r="337" spans="1:22" ht="15.75" x14ac:dyDescent="0.25">
      <c r="A337" s="58">
        <v>154043</v>
      </c>
      <c r="B337" s="53" t="s">
        <v>9801</v>
      </c>
      <c r="C337" s="89" t="s">
        <v>10204</v>
      </c>
      <c r="D337" s="87">
        <v>9611589000139</v>
      </c>
      <c r="E337" s="51" t="s">
        <v>10205</v>
      </c>
      <c r="F337" s="64" t="s">
        <v>10440</v>
      </c>
      <c r="G337" s="91" t="s">
        <v>10441</v>
      </c>
      <c r="H337" s="53" t="s">
        <v>99</v>
      </c>
      <c r="I337" s="53" t="s">
        <v>10207</v>
      </c>
      <c r="J337" s="51" t="s">
        <v>9724</v>
      </c>
      <c r="K337" s="88">
        <v>2110.6999999999998</v>
      </c>
      <c r="L337" s="88">
        <v>4544.34</v>
      </c>
      <c r="M337" s="55" t="s">
        <v>10208</v>
      </c>
      <c r="N337" s="72" t="s">
        <v>9765</v>
      </c>
      <c r="O337" s="53" t="s">
        <v>9721</v>
      </c>
      <c r="P337" s="56">
        <v>27112</v>
      </c>
      <c r="Q337" s="73" t="s">
        <v>225</v>
      </c>
      <c r="R337" s="90" t="s">
        <v>99</v>
      </c>
      <c r="S337" s="57">
        <v>45069</v>
      </c>
      <c r="T337">
        <f t="shared" si="15"/>
        <v>48</v>
      </c>
      <c r="U337" t="str">
        <f t="shared" si="16"/>
        <v>44-48</v>
      </c>
      <c r="V337" t="str">
        <f t="shared" si="17"/>
        <v>2.000 a 3.999</v>
      </c>
    </row>
    <row r="338" spans="1:22" ht="15.75" x14ac:dyDescent="0.25">
      <c r="A338" s="58">
        <v>154043</v>
      </c>
      <c r="B338" s="53" t="s">
        <v>9801</v>
      </c>
      <c r="C338" s="89" t="s">
        <v>10204</v>
      </c>
      <c r="D338" s="87">
        <v>9611589000139</v>
      </c>
      <c r="E338" s="51" t="s">
        <v>10205</v>
      </c>
      <c r="F338" s="64" t="s">
        <v>10442</v>
      </c>
      <c r="G338" s="91" t="s">
        <v>10443</v>
      </c>
      <c r="H338" s="53" t="s">
        <v>99</v>
      </c>
      <c r="I338" s="53" t="s">
        <v>10231</v>
      </c>
      <c r="J338" s="51" t="s">
        <v>9724</v>
      </c>
      <c r="K338" s="88">
        <v>2321.77</v>
      </c>
      <c r="L338" s="88">
        <v>4974.22</v>
      </c>
      <c r="M338" s="55" t="s">
        <v>10208</v>
      </c>
      <c r="N338" s="55" t="s">
        <v>9767</v>
      </c>
      <c r="O338" s="53" t="s">
        <v>9721</v>
      </c>
      <c r="P338" s="56">
        <v>31181</v>
      </c>
      <c r="Q338" s="57" t="s">
        <v>211</v>
      </c>
      <c r="R338" s="90" t="s">
        <v>99</v>
      </c>
      <c r="S338" s="57">
        <v>43413</v>
      </c>
      <c r="T338">
        <f t="shared" si="15"/>
        <v>37</v>
      </c>
      <c r="U338" t="str">
        <f t="shared" si="16"/>
        <v>34-38</v>
      </c>
      <c r="V338" t="str">
        <f t="shared" si="17"/>
        <v>2.000 a 3.999</v>
      </c>
    </row>
    <row r="339" spans="1:22" ht="15.75" x14ac:dyDescent="0.25">
      <c r="A339" s="58">
        <v>154043</v>
      </c>
      <c r="B339" s="53" t="s">
        <v>9801</v>
      </c>
      <c r="C339" s="89" t="s">
        <v>10204</v>
      </c>
      <c r="D339" s="87">
        <v>9611589000139</v>
      </c>
      <c r="E339" s="51" t="s">
        <v>10205</v>
      </c>
      <c r="F339" s="64" t="s">
        <v>10444</v>
      </c>
      <c r="G339" s="91" t="s">
        <v>10445</v>
      </c>
      <c r="H339" s="53" t="s">
        <v>99</v>
      </c>
      <c r="I339" s="53" t="s">
        <v>10207</v>
      </c>
      <c r="J339" s="51" t="s">
        <v>9724</v>
      </c>
      <c r="K339" s="88">
        <v>2110.6999999999998</v>
      </c>
      <c r="L339" s="88">
        <v>4544.34</v>
      </c>
      <c r="M339" s="55" t="s">
        <v>10208</v>
      </c>
      <c r="N339" s="72" t="s">
        <v>9765</v>
      </c>
      <c r="O339" s="53" t="s">
        <v>9721</v>
      </c>
      <c r="P339" s="56">
        <v>26353</v>
      </c>
      <c r="Q339" s="57" t="s">
        <v>211</v>
      </c>
      <c r="R339" s="90" t="s">
        <v>99</v>
      </c>
      <c r="S339" s="57">
        <v>43416</v>
      </c>
      <c r="T339">
        <f t="shared" si="15"/>
        <v>50</v>
      </c>
      <c r="U339" t="str">
        <f t="shared" si="16"/>
        <v>49-53</v>
      </c>
      <c r="V339" t="str">
        <f t="shared" si="17"/>
        <v>2.000 a 3.999</v>
      </c>
    </row>
    <row r="340" spans="1:22" ht="15.75" x14ac:dyDescent="0.25">
      <c r="A340" s="58">
        <v>154043</v>
      </c>
      <c r="B340" s="53" t="s">
        <v>9801</v>
      </c>
      <c r="C340" s="89" t="s">
        <v>10204</v>
      </c>
      <c r="D340" s="87">
        <v>9611589000139</v>
      </c>
      <c r="E340" s="51" t="s">
        <v>10205</v>
      </c>
      <c r="F340" s="64" t="s">
        <v>10446</v>
      </c>
      <c r="G340" s="91" t="s">
        <v>10447</v>
      </c>
      <c r="H340" s="53" t="s">
        <v>99</v>
      </c>
      <c r="I340" s="53" t="s">
        <v>10207</v>
      </c>
      <c r="J340" s="51" t="s">
        <v>9724</v>
      </c>
      <c r="K340" s="88">
        <v>2110.6999999999998</v>
      </c>
      <c r="L340" s="88">
        <v>4544.34</v>
      </c>
      <c r="M340" s="55" t="s">
        <v>10208</v>
      </c>
      <c r="N340" s="72" t="s">
        <v>9766</v>
      </c>
      <c r="O340" s="53" t="s">
        <v>9721</v>
      </c>
      <c r="P340" s="56">
        <v>32595</v>
      </c>
      <c r="Q340" s="73" t="s">
        <v>225</v>
      </c>
      <c r="R340" s="90" t="s">
        <v>99</v>
      </c>
      <c r="S340" s="57">
        <v>43453</v>
      </c>
      <c r="T340">
        <f t="shared" si="15"/>
        <v>33</v>
      </c>
      <c r="U340" t="str">
        <f t="shared" si="16"/>
        <v>29-33</v>
      </c>
      <c r="V340" t="str">
        <f t="shared" si="17"/>
        <v>2.000 a 3.999</v>
      </c>
    </row>
    <row r="341" spans="1:22" ht="15.75" x14ac:dyDescent="0.25">
      <c r="A341" s="58">
        <v>154043</v>
      </c>
      <c r="B341" s="53" t="s">
        <v>9801</v>
      </c>
      <c r="C341" s="89" t="s">
        <v>10204</v>
      </c>
      <c r="D341" s="87">
        <v>9611589000139</v>
      </c>
      <c r="E341" s="51" t="s">
        <v>10205</v>
      </c>
      <c r="F341" s="64">
        <v>9572471686</v>
      </c>
      <c r="G341" s="91" t="s">
        <v>10448</v>
      </c>
      <c r="H341" s="53" t="s">
        <v>99</v>
      </c>
      <c r="I341" s="53" t="s">
        <v>10207</v>
      </c>
      <c r="J341" s="51" t="s">
        <v>9724</v>
      </c>
      <c r="K341" s="88">
        <v>2110.6999999999998</v>
      </c>
      <c r="L341" s="88">
        <v>4544.34</v>
      </c>
      <c r="M341" s="55" t="s">
        <v>10208</v>
      </c>
      <c r="N341" s="72" t="s">
        <v>9766</v>
      </c>
      <c r="O341" s="53" t="s">
        <v>9721</v>
      </c>
      <c r="P341" s="56">
        <v>32906</v>
      </c>
      <c r="Q341" s="73" t="s">
        <v>225</v>
      </c>
      <c r="R341" s="90" t="s">
        <v>99</v>
      </c>
      <c r="S341" s="57">
        <v>44173</v>
      </c>
      <c r="T341">
        <f t="shared" si="15"/>
        <v>32</v>
      </c>
      <c r="U341" t="str">
        <f t="shared" si="16"/>
        <v>29-33</v>
      </c>
      <c r="V341" t="str">
        <f t="shared" si="17"/>
        <v>2.000 a 3.999</v>
      </c>
    </row>
    <row r="342" spans="1:22" ht="15.75" x14ac:dyDescent="0.25">
      <c r="A342" s="58">
        <v>154043</v>
      </c>
      <c r="B342" s="53" t="s">
        <v>9801</v>
      </c>
      <c r="C342" s="89" t="s">
        <v>10204</v>
      </c>
      <c r="D342" s="87">
        <v>9611589000139</v>
      </c>
      <c r="E342" s="51" t="s">
        <v>10205</v>
      </c>
      <c r="F342" s="64">
        <v>6665427676</v>
      </c>
      <c r="G342" s="91" t="s">
        <v>10449</v>
      </c>
      <c r="H342" s="53" t="s">
        <v>99</v>
      </c>
      <c r="I342" s="53" t="s">
        <v>10207</v>
      </c>
      <c r="J342" s="51" t="s">
        <v>9724</v>
      </c>
      <c r="K342" s="88">
        <v>2110.6999999999998</v>
      </c>
      <c r="L342" s="88">
        <v>4544.34</v>
      </c>
      <c r="M342" s="55" t="s">
        <v>10208</v>
      </c>
      <c r="N342" s="72" t="s">
        <v>9765</v>
      </c>
      <c r="O342" s="53" t="s">
        <v>9721</v>
      </c>
      <c r="P342" s="56">
        <v>30937</v>
      </c>
      <c r="Q342" s="57" t="s">
        <v>335</v>
      </c>
      <c r="R342" s="90" t="s">
        <v>99</v>
      </c>
      <c r="S342" s="57">
        <v>43412</v>
      </c>
      <c r="T342">
        <f t="shared" si="15"/>
        <v>38</v>
      </c>
      <c r="U342" t="str">
        <f t="shared" si="16"/>
        <v>34-38</v>
      </c>
      <c r="V342" t="str">
        <f t="shared" si="17"/>
        <v>2.000 a 3.999</v>
      </c>
    </row>
    <row r="343" spans="1:22" ht="15.75" x14ac:dyDescent="0.25">
      <c r="A343" s="58">
        <v>154043</v>
      </c>
      <c r="B343" s="53" t="s">
        <v>9801</v>
      </c>
      <c r="C343" s="89" t="s">
        <v>10204</v>
      </c>
      <c r="D343" s="87">
        <v>9611589000139</v>
      </c>
      <c r="E343" s="51" t="s">
        <v>10205</v>
      </c>
      <c r="F343" s="64" t="s">
        <v>10450</v>
      </c>
      <c r="G343" s="91" t="s">
        <v>10451</v>
      </c>
      <c r="H343" s="53" t="s">
        <v>99</v>
      </c>
      <c r="I343" s="53" t="s">
        <v>10207</v>
      </c>
      <c r="J343" s="51" t="s">
        <v>9724</v>
      </c>
      <c r="K343" s="88">
        <v>2110.6999999999998</v>
      </c>
      <c r="L343" s="88">
        <v>4544.34</v>
      </c>
      <c r="M343" s="55" t="s">
        <v>10208</v>
      </c>
      <c r="N343" s="72" t="s">
        <v>9766</v>
      </c>
      <c r="O343" s="53" t="s">
        <v>9721</v>
      </c>
      <c r="P343" s="56">
        <v>33750</v>
      </c>
      <c r="Q343" s="57" t="s">
        <v>211</v>
      </c>
      <c r="R343" s="90" t="s">
        <v>99</v>
      </c>
      <c r="S343" s="57">
        <v>44572</v>
      </c>
      <c r="T343">
        <f t="shared" si="15"/>
        <v>30</v>
      </c>
      <c r="U343" t="str">
        <f t="shared" si="16"/>
        <v>29-33</v>
      </c>
      <c r="V343" t="str">
        <f t="shared" si="17"/>
        <v>2.000 a 3.999</v>
      </c>
    </row>
    <row r="344" spans="1:22" ht="15.75" x14ac:dyDescent="0.25">
      <c r="A344" s="58">
        <v>154043</v>
      </c>
      <c r="B344" s="53" t="s">
        <v>9801</v>
      </c>
      <c r="C344" s="89" t="s">
        <v>10204</v>
      </c>
      <c r="D344" s="87">
        <v>9611589000139</v>
      </c>
      <c r="E344" s="51" t="s">
        <v>10205</v>
      </c>
      <c r="F344" s="64">
        <v>2286179107</v>
      </c>
      <c r="G344" s="91" t="s">
        <v>10452</v>
      </c>
      <c r="H344" s="53" t="s">
        <v>99</v>
      </c>
      <c r="I344" s="53" t="s">
        <v>10207</v>
      </c>
      <c r="J344" s="51" t="s">
        <v>9724</v>
      </c>
      <c r="K344" s="88">
        <v>2110.6999999999998</v>
      </c>
      <c r="L344" s="88">
        <v>4544.34</v>
      </c>
      <c r="M344" s="55" t="s">
        <v>10208</v>
      </c>
      <c r="N344" s="72" t="s">
        <v>9765</v>
      </c>
      <c r="O344" s="51" t="s">
        <v>9722</v>
      </c>
      <c r="P344" s="56">
        <v>36797</v>
      </c>
      <c r="Q344" s="73" t="s">
        <v>225</v>
      </c>
      <c r="R344" s="90" t="s">
        <v>99</v>
      </c>
      <c r="S344" s="57">
        <v>43682</v>
      </c>
      <c r="T344">
        <f t="shared" si="15"/>
        <v>22</v>
      </c>
      <c r="U344" t="str">
        <f t="shared" si="16"/>
        <v>19-23</v>
      </c>
      <c r="V344" t="str">
        <f t="shared" si="17"/>
        <v>2.000 a 3.999</v>
      </c>
    </row>
    <row r="345" spans="1:22" ht="15.75" x14ac:dyDescent="0.25">
      <c r="A345" s="58">
        <v>154043</v>
      </c>
      <c r="B345" s="53" t="s">
        <v>9801</v>
      </c>
      <c r="C345" s="89" t="s">
        <v>10204</v>
      </c>
      <c r="D345" s="87">
        <v>9611589000139</v>
      </c>
      <c r="E345" s="51" t="s">
        <v>10205</v>
      </c>
      <c r="F345" s="64" t="s">
        <v>10453</v>
      </c>
      <c r="G345" s="91" t="s">
        <v>10454</v>
      </c>
      <c r="H345" s="53" t="s">
        <v>99</v>
      </c>
      <c r="I345" s="53" t="s">
        <v>10207</v>
      </c>
      <c r="J345" s="51" t="s">
        <v>9724</v>
      </c>
      <c r="K345" s="88">
        <v>2110.6999999999998</v>
      </c>
      <c r="L345" s="88">
        <v>4544.34</v>
      </c>
      <c r="M345" s="55" t="s">
        <v>10208</v>
      </c>
      <c r="N345" s="72" t="s">
        <v>9765</v>
      </c>
      <c r="O345" s="53" t="s">
        <v>9721</v>
      </c>
      <c r="P345" s="56">
        <v>33712</v>
      </c>
      <c r="Q345" s="57" t="s">
        <v>211</v>
      </c>
      <c r="R345" s="90" t="s">
        <v>99</v>
      </c>
      <c r="S345" s="57">
        <v>44641</v>
      </c>
      <c r="T345">
        <f t="shared" si="15"/>
        <v>30</v>
      </c>
      <c r="U345" t="str">
        <f t="shared" si="16"/>
        <v>29-33</v>
      </c>
      <c r="V345" t="str">
        <f t="shared" si="17"/>
        <v>2.000 a 3.999</v>
      </c>
    </row>
    <row r="346" spans="1:22" ht="15.75" x14ac:dyDescent="0.25">
      <c r="A346" s="58">
        <v>154043</v>
      </c>
      <c r="B346" s="53" t="s">
        <v>9801</v>
      </c>
      <c r="C346" s="89" t="s">
        <v>10204</v>
      </c>
      <c r="D346" s="87">
        <v>9611589000139</v>
      </c>
      <c r="E346" s="51" t="s">
        <v>10205</v>
      </c>
      <c r="F346" s="64">
        <v>11455718670</v>
      </c>
      <c r="G346" s="91" t="s">
        <v>10455</v>
      </c>
      <c r="H346" s="53" t="s">
        <v>99</v>
      </c>
      <c r="I346" s="53" t="s">
        <v>10239</v>
      </c>
      <c r="J346" s="51" t="s">
        <v>9724</v>
      </c>
      <c r="K346" s="88">
        <v>2353.1</v>
      </c>
      <c r="L346" s="88">
        <v>5007.8500000000004</v>
      </c>
      <c r="M346" s="55" t="s">
        <v>10208</v>
      </c>
      <c r="N346" s="72" t="s">
        <v>9765</v>
      </c>
      <c r="O346" s="53" t="s">
        <v>9721</v>
      </c>
      <c r="P346" s="56">
        <v>33898</v>
      </c>
      <c r="Q346" s="57" t="s">
        <v>335</v>
      </c>
      <c r="R346" s="90" t="s">
        <v>99</v>
      </c>
      <c r="S346" s="57">
        <v>44258</v>
      </c>
      <c r="T346">
        <f t="shared" si="15"/>
        <v>30</v>
      </c>
      <c r="U346" t="str">
        <f t="shared" si="16"/>
        <v>29-33</v>
      </c>
      <c r="V346" t="str">
        <f t="shared" si="17"/>
        <v>2.000 a 3.999</v>
      </c>
    </row>
    <row r="347" spans="1:22" ht="15.75" x14ac:dyDescent="0.25">
      <c r="A347" s="58">
        <v>154043</v>
      </c>
      <c r="B347" s="53" t="s">
        <v>9801</v>
      </c>
      <c r="C347" s="89" t="s">
        <v>10204</v>
      </c>
      <c r="D347" s="87">
        <v>9611589000139</v>
      </c>
      <c r="E347" s="51" t="s">
        <v>10205</v>
      </c>
      <c r="F347" s="64" t="s">
        <v>10456</v>
      </c>
      <c r="G347" s="91" t="s">
        <v>10457</v>
      </c>
      <c r="H347" s="53" t="s">
        <v>99</v>
      </c>
      <c r="I347" s="53" t="s">
        <v>10207</v>
      </c>
      <c r="J347" s="51" t="s">
        <v>9724</v>
      </c>
      <c r="K347" s="88">
        <v>2110.6999999999998</v>
      </c>
      <c r="L347" s="88">
        <v>4544.34</v>
      </c>
      <c r="M347" s="55" t="s">
        <v>10208</v>
      </c>
      <c r="N347" s="72" t="s">
        <v>11693</v>
      </c>
      <c r="O347" s="51" t="s">
        <v>9722</v>
      </c>
      <c r="P347" s="56">
        <v>29934</v>
      </c>
      <c r="Q347" s="57" t="s">
        <v>211</v>
      </c>
      <c r="R347" s="90" t="s">
        <v>99</v>
      </c>
      <c r="S347" s="57">
        <v>43412</v>
      </c>
      <c r="T347">
        <f t="shared" si="15"/>
        <v>41</v>
      </c>
      <c r="U347" t="str">
        <f t="shared" si="16"/>
        <v>39-43</v>
      </c>
      <c r="V347" t="str">
        <f t="shared" si="17"/>
        <v>2.000 a 3.999</v>
      </c>
    </row>
    <row r="348" spans="1:22" ht="15.75" x14ac:dyDescent="0.25">
      <c r="A348" s="58">
        <v>154043</v>
      </c>
      <c r="B348" s="53" t="s">
        <v>9801</v>
      </c>
      <c r="C348" s="89" t="s">
        <v>10204</v>
      </c>
      <c r="D348" s="87">
        <v>9611589000139</v>
      </c>
      <c r="E348" s="51" t="s">
        <v>10205</v>
      </c>
      <c r="F348" s="64" t="s">
        <v>10458</v>
      </c>
      <c r="G348" s="91" t="s">
        <v>10459</v>
      </c>
      <c r="H348" s="53" t="s">
        <v>99</v>
      </c>
      <c r="I348" s="53" t="s">
        <v>10239</v>
      </c>
      <c r="J348" s="51" t="s">
        <v>9724</v>
      </c>
      <c r="K348" s="88">
        <v>2353.1</v>
      </c>
      <c r="L348" s="88">
        <v>5007.8500000000004</v>
      </c>
      <c r="M348" s="55" t="s">
        <v>10208</v>
      </c>
      <c r="N348" s="72" t="s">
        <v>9765</v>
      </c>
      <c r="O348" s="53" t="s">
        <v>9721</v>
      </c>
      <c r="P348" s="56">
        <v>29653</v>
      </c>
      <c r="Q348" s="73" t="s">
        <v>225</v>
      </c>
      <c r="R348" s="90" t="s">
        <v>99</v>
      </c>
      <c r="S348" s="57">
        <v>43416</v>
      </c>
      <c r="T348">
        <f t="shared" si="15"/>
        <v>41</v>
      </c>
      <c r="U348" t="str">
        <f t="shared" si="16"/>
        <v>39-43</v>
      </c>
      <c r="V348" t="str">
        <f t="shared" si="17"/>
        <v>2.000 a 3.999</v>
      </c>
    </row>
    <row r="349" spans="1:22" ht="15.75" x14ac:dyDescent="0.25">
      <c r="A349" s="58">
        <v>154043</v>
      </c>
      <c r="B349" s="53" t="s">
        <v>9801</v>
      </c>
      <c r="C349" s="89" t="s">
        <v>10204</v>
      </c>
      <c r="D349" s="87">
        <v>9611589000139</v>
      </c>
      <c r="E349" s="51" t="s">
        <v>10205</v>
      </c>
      <c r="F349" s="64" t="s">
        <v>10460</v>
      </c>
      <c r="G349" s="91" t="s">
        <v>10461</v>
      </c>
      <c r="H349" s="53" t="s">
        <v>99</v>
      </c>
      <c r="I349" s="53" t="s">
        <v>10207</v>
      </c>
      <c r="J349" s="51" t="s">
        <v>9724</v>
      </c>
      <c r="K349" s="88">
        <v>2110.6999999999998</v>
      </c>
      <c r="L349" s="88">
        <v>4544.34</v>
      </c>
      <c r="M349" s="55" t="s">
        <v>10208</v>
      </c>
      <c r="N349" s="72" t="s">
        <v>9765</v>
      </c>
      <c r="O349" s="53" t="s">
        <v>9721</v>
      </c>
      <c r="P349" s="56">
        <v>31054</v>
      </c>
      <c r="Q349" s="73" t="s">
        <v>225</v>
      </c>
      <c r="R349" s="90" t="s">
        <v>99</v>
      </c>
      <c r="S349" s="57">
        <v>43416</v>
      </c>
      <c r="T349">
        <f t="shared" si="15"/>
        <v>37</v>
      </c>
      <c r="U349" t="str">
        <f t="shared" si="16"/>
        <v>34-38</v>
      </c>
      <c r="V349" t="str">
        <f t="shared" si="17"/>
        <v>2.000 a 3.999</v>
      </c>
    </row>
    <row r="350" spans="1:22" ht="15.75" x14ac:dyDescent="0.25">
      <c r="A350" s="58">
        <v>154043</v>
      </c>
      <c r="B350" s="53" t="s">
        <v>9801</v>
      </c>
      <c r="C350" s="89" t="s">
        <v>10204</v>
      </c>
      <c r="D350" s="87">
        <v>9611589000139</v>
      </c>
      <c r="E350" s="51" t="s">
        <v>10205</v>
      </c>
      <c r="F350" s="64" t="s">
        <v>10462</v>
      </c>
      <c r="G350" s="91" t="s">
        <v>10463</v>
      </c>
      <c r="H350" s="53" t="s">
        <v>99</v>
      </c>
      <c r="I350" s="53" t="s">
        <v>10231</v>
      </c>
      <c r="J350" s="51" t="s">
        <v>9724</v>
      </c>
      <c r="K350" s="88">
        <v>2321.77</v>
      </c>
      <c r="L350" s="88">
        <v>4974.22</v>
      </c>
      <c r="M350" s="55" t="s">
        <v>10208</v>
      </c>
      <c r="N350" s="72" t="s">
        <v>9765</v>
      </c>
      <c r="O350" s="51" t="s">
        <v>9722</v>
      </c>
      <c r="P350" s="56">
        <v>30183</v>
      </c>
      <c r="Q350" s="73" t="s">
        <v>225</v>
      </c>
      <c r="R350" s="90" t="s">
        <v>99</v>
      </c>
      <c r="S350" s="57">
        <v>43412</v>
      </c>
      <c r="T350">
        <f t="shared" si="15"/>
        <v>40</v>
      </c>
      <c r="U350" t="str">
        <f t="shared" si="16"/>
        <v>39-43</v>
      </c>
      <c r="V350" t="str">
        <f t="shared" si="17"/>
        <v>2.000 a 3.999</v>
      </c>
    </row>
    <row r="351" spans="1:22" ht="15.75" x14ac:dyDescent="0.25">
      <c r="A351" s="58">
        <v>154043</v>
      </c>
      <c r="B351" s="53" t="s">
        <v>9801</v>
      </c>
      <c r="C351" s="89" t="s">
        <v>10204</v>
      </c>
      <c r="D351" s="87">
        <v>9611589000139</v>
      </c>
      <c r="E351" s="51" t="s">
        <v>10205</v>
      </c>
      <c r="F351" s="64" t="s">
        <v>10464</v>
      </c>
      <c r="G351" s="91" t="s">
        <v>10465</v>
      </c>
      <c r="H351" s="53" t="s">
        <v>99</v>
      </c>
      <c r="I351" s="53" t="s">
        <v>10207</v>
      </c>
      <c r="J351" s="51" t="s">
        <v>9724</v>
      </c>
      <c r="K351" s="88">
        <v>2110.6999999999998</v>
      </c>
      <c r="L351" s="88">
        <v>4544.34</v>
      </c>
      <c r="M351" s="55" t="s">
        <v>10208</v>
      </c>
      <c r="N351" s="72" t="s">
        <v>9765</v>
      </c>
      <c r="O351" s="53" t="s">
        <v>9721</v>
      </c>
      <c r="P351" s="56">
        <v>32536</v>
      </c>
      <c r="Q351" s="57" t="s">
        <v>335</v>
      </c>
      <c r="R351" s="90" t="s">
        <v>99</v>
      </c>
      <c r="S351" s="57">
        <v>44572</v>
      </c>
      <c r="T351">
        <f t="shared" si="15"/>
        <v>33</v>
      </c>
      <c r="U351" t="str">
        <f t="shared" si="16"/>
        <v>29-33</v>
      </c>
      <c r="V351" t="str">
        <f t="shared" si="17"/>
        <v>2.000 a 3.999</v>
      </c>
    </row>
    <row r="352" spans="1:22" ht="15.75" x14ac:dyDescent="0.25">
      <c r="A352" s="58">
        <v>154043</v>
      </c>
      <c r="B352" s="53" t="s">
        <v>9801</v>
      </c>
      <c r="C352" s="89" t="s">
        <v>10204</v>
      </c>
      <c r="D352" s="87">
        <v>9611589000139</v>
      </c>
      <c r="E352" s="51" t="s">
        <v>10205</v>
      </c>
      <c r="F352" s="64" t="s">
        <v>10466</v>
      </c>
      <c r="G352" s="91" t="s">
        <v>10467</v>
      </c>
      <c r="H352" s="53" t="s">
        <v>99</v>
      </c>
      <c r="I352" s="53" t="s">
        <v>10207</v>
      </c>
      <c r="J352" s="51" t="s">
        <v>9724</v>
      </c>
      <c r="K352" s="88">
        <v>2110.6999999999998</v>
      </c>
      <c r="L352" s="88">
        <v>4544.34</v>
      </c>
      <c r="M352" s="55" t="s">
        <v>10208</v>
      </c>
      <c r="N352" s="72" t="s">
        <v>9766</v>
      </c>
      <c r="O352" s="51" t="s">
        <v>9722</v>
      </c>
      <c r="P352" s="56">
        <v>22798</v>
      </c>
      <c r="Q352" s="73" t="s">
        <v>225</v>
      </c>
      <c r="R352" s="90" t="s">
        <v>99</v>
      </c>
      <c r="S352" s="57">
        <v>44743</v>
      </c>
      <c r="T352">
        <f t="shared" si="15"/>
        <v>60</v>
      </c>
      <c r="U352" t="str">
        <f t="shared" si="16"/>
        <v>59-63</v>
      </c>
      <c r="V352" t="str">
        <f t="shared" si="17"/>
        <v>2.000 a 3.999</v>
      </c>
    </row>
    <row r="353" spans="1:22" ht="15.75" x14ac:dyDescent="0.25">
      <c r="A353" s="58">
        <v>154043</v>
      </c>
      <c r="B353" s="53" t="s">
        <v>9801</v>
      </c>
      <c r="C353" s="89" t="s">
        <v>10204</v>
      </c>
      <c r="D353" s="87">
        <v>9611589000139</v>
      </c>
      <c r="E353" s="51" t="s">
        <v>10205</v>
      </c>
      <c r="F353" s="64" t="s">
        <v>10468</v>
      </c>
      <c r="G353" s="91" t="s">
        <v>10469</v>
      </c>
      <c r="H353" s="53" t="s">
        <v>99</v>
      </c>
      <c r="I353" s="53" t="s">
        <v>10231</v>
      </c>
      <c r="J353" s="51" t="s">
        <v>9724</v>
      </c>
      <c r="K353" s="88">
        <v>2321.77</v>
      </c>
      <c r="L353" s="88">
        <v>4974.22</v>
      </c>
      <c r="M353" s="55" t="s">
        <v>10208</v>
      </c>
      <c r="N353" s="72" t="s">
        <v>9766</v>
      </c>
      <c r="O353" s="51" t="s">
        <v>9722</v>
      </c>
      <c r="P353" s="56">
        <v>31281</v>
      </c>
      <c r="Q353" s="57" t="s">
        <v>211</v>
      </c>
      <c r="R353" s="90" t="s">
        <v>99</v>
      </c>
      <c r="S353" s="57">
        <v>44669</v>
      </c>
      <c r="T353">
        <f t="shared" si="15"/>
        <v>37</v>
      </c>
      <c r="U353" t="str">
        <f t="shared" si="16"/>
        <v>34-38</v>
      </c>
      <c r="V353" t="str">
        <f t="shared" si="17"/>
        <v>2.000 a 3.999</v>
      </c>
    </row>
    <row r="354" spans="1:22" ht="15.75" x14ac:dyDescent="0.25">
      <c r="A354" s="58">
        <v>154043</v>
      </c>
      <c r="B354" s="53" t="s">
        <v>9801</v>
      </c>
      <c r="C354" s="89" t="s">
        <v>10204</v>
      </c>
      <c r="D354" s="87">
        <v>9611589000139</v>
      </c>
      <c r="E354" s="51" t="s">
        <v>10205</v>
      </c>
      <c r="F354" s="64">
        <v>9840375601</v>
      </c>
      <c r="G354" s="91" t="s">
        <v>10470</v>
      </c>
      <c r="H354" s="53" t="s">
        <v>99</v>
      </c>
      <c r="I354" s="53" t="s">
        <v>10207</v>
      </c>
      <c r="J354" s="51" t="s">
        <v>9724</v>
      </c>
      <c r="K354" s="88">
        <v>2110.6999999999998</v>
      </c>
      <c r="L354" s="88">
        <v>4544.34</v>
      </c>
      <c r="M354" s="55" t="s">
        <v>10208</v>
      </c>
      <c r="N354" s="72" t="s">
        <v>9765</v>
      </c>
      <c r="O354" s="51" t="s">
        <v>9722</v>
      </c>
      <c r="P354" s="56">
        <v>33210</v>
      </c>
      <c r="Q354" s="57" t="s">
        <v>211</v>
      </c>
      <c r="R354" s="90" t="s">
        <v>99</v>
      </c>
      <c r="S354" s="57">
        <v>44291</v>
      </c>
      <c r="T354">
        <f t="shared" si="15"/>
        <v>32</v>
      </c>
      <c r="U354" t="str">
        <f t="shared" si="16"/>
        <v>29-33</v>
      </c>
      <c r="V354" t="str">
        <f t="shared" si="17"/>
        <v>2.000 a 3.999</v>
      </c>
    </row>
    <row r="355" spans="1:22" ht="15.75" x14ac:dyDescent="0.25">
      <c r="A355" s="58">
        <v>154043</v>
      </c>
      <c r="B355" s="53" t="s">
        <v>9801</v>
      </c>
      <c r="C355" s="89" t="s">
        <v>10204</v>
      </c>
      <c r="D355" s="87">
        <v>9611589000139</v>
      </c>
      <c r="E355" s="51" t="s">
        <v>10205</v>
      </c>
      <c r="F355" s="64" t="s">
        <v>10471</v>
      </c>
      <c r="G355" s="91" t="s">
        <v>10472</v>
      </c>
      <c r="H355" s="53" t="s">
        <v>99</v>
      </c>
      <c r="I355" s="53" t="s">
        <v>10207</v>
      </c>
      <c r="J355" s="51" t="s">
        <v>9724</v>
      </c>
      <c r="K355" s="88">
        <v>2110.6999999999998</v>
      </c>
      <c r="L355" s="88">
        <v>4544.34</v>
      </c>
      <c r="M355" s="55" t="s">
        <v>10208</v>
      </c>
      <c r="N355" s="72" t="s">
        <v>9765</v>
      </c>
      <c r="O355" s="51" t="s">
        <v>9722</v>
      </c>
      <c r="P355" s="56">
        <v>27507</v>
      </c>
      <c r="Q355" s="73" t="s">
        <v>225</v>
      </c>
      <c r="R355" s="90" t="s">
        <v>99</v>
      </c>
      <c r="S355" s="57">
        <v>44578</v>
      </c>
      <c r="T355">
        <f t="shared" si="15"/>
        <v>47</v>
      </c>
      <c r="U355" t="str">
        <f t="shared" si="16"/>
        <v>44-48</v>
      </c>
      <c r="V355" t="str">
        <f t="shared" si="17"/>
        <v>2.000 a 3.999</v>
      </c>
    </row>
    <row r="356" spans="1:22" ht="15.75" x14ac:dyDescent="0.25">
      <c r="A356" s="58">
        <v>154043</v>
      </c>
      <c r="B356" s="53" t="s">
        <v>9801</v>
      </c>
      <c r="C356" s="89" t="s">
        <v>10204</v>
      </c>
      <c r="D356" s="87">
        <v>9611589000139</v>
      </c>
      <c r="E356" s="51" t="s">
        <v>10205</v>
      </c>
      <c r="F356" s="64">
        <v>35213930620</v>
      </c>
      <c r="G356" s="91" t="s">
        <v>10473</v>
      </c>
      <c r="H356" s="53" t="s">
        <v>99</v>
      </c>
      <c r="I356" s="53" t="s">
        <v>10207</v>
      </c>
      <c r="J356" s="51" t="s">
        <v>9724</v>
      </c>
      <c r="K356" s="88">
        <v>2110.6999999999998</v>
      </c>
      <c r="L356" s="88">
        <v>4544.34</v>
      </c>
      <c r="M356" s="55" t="s">
        <v>10208</v>
      </c>
      <c r="N356" s="72" t="s">
        <v>9766</v>
      </c>
      <c r="O356" s="51" t="s">
        <v>9722</v>
      </c>
      <c r="P356" s="56">
        <v>21120</v>
      </c>
      <c r="Q356" s="57" t="s">
        <v>211</v>
      </c>
      <c r="R356" s="90" t="s">
        <v>99</v>
      </c>
      <c r="S356" s="57">
        <v>44235</v>
      </c>
      <c r="T356">
        <f t="shared" si="15"/>
        <v>65</v>
      </c>
      <c r="U356" t="str">
        <f t="shared" si="16"/>
        <v>64-68</v>
      </c>
      <c r="V356" t="str">
        <f t="shared" si="17"/>
        <v>2.000 a 3.999</v>
      </c>
    </row>
    <row r="357" spans="1:22" ht="15.75" x14ac:dyDescent="0.25">
      <c r="A357" s="58">
        <v>154043</v>
      </c>
      <c r="B357" s="53" t="s">
        <v>9801</v>
      </c>
      <c r="C357" s="89" t="s">
        <v>10204</v>
      </c>
      <c r="D357" s="87">
        <v>9611589000139</v>
      </c>
      <c r="E357" s="51" t="s">
        <v>10205</v>
      </c>
      <c r="F357" s="64" t="s">
        <v>10474</v>
      </c>
      <c r="G357" s="91" t="s">
        <v>10475</v>
      </c>
      <c r="H357" s="53" t="s">
        <v>99</v>
      </c>
      <c r="I357" s="53" t="s">
        <v>10476</v>
      </c>
      <c r="J357" s="51" t="s">
        <v>9724</v>
      </c>
      <c r="K357" s="88">
        <v>2110.6999999999998</v>
      </c>
      <c r="L357" s="88">
        <v>4544.34</v>
      </c>
      <c r="M357" s="55" t="s">
        <v>10208</v>
      </c>
      <c r="N357" s="72" t="s">
        <v>9765</v>
      </c>
      <c r="O357" s="51" t="s">
        <v>9722</v>
      </c>
      <c r="P357" s="56">
        <v>36002</v>
      </c>
      <c r="Q357" s="73" t="s">
        <v>225</v>
      </c>
      <c r="R357" s="90" t="s">
        <v>99</v>
      </c>
      <c r="S357" s="57">
        <v>44664</v>
      </c>
      <c r="T357">
        <f t="shared" si="15"/>
        <v>24</v>
      </c>
      <c r="U357" t="str">
        <f t="shared" si="16"/>
        <v>24-28</v>
      </c>
      <c r="V357" t="str">
        <f t="shared" si="17"/>
        <v>2.000 a 3.999</v>
      </c>
    </row>
    <row r="358" spans="1:22" ht="15.75" x14ac:dyDescent="0.25">
      <c r="A358" s="58">
        <v>154043</v>
      </c>
      <c r="B358" s="53" t="s">
        <v>9801</v>
      </c>
      <c r="C358" s="89" t="s">
        <v>10204</v>
      </c>
      <c r="D358" s="87">
        <v>9611589000139</v>
      </c>
      <c r="E358" s="51" t="s">
        <v>10205</v>
      </c>
      <c r="F358" s="64" t="s">
        <v>10477</v>
      </c>
      <c r="G358" s="91" t="s">
        <v>10478</v>
      </c>
      <c r="H358" s="53" t="s">
        <v>99</v>
      </c>
      <c r="I358" s="53" t="s">
        <v>10207</v>
      </c>
      <c r="J358" s="51" t="s">
        <v>9724</v>
      </c>
      <c r="K358" s="88">
        <v>2110.6999999999998</v>
      </c>
      <c r="L358" s="88">
        <v>4544.34</v>
      </c>
      <c r="M358" s="55" t="s">
        <v>10208</v>
      </c>
      <c r="N358" s="72" t="s">
        <v>9765</v>
      </c>
      <c r="O358" s="53" t="s">
        <v>9721</v>
      </c>
      <c r="P358" s="56">
        <v>24600</v>
      </c>
      <c r="Q358" s="57" t="s">
        <v>211</v>
      </c>
      <c r="R358" s="90" t="s">
        <v>99</v>
      </c>
      <c r="S358" s="57">
        <v>43412</v>
      </c>
      <c r="T358">
        <f t="shared" si="15"/>
        <v>55</v>
      </c>
      <c r="U358" t="str">
        <f t="shared" si="16"/>
        <v>54-58</v>
      </c>
      <c r="V358" t="str">
        <f t="shared" si="17"/>
        <v>2.000 a 3.999</v>
      </c>
    </row>
    <row r="359" spans="1:22" ht="15.75" x14ac:dyDescent="0.25">
      <c r="A359" s="58">
        <v>154043</v>
      </c>
      <c r="B359" s="53" t="s">
        <v>9801</v>
      </c>
      <c r="C359" s="89" t="s">
        <v>10204</v>
      </c>
      <c r="D359" s="87">
        <v>9611589000139</v>
      </c>
      <c r="E359" s="51" t="s">
        <v>10205</v>
      </c>
      <c r="F359" s="64" t="s">
        <v>10479</v>
      </c>
      <c r="G359" s="91" t="s">
        <v>10480</v>
      </c>
      <c r="H359" s="53" t="s">
        <v>99</v>
      </c>
      <c r="I359" s="53" t="s">
        <v>10207</v>
      </c>
      <c r="J359" s="51" t="s">
        <v>9724</v>
      </c>
      <c r="K359" s="88">
        <v>2110.6999999999998</v>
      </c>
      <c r="L359" s="88">
        <v>4544.34</v>
      </c>
      <c r="M359" s="55" t="s">
        <v>10208</v>
      </c>
      <c r="N359" s="72" t="s">
        <v>9765</v>
      </c>
      <c r="O359" s="53" t="s">
        <v>9721</v>
      </c>
      <c r="P359" s="56">
        <v>25690</v>
      </c>
      <c r="Q359" s="57" t="s">
        <v>211</v>
      </c>
      <c r="R359" s="90" t="s">
        <v>99</v>
      </c>
      <c r="S359" s="57">
        <v>44092</v>
      </c>
      <c r="T359">
        <f t="shared" si="15"/>
        <v>52</v>
      </c>
      <c r="U359" t="str">
        <f t="shared" si="16"/>
        <v>49-53</v>
      </c>
      <c r="V359" t="str">
        <f t="shared" si="17"/>
        <v>2.000 a 3.999</v>
      </c>
    </row>
    <row r="360" spans="1:22" ht="15.75" x14ac:dyDescent="0.25">
      <c r="A360" s="58">
        <v>154043</v>
      </c>
      <c r="B360" s="53" t="s">
        <v>9801</v>
      </c>
      <c r="C360" s="89" t="s">
        <v>10204</v>
      </c>
      <c r="D360" s="87">
        <v>9611589000139</v>
      </c>
      <c r="E360" s="51" t="s">
        <v>10205</v>
      </c>
      <c r="F360" s="64">
        <v>12079364642</v>
      </c>
      <c r="G360" s="91" t="s">
        <v>10481</v>
      </c>
      <c r="H360" s="53" t="s">
        <v>99</v>
      </c>
      <c r="I360" s="53" t="s">
        <v>10207</v>
      </c>
      <c r="J360" s="51" t="s">
        <v>9724</v>
      </c>
      <c r="K360" s="88">
        <v>2110.6999999999998</v>
      </c>
      <c r="L360" s="88">
        <v>4544.34</v>
      </c>
      <c r="M360" s="55" t="s">
        <v>10208</v>
      </c>
      <c r="N360" s="72" t="s">
        <v>9766</v>
      </c>
      <c r="O360" s="53" t="s">
        <v>9721</v>
      </c>
      <c r="P360" s="56">
        <v>35501</v>
      </c>
      <c r="Q360" s="57" t="s">
        <v>211</v>
      </c>
      <c r="R360" s="90" t="s">
        <v>99</v>
      </c>
      <c r="S360" s="57">
        <v>43836</v>
      </c>
      <c r="T360">
        <f t="shared" si="15"/>
        <v>25</v>
      </c>
      <c r="U360" t="str">
        <f t="shared" si="16"/>
        <v>24-28</v>
      </c>
      <c r="V360" t="str">
        <f t="shared" si="17"/>
        <v>2.000 a 3.999</v>
      </c>
    </row>
    <row r="361" spans="1:22" ht="15.75" x14ac:dyDescent="0.25">
      <c r="A361" s="58">
        <v>154043</v>
      </c>
      <c r="B361" s="53" t="s">
        <v>9801</v>
      </c>
      <c r="C361" s="89" t="s">
        <v>10204</v>
      </c>
      <c r="D361" s="87">
        <v>9611589000139</v>
      </c>
      <c r="E361" s="51" t="s">
        <v>10205</v>
      </c>
      <c r="F361" s="64">
        <v>88896480663</v>
      </c>
      <c r="G361" s="91" t="s">
        <v>10482</v>
      </c>
      <c r="H361" s="53" t="s">
        <v>99</v>
      </c>
      <c r="I361" s="53" t="s">
        <v>10207</v>
      </c>
      <c r="J361" s="51" t="s">
        <v>9724</v>
      </c>
      <c r="K361" s="88">
        <v>2110.6999999999998</v>
      </c>
      <c r="L361" s="88">
        <v>4544.34</v>
      </c>
      <c r="M361" s="55" t="s">
        <v>10208</v>
      </c>
      <c r="N361" s="72" t="s">
        <v>9766</v>
      </c>
      <c r="O361" s="53" t="s">
        <v>9721</v>
      </c>
      <c r="P361" s="56">
        <v>26529</v>
      </c>
      <c r="Q361" s="73" t="s">
        <v>225</v>
      </c>
      <c r="R361" s="90" t="s">
        <v>99</v>
      </c>
      <c r="S361" s="57">
        <v>44214</v>
      </c>
      <c r="T361">
        <f t="shared" si="15"/>
        <v>50</v>
      </c>
      <c r="U361" t="str">
        <f t="shared" si="16"/>
        <v>49-53</v>
      </c>
      <c r="V361" t="str">
        <f t="shared" si="17"/>
        <v>2.000 a 3.999</v>
      </c>
    </row>
    <row r="362" spans="1:22" ht="15.75" x14ac:dyDescent="0.25">
      <c r="A362" s="58">
        <v>154043</v>
      </c>
      <c r="B362" s="53" t="s">
        <v>9801</v>
      </c>
      <c r="C362" s="89" t="s">
        <v>10204</v>
      </c>
      <c r="D362" s="87">
        <v>9611589000139</v>
      </c>
      <c r="E362" s="51" t="s">
        <v>10205</v>
      </c>
      <c r="F362" s="64">
        <v>8704982665</v>
      </c>
      <c r="G362" s="91" t="s">
        <v>10483</v>
      </c>
      <c r="H362" s="53" t="s">
        <v>99</v>
      </c>
      <c r="I362" s="53" t="s">
        <v>10231</v>
      </c>
      <c r="J362" s="51" t="s">
        <v>9724</v>
      </c>
      <c r="K362" s="88">
        <v>2321.77</v>
      </c>
      <c r="L362" s="88">
        <v>4974.22</v>
      </c>
      <c r="M362" s="55" t="s">
        <v>10208</v>
      </c>
      <c r="N362" s="72" t="s">
        <v>9765</v>
      </c>
      <c r="O362" s="53" t="s">
        <v>9721</v>
      </c>
      <c r="P362" s="56">
        <v>35112</v>
      </c>
      <c r="Q362" s="57" t="s">
        <v>211</v>
      </c>
      <c r="R362" s="90" t="s">
        <v>99</v>
      </c>
      <c r="S362" s="57">
        <v>43447</v>
      </c>
      <c r="T362">
        <f t="shared" si="15"/>
        <v>26</v>
      </c>
      <c r="U362" t="str">
        <f t="shared" si="16"/>
        <v>24-28</v>
      </c>
      <c r="V362" t="str">
        <f t="shared" si="17"/>
        <v>2.000 a 3.999</v>
      </c>
    </row>
    <row r="363" spans="1:22" ht="15.75" x14ac:dyDescent="0.25">
      <c r="A363" s="58">
        <v>154043</v>
      </c>
      <c r="B363" s="53" t="s">
        <v>9801</v>
      </c>
      <c r="C363" s="89" t="s">
        <v>10204</v>
      </c>
      <c r="D363" s="87">
        <v>9611589000139</v>
      </c>
      <c r="E363" s="51" t="s">
        <v>10205</v>
      </c>
      <c r="F363" s="64" t="s">
        <v>10484</v>
      </c>
      <c r="G363" s="91" t="s">
        <v>10485</v>
      </c>
      <c r="H363" s="53" t="s">
        <v>99</v>
      </c>
      <c r="I363" s="53" t="s">
        <v>10207</v>
      </c>
      <c r="J363" s="51" t="s">
        <v>9724</v>
      </c>
      <c r="K363" s="88">
        <v>2110.6999999999998</v>
      </c>
      <c r="L363" s="88">
        <v>4544.34</v>
      </c>
      <c r="M363" s="55" t="s">
        <v>10208</v>
      </c>
      <c r="N363" s="72" t="s">
        <v>9765</v>
      </c>
      <c r="O363" s="53" t="s">
        <v>9721</v>
      </c>
      <c r="P363" s="56">
        <v>25505</v>
      </c>
      <c r="Q363" s="73" t="s">
        <v>225</v>
      </c>
      <c r="R363" s="90" t="s">
        <v>99</v>
      </c>
      <c r="S363" s="57">
        <v>43413</v>
      </c>
      <c r="T363">
        <f t="shared" si="15"/>
        <v>53</v>
      </c>
      <c r="U363" t="str">
        <f t="shared" si="16"/>
        <v>49-53</v>
      </c>
      <c r="V363" t="str">
        <f t="shared" si="17"/>
        <v>2.000 a 3.999</v>
      </c>
    </row>
    <row r="364" spans="1:22" ht="15.75" x14ac:dyDescent="0.25">
      <c r="A364" s="58">
        <v>154043</v>
      </c>
      <c r="B364" s="53" t="s">
        <v>9801</v>
      </c>
      <c r="C364" s="89" t="s">
        <v>10204</v>
      </c>
      <c r="D364" s="87">
        <v>9611589000139</v>
      </c>
      <c r="E364" s="51" t="s">
        <v>10205</v>
      </c>
      <c r="F364" s="64" t="s">
        <v>10486</v>
      </c>
      <c r="G364" s="91" t="s">
        <v>10487</v>
      </c>
      <c r="H364" s="53" t="s">
        <v>99</v>
      </c>
      <c r="I364" s="53" t="s">
        <v>10207</v>
      </c>
      <c r="J364" s="51" t="s">
        <v>9724</v>
      </c>
      <c r="K364" s="88">
        <v>2110.6999999999998</v>
      </c>
      <c r="L364" s="88">
        <v>4544.34</v>
      </c>
      <c r="M364" s="55" t="s">
        <v>10208</v>
      </c>
      <c r="N364" s="72" t="s">
        <v>9766</v>
      </c>
      <c r="O364" s="53" t="s">
        <v>9721</v>
      </c>
      <c r="P364" s="56">
        <v>23242</v>
      </c>
      <c r="Q364" s="73" t="s">
        <v>225</v>
      </c>
      <c r="R364" s="90" t="s">
        <v>99</v>
      </c>
      <c r="S364" s="57">
        <v>43497</v>
      </c>
      <c r="T364">
        <f t="shared" si="15"/>
        <v>59</v>
      </c>
      <c r="U364" t="str">
        <f t="shared" si="16"/>
        <v>59-63</v>
      </c>
      <c r="V364" t="str">
        <f t="shared" si="17"/>
        <v>2.000 a 3.999</v>
      </c>
    </row>
    <row r="365" spans="1:22" ht="15.75" x14ac:dyDescent="0.25">
      <c r="A365" s="58">
        <v>154043</v>
      </c>
      <c r="B365" s="53" t="s">
        <v>9801</v>
      </c>
      <c r="C365" s="89" t="s">
        <v>10204</v>
      </c>
      <c r="D365" s="87">
        <v>9611589000139</v>
      </c>
      <c r="E365" s="51" t="s">
        <v>10205</v>
      </c>
      <c r="F365" s="64" t="s">
        <v>10488</v>
      </c>
      <c r="G365" s="91" t="s">
        <v>10489</v>
      </c>
      <c r="H365" s="53" t="s">
        <v>99</v>
      </c>
      <c r="I365" s="53" t="s">
        <v>10207</v>
      </c>
      <c r="J365" s="51" t="s">
        <v>9724</v>
      </c>
      <c r="K365" s="88">
        <v>2110.6999999999998</v>
      </c>
      <c r="L365" s="88">
        <v>4544.34</v>
      </c>
      <c r="M365" s="55" t="s">
        <v>10208</v>
      </c>
      <c r="N365" s="55" t="s">
        <v>9767</v>
      </c>
      <c r="O365" s="53" t="s">
        <v>9721</v>
      </c>
      <c r="P365" s="56">
        <v>25400</v>
      </c>
      <c r="Q365" s="73" t="s">
        <v>225</v>
      </c>
      <c r="R365" s="90" t="s">
        <v>99</v>
      </c>
      <c r="S365" s="57">
        <v>43423</v>
      </c>
      <c r="T365">
        <f t="shared" si="15"/>
        <v>53</v>
      </c>
      <c r="U365" t="str">
        <f t="shared" si="16"/>
        <v>49-53</v>
      </c>
      <c r="V365" t="str">
        <f t="shared" si="17"/>
        <v>2.000 a 3.999</v>
      </c>
    </row>
    <row r="366" spans="1:22" ht="15.75" x14ac:dyDescent="0.25">
      <c r="A366" s="58">
        <v>154043</v>
      </c>
      <c r="B366" s="53" t="s">
        <v>9801</v>
      </c>
      <c r="C366" s="89" t="s">
        <v>10204</v>
      </c>
      <c r="D366" s="87">
        <v>9611589000139</v>
      </c>
      <c r="E366" s="51" t="s">
        <v>10205</v>
      </c>
      <c r="F366" s="64" t="s">
        <v>10490</v>
      </c>
      <c r="G366" s="91" t="s">
        <v>10491</v>
      </c>
      <c r="H366" s="53" t="s">
        <v>99</v>
      </c>
      <c r="I366" s="53" t="s">
        <v>10207</v>
      </c>
      <c r="J366" s="51" t="s">
        <v>9724</v>
      </c>
      <c r="K366" s="88">
        <v>2110.6999999999998</v>
      </c>
      <c r="L366" s="88">
        <v>4544.34</v>
      </c>
      <c r="M366" s="55" t="s">
        <v>10208</v>
      </c>
      <c r="N366" s="72" t="s">
        <v>9765</v>
      </c>
      <c r="O366" s="53" t="s">
        <v>9721</v>
      </c>
      <c r="P366" s="56">
        <v>29214</v>
      </c>
      <c r="Q366" s="57" t="s">
        <v>211</v>
      </c>
      <c r="R366" s="90" t="s">
        <v>99</v>
      </c>
      <c r="S366" s="57">
        <v>43412</v>
      </c>
      <c r="T366">
        <f t="shared" si="15"/>
        <v>43</v>
      </c>
      <c r="U366" t="str">
        <f t="shared" si="16"/>
        <v>39-43</v>
      </c>
      <c r="V366" t="str">
        <f t="shared" si="17"/>
        <v>2.000 a 3.999</v>
      </c>
    </row>
    <row r="367" spans="1:22" ht="15.75" x14ac:dyDescent="0.25">
      <c r="A367" s="58">
        <v>154043</v>
      </c>
      <c r="B367" s="53" t="s">
        <v>9801</v>
      </c>
      <c r="C367" s="89" t="s">
        <v>10204</v>
      </c>
      <c r="D367" s="87">
        <v>9611589000139</v>
      </c>
      <c r="E367" s="51" t="s">
        <v>10205</v>
      </c>
      <c r="F367" s="64" t="s">
        <v>10492</v>
      </c>
      <c r="G367" s="91" t="s">
        <v>10493</v>
      </c>
      <c r="H367" s="53" t="s">
        <v>99</v>
      </c>
      <c r="I367" s="53" t="s">
        <v>10207</v>
      </c>
      <c r="J367" s="51" t="s">
        <v>9724</v>
      </c>
      <c r="K367" s="88">
        <v>2110.6999999999998</v>
      </c>
      <c r="L367" s="88">
        <v>4544.34</v>
      </c>
      <c r="M367" s="55" t="s">
        <v>10208</v>
      </c>
      <c r="N367" s="72" t="s">
        <v>9765</v>
      </c>
      <c r="O367" s="53" t="s">
        <v>9721</v>
      </c>
      <c r="P367" s="56">
        <v>25299</v>
      </c>
      <c r="Q367" s="57" t="s">
        <v>211</v>
      </c>
      <c r="R367" s="90" t="s">
        <v>99</v>
      </c>
      <c r="S367" s="57">
        <v>43416</v>
      </c>
      <c r="T367">
        <f t="shared" si="15"/>
        <v>53</v>
      </c>
      <c r="U367" t="str">
        <f t="shared" si="16"/>
        <v>49-53</v>
      </c>
      <c r="V367" t="str">
        <f t="shared" si="17"/>
        <v>2.000 a 3.999</v>
      </c>
    </row>
    <row r="368" spans="1:22" ht="15.75" x14ac:dyDescent="0.25">
      <c r="A368" s="58">
        <v>154043</v>
      </c>
      <c r="B368" s="53" t="s">
        <v>9801</v>
      </c>
      <c r="C368" s="89" t="s">
        <v>10204</v>
      </c>
      <c r="D368" s="87">
        <v>9611589000139</v>
      </c>
      <c r="E368" s="51" t="s">
        <v>10205</v>
      </c>
      <c r="F368" s="64" t="s">
        <v>10494</v>
      </c>
      <c r="G368" s="91" t="s">
        <v>10495</v>
      </c>
      <c r="H368" s="53" t="s">
        <v>99</v>
      </c>
      <c r="I368" s="53" t="s">
        <v>10207</v>
      </c>
      <c r="J368" s="51" t="s">
        <v>9724</v>
      </c>
      <c r="K368" s="88">
        <v>2110.6999999999998</v>
      </c>
      <c r="L368" s="88">
        <v>4544.34</v>
      </c>
      <c r="M368" s="55" t="s">
        <v>10208</v>
      </c>
      <c r="N368" s="72" t="s">
        <v>9765</v>
      </c>
      <c r="O368" s="53" t="s">
        <v>9721</v>
      </c>
      <c r="P368" s="56">
        <v>33819</v>
      </c>
      <c r="Q368" s="57" t="s">
        <v>211</v>
      </c>
      <c r="R368" s="90" t="s">
        <v>99</v>
      </c>
      <c r="S368" s="57">
        <v>43525</v>
      </c>
      <c r="T368">
        <f t="shared" si="15"/>
        <v>30</v>
      </c>
      <c r="U368" t="str">
        <f t="shared" si="16"/>
        <v>29-33</v>
      </c>
      <c r="V368" t="str">
        <f t="shared" si="17"/>
        <v>2.000 a 3.999</v>
      </c>
    </row>
    <row r="369" spans="1:22" ht="15.75" x14ac:dyDescent="0.25">
      <c r="A369" s="58">
        <v>154043</v>
      </c>
      <c r="B369" s="53" t="s">
        <v>9801</v>
      </c>
      <c r="C369" s="89" t="s">
        <v>10204</v>
      </c>
      <c r="D369" s="87">
        <v>9611589000139</v>
      </c>
      <c r="E369" s="51" t="s">
        <v>10205</v>
      </c>
      <c r="F369" s="64" t="s">
        <v>10496</v>
      </c>
      <c r="G369" s="91" t="s">
        <v>10497</v>
      </c>
      <c r="H369" s="53" t="s">
        <v>99</v>
      </c>
      <c r="I369" s="53" t="s">
        <v>10207</v>
      </c>
      <c r="J369" s="51" t="s">
        <v>9724</v>
      </c>
      <c r="K369" s="88">
        <v>2110.6999999999998</v>
      </c>
      <c r="L369" s="88">
        <v>4544.34</v>
      </c>
      <c r="M369" s="55" t="s">
        <v>10208</v>
      </c>
      <c r="N369" s="72" t="s">
        <v>9766</v>
      </c>
      <c r="O369" s="53" t="s">
        <v>9721</v>
      </c>
      <c r="P369" s="56">
        <v>33941</v>
      </c>
      <c r="Q369" s="57" t="s">
        <v>211</v>
      </c>
      <c r="R369" s="90" t="s">
        <v>99</v>
      </c>
      <c r="S369" s="57">
        <v>43412</v>
      </c>
      <c r="T369">
        <f t="shared" si="15"/>
        <v>30</v>
      </c>
      <c r="U369" t="str">
        <f t="shared" si="16"/>
        <v>29-33</v>
      </c>
      <c r="V369" t="str">
        <f t="shared" si="17"/>
        <v>2.000 a 3.999</v>
      </c>
    </row>
    <row r="370" spans="1:22" ht="15.75" x14ac:dyDescent="0.25">
      <c r="A370" s="58">
        <v>154043</v>
      </c>
      <c r="B370" s="53" t="s">
        <v>9801</v>
      </c>
      <c r="C370" s="89" t="s">
        <v>10204</v>
      </c>
      <c r="D370" s="87">
        <v>9611589000139</v>
      </c>
      <c r="E370" s="51" t="s">
        <v>10205</v>
      </c>
      <c r="F370" s="64">
        <v>4263195671</v>
      </c>
      <c r="G370" s="91" t="s">
        <v>10498</v>
      </c>
      <c r="H370" s="53" t="s">
        <v>99</v>
      </c>
      <c r="I370" s="53" t="s">
        <v>10207</v>
      </c>
      <c r="J370" s="51" t="s">
        <v>9724</v>
      </c>
      <c r="K370" s="88">
        <v>2110.6999999999998</v>
      </c>
      <c r="L370" s="88">
        <v>4544.34</v>
      </c>
      <c r="M370" s="55" t="s">
        <v>10208</v>
      </c>
      <c r="N370" s="72" t="s">
        <v>9765</v>
      </c>
      <c r="O370" s="53" t="s">
        <v>9721</v>
      </c>
      <c r="P370" s="56">
        <v>28894</v>
      </c>
      <c r="Q370" s="73" t="s">
        <v>225</v>
      </c>
      <c r="R370" s="90" t="s">
        <v>99</v>
      </c>
      <c r="S370" s="57">
        <v>43412</v>
      </c>
      <c r="T370">
        <f t="shared" si="15"/>
        <v>43</v>
      </c>
      <c r="U370" t="str">
        <f t="shared" si="16"/>
        <v>39-43</v>
      </c>
      <c r="V370" t="str">
        <f t="shared" si="17"/>
        <v>2.000 a 3.999</v>
      </c>
    </row>
    <row r="371" spans="1:22" ht="15.75" x14ac:dyDescent="0.25">
      <c r="A371" s="58">
        <v>154043</v>
      </c>
      <c r="B371" s="53" t="s">
        <v>9801</v>
      </c>
      <c r="C371" s="89" t="s">
        <v>10204</v>
      </c>
      <c r="D371" s="87">
        <v>9611589000139</v>
      </c>
      <c r="E371" s="51" t="s">
        <v>10205</v>
      </c>
      <c r="F371" s="64">
        <v>12213760632</v>
      </c>
      <c r="G371" s="91" t="s">
        <v>10499</v>
      </c>
      <c r="H371" s="53" t="s">
        <v>99</v>
      </c>
      <c r="I371" s="53" t="s">
        <v>10207</v>
      </c>
      <c r="J371" s="51" t="s">
        <v>9724</v>
      </c>
      <c r="K371" s="88">
        <v>2110.6999999999998</v>
      </c>
      <c r="L371" s="88">
        <v>4544.34</v>
      </c>
      <c r="M371" s="55" t="s">
        <v>10208</v>
      </c>
      <c r="N371" s="72" t="s">
        <v>9765</v>
      </c>
      <c r="O371" s="53" t="s">
        <v>9721</v>
      </c>
      <c r="P371" s="56">
        <v>34383</v>
      </c>
      <c r="Q371" s="57" t="s">
        <v>211</v>
      </c>
      <c r="R371" s="90" t="s">
        <v>99</v>
      </c>
      <c r="S371" s="57">
        <v>43412</v>
      </c>
      <c r="T371">
        <f t="shared" si="15"/>
        <v>28</v>
      </c>
      <c r="U371" t="str">
        <f t="shared" si="16"/>
        <v>24-28</v>
      </c>
      <c r="V371" t="str">
        <f t="shared" si="17"/>
        <v>2.000 a 3.999</v>
      </c>
    </row>
    <row r="372" spans="1:22" ht="15.75" x14ac:dyDescent="0.25">
      <c r="A372" s="58">
        <v>154043</v>
      </c>
      <c r="B372" s="53" t="s">
        <v>9801</v>
      </c>
      <c r="C372" s="89" t="s">
        <v>10204</v>
      </c>
      <c r="D372" s="87">
        <v>9611589000139</v>
      </c>
      <c r="E372" s="51" t="s">
        <v>10205</v>
      </c>
      <c r="F372" s="64">
        <v>1537194607</v>
      </c>
      <c r="G372" s="91" t="s">
        <v>10500</v>
      </c>
      <c r="H372" s="53" t="s">
        <v>99</v>
      </c>
      <c r="I372" s="53" t="s">
        <v>10207</v>
      </c>
      <c r="J372" s="51" t="s">
        <v>9724</v>
      </c>
      <c r="K372" s="88">
        <v>2110.6999999999998</v>
      </c>
      <c r="L372" s="88">
        <v>4544.34</v>
      </c>
      <c r="M372" s="55" t="s">
        <v>10208</v>
      </c>
      <c r="N372" s="72" t="s">
        <v>9766</v>
      </c>
      <c r="O372" s="53" t="s">
        <v>9721</v>
      </c>
      <c r="P372" s="56">
        <v>34936</v>
      </c>
      <c r="Q372" s="57" t="s">
        <v>335</v>
      </c>
      <c r="R372" s="90" t="s">
        <v>99</v>
      </c>
      <c r="S372" s="57">
        <v>43412</v>
      </c>
      <c r="T372">
        <f t="shared" si="15"/>
        <v>27</v>
      </c>
      <c r="U372" t="str">
        <f t="shared" si="16"/>
        <v>24-28</v>
      </c>
      <c r="V372" t="str">
        <f t="shared" si="17"/>
        <v>2.000 a 3.999</v>
      </c>
    </row>
    <row r="373" spans="1:22" ht="15.75" x14ac:dyDescent="0.25">
      <c r="A373" s="58">
        <v>154043</v>
      </c>
      <c r="B373" s="53" t="s">
        <v>9801</v>
      </c>
      <c r="C373" s="89" t="s">
        <v>10204</v>
      </c>
      <c r="D373" s="87">
        <v>9611589000139</v>
      </c>
      <c r="E373" s="51" t="s">
        <v>10205</v>
      </c>
      <c r="F373" s="64">
        <v>11977699600</v>
      </c>
      <c r="G373" s="91" t="s">
        <v>10501</v>
      </c>
      <c r="H373" s="53" t="s">
        <v>99</v>
      </c>
      <c r="I373" s="53" t="s">
        <v>10231</v>
      </c>
      <c r="J373" s="51" t="s">
        <v>9724</v>
      </c>
      <c r="K373" s="88">
        <v>2321.77</v>
      </c>
      <c r="L373" s="88">
        <v>4974.22</v>
      </c>
      <c r="M373" s="55" t="s">
        <v>10208</v>
      </c>
      <c r="N373" s="72" t="s">
        <v>9766</v>
      </c>
      <c r="O373" s="53" t="s">
        <v>9721</v>
      </c>
      <c r="P373" s="56">
        <v>34855</v>
      </c>
      <c r="Q373" s="73" t="s">
        <v>225</v>
      </c>
      <c r="R373" s="90" t="s">
        <v>99</v>
      </c>
      <c r="S373" s="57">
        <v>43412</v>
      </c>
      <c r="T373">
        <f t="shared" si="15"/>
        <v>27</v>
      </c>
      <c r="U373" t="str">
        <f t="shared" si="16"/>
        <v>24-28</v>
      </c>
      <c r="V373" t="str">
        <f t="shared" si="17"/>
        <v>2.000 a 3.999</v>
      </c>
    </row>
    <row r="374" spans="1:22" ht="15.75" x14ac:dyDescent="0.25">
      <c r="A374" s="58">
        <v>154043</v>
      </c>
      <c r="B374" s="53" t="s">
        <v>9801</v>
      </c>
      <c r="C374" s="89" t="s">
        <v>10204</v>
      </c>
      <c r="D374" s="87">
        <v>9611589000139</v>
      </c>
      <c r="E374" s="51" t="s">
        <v>10205</v>
      </c>
      <c r="F374" s="64" t="s">
        <v>10502</v>
      </c>
      <c r="G374" s="91" t="s">
        <v>10503</v>
      </c>
      <c r="H374" s="53" t="s">
        <v>99</v>
      </c>
      <c r="I374" s="53" t="s">
        <v>10239</v>
      </c>
      <c r="J374" s="51" t="s">
        <v>9724</v>
      </c>
      <c r="K374" s="88">
        <v>2353.1</v>
      </c>
      <c r="L374" s="88">
        <v>5007.8500000000004</v>
      </c>
      <c r="M374" s="55" t="s">
        <v>10208</v>
      </c>
      <c r="N374" s="72" t="s">
        <v>9766</v>
      </c>
      <c r="O374" s="53" t="s">
        <v>9721</v>
      </c>
      <c r="P374" s="56">
        <v>32682</v>
      </c>
      <c r="Q374" s="73" t="s">
        <v>225</v>
      </c>
      <c r="R374" s="90" t="s">
        <v>99</v>
      </c>
      <c r="S374" s="57">
        <v>44690</v>
      </c>
      <c r="T374">
        <f t="shared" si="15"/>
        <v>33</v>
      </c>
      <c r="U374" t="str">
        <f t="shared" si="16"/>
        <v>29-33</v>
      </c>
      <c r="V374" t="str">
        <f t="shared" si="17"/>
        <v>2.000 a 3.999</v>
      </c>
    </row>
    <row r="375" spans="1:22" ht="15.75" x14ac:dyDescent="0.25">
      <c r="A375" s="58">
        <v>154043</v>
      </c>
      <c r="B375" s="53" t="s">
        <v>9801</v>
      </c>
      <c r="C375" s="89" t="s">
        <v>10204</v>
      </c>
      <c r="D375" s="87">
        <v>9611589000139</v>
      </c>
      <c r="E375" s="51" t="s">
        <v>10205</v>
      </c>
      <c r="F375" s="64">
        <v>1590787684</v>
      </c>
      <c r="G375" s="91" t="s">
        <v>10504</v>
      </c>
      <c r="H375" s="53" t="s">
        <v>99</v>
      </c>
      <c r="I375" s="53" t="s">
        <v>10231</v>
      </c>
      <c r="J375" s="51" t="s">
        <v>9724</v>
      </c>
      <c r="K375" s="88">
        <v>2321.77</v>
      </c>
      <c r="L375" s="88">
        <v>4974.22</v>
      </c>
      <c r="M375" s="55" t="s">
        <v>10208</v>
      </c>
      <c r="N375" s="72" t="s">
        <v>9765</v>
      </c>
      <c r="O375" s="51" t="s">
        <v>9722</v>
      </c>
      <c r="P375" s="56">
        <v>32350</v>
      </c>
      <c r="Q375" s="57" t="s">
        <v>335</v>
      </c>
      <c r="R375" s="90" t="s">
        <v>99</v>
      </c>
      <c r="S375" s="57">
        <v>43412</v>
      </c>
      <c r="T375">
        <f t="shared" si="15"/>
        <v>34</v>
      </c>
      <c r="U375" t="str">
        <f t="shared" si="16"/>
        <v>34-38</v>
      </c>
      <c r="V375" t="str">
        <f t="shared" si="17"/>
        <v>2.000 a 3.999</v>
      </c>
    </row>
    <row r="376" spans="1:22" ht="15.75" x14ac:dyDescent="0.25">
      <c r="A376" s="58">
        <v>154043</v>
      </c>
      <c r="B376" s="53" t="s">
        <v>9801</v>
      </c>
      <c r="C376" s="89" t="s">
        <v>10204</v>
      </c>
      <c r="D376" s="87">
        <v>9611589000139</v>
      </c>
      <c r="E376" s="51" t="s">
        <v>10205</v>
      </c>
      <c r="F376" s="64">
        <v>8303535692</v>
      </c>
      <c r="G376" s="91" t="s">
        <v>10505</v>
      </c>
      <c r="H376" s="53" t="s">
        <v>99</v>
      </c>
      <c r="I376" s="53" t="s">
        <v>10207</v>
      </c>
      <c r="J376" s="51" t="s">
        <v>9724</v>
      </c>
      <c r="K376" s="88">
        <v>2110.6999999999998</v>
      </c>
      <c r="L376" s="88">
        <v>4544.34</v>
      </c>
      <c r="M376" s="55" t="s">
        <v>10208</v>
      </c>
      <c r="N376" s="72" t="s">
        <v>9765</v>
      </c>
      <c r="O376" s="51" t="s">
        <v>9722</v>
      </c>
      <c r="P376" s="56">
        <v>31228</v>
      </c>
      <c r="Q376" s="73" t="s">
        <v>225</v>
      </c>
      <c r="R376" s="90" t="s">
        <v>99</v>
      </c>
      <c r="S376" s="57">
        <v>44410</v>
      </c>
      <c r="T376">
        <f t="shared" si="15"/>
        <v>37</v>
      </c>
      <c r="U376" t="str">
        <f t="shared" si="16"/>
        <v>34-38</v>
      </c>
      <c r="V376" t="str">
        <f t="shared" si="17"/>
        <v>2.000 a 3.999</v>
      </c>
    </row>
    <row r="377" spans="1:22" ht="15.75" x14ac:dyDescent="0.25">
      <c r="A377" s="58">
        <v>154043</v>
      </c>
      <c r="B377" s="53" t="s">
        <v>9801</v>
      </c>
      <c r="C377" s="89" t="s">
        <v>10204</v>
      </c>
      <c r="D377" s="87">
        <v>9611589000139</v>
      </c>
      <c r="E377" s="51" t="s">
        <v>10205</v>
      </c>
      <c r="F377" s="64" t="s">
        <v>10506</v>
      </c>
      <c r="G377" s="91" t="s">
        <v>10507</v>
      </c>
      <c r="H377" s="53" t="s">
        <v>99</v>
      </c>
      <c r="I377" s="53" t="s">
        <v>10207</v>
      </c>
      <c r="J377" s="51" t="s">
        <v>9724</v>
      </c>
      <c r="K377" s="88">
        <v>2110.6999999999998</v>
      </c>
      <c r="L377" s="88">
        <v>4544.34</v>
      </c>
      <c r="M377" s="55" t="s">
        <v>10208</v>
      </c>
      <c r="N377" s="72" t="s">
        <v>9765</v>
      </c>
      <c r="O377" s="51" t="s">
        <v>9722</v>
      </c>
      <c r="P377" s="56">
        <v>31527</v>
      </c>
      <c r="Q377" s="73" t="s">
        <v>225</v>
      </c>
      <c r="R377" s="90" t="s">
        <v>99</v>
      </c>
      <c r="S377" s="57">
        <v>44655</v>
      </c>
      <c r="T377">
        <f t="shared" si="15"/>
        <v>36</v>
      </c>
      <c r="U377" t="str">
        <f t="shared" si="16"/>
        <v>34-38</v>
      </c>
      <c r="V377" t="str">
        <f t="shared" si="17"/>
        <v>2.000 a 3.999</v>
      </c>
    </row>
    <row r="378" spans="1:22" ht="15.75" x14ac:dyDescent="0.25">
      <c r="A378" s="58">
        <v>154043</v>
      </c>
      <c r="B378" s="53" t="s">
        <v>9801</v>
      </c>
      <c r="C378" s="89" t="s">
        <v>10204</v>
      </c>
      <c r="D378" s="87">
        <v>9611589000139</v>
      </c>
      <c r="E378" s="51" t="s">
        <v>10205</v>
      </c>
      <c r="F378" s="64">
        <v>4733503601</v>
      </c>
      <c r="G378" s="91" t="s">
        <v>10508</v>
      </c>
      <c r="H378" s="53" t="s">
        <v>99</v>
      </c>
      <c r="I378" s="53" t="s">
        <v>10207</v>
      </c>
      <c r="J378" s="51" t="s">
        <v>9724</v>
      </c>
      <c r="K378" s="88">
        <v>2110.6999999999998</v>
      </c>
      <c r="L378" s="88">
        <v>4544.34</v>
      </c>
      <c r="M378" s="55" t="s">
        <v>10208</v>
      </c>
      <c r="N378" s="72" t="s">
        <v>9766</v>
      </c>
      <c r="O378" s="51" t="s">
        <v>9722</v>
      </c>
      <c r="P378" s="56">
        <v>29340</v>
      </c>
      <c r="Q378" s="57" t="s">
        <v>335</v>
      </c>
      <c r="R378" s="90" t="s">
        <v>99</v>
      </c>
      <c r="S378" s="57">
        <v>43444</v>
      </c>
      <c r="T378">
        <f t="shared" si="15"/>
        <v>42</v>
      </c>
      <c r="U378" t="str">
        <f t="shared" si="16"/>
        <v>39-43</v>
      </c>
      <c r="V378" t="str">
        <f t="shared" si="17"/>
        <v>2.000 a 3.999</v>
      </c>
    </row>
    <row r="379" spans="1:22" ht="15.75" x14ac:dyDescent="0.25">
      <c r="A379" s="58">
        <v>154043</v>
      </c>
      <c r="B379" s="53" t="s">
        <v>9801</v>
      </c>
      <c r="C379" s="89" t="s">
        <v>10204</v>
      </c>
      <c r="D379" s="87">
        <v>9611589000139</v>
      </c>
      <c r="E379" s="51" t="s">
        <v>10205</v>
      </c>
      <c r="F379" s="64">
        <v>4922927603</v>
      </c>
      <c r="G379" s="91" t="s">
        <v>10509</v>
      </c>
      <c r="H379" s="53" t="s">
        <v>99</v>
      </c>
      <c r="I379" s="53" t="s">
        <v>10207</v>
      </c>
      <c r="J379" s="51" t="s">
        <v>9724</v>
      </c>
      <c r="K379" s="88">
        <v>2110.6999999999998</v>
      </c>
      <c r="L379" s="88">
        <v>4544.34</v>
      </c>
      <c r="M379" s="55" t="s">
        <v>10208</v>
      </c>
      <c r="N379" s="72" t="s">
        <v>9765</v>
      </c>
      <c r="O379" s="53" t="s">
        <v>9721</v>
      </c>
      <c r="P379" s="56">
        <v>29768</v>
      </c>
      <c r="Q379" s="73" t="s">
        <v>225</v>
      </c>
      <c r="R379" s="90" t="s">
        <v>99</v>
      </c>
      <c r="S379" s="57">
        <v>43619</v>
      </c>
      <c r="T379">
        <f t="shared" si="15"/>
        <v>41</v>
      </c>
      <c r="U379" t="str">
        <f t="shared" si="16"/>
        <v>39-43</v>
      </c>
      <c r="V379" t="str">
        <f t="shared" si="17"/>
        <v>2.000 a 3.999</v>
      </c>
    </row>
    <row r="380" spans="1:22" ht="15.75" x14ac:dyDescent="0.25">
      <c r="A380" s="58">
        <v>154043</v>
      </c>
      <c r="B380" s="53" t="s">
        <v>9801</v>
      </c>
      <c r="C380" s="89" t="s">
        <v>10204</v>
      </c>
      <c r="D380" s="87">
        <v>9611589000139</v>
      </c>
      <c r="E380" s="51" t="s">
        <v>10205</v>
      </c>
      <c r="F380" s="64">
        <v>7283207627</v>
      </c>
      <c r="G380" s="91" t="s">
        <v>10510</v>
      </c>
      <c r="H380" s="53" t="s">
        <v>99</v>
      </c>
      <c r="I380" s="53" t="s">
        <v>10207</v>
      </c>
      <c r="J380" s="51" t="s">
        <v>9724</v>
      </c>
      <c r="K380" s="88">
        <v>2110.6999999999998</v>
      </c>
      <c r="L380" s="88">
        <v>4544.34</v>
      </c>
      <c r="M380" s="55" t="s">
        <v>10208</v>
      </c>
      <c r="N380" s="72" t="s">
        <v>9766</v>
      </c>
      <c r="O380" s="53" t="s">
        <v>9721</v>
      </c>
      <c r="P380" s="56">
        <v>31775</v>
      </c>
      <c r="Q380" s="57" t="s">
        <v>335</v>
      </c>
      <c r="R380" s="90" t="s">
        <v>99</v>
      </c>
      <c r="S380" s="57">
        <v>44256</v>
      </c>
      <c r="T380">
        <f t="shared" si="15"/>
        <v>36</v>
      </c>
      <c r="U380" t="str">
        <f t="shared" si="16"/>
        <v>34-38</v>
      </c>
      <c r="V380" t="str">
        <f t="shared" si="17"/>
        <v>2.000 a 3.999</v>
      </c>
    </row>
    <row r="381" spans="1:22" ht="15.75" x14ac:dyDescent="0.25">
      <c r="A381" s="58">
        <v>154043</v>
      </c>
      <c r="B381" s="53" t="s">
        <v>9801</v>
      </c>
      <c r="C381" s="89" t="s">
        <v>10204</v>
      </c>
      <c r="D381" s="87">
        <v>9611589000139</v>
      </c>
      <c r="E381" s="51" t="s">
        <v>10205</v>
      </c>
      <c r="F381" s="64" t="s">
        <v>10511</v>
      </c>
      <c r="G381" s="91" t="s">
        <v>10512</v>
      </c>
      <c r="H381" s="53" t="s">
        <v>99</v>
      </c>
      <c r="I381" s="53" t="s">
        <v>10207</v>
      </c>
      <c r="J381" s="51" t="s">
        <v>9724</v>
      </c>
      <c r="K381" s="88">
        <v>2110.6999999999998</v>
      </c>
      <c r="L381" s="88">
        <v>4544.34</v>
      </c>
      <c r="M381" s="55" t="s">
        <v>10208</v>
      </c>
      <c r="N381" s="72" t="s">
        <v>9765</v>
      </c>
      <c r="O381" s="53" t="s">
        <v>9721</v>
      </c>
      <c r="P381" s="56">
        <v>27760</v>
      </c>
      <c r="Q381" s="57" t="s">
        <v>211</v>
      </c>
      <c r="R381" s="90" t="s">
        <v>99</v>
      </c>
      <c r="S381" s="57">
        <v>44743</v>
      </c>
      <c r="T381">
        <f t="shared" si="15"/>
        <v>46</v>
      </c>
      <c r="U381" t="str">
        <f t="shared" si="16"/>
        <v>44-48</v>
      </c>
      <c r="V381" t="str">
        <f t="shared" si="17"/>
        <v>2.000 a 3.999</v>
      </c>
    </row>
    <row r="382" spans="1:22" ht="15.75" x14ac:dyDescent="0.25">
      <c r="A382" s="58">
        <v>154043</v>
      </c>
      <c r="B382" s="53" t="s">
        <v>9801</v>
      </c>
      <c r="C382" s="89" t="s">
        <v>10204</v>
      </c>
      <c r="D382" s="87">
        <v>9611589000139</v>
      </c>
      <c r="E382" s="51" t="s">
        <v>10205</v>
      </c>
      <c r="F382" s="64">
        <v>10366798618</v>
      </c>
      <c r="G382" s="91" t="s">
        <v>10513</v>
      </c>
      <c r="H382" s="53" t="s">
        <v>99</v>
      </c>
      <c r="I382" s="53" t="s">
        <v>10207</v>
      </c>
      <c r="J382" s="51" t="s">
        <v>9724</v>
      </c>
      <c r="K382" s="88">
        <v>2110.6999999999998</v>
      </c>
      <c r="L382" s="88">
        <v>4544.34</v>
      </c>
      <c r="M382" s="55" t="s">
        <v>10208</v>
      </c>
      <c r="N382" s="72" t="s">
        <v>9765</v>
      </c>
      <c r="O382" s="51" t="s">
        <v>9722</v>
      </c>
      <c r="P382" s="56">
        <v>33095</v>
      </c>
      <c r="Q382" s="73" t="s">
        <v>225</v>
      </c>
      <c r="R382" s="90" t="s">
        <v>99</v>
      </c>
      <c r="S382" s="57">
        <v>43412</v>
      </c>
      <c r="T382">
        <f t="shared" si="15"/>
        <v>32</v>
      </c>
      <c r="U382" t="str">
        <f t="shared" si="16"/>
        <v>29-33</v>
      </c>
      <c r="V382" t="str">
        <f t="shared" si="17"/>
        <v>2.000 a 3.999</v>
      </c>
    </row>
    <row r="383" spans="1:22" ht="15.75" x14ac:dyDescent="0.25">
      <c r="A383" s="58">
        <v>154043</v>
      </c>
      <c r="B383" s="53" t="s">
        <v>9801</v>
      </c>
      <c r="C383" s="89" t="s">
        <v>10204</v>
      </c>
      <c r="D383" s="87">
        <v>9611589000139</v>
      </c>
      <c r="E383" s="51" t="s">
        <v>10205</v>
      </c>
      <c r="F383" s="64">
        <v>65029984615</v>
      </c>
      <c r="G383" s="91" t="s">
        <v>10514</v>
      </c>
      <c r="H383" s="53" t="s">
        <v>99</v>
      </c>
      <c r="I383" s="53" t="s">
        <v>10207</v>
      </c>
      <c r="J383" s="51" t="s">
        <v>9724</v>
      </c>
      <c r="K383" s="88">
        <v>2110.6999999999998</v>
      </c>
      <c r="L383" s="88">
        <v>4544.34</v>
      </c>
      <c r="M383" s="55" t="s">
        <v>10208</v>
      </c>
      <c r="N383" s="72" t="s">
        <v>9765</v>
      </c>
      <c r="O383" s="53" t="s">
        <v>9721</v>
      </c>
      <c r="P383" s="56">
        <v>26176</v>
      </c>
      <c r="Q383" s="73" t="s">
        <v>225</v>
      </c>
      <c r="R383" s="90" t="s">
        <v>99</v>
      </c>
      <c r="S383" s="57">
        <v>43412</v>
      </c>
      <c r="T383">
        <f t="shared" si="15"/>
        <v>51</v>
      </c>
      <c r="U383" t="str">
        <f t="shared" si="16"/>
        <v>49-53</v>
      </c>
      <c r="V383" t="str">
        <f t="shared" si="17"/>
        <v>2.000 a 3.999</v>
      </c>
    </row>
    <row r="384" spans="1:22" ht="15.75" x14ac:dyDescent="0.25">
      <c r="A384" s="58">
        <v>154043</v>
      </c>
      <c r="B384" s="53" t="s">
        <v>9801</v>
      </c>
      <c r="C384" s="89" t="s">
        <v>10204</v>
      </c>
      <c r="D384" s="87">
        <v>9611589000139</v>
      </c>
      <c r="E384" s="51" t="s">
        <v>10205</v>
      </c>
      <c r="F384" s="64">
        <v>49143867634</v>
      </c>
      <c r="G384" s="91" t="s">
        <v>10515</v>
      </c>
      <c r="H384" s="53" t="s">
        <v>99</v>
      </c>
      <c r="I384" s="53" t="s">
        <v>10207</v>
      </c>
      <c r="J384" s="51" t="s">
        <v>9724</v>
      </c>
      <c r="K384" s="88">
        <v>2110.6999999999998</v>
      </c>
      <c r="L384" s="88">
        <v>4544.34</v>
      </c>
      <c r="M384" s="55" t="s">
        <v>10208</v>
      </c>
      <c r="N384" s="72" t="s">
        <v>9765</v>
      </c>
      <c r="O384" s="51" t="s">
        <v>9722</v>
      </c>
      <c r="P384" s="56">
        <v>22770</v>
      </c>
      <c r="Q384" s="73" t="s">
        <v>225</v>
      </c>
      <c r="R384" s="90" t="s">
        <v>99</v>
      </c>
      <c r="S384" s="57">
        <v>43412</v>
      </c>
      <c r="T384">
        <f t="shared" si="15"/>
        <v>60</v>
      </c>
      <c r="U384" t="str">
        <f t="shared" si="16"/>
        <v>59-63</v>
      </c>
      <c r="V384" t="str">
        <f t="shared" si="17"/>
        <v>2.000 a 3.999</v>
      </c>
    </row>
    <row r="385" spans="1:22" ht="15.75" x14ac:dyDescent="0.25">
      <c r="A385" s="58">
        <v>154043</v>
      </c>
      <c r="B385" s="53" t="s">
        <v>9801</v>
      </c>
      <c r="C385" s="89" t="s">
        <v>10204</v>
      </c>
      <c r="D385" s="87">
        <v>9611589000139</v>
      </c>
      <c r="E385" s="51" t="s">
        <v>10205</v>
      </c>
      <c r="F385" s="64" t="s">
        <v>10516</v>
      </c>
      <c r="G385" s="91" t="s">
        <v>10517</v>
      </c>
      <c r="H385" s="53" t="s">
        <v>99</v>
      </c>
      <c r="I385" s="53" t="s">
        <v>10207</v>
      </c>
      <c r="J385" s="51" t="s">
        <v>9724</v>
      </c>
      <c r="K385" s="88">
        <v>2110.6999999999998</v>
      </c>
      <c r="L385" s="88">
        <v>4544.34</v>
      </c>
      <c r="M385" s="55" t="s">
        <v>10208</v>
      </c>
      <c r="N385" s="55" t="s">
        <v>9767</v>
      </c>
      <c r="O385" s="53" t="s">
        <v>9721</v>
      </c>
      <c r="P385" s="56">
        <v>25691</v>
      </c>
      <c r="Q385" s="73" t="s">
        <v>225</v>
      </c>
      <c r="R385" s="90" t="s">
        <v>99</v>
      </c>
      <c r="S385" s="57">
        <v>44697</v>
      </c>
      <c r="T385">
        <f t="shared" si="15"/>
        <v>52</v>
      </c>
      <c r="U385" t="str">
        <f t="shared" si="16"/>
        <v>49-53</v>
      </c>
      <c r="V385" t="str">
        <f t="shared" si="17"/>
        <v>2.000 a 3.999</v>
      </c>
    </row>
    <row r="386" spans="1:22" ht="15.75" x14ac:dyDescent="0.25">
      <c r="A386" s="58">
        <v>154043</v>
      </c>
      <c r="B386" s="53" t="s">
        <v>9801</v>
      </c>
      <c r="C386" s="89" t="s">
        <v>10204</v>
      </c>
      <c r="D386" s="87">
        <v>9611589000139</v>
      </c>
      <c r="E386" s="51" t="s">
        <v>10205</v>
      </c>
      <c r="F386" s="64">
        <v>13453501632</v>
      </c>
      <c r="G386" s="91" t="s">
        <v>10518</v>
      </c>
      <c r="H386" s="53" t="s">
        <v>99</v>
      </c>
      <c r="I386" s="53" t="s">
        <v>10207</v>
      </c>
      <c r="J386" s="51" t="s">
        <v>9724</v>
      </c>
      <c r="K386" s="88">
        <v>2110.6999999999998</v>
      </c>
      <c r="L386" s="88">
        <v>4544.34</v>
      </c>
      <c r="M386" s="55" t="s">
        <v>10208</v>
      </c>
      <c r="N386" s="72" t="s">
        <v>9765</v>
      </c>
      <c r="O386" s="53" t="s">
        <v>9721</v>
      </c>
      <c r="P386" s="56">
        <v>35947</v>
      </c>
      <c r="Q386" s="57" t="s">
        <v>211</v>
      </c>
      <c r="R386" s="90" t="s">
        <v>99</v>
      </c>
      <c r="S386" s="57">
        <v>43481</v>
      </c>
      <c r="T386">
        <f t="shared" si="15"/>
        <v>24</v>
      </c>
      <c r="U386" t="str">
        <f t="shared" si="16"/>
        <v>24-28</v>
      </c>
      <c r="V386" t="str">
        <f t="shared" si="17"/>
        <v>2.000 a 3.999</v>
      </c>
    </row>
    <row r="387" spans="1:22" ht="15.75" x14ac:dyDescent="0.25">
      <c r="A387" s="58">
        <v>154043</v>
      </c>
      <c r="B387" s="53" t="s">
        <v>9801</v>
      </c>
      <c r="C387" s="89" t="s">
        <v>10204</v>
      </c>
      <c r="D387" s="87">
        <v>9611589000139</v>
      </c>
      <c r="E387" s="51" t="s">
        <v>10205</v>
      </c>
      <c r="F387" s="64">
        <v>49823086672</v>
      </c>
      <c r="G387" s="91" t="s">
        <v>10519</v>
      </c>
      <c r="H387" s="53" t="s">
        <v>99</v>
      </c>
      <c r="I387" s="53" t="s">
        <v>10207</v>
      </c>
      <c r="J387" s="51" t="s">
        <v>9724</v>
      </c>
      <c r="K387" s="88">
        <v>2110.6999999999998</v>
      </c>
      <c r="L387" s="88">
        <v>4544.34</v>
      </c>
      <c r="M387" s="55" t="s">
        <v>10208</v>
      </c>
      <c r="N387" s="55" t="s">
        <v>9767</v>
      </c>
      <c r="O387" s="53" t="s">
        <v>9721</v>
      </c>
      <c r="P387" s="56">
        <v>23304</v>
      </c>
      <c r="Q387" s="73" t="s">
        <v>225</v>
      </c>
      <c r="R387" s="90" t="s">
        <v>99</v>
      </c>
      <c r="S387" s="57">
        <v>43412</v>
      </c>
      <c r="T387">
        <f t="shared" ref="T387:T450" si="18">(YEAR($X$3))-YEAR(P387)</f>
        <v>59</v>
      </c>
      <c r="U387" t="str">
        <f t="shared" ref="U387:U450" si="19">VLOOKUP(T387,$Z$3:$AA$14,2,1)</f>
        <v>59-63</v>
      </c>
      <c r="V387" t="str">
        <f t="shared" ref="V387:V450" si="20">VLOOKUP(K387,$AB$3:$AC$13,2,1)</f>
        <v>2.000 a 3.999</v>
      </c>
    </row>
    <row r="388" spans="1:22" ht="15.75" x14ac:dyDescent="0.25">
      <c r="A388" s="58">
        <v>154043</v>
      </c>
      <c r="B388" s="53" t="s">
        <v>9801</v>
      </c>
      <c r="C388" s="89" t="s">
        <v>10520</v>
      </c>
      <c r="D388" s="87">
        <v>969841000101</v>
      </c>
      <c r="E388" s="51" t="s">
        <v>10521</v>
      </c>
      <c r="F388" s="64">
        <v>37508709187</v>
      </c>
      <c r="G388" s="91" t="s">
        <v>10522</v>
      </c>
      <c r="H388" s="53">
        <v>514320</v>
      </c>
      <c r="I388" s="53">
        <v>44</v>
      </c>
      <c r="J388" s="51" t="s">
        <v>8005</v>
      </c>
      <c r="K388" s="88">
        <v>1352.49</v>
      </c>
      <c r="L388" s="88">
        <v>6046.99</v>
      </c>
      <c r="M388" s="55" t="s">
        <v>10154</v>
      </c>
      <c r="N388" s="72" t="s">
        <v>11693</v>
      </c>
      <c r="O388" s="53" t="s">
        <v>9721</v>
      </c>
      <c r="P388" s="56">
        <v>23966</v>
      </c>
      <c r="Q388" s="73" t="s">
        <v>225</v>
      </c>
      <c r="R388" s="90" t="s">
        <v>10523</v>
      </c>
      <c r="S388" s="57" t="s">
        <v>10524</v>
      </c>
      <c r="T388">
        <f t="shared" si="18"/>
        <v>57</v>
      </c>
      <c r="U388" t="str">
        <f t="shared" si="19"/>
        <v>54-58</v>
      </c>
      <c r="V388" t="str">
        <f t="shared" si="20"/>
        <v>até 1.999</v>
      </c>
    </row>
    <row r="389" spans="1:22" ht="15.75" x14ac:dyDescent="0.25">
      <c r="A389" s="58">
        <v>154043</v>
      </c>
      <c r="B389" s="53" t="s">
        <v>9801</v>
      </c>
      <c r="C389" s="89" t="s">
        <v>10520</v>
      </c>
      <c r="D389" s="87">
        <v>969841000101</v>
      </c>
      <c r="E389" s="51" t="s">
        <v>10521</v>
      </c>
      <c r="F389" s="64">
        <v>78113016600</v>
      </c>
      <c r="G389" s="91" t="s">
        <v>10525</v>
      </c>
      <c r="H389" s="53">
        <v>514225</v>
      </c>
      <c r="I389" s="53">
        <v>44</v>
      </c>
      <c r="J389" s="51" t="s">
        <v>10526</v>
      </c>
      <c r="K389" s="88">
        <v>1352.49</v>
      </c>
      <c r="L389" s="88">
        <v>4785.22</v>
      </c>
      <c r="M389" s="55" t="s">
        <v>10154</v>
      </c>
      <c r="N389" s="72" t="s">
        <v>9765</v>
      </c>
      <c r="O389" s="53" t="s">
        <v>9721</v>
      </c>
      <c r="P389" s="56">
        <v>25928</v>
      </c>
      <c r="Q389" s="57" t="s">
        <v>211</v>
      </c>
      <c r="R389" s="90" t="s">
        <v>10523</v>
      </c>
      <c r="S389" s="57">
        <v>44158</v>
      </c>
      <c r="T389">
        <f t="shared" si="18"/>
        <v>52</v>
      </c>
      <c r="U389" t="str">
        <f t="shared" si="19"/>
        <v>49-53</v>
      </c>
      <c r="V389" t="str">
        <f t="shared" si="20"/>
        <v>até 1.999</v>
      </c>
    </row>
    <row r="390" spans="1:22" ht="15.75" x14ac:dyDescent="0.25">
      <c r="A390" s="58">
        <v>154043</v>
      </c>
      <c r="B390" s="53" t="s">
        <v>9801</v>
      </c>
      <c r="C390" s="89" t="s">
        <v>10520</v>
      </c>
      <c r="D390" s="87">
        <v>969841000101</v>
      </c>
      <c r="E390" s="51" t="s">
        <v>10521</v>
      </c>
      <c r="F390" s="64" t="s">
        <v>10527</v>
      </c>
      <c r="G390" s="91" t="s">
        <v>10528</v>
      </c>
      <c r="H390" s="53">
        <v>514225</v>
      </c>
      <c r="I390" s="53">
        <v>44</v>
      </c>
      <c r="J390" s="51" t="s">
        <v>10529</v>
      </c>
      <c r="K390" s="88">
        <v>1352.49</v>
      </c>
      <c r="L390" s="88">
        <v>4785.22</v>
      </c>
      <c r="M390" s="55" t="s">
        <v>10154</v>
      </c>
      <c r="N390" s="72" t="s">
        <v>9765</v>
      </c>
      <c r="O390" s="53" t="s">
        <v>9721</v>
      </c>
      <c r="P390" s="56">
        <v>30418</v>
      </c>
      <c r="Q390" s="57" t="s">
        <v>211</v>
      </c>
      <c r="R390" s="90" t="s">
        <v>10523</v>
      </c>
      <c r="S390" s="57">
        <v>44711</v>
      </c>
      <c r="T390">
        <f t="shared" si="18"/>
        <v>39</v>
      </c>
      <c r="U390" t="str">
        <f t="shared" si="19"/>
        <v>39-43</v>
      </c>
      <c r="V390" t="str">
        <f t="shared" si="20"/>
        <v>até 1.999</v>
      </c>
    </row>
    <row r="391" spans="1:22" ht="15.75" x14ac:dyDescent="0.25">
      <c r="A391" s="58">
        <v>154043</v>
      </c>
      <c r="B391" s="53" t="s">
        <v>9801</v>
      </c>
      <c r="C391" s="89" t="s">
        <v>10520</v>
      </c>
      <c r="D391" s="87">
        <v>969841000101</v>
      </c>
      <c r="E391" s="51" t="s">
        <v>10521</v>
      </c>
      <c r="F391" s="64">
        <v>2153834600</v>
      </c>
      <c r="G391" s="91" t="s">
        <v>10530</v>
      </c>
      <c r="H391" s="53">
        <v>782305</v>
      </c>
      <c r="I391" s="53">
        <v>44</v>
      </c>
      <c r="J391" s="51" t="s">
        <v>10531</v>
      </c>
      <c r="K391" s="88">
        <v>1459.62</v>
      </c>
      <c r="L391" s="88">
        <v>5875.62</v>
      </c>
      <c r="M391" s="55" t="s">
        <v>10154</v>
      </c>
      <c r="N391" s="72" t="s">
        <v>9765</v>
      </c>
      <c r="O391" s="53" t="s">
        <v>9721</v>
      </c>
      <c r="P391" s="56">
        <v>36280</v>
      </c>
      <c r="Q391" s="57" t="s">
        <v>211</v>
      </c>
      <c r="R391" s="90" t="s">
        <v>3</v>
      </c>
      <c r="S391" s="57">
        <v>44546</v>
      </c>
      <c r="T391">
        <f t="shared" si="18"/>
        <v>23</v>
      </c>
      <c r="U391" t="str">
        <f t="shared" si="19"/>
        <v>19-23</v>
      </c>
      <c r="V391" t="str">
        <f t="shared" si="20"/>
        <v>até 1.999</v>
      </c>
    </row>
    <row r="392" spans="1:22" ht="15.75" x14ac:dyDescent="0.25">
      <c r="A392" s="58">
        <v>154043</v>
      </c>
      <c r="B392" s="53" t="s">
        <v>9801</v>
      </c>
      <c r="C392" s="89" t="s">
        <v>10520</v>
      </c>
      <c r="D392" s="87">
        <v>969841000101</v>
      </c>
      <c r="E392" s="51" t="s">
        <v>10521</v>
      </c>
      <c r="F392" s="64">
        <v>1533370605</v>
      </c>
      <c r="G392" s="91" t="s">
        <v>10532</v>
      </c>
      <c r="H392" s="53">
        <v>514225</v>
      </c>
      <c r="I392" s="53">
        <v>44</v>
      </c>
      <c r="J392" s="51" t="s">
        <v>10526</v>
      </c>
      <c r="K392" s="88">
        <v>1352.49</v>
      </c>
      <c r="L392" s="88">
        <v>4785.22</v>
      </c>
      <c r="M392" s="55" t="s">
        <v>10154</v>
      </c>
      <c r="N392" s="72" t="s">
        <v>9765</v>
      </c>
      <c r="O392" s="53" t="s">
        <v>9722</v>
      </c>
      <c r="P392" s="56">
        <v>31690</v>
      </c>
      <c r="Q392" s="57" t="s">
        <v>211</v>
      </c>
      <c r="R392" s="90" t="s">
        <v>10523</v>
      </c>
      <c r="S392" s="57">
        <v>43194</v>
      </c>
      <c r="T392">
        <f t="shared" si="18"/>
        <v>36</v>
      </c>
      <c r="U392" t="str">
        <f t="shared" si="19"/>
        <v>34-38</v>
      </c>
      <c r="V392" t="str">
        <f t="shared" si="20"/>
        <v>até 1.999</v>
      </c>
    </row>
    <row r="393" spans="1:22" ht="15.75" x14ac:dyDescent="0.25">
      <c r="A393" s="58">
        <v>154043</v>
      </c>
      <c r="B393" s="53" t="s">
        <v>9801</v>
      </c>
      <c r="C393" s="89" t="s">
        <v>10520</v>
      </c>
      <c r="D393" s="87">
        <v>969841000101</v>
      </c>
      <c r="E393" s="51" t="s">
        <v>10521</v>
      </c>
      <c r="F393" s="64">
        <v>16416133865</v>
      </c>
      <c r="G393" s="91" t="s">
        <v>10533</v>
      </c>
      <c r="H393" s="53">
        <v>410105</v>
      </c>
      <c r="I393" s="53">
        <v>44</v>
      </c>
      <c r="J393" s="51" t="s">
        <v>10531</v>
      </c>
      <c r="K393" s="88">
        <v>2020.21</v>
      </c>
      <c r="L393" s="88">
        <v>6706.75</v>
      </c>
      <c r="M393" s="55" t="s">
        <v>10154</v>
      </c>
      <c r="N393" s="72" t="s">
        <v>11693</v>
      </c>
      <c r="O393" s="53" t="s">
        <v>9721</v>
      </c>
      <c r="P393" s="56">
        <v>26816</v>
      </c>
      <c r="Q393" s="57" t="s">
        <v>211</v>
      </c>
      <c r="R393" s="90" t="s">
        <v>10534</v>
      </c>
      <c r="S393" s="57">
        <v>42255</v>
      </c>
      <c r="T393">
        <f t="shared" si="18"/>
        <v>49</v>
      </c>
      <c r="U393" t="str">
        <f t="shared" si="19"/>
        <v>49-53</v>
      </c>
      <c r="V393" t="str">
        <f t="shared" si="20"/>
        <v>2.000 a 3.999</v>
      </c>
    </row>
    <row r="394" spans="1:22" ht="15.75" x14ac:dyDescent="0.25">
      <c r="A394" s="58">
        <v>154043</v>
      </c>
      <c r="B394" s="53" t="s">
        <v>9801</v>
      </c>
      <c r="C394" s="89" t="s">
        <v>10520</v>
      </c>
      <c r="D394" s="87">
        <v>969841000101</v>
      </c>
      <c r="E394" s="51" t="s">
        <v>10521</v>
      </c>
      <c r="F394" s="64" t="s">
        <v>10535</v>
      </c>
      <c r="G394" s="91" t="s">
        <v>10536</v>
      </c>
      <c r="H394" s="53">
        <v>514320</v>
      </c>
      <c r="I394" s="53">
        <v>44</v>
      </c>
      <c r="J394" s="51" t="s">
        <v>8005</v>
      </c>
      <c r="K394" s="88">
        <v>1352.49</v>
      </c>
      <c r="L394" s="88">
        <v>6046.99</v>
      </c>
      <c r="M394" s="55" t="s">
        <v>10154</v>
      </c>
      <c r="N394" s="72" t="s">
        <v>9765</v>
      </c>
      <c r="O394" s="53" t="s">
        <v>9721</v>
      </c>
      <c r="P394" s="56">
        <v>25553</v>
      </c>
      <c r="Q394" s="57" t="s">
        <v>211</v>
      </c>
      <c r="R394" s="90" t="s">
        <v>10523</v>
      </c>
      <c r="S394" s="57">
        <v>44726</v>
      </c>
      <c r="T394">
        <f t="shared" si="18"/>
        <v>53</v>
      </c>
      <c r="U394" t="str">
        <f t="shared" si="19"/>
        <v>49-53</v>
      </c>
      <c r="V394" t="str">
        <f t="shared" si="20"/>
        <v>até 1.999</v>
      </c>
    </row>
    <row r="395" spans="1:22" ht="15.75" x14ac:dyDescent="0.25">
      <c r="A395" s="58">
        <v>154043</v>
      </c>
      <c r="B395" s="53" t="s">
        <v>9801</v>
      </c>
      <c r="C395" s="89" t="s">
        <v>10520</v>
      </c>
      <c r="D395" s="87">
        <v>969841000101</v>
      </c>
      <c r="E395" s="51" t="s">
        <v>10521</v>
      </c>
      <c r="F395" s="64">
        <v>305902644</v>
      </c>
      <c r="G395" s="91" t="s">
        <v>10537</v>
      </c>
      <c r="H395" s="53">
        <v>514325</v>
      </c>
      <c r="I395" s="53">
        <v>44</v>
      </c>
      <c r="J395" s="51" t="s">
        <v>8005</v>
      </c>
      <c r="K395" s="88">
        <v>1352.49</v>
      </c>
      <c r="L395" s="88">
        <v>7143.84</v>
      </c>
      <c r="M395" s="55" t="s">
        <v>10154</v>
      </c>
      <c r="N395" s="55" t="s">
        <v>9763</v>
      </c>
      <c r="O395" s="53" t="s">
        <v>9722</v>
      </c>
      <c r="P395" s="56">
        <v>27394</v>
      </c>
      <c r="Q395" s="57" t="s">
        <v>211</v>
      </c>
      <c r="R395" s="90" t="s">
        <v>10523</v>
      </c>
      <c r="S395" s="57">
        <v>43495</v>
      </c>
      <c r="T395">
        <f t="shared" si="18"/>
        <v>48</v>
      </c>
      <c r="U395" t="str">
        <f t="shared" si="19"/>
        <v>44-48</v>
      </c>
      <c r="V395" t="str">
        <f t="shared" si="20"/>
        <v>até 1.999</v>
      </c>
    </row>
    <row r="396" spans="1:22" ht="15.75" x14ac:dyDescent="0.25">
      <c r="A396" s="58">
        <v>154043</v>
      </c>
      <c r="B396" s="53" t="s">
        <v>9801</v>
      </c>
      <c r="C396" s="89" t="s">
        <v>10520</v>
      </c>
      <c r="D396" s="87">
        <v>969841000101</v>
      </c>
      <c r="E396" s="51" t="s">
        <v>10521</v>
      </c>
      <c r="F396" s="64" t="s">
        <v>10538</v>
      </c>
      <c r="G396" s="91" t="s">
        <v>10539</v>
      </c>
      <c r="H396" s="53">
        <v>514320</v>
      </c>
      <c r="I396" s="53">
        <v>44</v>
      </c>
      <c r="J396" s="51" t="s">
        <v>8005</v>
      </c>
      <c r="K396" s="88">
        <v>1352.49</v>
      </c>
      <c r="L396" s="88">
        <v>6046.99</v>
      </c>
      <c r="M396" s="55" t="s">
        <v>10154</v>
      </c>
      <c r="N396" s="72" t="s">
        <v>11693</v>
      </c>
      <c r="O396" s="53" t="s">
        <v>9722</v>
      </c>
      <c r="P396" s="56">
        <v>26850</v>
      </c>
      <c r="Q396" s="57" t="s">
        <v>211</v>
      </c>
      <c r="R396" s="90" t="s">
        <v>10523</v>
      </c>
      <c r="S396" s="57">
        <v>44756</v>
      </c>
      <c r="T396">
        <f t="shared" si="18"/>
        <v>49</v>
      </c>
      <c r="U396" t="str">
        <f t="shared" si="19"/>
        <v>49-53</v>
      </c>
      <c r="V396" t="str">
        <f t="shared" si="20"/>
        <v>até 1.999</v>
      </c>
    </row>
    <row r="397" spans="1:22" ht="15.75" x14ac:dyDescent="0.25">
      <c r="A397" s="58">
        <v>154043</v>
      </c>
      <c r="B397" s="53" t="s">
        <v>9801</v>
      </c>
      <c r="C397" s="89" t="s">
        <v>10520</v>
      </c>
      <c r="D397" s="87">
        <v>969841000101</v>
      </c>
      <c r="E397" s="51" t="s">
        <v>10521</v>
      </c>
      <c r="F397" s="64">
        <v>10882147625</v>
      </c>
      <c r="G397" s="91" t="s">
        <v>10540</v>
      </c>
      <c r="H397" s="53">
        <v>514320</v>
      </c>
      <c r="I397" s="53">
        <v>44</v>
      </c>
      <c r="J397" s="51" t="s">
        <v>10526</v>
      </c>
      <c r="K397" s="88">
        <v>1352.49</v>
      </c>
      <c r="L397" s="88">
        <v>6046.99</v>
      </c>
      <c r="M397" s="55" t="s">
        <v>10154</v>
      </c>
      <c r="N397" s="72" t="s">
        <v>9765</v>
      </c>
      <c r="O397" s="53" t="s">
        <v>9722</v>
      </c>
      <c r="P397" s="56">
        <v>34166</v>
      </c>
      <c r="Q397" s="57" t="s">
        <v>211</v>
      </c>
      <c r="R397" s="90" t="s">
        <v>10523</v>
      </c>
      <c r="S397" s="57">
        <v>44228</v>
      </c>
      <c r="T397">
        <f t="shared" si="18"/>
        <v>29</v>
      </c>
      <c r="U397" t="str">
        <f t="shared" si="19"/>
        <v>29-33</v>
      </c>
      <c r="V397" t="str">
        <f t="shared" si="20"/>
        <v>até 1.999</v>
      </c>
    </row>
    <row r="398" spans="1:22" ht="15.75" x14ac:dyDescent="0.25">
      <c r="A398" s="58">
        <v>154043</v>
      </c>
      <c r="B398" s="53" t="s">
        <v>9801</v>
      </c>
      <c r="C398" s="89" t="s">
        <v>10520</v>
      </c>
      <c r="D398" s="87">
        <v>969841000101</v>
      </c>
      <c r="E398" s="51" t="s">
        <v>10521</v>
      </c>
      <c r="F398" s="64">
        <v>6203713660</v>
      </c>
      <c r="G398" s="91" t="s">
        <v>10541</v>
      </c>
      <c r="H398" s="53">
        <v>514225</v>
      </c>
      <c r="I398" s="53">
        <v>44</v>
      </c>
      <c r="J398" s="51" t="s">
        <v>10542</v>
      </c>
      <c r="K398" s="88">
        <v>1493.39</v>
      </c>
      <c r="L398" s="88">
        <v>6347.13</v>
      </c>
      <c r="M398" s="55" t="s">
        <v>10154</v>
      </c>
      <c r="N398" s="72" t="s">
        <v>9765</v>
      </c>
      <c r="O398" s="53" t="s">
        <v>9722</v>
      </c>
      <c r="P398" s="56">
        <v>31153</v>
      </c>
      <c r="Q398" s="57" t="s">
        <v>211</v>
      </c>
      <c r="R398" s="90" t="s">
        <v>10543</v>
      </c>
      <c r="S398" s="57">
        <v>44432</v>
      </c>
      <c r="T398">
        <f t="shared" si="18"/>
        <v>37</v>
      </c>
      <c r="U398" t="str">
        <f t="shared" si="19"/>
        <v>34-38</v>
      </c>
      <c r="V398" t="str">
        <f t="shared" si="20"/>
        <v>até 1.999</v>
      </c>
    </row>
    <row r="399" spans="1:22" ht="15.75" x14ac:dyDescent="0.25">
      <c r="A399" s="58">
        <v>154043</v>
      </c>
      <c r="B399" s="53" t="s">
        <v>9801</v>
      </c>
      <c r="C399" s="89" t="s">
        <v>10520</v>
      </c>
      <c r="D399" s="87">
        <v>969841000101</v>
      </c>
      <c r="E399" s="51" t="s">
        <v>10521</v>
      </c>
      <c r="F399" s="64">
        <v>59567287600</v>
      </c>
      <c r="G399" s="91" t="s">
        <v>10544</v>
      </c>
      <c r="H399" s="53">
        <v>514325</v>
      </c>
      <c r="I399" s="53">
        <v>44</v>
      </c>
      <c r="J399" s="51" t="s">
        <v>10542</v>
      </c>
      <c r="K399" s="88">
        <v>1352.49</v>
      </c>
      <c r="L399" s="88">
        <v>7143.84</v>
      </c>
      <c r="M399" s="55" t="s">
        <v>10154</v>
      </c>
      <c r="N399" s="55" t="s">
        <v>9763</v>
      </c>
      <c r="O399" s="53" t="s">
        <v>9722</v>
      </c>
      <c r="P399" s="56">
        <v>24268</v>
      </c>
      <c r="Q399" s="57" t="s">
        <v>211</v>
      </c>
      <c r="R399" s="90" t="s">
        <v>10523</v>
      </c>
      <c r="S399" s="57">
        <v>43423</v>
      </c>
      <c r="T399">
        <f t="shared" si="18"/>
        <v>56</v>
      </c>
      <c r="U399" t="str">
        <f t="shared" si="19"/>
        <v>54-58</v>
      </c>
      <c r="V399" t="str">
        <f t="shared" si="20"/>
        <v>até 1.999</v>
      </c>
    </row>
    <row r="400" spans="1:22" ht="15.75" x14ac:dyDescent="0.25">
      <c r="A400" s="58">
        <v>154043</v>
      </c>
      <c r="B400" s="53" t="s">
        <v>9801</v>
      </c>
      <c r="C400" s="89" t="s">
        <v>10520</v>
      </c>
      <c r="D400" s="87">
        <v>969841000101</v>
      </c>
      <c r="E400" s="51" t="s">
        <v>10521</v>
      </c>
      <c r="F400" s="64">
        <v>3092375645</v>
      </c>
      <c r="G400" s="91" t="s">
        <v>10545</v>
      </c>
      <c r="H400" s="53">
        <v>514320</v>
      </c>
      <c r="I400" s="53">
        <v>44</v>
      </c>
      <c r="J400" s="51" t="s">
        <v>10542</v>
      </c>
      <c r="K400" s="88">
        <v>1352.49</v>
      </c>
      <c r="L400" s="88">
        <v>6046.99</v>
      </c>
      <c r="M400" s="55" t="s">
        <v>10154</v>
      </c>
      <c r="N400" s="72" t="s">
        <v>11693</v>
      </c>
      <c r="O400" s="53" t="s">
        <v>9721</v>
      </c>
      <c r="P400" s="56">
        <v>27783</v>
      </c>
      <c r="Q400" s="73" t="s">
        <v>225</v>
      </c>
      <c r="R400" s="90" t="s">
        <v>10523</v>
      </c>
      <c r="S400" s="57">
        <v>42552</v>
      </c>
      <c r="T400">
        <f t="shared" si="18"/>
        <v>46</v>
      </c>
      <c r="U400" t="str">
        <f t="shared" si="19"/>
        <v>44-48</v>
      </c>
      <c r="V400" t="str">
        <f t="shared" si="20"/>
        <v>até 1.999</v>
      </c>
    </row>
    <row r="401" spans="1:22" ht="15.75" x14ac:dyDescent="0.25">
      <c r="A401" s="58">
        <v>154043</v>
      </c>
      <c r="B401" s="53" t="s">
        <v>9801</v>
      </c>
      <c r="C401" s="89" t="s">
        <v>10520</v>
      </c>
      <c r="D401" s="87">
        <v>969841000101</v>
      </c>
      <c r="E401" s="51" t="s">
        <v>10521</v>
      </c>
      <c r="F401" s="64">
        <v>38528410110</v>
      </c>
      <c r="G401" s="91" t="s">
        <v>10546</v>
      </c>
      <c r="H401" s="53">
        <v>514320</v>
      </c>
      <c r="I401" s="53">
        <v>44</v>
      </c>
      <c r="J401" s="51" t="s">
        <v>10526</v>
      </c>
      <c r="K401" s="88">
        <v>1352.49</v>
      </c>
      <c r="L401" s="88">
        <v>6046.99</v>
      </c>
      <c r="M401" s="55" t="s">
        <v>10154</v>
      </c>
      <c r="N401" s="72" t="s">
        <v>11693</v>
      </c>
      <c r="O401" s="53" t="s">
        <v>9721</v>
      </c>
      <c r="P401" s="56">
        <v>24998</v>
      </c>
      <c r="Q401" s="57" t="s">
        <v>335</v>
      </c>
      <c r="R401" s="90" t="s">
        <v>10523</v>
      </c>
      <c r="S401" s="57">
        <v>41344</v>
      </c>
      <c r="T401">
        <f t="shared" si="18"/>
        <v>54</v>
      </c>
      <c r="U401" t="str">
        <f t="shared" si="19"/>
        <v>54-58</v>
      </c>
      <c r="V401" t="str">
        <f t="shared" si="20"/>
        <v>até 1.999</v>
      </c>
    </row>
    <row r="402" spans="1:22" ht="15.75" x14ac:dyDescent="0.25">
      <c r="A402" s="58">
        <v>154043</v>
      </c>
      <c r="B402" s="53" t="s">
        <v>9801</v>
      </c>
      <c r="C402" s="89" t="s">
        <v>10520</v>
      </c>
      <c r="D402" s="87">
        <v>969841000101</v>
      </c>
      <c r="E402" s="51" t="s">
        <v>10521</v>
      </c>
      <c r="F402" s="64">
        <v>95162950610</v>
      </c>
      <c r="G402" s="91" t="s">
        <v>10547</v>
      </c>
      <c r="H402" s="53">
        <v>514225</v>
      </c>
      <c r="I402" s="53">
        <v>44</v>
      </c>
      <c r="J402" s="51" t="s">
        <v>8005</v>
      </c>
      <c r="K402" s="88">
        <v>1352.49</v>
      </c>
      <c r="L402" s="88">
        <v>4785.22</v>
      </c>
      <c r="M402" s="55" t="s">
        <v>10154</v>
      </c>
      <c r="N402" s="55" t="s">
        <v>9763</v>
      </c>
      <c r="O402" s="53" t="s">
        <v>9722</v>
      </c>
      <c r="P402" s="56">
        <v>27569</v>
      </c>
      <c r="Q402" s="73" t="s">
        <v>225</v>
      </c>
      <c r="R402" s="90" t="s">
        <v>10523</v>
      </c>
      <c r="S402" s="57">
        <v>44881</v>
      </c>
      <c r="T402">
        <f t="shared" si="18"/>
        <v>47</v>
      </c>
      <c r="U402" t="str">
        <f t="shared" si="19"/>
        <v>44-48</v>
      </c>
      <c r="V402" t="str">
        <f t="shared" si="20"/>
        <v>até 1.999</v>
      </c>
    </row>
    <row r="403" spans="1:22" ht="15.75" x14ac:dyDescent="0.25">
      <c r="A403" s="58">
        <v>154043</v>
      </c>
      <c r="B403" s="53" t="s">
        <v>9801</v>
      </c>
      <c r="C403" s="89" t="s">
        <v>10520</v>
      </c>
      <c r="D403" s="87">
        <v>969841000101</v>
      </c>
      <c r="E403" s="51" t="s">
        <v>10521</v>
      </c>
      <c r="F403" s="64">
        <v>51126419672</v>
      </c>
      <c r="G403" s="91" t="s">
        <v>10548</v>
      </c>
      <c r="H403" s="53">
        <v>514320</v>
      </c>
      <c r="I403" s="53">
        <v>44</v>
      </c>
      <c r="J403" s="51" t="s">
        <v>10542</v>
      </c>
      <c r="K403" s="88">
        <v>1352.49</v>
      </c>
      <c r="L403" s="88">
        <v>6046.99</v>
      </c>
      <c r="M403" s="55" t="s">
        <v>10154</v>
      </c>
      <c r="N403" s="72" t="s">
        <v>11693</v>
      </c>
      <c r="O403" s="53" t="s">
        <v>9721</v>
      </c>
      <c r="P403" s="56">
        <v>22663</v>
      </c>
      <c r="Q403" s="73" t="s">
        <v>225</v>
      </c>
      <c r="R403" s="90" t="s">
        <v>10523</v>
      </c>
      <c r="S403" s="57">
        <v>42604</v>
      </c>
      <c r="T403">
        <f t="shared" si="18"/>
        <v>60</v>
      </c>
      <c r="U403" t="str">
        <f t="shared" si="19"/>
        <v>59-63</v>
      </c>
      <c r="V403" t="str">
        <f t="shared" si="20"/>
        <v>até 1.999</v>
      </c>
    </row>
    <row r="404" spans="1:22" ht="15.75" x14ac:dyDescent="0.25">
      <c r="A404" s="58">
        <v>154043</v>
      </c>
      <c r="B404" s="53" t="s">
        <v>9801</v>
      </c>
      <c r="C404" s="89" t="s">
        <v>10520</v>
      </c>
      <c r="D404" s="87">
        <v>969841000101</v>
      </c>
      <c r="E404" s="51" t="s">
        <v>10521</v>
      </c>
      <c r="F404" s="64">
        <v>9006207649</v>
      </c>
      <c r="G404" s="91" t="s">
        <v>10549</v>
      </c>
      <c r="H404" s="53">
        <v>514320</v>
      </c>
      <c r="I404" s="53">
        <v>44</v>
      </c>
      <c r="J404" s="51" t="s">
        <v>10542</v>
      </c>
      <c r="K404" s="88">
        <v>1352.49</v>
      </c>
      <c r="L404" s="88">
        <v>6046.99</v>
      </c>
      <c r="M404" s="55" t="s">
        <v>10154</v>
      </c>
      <c r="N404" s="55" t="s">
        <v>9763</v>
      </c>
      <c r="O404" s="53" t="s">
        <v>9721</v>
      </c>
      <c r="P404" s="56">
        <v>30587</v>
      </c>
      <c r="Q404" s="57" t="s">
        <v>335</v>
      </c>
      <c r="R404" s="90" t="s">
        <v>10523</v>
      </c>
      <c r="S404" s="57">
        <v>44641</v>
      </c>
      <c r="T404">
        <f t="shared" si="18"/>
        <v>39</v>
      </c>
      <c r="U404" t="str">
        <f t="shared" si="19"/>
        <v>39-43</v>
      </c>
      <c r="V404" t="str">
        <f t="shared" si="20"/>
        <v>até 1.999</v>
      </c>
    </row>
    <row r="405" spans="1:22" ht="15.75" x14ac:dyDescent="0.25">
      <c r="A405" s="58">
        <v>154043</v>
      </c>
      <c r="B405" s="53" t="s">
        <v>9801</v>
      </c>
      <c r="C405" s="89" t="s">
        <v>10520</v>
      </c>
      <c r="D405" s="87">
        <v>969841000101</v>
      </c>
      <c r="E405" s="51" t="s">
        <v>10521</v>
      </c>
      <c r="F405" s="64">
        <v>4193316548</v>
      </c>
      <c r="G405" s="91" t="s">
        <v>10550</v>
      </c>
      <c r="H405" s="53">
        <v>514325</v>
      </c>
      <c r="I405" s="53">
        <v>44</v>
      </c>
      <c r="J405" s="51" t="s">
        <v>8005</v>
      </c>
      <c r="K405" s="88">
        <v>1352.49</v>
      </c>
      <c r="L405" s="88">
        <v>7143.84</v>
      </c>
      <c r="M405" s="55" t="s">
        <v>10154</v>
      </c>
      <c r="N405" s="55" t="s">
        <v>9763</v>
      </c>
      <c r="O405" s="53" t="s">
        <v>9722</v>
      </c>
      <c r="P405" s="56">
        <v>32492</v>
      </c>
      <c r="Q405" s="57" t="s">
        <v>335</v>
      </c>
      <c r="R405" s="90" t="s">
        <v>10523</v>
      </c>
      <c r="S405" s="57">
        <v>42815</v>
      </c>
      <c r="T405">
        <f t="shared" si="18"/>
        <v>34</v>
      </c>
      <c r="U405" t="str">
        <f t="shared" si="19"/>
        <v>34-38</v>
      </c>
      <c r="V405" t="str">
        <f t="shared" si="20"/>
        <v>até 1.999</v>
      </c>
    </row>
    <row r="406" spans="1:22" ht="15.75" x14ac:dyDescent="0.25">
      <c r="A406" s="58">
        <v>154043</v>
      </c>
      <c r="B406" s="53" t="s">
        <v>9801</v>
      </c>
      <c r="C406" s="89" t="s">
        <v>10520</v>
      </c>
      <c r="D406" s="87">
        <v>969841000101</v>
      </c>
      <c r="E406" s="51" t="s">
        <v>10521</v>
      </c>
      <c r="F406" s="64" t="s">
        <v>10551</v>
      </c>
      <c r="G406" s="91" t="s">
        <v>10552</v>
      </c>
      <c r="H406" s="53">
        <v>514320</v>
      </c>
      <c r="I406" s="53">
        <v>44</v>
      </c>
      <c r="J406" s="51" t="s">
        <v>10526</v>
      </c>
      <c r="K406" s="88">
        <v>1352.49</v>
      </c>
      <c r="L406" s="88">
        <v>6046.99</v>
      </c>
      <c r="M406" s="55" t="s">
        <v>10154</v>
      </c>
      <c r="N406" s="55" t="s">
        <v>9763</v>
      </c>
      <c r="O406" s="53" t="s">
        <v>9721</v>
      </c>
      <c r="P406" s="56">
        <v>29374</v>
      </c>
      <c r="Q406" s="57" t="s">
        <v>211</v>
      </c>
      <c r="R406" s="90" t="s">
        <v>10523</v>
      </c>
      <c r="S406" s="57">
        <v>44641</v>
      </c>
      <c r="T406">
        <f t="shared" si="18"/>
        <v>42</v>
      </c>
      <c r="U406" t="str">
        <f t="shared" si="19"/>
        <v>39-43</v>
      </c>
      <c r="V406" t="str">
        <f t="shared" si="20"/>
        <v>até 1.999</v>
      </c>
    </row>
    <row r="407" spans="1:22" ht="15.75" x14ac:dyDescent="0.25">
      <c r="A407" s="58">
        <v>154043</v>
      </c>
      <c r="B407" s="53" t="s">
        <v>9801</v>
      </c>
      <c r="C407" s="89" t="s">
        <v>10520</v>
      </c>
      <c r="D407" s="87">
        <v>969841000101</v>
      </c>
      <c r="E407" s="51" t="s">
        <v>10521</v>
      </c>
      <c r="F407" s="64">
        <v>92199534049</v>
      </c>
      <c r="G407" s="91" t="s">
        <v>10553</v>
      </c>
      <c r="H407" s="53">
        <v>514225</v>
      </c>
      <c r="I407" s="53">
        <v>44</v>
      </c>
      <c r="J407" s="51" t="s">
        <v>10542</v>
      </c>
      <c r="K407" s="88">
        <v>1352.49</v>
      </c>
      <c r="L407" s="88">
        <v>4785.22</v>
      </c>
      <c r="M407" s="55" t="s">
        <v>10154</v>
      </c>
      <c r="N407" s="72" t="s">
        <v>11693</v>
      </c>
      <c r="O407" s="53" t="s">
        <v>9722</v>
      </c>
      <c r="P407" s="56">
        <v>27130</v>
      </c>
      <c r="Q407" s="73" t="s">
        <v>225</v>
      </c>
      <c r="R407" s="90" t="s">
        <v>10523</v>
      </c>
      <c r="S407" s="57">
        <v>44881</v>
      </c>
      <c r="T407">
        <f t="shared" si="18"/>
        <v>48</v>
      </c>
      <c r="U407" t="str">
        <f t="shared" si="19"/>
        <v>44-48</v>
      </c>
      <c r="V407" t="str">
        <f t="shared" si="20"/>
        <v>até 1.999</v>
      </c>
    </row>
    <row r="408" spans="1:22" ht="15.75" x14ac:dyDescent="0.25">
      <c r="A408" s="58">
        <v>154043</v>
      </c>
      <c r="B408" s="53" t="s">
        <v>9801</v>
      </c>
      <c r="C408" s="89" t="s">
        <v>10520</v>
      </c>
      <c r="D408" s="87">
        <v>969841000101</v>
      </c>
      <c r="E408" s="51" t="s">
        <v>10521</v>
      </c>
      <c r="F408" s="64" t="s">
        <v>10554</v>
      </c>
      <c r="G408" s="91" t="s">
        <v>10555</v>
      </c>
      <c r="H408" s="53">
        <v>514320</v>
      </c>
      <c r="I408" s="53">
        <v>44</v>
      </c>
      <c r="J408" s="51" t="s">
        <v>8005</v>
      </c>
      <c r="K408" s="88">
        <v>1352.49</v>
      </c>
      <c r="L408" s="88">
        <v>6046.99</v>
      </c>
      <c r="M408" s="55" t="s">
        <v>10154</v>
      </c>
      <c r="N408" s="55" t="s">
        <v>9763</v>
      </c>
      <c r="O408" s="53" t="s">
        <v>9721</v>
      </c>
      <c r="P408" s="56">
        <v>30465</v>
      </c>
      <c r="Q408" s="57" t="s">
        <v>211</v>
      </c>
      <c r="R408" s="90" t="s">
        <v>10523</v>
      </c>
      <c r="S408" s="57">
        <v>44687</v>
      </c>
      <c r="T408">
        <f t="shared" si="18"/>
        <v>39</v>
      </c>
      <c r="U408" t="str">
        <f t="shared" si="19"/>
        <v>39-43</v>
      </c>
      <c r="V408" t="str">
        <f t="shared" si="20"/>
        <v>até 1.999</v>
      </c>
    </row>
    <row r="409" spans="1:22" ht="15.75" x14ac:dyDescent="0.25">
      <c r="A409" s="58">
        <v>154043</v>
      </c>
      <c r="B409" s="53" t="s">
        <v>9801</v>
      </c>
      <c r="C409" s="89" t="s">
        <v>10520</v>
      </c>
      <c r="D409" s="87">
        <v>969841000101</v>
      </c>
      <c r="E409" s="51" t="s">
        <v>10521</v>
      </c>
      <c r="F409" s="64">
        <v>84257741449</v>
      </c>
      <c r="G409" s="91" t="s">
        <v>10556</v>
      </c>
      <c r="H409" s="53">
        <v>514320</v>
      </c>
      <c r="I409" s="53">
        <v>44</v>
      </c>
      <c r="J409" s="51" t="s">
        <v>10542</v>
      </c>
      <c r="K409" s="88">
        <v>1352.49</v>
      </c>
      <c r="L409" s="88">
        <v>6046.99</v>
      </c>
      <c r="M409" s="55" t="s">
        <v>10154</v>
      </c>
      <c r="N409" s="55" t="s">
        <v>9763</v>
      </c>
      <c r="O409" s="53" t="s">
        <v>9721</v>
      </c>
      <c r="P409" s="56">
        <v>22413</v>
      </c>
      <c r="Q409" s="73" t="s">
        <v>225</v>
      </c>
      <c r="R409" s="90" t="s">
        <v>10523</v>
      </c>
      <c r="S409" s="57">
        <v>44853</v>
      </c>
      <c r="T409">
        <f t="shared" si="18"/>
        <v>61</v>
      </c>
      <c r="U409" t="str">
        <f t="shared" si="19"/>
        <v>59-63</v>
      </c>
      <c r="V409" t="str">
        <f t="shared" si="20"/>
        <v>até 1.999</v>
      </c>
    </row>
    <row r="410" spans="1:22" ht="15.75" x14ac:dyDescent="0.25">
      <c r="A410" s="58">
        <v>154043</v>
      </c>
      <c r="B410" s="53" t="s">
        <v>9801</v>
      </c>
      <c r="C410" s="89" t="s">
        <v>10520</v>
      </c>
      <c r="D410" s="87">
        <v>969841000101</v>
      </c>
      <c r="E410" s="51" t="s">
        <v>10521</v>
      </c>
      <c r="F410" s="64">
        <v>5687947531</v>
      </c>
      <c r="G410" s="91" t="s">
        <v>10557</v>
      </c>
      <c r="H410" s="53">
        <v>514320</v>
      </c>
      <c r="I410" s="53">
        <v>44</v>
      </c>
      <c r="J410" s="51" t="s">
        <v>8005</v>
      </c>
      <c r="K410" s="88">
        <v>1352.49</v>
      </c>
      <c r="L410" s="88">
        <v>6046.99</v>
      </c>
      <c r="M410" s="55" t="s">
        <v>10154</v>
      </c>
      <c r="N410" s="55" t="s">
        <v>9763</v>
      </c>
      <c r="O410" s="53" t="s">
        <v>9721</v>
      </c>
      <c r="P410" s="56">
        <v>30179</v>
      </c>
      <c r="Q410" s="57" t="s">
        <v>211</v>
      </c>
      <c r="R410" s="90" t="s">
        <v>10523</v>
      </c>
      <c r="S410" s="57">
        <v>44209</v>
      </c>
      <c r="T410">
        <f t="shared" si="18"/>
        <v>40</v>
      </c>
      <c r="U410" t="str">
        <f t="shared" si="19"/>
        <v>39-43</v>
      </c>
      <c r="V410" t="str">
        <f t="shared" si="20"/>
        <v>até 1.999</v>
      </c>
    </row>
    <row r="411" spans="1:22" ht="15.75" x14ac:dyDescent="0.25">
      <c r="A411" s="58">
        <v>154043</v>
      </c>
      <c r="B411" s="53" t="s">
        <v>9801</v>
      </c>
      <c r="C411" s="89" t="s">
        <v>10520</v>
      </c>
      <c r="D411" s="87">
        <v>969841000101</v>
      </c>
      <c r="E411" s="51" t="s">
        <v>10521</v>
      </c>
      <c r="F411" s="64">
        <v>3716772623</v>
      </c>
      <c r="G411" s="91" t="s">
        <v>10558</v>
      </c>
      <c r="H411" s="53">
        <v>514320</v>
      </c>
      <c r="I411" s="53">
        <v>44</v>
      </c>
      <c r="J411" s="51" t="s">
        <v>10542</v>
      </c>
      <c r="K411" s="88">
        <v>1352.49</v>
      </c>
      <c r="L411" s="88">
        <v>6046.99</v>
      </c>
      <c r="M411" s="55" t="s">
        <v>10154</v>
      </c>
      <c r="N411" s="72" t="s">
        <v>11693</v>
      </c>
      <c r="O411" s="53" t="s">
        <v>9721</v>
      </c>
      <c r="P411" s="56">
        <v>28855</v>
      </c>
      <c r="Q411" s="73" t="s">
        <v>225</v>
      </c>
      <c r="R411" s="90" t="s">
        <v>10523</v>
      </c>
      <c r="S411" s="57">
        <v>42556</v>
      </c>
      <c r="T411">
        <f t="shared" si="18"/>
        <v>44</v>
      </c>
      <c r="U411" t="str">
        <f t="shared" si="19"/>
        <v>44-48</v>
      </c>
      <c r="V411" t="str">
        <f t="shared" si="20"/>
        <v>até 1.999</v>
      </c>
    </row>
    <row r="412" spans="1:22" ht="15.75" x14ac:dyDescent="0.25">
      <c r="A412" s="58">
        <v>154043</v>
      </c>
      <c r="B412" s="53" t="s">
        <v>9801</v>
      </c>
      <c r="C412" s="89" t="s">
        <v>10520</v>
      </c>
      <c r="D412" s="87">
        <v>969841000101</v>
      </c>
      <c r="E412" s="51" t="s">
        <v>10521</v>
      </c>
      <c r="F412" s="64">
        <v>933057610</v>
      </c>
      <c r="G412" s="91" t="s">
        <v>10559</v>
      </c>
      <c r="H412" s="53">
        <v>410105</v>
      </c>
      <c r="I412" s="53">
        <v>44</v>
      </c>
      <c r="J412" s="51" t="s">
        <v>10531</v>
      </c>
      <c r="K412" s="88">
        <v>2020.21</v>
      </c>
      <c r="L412" s="88">
        <v>6706.75</v>
      </c>
      <c r="M412" s="55" t="s">
        <v>10154</v>
      </c>
      <c r="N412" s="72" t="s">
        <v>9765</v>
      </c>
      <c r="O412" s="53" t="s">
        <v>9722</v>
      </c>
      <c r="P412" s="56">
        <v>28020</v>
      </c>
      <c r="Q412" s="57" t="s">
        <v>211</v>
      </c>
      <c r="R412" s="90" t="s">
        <v>10534</v>
      </c>
      <c r="S412" s="57">
        <v>44161</v>
      </c>
      <c r="T412">
        <f t="shared" si="18"/>
        <v>46</v>
      </c>
      <c r="U412" t="str">
        <f t="shared" si="19"/>
        <v>44-48</v>
      </c>
      <c r="V412" t="str">
        <f t="shared" si="20"/>
        <v>2.000 a 3.999</v>
      </c>
    </row>
    <row r="413" spans="1:22" ht="15.75" x14ac:dyDescent="0.25">
      <c r="A413" s="58">
        <v>154043</v>
      </c>
      <c r="B413" s="53" t="s">
        <v>9801</v>
      </c>
      <c r="C413" s="89" t="s">
        <v>10520</v>
      </c>
      <c r="D413" s="87">
        <v>969841000101</v>
      </c>
      <c r="E413" s="51" t="s">
        <v>10521</v>
      </c>
      <c r="F413" s="64">
        <v>78418968168</v>
      </c>
      <c r="G413" s="91" t="s">
        <v>10560</v>
      </c>
      <c r="H413" s="53">
        <v>514325</v>
      </c>
      <c r="I413" s="53">
        <v>44</v>
      </c>
      <c r="J413" s="51" t="s">
        <v>10542</v>
      </c>
      <c r="K413" s="88">
        <v>1352.49</v>
      </c>
      <c r="L413" s="88">
        <v>7143.84</v>
      </c>
      <c r="M413" s="55" t="s">
        <v>10154</v>
      </c>
      <c r="N413" s="55" t="s">
        <v>9763</v>
      </c>
      <c r="O413" s="53" t="s">
        <v>9722</v>
      </c>
      <c r="P413" s="56">
        <v>27383</v>
      </c>
      <c r="Q413" s="73" t="s">
        <v>225</v>
      </c>
      <c r="R413" s="90" t="s">
        <v>10523</v>
      </c>
      <c r="S413" s="57">
        <v>39329</v>
      </c>
      <c r="T413">
        <f t="shared" si="18"/>
        <v>48</v>
      </c>
      <c r="U413" t="str">
        <f t="shared" si="19"/>
        <v>44-48</v>
      </c>
      <c r="V413" t="str">
        <f t="shared" si="20"/>
        <v>até 1.999</v>
      </c>
    </row>
    <row r="414" spans="1:22" ht="15.75" x14ac:dyDescent="0.25">
      <c r="A414" s="58">
        <v>154043</v>
      </c>
      <c r="B414" s="53" t="s">
        <v>9801</v>
      </c>
      <c r="C414" s="89" t="s">
        <v>10520</v>
      </c>
      <c r="D414" s="87">
        <v>969841000101</v>
      </c>
      <c r="E414" s="51" t="s">
        <v>10521</v>
      </c>
      <c r="F414" s="64" t="s">
        <v>10561</v>
      </c>
      <c r="G414" s="91" t="s">
        <v>10562</v>
      </c>
      <c r="H414" s="53">
        <v>514320</v>
      </c>
      <c r="I414" s="53">
        <v>44</v>
      </c>
      <c r="J414" s="51" t="s">
        <v>8005</v>
      </c>
      <c r="K414" s="88">
        <v>1493.39</v>
      </c>
      <c r="L414" s="88">
        <v>6347.13</v>
      </c>
      <c r="M414" s="55" t="s">
        <v>10154</v>
      </c>
      <c r="N414" s="55" t="s">
        <v>9763</v>
      </c>
      <c r="O414" s="53" t="s">
        <v>9722</v>
      </c>
      <c r="P414" s="56">
        <v>25926</v>
      </c>
      <c r="Q414" s="57" t="s">
        <v>211</v>
      </c>
      <c r="R414" s="90" t="s">
        <v>10543</v>
      </c>
      <c r="S414" s="57">
        <v>44678</v>
      </c>
      <c r="T414">
        <f t="shared" si="18"/>
        <v>52</v>
      </c>
      <c r="U414" t="str">
        <f t="shared" si="19"/>
        <v>49-53</v>
      </c>
      <c r="V414" t="str">
        <f t="shared" si="20"/>
        <v>até 1.999</v>
      </c>
    </row>
    <row r="415" spans="1:22" ht="15.75" x14ac:dyDescent="0.25">
      <c r="A415" s="58">
        <v>154043</v>
      </c>
      <c r="B415" s="53" t="s">
        <v>9801</v>
      </c>
      <c r="C415" s="89" t="s">
        <v>10563</v>
      </c>
      <c r="D415" s="87">
        <v>13807712000169</v>
      </c>
      <c r="E415" s="51" t="s">
        <v>10564</v>
      </c>
      <c r="F415" s="64">
        <v>9351691640</v>
      </c>
      <c r="G415" s="91" t="s">
        <v>10565</v>
      </c>
      <c r="H415" s="53">
        <v>312105</v>
      </c>
      <c r="I415" s="53">
        <v>40</v>
      </c>
      <c r="J415" s="51" t="s">
        <v>10566</v>
      </c>
      <c r="K415" s="88">
        <v>1900</v>
      </c>
      <c r="L415" s="88">
        <v>5016.68</v>
      </c>
      <c r="M415" s="55" t="s">
        <v>9807</v>
      </c>
      <c r="N415" s="72" t="s">
        <v>9766</v>
      </c>
      <c r="O415" s="53" t="s">
        <v>9722</v>
      </c>
      <c r="P415" s="56">
        <v>32809</v>
      </c>
      <c r="Q415" s="73" t="s">
        <v>225</v>
      </c>
      <c r="R415" s="90" t="s">
        <v>10567</v>
      </c>
      <c r="S415" s="57">
        <v>44410</v>
      </c>
      <c r="T415">
        <f t="shared" si="18"/>
        <v>33</v>
      </c>
      <c r="U415" t="str">
        <f t="shared" si="19"/>
        <v>29-33</v>
      </c>
      <c r="V415" t="str">
        <f t="shared" si="20"/>
        <v>até 1.999</v>
      </c>
    </row>
    <row r="416" spans="1:22" ht="15.75" x14ac:dyDescent="0.25">
      <c r="A416" s="58">
        <v>154043</v>
      </c>
      <c r="B416" s="53" t="s">
        <v>9801</v>
      </c>
      <c r="C416" s="89" t="s">
        <v>10563</v>
      </c>
      <c r="D416" s="87">
        <v>13807712000169</v>
      </c>
      <c r="E416" s="51" t="s">
        <v>10564</v>
      </c>
      <c r="F416" s="64">
        <v>7625667600</v>
      </c>
      <c r="G416" s="91" t="s">
        <v>10568</v>
      </c>
      <c r="H416" s="53">
        <v>312105</v>
      </c>
      <c r="I416" s="53">
        <v>40</v>
      </c>
      <c r="J416" s="51" t="s">
        <v>10566</v>
      </c>
      <c r="K416" s="88">
        <v>1900</v>
      </c>
      <c r="L416" s="88">
        <v>5023.6099999999997</v>
      </c>
      <c r="M416" s="55" t="s">
        <v>9807</v>
      </c>
      <c r="N416" s="72" t="s">
        <v>9766</v>
      </c>
      <c r="O416" s="53" t="s">
        <v>9721</v>
      </c>
      <c r="P416" s="56">
        <v>35079</v>
      </c>
      <c r="Q416" s="73" t="s">
        <v>225</v>
      </c>
      <c r="R416" s="90" t="s">
        <v>10567</v>
      </c>
      <c r="S416" s="57">
        <v>44487</v>
      </c>
      <c r="T416">
        <f t="shared" si="18"/>
        <v>26</v>
      </c>
      <c r="U416" t="str">
        <f t="shared" si="19"/>
        <v>24-28</v>
      </c>
      <c r="V416" t="str">
        <f t="shared" si="20"/>
        <v>até 1.999</v>
      </c>
    </row>
    <row r="417" spans="1:22" ht="15.75" x14ac:dyDescent="0.25">
      <c r="A417" s="58">
        <v>154043</v>
      </c>
      <c r="B417" s="53" t="s">
        <v>9801</v>
      </c>
      <c r="C417" s="89" t="s">
        <v>10563</v>
      </c>
      <c r="D417" s="87">
        <v>13807712000169</v>
      </c>
      <c r="E417" s="51" t="s">
        <v>10564</v>
      </c>
      <c r="F417" s="64">
        <v>10940763680</v>
      </c>
      <c r="G417" s="91" t="s">
        <v>10569</v>
      </c>
      <c r="H417" s="53">
        <v>312105</v>
      </c>
      <c r="I417" s="53">
        <v>40</v>
      </c>
      <c r="J417" s="51" t="s">
        <v>10566</v>
      </c>
      <c r="K417" s="88">
        <v>1900</v>
      </c>
      <c r="L417" s="88">
        <v>5042.91</v>
      </c>
      <c r="M417" s="55" t="s">
        <v>9807</v>
      </c>
      <c r="N417" s="72" t="s">
        <v>9766</v>
      </c>
      <c r="O417" s="53" t="s">
        <v>9721</v>
      </c>
      <c r="P417" s="56">
        <v>34030</v>
      </c>
      <c r="Q417" s="73" t="s">
        <v>225</v>
      </c>
      <c r="R417" s="90" t="s">
        <v>10567</v>
      </c>
      <c r="S417" s="57">
        <v>44581</v>
      </c>
      <c r="T417">
        <f t="shared" si="18"/>
        <v>29</v>
      </c>
      <c r="U417" t="str">
        <f t="shared" si="19"/>
        <v>29-33</v>
      </c>
      <c r="V417" t="str">
        <f t="shared" si="20"/>
        <v>até 1.999</v>
      </c>
    </row>
    <row r="418" spans="1:22" ht="15.75" x14ac:dyDescent="0.25">
      <c r="A418" s="58">
        <v>154043</v>
      </c>
      <c r="B418" s="53" t="s">
        <v>9801</v>
      </c>
      <c r="C418" s="89" t="s">
        <v>10563</v>
      </c>
      <c r="D418" s="87">
        <v>13807712000169</v>
      </c>
      <c r="E418" s="51" t="s">
        <v>10564</v>
      </c>
      <c r="F418" s="64">
        <v>78960207691</v>
      </c>
      <c r="G418" s="91" t="s">
        <v>10570</v>
      </c>
      <c r="H418" s="53">
        <v>312105</v>
      </c>
      <c r="I418" s="53">
        <v>40</v>
      </c>
      <c r="J418" s="51" t="s">
        <v>10566</v>
      </c>
      <c r="K418" s="88">
        <v>1900</v>
      </c>
      <c r="L418" s="88">
        <v>5042.91</v>
      </c>
      <c r="M418" s="55" t="s">
        <v>9807</v>
      </c>
      <c r="N418" s="72" t="s">
        <v>9765</v>
      </c>
      <c r="O418" s="53" t="s">
        <v>9721</v>
      </c>
      <c r="P418" s="56">
        <v>27354</v>
      </c>
      <c r="Q418" s="73" t="s">
        <v>225</v>
      </c>
      <c r="R418" s="90" t="s">
        <v>10567</v>
      </c>
      <c r="S418" s="57">
        <v>41764</v>
      </c>
      <c r="T418">
        <f t="shared" si="18"/>
        <v>48</v>
      </c>
      <c r="U418" t="str">
        <f t="shared" si="19"/>
        <v>44-48</v>
      </c>
      <c r="V418" t="str">
        <f t="shared" si="20"/>
        <v>até 1.999</v>
      </c>
    </row>
    <row r="419" spans="1:22" ht="15.75" x14ac:dyDescent="0.25">
      <c r="A419" s="58">
        <v>154043</v>
      </c>
      <c r="B419" s="53" t="s">
        <v>9801</v>
      </c>
      <c r="C419" s="89" t="s">
        <v>10563</v>
      </c>
      <c r="D419" s="87">
        <v>13807712000169</v>
      </c>
      <c r="E419" s="51" t="s">
        <v>10564</v>
      </c>
      <c r="F419" s="64">
        <v>6974038666</v>
      </c>
      <c r="G419" s="91" t="s">
        <v>10571</v>
      </c>
      <c r="H419" s="53">
        <v>312105</v>
      </c>
      <c r="I419" s="53">
        <v>40</v>
      </c>
      <c r="J419" s="51" t="s">
        <v>10566</v>
      </c>
      <c r="K419" s="88">
        <v>1900</v>
      </c>
      <c r="L419" s="88">
        <v>5042.91</v>
      </c>
      <c r="M419" s="55" t="s">
        <v>9807</v>
      </c>
      <c r="N419" s="72" t="s">
        <v>9766</v>
      </c>
      <c r="O419" s="53" t="s">
        <v>9722</v>
      </c>
      <c r="P419" s="56">
        <v>35309</v>
      </c>
      <c r="Q419" s="57" t="s">
        <v>211</v>
      </c>
      <c r="R419" s="90" t="s">
        <v>10567</v>
      </c>
      <c r="S419" s="57">
        <v>43522</v>
      </c>
      <c r="T419">
        <f t="shared" si="18"/>
        <v>26</v>
      </c>
      <c r="U419" t="str">
        <f t="shared" si="19"/>
        <v>24-28</v>
      </c>
      <c r="V419" t="str">
        <f t="shared" si="20"/>
        <v>até 1.999</v>
      </c>
    </row>
    <row r="420" spans="1:22" ht="15.75" x14ac:dyDescent="0.25">
      <c r="A420" s="58">
        <v>154043</v>
      </c>
      <c r="B420" s="53" t="s">
        <v>9801</v>
      </c>
      <c r="C420" s="89" t="s">
        <v>10563</v>
      </c>
      <c r="D420" s="87">
        <v>13807712000169</v>
      </c>
      <c r="E420" s="51" t="s">
        <v>10564</v>
      </c>
      <c r="F420" s="64">
        <v>12920896601</v>
      </c>
      <c r="G420" s="91" t="s">
        <v>10572</v>
      </c>
      <c r="H420" s="53">
        <v>312105</v>
      </c>
      <c r="I420" s="53">
        <v>40</v>
      </c>
      <c r="J420" s="51" t="s">
        <v>10566</v>
      </c>
      <c r="K420" s="88">
        <v>1900</v>
      </c>
      <c r="L420" s="88">
        <v>5042.91</v>
      </c>
      <c r="M420" s="55" t="s">
        <v>9807</v>
      </c>
      <c r="N420" s="72" t="s">
        <v>9766</v>
      </c>
      <c r="O420" s="53" t="s">
        <v>9722</v>
      </c>
      <c r="P420" s="56">
        <v>34699</v>
      </c>
      <c r="Q420" s="73" t="s">
        <v>225</v>
      </c>
      <c r="R420" s="90" t="s">
        <v>10567</v>
      </c>
      <c r="S420" s="57">
        <v>44627</v>
      </c>
      <c r="T420">
        <f t="shared" si="18"/>
        <v>28</v>
      </c>
      <c r="U420" t="str">
        <f t="shared" si="19"/>
        <v>24-28</v>
      </c>
      <c r="V420" t="str">
        <f t="shared" si="20"/>
        <v>até 1.999</v>
      </c>
    </row>
    <row r="421" spans="1:22" ht="15.75" x14ac:dyDescent="0.25">
      <c r="A421" s="58">
        <v>154043</v>
      </c>
      <c r="B421" s="53" t="s">
        <v>9801</v>
      </c>
      <c r="C421" s="89" t="s">
        <v>10563</v>
      </c>
      <c r="D421" s="87">
        <v>13807712000169</v>
      </c>
      <c r="E421" s="51" t="s">
        <v>10564</v>
      </c>
      <c r="F421" s="64">
        <v>10285917641</v>
      </c>
      <c r="G421" s="91" t="s">
        <v>10573</v>
      </c>
      <c r="H421" s="53">
        <v>312105</v>
      </c>
      <c r="I421" s="53">
        <v>40</v>
      </c>
      <c r="J421" s="51" t="s">
        <v>10566</v>
      </c>
      <c r="K421" s="88">
        <v>2109</v>
      </c>
      <c r="L421" s="88">
        <v>5499.02</v>
      </c>
      <c r="M421" s="55" t="s">
        <v>9807</v>
      </c>
      <c r="N421" s="72" t="s">
        <v>9766</v>
      </c>
      <c r="O421" s="53" t="s">
        <v>9721</v>
      </c>
      <c r="P421" s="56">
        <v>33844</v>
      </c>
      <c r="Q421" s="73" t="s">
        <v>225</v>
      </c>
      <c r="R421" s="90" t="s">
        <v>10567</v>
      </c>
      <c r="S421" s="57">
        <v>44319</v>
      </c>
      <c r="T421">
        <f t="shared" si="18"/>
        <v>30</v>
      </c>
      <c r="U421" t="str">
        <f t="shared" si="19"/>
        <v>29-33</v>
      </c>
      <c r="V421" t="str">
        <f t="shared" si="20"/>
        <v>2.000 a 3.999</v>
      </c>
    </row>
    <row r="422" spans="1:22" ht="15.75" x14ac:dyDescent="0.25">
      <c r="A422" s="58">
        <v>154043</v>
      </c>
      <c r="B422" s="53" t="s">
        <v>9801</v>
      </c>
      <c r="C422" s="89" t="s">
        <v>10563</v>
      </c>
      <c r="D422" s="87">
        <v>13807712000169</v>
      </c>
      <c r="E422" s="51" t="s">
        <v>10564</v>
      </c>
      <c r="F422" s="64">
        <v>8323870616</v>
      </c>
      <c r="G422" s="91" t="s">
        <v>10574</v>
      </c>
      <c r="H422" s="53">
        <v>312105</v>
      </c>
      <c r="I422" s="53">
        <v>40</v>
      </c>
      <c r="J422" s="51" t="s">
        <v>10566</v>
      </c>
      <c r="K422" s="88">
        <v>1900</v>
      </c>
      <c r="L422" s="88">
        <v>5042.91</v>
      </c>
      <c r="M422" s="55" t="s">
        <v>9807</v>
      </c>
      <c r="N422" s="72" t="s">
        <v>9766</v>
      </c>
      <c r="O422" s="53" t="s">
        <v>9722</v>
      </c>
      <c r="P422" s="56">
        <v>31570</v>
      </c>
      <c r="Q422" s="73" t="s">
        <v>225</v>
      </c>
      <c r="R422" s="90" t="s">
        <v>10567</v>
      </c>
      <c r="S422" s="57">
        <v>44539</v>
      </c>
      <c r="T422">
        <f t="shared" si="18"/>
        <v>36</v>
      </c>
      <c r="U422" t="str">
        <f t="shared" si="19"/>
        <v>34-38</v>
      </c>
      <c r="V422" t="str">
        <f t="shared" si="20"/>
        <v>até 1.999</v>
      </c>
    </row>
    <row r="423" spans="1:22" ht="15.75" x14ac:dyDescent="0.25">
      <c r="A423" s="58">
        <v>154043</v>
      </c>
      <c r="B423" s="53" t="s">
        <v>9801</v>
      </c>
      <c r="C423" s="89" t="s">
        <v>10563</v>
      </c>
      <c r="D423" s="87">
        <v>13807712000169</v>
      </c>
      <c r="E423" s="51" t="s">
        <v>10564</v>
      </c>
      <c r="F423" s="64">
        <v>56176252253</v>
      </c>
      <c r="G423" s="91" t="s">
        <v>10575</v>
      </c>
      <c r="H423" s="53">
        <v>312105</v>
      </c>
      <c r="I423" s="53">
        <v>40</v>
      </c>
      <c r="J423" s="51" t="s">
        <v>10566</v>
      </c>
      <c r="K423" s="88">
        <v>1900</v>
      </c>
      <c r="L423" s="88">
        <v>5042.91</v>
      </c>
      <c r="M423" s="55" t="s">
        <v>9807</v>
      </c>
      <c r="N423" s="72" t="s">
        <v>9766</v>
      </c>
      <c r="O423" s="53" t="s">
        <v>9721</v>
      </c>
      <c r="P423" s="56">
        <v>27528</v>
      </c>
      <c r="Q423" s="73" t="s">
        <v>225</v>
      </c>
      <c r="R423" s="90" t="s">
        <v>10567</v>
      </c>
      <c r="S423" s="57">
        <v>41499</v>
      </c>
      <c r="T423">
        <f t="shared" si="18"/>
        <v>47</v>
      </c>
      <c r="U423" t="str">
        <f t="shared" si="19"/>
        <v>44-48</v>
      </c>
      <c r="V423" t="str">
        <f t="shared" si="20"/>
        <v>até 1.999</v>
      </c>
    </row>
    <row r="424" spans="1:22" ht="15.75" x14ac:dyDescent="0.25">
      <c r="A424" s="58">
        <v>154043</v>
      </c>
      <c r="B424" s="53" t="s">
        <v>9801</v>
      </c>
      <c r="C424" s="89" t="s">
        <v>10563</v>
      </c>
      <c r="D424" s="87">
        <v>13807712000169</v>
      </c>
      <c r="E424" s="51" t="s">
        <v>10564</v>
      </c>
      <c r="F424" s="64">
        <v>11920893679</v>
      </c>
      <c r="G424" s="91" t="s">
        <v>10576</v>
      </c>
      <c r="H424" s="53">
        <v>312105</v>
      </c>
      <c r="I424" s="53">
        <v>40</v>
      </c>
      <c r="J424" s="51" t="s">
        <v>10566</v>
      </c>
      <c r="K424" s="88">
        <v>1900</v>
      </c>
      <c r="L424" s="88">
        <v>5042.91</v>
      </c>
      <c r="M424" s="55" t="s">
        <v>9807</v>
      </c>
      <c r="N424" s="72" t="s">
        <v>9766</v>
      </c>
      <c r="O424" s="53" t="s">
        <v>9722</v>
      </c>
      <c r="P424" s="56">
        <v>27542</v>
      </c>
      <c r="Q424" s="73" t="s">
        <v>225</v>
      </c>
      <c r="R424" s="90" t="s">
        <v>10567</v>
      </c>
      <c r="S424" s="57">
        <v>44522</v>
      </c>
      <c r="T424">
        <f t="shared" si="18"/>
        <v>47</v>
      </c>
      <c r="U424" t="str">
        <f t="shared" si="19"/>
        <v>44-48</v>
      </c>
      <c r="V424" t="str">
        <f t="shared" si="20"/>
        <v>até 1.999</v>
      </c>
    </row>
    <row r="425" spans="1:22" ht="15.75" x14ac:dyDescent="0.25">
      <c r="A425" s="58">
        <v>154043</v>
      </c>
      <c r="B425" s="53" t="s">
        <v>9801</v>
      </c>
      <c r="C425" s="89" t="s">
        <v>10563</v>
      </c>
      <c r="D425" s="87">
        <v>13807712000169</v>
      </c>
      <c r="E425" s="51" t="s">
        <v>10564</v>
      </c>
      <c r="F425" s="64">
        <v>1376761661</v>
      </c>
      <c r="G425" s="91" t="s">
        <v>10577</v>
      </c>
      <c r="H425" s="53">
        <v>312105</v>
      </c>
      <c r="I425" s="53">
        <v>40</v>
      </c>
      <c r="J425" s="51" t="s">
        <v>10566</v>
      </c>
      <c r="K425" s="88">
        <v>1900</v>
      </c>
      <c r="L425" s="88">
        <v>5042.91</v>
      </c>
      <c r="M425" s="55" t="s">
        <v>9807</v>
      </c>
      <c r="N425" s="72" t="s">
        <v>9765</v>
      </c>
      <c r="O425" s="53" t="s">
        <v>9722</v>
      </c>
      <c r="P425" s="56">
        <v>29344</v>
      </c>
      <c r="Q425" s="57" t="s">
        <v>211</v>
      </c>
      <c r="R425" s="90" t="s">
        <v>10567</v>
      </c>
      <c r="S425" s="57">
        <v>41516</v>
      </c>
      <c r="T425">
        <f t="shared" si="18"/>
        <v>42</v>
      </c>
      <c r="U425" t="str">
        <f t="shared" si="19"/>
        <v>39-43</v>
      </c>
      <c r="V425" t="str">
        <f t="shared" si="20"/>
        <v>até 1.999</v>
      </c>
    </row>
    <row r="426" spans="1:22" ht="15.75" x14ac:dyDescent="0.25">
      <c r="A426" s="58">
        <v>154043</v>
      </c>
      <c r="B426" s="53" t="s">
        <v>9801</v>
      </c>
      <c r="C426" s="89" t="s">
        <v>10563</v>
      </c>
      <c r="D426" s="87">
        <v>13807712000169</v>
      </c>
      <c r="E426" s="51" t="s">
        <v>10564</v>
      </c>
      <c r="F426" s="64" t="s">
        <v>10578</v>
      </c>
      <c r="G426" s="91" t="s">
        <v>10579</v>
      </c>
      <c r="H426" s="53">
        <v>312105</v>
      </c>
      <c r="I426" s="53">
        <v>40</v>
      </c>
      <c r="J426" s="51" t="s">
        <v>10566</v>
      </c>
      <c r="K426" s="88">
        <v>1900</v>
      </c>
      <c r="L426" s="88">
        <v>5042.91</v>
      </c>
      <c r="M426" s="55" t="s">
        <v>9807</v>
      </c>
      <c r="N426" s="72" t="s">
        <v>9766</v>
      </c>
      <c r="O426" s="53" t="s">
        <v>9721</v>
      </c>
      <c r="P426" s="56">
        <v>33961</v>
      </c>
      <c r="Q426" s="57" t="s">
        <v>211</v>
      </c>
      <c r="R426" s="90" t="s">
        <v>10567</v>
      </c>
      <c r="S426" s="57">
        <v>44714</v>
      </c>
      <c r="T426">
        <f t="shared" si="18"/>
        <v>30</v>
      </c>
      <c r="U426" t="str">
        <f t="shared" si="19"/>
        <v>29-33</v>
      </c>
      <c r="V426" t="str">
        <f t="shared" si="20"/>
        <v>até 1.999</v>
      </c>
    </row>
    <row r="427" spans="1:22" ht="15.75" x14ac:dyDescent="0.25">
      <c r="A427" s="58">
        <v>154043</v>
      </c>
      <c r="B427" s="53" t="s">
        <v>9801</v>
      </c>
      <c r="C427" s="89" t="s">
        <v>10563</v>
      </c>
      <c r="D427" s="87">
        <v>13807712000169</v>
      </c>
      <c r="E427" s="51" t="s">
        <v>10564</v>
      </c>
      <c r="F427" s="64">
        <v>40734687826</v>
      </c>
      <c r="G427" s="91" t="s">
        <v>10580</v>
      </c>
      <c r="H427" s="53">
        <v>312105</v>
      </c>
      <c r="I427" s="53">
        <v>40</v>
      </c>
      <c r="J427" s="51" t="s">
        <v>10566</v>
      </c>
      <c r="K427" s="88">
        <v>1900</v>
      </c>
      <c r="L427" s="88">
        <v>5042.91</v>
      </c>
      <c r="M427" s="55" t="s">
        <v>9807</v>
      </c>
      <c r="N427" s="72" t="s">
        <v>9765</v>
      </c>
      <c r="O427" s="53" t="s">
        <v>9722</v>
      </c>
      <c r="P427" s="56">
        <v>35821</v>
      </c>
      <c r="Q427" s="57" t="s">
        <v>211</v>
      </c>
      <c r="R427" s="90" t="s">
        <v>10567</v>
      </c>
      <c r="S427" s="57">
        <v>42870</v>
      </c>
      <c r="T427">
        <f t="shared" si="18"/>
        <v>24</v>
      </c>
      <c r="U427" t="str">
        <f t="shared" si="19"/>
        <v>24-28</v>
      </c>
      <c r="V427" t="str">
        <f t="shared" si="20"/>
        <v>até 1.999</v>
      </c>
    </row>
    <row r="428" spans="1:22" ht="15.75" x14ac:dyDescent="0.25">
      <c r="A428" s="58">
        <v>154043</v>
      </c>
      <c r="B428" s="53" t="s">
        <v>9801</v>
      </c>
      <c r="C428" s="89" t="s">
        <v>10581</v>
      </c>
      <c r="D428" s="87">
        <v>7655416000197</v>
      </c>
      <c r="E428" s="51" t="s">
        <v>10582</v>
      </c>
      <c r="F428" s="64">
        <v>5199125605</v>
      </c>
      <c r="G428" s="91" t="s">
        <v>10583</v>
      </c>
      <c r="H428" s="53">
        <v>422205</v>
      </c>
      <c r="I428" s="53">
        <v>36</v>
      </c>
      <c r="J428" s="51" t="s">
        <v>10584</v>
      </c>
      <c r="K428" s="88">
        <v>1915.62</v>
      </c>
      <c r="L428" s="88">
        <v>4133.95</v>
      </c>
      <c r="M428" s="55" t="s">
        <v>10116</v>
      </c>
      <c r="N428" s="72" t="s">
        <v>9765</v>
      </c>
      <c r="O428" s="53" t="s">
        <v>9721</v>
      </c>
      <c r="P428" s="56">
        <v>29745</v>
      </c>
      <c r="Q428" s="57" t="s">
        <v>211</v>
      </c>
      <c r="R428" s="90" t="s">
        <v>10585</v>
      </c>
      <c r="S428" s="57">
        <v>44719</v>
      </c>
      <c r="T428">
        <f t="shared" si="18"/>
        <v>41</v>
      </c>
      <c r="U428" t="str">
        <f t="shared" si="19"/>
        <v>39-43</v>
      </c>
      <c r="V428" t="str">
        <f t="shared" si="20"/>
        <v>até 1.999</v>
      </c>
    </row>
    <row r="429" spans="1:22" ht="15.75" x14ac:dyDescent="0.25">
      <c r="A429" s="58">
        <v>154043</v>
      </c>
      <c r="B429" s="53" t="s">
        <v>9801</v>
      </c>
      <c r="C429" s="89" t="s">
        <v>10581</v>
      </c>
      <c r="D429" s="87">
        <v>7655416000197</v>
      </c>
      <c r="E429" s="51" t="s">
        <v>10582</v>
      </c>
      <c r="F429" s="64">
        <v>5777129692</v>
      </c>
      <c r="G429" s="91" t="s">
        <v>10586</v>
      </c>
      <c r="H429" s="53">
        <v>422205</v>
      </c>
      <c r="I429" s="53">
        <v>36</v>
      </c>
      <c r="J429" s="51" t="s">
        <v>10584</v>
      </c>
      <c r="K429" s="88">
        <v>1915.62</v>
      </c>
      <c r="L429" s="88">
        <v>4133.95</v>
      </c>
      <c r="M429" s="55" t="s">
        <v>10116</v>
      </c>
      <c r="N429" s="72" t="s">
        <v>9765</v>
      </c>
      <c r="O429" s="53" t="s">
        <v>9721</v>
      </c>
      <c r="P429" s="56">
        <v>29788</v>
      </c>
      <c r="Q429" s="57" t="s">
        <v>211</v>
      </c>
      <c r="R429" s="90" t="s">
        <v>10585</v>
      </c>
      <c r="S429" s="57">
        <v>44013</v>
      </c>
      <c r="T429">
        <f t="shared" si="18"/>
        <v>41</v>
      </c>
      <c r="U429" t="str">
        <f t="shared" si="19"/>
        <v>39-43</v>
      </c>
      <c r="V429" t="str">
        <f t="shared" si="20"/>
        <v>até 1.999</v>
      </c>
    </row>
    <row r="430" spans="1:22" ht="15.75" x14ac:dyDescent="0.25">
      <c r="A430" s="58">
        <v>154043</v>
      </c>
      <c r="B430" s="53" t="s">
        <v>9801</v>
      </c>
      <c r="C430" s="89" t="s">
        <v>10581</v>
      </c>
      <c r="D430" s="87">
        <v>7655416000197</v>
      </c>
      <c r="E430" s="51" t="s">
        <v>10582</v>
      </c>
      <c r="F430" s="64">
        <v>18221319600</v>
      </c>
      <c r="G430" s="91" t="s">
        <v>10587</v>
      </c>
      <c r="H430" s="53">
        <v>422205</v>
      </c>
      <c r="I430" s="53">
        <v>36</v>
      </c>
      <c r="J430" s="51" t="s">
        <v>10584</v>
      </c>
      <c r="K430" s="88">
        <v>1915.62</v>
      </c>
      <c r="L430" s="88">
        <v>4133.95</v>
      </c>
      <c r="M430" s="55" t="s">
        <v>10116</v>
      </c>
      <c r="N430" s="55" t="s">
        <v>11694</v>
      </c>
      <c r="O430" s="53" t="s">
        <v>9721</v>
      </c>
      <c r="P430" s="56">
        <v>19219</v>
      </c>
      <c r="Q430" s="73" t="s">
        <v>225</v>
      </c>
      <c r="R430" s="90" t="s">
        <v>10585</v>
      </c>
      <c r="S430" s="57">
        <v>44013</v>
      </c>
      <c r="T430">
        <f t="shared" si="18"/>
        <v>70</v>
      </c>
      <c r="U430" t="str">
        <f t="shared" si="19"/>
        <v>69 ou mais</v>
      </c>
      <c r="V430" t="str">
        <f t="shared" si="20"/>
        <v>até 1.999</v>
      </c>
    </row>
    <row r="431" spans="1:22" ht="15.75" x14ac:dyDescent="0.25">
      <c r="A431" s="58">
        <v>154043</v>
      </c>
      <c r="B431" s="53" t="s">
        <v>9801</v>
      </c>
      <c r="C431" s="89" t="s">
        <v>10581</v>
      </c>
      <c r="D431" s="87">
        <v>7655416000197</v>
      </c>
      <c r="E431" s="51" t="s">
        <v>10582</v>
      </c>
      <c r="F431" s="64">
        <v>43517471615</v>
      </c>
      <c r="G431" s="91" t="s">
        <v>10588</v>
      </c>
      <c r="H431" s="53">
        <v>422205</v>
      </c>
      <c r="I431" s="53">
        <v>36</v>
      </c>
      <c r="J431" s="51" t="s">
        <v>10584</v>
      </c>
      <c r="K431" s="88">
        <v>1915.62</v>
      </c>
      <c r="L431" s="88">
        <v>4133.95</v>
      </c>
      <c r="M431" s="55" t="s">
        <v>10116</v>
      </c>
      <c r="N431" s="55" t="s">
        <v>9767</v>
      </c>
      <c r="O431" s="53" t="s">
        <v>9721</v>
      </c>
      <c r="P431" s="56">
        <v>22692</v>
      </c>
      <c r="Q431" s="57" t="s">
        <v>211</v>
      </c>
      <c r="R431" s="90" t="s">
        <v>10585</v>
      </c>
      <c r="S431" s="57">
        <v>44013</v>
      </c>
      <c r="T431">
        <f t="shared" si="18"/>
        <v>60</v>
      </c>
      <c r="U431" t="str">
        <f t="shared" si="19"/>
        <v>59-63</v>
      </c>
      <c r="V431" t="str">
        <f t="shared" si="20"/>
        <v>até 1.999</v>
      </c>
    </row>
    <row r="432" spans="1:22" ht="15.75" x14ac:dyDescent="0.25">
      <c r="A432" s="58">
        <v>154043</v>
      </c>
      <c r="B432" s="53" t="s">
        <v>9801</v>
      </c>
      <c r="C432" s="89" t="s">
        <v>10581</v>
      </c>
      <c r="D432" s="87">
        <v>7655416000197</v>
      </c>
      <c r="E432" s="51" t="s">
        <v>10582</v>
      </c>
      <c r="F432" s="64">
        <v>9065146652</v>
      </c>
      <c r="G432" s="91" t="s">
        <v>10589</v>
      </c>
      <c r="H432" s="53">
        <v>422205</v>
      </c>
      <c r="I432" s="53">
        <v>36</v>
      </c>
      <c r="J432" s="51" t="s">
        <v>10584</v>
      </c>
      <c r="K432" s="88">
        <v>1915.62</v>
      </c>
      <c r="L432" s="88">
        <v>4133.95</v>
      </c>
      <c r="M432" s="55" t="s">
        <v>10116</v>
      </c>
      <c r="N432" s="72" t="s">
        <v>9765</v>
      </c>
      <c r="O432" s="53" t="s">
        <v>9721</v>
      </c>
      <c r="P432" s="56">
        <v>31877</v>
      </c>
      <c r="Q432" s="57" t="s">
        <v>211</v>
      </c>
      <c r="R432" s="90" t="s">
        <v>10585</v>
      </c>
      <c r="S432" s="57">
        <v>44013</v>
      </c>
      <c r="T432">
        <f t="shared" si="18"/>
        <v>35</v>
      </c>
      <c r="U432" t="str">
        <f t="shared" si="19"/>
        <v>34-38</v>
      </c>
      <c r="V432" t="str">
        <f t="shared" si="20"/>
        <v>até 1.999</v>
      </c>
    </row>
    <row r="433" spans="1:22" ht="15.75" x14ac:dyDescent="0.25">
      <c r="A433" s="58">
        <v>154043</v>
      </c>
      <c r="B433" s="53" t="s">
        <v>9801</v>
      </c>
      <c r="C433" s="89" t="s">
        <v>10581</v>
      </c>
      <c r="D433" s="87">
        <v>7655416000197</v>
      </c>
      <c r="E433" s="51" t="s">
        <v>10582</v>
      </c>
      <c r="F433" s="64">
        <v>5823526652</v>
      </c>
      <c r="G433" s="91" t="s">
        <v>10590</v>
      </c>
      <c r="H433" s="53">
        <v>422205</v>
      </c>
      <c r="I433" s="53">
        <v>36</v>
      </c>
      <c r="J433" s="51" t="s">
        <v>10584</v>
      </c>
      <c r="K433" s="88">
        <v>1915.62</v>
      </c>
      <c r="L433" s="88">
        <v>4133.95</v>
      </c>
      <c r="M433" s="55" t="s">
        <v>10116</v>
      </c>
      <c r="N433" s="72" t="s">
        <v>9765</v>
      </c>
      <c r="O433" s="53" t="s">
        <v>9721</v>
      </c>
      <c r="P433" s="56">
        <v>28085</v>
      </c>
      <c r="Q433" s="57" t="s">
        <v>211</v>
      </c>
      <c r="R433" s="90" t="s">
        <v>10585</v>
      </c>
      <c r="S433" s="57">
        <v>44719</v>
      </c>
      <c r="T433">
        <f t="shared" si="18"/>
        <v>46</v>
      </c>
      <c r="U433" t="str">
        <f t="shared" si="19"/>
        <v>44-48</v>
      </c>
      <c r="V433" t="str">
        <f t="shared" si="20"/>
        <v>até 1.999</v>
      </c>
    </row>
    <row r="434" spans="1:22" ht="15.75" x14ac:dyDescent="0.25">
      <c r="A434" s="58">
        <v>154043</v>
      </c>
      <c r="B434" s="53" t="s">
        <v>9801</v>
      </c>
      <c r="C434" s="89" t="s">
        <v>10591</v>
      </c>
      <c r="D434" s="87">
        <v>8312139000182</v>
      </c>
      <c r="E434" s="51" t="s">
        <v>10592</v>
      </c>
      <c r="F434" s="64">
        <v>10237467607</v>
      </c>
      <c r="G434" s="91" t="s">
        <v>10593</v>
      </c>
      <c r="H434" s="53">
        <v>766410</v>
      </c>
      <c r="I434" s="53">
        <v>44</v>
      </c>
      <c r="J434" s="51" t="s">
        <v>10594</v>
      </c>
      <c r="K434" s="88">
        <v>1212</v>
      </c>
      <c r="L434" s="88">
        <v>2720.14</v>
      </c>
      <c r="M434" s="55" t="s">
        <v>10154</v>
      </c>
      <c r="N434" s="72" t="s">
        <v>9765</v>
      </c>
      <c r="O434" s="53" t="s">
        <v>9721</v>
      </c>
      <c r="P434" s="56">
        <v>33210</v>
      </c>
      <c r="Q434" s="73" t="s">
        <v>225</v>
      </c>
      <c r="R434" s="90" t="s">
        <v>10595</v>
      </c>
      <c r="S434" s="57">
        <v>43410</v>
      </c>
      <c r="T434">
        <f t="shared" si="18"/>
        <v>32</v>
      </c>
      <c r="U434" t="str">
        <f t="shared" si="19"/>
        <v>29-33</v>
      </c>
      <c r="V434" t="str">
        <f t="shared" si="20"/>
        <v>até 1.999</v>
      </c>
    </row>
    <row r="435" spans="1:22" ht="15.75" x14ac:dyDescent="0.25">
      <c r="A435" s="58">
        <v>154043</v>
      </c>
      <c r="B435" s="53" t="s">
        <v>9801</v>
      </c>
      <c r="C435" s="89" t="s">
        <v>10591</v>
      </c>
      <c r="D435" s="87">
        <v>8312139000182</v>
      </c>
      <c r="E435" s="51" t="s">
        <v>10592</v>
      </c>
      <c r="F435" s="64">
        <v>12819469663</v>
      </c>
      <c r="G435" s="91" t="s">
        <v>10596</v>
      </c>
      <c r="H435" s="53">
        <v>766410</v>
      </c>
      <c r="I435" s="53">
        <v>44</v>
      </c>
      <c r="J435" s="51" t="s">
        <v>10594</v>
      </c>
      <c r="K435" s="88">
        <v>1212</v>
      </c>
      <c r="L435" s="88">
        <v>2695.11</v>
      </c>
      <c r="M435" s="55" t="s">
        <v>10154</v>
      </c>
      <c r="N435" s="55" t="s">
        <v>9767</v>
      </c>
      <c r="O435" s="53" t="s">
        <v>9721</v>
      </c>
      <c r="P435" s="56">
        <v>35699</v>
      </c>
      <c r="Q435" s="73" t="s">
        <v>225</v>
      </c>
      <c r="R435" s="90" t="s">
        <v>10595</v>
      </c>
      <c r="S435" s="57">
        <v>43410</v>
      </c>
      <c r="T435">
        <f t="shared" si="18"/>
        <v>25</v>
      </c>
      <c r="U435" t="str">
        <f t="shared" si="19"/>
        <v>24-28</v>
      </c>
      <c r="V435" t="str">
        <f t="shared" si="20"/>
        <v>até 1.999</v>
      </c>
    </row>
    <row r="436" spans="1:22" ht="15.75" x14ac:dyDescent="0.25">
      <c r="A436" s="58">
        <v>154043</v>
      </c>
      <c r="B436" s="53" t="s">
        <v>9801</v>
      </c>
      <c r="C436" s="89" t="s">
        <v>10591</v>
      </c>
      <c r="D436" s="87">
        <v>8312139000182</v>
      </c>
      <c r="E436" s="51" t="s">
        <v>10592</v>
      </c>
      <c r="F436" s="64">
        <v>3973032629</v>
      </c>
      <c r="G436" s="91" t="s">
        <v>10597</v>
      </c>
      <c r="H436" s="53">
        <v>766410</v>
      </c>
      <c r="I436" s="53">
        <v>44</v>
      </c>
      <c r="J436" s="51" t="s">
        <v>10594</v>
      </c>
      <c r="K436" s="88">
        <v>1212</v>
      </c>
      <c r="L436" s="88">
        <v>2760.09</v>
      </c>
      <c r="M436" s="55" t="s">
        <v>10154</v>
      </c>
      <c r="N436" s="72" t="s">
        <v>9765</v>
      </c>
      <c r="O436" s="53" t="s">
        <v>9721</v>
      </c>
      <c r="P436" s="56">
        <v>29316</v>
      </c>
      <c r="Q436" s="57" t="s">
        <v>335</v>
      </c>
      <c r="R436" s="90" t="s">
        <v>10595</v>
      </c>
      <c r="S436" s="57">
        <v>43410</v>
      </c>
      <c r="T436">
        <f t="shared" si="18"/>
        <v>42</v>
      </c>
      <c r="U436" t="str">
        <f t="shared" si="19"/>
        <v>39-43</v>
      </c>
      <c r="V436" t="str">
        <f t="shared" si="20"/>
        <v>até 1.999</v>
      </c>
    </row>
    <row r="437" spans="1:22" ht="15.75" x14ac:dyDescent="0.25">
      <c r="A437" s="58">
        <v>154043</v>
      </c>
      <c r="B437" s="53" t="s">
        <v>9801</v>
      </c>
      <c r="C437" s="59" t="s">
        <v>10598</v>
      </c>
      <c r="D437" s="53" t="s">
        <v>10599</v>
      </c>
      <c r="E437" s="53" t="s">
        <v>10600</v>
      </c>
      <c r="F437" s="64" t="s">
        <v>10601</v>
      </c>
      <c r="G437" s="51" t="s">
        <v>10602</v>
      </c>
      <c r="H437" s="53" t="s">
        <v>10603</v>
      </c>
      <c r="I437" s="53">
        <v>44</v>
      </c>
      <c r="J437" s="53" t="s">
        <v>10604</v>
      </c>
      <c r="K437" s="88">
        <v>2062.39</v>
      </c>
      <c r="L437" s="88">
        <v>6263.76</v>
      </c>
      <c r="M437" s="55" t="s">
        <v>9807</v>
      </c>
      <c r="N437" s="72" t="s">
        <v>9765</v>
      </c>
      <c r="O437" s="53" t="s">
        <v>9722</v>
      </c>
      <c r="P437" s="56">
        <v>32767</v>
      </c>
      <c r="Q437" s="57" t="s">
        <v>211</v>
      </c>
      <c r="R437" s="57" t="s">
        <v>0</v>
      </c>
      <c r="S437" s="57">
        <v>44473</v>
      </c>
      <c r="T437">
        <f t="shared" si="18"/>
        <v>33</v>
      </c>
      <c r="U437" t="str">
        <f t="shared" si="19"/>
        <v>29-33</v>
      </c>
      <c r="V437" t="str">
        <f t="shared" si="20"/>
        <v>2.000 a 3.999</v>
      </c>
    </row>
    <row r="438" spans="1:22" ht="15.75" x14ac:dyDescent="0.25">
      <c r="A438" s="58">
        <v>154043</v>
      </c>
      <c r="B438" s="53" t="s">
        <v>9801</v>
      </c>
      <c r="C438" s="59" t="s">
        <v>10598</v>
      </c>
      <c r="D438" s="53" t="s">
        <v>10599</v>
      </c>
      <c r="E438" s="53" t="s">
        <v>10600</v>
      </c>
      <c r="F438" s="64" t="s">
        <v>10605</v>
      </c>
      <c r="G438" s="51" t="s">
        <v>10606</v>
      </c>
      <c r="H438" s="53" t="s">
        <v>10603</v>
      </c>
      <c r="I438" s="53">
        <v>44</v>
      </c>
      <c r="J438" s="53" t="s">
        <v>10607</v>
      </c>
      <c r="K438" s="88">
        <v>2062.39</v>
      </c>
      <c r="L438" s="88">
        <v>6692.01</v>
      </c>
      <c r="M438" s="55" t="s">
        <v>9807</v>
      </c>
      <c r="N438" s="72" t="s">
        <v>9765</v>
      </c>
      <c r="O438" s="53" t="s">
        <v>9722</v>
      </c>
      <c r="P438" s="56">
        <v>32874</v>
      </c>
      <c r="Q438" s="57" t="s">
        <v>211</v>
      </c>
      <c r="R438" s="57" t="s">
        <v>0</v>
      </c>
      <c r="S438" s="57">
        <v>43831</v>
      </c>
      <c r="T438">
        <f t="shared" si="18"/>
        <v>32</v>
      </c>
      <c r="U438" t="str">
        <f t="shared" si="19"/>
        <v>29-33</v>
      </c>
      <c r="V438" t="str">
        <f t="shared" si="20"/>
        <v>2.000 a 3.999</v>
      </c>
    </row>
    <row r="439" spans="1:22" ht="15.75" x14ac:dyDescent="0.25">
      <c r="A439" s="58">
        <v>154043</v>
      </c>
      <c r="B439" s="53" t="s">
        <v>9801</v>
      </c>
      <c r="C439" s="59" t="s">
        <v>10598</v>
      </c>
      <c r="D439" s="53" t="s">
        <v>10599</v>
      </c>
      <c r="E439" s="53" t="s">
        <v>10600</v>
      </c>
      <c r="F439" s="64" t="s">
        <v>10608</v>
      </c>
      <c r="G439" s="51" t="s">
        <v>10609</v>
      </c>
      <c r="H439" s="53" t="s">
        <v>10603</v>
      </c>
      <c r="I439" s="53">
        <v>44</v>
      </c>
      <c r="J439" s="53" t="s">
        <v>10610</v>
      </c>
      <c r="K439" s="88">
        <v>2062.39</v>
      </c>
      <c r="L439" s="88">
        <v>7332.29</v>
      </c>
      <c r="M439" s="55" t="s">
        <v>9807</v>
      </c>
      <c r="N439" s="72" t="s">
        <v>9765</v>
      </c>
      <c r="O439" s="53" t="s">
        <v>9722</v>
      </c>
      <c r="P439" s="56">
        <v>27443</v>
      </c>
      <c r="Q439" s="57" t="s">
        <v>211</v>
      </c>
      <c r="R439" s="57" t="s">
        <v>0</v>
      </c>
      <c r="S439" s="57">
        <v>43851</v>
      </c>
      <c r="T439">
        <f t="shared" si="18"/>
        <v>47</v>
      </c>
      <c r="U439" t="str">
        <f t="shared" si="19"/>
        <v>44-48</v>
      </c>
      <c r="V439" t="str">
        <f t="shared" si="20"/>
        <v>2.000 a 3.999</v>
      </c>
    </row>
    <row r="440" spans="1:22" ht="15.75" x14ac:dyDescent="0.25">
      <c r="A440" s="58">
        <v>154043</v>
      </c>
      <c r="B440" s="53" t="s">
        <v>9801</v>
      </c>
      <c r="C440" s="59" t="s">
        <v>10598</v>
      </c>
      <c r="D440" s="53" t="s">
        <v>10599</v>
      </c>
      <c r="E440" s="53" t="s">
        <v>10600</v>
      </c>
      <c r="F440" s="64" t="s">
        <v>10611</v>
      </c>
      <c r="G440" s="51" t="s">
        <v>10612</v>
      </c>
      <c r="H440" s="53" t="s">
        <v>10603</v>
      </c>
      <c r="I440" s="53">
        <v>44</v>
      </c>
      <c r="J440" s="53" t="s">
        <v>10613</v>
      </c>
      <c r="K440" s="88">
        <v>2062.39</v>
      </c>
      <c r="L440" s="88">
        <v>6939.58</v>
      </c>
      <c r="M440" s="55" t="s">
        <v>9807</v>
      </c>
      <c r="N440" s="72" t="s">
        <v>9765</v>
      </c>
      <c r="O440" s="53" t="s">
        <v>9722</v>
      </c>
      <c r="P440" s="56">
        <v>27634</v>
      </c>
      <c r="Q440" s="73" t="s">
        <v>225</v>
      </c>
      <c r="R440" s="57" t="s">
        <v>0</v>
      </c>
      <c r="S440" s="57">
        <v>42290</v>
      </c>
      <c r="T440">
        <f t="shared" si="18"/>
        <v>47</v>
      </c>
      <c r="U440" t="str">
        <f t="shared" si="19"/>
        <v>44-48</v>
      </c>
      <c r="V440" t="str">
        <f t="shared" si="20"/>
        <v>2.000 a 3.999</v>
      </c>
    </row>
    <row r="441" spans="1:22" ht="15.75" x14ac:dyDescent="0.25">
      <c r="A441" s="58">
        <v>154043</v>
      </c>
      <c r="B441" s="53" t="s">
        <v>9801</v>
      </c>
      <c r="C441" s="59" t="s">
        <v>10598</v>
      </c>
      <c r="D441" s="53" t="s">
        <v>10599</v>
      </c>
      <c r="E441" s="53" t="s">
        <v>10600</v>
      </c>
      <c r="F441" s="64" t="s">
        <v>10614</v>
      </c>
      <c r="G441" s="51" t="s">
        <v>10615</v>
      </c>
      <c r="H441" s="53" t="s">
        <v>10603</v>
      </c>
      <c r="I441" s="53">
        <v>44</v>
      </c>
      <c r="J441" s="53" t="s">
        <v>10616</v>
      </c>
      <c r="K441" s="88">
        <v>2062.39</v>
      </c>
      <c r="L441" s="88">
        <v>6203.82</v>
      </c>
      <c r="M441" s="55" t="s">
        <v>9807</v>
      </c>
      <c r="N441" s="72" t="s">
        <v>9765</v>
      </c>
      <c r="O441" s="53" t="s">
        <v>9721</v>
      </c>
      <c r="P441" s="56">
        <v>32324</v>
      </c>
      <c r="Q441" s="73" t="s">
        <v>225</v>
      </c>
      <c r="R441" s="57" t="s">
        <v>0</v>
      </c>
      <c r="S441" s="57">
        <v>43355</v>
      </c>
      <c r="T441">
        <f t="shared" si="18"/>
        <v>34</v>
      </c>
      <c r="U441" t="str">
        <f t="shared" si="19"/>
        <v>34-38</v>
      </c>
      <c r="V441" t="str">
        <f t="shared" si="20"/>
        <v>2.000 a 3.999</v>
      </c>
    </row>
    <row r="442" spans="1:22" ht="15.75" x14ac:dyDescent="0.25">
      <c r="A442" s="58">
        <v>154043</v>
      </c>
      <c r="B442" s="53" t="s">
        <v>9801</v>
      </c>
      <c r="C442" s="59" t="s">
        <v>10598</v>
      </c>
      <c r="D442" s="53" t="s">
        <v>10599</v>
      </c>
      <c r="E442" s="53" t="s">
        <v>10600</v>
      </c>
      <c r="F442" s="64" t="s">
        <v>10617</v>
      </c>
      <c r="G442" s="51" t="s">
        <v>10618</v>
      </c>
      <c r="H442" s="53" t="s">
        <v>10603</v>
      </c>
      <c r="I442" s="53">
        <v>44</v>
      </c>
      <c r="J442" s="53" t="s">
        <v>10619</v>
      </c>
      <c r="K442" s="88">
        <v>2062.39</v>
      </c>
      <c r="L442" s="88">
        <v>5978.96</v>
      </c>
      <c r="M442" s="55" t="s">
        <v>9807</v>
      </c>
      <c r="N442" s="72" t="s">
        <v>9765</v>
      </c>
      <c r="O442" s="53" t="s">
        <v>9722</v>
      </c>
      <c r="P442" s="56">
        <v>27852</v>
      </c>
      <c r="Q442" s="57" t="s">
        <v>211</v>
      </c>
      <c r="R442" s="57" t="s">
        <v>0</v>
      </c>
      <c r="S442" s="57">
        <v>42941</v>
      </c>
      <c r="T442">
        <f t="shared" si="18"/>
        <v>46</v>
      </c>
      <c r="U442" t="str">
        <f t="shared" si="19"/>
        <v>44-48</v>
      </c>
      <c r="V442" t="str">
        <f t="shared" si="20"/>
        <v>2.000 a 3.999</v>
      </c>
    </row>
    <row r="443" spans="1:22" ht="15.75" x14ac:dyDescent="0.25">
      <c r="A443" s="58">
        <v>154043</v>
      </c>
      <c r="B443" s="53" t="s">
        <v>9801</v>
      </c>
      <c r="C443" s="59" t="s">
        <v>10598</v>
      </c>
      <c r="D443" s="53" t="s">
        <v>10599</v>
      </c>
      <c r="E443" s="53" t="s">
        <v>10600</v>
      </c>
      <c r="F443" s="64" t="s">
        <v>10620</v>
      </c>
      <c r="G443" s="51" t="s">
        <v>10621</v>
      </c>
      <c r="H443" s="53" t="s">
        <v>10603</v>
      </c>
      <c r="I443" s="53">
        <v>44</v>
      </c>
      <c r="J443" s="53" t="s">
        <v>10622</v>
      </c>
      <c r="K443" s="88">
        <v>2062.39</v>
      </c>
      <c r="L443" s="88">
        <v>6113.15</v>
      </c>
      <c r="M443" s="55" t="s">
        <v>9807</v>
      </c>
      <c r="N443" s="72" t="s">
        <v>9765</v>
      </c>
      <c r="O443" s="53" t="s">
        <v>9722</v>
      </c>
      <c r="P443" s="56">
        <v>32543</v>
      </c>
      <c r="Q443" s="57" t="s">
        <v>211</v>
      </c>
      <c r="R443" s="57" t="s">
        <v>10623</v>
      </c>
      <c r="S443" s="57">
        <v>41730</v>
      </c>
      <c r="T443">
        <f t="shared" si="18"/>
        <v>33</v>
      </c>
      <c r="U443" t="str">
        <f t="shared" si="19"/>
        <v>29-33</v>
      </c>
      <c r="V443" t="str">
        <f t="shared" si="20"/>
        <v>2.000 a 3.999</v>
      </c>
    </row>
    <row r="444" spans="1:22" ht="15.75" x14ac:dyDescent="0.25">
      <c r="A444" s="58">
        <v>154043</v>
      </c>
      <c r="B444" s="53" t="s">
        <v>9801</v>
      </c>
      <c r="C444" s="59" t="s">
        <v>10598</v>
      </c>
      <c r="D444" s="53" t="s">
        <v>10599</v>
      </c>
      <c r="E444" s="53" t="s">
        <v>10600</v>
      </c>
      <c r="F444" s="64" t="s">
        <v>10624</v>
      </c>
      <c r="G444" s="51" t="s">
        <v>10625</v>
      </c>
      <c r="H444" s="53" t="s">
        <v>10603</v>
      </c>
      <c r="I444" s="53">
        <v>44</v>
      </c>
      <c r="J444" s="53" t="s">
        <v>10607</v>
      </c>
      <c r="K444" s="88">
        <v>2062.39</v>
      </c>
      <c r="L444" s="88">
        <v>7348.31</v>
      </c>
      <c r="M444" s="55" t="s">
        <v>9807</v>
      </c>
      <c r="N444" s="72" t="s">
        <v>9765</v>
      </c>
      <c r="O444" s="53" t="s">
        <v>9722</v>
      </c>
      <c r="P444" s="56">
        <v>33789</v>
      </c>
      <c r="Q444" s="57" t="s">
        <v>211</v>
      </c>
      <c r="R444" s="57" t="s">
        <v>10626</v>
      </c>
      <c r="S444" s="57">
        <v>44396</v>
      </c>
      <c r="T444">
        <f t="shared" si="18"/>
        <v>30</v>
      </c>
      <c r="U444" t="str">
        <f t="shared" si="19"/>
        <v>29-33</v>
      </c>
      <c r="V444" t="str">
        <f t="shared" si="20"/>
        <v>2.000 a 3.999</v>
      </c>
    </row>
    <row r="445" spans="1:22" ht="15.75" x14ac:dyDescent="0.25">
      <c r="A445" s="58">
        <v>154043</v>
      </c>
      <c r="B445" s="53" t="s">
        <v>9801</v>
      </c>
      <c r="C445" s="59" t="s">
        <v>10598</v>
      </c>
      <c r="D445" s="53" t="s">
        <v>10599</v>
      </c>
      <c r="E445" s="53" t="s">
        <v>10600</v>
      </c>
      <c r="F445" s="64" t="s">
        <v>10627</v>
      </c>
      <c r="G445" s="51" t="s">
        <v>10628</v>
      </c>
      <c r="H445" s="53" t="s">
        <v>10603</v>
      </c>
      <c r="I445" s="53">
        <v>44</v>
      </c>
      <c r="J445" s="53" t="s">
        <v>10613</v>
      </c>
      <c r="K445" s="88">
        <v>2062.39</v>
      </c>
      <c r="L445" s="88">
        <v>6939.58</v>
      </c>
      <c r="M445" s="55" t="s">
        <v>9807</v>
      </c>
      <c r="N445" s="72" t="s">
        <v>9765</v>
      </c>
      <c r="O445" s="53" t="s">
        <v>9722</v>
      </c>
      <c r="P445" s="56">
        <v>34607</v>
      </c>
      <c r="Q445" s="57" t="s">
        <v>211</v>
      </c>
      <c r="R445" s="57" t="s">
        <v>0</v>
      </c>
      <c r="S445" s="57">
        <v>43012</v>
      </c>
      <c r="T445">
        <f t="shared" si="18"/>
        <v>28</v>
      </c>
      <c r="U445" t="str">
        <f t="shared" si="19"/>
        <v>24-28</v>
      </c>
      <c r="V445" t="str">
        <f t="shared" si="20"/>
        <v>2.000 a 3.999</v>
      </c>
    </row>
    <row r="446" spans="1:22" ht="15.75" x14ac:dyDescent="0.25">
      <c r="A446" s="58">
        <v>154043</v>
      </c>
      <c r="B446" s="53" t="s">
        <v>9801</v>
      </c>
      <c r="C446" s="59" t="s">
        <v>10598</v>
      </c>
      <c r="D446" s="53" t="s">
        <v>10599</v>
      </c>
      <c r="E446" s="53" t="s">
        <v>10600</v>
      </c>
      <c r="F446" s="64" t="s">
        <v>10629</v>
      </c>
      <c r="G446" s="51" t="s">
        <v>10630</v>
      </c>
      <c r="H446" s="53" t="s">
        <v>10603</v>
      </c>
      <c r="I446" s="53">
        <v>44</v>
      </c>
      <c r="J446" s="53" t="s">
        <v>10616</v>
      </c>
      <c r="K446" s="88">
        <v>2062.39</v>
      </c>
      <c r="L446" s="88">
        <v>6692.01</v>
      </c>
      <c r="M446" s="55" t="s">
        <v>9807</v>
      </c>
      <c r="N446" s="72" t="s">
        <v>9765</v>
      </c>
      <c r="O446" s="53" t="s">
        <v>9722</v>
      </c>
      <c r="P446" s="56">
        <v>34150</v>
      </c>
      <c r="Q446" s="57" t="s">
        <v>335</v>
      </c>
      <c r="R446" s="57" t="s">
        <v>0</v>
      </c>
      <c r="S446" s="57">
        <v>44546</v>
      </c>
      <c r="T446">
        <f t="shared" si="18"/>
        <v>29</v>
      </c>
      <c r="U446" t="str">
        <f t="shared" si="19"/>
        <v>29-33</v>
      </c>
      <c r="V446" t="str">
        <f t="shared" si="20"/>
        <v>2.000 a 3.999</v>
      </c>
    </row>
    <row r="447" spans="1:22" ht="15.75" x14ac:dyDescent="0.25">
      <c r="A447" s="58">
        <v>154043</v>
      </c>
      <c r="B447" s="53" t="s">
        <v>9801</v>
      </c>
      <c r="C447" s="59" t="s">
        <v>10598</v>
      </c>
      <c r="D447" s="53" t="s">
        <v>10599</v>
      </c>
      <c r="E447" s="53" t="s">
        <v>10600</v>
      </c>
      <c r="F447" s="64" t="s">
        <v>10631</v>
      </c>
      <c r="G447" s="51" t="s">
        <v>1803</v>
      </c>
      <c r="H447" s="53" t="s">
        <v>10603</v>
      </c>
      <c r="I447" s="53">
        <v>44</v>
      </c>
      <c r="J447" s="53" t="s">
        <v>10622</v>
      </c>
      <c r="K447" s="88">
        <v>2062.39</v>
      </c>
      <c r="L447" s="88">
        <v>5978.96</v>
      </c>
      <c r="M447" s="55" t="s">
        <v>9807</v>
      </c>
      <c r="N447" s="72" t="s">
        <v>9765</v>
      </c>
      <c r="O447" s="53" t="s">
        <v>9722</v>
      </c>
      <c r="P447" s="56">
        <v>25249</v>
      </c>
      <c r="Q447" s="57" t="s">
        <v>335</v>
      </c>
      <c r="R447" s="57" t="s">
        <v>0</v>
      </c>
      <c r="S447" s="57">
        <v>41730</v>
      </c>
      <c r="T447">
        <f t="shared" si="18"/>
        <v>53</v>
      </c>
      <c r="U447" t="str">
        <f t="shared" si="19"/>
        <v>49-53</v>
      </c>
      <c r="V447" t="str">
        <f t="shared" si="20"/>
        <v>2.000 a 3.999</v>
      </c>
    </row>
    <row r="448" spans="1:22" ht="15.75" x14ac:dyDescent="0.25">
      <c r="A448" s="58">
        <v>154043</v>
      </c>
      <c r="B448" s="53" t="s">
        <v>9801</v>
      </c>
      <c r="C448" s="59" t="s">
        <v>10598</v>
      </c>
      <c r="D448" s="53" t="s">
        <v>10599</v>
      </c>
      <c r="E448" s="53" t="s">
        <v>10600</v>
      </c>
      <c r="F448" s="64" t="s">
        <v>10632</v>
      </c>
      <c r="G448" s="51" t="s">
        <v>10633</v>
      </c>
      <c r="H448" s="53" t="s">
        <v>10603</v>
      </c>
      <c r="I448" s="53">
        <v>44</v>
      </c>
      <c r="J448" s="53" t="s">
        <v>10622</v>
      </c>
      <c r="K448" s="88">
        <v>2062.39</v>
      </c>
      <c r="L448" s="88">
        <v>6203.82</v>
      </c>
      <c r="M448" s="55" t="s">
        <v>9807</v>
      </c>
      <c r="N448" s="72" t="s">
        <v>9765</v>
      </c>
      <c r="O448" s="53" t="s">
        <v>9721</v>
      </c>
      <c r="P448" s="56">
        <v>35776</v>
      </c>
      <c r="Q448" s="57" t="s">
        <v>211</v>
      </c>
      <c r="R448" s="57" t="s">
        <v>0</v>
      </c>
      <c r="S448" s="57">
        <v>44844</v>
      </c>
      <c r="T448">
        <f t="shared" si="18"/>
        <v>25</v>
      </c>
      <c r="U448" t="str">
        <f t="shared" si="19"/>
        <v>24-28</v>
      </c>
      <c r="V448" t="str">
        <f t="shared" si="20"/>
        <v>2.000 a 3.999</v>
      </c>
    </row>
    <row r="449" spans="1:22" ht="15.75" x14ac:dyDescent="0.25">
      <c r="A449" s="58">
        <v>154043</v>
      </c>
      <c r="B449" s="53" t="s">
        <v>9801</v>
      </c>
      <c r="C449" s="59" t="s">
        <v>10598</v>
      </c>
      <c r="D449" s="53" t="s">
        <v>10599</v>
      </c>
      <c r="E449" s="53" t="s">
        <v>10600</v>
      </c>
      <c r="F449" s="64" t="s">
        <v>10634</v>
      </c>
      <c r="G449" s="51" t="s">
        <v>10635</v>
      </c>
      <c r="H449" s="53" t="s">
        <v>10603</v>
      </c>
      <c r="I449" s="53">
        <v>44</v>
      </c>
      <c r="J449" s="53" t="s">
        <v>10607</v>
      </c>
      <c r="K449" s="88">
        <v>2062.39</v>
      </c>
      <c r="L449" s="88">
        <v>5978.96</v>
      </c>
      <c r="M449" s="55" t="s">
        <v>9807</v>
      </c>
      <c r="N449" s="72" t="s">
        <v>11693</v>
      </c>
      <c r="O449" s="53" t="s">
        <v>9722</v>
      </c>
      <c r="P449" s="56">
        <v>27393</v>
      </c>
      <c r="Q449" s="57" t="s">
        <v>211</v>
      </c>
      <c r="R449" s="57" t="s">
        <v>0</v>
      </c>
      <c r="S449" s="57">
        <v>40403</v>
      </c>
      <c r="T449">
        <f t="shared" si="18"/>
        <v>48</v>
      </c>
      <c r="U449" t="str">
        <f t="shared" si="19"/>
        <v>44-48</v>
      </c>
      <c r="V449" t="str">
        <f t="shared" si="20"/>
        <v>2.000 a 3.999</v>
      </c>
    </row>
    <row r="450" spans="1:22" ht="15.75" x14ac:dyDescent="0.25">
      <c r="A450" s="58">
        <v>154043</v>
      </c>
      <c r="B450" s="53" t="s">
        <v>9801</v>
      </c>
      <c r="C450" s="59" t="s">
        <v>10598</v>
      </c>
      <c r="D450" s="53" t="s">
        <v>10599</v>
      </c>
      <c r="E450" s="53" t="s">
        <v>10600</v>
      </c>
      <c r="F450" s="64" t="s">
        <v>10636</v>
      </c>
      <c r="G450" s="51" t="s">
        <v>10637</v>
      </c>
      <c r="H450" s="53" t="s">
        <v>10603</v>
      </c>
      <c r="I450" s="53">
        <v>44</v>
      </c>
      <c r="J450" s="53" t="s">
        <v>10607</v>
      </c>
      <c r="K450" s="88">
        <v>2062.39</v>
      </c>
      <c r="L450" s="88">
        <v>6203.82</v>
      </c>
      <c r="M450" s="55" t="s">
        <v>9807</v>
      </c>
      <c r="N450" s="72" t="s">
        <v>9765</v>
      </c>
      <c r="O450" s="53" t="s">
        <v>9722</v>
      </c>
      <c r="P450" s="56">
        <v>29061</v>
      </c>
      <c r="Q450" s="73" t="s">
        <v>225</v>
      </c>
      <c r="R450" s="57" t="s">
        <v>0</v>
      </c>
      <c r="S450" s="57">
        <v>44594</v>
      </c>
      <c r="T450">
        <f t="shared" si="18"/>
        <v>43</v>
      </c>
      <c r="U450" t="str">
        <f t="shared" si="19"/>
        <v>39-43</v>
      </c>
      <c r="V450" t="str">
        <f t="shared" si="20"/>
        <v>2.000 a 3.999</v>
      </c>
    </row>
    <row r="451" spans="1:22" ht="15.75" x14ac:dyDescent="0.25">
      <c r="A451" s="58">
        <v>154043</v>
      </c>
      <c r="B451" s="53" t="s">
        <v>9801</v>
      </c>
      <c r="C451" s="59" t="s">
        <v>10598</v>
      </c>
      <c r="D451" s="53" t="s">
        <v>10599</v>
      </c>
      <c r="E451" s="53" t="s">
        <v>10600</v>
      </c>
      <c r="F451" s="64" t="s">
        <v>10638</v>
      </c>
      <c r="G451" s="51" t="s">
        <v>10639</v>
      </c>
      <c r="H451" s="53" t="s">
        <v>10603</v>
      </c>
      <c r="I451" s="53">
        <v>44</v>
      </c>
      <c r="J451" s="53" t="s">
        <v>10616</v>
      </c>
      <c r="K451" s="88">
        <v>2062.39</v>
      </c>
      <c r="L451" s="88">
        <v>7147.67</v>
      </c>
      <c r="M451" s="55" t="s">
        <v>9807</v>
      </c>
      <c r="N451" s="72" t="s">
        <v>9765</v>
      </c>
      <c r="O451" s="53" t="s">
        <v>9722</v>
      </c>
      <c r="P451" s="56">
        <v>27154</v>
      </c>
      <c r="Q451" s="57" t="s">
        <v>211</v>
      </c>
      <c r="R451" s="57" t="s">
        <v>10623</v>
      </c>
      <c r="S451" s="57">
        <v>40403</v>
      </c>
      <c r="T451">
        <f t="shared" ref="T451:T514" si="21">(YEAR($X$3))-YEAR(P451)</f>
        <v>48</v>
      </c>
      <c r="U451" t="str">
        <f t="shared" ref="U451:U514" si="22">VLOOKUP(T451,$Z$3:$AA$14,2,1)</f>
        <v>44-48</v>
      </c>
      <c r="V451" t="str">
        <f t="shared" ref="V451:V514" si="23">VLOOKUP(K451,$AB$3:$AC$13,2,1)</f>
        <v>2.000 a 3.999</v>
      </c>
    </row>
    <row r="452" spans="1:22" ht="15.75" x14ac:dyDescent="0.25">
      <c r="A452" s="58">
        <v>154043</v>
      </c>
      <c r="B452" s="53" t="s">
        <v>9801</v>
      </c>
      <c r="C452" s="59" t="s">
        <v>10598</v>
      </c>
      <c r="D452" s="53" t="s">
        <v>10599</v>
      </c>
      <c r="E452" s="53" t="s">
        <v>10600</v>
      </c>
      <c r="F452" s="64" t="s">
        <v>10640</v>
      </c>
      <c r="G452" s="51" t="s">
        <v>10641</v>
      </c>
      <c r="H452" s="53" t="s">
        <v>10603</v>
      </c>
      <c r="I452" s="53">
        <v>44</v>
      </c>
      <c r="J452" s="53" t="s">
        <v>10604</v>
      </c>
      <c r="K452" s="88">
        <v>2062.39</v>
      </c>
      <c r="L452" s="88">
        <v>6263.76</v>
      </c>
      <c r="M452" s="55" t="s">
        <v>9807</v>
      </c>
      <c r="N452" s="72" t="s">
        <v>9765</v>
      </c>
      <c r="O452" s="53" t="s">
        <v>9722</v>
      </c>
      <c r="P452" s="56">
        <v>34807</v>
      </c>
      <c r="Q452" s="73" t="s">
        <v>225</v>
      </c>
      <c r="R452" s="57" t="s">
        <v>10626</v>
      </c>
      <c r="S452" s="57">
        <v>44473</v>
      </c>
      <c r="T452">
        <f t="shared" si="21"/>
        <v>27</v>
      </c>
      <c r="U452" t="str">
        <f t="shared" si="22"/>
        <v>24-28</v>
      </c>
      <c r="V452" t="str">
        <f t="shared" si="23"/>
        <v>2.000 a 3.999</v>
      </c>
    </row>
    <row r="453" spans="1:22" ht="15.75" x14ac:dyDescent="0.25">
      <c r="A453" s="58">
        <v>154043</v>
      </c>
      <c r="B453" s="53" t="s">
        <v>9801</v>
      </c>
      <c r="C453" s="59" t="s">
        <v>10598</v>
      </c>
      <c r="D453" s="53" t="s">
        <v>10599</v>
      </c>
      <c r="E453" s="53" t="s">
        <v>10600</v>
      </c>
      <c r="F453" s="64" t="s">
        <v>10642</v>
      </c>
      <c r="G453" s="51" t="s">
        <v>10643</v>
      </c>
      <c r="H453" s="53" t="s">
        <v>10603</v>
      </c>
      <c r="I453" s="53">
        <v>44</v>
      </c>
      <c r="J453" s="53" t="s">
        <v>10607</v>
      </c>
      <c r="K453" s="88">
        <v>2062.39</v>
      </c>
      <c r="L453" s="88">
        <v>6287.21</v>
      </c>
      <c r="M453" s="55" t="s">
        <v>9807</v>
      </c>
      <c r="N453" s="72" t="s">
        <v>9765</v>
      </c>
      <c r="O453" s="53" t="s">
        <v>9721</v>
      </c>
      <c r="P453" s="56">
        <v>30495</v>
      </c>
      <c r="Q453" s="73" t="s">
        <v>225</v>
      </c>
      <c r="R453" s="57" t="s">
        <v>0</v>
      </c>
      <c r="S453" s="57">
        <v>44396</v>
      </c>
      <c r="T453">
        <f t="shared" si="21"/>
        <v>39</v>
      </c>
      <c r="U453" t="str">
        <f t="shared" si="22"/>
        <v>39-43</v>
      </c>
      <c r="V453" t="str">
        <f t="shared" si="23"/>
        <v>2.000 a 3.999</v>
      </c>
    </row>
    <row r="454" spans="1:22" ht="15.75" x14ac:dyDescent="0.25">
      <c r="A454" s="58">
        <v>154043</v>
      </c>
      <c r="B454" s="53" t="s">
        <v>9801</v>
      </c>
      <c r="C454" s="59" t="s">
        <v>10598</v>
      </c>
      <c r="D454" s="53" t="s">
        <v>10599</v>
      </c>
      <c r="E454" s="53" t="s">
        <v>10600</v>
      </c>
      <c r="F454" s="64" t="s">
        <v>10644</v>
      </c>
      <c r="G454" s="51" t="s">
        <v>10645</v>
      </c>
      <c r="H454" s="53" t="s">
        <v>10603</v>
      </c>
      <c r="I454" s="53">
        <v>44</v>
      </c>
      <c r="J454" s="53" t="s">
        <v>10646</v>
      </c>
      <c r="K454" s="88">
        <v>2062.39</v>
      </c>
      <c r="L454" s="88">
        <v>7332.29</v>
      </c>
      <c r="M454" s="55" t="s">
        <v>9807</v>
      </c>
      <c r="N454" s="72" t="s">
        <v>9765</v>
      </c>
      <c r="O454" s="53" t="s">
        <v>9722</v>
      </c>
      <c r="P454" s="56">
        <v>31757</v>
      </c>
      <c r="Q454" s="57" t="s">
        <v>211</v>
      </c>
      <c r="R454" s="57" t="s">
        <v>10626</v>
      </c>
      <c r="S454" s="57">
        <v>43064</v>
      </c>
      <c r="T454">
        <f t="shared" si="21"/>
        <v>36</v>
      </c>
      <c r="U454" t="str">
        <f t="shared" si="22"/>
        <v>34-38</v>
      </c>
      <c r="V454" t="str">
        <f t="shared" si="23"/>
        <v>2.000 a 3.999</v>
      </c>
    </row>
    <row r="455" spans="1:22" ht="15.75" x14ac:dyDescent="0.25">
      <c r="A455" s="58">
        <v>154043</v>
      </c>
      <c r="B455" s="53" t="s">
        <v>9801</v>
      </c>
      <c r="C455" s="59" t="s">
        <v>10598</v>
      </c>
      <c r="D455" s="53" t="s">
        <v>10599</v>
      </c>
      <c r="E455" s="53" t="s">
        <v>10600</v>
      </c>
      <c r="F455" s="64" t="s">
        <v>10647</v>
      </c>
      <c r="G455" s="51" t="s">
        <v>10648</v>
      </c>
      <c r="H455" s="53" t="s">
        <v>10603</v>
      </c>
      <c r="I455" s="53">
        <v>44</v>
      </c>
      <c r="J455" s="53" t="s">
        <v>10616</v>
      </c>
      <c r="K455" s="88">
        <v>2062.39</v>
      </c>
      <c r="L455" s="88">
        <v>6113.15</v>
      </c>
      <c r="M455" s="55" t="s">
        <v>9807</v>
      </c>
      <c r="N455" s="72" t="s">
        <v>9765</v>
      </c>
      <c r="O455" s="53" t="s">
        <v>9722</v>
      </c>
      <c r="P455" s="56">
        <v>27815</v>
      </c>
      <c r="Q455" s="73" t="s">
        <v>225</v>
      </c>
      <c r="R455" s="57" t="s">
        <v>10623</v>
      </c>
      <c r="S455" s="57">
        <v>41730</v>
      </c>
      <c r="T455">
        <f t="shared" si="21"/>
        <v>46</v>
      </c>
      <c r="U455" t="str">
        <f t="shared" si="22"/>
        <v>44-48</v>
      </c>
      <c r="V455" t="str">
        <f t="shared" si="23"/>
        <v>2.000 a 3.999</v>
      </c>
    </row>
    <row r="456" spans="1:22" ht="15.75" x14ac:dyDescent="0.25">
      <c r="A456" s="58">
        <v>154043</v>
      </c>
      <c r="B456" s="53" t="s">
        <v>9801</v>
      </c>
      <c r="C456" s="59" t="s">
        <v>10598</v>
      </c>
      <c r="D456" s="53" t="s">
        <v>10599</v>
      </c>
      <c r="E456" s="53" t="s">
        <v>10600</v>
      </c>
      <c r="F456" s="64" t="s">
        <v>10649</v>
      </c>
      <c r="G456" s="51" t="s">
        <v>10650</v>
      </c>
      <c r="H456" s="53" t="s">
        <v>10603</v>
      </c>
      <c r="I456" s="53">
        <v>44</v>
      </c>
      <c r="J456" s="53" t="s">
        <v>10622</v>
      </c>
      <c r="K456" s="88">
        <v>2062.39</v>
      </c>
      <c r="L456" s="88">
        <v>6939.58</v>
      </c>
      <c r="M456" s="55" t="s">
        <v>9807</v>
      </c>
      <c r="N456" s="72" t="s">
        <v>9765</v>
      </c>
      <c r="O456" s="53" t="s">
        <v>9722</v>
      </c>
      <c r="P456" s="56">
        <v>29812</v>
      </c>
      <c r="Q456" s="73" t="s">
        <v>225</v>
      </c>
      <c r="R456" s="57" t="s">
        <v>0</v>
      </c>
      <c r="S456" s="57">
        <v>43855</v>
      </c>
      <c r="T456">
        <f t="shared" si="21"/>
        <v>41</v>
      </c>
      <c r="U456" t="str">
        <f t="shared" si="22"/>
        <v>39-43</v>
      </c>
      <c r="V456" t="str">
        <f t="shared" si="23"/>
        <v>2.000 a 3.999</v>
      </c>
    </row>
    <row r="457" spans="1:22" ht="15.75" x14ac:dyDescent="0.25">
      <c r="A457" s="58">
        <v>154043</v>
      </c>
      <c r="B457" s="53" t="s">
        <v>9801</v>
      </c>
      <c r="C457" s="59" t="s">
        <v>10598</v>
      </c>
      <c r="D457" s="53" t="s">
        <v>10599</v>
      </c>
      <c r="E457" s="53" t="s">
        <v>10600</v>
      </c>
      <c r="F457" s="64" t="s">
        <v>10651</v>
      </c>
      <c r="G457" s="51" t="s">
        <v>10652</v>
      </c>
      <c r="H457" s="53" t="s">
        <v>10603</v>
      </c>
      <c r="I457" s="53">
        <v>44</v>
      </c>
      <c r="J457" s="53" t="s">
        <v>10607</v>
      </c>
      <c r="K457" s="88">
        <v>2062.39</v>
      </c>
      <c r="L457" s="88">
        <v>5731.39</v>
      </c>
      <c r="M457" s="55" t="s">
        <v>9807</v>
      </c>
      <c r="N457" s="72" t="s">
        <v>9765</v>
      </c>
      <c r="O457" s="53" t="s">
        <v>9722</v>
      </c>
      <c r="P457" s="56">
        <v>31762</v>
      </c>
      <c r="Q457" s="57" t="s">
        <v>335</v>
      </c>
      <c r="R457" s="57" t="s">
        <v>0</v>
      </c>
      <c r="S457" s="57">
        <v>41730</v>
      </c>
      <c r="T457">
        <f t="shared" si="21"/>
        <v>36</v>
      </c>
      <c r="U457" t="str">
        <f t="shared" si="22"/>
        <v>34-38</v>
      </c>
      <c r="V457" t="str">
        <f t="shared" si="23"/>
        <v>2.000 a 3.999</v>
      </c>
    </row>
    <row r="458" spans="1:22" ht="15.75" x14ac:dyDescent="0.25">
      <c r="A458" s="58">
        <v>154043</v>
      </c>
      <c r="B458" s="53" t="s">
        <v>9801</v>
      </c>
      <c r="C458" s="59" t="s">
        <v>10598</v>
      </c>
      <c r="D458" s="53" t="s">
        <v>10599</v>
      </c>
      <c r="E458" s="53" t="s">
        <v>10600</v>
      </c>
      <c r="F458" s="64" t="s">
        <v>10653</v>
      </c>
      <c r="G458" s="51" t="s">
        <v>10654</v>
      </c>
      <c r="H458" s="53" t="s">
        <v>10603</v>
      </c>
      <c r="I458" s="53">
        <v>44</v>
      </c>
      <c r="J458" s="53" t="s">
        <v>534</v>
      </c>
      <c r="K458" s="88">
        <v>2062.39</v>
      </c>
      <c r="L458" s="88">
        <v>7210.85</v>
      </c>
      <c r="M458" s="55" t="s">
        <v>9807</v>
      </c>
      <c r="N458" s="72" t="s">
        <v>9765</v>
      </c>
      <c r="O458" s="53" t="s">
        <v>9722</v>
      </c>
      <c r="P458" s="56">
        <v>31820</v>
      </c>
      <c r="Q458" s="57" t="s">
        <v>335</v>
      </c>
      <c r="R458" s="57" t="s">
        <v>10623</v>
      </c>
      <c r="S458" s="57">
        <v>43835</v>
      </c>
      <c r="T458">
        <f t="shared" si="21"/>
        <v>35</v>
      </c>
      <c r="U458" t="str">
        <f t="shared" si="22"/>
        <v>34-38</v>
      </c>
      <c r="V458" t="str">
        <f t="shared" si="23"/>
        <v>2.000 a 3.999</v>
      </c>
    </row>
    <row r="459" spans="1:22" ht="15.75" x14ac:dyDescent="0.25">
      <c r="A459" s="58">
        <v>154043</v>
      </c>
      <c r="B459" s="53" t="s">
        <v>9801</v>
      </c>
      <c r="C459" s="59" t="s">
        <v>10598</v>
      </c>
      <c r="D459" s="53" t="s">
        <v>10599</v>
      </c>
      <c r="E459" s="53" t="s">
        <v>10600</v>
      </c>
      <c r="F459" s="64" t="s">
        <v>10655</v>
      </c>
      <c r="G459" s="51" t="s">
        <v>10656</v>
      </c>
      <c r="H459" s="53" t="s">
        <v>10603</v>
      </c>
      <c r="I459" s="53">
        <v>44</v>
      </c>
      <c r="J459" s="53" t="s">
        <v>10622</v>
      </c>
      <c r="K459" s="88">
        <v>2062.39</v>
      </c>
      <c r="L459" s="88">
        <v>5978.96</v>
      </c>
      <c r="M459" s="55" t="s">
        <v>9807</v>
      </c>
      <c r="N459" s="72" t="s">
        <v>9765</v>
      </c>
      <c r="O459" s="53" t="s">
        <v>9722</v>
      </c>
      <c r="P459" s="56">
        <v>34483</v>
      </c>
      <c r="Q459" s="57" t="s">
        <v>211</v>
      </c>
      <c r="R459" s="57" t="s">
        <v>0</v>
      </c>
      <c r="S459" s="57">
        <v>42290</v>
      </c>
      <c r="T459">
        <f t="shared" si="21"/>
        <v>28</v>
      </c>
      <c r="U459" t="str">
        <f t="shared" si="22"/>
        <v>24-28</v>
      </c>
      <c r="V459" t="str">
        <f t="shared" si="23"/>
        <v>2.000 a 3.999</v>
      </c>
    </row>
    <row r="460" spans="1:22" ht="15.75" x14ac:dyDescent="0.25">
      <c r="A460" s="58">
        <v>154043</v>
      </c>
      <c r="B460" s="53" t="s">
        <v>9801</v>
      </c>
      <c r="C460" s="59" t="s">
        <v>10598</v>
      </c>
      <c r="D460" s="53" t="s">
        <v>10599</v>
      </c>
      <c r="E460" s="53" t="s">
        <v>10600</v>
      </c>
      <c r="F460" s="64" t="s">
        <v>10657</v>
      </c>
      <c r="G460" s="51" t="s">
        <v>10658</v>
      </c>
      <c r="H460" s="53" t="s">
        <v>10603</v>
      </c>
      <c r="I460" s="53">
        <v>44</v>
      </c>
      <c r="J460" s="53" t="s">
        <v>10622</v>
      </c>
      <c r="K460" s="88">
        <v>2062.39</v>
      </c>
      <c r="L460" s="88">
        <v>6939.58</v>
      </c>
      <c r="M460" s="55" t="s">
        <v>9807</v>
      </c>
      <c r="N460" s="72" t="s">
        <v>9765</v>
      </c>
      <c r="O460" s="53" t="s">
        <v>9722</v>
      </c>
      <c r="P460" s="56">
        <v>29326</v>
      </c>
      <c r="Q460" s="73" t="s">
        <v>225</v>
      </c>
      <c r="R460" s="57" t="s">
        <v>0</v>
      </c>
      <c r="S460" s="57">
        <v>41730</v>
      </c>
      <c r="T460">
        <f t="shared" si="21"/>
        <v>42</v>
      </c>
      <c r="U460" t="str">
        <f t="shared" si="22"/>
        <v>39-43</v>
      </c>
      <c r="V460" t="str">
        <f t="shared" si="23"/>
        <v>2.000 a 3.999</v>
      </c>
    </row>
    <row r="461" spans="1:22" ht="15.75" x14ac:dyDescent="0.25">
      <c r="A461" s="58">
        <v>154043</v>
      </c>
      <c r="B461" s="53" t="s">
        <v>9801</v>
      </c>
      <c r="C461" s="59" t="s">
        <v>10598</v>
      </c>
      <c r="D461" s="53" t="s">
        <v>10599</v>
      </c>
      <c r="E461" s="53" t="s">
        <v>10600</v>
      </c>
      <c r="F461" s="64" t="s">
        <v>10659</v>
      </c>
      <c r="G461" s="51" t="s">
        <v>10660</v>
      </c>
      <c r="H461" s="53" t="s">
        <v>10603</v>
      </c>
      <c r="I461" s="53">
        <v>44</v>
      </c>
      <c r="J461" s="53" t="s">
        <v>534</v>
      </c>
      <c r="K461" s="88">
        <v>2062.39</v>
      </c>
      <c r="L461" s="88">
        <v>7210.85</v>
      </c>
      <c r="M461" s="55" t="s">
        <v>9807</v>
      </c>
      <c r="N461" s="72" t="s">
        <v>9765</v>
      </c>
      <c r="O461" s="53" t="s">
        <v>9722</v>
      </c>
      <c r="P461" s="56">
        <v>33017</v>
      </c>
      <c r="Q461" s="57" t="s">
        <v>335</v>
      </c>
      <c r="R461" s="57" t="s">
        <v>10623</v>
      </c>
      <c r="S461" s="57">
        <v>44396</v>
      </c>
      <c r="T461">
        <f t="shared" si="21"/>
        <v>32</v>
      </c>
      <c r="U461" t="str">
        <f t="shared" si="22"/>
        <v>29-33</v>
      </c>
      <c r="V461" t="str">
        <f t="shared" si="23"/>
        <v>2.000 a 3.999</v>
      </c>
    </row>
    <row r="462" spans="1:22" ht="15.75" x14ac:dyDescent="0.25">
      <c r="A462" s="58">
        <v>154043</v>
      </c>
      <c r="B462" s="53" t="s">
        <v>9801</v>
      </c>
      <c r="C462" s="59" t="s">
        <v>10598</v>
      </c>
      <c r="D462" s="53" t="s">
        <v>10599</v>
      </c>
      <c r="E462" s="53" t="s">
        <v>10600</v>
      </c>
      <c r="F462" s="64" t="s">
        <v>10661</v>
      </c>
      <c r="G462" s="51" t="s">
        <v>10662</v>
      </c>
      <c r="H462" s="53" t="s">
        <v>10603</v>
      </c>
      <c r="I462" s="53">
        <v>44</v>
      </c>
      <c r="J462" s="53" t="s">
        <v>10616</v>
      </c>
      <c r="K462" s="88">
        <v>2062.39</v>
      </c>
      <c r="L462" s="88">
        <v>6113.15</v>
      </c>
      <c r="M462" s="55" t="s">
        <v>9807</v>
      </c>
      <c r="N462" s="72" t="s">
        <v>9765</v>
      </c>
      <c r="O462" s="53" t="s">
        <v>9722</v>
      </c>
      <c r="P462" s="56">
        <v>32611</v>
      </c>
      <c r="Q462" s="57" t="s">
        <v>211</v>
      </c>
      <c r="R462" s="57" t="s">
        <v>10623</v>
      </c>
      <c r="S462" s="57">
        <v>41730</v>
      </c>
      <c r="T462">
        <f t="shared" si="21"/>
        <v>33</v>
      </c>
      <c r="U462" t="str">
        <f t="shared" si="22"/>
        <v>29-33</v>
      </c>
      <c r="V462" t="str">
        <f t="shared" si="23"/>
        <v>2.000 a 3.999</v>
      </c>
    </row>
    <row r="463" spans="1:22" ht="15.75" x14ac:dyDescent="0.25">
      <c r="A463" s="58">
        <v>154043</v>
      </c>
      <c r="B463" s="53" t="s">
        <v>9801</v>
      </c>
      <c r="C463" s="59" t="s">
        <v>10598</v>
      </c>
      <c r="D463" s="53" t="s">
        <v>10599</v>
      </c>
      <c r="E463" s="53" t="s">
        <v>10600</v>
      </c>
      <c r="F463" s="64" t="s">
        <v>10663</v>
      </c>
      <c r="G463" s="51" t="s">
        <v>10664</v>
      </c>
      <c r="H463" s="53" t="s">
        <v>10603</v>
      </c>
      <c r="I463" s="53">
        <v>44</v>
      </c>
      <c r="J463" s="53" t="s">
        <v>10622</v>
      </c>
      <c r="K463" s="88">
        <v>2062.39</v>
      </c>
      <c r="L463" s="88">
        <v>6113.15</v>
      </c>
      <c r="M463" s="55" t="s">
        <v>9807</v>
      </c>
      <c r="N463" s="72" t="s">
        <v>9765</v>
      </c>
      <c r="O463" s="53" t="s">
        <v>9722</v>
      </c>
      <c r="P463" s="56">
        <v>33100</v>
      </c>
      <c r="Q463" s="73" t="s">
        <v>225</v>
      </c>
      <c r="R463" s="57" t="s">
        <v>10623</v>
      </c>
      <c r="S463" s="57">
        <v>43345</v>
      </c>
      <c r="T463">
        <f t="shared" si="21"/>
        <v>32</v>
      </c>
      <c r="U463" t="str">
        <f t="shared" si="22"/>
        <v>29-33</v>
      </c>
      <c r="V463" t="str">
        <f t="shared" si="23"/>
        <v>2.000 a 3.999</v>
      </c>
    </row>
    <row r="464" spans="1:22" ht="15.75" x14ac:dyDescent="0.25">
      <c r="A464" s="58">
        <v>154043</v>
      </c>
      <c r="B464" s="53" t="s">
        <v>9801</v>
      </c>
      <c r="C464" s="59" t="s">
        <v>10598</v>
      </c>
      <c r="D464" s="53" t="s">
        <v>10599</v>
      </c>
      <c r="E464" s="53" t="s">
        <v>10600</v>
      </c>
      <c r="F464" s="64" t="s">
        <v>10665</v>
      </c>
      <c r="G464" s="51" t="s">
        <v>10666</v>
      </c>
      <c r="H464" s="53" t="s">
        <v>10603</v>
      </c>
      <c r="I464" s="53">
        <v>44</v>
      </c>
      <c r="J464" s="53" t="s">
        <v>10604</v>
      </c>
      <c r="K464" s="88">
        <v>2062.39</v>
      </c>
      <c r="L464" s="88">
        <v>7288.24</v>
      </c>
      <c r="M464" s="55" t="s">
        <v>9807</v>
      </c>
      <c r="N464" s="72" t="s">
        <v>9765</v>
      </c>
      <c r="O464" s="53" t="s">
        <v>9722</v>
      </c>
      <c r="P464" s="56">
        <v>32148</v>
      </c>
      <c r="Q464" s="57" t="s">
        <v>211</v>
      </c>
      <c r="R464" s="57" t="s">
        <v>10623</v>
      </c>
      <c r="S464" s="57">
        <v>40787</v>
      </c>
      <c r="T464">
        <f t="shared" si="21"/>
        <v>34</v>
      </c>
      <c r="U464" t="str">
        <f t="shared" si="22"/>
        <v>34-38</v>
      </c>
      <c r="V464" t="str">
        <f t="shared" si="23"/>
        <v>2.000 a 3.999</v>
      </c>
    </row>
    <row r="465" spans="1:22" ht="15.75" x14ac:dyDescent="0.25">
      <c r="A465" s="58">
        <v>154043</v>
      </c>
      <c r="B465" s="53" t="s">
        <v>9801</v>
      </c>
      <c r="C465" s="59" t="s">
        <v>10598</v>
      </c>
      <c r="D465" s="53" t="s">
        <v>10599</v>
      </c>
      <c r="E465" s="53" t="s">
        <v>10600</v>
      </c>
      <c r="F465" s="64" t="s">
        <v>10667</v>
      </c>
      <c r="G465" s="51" t="s">
        <v>10668</v>
      </c>
      <c r="H465" s="53" t="s">
        <v>10603</v>
      </c>
      <c r="I465" s="53">
        <v>44</v>
      </c>
      <c r="J465" s="53" t="s">
        <v>10616</v>
      </c>
      <c r="K465" s="88">
        <v>2062.39</v>
      </c>
      <c r="L465" s="88">
        <v>6692.01</v>
      </c>
      <c r="M465" s="55" t="s">
        <v>9807</v>
      </c>
      <c r="N465" s="72" t="s">
        <v>9765</v>
      </c>
      <c r="O465" s="53" t="s">
        <v>9722</v>
      </c>
      <c r="P465" s="56">
        <v>32503</v>
      </c>
      <c r="Q465" s="57" t="s">
        <v>211</v>
      </c>
      <c r="R465" s="57" t="s">
        <v>0</v>
      </c>
      <c r="S465" s="57">
        <v>44788</v>
      </c>
      <c r="T465">
        <f t="shared" si="21"/>
        <v>34</v>
      </c>
      <c r="U465" t="str">
        <f t="shared" si="22"/>
        <v>34-38</v>
      </c>
      <c r="V465" t="str">
        <f t="shared" si="23"/>
        <v>2.000 a 3.999</v>
      </c>
    </row>
    <row r="466" spans="1:22" ht="15.75" x14ac:dyDescent="0.25">
      <c r="A466" s="58">
        <v>154043</v>
      </c>
      <c r="B466" s="53" t="s">
        <v>9801</v>
      </c>
      <c r="C466" s="59" t="s">
        <v>10598</v>
      </c>
      <c r="D466" s="53" t="s">
        <v>10599</v>
      </c>
      <c r="E466" s="53" t="s">
        <v>10600</v>
      </c>
      <c r="F466" s="64" t="s">
        <v>10669</v>
      </c>
      <c r="G466" s="51" t="s">
        <v>10670</v>
      </c>
      <c r="H466" s="53" t="s">
        <v>10603</v>
      </c>
      <c r="I466" s="53">
        <v>44</v>
      </c>
      <c r="J466" s="53" t="s">
        <v>10622</v>
      </c>
      <c r="K466" s="88">
        <v>2062.39</v>
      </c>
      <c r="L466" s="88">
        <v>5978.96</v>
      </c>
      <c r="M466" s="55" t="s">
        <v>9807</v>
      </c>
      <c r="N466" s="72" t="s">
        <v>9765</v>
      </c>
      <c r="O466" s="53" t="s">
        <v>9722</v>
      </c>
      <c r="P466" s="56">
        <v>31731</v>
      </c>
      <c r="Q466" s="57" t="s">
        <v>211</v>
      </c>
      <c r="R466" s="57" t="s">
        <v>0</v>
      </c>
      <c r="S466" s="57">
        <v>43006</v>
      </c>
      <c r="T466">
        <f t="shared" si="21"/>
        <v>36</v>
      </c>
      <c r="U466" t="str">
        <f t="shared" si="22"/>
        <v>34-38</v>
      </c>
      <c r="V466" t="str">
        <f t="shared" si="23"/>
        <v>2.000 a 3.999</v>
      </c>
    </row>
    <row r="467" spans="1:22" ht="15.75" x14ac:dyDescent="0.25">
      <c r="A467" s="58">
        <v>154043</v>
      </c>
      <c r="B467" s="53" t="s">
        <v>9801</v>
      </c>
      <c r="C467" s="59" t="s">
        <v>10598</v>
      </c>
      <c r="D467" s="53" t="s">
        <v>10599</v>
      </c>
      <c r="E467" s="53" t="s">
        <v>10600</v>
      </c>
      <c r="F467" s="64" t="s">
        <v>10671</v>
      </c>
      <c r="G467" s="51" t="s">
        <v>10672</v>
      </c>
      <c r="H467" s="53" t="s">
        <v>10603</v>
      </c>
      <c r="I467" s="53">
        <v>44</v>
      </c>
      <c r="J467" s="53" t="s">
        <v>10610</v>
      </c>
      <c r="K467" s="88">
        <v>2062.39</v>
      </c>
      <c r="L467" s="88">
        <v>7332.29</v>
      </c>
      <c r="M467" s="55" t="s">
        <v>9807</v>
      </c>
      <c r="N467" s="72" t="s">
        <v>9766</v>
      </c>
      <c r="O467" s="53" t="s">
        <v>9722</v>
      </c>
      <c r="P467" s="56">
        <v>32714</v>
      </c>
      <c r="Q467" s="73" t="s">
        <v>225</v>
      </c>
      <c r="R467" s="57" t="s">
        <v>0</v>
      </c>
      <c r="S467" s="57">
        <v>40695</v>
      </c>
      <c r="T467">
        <f t="shared" si="21"/>
        <v>33</v>
      </c>
      <c r="U467" t="str">
        <f t="shared" si="22"/>
        <v>29-33</v>
      </c>
      <c r="V467" t="str">
        <f t="shared" si="23"/>
        <v>2.000 a 3.999</v>
      </c>
    </row>
    <row r="468" spans="1:22" ht="15.75" x14ac:dyDescent="0.25">
      <c r="A468" s="58">
        <v>154043</v>
      </c>
      <c r="B468" s="53" t="s">
        <v>9801</v>
      </c>
      <c r="C468" s="59" t="s">
        <v>10598</v>
      </c>
      <c r="D468" s="53" t="s">
        <v>10599</v>
      </c>
      <c r="E468" s="53" t="s">
        <v>10600</v>
      </c>
      <c r="F468" s="64" t="s">
        <v>10673</v>
      </c>
      <c r="G468" s="51" t="s">
        <v>10674</v>
      </c>
      <c r="H468" s="53" t="s">
        <v>10603</v>
      </c>
      <c r="I468" s="53">
        <v>44</v>
      </c>
      <c r="J468" s="53" t="s">
        <v>10646</v>
      </c>
      <c r="K468" s="88">
        <v>2062.39</v>
      </c>
      <c r="L468" s="88">
        <v>6371.67</v>
      </c>
      <c r="M468" s="55" t="s">
        <v>9807</v>
      </c>
      <c r="N468" s="72" t="s">
        <v>9765</v>
      </c>
      <c r="O468" s="53" t="s">
        <v>9722</v>
      </c>
      <c r="P468" s="56">
        <v>24130</v>
      </c>
      <c r="Q468" s="57" t="s">
        <v>211</v>
      </c>
      <c r="R468" s="57" t="s">
        <v>0</v>
      </c>
      <c r="S468" s="57">
        <v>41244</v>
      </c>
      <c r="T468">
        <f t="shared" si="21"/>
        <v>56</v>
      </c>
      <c r="U468" t="str">
        <f t="shared" si="22"/>
        <v>54-58</v>
      </c>
      <c r="V468" t="str">
        <f t="shared" si="23"/>
        <v>2.000 a 3.999</v>
      </c>
    </row>
    <row r="469" spans="1:22" ht="15.75" x14ac:dyDescent="0.25">
      <c r="A469" s="58">
        <v>154043</v>
      </c>
      <c r="B469" s="53" t="s">
        <v>9801</v>
      </c>
      <c r="C469" s="59" t="s">
        <v>10598</v>
      </c>
      <c r="D469" s="53" t="s">
        <v>10599</v>
      </c>
      <c r="E469" s="53" t="s">
        <v>10600</v>
      </c>
      <c r="F469" s="64" t="s">
        <v>10675</v>
      </c>
      <c r="G469" s="51" t="s">
        <v>10676</v>
      </c>
      <c r="H469" s="53" t="s">
        <v>10603</v>
      </c>
      <c r="I469" s="53">
        <v>44</v>
      </c>
      <c r="J469" s="53" t="s">
        <v>10607</v>
      </c>
      <c r="K469" s="88">
        <v>2062.39</v>
      </c>
      <c r="L469" s="88">
        <v>6113.15</v>
      </c>
      <c r="M469" s="55" t="s">
        <v>9807</v>
      </c>
      <c r="N469" s="72" t="s">
        <v>9765</v>
      </c>
      <c r="O469" s="53" t="s">
        <v>9722</v>
      </c>
      <c r="P469" s="56">
        <v>29508</v>
      </c>
      <c r="Q469" s="57" t="s">
        <v>335</v>
      </c>
      <c r="R469" s="57" t="s">
        <v>10623</v>
      </c>
      <c r="S469" s="57">
        <v>41730</v>
      </c>
      <c r="T469">
        <f t="shared" si="21"/>
        <v>42</v>
      </c>
      <c r="U469" t="str">
        <f t="shared" si="22"/>
        <v>39-43</v>
      </c>
      <c r="V469" t="str">
        <f t="shared" si="23"/>
        <v>2.000 a 3.999</v>
      </c>
    </row>
    <row r="470" spans="1:22" ht="15.75" x14ac:dyDescent="0.25">
      <c r="A470" s="58">
        <v>154043</v>
      </c>
      <c r="B470" s="53" t="s">
        <v>9801</v>
      </c>
      <c r="C470" s="59" t="s">
        <v>10598</v>
      </c>
      <c r="D470" s="53" t="s">
        <v>10599</v>
      </c>
      <c r="E470" s="53" t="s">
        <v>10600</v>
      </c>
      <c r="F470" s="64" t="s">
        <v>10677</v>
      </c>
      <c r="G470" s="51" t="s">
        <v>10678</v>
      </c>
      <c r="H470" s="53" t="s">
        <v>10603</v>
      </c>
      <c r="I470" s="53">
        <v>44</v>
      </c>
      <c r="J470" s="53" t="s">
        <v>10622</v>
      </c>
      <c r="K470" s="88">
        <v>2062.39</v>
      </c>
      <c r="L470" s="88">
        <v>6939.58</v>
      </c>
      <c r="M470" s="55" t="s">
        <v>9807</v>
      </c>
      <c r="N470" s="72" t="s">
        <v>9765</v>
      </c>
      <c r="O470" s="53" t="s">
        <v>9722</v>
      </c>
      <c r="P470" s="56">
        <v>30174</v>
      </c>
      <c r="Q470" s="57" t="s">
        <v>211</v>
      </c>
      <c r="R470" s="57" t="s">
        <v>0</v>
      </c>
      <c r="S470" s="57">
        <v>41730</v>
      </c>
      <c r="T470">
        <f t="shared" si="21"/>
        <v>40</v>
      </c>
      <c r="U470" t="str">
        <f t="shared" si="22"/>
        <v>39-43</v>
      </c>
      <c r="V470" t="str">
        <f t="shared" si="23"/>
        <v>2.000 a 3.999</v>
      </c>
    </row>
    <row r="471" spans="1:22" ht="15.75" x14ac:dyDescent="0.25">
      <c r="A471" s="58">
        <v>154043</v>
      </c>
      <c r="B471" s="53" t="s">
        <v>9801</v>
      </c>
      <c r="C471" s="59" t="s">
        <v>10598</v>
      </c>
      <c r="D471" s="53" t="s">
        <v>10599</v>
      </c>
      <c r="E471" s="53" t="s">
        <v>10600</v>
      </c>
      <c r="F471" s="64" t="s">
        <v>10679</v>
      </c>
      <c r="G471" s="51" t="s">
        <v>10680</v>
      </c>
      <c r="H471" s="53" t="s">
        <v>10603</v>
      </c>
      <c r="I471" s="53">
        <v>44</v>
      </c>
      <c r="J471" s="53" t="s">
        <v>10607</v>
      </c>
      <c r="K471" s="88">
        <v>2062.39</v>
      </c>
      <c r="L471" s="88">
        <v>6372.42</v>
      </c>
      <c r="M471" s="55" t="s">
        <v>9807</v>
      </c>
      <c r="N471" s="72" t="s">
        <v>9765</v>
      </c>
      <c r="O471" s="53" t="s">
        <v>9722</v>
      </c>
      <c r="P471" s="56">
        <v>34447</v>
      </c>
      <c r="Q471" s="57" t="s">
        <v>211</v>
      </c>
      <c r="R471" s="57" t="s">
        <v>0</v>
      </c>
      <c r="S471" s="57">
        <v>44844</v>
      </c>
      <c r="T471">
        <f t="shared" si="21"/>
        <v>28</v>
      </c>
      <c r="U471" t="str">
        <f t="shared" si="22"/>
        <v>24-28</v>
      </c>
      <c r="V471" t="str">
        <f t="shared" si="23"/>
        <v>2.000 a 3.999</v>
      </c>
    </row>
    <row r="472" spans="1:22" ht="15.75" x14ac:dyDescent="0.25">
      <c r="A472" s="58">
        <v>154043</v>
      </c>
      <c r="B472" s="53" t="s">
        <v>9801</v>
      </c>
      <c r="C472" s="59" t="s">
        <v>10598</v>
      </c>
      <c r="D472" s="53" t="s">
        <v>10599</v>
      </c>
      <c r="E472" s="53" t="s">
        <v>10600</v>
      </c>
      <c r="F472" s="64" t="s">
        <v>10681</v>
      </c>
      <c r="G472" s="51" t="s">
        <v>10682</v>
      </c>
      <c r="H472" s="53" t="s">
        <v>10603</v>
      </c>
      <c r="I472" s="53">
        <v>44</v>
      </c>
      <c r="J472" s="53" t="s">
        <v>10604</v>
      </c>
      <c r="K472" s="88">
        <v>2062.39</v>
      </c>
      <c r="L472" s="88">
        <v>6231.33</v>
      </c>
      <c r="M472" s="55" t="s">
        <v>9807</v>
      </c>
      <c r="N472" s="72" t="s">
        <v>9765</v>
      </c>
      <c r="O472" s="53" t="s">
        <v>9722</v>
      </c>
      <c r="P472" s="56">
        <v>30927</v>
      </c>
      <c r="Q472" s="57" t="s">
        <v>335</v>
      </c>
      <c r="R472" s="57" t="s">
        <v>10623</v>
      </c>
      <c r="S472" s="57">
        <v>41778</v>
      </c>
      <c r="T472">
        <f t="shared" si="21"/>
        <v>38</v>
      </c>
      <c r="U472" t="str">
        <f t="shared" si="22"/>
        <v>34-38</v>
      </c>
      <c r="V472" t="str">
        <f t="shared" si="23"/>
        <v>2.000 a 3.999</v>
      </c>
    </row>
    <row r="473" spans="1:22" ht="15.75" x14ac:dyDescent="0.25">
      <c r="A473" s="58">
        <v>154043</v>
      </c>
      <c r="B473" s="53" t="s">
        <v>9801</v>
      </c>
      <c r="C473" s="59" t="s">
        <v>10598</v>
      </c>
      <c r="D473" s="53" t="s">
        <v>10599</v>
      </c>
      <c r="E473" s="53" t="s">
        <v>10600</v>
      </c>
      <c r="F473" s="64" t="s">
        <v>10683</v>
      </c>
      <c r="G473" s="51" t="s">
        <v>10684</v>
      </c>
      <c r="H473" s="53" t="s">
        <v>10603</v>
      </c>
      <c r="I473" s="53">
        <v>44</v>
      </c>
      <c r="J473" s="53" t="s">
        <v>10685</v>
      </c>
      <c r="K473" s="88">
        <v>2062.39</v>
      </c>
      <c r="L473" s="88">
        <v>7007.24</v>
      </c>
      <c r="M473" s="55" t="s">
        <v>9807</v>
      </c>
      <c r="N473" s="72" t="s">
        <v>9765</v>
      </c>
      <c r="O473" s="53" t="s">
        <v>9722</v>
      </c>
      <c r="P473" s="56">
        <v>28796</v>
      </c>
      <c r="Q473" s="57" t="s">
        <v>211</v>
      </c>
      <c r="R473" s="57" t="s">
        <v>0</v>
      </c>
      <c r="S473" s="57">
        <v>40969</v>
      </c>
      <c r="T473">
        <f t="shared" si="21"/>
        <v>44</v>
      </c>
      <c r="U473" t="str">
        <f t="shared" si="22"/>
        <v>44-48</v>
      </c>
      <c r="V473" t="str">
        <f t="shared" si="23"/>
        <v>2.000 a 3.999</v>
      </c>
    </row>
    <row r="474" spans="1:22" ht="15.75" x14ac:dyDescent="0.25">
      <c r="A474" s="58">
        <v>154043</v>
      </c>
      <c r="B474" s="53" t="s">
        <v>9801</v>
      </c>
      <c r="C474" s="59" t="s">
        <v>10598</v>
      </c>
      <c r="D474" s="53" t="s">
        <v>10599</v>
      </c>
      <c r="E474" s="53" t="s">
        <v>10600</v>
      </c>
      <c r="F474" s="64" t="s">
        <v>10686</v>
      </c>
      <c r="G474" s="51" t="s">
        <v>10687</v>
      </c>
      <c r="H474" s="53" t="s">
        <v>10603</v>
      </c>
      <c r="I474" s="53">
        <v>44</v>
      </c>
      <c r="J474" s="53" t="s">
        <v>10685</v>
      </c>
      <c r="K474" s="88">
        <v>2062.39</v>
      </c>
      <c r="L474" s="88">
        <v>7007.24</v>
      </c>
      <c r="M474" s="55" t="s">
        <v>9807</v>
      </c>
      <c r="N474" s="72" t="s">
        <v>9765</v>
      </c>
      <c r="O474" s="53" t="s">
        <v>9722</v>
      </c>
      <c r="P474" s="56">
        <v>25301</v>
      </c>
      <c r="Q474" s="57" t="s">
        <v>211</v>
      </c>
      <c r="R474" s="57" t="s">
        <v>0</v>
      </c>
      <c r="S474" s="57">
        <v>40787</v>
      </c>
      <c r="T474">
        <f t="shared" si="21"/>
        <v>53</v>
      </c>
      <c r="U474" t="str">
        <f t="shared" si="22"/>
        <v>49-53</v>
      </c>
      <c r="V474" t="str">
        <f t="shared" si="23"/>
        <v>2.000 a 3.999</v>
      </c>
    </row>
    <row r="475" spans="1:22" ht="15.75" x14ac:dyDescent="0.25">
      <c r="A475" s="58">
        <v>154043</v>
      </c>
      <c r="B475" s="53" t="s">
        <v>9801</v>
      </c>
      <c r="C475" s="59" t="s">
        <v>10598</v>
      </c>
      <c r="D475" s="53" t="s">
        <v>10599</v>
      </c>
      <c r="E475" s="53" t="s">
        <v>10600</v>
      </c>
      <c r="F475" s="64" t="s">
        <v>10688</v>
      </c>
      <c r="G475" s="51" t="s">
        <v>10689</v>
      </c>
      <c r="H475" s="53" t="s">
        <v>10603</v>
      </c>
      <c r="I475" s="53">
        <v>44</v>
      </c>
      <c r="J475" s="53" t="s">
        <v>534</v>
      </c>
      <c r="K475" s="88">
        <v>2062.39</v>
      </c>
      <c r="L475" s="88">
        <v>6165.25</v>
      </c>
      <c r="M475" s="55" t="s">
        <v>9807</v>
      </c>
      <c r="N475" s="72" t="s">
        <v>9765</v>
      </c>
      <c r="O475" s="53" t="s">
        <v>9722</v>
      </c>
      <c r="P475" s="56">
        <v>32968</v>
      </c>
      <c r="Q475" s="57" t="s">
        <v>335</v>
      </c>
      <c r="R475" s="57" t="s">
        <v>10623</v>
      </c>
      <c r="S475" s="57">
        <v>42563</v>
      </c>
      <c r="T475">
        <f t="shared" si="21"/>
        <v>32</v>
      </c>
      <c r="U475" t="str">
        <f t="shared" si="22"/>
        <v>29-33</v>
      </c>
      <c r="V475" t="str">
        <f t="shared" si="23"/>
        <v>2.000 a 3.999</v>
      </c>
    </row>
    <row r="476" spans="1:22" ht="15.75" x14ac:dyDescent="0.25">
      <c r="A476" s="58">
        <v>154043</v>
      </c>
      <c r="B476" s="53" t="s">
        <v>9801</v>
      </c>
      <c r="C476" s="59" t="s">
        <v>10598</v>
      </c>
      <c r="D476" s="53" t="s">
        <v>10599</v>
      </c>
      <c r="E476" s="53" t="s">
        <v>10600</v>
      </c>
      <c r="F476" s="64" t="s">
        <v>10690</v>
      </c>
      <c r="G476" s="51" t="s">
        <v>10691</v>
      </c>
      <c r="H476" s="53" t="s">
        <v>10603</v>
      </c>
      <c r="I476" s="53">
        <v>44</v>
      </c>
      <c r="J476" s="53" t="s">
        <v>10607</v>
      </c>
      <c r="K476" s="88">
        <v>2062.39</v>
      </c>
      <c r="L476" s="88">
        <v>6692.01</v>
      </c>
      <c r="M476" s="55" t="s">
        <v>9807</v>
      </c>
      <c r="N476" s="72" t="s">
        <v>9765</v>
      </c>
      <c r="O476" s="53" t="s">
        <v>9722</v>
      </c>
      <c r="P476" s="56">
        <v>27292</v>
      </c>
      <c r="Q476" s="57" t="s">
        <v>211</v>
      </c>
      <c r="R476" s="57" t="s">
        <v>0</v>
      </c>
      <c r="S476" s="57">
        <v>40787</v>
      </c>
      <c r="T476">
        <f t="shared" si="21"/>
        <v>48</v>
      </c>
      <c r="U476" t="str">
        <f t="shared" si="22"/>
        <v>44-48</v>
      </c>
      <c r="V476" t="str">
        <f t="shared" si="23"/>
        <v>2.000 a 3.999</v>
      </c>
    </row>
    <row r="477" spans="1:22" ht="15.75" x14ac:dyDescent="0.25">
      <c r="A477" s="58">
        <v>154043</v>
      </c>
      <c r="B477" s="53" t="s">
        <v>9801</v>
      </c>
      <c r="C477" s="59" t="s">
        <v>10598</v>
      </c>
      <c r="D477" s="53" t="s">
        <v>10599</v>
      </c>
      <c r="E477" s="53" t="s">
        <v>10600</v>
      </c>
      <c r="F477" s="64" t="s">
        <v>10692</v>
      </c>
      <c r="G477" s="51" t="s">
        <v>10693</v>
      </c>
      <c r="H477" s="53" t="s">
        <v>10603</v>
      </c>
      <c r="I477" s="53">
        <v>44</v>
      </c>
      <c r="J477" s="53" t="s">
        <v>10616</v>
      </c>
      <c r="K477" s="88">
        <v>2062.39</v>
      </c>
      <c r="L477" s="88">
        <v>5731.39</v>
      </c>
      <c r="M477" s="55" t="s">
        <v>9807</v>
      </c>
      <c r="N477" s="72" t="s">
        <v>9765</v>
      </c>
      <c r="O477" s="53" t="s">
        <v>9722</v>
      </c>
      <c r="P477" s="56">
        <v>27160</v>
      </c>
      <c r="Q477" s="73" t="s">
        <v>225</v>
      </c>
      <c r="R477" s="57" t="s">
        <v>0</v>
      </c>
      <c r="S477" s="57">
        <v>43697</v>
      </c>
      <c r="T477">
        <f t="shared" si="21"/>
        <v>48</v>
      </c>
      <c r="U477" t="str">
        <f t="shared" si="22"/>
        <v>44-48</v>
      </c>
      <c r="V477" t="str">
        <f t="shared" si="23"/>
        <v>2.000 a 3.999</v>
      </c>
    </row>
    <row r="478" spans="1:22" ht="15.75" x14ac:dyDescent="0.25">
      <c r="A478" s="58">
        <v>154043</v>
      </c>
      <c r="B478" s="53" t="s">
        <v>9801</v>
      </c>
      <c r="C478" s="59" t="s">
        <v>10598</v>
      </c>
      <c r="D478" s="53" t="s">
        <v>10599</v>
      </c>
      <c r="E478" s="53" t="s">
        <v>10600</v>
      </c>
      <c r="F478" s="64" t="s">
        <v>10694</v>
      </c>
      <c r="G478" s="51" t="s">
        <v>10695</v>
      </c>
      <c r="H478" s="53" t="s">
        <v>10603</v>
      </c>
      <c r="I478" s="53">
        <v>44</v>
      </c>
      <c r="J478" s="53" t="s">
        <v>10622</v>
      </c>
      <c r="K478" s="88">
        <v>2062.39</v>
      </c>
      <c r="L478" s="88">
        <v>5978.96</v>
      </c>
      <c r="M478" s="55" t="s">
        <v>9807</v>
      </c>
      <c r="N478" s="72" t="s">
        <v>9765</v>
      </c>
      <c r="O478" s="53" t="s">
        <v>9722</v>
      </c>
      <c r="P478" s="56">
        <v>31326</v>
      </c>
      <c r="Q478" s="57" t="s">
        <v>211</v>
      </c>
      <c r="R478" s="57" t="s">
        <v>0</v>
      </c>
      <c r="S478" s="57">
        <v>44396</v>
      </c>
      <c r="T478">
        <f t="shared" si="21"/>
        <v>37</v>
      </c>
      <c r="U478" t="str">
        <f t="shared" si="22"/>
        <v>34-38</v>
      </c>
      <c r="V478" t="str">
        <f t="shared" si="23"/>
        <v>2.000 a 3.999</v>
      </c>
    </row>
    <row r="479" spans="1:22" ht="15.75" x14ac:dyDescent="0.25">
      <c r="A479" s="58">
        <v>154043</v>
      </c>
      <c r="B479" s="53" t="s">
        <v>9801</v>
      </c>
      <c r="C479" s="59" t="s">
        <v>10598</v>
      </c>
      <c r="D479" s="53" t="s">
        <v>10599</v>
      </c>
      <c r="E479" s="53" t="s">
        <v>10600</v>
      </c>
      <c r="F479" s="64" t="s">
        <v>10696</v>
      </c>
      <c r="G479" s="51" t="s">
        <v>10697</v>
      </c>
      <c r="H479" s="53" t="s">
        <v>10603</v>
      </c>
      <c r="I479" s="53">
        <v>44</v>
      </c>
      <c r="J479" s="53" t="s">
        <v>10685</v>
      </c>
      <c r="K479" s="88">
        <v>2062.39</v>
      </c>
      <c r="L479" s="88">
        <v>6046.61</v>
      </c>
      <c r="M479" s="55" t="s">
        <v>9807</v>
      </c>
      <c r="N479" s="72" t="s">
        <v>9765</v>
      </c>
      <c r="O479" s="53" t="s">
        <v>9722</v>
      </c>
      <c r="P479" s="56">
        <v>31660</v>
      </c>
      <c r="Q479" s="73" t="s">
        <v>225</v>
      </c>
      <c r="R479" s="57" t="s">
        <v>0</v>
      </c>
      <c r="S479" s="57">
        <v>41365</v>
      </c>
      <c r="T479">
        <f t="shared" si="21"/>
        <v>36</v>
      </c>
      <c r="U479" t="str">
        <f t="shared" si="22"/>
        <v>34-38</v>
      </c>
      <c r="V479" t="str">
        <f t="shared" si="23"/>
        <v>2.000 a 3.999</v>
      </c>
    </row>
    <row r="480" spans="1:22" ht="15.75" x14ac:dyDescent="0.25">
      <c r="A480" s="58">
        <v>154043</v>
      </c>
      <c r="B480" s="53" t="s">
        <v>9801</v>
      </c>
      <c r="C480" s="59" t="s">
        <v>10598</v>
      </c>
      <c r="D480" s="53" t="s">
        <v>10599</v>
      </c>
      <c r="E480" s="53" t="s">
        <v>10600</v>
      </c>
      <c r="F480" s="64" t="s">
        <v>10698</v>
      </c>
      <c r="G480" s="51" t="s">
        <v>10699</v>
      </c>
      <c r="H480" s="53" t="s">
        <v>10603</v>
      </c>
      <c r="I480" s="53">
        <v>44</v>
      </c>
      <c r="J480" s="53" t="s">
        <v>10622</v>
      </c>
      <c r="K480" s="88">
        <v>2062.39</v>
      </c>
      <c r="L480" s="88">
        <v>5978.96</v>
      </c>
      <c r="M480" s="55" t="s">
        <v>9807</v>
      </c>
      <c r="N480" s="72" t="s">
        <v>9765</v>
      </c>
      <c r="O480" s="53" t="s">
        <v>9722</v>
      </c>
      <c r="P480" s="56">
        <v>31775</v>
      </c>
      <c r="Q480" s="57" t="s">
        <v>211</v>
      </c>
      <c r="R480" s="57" t="s">
        <v>0</v>
      </c>
      <c r="S480" s="57">
        <v>44343</v>
      </c>
      <c r="T480">
        <f t="shared" si="21"/>
        <v>36</v>
      </c>
      <c r="U480" t="str">
        <f t="shared" si="22"/>
        <v>34-38</v>
      </c>
      <c r="V480" t="str">
        <f t="shared" si="23"/>
        <v>2.000 a 3.999</v>
      </c>
    </row>
    <row r="481" spans="1:22" ht="15.75" x14ac:dyDescent="0.25">
      <c r="A481" s="58">
        <v>154043</v>
      </c>
      <c r="B481" s="53" t="s">
        <v>9801</v>
      </c>
      <c r="C481" s="59" t="s">
        <v>10598</v>
      </c>
      <c r="D481" s="53" t="s">
        <v>10599</v>
      </c>
      <c r="E481" s="53" t="s">
        <v>10600</v>
      </c>
      <c r="F481" s="64" t="s">
        <v>10700</v>
      </c>
      <c r="G481" s="51" t="s">
        <v>10701</v>
      </c>
      <c r="H481" s="53" t="s">
        <v>10603</v>
      </c>
      <c r="I481" s="53">
        <v>44</v>
      </c>
      <c r="J481" s="53" t="s">
        <v>10622</v>
      </c>
      <c r="K481" s="88">
        <v>2062.39</v>
      </c>
      <c r="L481" s="88">
        <v>6939.58</v>
      </c>
      <c r="M481" s="55" t="s">
        <v>9807</v>
      </c>
      <c r="N481" s="72" t="s">
        <v>9765</v>
      </c>
      <c r="O481" s="53" t="s">
        <v>9722</v>
      </c>
      <c r="P481" s="56">
        <v>28578</v>
      </c>
      <c r="Q481" s="57" t="s">
        <v>211</v>
      </c>
      <c r="R481" s="57" t="s">
        <v>0</v>
      </c>
      <c r="S481" s="57">
        <v>43891</v>
      </c>
      <c r="T481">
        <f t="shared" si="21"/>
        <v>44</v>
      </c>
      <c r="U481" t="str">
        <f t="shared" si="22"/>
        <v>44-48</v>
      </c>
      <c r="V481" t="str">
        <f t="shared" si="23"/>
        <v>2.000 a 3.999</v>
      </c>
    </row>
    <row r="482" spans="1:22" ht="15.75" x14ac:dyDescent="0.25">
      <c r="A482" s="58">
        <v>154043</v>
      </c>
      <c r="B482" s="53" t="s">
        <v>9801</v>
      </c>
      <c r="C482" s="59" t="s">
        <v>10598</v>
      </c>
      <c r="D482" s="53" t="s">
        <v>10599</v>
      </c>
      <c r="E482" s="53" t="s">
        <v>10600</v>
      </c>
      <c r="F482" s="64" t="s">
        <v>10702</v>
      </c>
      <c r="G482" s="51" t="s">
        <v>10703</v>
      </c>
      <c r="H482" s="53" t="s">
        <v>10603</v>
      </c>
      <c r="I482" s="53">
        <v>44</v>
      </c>
      <c r="J482" s="53" t="s">
        <v>10619</v>
      </c>
      <c r="K482" s="88">
        <v>2062.39</v>
      </c>
      <c r="L482" s="88">
        <v>6113.15</v>
      </c>
      <c r="M482" s="55" t="s">
        <v>9807</v>
      </c>
      <c r="N482" s="72" t="s">
        <v>9765</v>
      </c>
      <c r="O482" s="53" t="s">
        <v>9722</v>
      </c>
      <c r="P482" s="56">
        <v>29524</v>
      </c>
      <c r="Q482" s="57" t="s">
        <v>211</v>
      </c>
      <c r="R482" s="57" t="s">
        <v>10623</v>
      </c>
      <c r="S482" s="57">
        <v>41730</v>
      </c>
      <c r="T482">
        <f t="shared" si="21"/>
        <v>42</v>
      </c>
      <c r="U482" t="str">
        <f t="shared" si="22"/>
        <v>39-43</v>
      </c>
      <c r="V482" t="str">
        <f t="shared" si="23"/>
        <v>2.000 a 3.999</v>
      </c>
    </row>
    <row r="483" spans="1:22" ht="15.75" x14ac:dyDescent="0.25">
      <c r="A483" s="58">
        <v>154043</v>
      </c>
      <c r="B483" s="53" t="s">
        <v>9801</v>
      </c>
      <c r="C483" s="59" t="s">
        <v>10598</v>
      </c>
      <c r="D483" s="53" t="s">
        <v>10599</v>
      </c>
      <c r="E483" s="53" t="s">
        <v>10600</v>
      </c>
      <c r="F483" s="64" t="s">
        <v>10704</v>
      </c>
      <c r="G483" s="51" t="s">
        <v>10705</v>
      </c>
      <c r="H483" s="53" t="s">
        <v>10603</v>
      </c>
      <c r="I483" s="53">
        <v>44</v>
      </c>
      <c r="J483" s="53" t="s">
        <v>10619</v>
      </c>
      <c r="K483" s="88">
        <v>2062.39</v>
      </c>
      <c r="L483" s="88">
        <v>6692.01</v>
      </c>
      <c r="M483" s="55" t="s">
        <v>9807</v>
      </c>
      <c r="N483" s="72" t="s">
        <v>9765</v>
      </c>
      <c r="O483" s="53" t="s">
        <v>9722</v>
      </c>
      <c r="P483" s="56">
        <v>27438</v>
      </c>
      <c r="Q483" s="57" t="s">
        <v>211</v>
      </c>
      <c r="R483" s="57" t="s">
        <v>0</v>
      </c>
      <c r="S483" s="57">
        <v>44548</v>
      </c>
      <c r="T483">
        <f t="shared" si="21"/>
        <v>47</v>
      </c>
      <c r="U483" t="str">
        <f t="shared" si="22"/>
        <v>44-48</v>
      </c>
      <c r="V483" t="str">
        <f t="shared" si="23"/>
        <v>2.000 a 3.999</v>
      </c>
    </row>
    <row r="484" spans="1:22" ht="15.75" x14ac:dyDescent="0.25">
      <c r="A484" s="58">
        <v>154043</v>
      </c>
      <c r="B484" s="53" t="s">
        <v>9801</v>
      </c>
      <c r="C484" s="59" t="s">
        <v>10598</v>
      </c>
      <c r="D484" s="53" t="s">
        <v>10599</v>
      </c>
      <c r="E484" s="53" t="s">
        <v>10600</v>
      </c>
      <c r="F484" s="64" t="s">
        <v>10706</v>
      </c>
      <c r="G484" s="51" t="s">
        <v>10707</v>
      </c>
      <c r="H484" s="53" t="s">
        <v>10603</v>
      </c>
      <c r="I484" s="53">
        <v>44</v>
      </c>
      <c r="J484" s="53" t="s">
        <v>10646</v>
      </c>
      <c r="K484" s="88">
        <v>2062.39</v>
      </c>
      <c r="L484" s="88">
        <v>7332.29</v>
      </c>
      <c r="M484" s="55" t="s">
        <v>9807</v>
      </c>
      <c r="N484" s="72" t="s">
        <v>9765</v>
      </c>
      <c r="O484" s="53" t="s">
        <v>9722</v>
      </c>
      <c r="P484" s="56">
        <v>35874</v>
      </c>
      <c r="Q484" s="73" t="s">
        <v>225</v>
      </c>
      <c r="R484" s="57" t="s">
        <v>0</v>
      </c>
      <c r="S484" s="57">
        <v>44223</v>
      </c>
      <c r="T484">
        <f t="shared" si="21"/>
        <v>24</v>
      </c>
      <c r="U484" t="str">
        <f t="shared" si="22"/>
        <v>24-28</v>
      </c>
      <c r="V484" t="str">
        <f t="shared" si="23"/>
        <v>2.000 a 3.999</v>
      </c>
    </row>
    <row r="485" spans="1:22" ht="15.75" x14ac:dyDescent="0.25">
      <c r="A485" s="58">
        <v>154043</v>
      </c>
      <c r="B485" s="53" t="s">
        <v>9801</v>
      </c>
      <c r="C485" s="59" t="s">
        <v>10598</v>
      </c>
      <c r="D485" s="53" t="s">
        <v>10599</v>
      </c>
      <c r="E485" s="53" t="s">
        <v>10600</v>
      </c>
      <c r="F485" s="64" t="s">
        <v>10708</v>
      </c>
      <c r="G485" s="51" t="s">
        <v>10709</v>
      </c>
      <c r="H485" s="53" t="s">
        <v>10603</v>
      </c>
      <c r="I485" s="53">
        <v>44</v>
      </c>
      <c r="J485" s="53" t="s">
        <v>10529</v>
      </c>
      <c r="K485" s="88">
        <v>2062.39</v>
      </c>
      <c r="L485" s="88">
        <v>7147.67</v>
      </c>
      <c r="M485" s="55" t="s">
        <v>9807</v>
      </c>
      <c r="N485" s="72" t="s">
        <v>9765</v>
      </c>
      <c r="O485" s="53" t="s">
        <v>9722</v>
      </c>
      <c r="P485" s="56">
        <v>25539</v>
      </c>
      <c r="Q485" s="73" t="s">
        <v>225</v>
      </c>
      <c r="R485" s="57" t="s">
        <v>10623</v>
      </c>
      <c r="S485" s="57">
        <v>41730</v>
      </c>
      <c r="T485">
        <f t="shared" si="21"/>
        <v>53</v>
      </c>
      <c r="U485" t="str">
        <f t="shared" si="22"/>
        <v>49-53</v>
      </c>
      <c r="V485" t="str">
        <f t="shared" si="23"/>
        <v>2.000 a 3.999</v>
      </c>
    </row>
    <row r="486" spans="1:22" ht="15.75" x14ac:dyDescent="0.25">
      <c r="A486" s="58">
        <v>154043</v>
      </c>
      <c r="B486" s="53" t="s">
        <v>9801</v>
      </c>
      <c r="C486" s="59" t="s">
        <v>10598</v>
      </c>
      <c r="D486" s="53" t="s">
        <v>10599</v>
      </c>
      <c r="E486" s="53" t="s">
        <v>10600</v>
      </c>
      <c r="F486" s="64" t="s">
        <v>10710</v>
      </c>
      <c r="G486" s="51" t="s">
        <v>10711</v>
      </c>
      <c r="H486" s="53" t="s">
        <v>10603</v>
      </c>
      <c r="I486" s="53">
        <v>44</v>
      </c>
      <c r="J486" s="53" t="s">
        <v>10529</v>
      </c>
      <c r="K486" s="88">
        <v>2062.39</v>
      </c>
      <c r="L486" s="88">
        <v>6939.58</v>
      </c>
      <c r="M486" s="55" t="s">
        <v>9807</v>
      </c>
      <c r="N486" s="72" t="s">
        <v>9765</v>
      </c>
      <c r="O486" s="53" t="s">
        <v>9722</v>
      </c>
      <c r="P486" s="56">
        <v>26710</v>
      </c>
      <c r="Q486" s="73" t="s">
        <v>225</v>
      </c>
      <c r="R486" s="57" t="s">
        <v>0</v>
      </c>
      <c r="S486" s="57">
        <v>43771</v>
      </c>
      <c r="T486">
        <f t="shared" si="21"/>
        <v>49</v>
      </c>
      <c r="U486" t="str">
        <f t="shared" si="22"/>
        <v>49-53</v>
      </c>
      <c r="V486" t="str">
        <f t="shared" si="23"/>
        <v>2.000 a 3.999</v>
      </c>
    </row>
    <row r="487" spans="1:22" ht="15.75" x14ac:dyDescent="0.25">
      <c r="A487" s="58">
        <v>154043</v>
      </c>
      <c r="B487" s="53" t="s">
        <v>9801</v>
      </c>
      <c r="C487" s="59" t="s">
        <v>10598</v>
      </c>
      <c r="D487" s="53" t="s">
        <v>10599</v>
      </c>
      <c r="E487" s="53" t="s">
        <v>10600</v>
      </c>
      <c r="F487" s="64" t="s">
        <v>10712</v>
      </c>
      <c r="G487" s="51" t="s">
        <v>10713</v>
      </c>
      <c r="H487" s="53" t="s">
        <v>10603</v>
      </c>
      <c r="I487" s="53">
        <v>44</v>
      </c>
      <c r="J487" s="53" t="s">
        <v>10714</v>
      </c>
      <c r="K487" s="88">
        <v>2062.39</v>
      </c>
      <c r="L487" s="88">
        <v>6372.42</v>
      </c>
      <c r="M487" s="55" t="s">
        <v>9807</v>
      </c>
      <c r="N487" s="72" t="s">
        <v>9765</v>
      </c>
      <c r="O487" s="53" t="s">
        <v>9722</v>
      </c>
      <c r="P487" s="56">
        <v>31459</v>
      </c>
      <c r="Q487" s="57" t="s">
        <v>211</v>
      </c>
      <c r="R487" s="57" t="s">
        <v>0</v>
      </c>
      <c r="S487" s="57">
        <v>43605</v>
      </c>
      <c r="T487">
        <f t="shared" si="21"/>
        <v>36</v>
      </c>
      <c r="U487" t="str">
        <f t="shared" si="22"/>
        <v>34-38</v>
      </c>
      <c r="V487" t="str">
        <f t="shared" si="23"/>
        <v>2.000 a 3.999</v>
      </c>
    </row>
    <row r="488" spans="1:22" ht="15.75" x14ac:dyDescent="0.25">
      <c r="A488" s="58">
        <v>154043</v>
      </c>
      <c r="B488" s="53" t="s">
        <v>9801</v>
      </c>
      <c r="C488" s="59" t="s">
        <v>10598</v>
      </c>
      <c r="D488" s="53" t="s">
        <v>10599</v>
      </c>
      <c r="E488" s="53" t="s">
        <v>10600</v>
      </c>
      <c r="F488" s="64" t="s">
        <v>10715</v>
      </c>
      <c r="G488" s="51" t="s">
        <v>10716</v>
      </c>
      <c r="H488" s="53" t="s">
        <v>10603</v>
      </c>
      <c r="I488" s="53">
        <v>44</v>
      </c>
      <c r="J488" s="53" t="s">
        <v>10604</v>
      </c>
      <c r="K488" s="88">
        <v>2062.39</v>
      </c>
      <c r="L488" s="88">
        <v>6094.23</v>
      </c>
      <c r="M488" s="55" t="s">
        <v>9807</v>
      </c>
      <c r="N488" s="72" t="s">
        <v>9765</v>
      </c>
      <c r="O488" s="53" t="s">
        <v>9722</v>
      </c>
      <c r="P488" s="56">
        <v>26525</v>
      </c>
      <c r="Q488" s="73" t="s">
        <v>225</v>
      </c>
      <c r="R488" s="57" t="s">
        <v>0</v>
      </c>
      <c r="S488" s="57">
        <v>44189</v>
      </c>
      <c r="T488">
        <f t="shared" si="21"/>
        <v>50</v>
      </c>
      <c r="U488" t="str">
        <f t="shared" si="22"/>
        <v>49-53</v>
      </c>
      <c r="V488" t="str">
        <f t="shared" si="23"/>
        <v>2.000 a 3.999</v>
      </c>
    </row>
    <row r="489" spans="1:22" ht="15.75" x14ac:dyDescent="0.25">
      <c r="A489" s="58">
        <v>154043</v>
      </c>
      <c r="B489" s="53" t="s">
        <v>9801</v>
      </c>
      <c r="C489" s="59" t="s">
        <v>10598</v>
      </c>
      <c r="D489" s="53" t="s">
        <v>10599</v>
      </c>
      <c r="E489" s="53" t="s">
        <v>10600</v>
      </c>
      <c r="F489" s="64" t="s">
        <v>10717</v>
      </c>
      <c r="G489" s="51" t="s">
        <v>10718</v>
      </c>
      <c r="H489" s="53" t="s">
        <v>10603</v>
      </c>
      <c r="I489" s="53">
        <v>44</v>
      </c>
      <c r="J489" s="53" t="s">
        <v>10604</v>
      </c>
      <c r="K489" s="88">
        <v>2062.39</v>
      </c>
      <c r="L489" s="88">
        <v>7075.65</v>
      </c>
      <c r="M489" s="55" t="s">
        <v>9807</v>
      </c>
      <c r="N489" s="72" t="s">
        <v>9765</v>
      </c>
      <c r="O489" s="53" t="s">
        <v>9722</v>
      </c>
      <c r="P489" s="56">
        <v>30868</v>
      </c>
      <c r="Q489" s="73" t="s">
        <v>225</v>
      </c>
      <c r="R489" s="57" t="s">
        <v>0</v>
      </c>
      <c r="S489" s="57">
        <v>40403</v>
      </c>
      <c r="T489">
        <f t="shared" si="21"/>
        <v>38</v>
      </c>
      <c r="U489" t="str">
        <f t="shared" si="22"/>
        <v>34-38</v>
      </c>
      <c r="V489" t="str">
        <f t="shared" si="23"/>
        <v>2.000 a 3.999</v>
      </c>
    </row>
    <row r="490" spans="1:22" ht="15.75" x14ac:dyDescent="0.25">
      <c r="A490" s="58">
        <v>154043</v>
      </c>
      <c r="B490" s="53" t="s">
        <v>9801</v>
      </c>
      <c r="C490" s="59" t="s">
        <v>10598</v>
      </c>
      <c r="D490" s="53" t="s">
        <v>10599</v>
      </c>
      <c r="E490" s="53" t="s">
        <v>10600</v>
      </c>
      <c r="F490" s="64" t="s">
        <v>10719</v>
      </c>
      <c r="G490" s="51" t="s">
        <v>10720</v>
      </c>
      <c r="H490" s="53" t="s">
        <v>10603</v>
      </c>
      <c r="I490" s="53">
        <v>44</v>
      </c>
      <c r="J490" s="53" t="s">
        <v>10607</v>
      </c>
      <c r="K490" s="88">
        <v>2062.39</v>
      </c>
      <c r="L490" s="88">
        <v>7147.67</v>
      </c>
      <c r="M490" s="55" t="s">
        <v>9807</v>
      </c>
      <c r="N490" s="72" t="s">
        <v>9765</v>
      </c>
      <c r="O490" s="53" t="s">
        <v>9722</v>
      </c>
      <c r="P490" s="56">
        <v>27810</v>
      </c>
      <c r="Q490" s="57" t="s">
        <v>211</v>
      </c>
      <c r="R490" s="57" t="s">
        <v>10623</v>
      </c>
      <c r="S490" s="57">
        <v>40603</v>
      </c>
      <c r="T490">
        <f t="shared" si="21"/>
        <v>46</v>
      </c>
      <c r="U490" t="str">
        <f t="shared" si="22"/>
        <v>44-48</v>
      </c>
      <c r="V490" t="str">
        <f t="shared" si="23"/>
        <v>2.000 a 3.999</v>
      </c>
    </row>
    <row r="491" spans="1:22" ht="15.75" x14ac:dyDescent="0.25">
      <c r="A491" s="58">
        <v>154043</v>
      </c>
      <c r="B491" s="53" t="s">
        <v>9801</v>
      </c>
      <c r="C491" s="59" t="s">
        <v>10598</v>
      </c>
      <c r="D491" s="53" t="s">
        <v>10599</v>
      </c>
      <c r="E491" s="53" t="s">
        <v>10600</v>
      </c>
      <c r="F491" s="64" t="s">
        <v>10721</v>
      </c>
      <c r="G491" s="51" t="s">
        <v>10722</v>
      </c>
      <c r="H491" s="53" t="s">
        <v>10603</v>
      </c>
      <c r="I491" s="53">
        <v>44</v>
      </c>
      <c r="J491" s="53" t="s">
        <v>10622</v>
      </c>
      <c r="K491" s="88">
        <v>2062.39</v>
      </c>
      <c r="L491" s="88">
        <v>7147.67</v>
      </c>
      <c r="M491" s="55" t="s">
        <v>9807</v>
      </c>
      <c r="N491" s="72" t="s">
        <v>9765</v>
      </c>
      <c r="O491" s="53" t="s">
        <v>9722</v>
      </c>
      <c r="P491" s="56">
        <v>30607</v>
      </c>
      <c r="Q491" s="57" t="s">
        <v>335</v>
      </c>
      <c r="R491" s="57" t="s">
        <v>10623</v>
      </c>
      <c r="S491" s="57">
        <v>41730</v>
      </c>
      <c r="T491">
        <f t="shared" si="21"/>
        <v>39</v>
      </c>
      <c r="U491" t="str">
        <f t="shared" si="22"/>
        <v>39-43</v>
      </c>
      <c r="V491" t="str">
        <f t="shared" si="23"/>
        <v>2.000 a 3.999</v>
      </c>
    </row>
    <row r="492" spans="1:22" ht="15.75" x14ac:dyDescent="0.25">
      <c r="A492" s="58">
        <v>154043</v>
      </c>
      <c r="B492" s="53" t="s">
        <v>9801</v>
      </c>
      <c r="C492" s="59" t="s">
        <v>10598</v>
      </c>
      <c r="D492" s="53" t="s">
        <v>10599</v>
      </c>
      <c r="E492" s="53" t="s">
        <v>10600</v>
      </c>
      <c r="F492" s="64" t="s">
        <v>10723</v>
      </c>
      <c r="G492" s="51" t="s">
        <v>10724</v>
      </c>
      <c r="H492" s="53" t="s">
        <v>10603</v>
      </c>
      <c r="I492" s="53">
        <v>44</v>
      </c>
      <c r="J492" s="53" t="s">
        <v>10622</v>
      </c>
      <c r="K492" s="88">
        <v>2062.39</v>
      </c>
      <c r="L492" s="88">
        <v>6480.31</v>
      </c>
      <c r="M492" s="55" t="s">
        <v>9807</v>
      </c>
      <c r="N492" s="72" t="s">
        <v>9765</v>
      </c>
      <c r="O492" s="53" t="s">
        <v>9722</v>
      </c>
      <c r="P492" s="56">
        <v>31915</v>
      </c>
      <c r="Q492" s="57" t="s">
        <v>335</v>
      </c>
      <c r="R492" s="57" t="s">
        <v>10626</v>
      </c>
      <c r="S492" s="57">
        <v>44844</v>
      </c>
      <c r="T492">
        <f t="shared" si="21"/>
        <v>35</v>
      </c>
      <c r="U492" t="str">
        <f t="shared" si="22"/>
        <v>34-38</v>
      </c>
      <c r="V492" t="str">
        <f t="shared" si="23"/>
        <v>2.000 a 3.999</v>
      </c>
    </row>
    <row r="493" spans="1:22" ht="15.75" x14ac:dyDescent="0.25">
      <c r="A493" s="58">
        <v>154043</v>
      </c>
      <c r="B493" s="53" t="s">
        <v>9801</v>
      </c>
      <c r="C493" s="59" t="s">
        <v>10598</v>
      </c>
      <c r="D493" s="53" t="s">
        <v>10599</v>
      </c>
      <c r="E493" s="53" t="s">
        <v>10600</v>
      </c>
      <c r="F493" s="64" t="s">
        <v>10725</v>
      </c>
      <c r="G493" s="51" t="s">
        <v>10726</v>
      </c>
      <c r="H493" s="53" t="s">
        <v>10603</v>
      </c>
      <c r="I493" s="53">
        <v>44</v>
      </c>
      <c r="J493" s="53" t="s">
        <v>10607</v>
      </c>
      <c r="K493" s="88">
        <v>2062.39</v>
      </c>
      <c r="L493" s="88">
        <v>6568.15</v>
      </c>
      <c r="M493" s="55" t="s">
        <v>9807</v>
      </c>
      <c r="N493" s="72" t="s">
        <v>9765</v>
      </c>
      <c r="O493" s="53" t="s">
        <v>9722</v>
      </c>
      <c r="P493" s="56">
        <v>34848</v>
      </c>
      <c r="Q493" s="73" t="s">
        <v>225</v>
      </c>
      <c r="R493" s="57" t="s">
        <v>10626</v>
      </c>
      <c r="S493" s="57">
        <v>44879</v>
      </c>
      <c r="T493">
        <f t="shared" si="21"/>
        <v>27</v>
      </c>
      <c r="U493" t="str">
        <f t="shared" si="22"/>
        <v>24-28</v>
      </c>
      <c r="V493" t="str">
        <f t="shared" si="23"/>
        <v>2.000 a 3.999</v>
      </c>
    </row>
    <row r="494" spans="1:22" ht="15.75" x14ac:dyDescent="0.25">
      <c r="A494" s="58">
        <v>154043</v>
      </c>
      <c r="B494" s="53" t="s">
        <v>9801</v>
      </c>
      <c r="C494" s="59" t="s">
        <v>10598</v>
      </c>
      <c r="D494" s="53" t="s">
        <v>10599</v>
      </c>
      <c r="E494" s="53" t="s">
        <v>10600</v>
      </c>
      <c r="F494" s="64" t="s">
        <v>10727</v>
      </c>
      <c r="G494" s="51" t="s">
        <v>10728</v>
      </c>
      <c r="H494" s="53" t="s">
        <v>10603</v>
      </c>
      <c r="I494" s="53">
        <v>44</v>
      </c>
      <c r="J494" s="53" t="s">
        <v>10622</v>
      </c>
      <c r="K494" s="88">
        <v>2062.39</v>
      </c>
      <c r="L494" s="88">
        <v>6939.58</v>
      </c>
      <c r="M494" s="55" t="s">
        <v>9807</v>
      </c>
      <c r="N494" s="72" t="s">
        <v>9765</v>
      </c>
      <c r="O494" s="53" t="s">
        <v>9722</v>
      </c>
      <c r="P494" s="56">
        <v>29373</v>
      </c>
      <c r="Q494" s="57" t="s">
        <v>335</v>
      </c>
      <c r="R494" s="57" t="s">
        <v>0</v>
      </c>
      <c r="S494" s="57">
        <v>41730</v>
      </c>
      <c r="T494">
        <f t="shared" si="21"/>
        <v>42</v>
      </c>
      <c r="U494" t="str">
        <f t="shared" si="22"/>
        <v>39-43</v>
      </c>
      <c r="V494" t="str">
        <f t="shared" si="23"/>
        <v>2.000 a 3.999</v>
      </c>
    </row>
    <row r="495" spans="1:22" ht="15.75" x14ac:dyDescent="0.25">
      <c r="A495" s="58">
        <v>154043</v>
      </c>
      <c r="B495" s="53" t="s">
        <v>9801</v>
      </c>
      <c r="C495" s="59" t="s">
        <v>10598</v>
      </c>
      <c r="D495" s="53" t="s">
        <v>10599</v>
      </c>
      <c r="E495" s="53" t="s">
        <v>10600</v>
      </c>
      <c r="F495" s="64" t="s">
        <v>10729</v>
      </c>
      <c r="G495" s="51" t="s">
        <v>10730</v>
      </c>
      <c r="H495" s="53" t="s">
        <v>10603</v>
      </c>
      <c r="I495" s="53">
        <v>44</v>
      </c>
      <c r="J495" s="53" t="s">
        <v>10613</v>
      </c>
      <c r="K495" s="88">
        <v>2062.39</v>
      </c>
      <c r="L495" s="88">
        <v>5978.96</v>
      </c>
      <c r="M495" s="55" t="s">
        <v>9807</v>
      </c>
      <c r="N495" s="72" t="s">
        <v>9765</v>
      </c>
      <c r="O495" s="53" t="s">
        <v>9722</v>
      </c>
      <c r="P495" s="56">
        <v>26718</v>
      </c>
      <c r="Q495" s="73" t="s">
        <v>225</v>
      </c>
      <c r="R495" s="57" t="s">
        <v>0</v>
      </c>
      <c r="S495" s="57">
        <v>43097</v>
      </c>
      <c r="T495">
        <f t="shared" si="21"/>
        <v>49</v>
      </c>
      <c r="U495" t="str">
        <f t="shared" si="22"/>
        <v>49-53</v>
      </c>
      <c r="V495" t="str">
        <f t="shared" si="23"/>
        <v>2.000 a 3.999</v>
      </c>
    </row>
    <row r="496" spans="1:22" ht="15.75" x14ac:dyDescent="0.25">
      <c r="A496" s="58">
        <v>154043</v>
      </c>
      <c r="B496" s="53" t="s">
        <v>9801</v>
      </c>
      <c r="C496" s="59" t="s">
        <v>10598</v>
      </c>
      <c r="D496" s="53" t="s">
        <v>10599</v>
      </c>
      <c r="E496" s="53" t="s">
        <v>10600</v>
      </c>
      <c r="F496" s="64" t="s">
        <v>10731</v>
      </c>
      <c r="G496" s="51" t="s">
        <v>10732</v>
      </c>
      <c r="H496" s="53" t="s">
        <v>10603</v>
      </c>
      <c r="I496" s="53">
        <v>44</v>
      </c>
      <c r="J496" s="53" t="s">
        <v>10529</v>
      </c>
      <c r="K496" s="88">
        <v>2062.39</v>
      </c>
      <c r="L496" s="88">
        <v>6203.82</v>
      </c>
      <c r="M496" s="55" t="s">
        <v>9807</v>
      </c>
      <c r="N496" s="72" t="s">
        <v>9765</v>
      </c>
      <c r="O496" s="53" t="s">
        <v>9722</v>
      </c>
      <c r="P496" s="56">
        <v>29103</v>
      </c>
      <c r="Q496" s="57" t="s">
        <v>335</v>
      </c>
      <c r="R496" s="57" t="s">
        <v>0</v>
      </c>
      <c r="S496" s="57">
        <v>43963</v>
      </c>
      <c r="T496">
        <f t="shared" si="21"/>
        <v>43</v>
      </c>
      <c r="U496" t="str">
        <f t="shared" si="22"/>
        <v>39-43</v>
      </c>
      <c r="V496" t="str">
        <f t="shared" si="23"/>
        <v>2.000 a 3.999</v>
      </c>
    </row>
    <row r="497" spans="1:22" ht="15.75" x14ac:dyDescent="0.25">
      <c r="A497" s="58">
        <v>154043</v>
      </c>
      <c r="B497" s="53" t="s">
        <v>9801</v>
      </c>
      <c r="C497" s="59" t="s">
        <v>10598</v>
      </c>
      <c r="D497" s="53" t="s">
        <v>10599</v>
      </c>
      <c r="E497" s="53" t="s">
        <v>10600</v>
      </c>
      <c r="F497" s="64" t="s">
        <v>10733</v>
      </c>
      <c r="G497" s="51" t="s">
        <v>10734</v>
      </c>
      <c r="H497" s="53" t="s">
        <v>10603</v>
      </c>
      <c r="I497" s="53">
        <v>44</v>
      </c>
      <c r="J497" s="53" t="s">
        <v>10613</v>
      </c>
      <c r="K497" s="88">
        <v>2062.39</v>
      </c>
      <c r="L497" s="88">
        <v>6939.58</v>
      </c>
      <c r="M497" s="55" t="s">
        <v>9807</v>
      </c>
      <c r="N497" s="72" t="s">
        <v>9765</v>
      </c>
      <c r="O497" s="53" t="s">
        <v>9722</v>
      </c>
      <c r="P497" s="56">
        <v>28958</v>
      </c>
      <c r="Q497" s="57" t="s">
        <v>211</v>
      </c>
      <c r="R497" s="57" t="s">
        <v>0</v>
      </c>
      <c r="S497" s="57">
        <v>41730</v>
      </c>
      <c r="T497">
        <f t="shared" si="21"/>
        <v>43</v>
      </c>
      <c r="U497" t="str">
        <f t="shared" si="22"/>
        <v>39-43</v>
      </c>
      <c r="V497" t="str">
        <f t="shared" si="23"/>
        <v>2.000 a 3.999</v>
      </c>
    </row>
    <row r="498" spans="1:22" ht="15.75" x14ac:dyDescent="0.25">
      <c r="A498" s="58">
        <v>154043</v>
      </c>
      <c r="B498" s="53" t="s">
        <v>9801</v>
      </c>
      <c r="C498" s="59" t="s">
        <v>10598</v>
      </c>
      <c r="D498" s="53" t="s">
        <v>10599</v>
      </c>
      <c r="E498" s="53" t="s">
        <v>10600</v>
      </c>
      <c r="F498" s="64" t="s">
        <v>10735</v>
      </c>
      <c r="G498" s="51" t="s">
        <v>10736</v>
      </c>
      <c r="H498" s="53" t="s">
        <v>10603</v>
      </c>
      <c r="I498" s="53">
        <v>44</v>
      </c>
      <c r="J498" s="53" t="s">
        <v>10607</v>
      </c>
      <c r="K498" s="88">
        <v>2062.39</v>
      </c>
      <c r="L498" s="88">
        <v>6939.58</v>
      </c>
      <c r="M498" s="55" t="s">
        <v>9807</v>
      </c>
      <c r="N498" s="72" t="s">
        <v>9765</v>
      </c>
      <c r="O498" s="53" t="s">
        <v>9722</v>
      </c>
      <c r="P498" s="56">
        <v>26076</v>
      </c>
      <c r="Q498" s="73" t="s">
        <v>225</v>
      </c>
      <c r="R498" s="57" t="s">
        <v>0</v>
      </c>
      <c r="S498" s="57">
        <v>42290</v>
      </c>
      <c r="T498">
        <f t="shared" si="21"/>
        <v>51</v>
      </c>
      <c r="U498" t="str">
        <f t="shared" si="22"/>
        <v>49-53</v>
      </c>
      <c r="V498" t="str">
        <f t="shared" si="23"/>
        <v>2.000 a 3.999</v>
      </c>
    </row>
    <row r="499" spans="1:22" ht="15.75" x14ac:dyDescent="0.25">
      <c r="A499" s="58">
        <v>154043</v>
      </c>
      <c r="B499" s="53" t="s">
        <v>9801</v>
      </c>
      <c r="C499" s="59" t="s">
        <v>10598</v>
      </c>
      <c r="D499" s="53" t="s">
        <v>10599</v>
      </c>
      <c r="E499" s="53" t="s">
        <v>10600</v>
      </c>
      <c r="F499" s="64" t="s">
        <v>10737</v>
      </c>
      <c r="G499" s="51" t="s">
        <v>10738</v>
      </c>
      <c r="H499" s="53" t="s">
        <v>10603</v>
      </c>
      <c r="I499" s="53">
        <v>44</v>
      </c>
      <c r="J499" s="53" t="s">
        <v>10622</v>
      </c>
      <c r="K499" s="88">
        <v>2062.39</v>
      </c>
      <c r="L499" s="88">
        <v>5978.96</v>
      </c>
      <c r="M499" s="55" t="s">
        <v>9807</v>
      </c>
      <c r="N499" s="72" t="s">
        <v>9765</v>
      </c>
      <c r="O499" s="53" t="s">
        <v>9722</v>
      </c>
      <c r="P499" s="56">
        <v>29660</v>
      </c>
      <c r="Q499" s="73" t="s">
        <v>225</v>
      </c>
      <c r="R499" s="57" t="s">
        <v>0</v>
      </c>
      <c r="S499" s="57">
        <v>43013</v>
      </c>
      <c r="T499">
        <f t="shared" si="21"/>
        <v>41</v>
      </c>
      <c r="U499" t="str">
        <f t="shared" si="22"/>
        <v>39-43</v>
      </c>
      <c r="V499" t="str">
        <f t="shared" si="23"/>
        <v>2.000 a 3.999</v>
      </c>
    </row>
    <row r="500" spans="1:22" ht="15.75" x14ac:dyDescent="0.25">
      <c r="A500" s="58">
        <v>154043</v>
      </c>
      <c r="B500" s="53" t="s">
        <v>9801</v>
      </c>
      <c r="C500" s="59" t="s">
        <v>10598</v>
      </c>
      <c r="D500" s="53" t="s">
        <v>10599</v>
      </c>
      <c r="E500" s="53" t="s">
        <v>10600</v>
      </c>
      <c r="F500" s="64" t="s">
        <v>10739</v>
      </c>
      <c r="G500" s="51" t="s">
        <v>10740</v>
      </c>
      <c r="H500" s="53" t="s">
        <v>10603</v>
      </c>
      <c r="I500" s="53">
        <v>44</v>
      </c>
      <c r="J500" s="53" t="s">
        <v>10607</v>
      </c>
      <c r="K500" s="88">
        <v>2062.39</v>
      </c>
      <c r="L500" s="88">
        <v>5731.39</v>
      </c>
      <c r="M500" s="55" t="s">
        <v>9807</v>
      </c>
      <c r="N500" s="72" t="s">
        <v>9765</v>
      </c>
      <c r="O500" s="53" t="s">
        <v>9722</v>
      </c>
      <c r="P500" s="56">
        <v>35355</v>
      </c>
      <c r="Q500" s="57" t="s">
        <v>335</v>
      </c>
      <c r="R500" s="57" t="s">
        <v>0</v>
      </c>
      <c r="S500" s="57">
        <v>43923</v>
      </c>
      <c r="T500">
        <f t="shared" si="21"/>
        <v>26</v>
      </c>
      <c r="U500" t="str">
        <f t="shared" si="22"/>
        <v>24-28</v>
      </c>
      <c r="V500" t="str">
        <f t="shared" si="23"/>
        <v>2.000 a 3.999</v>
      </c>
    </row>
    <row r="501" spans="1:22" ht="15.75" x14ac:dyDescent="0.25">
      <c r="A501" s="58">
        <v>154043</v>
      </c>
      <c r="B501" s="53" t="s">
        <v>9801</v>
      </c>
      <c r="C501" s="59" t="s">
        <v>10598</v>
      </c>
      <c r="D501" s="53" t="s">
        <v>10599</v>
      </c>
      <c r="E501" s="53" t="s">
        <v>10600</v>
      </c>
      <c r="F501" s="64" t="s">
        <v>10741</v>
      </c>
      <c r="G501" s="51" t="s">
        <v>10742</v>
      </c>
      <c r="H501" s="53" t="s">
        <v>10603</v>
      </c>
      <c r="I501" s="53">
        <v>44</v>
      </c>
      <c r="J501" s="53" t="s">
        <v>10607</v>
      </c>
      <c r="K501" s="88">
        <v>2062.39</v>
      </c>
      <c r="L501" s="88">
        <v>6568.15</v>
      </c>
      <c r="M501" s="55" t="s">
        <v>9807</v>
      </c>
      <c r="N501" s="72" t="s">
        <v>9765</v>
      </c>
      <c r="O501" s="53" t="s">
        <v>9722</v>
      </c>
      <c r="P501" s="56">
        <v>33674</v>
      </c>
      <c r="Q501" s="57" t="s">
        <v>335</v>
      </c>
      <c r="R501" s="57" t="s">
        <v>0</v>
      </c>
      <c r="S501" s="57">
        <v>44780</v>
      </c>
      <c r="T501">
        <f t="shared" si="21"/>
        <v>30</v>
      </c>
      <c r="U501" t="str">
        <f t="shared" si="22"/>
        <v>29-33</v>
      </c>
      <c r="V501" t="str">
        <f t="shared" si="23"/>
        <v>2.000 a 3.999</v>
      </c>
    </row>
    <row r="502" spans="1:22" ht="15.75" x14ac:dyDescent="0.25">
      <c r="A502" s="58">
        <v>154043</v>
      </c>
      <c r="B502" s="53" t="s">
        <v>9801</v>
      </c>
      <c r="C502" s="59" t="s">
        <v>10598</v>
      </c>
      <c r="D502" s="53" t="s">
        <v>10599</v>
      </c>
      <c r="E502" s="53" t="s">
        <v>10600</v>
      </c>
      <c r="F502" s="64" t="s">
        <v>10743</v>
      </c>
      <c r="G502" s="51" t="s">
        <v>10744</v>
      </c>
      <c r="H502" s="53" t="s">
        <v>10603</v>
      </c>
      <c r="I502" s="53">
        <v>44</v>
      </c>
      <c r="J502" s="53" t="s">
        <v>10529</v>
      </c>
      <c r="K502" s="88">
        <v>2062.39</v>
      </c>
      <c r="L502" s="88">
        <v>6113.15</v>
      </c>
      <c r="M502" s="55" t="s">
        <v>9807</v>
      </c>
      <c r="N502" s="72" t="s">
        <v>9765</v>
      </c>
      <c r="O502" s="53" t="s">
        <v>9722</v>
      </c>
      <c r="P502" s="56">
        <v>29225</v>
      </c>
      <c r="Q502" s="57" t="s">
        <v>211</v>
      </c>
      <c r="R502" s="57" t="s">
        <v>10623</v>
      </c>
      <c r="S502" s="57">
        <v>44396</v>
      </c>
      <c r="T502">
        <f t="shared" si="21"/>
        <v>42</v>
      </c>
      <c r="U502" t="str">
        <f t="shared" si="22"/>
        <v>39-43</v>
      </c>
      <c r="V502" t="str">
        <f t="shared" si="23"/>
        <v>2.000 a 3.999</v>
      </c>
    </row>
    <row r="503" spans="1:22" ht="15.75" x14ac:dyDescent="0.25">
      <c r="A503" s="58">
        <v>154043</v>
      </c>
      <c r="B503" s="53" t="s">
        <v>9801</v>
      </c>
      <c r="C503" s="59" t="s">
        <v>10598</v>
      </c>
      <c r="D503" s="53" t="s">
        <v>10599</v>
      </c>
      <c r="E503" s="53" t="s">
        <v>10600</v>
      </c>
      <c r="F503" s="64" t="s">
        <v>10745</v>
      </c>
      <c r="G503" s="51" t="s">
        <v>10746</v>
      </c>
      <c r="H503" s="53" t="s">
        <v>10603</v>
      </c>
      <c r="I503" s="53">
        <v>44</v>
      </c>
      <c r="J503" s="53" t="s">
        <v>10607</v>
      </c>
      <c r="K503" s="88">
        <v>2062.39</v>
      </c>
      <c r="L503" s="88">
        <v>6568.15</v>
      </c>
      <c r="M503" s="55" t="s">
        <v>9807</v>
      </c>
      <c r="N503" s="72" t="s">
        <v>9765</v>
      </c>
      <c r="O503" s="53" t="s">
        <v>9722</v>
      </c>
      <c r="P503" s="56">
        <v>32173</v>
      </c>
      <c r="Q503" s="57" t="s">
        <v>211</v>
      </c>
      <c r="R503" s="57" t="s">
        <v>0</v>
      </c>
      <c r="S503" s="57">
        <v>40817</v>
      </c>
      <c r="T503">
        <f t="shared" si="21"/>
        <v>34</v>
      </c>
      <c r="U503" t="str">
        <f t="shared" si="22"/>
        <v>34-38</v>
      </c>
      <c r="V503" t="str">
        <f t="shared" si="23"/>
        <v>2.000 a 3.999</v>
      </c>
    </row>
    <row r="504" spans="1:22" ht="15.75" x14ac:dyDescent="0.25">
      <c r="A504" s="58">
        <v>154043</v>
      </c>
      <c r="B504" s="53" t="s">
        <v>9801</v>
      </c>
      <c r="C504" s="59" t="s">
        <v>10598</v>
      </c>
      <c r="D504" s="53" t="s">
        <v>10599</v>
      </c>
      <c r="E504" s="53" t="s">
        <v>10600</v>
      </c>
      <c r="F504" s="64" t="s">
        <v>10747</v>
      </c>
      <c r="G504" s="51" t="s">
        <v>10748</v>
      </c>
      <c r="H504" s="53" t="s">
        <v>10603</v>
      </c>
      <c r="I504" s="53">
        <v>44</v>
      </c>
      <c r="J504" s="53" t="s">
        <v>10610</v>
      </c>
      <c r="K504" s="88">
        <v>2062.39</v>
      </c>
      <c r="L504" s="88">
        <v>6371.67</v>
      </c>
      <c r="M504" s="55" t="s">
        <v>9807</v>
      </c>
      <c r="N504" s="72" t="s">
        <v>9765</v>
      </c>
      <c r="O504" s="53" t="s">
        <v>9722</v>
      </c>
      <c r="P504" s="56">
        <v>23418</v>
      </c>
      <c r="Q504" s="57" t="s">
        <v>335</v>
      </c>
      <c r="R504" s="57" t="s">
        <v>0</v>
      </c>
      <c r="S504" s="57">
        <v>43067</v>
      </c>
      <c r="T504">
        <f t="shared" si="21"/>
        <v>58</v>
      </c>
      <c r="U504" t="str">
        <f t="shared" si="22"/>
        <v>54-58</v>
      </c>
      <c r="V504" t="str">
        <f t="shared" si="23"/>
        <v>2.000 a 3.999</v>
      </c>
    </row>
    <row r="505" spans="1:22" ht="15.75" x14ac:dyDescent="0.25">
      <c r="A505" s="58">
        <v>154043</v>
      </c>
      <c r="B505" s="53" t="s">
        <v>9801</v>
      </c>
      <c r="C505" s="59" t="s">
        <v>10598</v>
      </c>
      <c r="D505" s="53" t="s">
        <v>10599</v>
      </c>
      <c r="E505" s="53" t="s">
        <v>10600</v>
      </c>
      <c r="F505" s="64" t="s">
        <v>10749</v>
      </c>
      <c r="G505" s="51" t="s">
        <v>10750</v>
      </c>
      <c r="H505" s="53" t="s">
        <v>10603</v>
      </c>
      <c r="I505" s="53">
        <v>44</v>
      </c>
      <c r="J505" s="53" t="s">
        <v>10616</v>
      </c>
      <c r="K505" s="88">
        <v>2062.39</v>
      </c>
      <c r="L505" s="88">
        <v>6692.01</v>
      </c>
      <c r="M505" s="55" t="s">
        <v>9807</v>
      </c>
      <c r="N505" s="72" t="s">
        <v>9765</v>
      </c>
      <c r="O505" s="53" t="s">
        <v>9722</v>
      </c>
      <c r="P505" s="56">
        <v>25740</v>
      </c>
      <c r="Q505" s="57" t="s">
        <v>211</v>
      </c>
      <c r="R505" s="57" t="s">
        <v>0</v>
      </c>
      <c r="S505" s="57">
        <v>41801</v>
      </c>
      <c r="T505">
        <f t="shared" si="21"/>
        <v>52</v>
      </c>
      <c r="U505" t="str">
        <f t="shared" si="22"/>
        <v>49-53</v>
      </c>
      <c r="V505" t="str">
        <f t="shared" si="23"/>
        <v>2.000 a 3.999</v>
      </c>
    </row>
    <row r="506" spans="1:22" ht="15.75" x14ac:dyDescent="0.25">
      <c r="A506" s="58">
        <v>154043</v>
      </c>
      <c r="B506" s="53" t="s">
        <v>9801</v>
      </c>
      <c r="C506" s="59" t="s">
        <v>10598</v>
      </c>
      <c r="D506" s="53" t="s">
        <v>10599</v>
      </c>
      <c r="E506" s="53" t="s">
        <v>10600</v>
      </c>
      <c r="F506" s="64" t="s">
        <v>10751</v>
      </c>
      <c r="G506" s="51" t="s">
        <v>10752</v>
      </c>
      <c r="H506" s="53" t="s">
        <v>10603</v>
      </c>
      <c r="I506" s="53">
        <v>44</v>
      </c>
      <c r="J506" s="53" t="s">
        <v>10607</v>
      </c>
      <c r="K506" s="88">
        <v>2062.39</v>
      </c>
      <c r="L506" s="88">
        <v>5978.96</v>
      </c>
      <c r="M506" s="55" t="s">
        <v>9807</v>
      </c>
      <c r="N506" s="72" t="s">
        <v>9765</v>
      </c>
      <c r="O506" s="53" t="s">
        <v>9722</v>
      </c>
      <c r="P506" s="56">
        <v>27670</v>
      </c>
      <c r="Q506" s="73" t="s">
        <v>225</v>
      </c>
      <c r="R506" s="57" t="s">
        <v>0</v>
      </c>
      <c r="S506" s="57">
        <v>44231</v>
      </c>
      <c r="T506">
        <f t="shared" si="21"/>
        <v>47</v>
      </c>
      <c r="U506" t="str">
        <f t="shared" si="22"/>
        <v>44-48</v>
      </c>
      <c r="V506" t="str">
        <f t="shared" si="23"/>
        <v>2.000 a 3.999</v>
      </c>
    </row>
    <row r="507" spans="1:22" ht="15.75" x14ac:dyDescent="0.25">
      <c r="A507" s="58">
        <v>154043</v>
      </c>
      <c r="B507" s="53" t="s">
        <v>9801</v>
      </c>
      <c r="C507" s="59" t="s">
        <v>10598</v>
      </c>
      <c r="D507" s="53" t="s">
        <v>10599</v>
      </c>
      <c r="E507" s="53" t="s">
        <v>10600</v>
      </c>
      <c r="F507" s="64" t="s">
        <v>10753</v>
      </c>
      <c r="G507" s="51" t="s">
        <v>10754</v>
      </c>
      <c r="H507" s="53" t="s">
        <v>10603</v>
      </c>
      <c r="I507" s="53">
        <v>44</v>
      </c>
      <c r="J507" s="53" t="s">
        <v>10622</v>
      </c>
      <c r="K507" s="88">
        <v>2062.39</v>
      </c>
      <c r="L507" s="88">
        <v>6480.31</v>
      </c>
      <c r="M507" s="55" t="s">
        <v>9807</v>
      </c>
      <c r="N507" s="72" t="s">
        <v>9765</v>
      </c>
      <c r="O507" s="53" t="s">
        <v>9722</v>
      </c>
      <c r="P507" s="56">
        <v>28492</v>
      </c>
      <c r="Q507" s="57" t="s">
        <v>211</v>
      </c>
      <c r="R507" s="57" t="s">
        <v>0</v>
      </c>
      <c r="S507" s="57">
        <v>44844</v>
      </c>
      <c r="T507">
        <f t="shared" si="21"/>
        <v>44</v>
      </c>
      <c r="U507" t="str">
        <f t="shared" si="22"/>
        <v>44-48</v>
      </c>
      <c r="V507" t="str">
        <f t="shared" si="23"/>
        <v>2.000 a 3.999</v>
      </c>
    </row>
    <row r="508" spans="1:22" ht="15.75" x14ac:dyDescent="0.25">
      <c r="A508" s="58">
        <v>154043</v>
      </c>
      <c r="B508" s="53" t="s">
        <v>9801</v>
      </c>
      <c r="C508" s="59" t="s">
        <v>10598</v>
      </c>
      <c r="D508" s="53" t="s">
        <v>10599</v>
      </c>
      <c r="E508" s="53" t="s">
        <v>10600</v>
      </c>
      <c r="F508" s="64" t="s">
        <v>10755</v>
      </c>
      <c r="G508" s="51" t="s">
        <v>10756</v>
      </c>
      <c r="H508" s="53" t="s">
        <v>10603</v>
      </c>
      <c r="I508" s="53">
        <v>44</v>
      </c>
      <c r="J508" s="53" t="s">
        <v>10646</v>
      </c>
      <c r="K508" s="88">
        <v>2062.39</v>
      </c>
      <c r="L508" s="88">
        <v>6371.67</v>
      </c>
      <c r="M508" s="55" t="s">
        <v>9807</v>
      </c>
      <c r="N508" s="72" t="s">
        <v>9765</v>
      </c>
      <c r="O508" s="53" t="s">
        <v>9722</v>
      </c>
      <c r="P508" s="56">
        <v>32123</v>
      </c>
      <c r="Q508" s="57" t="s">
        <v>211</v>
      </c>
      <c r="R508" s="57" t="s">
        <v>0</v>
      </c>
      <c r="S508" s="57">
        <v>43063</v>
      </c>
      <c r="T508">
        <f t="shared" si="21"/>
        <v>35</v>
      </c>
      <c r="U508" t="str">
        <f t="shared" si="22"/>
        <v>34-38</v>
      </c>
      <c r="V508" t="str">
        <f t="shared" si="23"/>
        <v>2.000 a 3.999</v>
      </c>
    </row>
    <row r="509" spans="1:22" ht="15.75" x14ac:dyDescent="0.25">
      <c r="A509" s="58">
        <v>154043</v>
      </c>
      <c r="B509" s="53" t="s">
        <v>9801</v>
      </c>
      <c r="C509" s="59" t="s">
        <v>10598</v>
      </c>
      <c r="D509" s="53" t="s">
        <v>10599</v>
      </c>
      <c r="E509" s="53" t="s">
        <v>10600</v>
      </c>
      <c r="F509" s="64" t="s">
        <v>10757</v>
      </c>
      <c r="G509" s="51" t="s">
        <v>10758</v>
      </c>
      <c r="H509" s="53" t="s">
        <v>10603</v>
      </c>
      <c r="I509" s="53">
        <v>44</v>
      </c>
      <c r="J509" s="53" t="s">
        <v>10613</v>
      </c>
      <c r="K509" s="88">
        <v>2062.39</v>
      </c>
      <c r="L509" s="88">
        <v>6939.58</v>
      </c>
      <c r="M509" s="55" t="s">
        <v>9807</v>
      </c>
      <c r="N509" s="72" t="s">
        <v>9765</v>
      </c>
      <c r="O509" s="53" t="s">
        <v>9722</v>
      </c>
      <c r="P509" s="56">
        <v>26466</v>
      </c>
      <c r="Q509" s="57" t="s">
        <v>335</v>
      </c>
      <c r="R509" s="57" t="s">
        <v>10626</v>
      </c>
      <c r="S509" s="57">
        <v>41730</v>
      </c>
      <c r="T509">
        <f t="shared" si="21"/>
        <v>50</v>
      </c>
      <c r="U509" t="str">
        <f t="shared" si="22"/>
        <v>49-53</v>
      </c>
      <c r="V509" t="str">
        <f t="shared" si="23"/>
        <v>2.000 a 3.999</v>
      </c>
    </row>
    <row r="510" spans="1:22" ht="15.75" x14ac:dyDescent="0.25">
      <c r="A510" s="58">
        <v>154043</v>
      </c>
      <c r="B510" s="53" t="s">
        <v>9801</v>
      </c>
      <c r="C510" s="59" t="s">
        <v>10598</v>
      </c>
      <c r="D510" s="53" t="s">
        <v>10599</v>
      </c>
      <c r="E510" s="53" t="s">
        <v>10600</v>
      </c>
      <c r="F510" s="64" t="s">
        <v>10759</v>
      </c>
      <c r="G510" s="51" t="s">
        <v>10760</v>
      </c>
      <c r="H510" s="53" t="s">
        <v>10603</v>
      </c>
      <c r="I510" s="53">
        <v>44</v>
      </c>
      <c r="J510" s="53" t="s">
        <v>10622</v>
      </c>
      <c r="K510" s="88">
        <v>2062.39</v>
      </c>
      <c r="L510" s="88">
        <v>6480.31</v>
      </c>
      <c r="M510" s="55" t="s">
        <v>9807</v>
      </c>
      <c r="N510" s="72" t="s">
        <v>9765</v>
      </c>
      <c r="O510" s="53" t="s">
        <v>9722</v>
      </c>
      <c r="P510" s="56">
        <v>27240</v>
      </c>
      <c r="Q510" s="57" t="s">
        <v>211</v>
      </c>
      <c r="R510" s="57" t="s">
        <v>0</v>
      </c>
      <c r="S510" s="57">
        <v>43855</v>
      </c>
      <c r="T510">
        <f t="shared" si="21"/>
        <v>48</v>
      </c>
      <c r="U510" t="str">
        <f t="shared" si="22"/>
        <v>44-48</v>
      </c>
      <c r="V510" t="str">
        <f t="shared" si="23"/>
        <v>2.000 a 3.999</v>
      </c>
    </row>
    <row r="511" spans="1:22" ht="15.75" x14ac:dyDescent="0.25">
      <c r="A511" s="58">
        <v>154043</v>
      </c>
      <c r="B511" s="53" t="s">
        <v>9801</v>
      </c>
      <c r="C511" s="59" t="s">
        <v>10598</v>
      </c>
      <c r="D511" s="53" t="s">
        <v>10599</v>
      </c>
      <c r="E511" s="53" t="s">
        <v>10600</v>
      </c>
      <c r="F511" s="64" t="s">
        <v>10761</v>
      </c>
      <c r="G511" s="51" t="s">
        <v>10762</v>
      </c>
      <c r="H511" s="53" t="s">
        <v>10603</v>
      </c>
      <c r="I511" s="53">
        <v>44</v>
      </c>
      <c r="J511" s="53" t="s">
        <v>10529</v>
      </c>
      <c r="K511" s="88">
        <v>2062.39</v>
      </c>
      <c r="L511" s="88">
        <v>5978.96</v>
      </c>
      <c r="M511" s="55" t="s">
        <v>9807</v>
      </c>
      <c r="N511" s="72" t="s">
        <v>9765</v>
      </c>
      <c r="O511" s="53" t="s">
        <v>9722</v>
      </c>
      <c r="P511" s="56">
        <v>25099</v>
      </c>
      <c r="Q511" s="73" t="s">
        <v>225</v>
      </c>
      <c r="R511" s="57" t="s">
        <v>0</v>
      </c>
      <c r="S511" s="57">
        <v>41730</v>
      </c>
      <c r="T511">
        <f t="shared" si="21"/>
        <v>54</v>
      </c>
      <c r="U511" t="str">
        <f t="shared" si="22"/>
        <v>54-58</v>
      </c>
      <c r="V511" t="str">
        <f t="shared" si="23"/>
        <v>2.000 a 3.999</v>
      </c>
    </row>
    <row r="512" spans="1:22" ht="15.75" x14ac:dyDescent="0.25">
      <c r="A512" s="58">
        <v>154043</v>
      </c>
      <c r="B512" s="53" t="s">
        <v>9801</v>
      </c>
      <c r="C512" s="59" t="s">
        <v>10598</v>
      </c>
      <c r="D512" s="53" t="s">
        <v>10599</v>
      </c>
      <c r="E512" s="53" t="s">
        <v>10600</v>
      </c>
      <c r="F512" s="64" t="s">
        <v>10763</v>
      </c>
      <c r="G512" s="51" t="s">
        <v>10764</v>
      </c>
      <c r="H512" s="53" t="s">
        <v>10603</v>
      </c>
      <c r="I512" s="53">
        <v>44</v>
      </c>
      <c r="J512" s="53" t="s">
        <v>10529</v>
      </c>
      <c r="K512" s="88">
        <v>2062.39</v>
      </c>
      <c r="L512" s="88">
        <v>6692.01</v>
      </c>
      <c r="M512" s="55" t="s">
        <v>9807</v>
      </c>
      <c r="N512" s="72" t="s">
        <v>9765</v>
      </c>
      <c r="O512" s="53" t="s">
        <v>9722</v>
      </c>
      <c r="P512" s="56">
        <v>27908</v>
      </c>
      <c r="Q512" s="73" t="s">
        <v>225</v>
      </c>
      <c r="R512" s="57" t="s">
        <v>0</v>
      </c>
      <c r="S512" s="57">
        <v>44547</v>
      </c>
      <c r="T512">
        <f t="shared" si="21"/>
        <v>46</v>
      </c>
      <c r="U512" t="str">
        <f t="shared" si="22"/>
        <v>44-48</v>
      </c>
      <c r="V512" t="str">
        <f t="shared" si="23"/>
        <v>2.000 a 3.999</v>
      </c>
    </row>
    <row r="513" spans="1:22" ht="15.75" x14ac:dyDescent="0.25">
      <c r="A513" s="58">
        <v>154043</v>
      </c>
      <c r="B513" s="53" t="s">
        <v>9801</v>
      </c>
      <c r="C513" s="59" t="s">
        <v>10598</v>
      </c>
      <c r="D513" s="53" t="s">
        <v>10599</v>
      </c>
      <c r="E513" s="53" t="s">
        <v>10600</v>
      </c>
      <c r="F513" s="64" t="s">
        <v>10765</v>
      </c>
      <c r="G513" s="51" t="s">
        <v>10766</v>
      </c>
      <c r="H513" s="53" t="s">
        <v>10603</v>
      </c>
      <c r="I513" s="53">
        <v>44</v>
      </c>
      <c r="J513" s="53" t="s">
        <v>10613</v>
      </c>
      <c r="K513" s="88">
        <v>2062.39</v>
      </c>
      <c r="L513" s="88">
        <v>6939.58</v>
      </c>
      <c r="M513" s="55" t="s">
        <v>9807</v>
      </c>
      <c r="N513" s="72" t="s">
        <v>9766</v>
      </c>
      <c r="O513" s="53" t="s">
        <v>9722</v>
      </c>
      <c r="P513" s="56">
        <v>28977</v>
      </c>
      <c r="Q513" s="57" t="s">
        <v>335</v>
      </c>
      <c r="R513" s="57" t="s">
        <v>10626</v>
      </c>
      <c r="S513" s="57">
        <v>41730</v>
      </c>
      <c r="T513">
        <f t="shared" si="21"/>
        <v>43</v>
      </c>
      <c r="U513" t="str">
        <f t="shared" si="22"/>
        <v>39-43</v>
      </c>
      <c r="V513" t="str">
        <f t="shared" si="23"/>
        <v>2.000 a 3.999</v>
      </c>
    </row>
    <row r="514" spans="1:22" ht="15.75" x14ac:dyDescent="0.25">
      <c r="A514" s="58">
        <v>154043</v>
      </c>
      <c r="B514" s="53" t="s">
        <v>9801</v>
      </c>
      <c r="C514" s="59" t="s">
        <v>10598</v>
      </c>
      <c r="D514" s="53" t="s">
        <v>10599</v>
      </c>
      <c r="E514" s="53" t="s">
        <v>10600</v>
      </c>
      <c r="F514" s="64" t="s">
        <v>10767</v>
      </c>
      <c r="G514" s="51" t="s">
        <v>10768</v>
      </c>
      <c r="H514" s="53" t="s">
        <v>10603</v>
      </c>
      <c r="I514" s="53">
        <v>44</v>
      </c>
      <c r="J514" s="53" t="s">
        <v>10607</v>
      </c>
      <c r="K514" s="88">
        <v>2062.39</v>
      </c>
      <c r="L514" s="88">
        <v>6939.58</v>
      </c>
      <c r="M514" s="55" t="s">
        <v>9807</v>
      </c>
      <c r="N514" s="72" t="s">
        <v>9765</v>
      </c>
      <c r="O514" s="53" t="s">
        <v>9722</v>
      </c>
      <c r="P514" s="56">
        <v>31667</v>
      </c>
      <c r="Q514" s="73" t="s">
        <v>225</v>
      </c>
      <c r="R514" s="57" t="s">
        <v>0</v>
      </c>
      <c r="S514" s="57">
        <v>44272</v>
      </c>
      <c r="T514">
        <f t="shared" si="21"/>
        <v>36</v>
      </c>
      <c r="U514" t="str">
        <f t="shared" si="22"/>
        <v>34-38</v>
      </c>
      <c r="V514" t="str">
        <f t="shared" si="23"/>
        <v>2.000 a 3.999</v>
      </c>
    </row>
    <row r="515" spans="1:22" ht="15.75" x14ac:dyDescent="0.25">
      <c r="A515" s="58">
        <v>154043</v>
      </c>
      <c r="B515" s="53" t="s">
        <v>9801</v>
      </c>
      <c r="C515" s="59" t="s">
        <v>10598</v>
      </c>
      <c r="D515" s="53" t="s">
        <v>10599</v>
      </c>
      <c r="E515" s="53" t="s">
        <v>10600</v>
      </c>
      <c r="F515" s="64" t="s">
        <v>10769</v>
      </c>
      <c r="G515" s="51" t="s">
        <v>10770</v>
      </c>
      <c r="H515" s="53" t="s">
        <v>10603</v>
      </c>
      <c r="I515" s="53">
        <v>44</v>
      </c>
      <c r="J515" s="53" t="s">
        <v>10529</v>
      </c>
      <c r="K515" s="88">
        <v>2062.39</v>
      </c>
      <c r="L515" s="88">
        <v>5978.96</v>
      </c>
      <c r="M515" s="55" t="s">
        <v>9807</v>
      </c>
      <c r="N515" s="72" t="s">
        <v>9765</v>
      </c>
      <c r="O515" s="53" t="s">
        <v>9722</v>
      </c>
      <c r="P515" s="56">
        <v>34681</v>
      </c>
      <c r="Q515" s="57" t="s">
        <v>211</v>
      </c>
      <c r="R515" s="57" t="s">
        <v>0</v>
      </c>
      <c r="S515" s="57">
        <v>44400</v>
      </c>
      <c r="T515">
        <f t="shared" ref="T515:T578" si="24">(YEAR($X$3))-YEAR(P515)</f>
        <v>28</v>
      </c>
      <c r="U515" t="str">
        <f t="shared" ref="U515:U578" si="25">VLOOKUP(T515,$Z$3:$AA$14,2,1)</f>
        <v>24-28</v>
      </c>
      <c r="V515" t="str">
        <f t="shared" ref="V515:V578" si="26">VLOOKUP(K515,$AB$3:$AC$13,2,1)</f>
        <v>2.000 a 3.999</v>
      </c>
    </row>
    <row r="516" spans="1:22" ht="15.75" x14ac:dyDescent="0.25">
      <c r="A516" s="58">
        <v>154043</v>
      </c>
      <c r="B516" s="53" t="s">
        <v>9801</v>
      </c>
      <c r="C516" s="59" t="s">
        <v>10598</v>
      </c>
      <c r="D516" s="53" t="s">
        <v>10599</v>
      </c>
      <c r="E516" s="53" t="s">
        <v>10600</v>
      </c>
      <c r="F516" s="64" t="s">
        <v>10771</v>
      </c>
      <c r="G516" s="51" t="s">
        <v>10772</v>
      </c>
      <c r="H516" s="53" t="s">
        <v>10603</v>
      </c>
      <c r="I516" s="53">
        <v>44</v>
      </c>
      <c r="J516" s="53" t="s">
        <v>10610</v>
      </c>
      <c r="K516" s="88">
        <v>2062.39</v>
      </c>
      <c r="L516" s="88">
        <v>6371.67</v>
      </c>
      <c r="M516" s="55" t="s">
        <v>9807</v>
      </c>
      <c r="N516" s="72" t="s">
        <v>9765</v>
      </c>
      <c r="O516" s="53" t="s">
        <v>9722</v>
      </c>
      <c r="P516" s="56">
        <v>27972</v>
      </c>
      <c r="Q516" s="57" t="s">
        <v>211</v>
      </c>
      <c r="R516" s="57" t="s">
        <v>0</v>
      </c>
      <c r="S516" s="57">
        <v>42290</v>
      </c>
      <c r="T516">
        <f t="shared" si="24"/>
        <v>46</v>
      </c>
      <c r="U516" t="str">
        <f t="shared" si="25"/>
        <v>44-48</v>
      </c>
      <c r="V516" t="str">
        <f t="shared" si="26"/>
        <v>2.000 a 3.999</v>
      </c>
    </row>
    <row r="517" spans="1:22" ht="15.75" x14ac:dyDescent="0.25">
      <c r="A517" s="58">
        <v>154043</v>
      </c>
      <c r="B517" s="53" t="s">
        <v>9801</v>
      </c>
      <c r="C517" s="59" t="s">
        <v>10598</v>
      </c>
      <c r="D517" s="53" t="s">
        <v>10599</v>
      </c>
      <c r="E517" s="53" t="s">
        <v>10600</v>
      </c>
      <c r="F517" s="64" t="s">
        <v>10773</v>
      </c>
      <c r="G517" s="51" t="s">
        <v>10774</v>
      </c>
      <c r="H517" s="53" t="s">
        <v>10603</v>
      </c>
      <c r="I517" s="53">
        <v>44</v>
      </c>
      <c r="J517" s="53" t="s">
        <v>10616</v>
      </c>
      <c r="K517" s="88">
        <v>2062.39</v>
      </c>
      <c r="L517" s="88">
        <v>6203.82</v>
      </c>
      <c r="M517" s="55" t="s">
        <v>9807</v>
      </c>
      <c r="N517" s="72" t="s">
        <v>9766</v>
      </c>
      <c r="O517" s="53" t="s">
        <v>9722</v>
      </c>
      <c r="P517" s="56">
        <v>30618</v>
      </c>
      <c r="Q517" s="73" t="s">
        <v>225</v>
      </c>
      <c r="R517" s="57" t="s">
        <v>0</v>
      </c>
      <c r="S517" s="57">
        <v>43514</v>
      </c>
      <c r="T517">
        <f t="shared" si="24"/>
        <v>39</v>
      </c>
      <c r="U517" t="str">
        <f t="shared" si="25"/>
        <v>39-43</v>
      </c>
      <c r="V517" t="str">
        <f t="shared" si="26"/>
        <v>2.000 a 3.999</v>
      </c>
    </row>
    <row r="518" spans="1:22" ht="15.75" x14ac:dyDescent="0.25">
      <c r="A518" s="58">
        <v>154043</v>
      </c>
      <c r="B518" s="53" t="s">
        <v>9801</v>
      </c>
      <c r="C518" s="59" t="s">
        <v>10598</v>
      </c>
      <c r="D518" s="53" t="s">
        <v>10599</v>
      </c>
      <c r="E518" s="53" t="s">
        <v>10600</v>
      </c>
      <c r="F518" s="64" t="s">
        <v>10775</v>
      </c>
      <c r="G518" s="51" t="s">
        <v>10776</v>
      </c>
      <c r="H518" s="53" t="s">
        <v>10603</v>
      </c>
      <c r="I518" s="53">
        <v>44</v>
      </c>
      <c r="J518" s="53" t="s">
        <v>10604</v>
      </c>
      <c r="K518" s="88">
        <v>2062.39</v>
      </c>
      <c r="L518" s="88">
        <v>6094.23</v>
      </c>
      <c r="M518" s="55" t="s">
        <v>9807</v>
      </c>
      <c r="N518" s="72" t="s">
        <v>9765</v>
      </c>
      <c r="O518" s="53" t="s">
        <v>9722</v>
      </c>
      <c r="P518" s="56">
        <v>31790</v>
      </c>
      <c r="Q518" s="57" t="s">
        <v>211</v>
      </c>
      <c r="R518" s="57" t="s">
        <v>0</v>
      </c>
      <c r="S518" s="57">
        <v>41730</v>
      </c>
      <c r="T518">
        <f t="shared" si="24"/>
        <v>35</v>
      </c>
      <c r="U518" t="str">
        <f t="shared" si="25"/>
        <v>34-38</v>
      </c>
      <c r="V518" t="str">
        <f t="shared" si="26"/>
        <v>2.000 a 3.999</v>
      </c>
    </row>
    <row r="519" spans="1:22" ht="15.75" x14ac:dyDescent="0.25">
      <c r="A519" s="58">
        <v>154043</v>
      </c>
      <c r="B519" s="53" t="s">
        <v>9801</v>
      </c>
      <c r="C519" s="59" t="s">
        <v>10598</v>
      </c>
      <c r="D519" s="53" t="s">
        <v>10599</v>
      </c>
      <c r="E519" s="53" t="s">
        <v>10600</v>
      </c>
      <c r="F519" s="64" t="s">
        <v>10777</v>
      </c>
      <c r="G519" s="51" t="s">
        <v>10778</v>
      </c>
      <c r="H519" s="53" t="s">
        <v>10603</v>
      </c>
      <c r="I519" s="53">
        <v>44</v>
      </c>
      <c r="J519" s="53" t="s">
        <v>534</v>
      </c>
      <c r="K519" s="88">
        <v>2062.39</v>
      </c>
      <c r="L519" s="88">
        <v>5779.19</v>
      </c>
      <c r="M519" s="55" t="s">
        <v>9807</v>
      </c>
      <c r="N519" s="72" t="s">
        <v>9765</v>
      </c>
      <c r="O519" s="53" t="s">
        <v>9722</v>
      </c>
      <c r="P519" s="56">
        <v>31775</v>
      </c>
      <c r="Q519" s="73" t="s">
        <v>225</v>
      </c>
      <c r="R519" s="57" t="s">
        <v>0</v>
      </c>
      <c r="S519" s="57">
        <v>44611</v>
      </c>
      <c r="T519">
        <f t="shared" si="24"/>
        <v>36</v>
      </c>
      <c r="U519" t="str">
        <f t="shared" si="25"/>
        <v>34-38</v>
      </c>
      <c r="V519" t="str">
        <f t="shared" si="26"/>
        <v>2.000 a 3.999</v>
      </c>
    </row>
    <row r="520" spans="1:22" ht="15.75" x14ac:dyDescent="0.25">
      <c r="A520" s="58">
        <v>154043</v>
      </c>
      <c r="B520" s="53" t="s">
        <v>9801</v>
      </c>
      <c r="C520" s="59" t="s">
        <v>10598</v>
      </c>
      <c r="D520" s="53" t="s">
        <v>10599</v>
      </c>
      <c r="E520" s="53" t="s">
        <v>10600</v>
      </c>
      <c r="F520" s="64" t="s">
        <v>10779</v>
      </c>
      <c r="G520" s="51" t="s">
        <v>10780</v>
      </c>
      <c r="H520" s="53" t="s">
        <v>10603</v>
      </c>
      <c r="I520" s="53">
        <v>44</v>
      </c>
      <c r="J520" s="53" t="s">
        <v>534</v>
      </c>
      <c r="K520" s="88">
        <v>2062.39</v>
      </c>
      <c r="L520" s="88">
        <v>7000.54</v>
      </c>
      <c r="M520" s="55" t="s">
        <v>9807</v>
      </c>
      <c r="N520" s="72" t="s">
        <v>9765</v>
      </c>
      <c r="O520" s="53" t="s">
        <v>9722</v>
      </c>
      <c r="P520" s="56">
        <v>32644</v>
      </c>
      <c r="Q520" s="57" t="s">
        <v>211</v>
      </c>
      <c r="R520" s="57" t="s">
        <v>0</v>
      </c>
      <c r="S520" s="57">
        <v>43937</v>
      </c>
      <c r="T520">
        <f t="shared" si="24"/>
        <v>33</v>
      </c>
      <c r="U520" t="str">
        <f t="shared" si="25"/>
        <v>29-33</v>
      </c>
      <c r="V520" t="str">
        <f t="shared" si="26"/>
        <v>2.000 a 3.999</v>
      </c>
    </row>
    <row r="521" spans="1:22" ht="15.75" x14ac:dyDescent="0.25">
      <c r="A521" s="58">
        <v>154043</v>
      </c>
      <c r="B521" s="53" t="s">
        <v>9801</v>
      </c>
      <c r="C521" s="59" t="s">
        <v>10598</v>
      </c>
      <c r="D521" s="53" t="s">
        <v>10599</v>
      </c>
      <c r="E521" s="53" t="s">
        <v>10600</v>
      </c>
      <c r="F521" s="64" t="s">
        <v>10781</v>
      </c>
      <c r="G521" s="51" t="s">
        <v>10782</v>
      </c>
      <c r="H521" s="53" t="s">
        <v>10603</v>
      </c>
      <c r="I521" s="53">
        <v>44</v>
      </c>
      <c r="J521" s="53" t="s">
        <v>10714</v>
      </c>
      <c r="K521" s="88">
        <v>2062.39</v>
      </c>
      <c r="L521" s="88">
        <v>7348.31</v>
      </c>
      <c r="M521" s="55" t="s">
        <v>9807</v>
      </c>
      <c r="N521" s="72" t="s">
        <v>9765</v>
      </c>
      <c r="O521" s="53" t="s">
        <v>9722</v>
      </c>
      <c r="P521" s="56">
        <v>26000</v>
      </c>
      <c r="Q521" s="73" t="s">
        <v>225</v>
      </c>
      <c r="R521" s="57" t="s">
        <v>10626</v>
      </c>
      <c r="S521" s="57">
        <v>44845</v>
      </c>
      <c r="T521">
        <f t="shared" si="24"/>
        <v>51</v>
      </c>
      <c r="U521" t="str">
        <f t="shared" si="25"/>
        <v>49-53</v>
      </c>
      <c r="V521" t="str">
        <f t="shared" si="26"/>
        <v>2.000 a 3.999</v>
      </c>
    </row>
    <row r="522" spans="1:22" ht="15.75" x14ac:dyDescent="0.25">
      <c r="A522" s="58">
        <v>154043</v>
      </c>
      <c r="B522" s="53" t="s">
        <v>9801</v>
      </c>
      <c r="C522" s="59" t="s">
        <v>10598</v>
      </c>
      <c r="D522" s="53" t="s">
        <v>10599</v>
      </c>
      <c r="E522" s="53" t="s">
        <v>10600</v>
      </c>
      <c r="F522" s="64" t="s">
        <v>10783</v>
      </c>
      <c r="G522" s="51" t="s">
        <v>10784</v>
      </c>
      <c r="H522" s="53" t="s">
        <v>10603</v>
      </c>
      <c r="I522" s="53">
        <v>44</v>
      </c>
      <c r="J522" s="53" t="s">
        <v>10622</v>
      </c>
      <c r="K522" s="88">
        <v>2062.39</v>
      </c>
      <c r="L522" s="88">
        <v>6692.01</v>
      </c>
      <c r="M522" s="55" t="s">
        <v>9807</v>
      </c>
      <c r="N522" s="72" t="s">
        <v>9765</v>
      </c>
      <c r="O522" s="53" t="s">
        <v>9722</v>
      </c>
      <c r="P522" s="56">
        <v>28163</v>
      </c>
      <c r="Q522" s="73" t="s">
        <v>225</v>
      </c>
      <c r="R522" s="57" t="s">
        <v>0</v>
      </c>
      <c r="S522" s="57">
        <v>43065</v>
      </c>
      <c r="T522">
        <f t="shared" si="24"/>
        <v>45</v>
      </c>
      <c r="U522" t="str">
        <f t="shared" si="25"/>
        <v>44-48</v>
      </c>
      <c r="V522" t="str">
        <f t="shared" si="26"/>
        <v>2.000 a 3.999</v>
      </c>
    </row>
    <row r="523" spans="1:22" ht="15.75" x14ac:dyDescent="0.25">
      <c r="A523" s="58">
        <v>154043</v>
      </c>
      <c r="B523" s="53" t="s">
        <v>9801</v>
      </c>
      <c r="C523" s="59" t="s">
        <v>10598</v>
      </c>
      <c r="D523" s="53" t="s">
        <v>10599</v>
      </c>
      <c r="E523" s="53" t="s">
        <v>10600</v>
      </c>
      <c r="F523" s="64" t="s">
        <v>10785</v>
      </c>
      <c r="G523" s="51" t="s">
        <v>10786</v>
      </c>
      <c r="H523" s="53" t="s">
        <v>10603</v>
      </c>
      <c r="I523" s="53">
        <v>44</v>
      </c>
      <c r="J523" s="53" t="s">
        <v>534</v>
      </c>
      <c r="K523" s="88">
        <v>2062.39</v>
      </c>
      <c r="L523" s="88">
        <v>6029.63</v>
      </c>
      <c r="M523" s="55" t="s">
        <v>9807</v>
      </c>
      <c r="N523" s="72" t="s">
        <v>9765</v>
      </c>
      <c r="O523" s="53" t="s">
        <v>9722</v>
      </c>
      <c r="P523" s="56">
        <v>31131</v>
      </c>
      <c r="Q523" s="73" t="s">
        <v>225</v>
      </c>
      <c r="R523" s="57" t="s">
        <v>0</v>
      </c>
      <c r="S523" s="57">
        <v>43836</v>
      </c>
      <c r="T523">
        <f t="shared" si="24"/>
        <v>37</v>
      </c>
      <c r="U523" t="str">
        <f t="shared" si="25"/>
        <v>34-38</v>
      </c>
      <c r="V523" t="str">
        <f t="shared" si="26"/>
        <v>2.000 a 3.999</v>
      </c>
    </row>
    <row r="524" spans="1:22" ht="15.75" x14ac:dyDescent="0.25">
      <c r="A524" s="58">
        <v>154043</v>
      </c>
      <c r="B524" s="53" t="s">
        <v>9801</v>
      </c>
      <c r="C524" s="59" t="s">
        <v>10598</v>
      </c>
      <c r="D524" s="53" t="s">
        <v>10599</v>
      </c>
      <c r="E524" s="53" t="s">
        <v>10600</v>
      </c>
      <c r="F524" s="64" t="s">
        <v>10787</v>
      </c>
      <c r="G524" s="51" t="s">
        <v>10788</v>
      </c>
      <c r="H524" s="53" t="s">
        <v>10603</v>
      </c>
      <c r="I524" s="53">
        <v>44</v>
      </c>
      <c r="J524" s="53" t="s">
        <v>10604</v>
      </c>
      <c r="K524" s="88">
        <v>2062.39</v>
      </c>
      <c r="L524" s="88">
        <v>7288.24</v>
      </c>
      <c r="M524" s="55" t="s">
        <v>9807</v>
      </c>
      <c r="N524" s="72" t="s">
        <v>9765</v>
      </c>
      <c r="O524" s="53" t="s">
        <v>9722</v>
      </c>
      <c r="P524" s="56">
        <v>30519</v>
      </c>
      <c r="Q524" s="57" t="s">
        <v>211</v>
      </c>
      <c r="R524" s="57" t="s">
        <v>10623</v>
      </c>
      <c r="S524" s="57">
        <v>41445</v>
      </c>
      <c r="T524">
        <f t="shared" si="24"/>
        <v>39</v>
      </c>
      <c r="U524" t="str">
        <f t="shared" si="25"/>
        <v>39-43</v>
      </c>
      <c r="V524" t="str">
        <f t="shared" si="26"/>
        <v>2.000 a 3.999</v>
      </c>
    </row>
    <row r="525" spans="1:22" ht="15.75" x14ac:dyDescent="0.25">
      <c r="A525" s="58">
        <v>154043</v>
      </c>
      <c r="B525" s="53" t="s">
        <v>9801</v>
      </c>
      <c r="C525" s="59" t="s">
        <v>10598</v>
      </c>
      <c r="D525" s="53" t="s">
        <v>10599</v>
      </c>
      <c r="E525" s="53" t="s">
        <v>10600</v>
      </c>
      <c r="F525" s="64" t="s">
        <v>10789</v>
      </c>
      <c r="G525" s="51" t="s">
        <v>10790</v>
      </c>
      <c r="H525" s="53" t="s">
        <v>10603</v>
      </c>
      <c r="I525" s="53">
        <v>44</v>
      </c>
      <c r="J525" s="53" t="s">
        <v>10607</v>
      </c>
      <c r="K525" s="88">
        <v>2062.39</v>
      </c>
      <c r="L525" s="88">
        <v>6692.01</v>
      </c>
      <c r="M525" s="55" t="s">
        <v>9807</v>
      </c>
      <c r="N525" s="72" t="s">
        <v>9765</v>
      </c>
      <c r="O525" s="53" t="s">
        <v>9722</v>
      </c>
      <c r="P525" s="56">
        <v>30822</v>
      </c>
      <c r="Q525" s="57" t="s">
        <v>211</v>
      </c>
      <c r="R525" s="57" t="s">
        <v>10626</v>
      </c>
      <c r="S525" s="57">
        <v>43970</v>
      </c>
      <c r="T525">
        <f t="shared" si="24"/>
        <v>38</v>
      </c>
      <c r="U525" t="str">
        <f t="shared" si="25"/>
        <v>34-38</v>
      </c>
      <c r="V525" t="str">
        <f t="shared" si="26"/>
        <v>2.000 a 3.999</v>
      </c>
    </row>
    <row r="526" spans="1:22" ht="15.75" x14ac:dyDescent="0.25">
      <c r="A526" s="58">
        <v>154043</v>
      </c>
      <c r="B526" s="53" t="s">
        <v>9801</v>
      </c>
      <c r="C526" s="59" t="s">
        <v>10598</v>
      </c>
      <c r="D526" s="53" t="s">
        <v>10599</v>
      </c>
      <c r="E526" s="53" t="s">
        <v>10600</v>
      </c>
      <c r="F526" s="64" t="s">
        <v>10791</v>
      </c>
      <c r="G526" s="51" t="s">
        <v>10792</v>
      </c>
      <c r="H526" s="53" t="s">
        <v>10603</v>
      </c>
      <c r="I526" s="53">
        <v>44</v>
      </c>
      <c r="J526" s="53" t="s">
        <v>10613</v>
      </c>
      <c r="K526" s="88">
        <v>2062.39</v>
      </c>
      <c r="L526" s="88">
        <v>5978.96</v>
      </c>
      <c r="M526" s="55" t="s">
        <v>9807</v>
      </c>
      <c r="N526" s="72" t="s">
        <v>9765</v>
      </c>
      <c r="O526" s="53" t="s">
        <v>9722</v>
      </c>
      <c r="P526" s="56">
        <v>30326</v>
      </c>
      <c r="Q526" s="73" t="s">
        <v>225</v>
      </c>
      <c r="R526" s="57" t="s">
        <v>0</v>
      </c>
      <c r="S526" s="57">
        <v>43448</v>
      </c>
      <c r="T526">
        <f t="shared" si="24"/>
        <v>39</v>
      </c>
      <c r="U526" t="str">
        <f t="shared" si="25"/>
        <v>39-43</v>
      </c>
      <c r="V526" t="str">
        <f t="shared" si="26"/>
        <v>2.000 a 3.999</v>
      </c>
    </row>
    <row r="527" spans="1:22" ht="15.75" x14ac:dyDescent="0.25">
      <c r="A527" s="58">
        <v>154043</v>
      </c>
      <c r="B527" s="53" t="s">
        <v>9801</v>
      </c>
      <c r="C527" s="59" t="s">
        <v>10598</v>
      </c>
      <c r="D527" s="53" t="s">
        <v>10599</v>
      </c>
      <c r="E527" s="53" t="s">
        <v>10600</v>
      </c>
      <c r="F527" s="64" t="s">
        <v>10793</v>
      </c>
      <c r="G527" s="51" t="s">
        <v>10794</v>
      </c>
      <c r="H527" s="53" t="s">
        <v>10603</v>
      </c>
      <c r="I527" s="53">
        <v>44</v>
      </c>
      <c r="J527" s="53" t="s">
        <v>10622</v>
      </c>
      <c r="K527" s="88">
        <v>2062.39</v>
      </c>
      <c r="L527" s="88">
        <v>6939.58</v>
      </c>
      <c r="M527" s="55" t="s">
        <v>9807</v>
      </c>
      <c r="N527" s="72" t="s">
        <v>9765</v>
      </c>
      <c r="O527" s="53" t="s">
        <v>9722</v>
      </c>
      <c r="P527" s="56">
        <v>29097</v>
      </c>
      <c r="Q527" s="57" t="s">
        <v>335</v>
      </c>
      <c r="R527" s="57" t="s">
        <v>0</v>
      </c>
      <c r="S527" s="57">
        <v>43784</v>
      </c>
      <c r="T527">
        <f t="shared" si="24"/>
        <v>43</v>
      </c>
      <c r="U527" t="str">
        <f t="shared" si="25"/>
        <v>39-43</v>
      </c>
      <c r="V527" t="str">
        <f t="shared" si="26"/>
        <v>2.000 a 3.999</v>
      </c>
    </row>
    <row r="528" spans="1:22" ht="15.75" x14ac:dyDescent="0.25">
      <c r="A528" s="58">
        <v>154043</v>
      </c>
      <c r="B528" s="53" t="s">
        <v>9801</v>
      </c>
      <c r="C528" s="59" t="s">
        <v>10598</v>
      </c>
      <c r="D528" s="53" t="s">
        <v>10599</v>
      </c>
      <c r="E528" s="53" t="s">
        <v>10600</v>
      </c>
      <c r="F528" s="64" t="s">
        <v>10795</v>
      </c>
      <c r="G528" s="51" t="s">
        <v>10796</v>
      </c>
      <c r="H528" s="53" t="s">
        <v>10603</v>
      </c>
      <c r="I528" s="53">
        <v>44</v>
      </c>
      <c r="J528" s="53" t="s">
        <v>534</v>
      </c>
      <c r="K528" s="88">
        <v>2062.39</v>
      </c>
      <c r="L528" s="88">
        <v>6029.63</v>
      </c>
      <c r="M528" s="55" t="s">
        <v>9807</v>
      </c>
      <c r="N528" s="72" t="s">
        <v>11693</v>
      </c>
      <c r="O528" s="53" t="s">
        <v>9722</v>
      </c>
      <c r="P528" s="56">
        <v>27800</v>
      </c>
      <c r="Q528" s="73" t="s">
        <v>225</v>
      </c>
      <c r="R528" s="57" t="s">
        <v>0</v>
      </c>
      <c r="S528" s="57">
        <v>41682</v>
      </c>
      <c r="T528">
        <f t="shared" si="24"/>
        <v>46</v>
      </c>
      <c r="U528" t="str">
        <f t="shared" si="25"/>
        <v>44-48</v>
      </c>
      <c r="V528" t="str">
        <f t="shared" si="26"/>
        <v>2.000 a 3.999</v>
      </c>
    </row>
    <row r="529" spans="1:22" ht="15.75" x14ac:dyDescent="0.25">
      <c r="A529" s="58">
        <v>154043</v>
      </c>
      <c r="B529" s="53" t="s">
        <v>9801</v>
      </c>
      <c r="C529" s="59" t="s">
        <v>10598</v>
      </c>
      <c r="D529" s="53" t="s">
        <v>10599</v>
      </c>
      <c r="E529" s="53" t="s">
        <v>10600</v>
      </c>
      <c r="F529" s="64" t="s">
        <v>10797</v>
      </c>
      <c r="G529" s="51" t="s">
        <v>10798</v>
      </c>
      <c r="H529" s="53" t="s">
        <v>10603</v>
      </c>
      <c r="I529" s="53">
        <v>44</v>
      </c>
      <c r="J529" s="53" t="s">
        <v>10616</v>
      </c>
      <c r="K529" s="88">
        <v>2062.39</v>
      </c>
      <c r="L529" s="88">
        <v>6480.31</v>
      </c>
      <c r="M529" s="55" t="s">
        <v>9807</v>
      </c>
      <c r="N529" s="72" t="s">
        <v>9765</v>
      </c>
      <c r="O529" s="53" t="s">
        <v>9722</v>
      </c>
      <c r="P529" s="56">
        <v>31656</v>
      </c>
      <c r="Q529" s="73" t="s">
        <v>225</v>
      </c>
      <c r="R529" s="57" t="s">
        <v>0</v>
      </c>
      <c r="S529" s="57">
        <v>44635</v>
      </c>
      <c r="T529">
        <f t="shared" si="24"/>
        <v>36</v>
      </c>
      <c r="U529" t="str">
        <f t="shared" si="25"/>
        <v>34-38</v>
      </c>
      <c r="V529" t="str">
        <f t="shared" si="26"/>
        <v>2.000 a 3.999</v>
      </c>
    </row>
    <row r="530" spans="1:22" ht="15.75" x14ac:dyDescent="0.25">
      <c r="A530" s="58">
        <v>154043</v>
      </c>
      <c r="B530" s="53" t="s">
        <v>9801</v>
      </c>
      <c r="C530" s="59" t="s">
        <v>10598</v>
      </c>
      <c r="D530" s="53" t="s">
        <v>10599</v>
      </c>
      <c r="E530" s="53" t="s">
        <v>10600</v>
      </c>
      <c r="F530" s="64" t="s">
        <v>10799</v>
      </c>
      <c r="G530" s="51" t="s">
        <v>10800</v>
      </c>
      <c r="H530" s="53" t="s">
        <v>10603</v>
      </c>
      <c r="I530" s="53">
        <v>44</v>
      </c>
      <c r="J530" s="53" t="s">
        <v>10622</v>
      </c>
      <c r="K530" s="88">
        <v>2062.39</v>
      </c>
      <c r="L530" s="88">
        <v>6939.58</v>
      </c>
      <c r="M530" s="55" t="s">
        <v>9807</v>
      </c>
      <c r="N530" s="72" t="s">
        <v>9765</v>
      </c>
      <c r="O530" s="53" t="s">
        <v>9722</v>
      </c>
      <c r="P530" s="56">
        <v>33615</v>
      </c>
      <c r="Q530" s="57" t="s">
        <v>211</v>
      </c>
      <c r="R530" s="57" t="s">
        <v>0</v>
      </c>
      <c r="S530" s="57">
        <v>43778</v>
      </c>
      <c r="T530">
        <f t="shared" si="24"/>
        <v>30</v>
      </c>
      <c r="U530" t="str">
        <f t="shared" si="25"/>
        <v>29-33</v>
      </c>
      <c r="V530" t="str">
        <f t="shared" si="26"/>
        <v>2.000 a 3.999</v>
      </c>
    </row>
    <row r="531" spans="1:22" ht="15.75" x14ac:dyDescent="0.25">
      <c r="A531" s="58">
        <v>154043</v>
      </c>
      <c r="B531" s="53" t="s">
        <v>9801</v>
      </c>
      <c r="C531" s="59" t="s">
        <v>10598</v>
      </c>
      <c r="D531" s="53" t="s">
        <v>10599</v>
      </c>
      <c r="E531" s="53" t="s">
        <v>10600</v>
      </c>
      <c r="F531" s="64" t="s">
        <v>10801</v>
      </c>
      <c r="G531" s="51" t="s">
        <v>10802</v>
      </c>
      <c r="H531" s="53" t="s">
        <v>10603</v>
      </c>
      <c r="I531" s="53">
        <v>44</v>
      </c>
      <c r="J531" s="53" t="s">
        <v>10622</v>
      </c>
      <c r="K531" s="88">
        <v>2062.39</v>
      </c>
      <c r="L531" s="88">
        <v>7147.67</v>
      </c>
      <c r="M531" s="55" t="s">
        <v>9807</v>
      </c>
      <c r="N531" s="72" t="s">
        <v>9765</v>
      </c>
      <c r="O531" s="53" t="s">
        <v>9722</v>
      </c>
      <c r="P531" s="56">
        <v>32384</v>
      </c>
      <c r="Q531" s="73" t="s">
        <v>225</v>
      </c>
      <c r="R531" s="57" t="s">
        <v>10623</v>
      </c>
      <c r="S531" s="57">
        <v>41450</v>
      </c>
      <c r="T531">
        <f t="shared" si="24"/>
        <v>34</v>
      </c>
      <c r="U531" t="str">
        <f t="shared" si="25"/>
        <v>34-38</v>
      </c>
      <c r="V531" t="str">
        <f t="shared" si="26"/>
        <v>2.000 a 3.999</v>
      </c>
    </row>
    <row r="532" spans="1:22" ht="15.75" x14ac:dyDescent="0.25">
      <c r="A532" s="58">
        <v>154043</v>
      </c>
      <c r="B532" s="53" t="s">
        <v>9801</v>
      </c>
      <c r="C532" s="59" t="s">
        <v>10598</v>
      </c>
      <c r="D532" s="53" t="s">
        <v>10599</v>
      </c>
      <c r="E532" s="53" t="s">
        <v>10600</v>
      </c>
      <c r="F532" s="64" t="s">
        <v>10803</v>
      </c>
      <c r="G532" s="51" t="s">
        <v>10804</v>
      </c>
      <c r="H532" s="53" t="s">
        <v>10603</v>
      </c>
      <c r="I532" s="53">
        <v>44</v>
      </c>
      <c r="J532" s="53" t="s">
        <v>10607</v>
      </c>
      <c r="K532" s="88">
        <v>2062.39</v>
      </c>
      <c r="L532" s="88">
        <v>7348.31</v>
      </c>
      <c r="M532" s="55" t="s">
        <v>9807</v>
      </c>
      <c r="N532" s="72" t="s">
        <v>9765</v>
      </c>
      <c r="O532" s="53" t="s">
        <v>9722</v>
      </c>
      <c r="P532" s="56">
        <v>32152</v>
      </c>
      <c r="Q532" s="73" t="s">
        <v>225</v>
      </c>
      <c r="R532" s="57" t="s">
        <v>10626</v>
      </c>
      <c r="S532" s="57">
        <v>44395</v>
      </c>
      <c r="T532">
        <f t="shared" si="24"/>
        <v>34</v>
      </c>
      <c r="U532" t="str">
        <f t="shared" si="25"/>
        <v>34-38</v>
      </c>
      <c r="V532" t="str">
        <f t="shared" si="26"/>
        <v>2.000 a 3.999</v>
      </c>
    </row>
    <row r="533" spans="1:22" ht="15.75" x14ac:dyDescent="0.25">
      <c r="A533" s="58">
        <v>154043</v>
      </c>
      <c r="B533" s="53" t="s">
        <v>9801</v>
      </c>
      <c r="C533" s="59" t="s">
        <v>10598</v>
      </c>
      <c r="D533" s="53" t="s">
        <v>10599</v>
      </c>
      <c r="E533" s="53" t="s">
        <v>10600</v>
      </c>
      <c r="F533" s="64" t="s">
        <v>10805</v>
      </c>
      <c r="G533" s="51" t="s">
        <v>10806</v>
      </c>
      <c r="H533" s="53" t="s">
        <v>10603</v>
      </c>
      <c r="I533" s="53">
        <v>44</v>
      </c>
      <c r="J533" s="53" t="s">
        <v>10607</v>
      </c>
      <c r="K533" s="88">
        <v>2062.39</v>
      </c>
      <c r="L533" s="88">
        <v>6692.01</v>
      </c>
      <c r="M533" s="55" t="s">
        <v>9807</v>
      </c>
      <c r="N533" s="72" t="s">
        <v>9765</v>
      </c>
      <c r="O533" s="53" t="s">
        <v>9722</v>
      </c>
      <c r="P533" s="56">
        <v>28404</v>
      </c>
      <c r="Q533" s="73" t="s">
        <v>225</v>
      </c>
      <c r="R533" s="57" t="s">
        <v>10626</v>
      </c>
      <c r="S533" s="57">
        <v>43139</v>
      </c>
      <c r="T533">
        <f t="shared" si="24"/>
        <v>45</v>
      </c>
      <c r="U533" t="str">
        <f t="shared" si="25"/>
        <v>44-48</v>
      </c>
      <c r="V533" t="str">
        <f t="shared" si="26"/>
        <v>2.000 a 3.999</v>
      </c>
    </row>
    <row r="534" spans="1:22" ht="15.75" x14ac:dyDescent="0.25">
      <c r="A534" s="58">
        <v>154043</v>
      </c>
      <c r="B534" s="53" t="s">
        <v>9801</v>
      </c>
      <c r="C534" s="59" t="s">
        <v>10598</v>
      </c>
      <c r="D534" s="53" t="s">
        <v>10599</v>
      </c>
      <c r="E534" s="53" t="s">
        <v>10600</v>
      </c>
      <c r="F534" s="64" t="s">
        <v>10807</v>
      </c>
      <c r="G534" s="51" t="s">
        <v>10808</v>
      </c>
      <c r="H534" s="53" t="s">
        <v>10603</v>
      </c>
      <c r="I534" s="53">
        <v>44</v>
      </c>
      <c r="J534" s="53" t="s">
        <v>534</v>
      </c>
      <c r="K534" s="88">
        <v>2062.39</v>
      </c>
      <c r="L534" s="88">
        <v>5779.19</v>
      </c>
      <c r="M534" s="55" t="s">
        <v>9807</v>
      </c>
      <c r="N534" s="72" t="s">
        <v>9765</v>
      </c>
      <c r="O534" s="53" t="s">
        <v>9722</v>
      </c>
      <c r="P534" s="56">
        <v>31366</v>
      </c>
      <c r="Q534" s="73" t="s">
        <v>225</v>
      </c>
      <c r="R534" s="57" t="s">
        <v>0</v>
      </c>
      <c r="S534" s="57">
        <v>44778</v>
      </c>
      <c r="T534">
        <f t="shared" si="24"/>
        <v>37</v>
      </c>
      <c r="U534" t="str">
        <f t="shared" si="25"/>
        <v>34-38</v>
      </c>
      <c r="V534" t="str">
        <f t="shared" si="26"/>
        <v>2.000 a 3.999</v>
      </c>
    </row>
    <row r="535" spans="1:22" ht="15.75" x14ac:dyDescent="0.25">
      <c r="A535" s="58">
        <v>154043</v>
      </c>
      <c r="B535" s="53" t="s">
        <v>9801</v>
      </c>
      <c r="C535" s="59" t="s">
        <v>10598</v>
      </c>
      <c r="D535" s="53" t="s">
        <v>10599</v>
      </c>
      <c r="E535" s="53" t="s">
        <v>10600</v>
      </c>
      <c r="F535" s="64" t="s">
        <v>10809</v>
      </c>
      <c r="G535" s="51" t="s">
        <v>10810</v>
      </c>
      <c r="H535" s="53" t="s">
        <v>10603</v>
      </c>
      <c r="I535" s="53">
        <v>44</v>
      </c>
      <c r="J535" s="53" t="s">
        <v>10622</v>
      </c>
      <c r="K535" s="88">
        <v>2062.39</v>
      </c>
      <c r="L535" s="88">
        <v>5978.96</v>
      </c>
      <c r="M535" s="55" t="s">
        <v>9807</v>
      </c>
      <c r="N535" s="72" t="s">
        <v>9765</v>
      </c>
      <c r="O535" s="53" t="s">
        <v>9722</v>
      </c>
      <c r="P535" s="56">
        <v>30352</v>
      </c>
      <c r="Q535" s="57" t="s">
        <v>211</v>
      </c>
      <c r="R535" s="57" t="s">
        <v>0</v>
      </c>
      <c r="S535" s="57">
        <v>41730</v>
      </c>
      <c r="T535">
        <f t="shared" si="24"/>
        <v>39</v>
      </c>
      <c r="U535" t="str">
        <f t="shared" si="25"/>
        <v>39-43</v>
      </c>
      <c r="V535" t="str">
        <f t="shared" si="26"/>
        <v>2.000 a 3.999</v>
      </c>
    </row>
    <row r="536" spans="1:22" ht="15.75" x14ac:dyDescent="0.25">
      <c r="A536" s="58">
        <v>154043</v>
      </c>
      <c r="B536" s="53" t="s">
        <v>9801</v>
      </c>
      <c r="C536" s="59" t="s">
        <v>10598</v>
      </c>
      <c r="D536" s="53" t="s">
        <v>10599</v>
      </c>
      <c r="E536" s="53" t="s">
        <v>10600</v>
      </c>
      <c r="F536" s="64" t="s">
        <v>10811</v>
      </c>
      <c r="G536" s="51" t="s">
        <v>10812</v>
      </c>
      <c r="H536" s="53" t="s">
        <v>10603</v>
      </c>
      <c r="I536" s="53">
        <v>44</v>
      </c>
      <c r="J536" s="53" t="s">
        <v>10529</v>
      </c>
      <c r="K536" s="88">
        <v>2062.39</v>
      </c>
      <c r="L536" s="88">
        <v>6939.58</v>
      </c>
      <c r="M536" s="55" t="s">
        <v>9807</v>
      </c>
      <c r="N536" s="72" t="s">
        <v>9765</v>
      </c>
      <c r="O536" s="53" t="s">
        <v>9722</v>
      </c>
      <c r="P536" s="56">
        <v>26927</v>
      </c>
      <c r="Q536" s="73" t="s">
        <v>225</v>
      </c>
      <c r="R536" s="57" t="s">
        <v>0</v>
      </c>
      <c r="S536" s="57">
        <v>43854</v>
      </c>
      <c r="T536">
        <f t="shared" si="24"/>
        <v>49</v>
      </c>
      <c r="U536" t="str">
        <f t="shared" si="25"/>
        <v>49-53</v>
      </c>
      <c r="V536" t="str">
        <f t="shared" si="26"/>
        <v>2.000 a 3.999</v>
      </c>
    </row>
    <row r="537" spans="1:22" ht="15.75" x14ac:dyDescent="0.25">
      <c r="A537" s="58">
        <v>154043</v>
      </c>
      <c r="B537" s="53" t="s">
        <v>9801</v>
      </c>
      <c r="C537" s="59" t="s">
        <v>10598</v>
      </c>
      <c r="D537" s="53" t="s">
        <v>10599</v>
      </c>
      <c r="E537" s="53" t="s">
        <v>10600</v>
      </c>
      <c r="F537" s="64" t="s">
        <v>10813</v>
      </c>
      <c r="G537" s="51" t="s">
        <v>10814</v>
      </c>
      <c r="H537" s="53" t="s">
        <v>10603</v>
      </c>
      <c r="I537" s="53">
        <v>44</v>
      </c>
      <c r="J537" s="53" t="s">
        <v>10616</v>
      </c>
      <c r="K537" s="88">
        <v>2062.39</v>
      </c>
      <c r="L537" s="88">
        <v>6692.01</v>
      </c>
      <c r="M537" s="55" t="s">
        <v>9807</v>
      </c>
      <c r="N537" s="72" t="s">
        <v>9766</v>
      </c>
      <c r="O537" s="53" t="s">
        <v>9722</v>
      </c>
      <c r="P537" s="56">
        <v>34700</v>
      </c>
      <c r="Q537" s="57" t="s">
        <v>335</v>
      </c>
      <c r="R537" s="57" t="s">
        <v>0</v>
      </c>
      <c r="S537" s="57">
        <v>43013</v>
      </c>
      <c r="T537">
        <f t="shared" si="24"/>
        <v>27</v>
      </c>
      <c r="U537" t="str">
        <f t="shared" si="25"/>
        <v>24-28</v>
      </c>
      <c r="V537" t="str">
        <f t="shared" si="26"/>
        <v>2.000 a 3.999</v>
      </c>
    </row>
    <row r="538" spans="1:22" ht="15.75" x14ac:dyDescent="0.25">
      <c r="A538" s="58">
        <v>154043</v>
      </c>
      <c r="B538" s="53" t="s">
        <v>9801</v>
      </c>
      <c r="C538" s="59" t="s">
        <v>10598</v>
      </c>
      <c r="D538" s="53" t="s">
        <v>10599</v>
      </c>
      <c r="E538" s="53" t="s">
        <v>10600</v>
      </c>
      <c r="F538" s="64" t="s">
        <v>10815</v>
      </c>
      <c r="G538" s="51" t="s">
        <v>10816</v>
      </c>
      <c r="H538" s="53" t="s">
        <v>10603</v>
      </c>
      <c r="I538" s="53">
        <v>44</v>
      </c>
      <c r="J538" s="53" t="s">
        <v>10622</v>
      </c>
      <c r="K538" s="88">
        <v>2062.39</v>
      </c>
      <c r="L538" s="88">
        <v>6692.01</v>
      </c>
      <c r="M538" s="55" t="s">
        <v>9807</v>
      </c>
      <c r="N538" s="72" t="s">
        <v>9765</v>
      </c>
      <c r="O538" s="53" t="s">
        <v>9722</v>
      </c>
      <c r="P538" s="56">
        <v>32594</v>
      </c>
      <c r="Q538" s="57" t="s">
        <v>211</v>
      </c>
      <c r="R538" s="57" t="s">
        <v>0</v>
      </c>
      <c r="S538" s="57">
        <v>44601</v>
      </c>
      <c r="T538">
        <f t="shared" si="24"/>
        <v>33</v>
      </c>
      <c r="U538" t="str">
        <f t="shared" si="25"/>
        <v>29-33</v>
      </c>
      <c r="V538" t="str">
        <f t="shared" si="26"/>
        <v>2.000 a 3.999</v>
      </c>
    </row>
    <row r="539" spans="1:22" ht="15.75" x14ac:dyDescent="0.25">
      <c r="A539" s="58">
        <v>154043</v>
      </c>
      <c r="B539" s="53" t="s">
        <v>9801</v>
      </c>
      <c r="C539" s="59" t="s">
        <v>10598</v>
      </c>
      <c r="D539" s="53" t="s">
        <v>10599</v>
      </c>
      <c r="E539" s="53" t="s">
        <v>10600</v>
      </c>
      <c r="F539" s="64" t="s">
        <v>10817</v>
      </c>
      <c r="G539" s="51" t="s">
        <v>10818</v>
      </c>
      <c r="H539" s="53" t="s">
        <v>10603</v>
      </c>
      <c r="I539" s="53">
        <v>44</v>
      </c>
      <c r="J539" s="53" t="s">
        <v>10529</v>
      </c>
      <c r="K539" s="88">
        <v>2062.39</v>
      </c>
      <c r="L539" s="88">
        <v>5978.96</v>
      </c>
      <c r="M539" s="55" t="s">
        <v>9807</v>
      </c>
      <c r="N539" s="72" t="s">
        <v>9765</v>
      </c>
      <c r="O539" s="53" t="s">
        <v>9722</v>
      </c>
      <c r="P539" s="56">
        <v>26280</v>
      </c>
      <c r="Q539" s="57" t="s">
        <v>211</v>
      </c>
      <c r="R539" s="57" t="s">
        <v>0</v>
      </c>
      <c r="S539" s="57">
        <v>41730</v>
      </c>
      <c r="T539">
        <f t="shared" si="24"/>
        <v>51</v>
      </c>
      <c r="U539" t="str">
        <f t="shared" si="25"/>
        <v>49-53</v>
      </c>
      <c r="V539" t="str">
        <f t="shared" si="26"/>
        <v>2.000 a 3.999</v>
      </c>
    </row>
    <row r="540" spans="1:22" ht="15.75" x14ac:dyDescent="0.25">
      <c r="A540" s="58">
        <v>154043</v>
      </c>
      <c r="B540" s="53" t="s">
        <v>9801</v>
      </c>
      <c r="C540" s="59" t="s">
        <v>10598</v>
      </c>
      <c r="D540" s="53" t="s">
        <v>10599</v>
      </c>
      <c r="E540" s="53" t="s">
        <v>10600</v>
      </c>
      <c r="F540" s="64" t="s">
        <v>10819</v>
      </c>
      <c r="G540" s="51" t="s">
        <v>10820</v>
      </c>
      <c r="H540" s="53" t="s">
        <v>10603</v>
      </c>
      <c r="I540" s="53">
        <v>44</v>
      </c>
      <c r="J540" s="53" t="s">
        <v>10607</v>
      </c>
      <c r="K540" s="88">
        <v>2062.39</v>
      </c>
      <c r="L540" s="88">
        <v>6372.42</v>
      </c>
      <c r="M540" s="55" t="s">
        <v>9807</v>
      </c>
      <c r="N540" s="72" t="s">
        <v>9765</v>
      </c>
      <c r="O540" s="53" t="s">
        <v>9722</v>
      </c>
      <c r="P540" s="56">
        <v>32282</v>
      </c>
      <c r="Q540" s="57" t="s">
        <v>211</v>
      </c>
      <c r="R540" s="57" t="s">
        <v>0</v>
      </c>
      <c r="S540" s="57">
        <v>44845</v>
      </c>
      <c r="T540">
        <f t="shared" si="24"/>
        <v>34</v>
      </c>
      <c r="U540" t="str">
        <f t="shared" si="25"/>
        <v>34-38</v>
      </c>
      <c r="V540" t="str">
        <f t="shared" si="26"/>
        <v>2.000 a 3.999</v>
      </c>
    </row>
    <row r="541" spans="1:22" ht="15.75" x14ac:dyDescent="0.25">
      <c r="A541" s="58">
        <v>154043</v>
      </c>
      <c r="B541" s="53" t="s">
        <v>9801</v>
      </c>
      <c r="C541" s="59" t="s">
        <v>10598</v>
      </c>
      <c r="D541" s="53" t="s">
        <v>10599</v>
      </c>
      <c r="E541" s="53" t="s">
        <v>10600</v>
      </c>
      <c r="F541" s="64" t="s">
        <v>10821</v>
      </c>
      <c r="G541" s="51" t="s">
        <v>10822</v>
      </c>
      <c r="H541" s="53" t="s">
        <v>10603</v>
      </c>
      <c r="I541" s="53">
        <v>44</v>
      </c>
      <c r="J541" s="53" t="s">
        <v>10604</v>
      </c>
      <c r="K541" s="88">
        <v>1503.9</v>
      </c>
      <c r="L541" s="88">
        <v>6094.23</v>
      </c>
      <c r="M541" s="55" t="s">
        <v>9807</v>
      </c>
      <c r="N541" s="72" t="s">
        <v>9765</v>
      </c>
      <c r="O541" s="53" t="s">
        <v>9722</v>
      </c>
      <c r="P541" s="56">
        <v>29014</v>
      </c>
      <c r="Q541" s="57" t="s">
        <v>211</v>
      </c>
      <c r="R541" s="57" t="s">
        <v>0</v>
      </c>
      <c r="S541" s="57">
        <v>43012</v>
      </c>
      <c r="T541">
        <f t="shared" si="24"/>
        <v>43</v>
      </c>
      <c r="U541" t="str">
        <f t="shared" si="25"/>
        <v>39-43</v>
      </c>
      <c r="V541" t="str">
        <f t="shared" si="26"/>
        <v>até 1.999</v>
      </c>
    </row>
    <row r="542" spans="1:22" ht="15.75" x14ac:dyDescent="0.25">
      <c r="A542" s="58">
        <v>154043</v>
      </c>
      <c r="B542" s="53" t="s">
        <v>9801</v>
      </c>
      <c r="C542" s="59" t="s">
        <v>10598</v>
      </c>
      <c r="D542" s="53" t="s">
        <v>10599</v>
      </c>
      <c r="E542" s="53" t="s">
        <v>10600</v>
      </c>
      <c r="F542" s="64" t="s">
        <v>10823</v>
      </c>
      <c r="G542" s="51" t="s">
        <v>10824</v>
      </c>
      <c r="H542" s="53" t="s">
        <v>10603</v>
      </c>
      <c r="I542" s="53">
        <v>44</v>
      </c>
      <c r="J542" s="53" t="s">
        <v>10613</v>
      </c>
      <c r="K542" s="88">
        <v>2062.39</v>
      </c>
      <c r="L542" s="88">
        <v>5978.96</v>
      </c>
      <c r="M542" s="55" t="s">
        <v>9807</v>
      </c>
      <c r="N542" s="72" t="s">
        <v>9765</v>
      </c>
      <c r="O542" s="53" t="s">
        <v>9722</v>
      </c>
      <c r="P542" s="56">
        <v>29306</v>
      </c>
      <c r="Q542" s="73" t="s">
        <v>225</v>
      </c>
      <c r="R542" s="57" t="s">
        <v>0</v>
      </c>
      <c r="S542" s="57">
        <v>41730</v>
      </c>
      <c r="T542">
        <f t="shared" si="24"/>
        <v>42</v>
      </c>
      <c r="U542" t="str">
        <f t="shared" si="25"/>
        <v>39-43</v>
      </c>
      <c r="V542" t="str">
        <f t="shared" si="26"/>
        <v>2.000 a 3.999</v>
      </c>
    </row>
    <row r="543" spans="1:22" ht="15.75" x14ac:dyDescent="0.25">
      <c r="A543" s="58">
        <v>154043</v>
      </c>
      <c r="B543" s="53" t="s">
        <v>9801</v>
      </c>
      <c r="C543" s="59" t="s">
        <v>10598</v>
      </c>
      <c r="D543" s="53" t="s">
        <v>10599</v>
      </c>
      <c r="E543" s="53" t="s">
        <v>10600</v>
      </c>
      <c r="F543" s="64" t="s">
        <v>10825</v>
      </c>
      <c r="G543" s="51" t="s">
        <v>10826</v>
      </c>
      <c r="H543" s="53" t="s">
        <v>10603</v>
      </c>
      <c r="I543" s="53">
        <v>44</v>
      </c>
      <c r="J543" s="53" t="s">
        <v>10622</v>
      </c>
      <c r="K543" s="88">
        <v>2062.39</v>
      </c>
      <c r="L543" s="88">
        <v>5978.96</v>
      </c>
      <c r="M543" s="55" t="s">
        <v>9807</v>
      </c>
      <c r="N543" s="72" t="s">
        <v>9765</v>
      </c>
      <c r="O543" s="53" t="s">
        <v>9722</v>
      </c>
      <c r="P543" s="56">
        <v>31724</v>
      </c>
      <c r="Q543" s="57" t="s">
        <v>211</v>
      </c>
      <c r="R543" s="57" t="s">
        <v>0</v>
      </c>
      <c r="S543" s="57">
        <v>42290</v>
      </c>
      <c r="T543">
        <f t="shared" si="24"/>
        <v>36</v>
      </c>
      <c r="U543" t="str">
        <f t="shared" si="25"/>
        <v>34-38</v>
      </c>
      <c r="V543" t="str">
        <f t="shared" si="26"/>
        <v>2.000 a 3.999</v>
      </c>
    </row>
    <row r="544" spans="1:22" ht="15.75" x14ac:dyDescent="0.25">
      <c r="A544" s="58">
        <v>154043</v>
      </c>
      <c r="B544" s="53" t="s">
        <v>9801</v>
      </c>
      <c r="C544" s="59" t="s">
        <v>10598</v>
      </c>
      <c r="D544" s="53" t="s">
        <v>10599</v>
      </c>
      <c r="E544" s="53" t="s">
        <v>10600</v>
      </c>
      <c r="F544" s="64" t="s">
        <v>10827</v>
      </c>
      <c r="G544" s="51" t="s">
        <v>10828</v>
      </c>
      <c r="H544" s="53" t="s">
        <v>10603</v>
      </c>
      <c r="I544" s="53">
        <v>44</v>
      </c>
      <c r="J544" s="53" t="s">
        <v>10529</v>
      </c>
      <c r="K544" s="88">
        <v>2062.39</v>
      </c>
      <c r="L544" s="88">
        <v>5978.96</v>
      </c>
      <c r="M544" s="55" t="s">
        <v>9807</v>
      </c>
      <c r="N544" s="72" t="s">
        <v>9765</v>
      </c>
      <c r="O544" s="53" t="s">
        <v>9722</v>
      </c>
      <c r="P544" s="56">
        <v>27473</v>
      </c>
      <c r="Q544" s="57" t="s">
        <v>211</v>
      </c>
      <c r="R544" s="57" t="s">
        <v>0</v>
      </c>
      <c r="S544" s="57">
        <v>44354</v>
      </c>
      <c r="T544">
        <f t="shared" si="24"/>
        <v>47</v>
      </c>
      <c r="U544" t="str">
        <f t="shared" si="25"/>
        <v>44-48</v>
      </c>
      <c r="V544" t="str">
        <f t="shared" si="26"/>
        <v>2.000 a 3.999</v>
      </c>
    </row>
    <row r="545" spans="1:22" ht="15.75" x14ac:dyDescent="0.25">
      <c r="A545" s="58">
        <v>154043</v>
      </c>
      <c r="B545" s="53" t="s">
        <v>9801</v>
      </c>
      <c r="C545" s="59" t="s">
        <v>10598</v>
      </c>
      <c r="D545" s="53" t="s">
        <v>10599</v>
      </c>
      <c r="E545" s="53" t="s">
        <v>10600</v>
      </c>
      <c r="F545" s="64" t="s">
        <v>10829</v>
      </c>
      <c r="G545" s="51" t="s">
        <v>10830</v>
      </c>
      <c r="H545" s="53" t="s">
        <v>10603</v>
      </c>
      <c r="I545" s="53">
        <v>44</v>
      </c>
      <c r="J545" s="53" t="s">
        <v>10613</v>
      </c>
      <c r="K545" s="88">
        <v>2062.39</v>
      </c>
      <c r="L545" s="88">
        <v>5978.96</v>
      </c>
      <c r="M545" s="55" t="s">
        <v>9807</v>
      </c>
      <c r="N545" s="72" t="s">
        <v>9765</v>
      </c>
      <c r="O545" s="53" t="s">
        <v>9722</v>
      </c>
      <c r="P545" s="56">
        <v>26862</v>
      </c>
      <c r="Q545" s="57" t="s">
        <v>211</v>
      </c>
      <c r="R545" s="57" t="s">
        <v>0</v>
      </c>
      <c r="S545" s="57">
        <v>41730</v>
      </c>
      <c r="T545">
        <f t="shared" si="24"/>
        <v>49</v>
      </c>
      <c r="U545" t="str">
        <f t="shared" si="25"/>
        <v>49-53</v>
      </c>
      <c r="V545" t="str">
        <f t="shared" si="26"/>
        <v>2.000 a 3.999</v>
      </c>
    </row>
    <row r="546" spans="1:22" ht="15.75" x14ac:dyDescent="0.25">
      <c r="A546" s="58">
        <v>154043</v>
      </c>
      <c r="B546" s="53" t="s">
        <v>9801</v>
      </c>
      <c r="C546" s="59" t="s">
        <v>10598</v>
      </c>
      <c r="D546" s="53" t="s">
        <v>10599</v>
      </c>
      <c r="E546" s="53" t="s">
        <v>10600</v>
      </c>
      <c r="F546" s="64" t="s">
        <v>10831</v>
      </c>
      <c r="G546" s="51" t="s">
        <v>10832</v>
      </c>
      <c r="H546" s="53" t="s">
        <v>10603</v>
      </c>
      <c r="I546" s="53">
        <v>44</v>
      </c>
      <c r="J546" s="53" t="s">
        <v>10604</v>
      </c>
      <c r="K546" s="88">
        <v>2062.39</v>
      </c>
      <c r="L546" s="88">
        <v>7075.65</v>
      </c>
      <c r="M546" s="55" t="s">
        <v>9807</v>
      </c>
      <c r="N546" s="72" t="s">
        <v>9765</v>
      </c>
      <c r="O546" s="53" t="s">
        <v>9722</v>
      </c>
      <c r="P546" s="56">
        <v>26012</v>
      </c>
      <c r="Q546" s="57" t="s">
        <v>211</v>
      </c>
      <c r="R546" s="57" t="s">
        <v>0</v>
      </c>
      <c r="S546" s="57">
        <v>40787</v>
      </c>
      <c r="T546">
        <f t="shared" si="24"/>
        <v>51</v>
      </c>
      <c r="U546" t="str">
        <f t="shared" si="25"/>
        <v>49-53</v>
      </c>
      <c r="V546" t="str">
        <f t="shared" si="26"/>
        <v>2.000 a 3.999</v>
      </c>
    </row>
    <row r="547" spans="1:22" ht="15.75" x14ac:dyDescent="0.25">
      <c r="A547" s="58">
        <v>154043</v>
      </c>
      <c r="B547" s="53" t="s">
        <v>9801</v>
      </c>
      <c r="C547" s="59" t="s">
        <v>10598</v>
      </c>
      <c r="D547" s="53" t="s">
        <v>10599</v>
      </c>
      <c r="E547" s="53" t="s">
        <v>10600</v>
      </c>
      <c r="F547" s="64" t="s">
        <v>10833</v>
      </c>
      <c r="G547" s="51" t="s">
        <v>10834</v>
      </c>
      <c r="H547" s="53" t="s">
        <v>10603</v>
      </c>
      <c r="I547" s="53">
        <v>44</v>
      </c>
      <c r="J547" s="53" t="s">
        <v>10529</v>
      </c>
      <c r="K547" s="88">
        <v>2062.39</v>
      </c>
      <c r="L547" s="88">
        <v>5978.96</v>
      </c>
      <c r="M547" s="55" t="s">
        <v>9807</v>
      </c>
      <c r="N547" s="72" t="s">
        <v>9765</v>
      </c>
      <c r="O547" s="53" t="s">
        <v>9722</v>
      </c>
      <c r="P547" s="56">
        <v>29734</v>
      </c>
      <c r="Q547" s="73" t="s">
        <v>225</v>
      </c>
      <c r="R547" s="57" t="s">
        <v>0</v>
      </c>
      <c r="S547" s="57">
        <v>44873</v>
      </c>
      <c r="T547">
        <f t="shared" si="24"/>
        <v>41</v>
      </c>
      <c r="U547" t="str">
        <f t="shared" si="25"/>
        <v>39-43</v>
      </c>
      <c r="V547" t="str">
        <f t="shared" si="26"/>
        <v>2.000 a 3.999</v>
      </c>
    </row>
    <row r="548" spans="1:22" ht="15.75" x14ac:dyDescent="0.25">
      <c r="A548" s="58">
        <v>154043</v>
      </c>
      <c r="B548" s="53" t="s">
        <v>9801</v>
      </c>
      <c r="C548" s="59" t="s">
        <v>10598</v>
      </c>
      <c r="D548" s="53" t="s">
        <v>10599</v>
      </c>
      <c r="E548" s="53" t="s">
        <v>10600</v>
      </c>
      <c r="F548" s="64" t="s">
        <v>10835</v>
      </c>
      <c r="G548" s="51" t="s">
        <v>10836</v>
      </c>
      <c r="H548" s="53" t="s">
        <v>10603</v>
      </c>
      <c r="I548" s="53">
        <v>44</v>
      </c>
      <c r="J548" s="53" t="s">
        <v>10622</v>
      </c>
      <c r="K548" s="88">
        <v>2062.39</v>
      </c>
      <c r="L548" s="88">
        <v>6287.21</v>
      </c>
      <c r="M548" s="55" t="s">
        <v>9807</v>
      </c>
      <c r="N548" s="72" t="s">
        <v>9765</v>
      </c>
      <c r="O548" s="53" t="s">
        <v>9721</v>
      </c>
      <c r="P548" s="56">
        <v>29813</v>
      </c>
      <c r="Q548" s="73" t="s">
        <v>225</v>
      </c>
      <c r="R548" s="57" t="s">
        <v>0</v>
      </c>
      <c r="S548" s="57">
        <v>44844</v>
      </c>
      <c r="T548">
        <f t="shared" si="24"/>
        <v>41</v>
      </c>
      <c r="U548" t="str">
        <f t="shared" si="25"/>
        <v>39-43</v>
      </c>
      <c r="V548" t="str">
        <f t="shared" si="26"/>
        <v>2.000 a 3.999</v>
      </c>
    </row>
    <row r="549" spans="1:22" ht="15.75" x14ac:dyDescent="0.25">
      <c r="A549" s="58">
        <v>154043</v>
      </c>
      <c r="B549" s="53" t="s">
        <v>9801</v>
      </c>
      <c r="C549" s="59" t="s">
        <v>10598</v>
      </c>
      <c r="D549" s="53" t="s">
        <v>10599</v>
      </c>
      <c r="E549" s="53" t="s">
        <v>10600</v>
      </c>
      <c r="F549" s="64" t="s">
        <v>10837</v>
      </c>
      <c r="G549" s="51" t="s">
        <v>10838</v>
      </c>
      <c r="H549" s="53" t="s">
        <v>10603</v>
      </c>
      <c r="I549" s="53">
        <v>44</v>
      </c>
      <c r="J549" s="53" t="s">
        <v>10529</v>
      </c>
      <c r="K549" s="88">
        <v>2062.39</v>
      </c>
      <c r="L549" s="88">
        <v>6939.58</v>
      </c>
      <c r="M549" s="55" t="s">
        <v>9807</v>
      </c>
      <c r="N549" s="72" t="s">
        <v>9765</v>
      </c>
      <c r="O549" s="53" t="s">
        <v>9722</v>
      </c>
      <c r="P549" s="56">
        <v>25468</v>
      </c>
      <c r="Q549" s="73" t="s">
        <v>225</v>
      </c>
      <c r="R549" s="57" t="s">
        <v>0</v>
      </c>
      <c r="S549" s="57">
        <v>43892</v>
      </c>
      <c r="T549">
        <f t="shared" si="24"/>
        <v>53</v>
      </c>
      <c r="U549" t="str">
        <f t="shared" si="25"/>
        <v>49-53</v>
      </c>
      <c r="V549" t="str">
        <f t="shared" si="26"/>
        <v>2.000 a 3.999</v>
      </c>
    </row>
    <row r="550" spans="1:22" ht="15.75" x14ac:dyDescent="0.25">
      <c r="A550" s="58">
        <v>154043</v>
      </c>
      <c r="B550" s="53" t="s">
        <v>9801</v>
      </c>
      <c r="C550" s="59" t="s">
        <v>10598</v>
      </c>
      <c r="D550" s="53" t="s">
        <v>10599</v>
      </c>
      <c r="E550" s="53" t="s">
        <v>10600</v>
      </c>
      <c r="F550" s="64" t="s">
        <v>10839</v>
      </c>
      <c r="G550" s="51" t="s">
        <v>10840</v>
      </c>
      <c r="H550" s="53" t="s">
        <v>10603</v>
      </c>
      <c r="I550" s="53">
        <v>44</v>
      </c>
      <c r="J550" s="53" t="s">
        <v>10622</v>
      </c>
      <c r="K550" s="88">
        <v>2062.39</v>
      </c>
      <c r="L550" s="88">
        <v>6939.58</v>
      </c>
      <c r="M550" s="55" t="s">
        <v>9807</v>
      </c>
      <c r="N550" s="72" t="s">
        <v>9765</v>
      </c>
      <c r="O550" s="53" t="s">
        <v>9722</v>
      </c>
      <c r="P550" s="56">
        <v>32986</v>
      </c>
      <c r="Q550" s="57" t="s">
        <v>211</v>
      </c>
      <c r="R550" s="57" t="s">
        <v>10626</v>
      </c>
      <c r="S550" s="57">
        <v>44547</v>
      </c>
      <c r="T550">
        <f t="shared" si="24"/>
        <v>32</v>
      </c>
      <c r="U550" t="str">
        <f t="shared" si="25"/>
        <v>29-33</v>
      </c>
      <c r="V550" t="str">
        <f t="shared" si="26"/>
        <v>2.000 a 3.999</v>
      </c>
    </row>
    <row r="551" spans="1:22" ht="15.75" x14ac:dyDescent="0.25">
      <c r="A551" s="58">
        <v>154043</v>
      </c>
      <c r="B551" s="53" t="s">
        <v>9801</v>
      </c>
      <c r="C551" s="59" t="s">
        <v>10598</v>
      </c>
      <c r="D551" s="53" t="s">
        <v>10599</v>
      </c>
      <c r="E551" s="53" t="s">
        <v>10600</v>
      </c>
      <c r="F551" s="64" t="s">
        <v>10841</v>
      </c>
      <c r="G551" s="51" t="s">
        <v>10842</v>
      </c>
      <c r="H551" s="53" t="s">
        <v>10603</v>
      </c>
      <c r="I551" s="53">
        <v>44</v>
      </c>
      <c r="J551" s="53" t="s">
        <v>10529</v>
      </c>
      <c r="K551" s="88">
        <v>2062.39</v>
      </c>
      <c r="L551" s="88">
        <v>7147.67</v>
      </c>
      <c r="M551" s="55" t="s">
        <v>9807</v>
      </c>
      <c r="N551" s="72" t="s">
        <v>9766</v>
      </c>
      <c r="O551" s="53" t="s">
        <v>9722</v>
      </c>
      <c r="P551" s="56">
        <v>28120</v>
      </c>
      <c r="Q551" s="57" t="s">
        <v>211</v>
      </c>
      <c r="R551" s="57" t="s">
        <v>10623</v>
      </c>
      <c r="S551" s="57">
        <v>41730</v>
      </c>
      <c r="T551">
        <f t="shared" si="24"/>
        <v>46</v>
      </c>
      <c r="U551" t="str">
        <f t="shared" si="25"/>
        <v>44-48</v>
      </c>
      <c r="V551" t="str">
        <f t="shared" si="26"/>
        <v>2.000 a 3.999</v>
      </c>
    </row>
    <row r="552" spans="1:22" ht="15.75" x14ac:dyDescent="0.25">
      <c r="A552" s="58">
        <v>154043</v>
      </c>
      <c r="B552" s="53" t="s">
        <v>9801</v>
      </c>
      <c r="C552" s="59" t="s">
        <v>10598</v>
      </c>
      <c r="D552" s="53" t="s">
        <v>10599</v>
      </c>
      <c r="E552" s="53" t="s">
        <v>10600</v>
      </c>
      <c r="F552" s="64" t="s">
        <v>10843</v>
      </c>
      <c r="G552" s="51" t="s">
        <v>10844</v>
      </c>
      <c r="H552" s="53" t="s">
        <v>10603</v>
      </c>
      <c r="I552" s="53">
        <v>44</v>
      </c>
      <c r="J552" s="53" t="s">
        <v>10604</v>
      </c>
      <c r="K552" s="88">
        <v>2062.39</v>
      </c>
      <c r="L552" s="88">
        <v>7075.65</v>
      </c>
      <c r="M552" s="55" t="s">
        <v>9807</v>
      </c>
      <c r="N552" s="72" t="s">
        <v>9765</v>
      </c>
      <c r="O552" s="51" t="s">
        <v>9722</v>
      </c>
      <c r="P552" s="56">
        <v>27978</v>
      </c>
      <c r="Q552" s="57" t="s">
        <v>335</v>
      </c>
      <c r="R552" s="57" t="s">
        <v>0</v>
      </c>
      <c r="S552" s="57">
        <v>41730</v>
      </c>
      <c r="T552">
        <f t="shared" si="24"/>
        <v>46</v>
      </c>
      <c r="U552" t="str">
        <f t="shared" si="25"/>
        <v>44-48</v>
      </c>
      <c r="V552" t="str">
        <f t="shared" si="26"/>
        <v>2.000 a 3.999</v>
      </c>
    </row>
    <row r="553" spans="1:22" ht="15.75" x14ac:dyDescent="0.25">
      <c r="A553" s="58">
        <v>154043</v>
      </c>
      <c r="B553" s="53" t="s">
        <v>9801</v>
      </c>
      <c r="C553" s="59" t="s">
        <v>10598</v>
      </c>
      <c r="D553" s="53" t="s">
        <v>10599</v>
      </c>
      <c r="E553" s="53" t="s">
        <v>10600</v>
      </c>
      <c r="F553" s="64" t="s">
        <v>10845</v>
      </c>
      <c r="G553" s="51" t="s">
        <v>10846</v>
      </c>
      <c r="H553" s="53" t="s">
        <v>10603</v>
      </c>
      <c r="I553" s="53">
        <v>44</v>
      </c>
      <c r="J553" s="53" t="s">
        <v>10607</v>
      </c>
      <c r="K553" s="88">
        <v>2062.39</v>
      </c>
      <c r="L553" s="88">
        <v>6287.21</v>
      </c>
      <c r="M553" s="55" t="s">
        <v>9807</v>
      </c>
      <c r="N553" s="72" t="s">
        <v>9765</v>
      </c>
      <c r="O553" s="53" t="s">
        <v>9721</v>
      </c>
      <c r="P553" s="56">
        <v>28060</v>
      </c>
      <c r="Q553" s="57" t="s">
        <v>211</v>
      </c>
      <c r="R553" s="57" t="s">
        <v>0</v>
      </c>
      <c r="S553" s="57">
        <v>41730</v>
      </c>
      <c r="T553">
        <f t="shared" si="24"/>
        <v>46</v>
      </c>
      <c r="U553" t="str">
        <f t="shared" si="25"/>
        <v>44-48</v>
      </c>
      <c r="V553" t="str">
        <f t="shared" si="26"/>
        <v>2.000 a 3.999</v>
      </c>
    </row>
    <row r="554" spans="1:22" ht="15.75" x14ac:dyDescent="0.25">
      <c r="A554" s="58">
        <v>154043</v>
      </c>
      <c r="B554" s="53" t="s">
        <v>9801</v>
      </c>
      <c r="C554" s="59" t="s">
        <v>10598</v>
      </c>
      <c r="D554" s="53" t="s">
        <v>10599</v>
      </c>
      <c r="E554" s="53" t="s">
        <v>10600</v>
      </c>
      <c r="F554" s="64" t="s">
        <v>10847</v>
      </c>
      <c r="G554" s="51" t="s">
        <v>10848</v>
      </c>
      <c r="H554" s="53" t="s">
        <v>10603</v>
      </c>
      <c r="I554" s="53">
        <v>44</v>
      </c>
      <c r="J554" s="53" t="s">
        <v>10604</v>
      </c>
      <c r="K554" s="88">
        <v>2062.39</v>
      </c>
      <c r="L554" s="88">
        <v>7075.65</v>
      </c>
      <c r="M554" s="55" t="s">
        <v>9807</v>
      </c>
      <c r="N554" s="72" t="s">
        <v>9765</v>
      </c>
      <c r="O554" s="53" t="s">
        <v>9722</v>
      </c>
      <c r="P554" s="56">
        <v>29422</v>
      </c>
      <c r="Q554" s="73" t="s">
        <v>225</v>
      </c>
      <c r="R554" s="57" t="s">
        <v>0</v>
      </c>
      <c r="S554" s="57">
        <v>41730</v>
      </c>
      <c r="T554">
        <f t="shared" si="24"/>
        <v>42</v>
      </c>
      <c r="U554" t="str">
        <f t="shared" si="25"/>
        <v>39-43</v>
      </c>
      <c r="V554" t="str">
        <f t="shared" si="26"/>
        <v>2.000 a 3.999</v>
      </c>
    </row>
    <row r="555" spans="1:22" ht="15.75" x14ac:dyDescent="0.25">
      <c r="A555" s="58">
        <v>154043</v>
      </c>
      <c r="B555" s="53" t="s">
        <v>9801</v>
      </c>
      <c r="C555" s="59" t="s">
        <v>10598</v>
      </c>
      <c r="D555" s="53" t="s">
        <v>10599</v>
      </c>
      <c r="E555" s="53" t="s">
        <v>10600</v>
      </c>
      <c r="F555" s="64" t="s">
        <v>10849</v>
      </c>
      <c r="G555" s="51" t="s">
        <v>10850</v>
      </c>
      <c r="H555" s="53" t="s">
        <v>10603</v>
      </c>
      <c r="I555" s="53">
        <v>44</v>
      </c>
      <c r="J555" s="53" t="s">
        <v>10616</v>
      </c>
      <c r="K555" s="88">
        <v>2062.39</v>
      </c>
      <c r="L555" s="88">
        <v>5731.39</v>
      </c>
      <c r="M555" s="55" t="s">
        <v>9807</v>
      </c>
      <c r="N555" s="72" t="s">
        <v>9765</v>
      </c>
      <c r="O555" s="53" t="s">
        <v>9721</v>
      </c>
      <c r="P555" s="56">
        <v>32346</v>
      </c>
      <c r="Q555" s="57" t="s">
        <v>211</v>
      </c>
      <c r="R555" s="57" t="s">
        <v>0</v>
      </c>
      <c r="S555" s="57">
        <v>41730</v>
      </c>
      <c r="T555">
        <f t="shared" si="24"/>
        <v>34</v>
      </c>
      <c r="U555" t="str">
        <f t="shared" si="25"/>
        <v>34-38</v>
      </c>
      <c r="V555" t="str">
        <f t="shared" si="26"/>
        <v>2.000 a 3.999</v>
      </c>
    </row>
    <row r="556" spans="1:22" ht="15.75" x14ac:dyDescent="0.25">
      <c r="A556" s="58">
        <v>154043</v>
      </c>
      <c r="B556" s="53" t="s">
        <v>9801</v>
      </c>
      <c r="C556" s="59" t="s">
        <v>10598</v>
      </c>
      <c r="D556" s="53" t="s">
        <v>10599</v>
      </c>
      <c r="E556" s="53" t="s">
        <v>10600</v>
      </c>
      <c r="F556" s="64" t="s">
        <v>10851</v>
      </c>
      <c r="G556" s="51" t="s">
        <v>10852</v>
      </c>
      <c r="H556" s="53" t="s">
        <v>10603</v>
      </c>
      <c r="I556" s="53">
        <v>44</v>
      </c>
      <c r="J556" s="53" t="s">
        <v>534</v>
      </c>
      <c r="K556" s="88">
        <v>2062.39</v>
      </c>
      <c r="L556" s="88">
        <v>6165.25</v>
      </c>
      <c r="M556" s="55" t="s">
        <v>9807</v>
      </c>
      <c r="N556" s="72" t="s">
        <v>9765</v>
      </c>
      <c r="O556" s="53" t="s">
        <v>9722</v>
      </c>
      <c r="P556" s="56">
        <v>29878</v>
      </c>
      <c r="Q556" s="57" t="s">
        <v>335</v>
      </c>
      <c r="R556" s="57" t="s">
        <v>10623</v>
      </c>
      <c r="S556" s="57">
        <v>43013</v>
      </c>
      <c r="T556">
        <f t="shared" si="24"/>
        <v>41</v>
      </c>
      <c r="U556" t="str">
        <f t="shared" si="25"/>
        <v>39-43</v>
      </c>
      <c r="V556" t="str">
        <f t="shared" si="26"/>
        <v>2.000 a 3.999</v>
      </c>
    </row>
    <row r="557" spans="1:22" ht="15.75" x14ac:dyDescent="0.25">
      <c r="A557" s="58">
        <v>154043</v>
      </c>
      <c r="B557" s="53" t="s">
        <v>9801</v>
      </c>
      <c r="C557" s="59" t="s">
        <v>10598</v>
      </c>
      <c r="D557" s="53" t="s">
        <v>10599</v>
      </c>
      <c r="E557" s="53" t="s">
        <v>10600</v>
      </c>
      <c r="F557" s="64" t="s">
        <v>10853</v>
      </c>
      <c r="G557" s="51" t="s">
        <v>10854</v>
      </c>
      <c r="H557" s="53" t="s">
        <v>10603</v>
      </c>
      <c r="I557" s="53">
        <v>44</v>
      </c>
      <c r="J557" s="53" t="s">
        <v>10604</v>
      </c>
      <c r="K557" s="88">
        <v>2062.39</v>
      </c>
      <c r="L557" s="88">
        <v>6231.33</v>
      </c>
      <c r="M557" s="55" t="s">
        <v>9807</v>
      </c>
      <c r="N557" s="72" t="s">
        <v>9765</v>
      </c>
      <c r="O557" s="53" t="s">
        <v>9722</v>
      </c>
      <c r="P557" s="56">
        <v>24493</v>
      </c>
      <c r="Q557" s="57" t="s">
        <v>211</v>
      </c>
      <c r="R557" s="57" t="s">
        <v>10623</v>
      </c>
      <c r="S557" s="57">
        <v>40805</v>
      </c>
      <c r="T557">
        <f t="shared" si="24"/>
        <v>55</v>
      </c>
      <c r="U557" t="str">
        <f t="shared" si="25"/>
        <v>54-58</v>
      </c>
      <c r="V557" t="str">
        <f t="shared" si="26"/>
        <v>2.000 a 3.999</v>
      </c>
    </row>
    <row r="558" spans="1:22" ht="15.75" x14ac:dyDescent="0.25">
      <c r="A558" s="58">
        <v>154043</v>
      </c>
      <c r="B558" s="53" t="s">
        <v>9801</v>
      </c>
      <c r="C558" s="59" t="s">
        <v>10598</v>
      </c>
      <c r="D558" s="53" t="s">
        <v>10599</v>
      </c>
      <c r="E558" s="53" t="s">
        <v>10600</v>
      </c>
      <c r="F558" s="64" t="s">
        <v>10855</v>
      </c>
      <c r="G558" s="51" t="s">
        <v>10856</v>
      </c>
      <c r="H558" s="53" t="s">
        <v>10603</v>
      </c>
      <c r="I558" s="53">
        <v>44</v>
      </c>
      <c r="J558" s="53" t="s">
        <v>10622</v>
      </c>
      <c r="K558" s="88">
        <v>2062.39</v>
      </c>
      <c r="L558" s="88">
        <v>6203.82</v>
      </c>
      <c r="M558" s="55" t="s">
        <v>9807</v>
      </c>
      <c r="N558" s="72" t="s">
        <v>9765</v>
      </c>
      <c r="O558" s="53" t="s">
        <v>9721</v>
      </c>
      <c r="P558" s="56">
        <v>28728</v>
      </c>
      <c r="Q558" s="57" t="s">
        <v>211</v>
      </c>
      <c r="R558" s="57" t="s">
        <v>0</v>
      </c>
      <c r="S558" s="57">
        <v>44866</v>
      </c>
      <c r="T558">
        <f t="shared" si="24"/>
        <v>44</v>
      </c>
      <c r="U558" t="str">
        <f t="shared" si="25"/>
        <v>44-48</v>
      </c>
      <c r="V558" t="str">
        <f t="shared" si="26"/>
        <v>2.000 a 3.999</v>
      </c>
    </row>
    <row r="559" spans="1:22" ht="15.75" x14ac:dyDescent="0.25">
      <c r="A559" s="58">
        <v>154043</v>
      </c>
      <c r="B559" s="53" t="s">
        <v>9801</v>
      </c>
      <c r="C559" s="59" t="s">
        <v>10598</v>
      </c>
      <c r="D559" s="53" t="s">
        <v>10599</v>
      </c>
      <c r="E559" s="53" t="s">
        <v>10600</v>
      </c>
      <c r="F559" s="64" t="s">
        <v>10857</v>
      </c>
      <c r="G559" s="51" t="s">
        <v>10858</v>
      </c>
      <c r="H559" s="53" t="s">
        <v>10603</v>
      </c>
      <c r="I559" s="53">
        <v>44</v>
      </c>
      <c r="J559" s="53" t="s">
        <v>10607</v>
      </c>
      <c r="K559" s="88">
        <v>2062.39</v>
      </c>
      <c r="L559" s="88">
        <v>6287.21</v>
      </c>
      <c r="M559" s="55" t="s">
        <v>9807</v>
      </c>
      <c r="N559" s="72" t="s">
        <v>9765</v>
      </c>
      <c r="O559" s="53" t="s">
        <v>9721</v>
      </c>
      <c r="P559" s="56">
        <v>25842</v>
      </c>
      <c r="Q559" s="57" t="s">
        <v>211</v>
      </c>
      <c r="R559" s="57" t="s">
        <v>0</v>
      </c>
      <c r="S559" s="57">
        <v>43012</v>
      </c>
      <c r="T559">
        <f t="shared" si="24"/>
        <v>52</v>
      </c>
      <c r="U559" t="str">
        <f t="shared" si="25"/>
        <v>49-53</v>
      </c>
      <c r="V559" t="str">
        <f t="shared" si="26"/>
        <v>2.000 a 3.999</v>
      </c>
    </row>
    <row r="560" spans="1:22" ht="15.75" x14ac:dyDescent="0.25">
      <c r="A560" s="58">
        <v>154043</v>
      </c>
      <c r="B560" s="53" t="s">
        <v>9801</v>
      </c>
      <c r="C560" s="59" t="s">
        <v>10598</v>
      </c>
      <c r="D560" s="53" t="s">
        <v>10599</v>
      </c>
      <c r="E560" s="53" t="s">
        <v>10600</v>
      </c>
      <c r="F560" s="64" t="s">
        <v>10859</v>
      </c>
      <c r="G560" s="51" t="s">
        <v>10860</v>
      </c>
      <c r="H560" s="53" t="s">
        <v>10603</v>
      </c>
      <c r="I560" s="53">
        <v>44</v>
      </c>
      <c r="J560" s="53" t="s">
        <v>10607</v>
      </c>
      <c r="K560" s="88">
        <v>2062.39</v>
      </c>
      <c r="L560" s="88">
        <v>6480.31</v>
      </c>
      <c r="M560" s="55" t="s">
        <v>9807</v>
      </c>
      <c r="N560" s="72" t="s">
        <v>9765</v>
      </c>
      <c r="O560" s="53" t="s">
        <v>9722</v>
      </c>
      <c r="P560" s="56">
        <v>30095</v>
      </c>
      <c r="Q560" s="57" t="s">
        <v>211</v>
      </c>
      <c r="R560" s="57" t="s">
        <v>0</v>
      </c>
      <c r="S560" s="57">
        <v>44844</v>
      </c>
      <c r="T560">
        <f t="shared" si="24"/>
        <v>40</v>
      </c>
      <c r="U560" t="str">
        <f t="shared" si="25"/>
        <v>39-43</v>
      </c>
      <c r="V560" t="str">
        <f t="shared" si="26"/>
        <v>2.000 a 3.999</v>
      </c>
    </row>
    <row r="561" spans="1:22" ht="15.75" x14ac:dyDescent="0.25">
      <c r="A561" s="58">
        <v>154043</v>
      </c>
      <c r="B561" s="53" t="s">
        <v>9801</v>
      </c>
      <c r="C561" s="59" t="s">
        <v>10598</v>
      </c>
      <c r="D561" s="53" t="s">
        <v>10599</v>
      </c>
      <c r="E561" s="53" t="s">
        <v>10600</v>
      </c>
      <c r="F561" s="64" t="s">
        <v>10861</v>
      </c>
      <c r="G561" s="51" t="s">
        <v>10862</v>
      </c>
      <c r="H561" s="53" t="s">
        <v>10603</v>
      </c>
      <c r="I561" s="53">
        <v>44</v>
      </c>
      <c r="J561" s="53" t="s">
        <v>10607</v>
      </c>
      <c r="K561" s="88">
        <v>2062.39</v>
      </c>
      <c r="L561" s="88">
        <v>6113.15</v>
      </c>
      <c r="M561" s="55" t="s">
        <v>9807</v>
      </c>
      <c r="N561" s="72" t="s">
        <v>9765</v>
      </c>
      <c r="O561" s="53" t="s">
        <v>9722</v>
      </c>
      <c r="P561" s="56">
        <v>31113</v>
      </c>
      <c r="Q561" s="57" t="s">
        <v>211</v>
      </c>
      <c r="R561" s="57" t="s">
        <v>10623</v>
      </c>
      <c r="S561" s="57">
        <v>43391</v>
      </c>
      <c r="T561">
        <f t="shared" si="24"/>
        <v>37</v>
      </c>
      <c r="U561" t="str">
        <f t="shared" si="25"/>
        <v>34-38</v>
      </c>
      <c r="V561" t="str">
        <f t="shared" si="26"/>
        <v>2.000 a 3.999</v>
      </c>
    </row>
    <row r="562" spans="1:22" ht="15.75" x14ac:dyDescent="0.25">
      <c r="A562" s="58">
        <v>154043</v>
      </c>
      <c r="B562" s="53" t="s">
        <v>9801</v>
      </c>
      <c r="C562" s="59" t="s">
        <v>10598</v>
      </c>
      <c r="D562" s="53" t="s">
        <v>10599</v>
      </c>
      <c r="E562" s="53" t="s">
        <v>10600</v>
      </c>
      <c r="F562" s="64" t="s">
        <v>10863</v>
      </c>
      <c r="G562" s="51" t="s">
        <v>10864</v>
      </c>
      <c r="H562" s="53" t="s">
        <v>10603</v>
      </c>
      <c r="I562" s="53">
        <v>44</v>
      </c>
      <c r="J562" s="53" t="s">
        <v>10529</v>
      </c>
      <c r="K562" s="88">
        <v>2062.39</v>
      </c>
      <c r="L562" s="88">
        <v>6939.58</v>
      </c>
      <c r="M562" s="55" t="s">
        <v>9807</v>
      </c>
      <c r="N562" s="72" t="s">
        <v>9765</v>
      </c>
      <c r="O562" s="53" t="s">
        <v>9722</v>
      </c>
      <c r="P562" s="56">
        <v>29176</v>
      </c>
      <c r="Q562" s="57" t="s">
        <v>211</v>
      </c>
      <c r="R562" s="57" t="s">
        <v>0</v>
      </c>
      <c r="S562" s="57">
        <v>41730</v>
      </c>
      <c r="T562">
        <f t="shared" si="24"/>
        <v>43</v>
      </c>
      <c r="U562" t="str">
        <f t="shared" si="25"/>
        <v>39-43</v>
      </c>
      <c r="V562" t="str">
        <f t="shared" si="26"/>
        <v>2.000 a 3.999</v>
      </c>
    </row>
    <row r="563" spans="1:22" ht="15.75" x14ac:dyDescent="0.25">
      <c r="A563" s="58">
        <v>154043</v>
      </c>
      <c r="B563" s="53" t="s">
        <v>9801</v>
      </c>
      <c r="C563" s="59" t="s">
        <v>10598</v>
      </c>
      <c r="D563" s="53" t="s">
        <v>10599</v>
      </c>
      <c r="E563" s="53" t="s">
        <v>10600</v>
      </c>
      <c r="F563" s="64" t="s">
        <v>10865</v>
      </c>
      <c r="G563" s="51" t="s">
        <v>10866</v>
      </c>
      <c r="H563" s="53" t="s">
        <v>10603</v>
      </c>
      <c r="I563" s="53">
        <v>44</v>
      </c>
      <c r="J563" s="53" t="s">
        <v>10607</v>
      </c>
      <c r="K563" s="88">
        <v>2062.39</v>
      </c>
      <c r="L563" s="88">
        <v>7147.67</v>
      </c>
      <c r="M563" s="55" t="s">
        <v>9807</v>
      </c>
      <c r="N563" s="72" t="s">
        <v>9765</v>
      </c>
      <c r="O563" s="53" t="s">
        <v>9722</v>
      </c>
      <c r="P563" s="56">
        <v>31851</v>
      </c>
      <c r="Q563" s="57" t="s">
        <v>211</v>
      </c>
      <c r="R563" s="57" t="s">
        <v>10623</v>
      </c>
      <c r="S563" s="57">
        <v>40823</v>
      </c>
      <c r="T563">
        <f t="shared" si="24"/>
        <v>35</v>
      </c>
      <c r="U563" t="str">
        <f t="shared" si="25"/>
        <v>34-38</v>
      </c>
      <c r="V563" t="str">
        <f t="shared" si="26"/>
        <v>2.000 a 3.999</v>
      </c>
    </row>
    <row r="564" spans="1:22" ht="15.75" x14ac:dyDescent="0.25">
      <c r="A564" s="58">
        <v>154043</v>
      </c>
      <c r="B564" s="53" t="s">
        <v>9801</v>
      </c>
      <c r="C564" s="59" t="s">
        <v>10598</v>
      </c>
      <c r="D564" s="53" t="s">
        <v>10599</v>
      </c>
      <c r="E564" s="53" t="s">
        <v>10600</v>
      </c>
      <c r="F564" s="64" t="s">
        <v>10867</v>
      </c>
      <c r="G564" s="51" t="s">
        <v>10868</v>
      </c>
      <c r="H564" s="53" t="s">
        <v>10603</v>
      </c>
      <c r="I564" s="53">
        <v>44</v>
      </c>
      <c r="J564" s="53" t="s">
        <v>10613</v>
      </c>
      <c r="K564" s="88">
        <v>2062.39</v>
      </c>
      <c r="L564" s="88">
        <v>6939.58</v>
      </c>
      <c r="M564" s="55" t="s">
        <v>9807</v>
      </c>
      <c r="N564" s="72" t="s">
        <v>9765</v>
      </c>
      <c r="O564" s="53" t="s">
        <v>9722</v>
      </c>
      <c r="P564" s="56">
        <v>24597</v>
      </c>
      <c r="Q564" s="73" t="s">
        <v>225</v>
      </c>
      <c r="R564" s="57" t="s">
        <v>0</v>
      </c>
      <c r="S564" s="57">
        <v>39674</v>
      </c>
      <c r="T564">
        <f t="shared" si="24"/>
        <v>55</v>
      </c>
      <c r="U564" t="str">
        <f t="shared" si="25"/>
        <v>54-58</v>
      </c>
      <c r="V564" t="str">
        <f t="shared" si="26"/>
        <v>2.000 a 3.999</v>
      </c>
    </row>
    <row r="565" spans="1:22" ht="15.75" x14ac:dyDescent="0.25">
      <c r="A565" s="58">
        <v>154043</v>
      </c>
      <c r="B565" s="53" t="s">
        <v>9801</v>
      </c>
      <c r="C565" s="59" t="s">
        <v>10598</v>
      </c>
      <c r="D565" s="53" t="s">
        <v>10599</v>
      </c>
      <c r="E565" s="53" t="s">
        <v>10600</v>
      </c>
      <c r="F565" s="64" t="s">
        <v>10869</v>
      </c>
      <c r="G565" s="51" t="s">
        <v>10870</v>
      </c>
      <c r="H565" s="53" t="s">
        <v>10603</v>
      </c>
      <c r="I565" s="53">
        <v>44</v>
      </c>
      <c r="J565" s="53" t="s">
        <v>10529</v>
      </c>
      <c r="K565" s="88">
        <v>2062.39</v>
      </c>
      <c r="L565" s="88">
        <v>6939.58</v>
      </c>
      <c r="M565" s="55" t="s">
        <v>9807</v>
      </c>
      <c r="N565" s="72" t="s">
        <v>9765</v>
      </c>
      <c r="O565" s="53" t="s">
        <v>9722</v>
      </c>
      <c r="P565" s="56">
        <v>26070</v>
      </c>
      <c r="Q565" s="73" t="s">
        <v>225</v>
      </c>
      <c r="R565" s="57" t="s">
        <v>0</v>
      </c>
      <c r="S565" s="57">
        <v>43013</v>
      </c>
      <c r="T565">
        <f t="shared" si="24"/>
        <v>51</v>
      </c>
      <c r="U565" t="str">
        <f t="shared" si="25"/>
        <v>49-53</v>
      </c>
      <c r="V565" t="str">
        <f t="shared" si="26"/>
        <v>2.000 a 3.999</v>
      </c>
    </row>
    <row r="566" spans="1:22" ht="15.75" x14ac:dyDescent="0.25">
      <c r="A566" s="58">
        <v>154043</v>
      </c>
      <c r="B566" s="53" t="s">
        <v>9801</v>
      </c>
      <c r="C566" s="59" t="s">
        <v>10598</v>
      </c>
      <c r="D566" s="53" t="s">
        <v>10599</v>
      </c>
      <c r="E566" s="53" t="s">
        <v>10600</v>
      </c>
      <c r="F566" s="64" t="s">
        <v>10871</v>
      </c>
      <c r="G566" s="51" t="s">
        <v>10872</v>
      </c>
      <c r="H566" s="53" t="s">
        <v>10603</v>
      </c>
      <c r="I566" s="53">
        <v>44</v>
      </c>
      <c r="J566" s="53" t="s">
        <v>10622</v>
      </c>
      <c r="K566" s="88">
        <v>2062.39</v>
      </c>
      <c r="L566" s="88">
        <v>6203.82</v>
      </c>
      <c r="M566" s="55" t="s">
        <v>9807</v>
      </c>
      <c r="N566" s="72" t="s">
        <v>9765</v>
      </c>
      <c r="O566" s="53" t="s">
        <v>9722</v>
      </c>
      <c r="P566" s="56">
        <v>30132</v>
      </c>
      <c r="Q566" s="57" t="s">
        <v>211</v>
      </c>
      <c r="R566" s="57" t="s">
        <v>0</v>
      </c>
      <c r="S566" s="57">
        <v>44844</v>
      </c>
      <c r="T566">
        <f t="shared" si="24"/>
        <v>40</v>
      </c>
      <c r="U566" t="str">
        <f t="shared" si="25"/>
        <v>39-43</v>
      </c>
      <c r="V566" t="str">
        <f t="shared" si="26"/>
        <v>2.000 a 3.999</v>
      </c>
    </row>
    <row r="567" spans="1:22" ht="15.75" x14ac:dyDescent="0.25">
      <c r="A567" s="58">
        <v>154043</v>
      </c>
      <c r="B567" s="53" t="s">
        <v>9801</v>
      </c>
      <c r="C567" s="59" t="s">
        <v>10598</v>
      </c>
      <c r="D567" s="53" t="s">
        <v>10599</v>
      </c>
      <c r="E567" s="53" t="s">
        <v>10600</v>
      </c>
      <c r="F567" s="64" t="s">
        <v>10873</v>
      </c>
      <c r="G567" s="51" t="s">
        <v>10874</v>
      </c>
      <c r="H567" s="53" t="s">
        <v>10603</v>
      </c>
      <c r="I567" s="53">
        <v>44</v>
      </c>
      <c r="J567" s="53" t="s">
        <v>10714</v>
      </c>
      <c r="K567" s="88">
        <v>2062.39</v>
      </c>
      <c r="L567" s="88">
        <v>6372.42</v>
      </c>
      <c r="M567" s="55" t="s">
        <v>9807</v>
      </c>
      <c r="N567" s="72" t="s">
        <v>9765</v>
      </c>
      <c r="O567" s="53" t="s">
        <v>9722</v>
      </c>
      <c r="P567" s="56">
        <v>29985</v>
      </c>
      <c r="Q567" s="57" t="s">
        <v>335</v>
      </c>
      <c r="R567" s="57" t="s">
        <v>0</v>
      </c>
      <c r="S567" s="57">
        <v>42983</v>
      </c>
      <c r="T567">
        <f t="shared" si="24"/>
        <v>40</v>
      </c>
      <c r="U567" t="str">
        <f t="shared" si="25"/>
        <v>39-43</v>
      </c>
      <c r="V567" t="str">
        <f t="shared" si="26"/>
        <v>2.000 a 3.999</v>
      </c>
    </row>
    <row r="568" spans="1:22" ht="15.75" x14ac:dyDescent="0.25">
      <c r="A568" s="58">
        <v>154043</v>
      </c>
      <c r="B568" s="53" t="s">
        <v>9801</v>
      </c>
      <c r="C568" s="59" t="s">
        <v>10598</v>
      </c>
      <c r="D568" s="53" t="s">
        <v>10599</v>
      </c>
      <c r="E568" s="53" t="s">
        <v>10600</v>
      </c>
      <c r="F568" s="64" t="s">
        <v>10875</v>
      </c>
      <c r="G568" s="51" t="s">
        <v>10876</v>
      </c>
      <c r="H568" s="53" t="s">
        <v>10603</v>
      </c>
      <c r="I568" s="53">
        <v>44</v>
      </c>
      <c r="J568" s="53" t="s">
        <v>534</v>
      </c>
      <c r="K568" s="88">
        <v>2062.39</v>
      </c>
      <c r="L568" s="88">
        <v>7000.54</v>
      </c>
      <c r="M568" s="55" t="s">
        <v>9807</v>
      </c>
      <c r="N568" s="72" t="s">
        <v>9765</v>
      </c>
      <c r="O568" s="53" t="s">
        <v>9722</v>
      </c>
      <c r="P568" s="56">
        <v>29889</v>
      </c>
      <c r="Q568" s="57" t="s">
        <v>335</v>
      </c>
      <c r="R568" s="57" t="s">
        <v>0</v>
      </c>
      <c r="S568" s="57">
        <v>41936</v>
      </c>
      <c r="T568">
        <f t="shared" si="24"/>
        <v>41</v>
      </c>
      <c r="U568" t="str">
        <f t="shared" si="25"/>
        <v>39-43</v>
      </c>
      <c r="V568" t="str">
        <f t="shared" si="26"/>
        <v>2.000 a 3.999</v>
      </c>
    </row>
    <row r="569" spans="1:22" ht="15.75" x14ac:dyDescent="0.25">
      <c r="A569" s="58">
        <v>154043</v>
      </c>
      <c r="B569" s="53" t="s">
        <v>9801</v>
      </c>
      <c r="C569" s="59" t="s">
        <v>10598</v>
      </c>
      <c r="D569" s="53" t="s">
        <v>10599</v>
      </c>
      <c r="E569" s="53" t="s">
        <v>10600</v>
      </c>
      <c r="F569" s="64" t="s">
        <v>10877</v>
      </c>
      <c r="G569" s="51" t="s">
        <v>10878</v>
      </c>
      <c r="H569" s="53" t="s">
        <v>10603</v>
      </c>
      <c r="I569" s="53">
        <v>44</v>
      </c>
      <c r="J569" s="53" t="s">
        <v>10616</v>
      </c>
      <c r="K569" s="88">
        <v>2062.39</v>
      </c>
      <c r="L569" s="88">
        <v>7147.67</v>
      </c>
      <c r="M569" s="55" t="s">
        <v>9807</v>
      </c>
      <c r="N569" s="72" t="s">
        <v>9765</v>
      </c>
      <c r="O569" s="53" t="s">
        <v>9722</v>
      </c>
      <c r="P569" s="56">
        <v>27594</v>
      </c>
      <c r="Q569" s="73" t="s">
        <v>225</v>
      </c>
      <c r="R569" s="57" t="s">
        <v>10623</v>
      </c>
      <c r="S569" s="57">
        <v>41730</v>
      </c>
      <c r="T569">
        <f t="shared" si="24"/>
        <v>47</v>
      </c>
      <c r="U569" t="str">
        <f t="shared" si="25"/>
        <v>44-48</v>
      </c>
      <c r="V569" t="str">
        <f t="shared" si="26"/>
        <v>2.000 a 3.999</v>
      </c>
    </row>
    <row r="570" spans="1:22" ht="15.75" x14ac:dyDescent="0.25">
      <c r="A570" s="58">
        <v>154043</v>
      </c>
      <c r="B570" s="53" t="s">
        <v>9801</v>
      </c>
      <c r="C570" s="59" t="s">
        <v>10598</v>
      </c>
      <c r="D570" s="53" t="s">
        <v>10599</v>
      </c>
      <c r="E570" s="53" t="s">
        <v>10600</v>
      </c>
      <c r="F570" s="64" t="s">
        <v>10879</v>
      </c>
      <c r="G570" s="51" t="s">
        <v>10880</v>
      </c>
      <c r="H570" s="53" t="s">
        <v>10603</v>
      </c>
      <c r="I570" s="53">
        <v>44</v>
      </c>
      <c r="J570" s="53" t="s">
        <v>10613</v>
      </c>
      <c r="K570" s="88">
        <v>2062.39</v>
      </c>
      <c r="L570" s="88">
        <v>5978.96</v>
      </c>
      <c r="M570" s="55" t="s">
        <v>9807</v>
      </c>
      <c r="N570" s="72" t="s">
        <v>9765</v>
      </c>
      <c r="O570" s="53" t="s">
        <v>9722</v>
      </c>
      <c r="P570" s="56">
        <v>29430</v>
      </c>
      <c r="Q570" s="57" t="s">
        <v>335</v>
      </c>
      <c r="R570" s="57" t="s">
        <v>0</v>
      </c>
      <c r="S570" s="57">
        <v>41730</v>
      </c>
      <c r="T570">
        <f t="shared" si="24"/>
        <v>42</v>
      </c>
      <c r="U570" t="str">
        <f t="shared" si="25"/>
        <v>39-43</v>
      </c>
      <c r="V570" t="str">
        <f t="shared" si="26"/>
        <v>2.000 a 3.999</v>
      </c>
    </row>
    <row r="571" spans="1:22" ht="15.75" x14ac:dyDescent="0.25">
      <c r="A571" s="58">
        <v>154043</v>
      </c>
      <c r="B571" s="53" t="s">
        <v>9801</v>
      </c>
      <c r="C571" s="59" t="s">
        <v>10598</v>
      </c>
      <c r="D571" s="53" t="s">
        <v>10599</v>
      </c>
      <c r="E571" s="53" t="s">
        <v>10600</v>
      </c>
      <c r="F571" s="64" t="s">
        <v>10881</v>
      </c>
      <c r="G571" s="51" t="s">
        <v>10882</v>
      </c>
      <c r="H571" s="53" t="s">
        <v>10603</v>
      </c>
      <c r="I571" s="53">
        <v>44</v>
      </c>
      <c r="J571" s="53" t="s">
        <v>10685</v>
      </c>
      <c r="K571" s="88">
        <v>2062.39</v>
      </c>
      <c r="L571" s="88">
        <v>6046.61</v>
      </c>
      <c r="M571" s="55" t="s">
        <v>9807</v>
      </c>
      <c r="N571" s="72" t="s">
        <v>9765</v>
      </c>
      <c r="O571" s="53" t="s">
        <v>9722</v>
      </c>
      <c r="P571" s="56">
        <v>31805</v>
      </c>
      <c r="Q571" s="73" t="s">
        <v>225</v>
      </c>
      <c r="R571" s="57" t="s">
        <v>10626</v>
      </c>
      <c r="S571" s="57">
        <v>44470</v>
      </c>
      <c r="T571">
        <f t="shared" si="24"/>
        <v>35</v>
      </c>
      <c r="U571" t="str">
        <f t="shared" si="25"/>
        <v>34-38</v>
      </c>
      <c r="V571" t="str">
        <f t="shared" si="26"/>
        <v>2.000 a 3.999</v>
      </c>
    </row>
    <row r="572" spans="1:22" ht="15.75" x14ac:dyDescent="0.25">
      <c r="A572" s="58">
        <v>154043</v>
      </c>
      <c r="B572" s="53" t="s">
        <v>9801</v>
      </c>
      <c r="C572" s="59" t="s">
        <v>10598</v>
      </c>
      <c r="D572" s="53" t="s">
        <v>10599</v>
      </c>
      <c r="E572" s="53" t="s">
        <v>10600</v>
      </c>
      <c r="F572" s="64" t="s">
        <v>10883</v>
      </c>
      <c r="G572" s="51" t="s">
        <v>10884</v>
      </c>
      <c r="H572" s="53" t="s">
        <v>10603</v>
      </c>
      <c r="I572" s="53">
        <v>44</v>
      </c>
      <c r="J572" s="53" t="s">
        <v>10529</v>
      </c>
      <c r="K572" s="88">
        <v>2062.39</v>
      </c>
      <c r="L572" s="88">
        <v>6480.31</v>
      </c>
      <c r="M572" s="55" t="s">
        <v>9807</v>
      </c>
      <c r="N572" s="72" t="s">
        <v>9765</v>
      </c>
      <c r="O572" s="53" t="s">
        <v>9722</v>
      </c>
      <c r="P572" s="56">
        <v>31105</v>
      </c>
      <c r="Q572" s="57" t="s">
        <v>211</v>
      </c>
      <c r="R572" s="57" t="s">
        <v>0</v>
      </c>
      <c r="S572" s="57">
        <v>41730</v>
      </c>
      <c r="T572">
        <f t="shared" si="24"/>
        <v>37</v>
      </c>
      <c r="U572" t="str">
        <f t="shared" si="25"/>
        <v>34-38</v>
      </c>
      <c r="V572" t="str">
        <f t="shared" si="26"/>
        <v>2.000 a 3.999</v>
      </c>
    </row>
    <row r="573" spans="1:22" ht="15.75" x14ac:dyDescent="0.25">
      <c r="A573" s="58">
        <v>154043</v>
      </c>
      <c r="B573" s="53" t="s">
        <v>9801</v>
      </c>
      <c r="C573" s="59" t="s">
        <v>10598</v>
      </c>
      <c r="D573" s="53" t="s">
        <v>10599</v>
      </c>
      <c r="E573" s="53" t="s">
        <v>10600</v>
      </c>
      <c r="F573" s="64" t="s">
        <v>10885</v>
      </c>
      <c r="G573" s="51" t="s">
        <v>10886</v>
      </c>
      <c r="H573" s="53" t="s">
        <v>10603</v>
      </c>
      <c r="I573" s="53">
        <v>44</v>
      </c>
      <c r="J573" s="53" t="s">
        <v>10529</v>
      </c>
      <c r="K573" s="88">
        <v>2062.39</v>
      </c>
      <c r="L573" s="88">
        <v>6939.58</v>
      </c>
      <c r="M573" s="55" t="s">
        <v>9807</v>
      </c>
      <c r="N573" s="72" t="s">
        <v>9765</v>
      </c>
      <c r="O573" s="53" t="s">
        <v>9722</v>
      </c>
      <c r="P573" s="56">
        <v>28509</v>
      </c>
      <c r="Q573" s="57" t="s">
        <v>335</v>
      </c>
      <c r="R573" s="57" t="s">
        <v>0</v>
      </c>
      <c r="S573" s="57">
        <v>44781</v>
      </c>
      <c r="T573">
        <f t="shared" si="24"/>
        <v>44</v>
      </c>
      <c r="U573" t="str">
        <f t="shared" si="25"/>
        <v>44-48</v>
      </c>
      <c r="V573" t="str">
        <f t="shared" si="26"/>
        <v>2.000 a 3.999</v>
      </c>
    </row>
    <row r="574" spans="1:22" ht="15.75" x14ac:dyDescent="0.25">
      <c r="A574" s="58">
        <v>154043</v>
      </c>
      <c r="B574" s="53" t="s">
        <v>9801</v>
      </c>
      <c r="C574" s="59" t="s">
        <v>10598</v>
      </c>
      <c r="D574" s="53" t="s">
        <v>10599</v>
      </c>
      <c r="E574" s="53" t="s">
        <v>10600</v>
      </c>
      <c r="F574" s="64" t="s">
        <v>10887</v>
      </c>
      <c r="G574" s="51" t="s">
        <v>10888</v>
      </c>
      <c r="H574" s="53" t="s">
        <v>10603</v>
      </c>
      <c r="I574" s="53">
        <v>44</v>
      </c>
      <c r="J574" s="53" t="s">
        <v>10714</v>
      </c>
      <c r="K574" s="88">
        <v>2062.39</v>
      </c>
      <c r="L574" s="88">
        <v>7348.31</v>
      </c>
      <c r="M574" s="55" t="s">
        <v>9807</v>
      </c>
      <c r="N574" s="72" t="s">
        <v>9765</v>
      </c>
      <c r="O574" s="53" t="s">
        <v>9722</v>
      </c>
      <c r="P574" s="56">
        <v>31818</v>
      </c>
      <c r="Q574" s="57" t="s">
        <v>335</v>
      </c>
      <c r="R574" s="57" t="s">
        <v>0</v>
      </c>
      <c r="S574" s="57">
        <v>43012</v>
      </c>
      <c r="T574">
        <f t="shared" si="24"/>
        <v>35</v>
      </c>
      <c r="U574" t="str">
        <f t="shared" si="25"/>
        <v>34-38</v>
      </c>
      <c r="V574" t="str">
        <f t="shared" si="26"/>
        <v>2.000 a 3.999</v>
      </c>
    </row>
    <row r="575" spans="1:22" ht="15.75" x14ac:dyDescent="0.25">
      <c r="A575" s="58">
        <v>154043</v>
      </c>
      <c r="B575" s="53" t="s">
        <v>9801</v>
      </c>
      <c r="C575" s="59" t="s">
        <v>10598</v>
      </c>
      <c r="D575" s="53" t="s">
        <v>10599</v>
      </c>
      <c r="E575" s="53" t="s">
        <v>10600</v>
      </c>
      <c r="F575" s="64" t="s">
        <v>10889</v>
      </c>
      <c r="G575" s="51" t="s">
        <v>10890</v>
      </c>
      <c r="H575" s="53" t="s">
        <v>10603</v>
      </c>
      <c r="I575" s="53">
        <v>44</v>
      </c>
      <c r="J575" s="53" t="s">
        <v>10604</v>
      </c>
      <c r="K575" s="88">
        <v>2062.39</v>
      </c>
      <c r="L575" s="88">
        <v>6094.23</v>
      </c>
      <c r="M575" s="55" t="s">
        <v>9807</v>
      </c>
      <c r="N575" s="72" t="s">
        <v>9765</v>
      </c>
      <c r="O575" s="53" t="s">
        <v>9722</v>
      </c>
      <c r="P575" s="56">
        <v>30441</v>
      </c>
      <c r="Q575" s="73" t="s">
        <v>225</v>
      </c>
      <c r="R575" s="57" t="s">
        <v>0</v>
      </c>
      <c r="S575" s="57">
        <v>39479</v>
      </c>
      <c r="T575">
        <f t="shared" si="24"/>
        <v>39</v>
      </c>
      <c r="U575" t="str">
        <f t="shared" si="25"/>
        <v>39-43</v>
      </c>
      <c r="V575" t="str">
        <f t="shared" si="26"/>
        <v>2.000 a 3.999</v>
      </c>
    </row>
    <row r="576" spans="1:22" ht="15.75" x14ac:dyDescent="0.25">
      <c r="A576" s="58">
        <v>154043</v>
      </c>
      <c r="B576" s="53" t="s">
        <v>9801</v>
      </c>
      <c r="C576" s="59" t="s">
        <v>10598</v>
      </c>
      <c r="D576" s="53" t="s">
        <v>10599</v>
      </c>
      <c r="E576" s="53" t="s">
        <v>10600</v>
      </c>
      <c r="F576" s="64" t="s">
        <v>10891</v>
      </c>
      <c r="G576" s="51" t="s">
        <v>10892</v>
      </c>
      <c r="H576" s="53" t="s">
        <v>10603</v>
      </c>
      <c r="I576" s="53">
        <v>44</v>
      </c>
      <c r="J576" s="53" t="s">
        <v>10613</v>
      </c>
      <c r="K576" s="88">
        <v>2062.39</v>
      </c>
      <c r="L576" s="88">
        <v>5978.96</v>
      </c>
      <c r="M576" s="55" t="s">
        <v>9807</v>
      </c>
      <c r="N576" s="72" t="s">
        <v>9765</v>
      </c>
      <c r="O576" s="53" t="s">
        <v>9722</v>
      </c>
      <c r="P576" s="56">
        <v>30742</v>
      </c>
      <c r="Q576" s="73" t="s">
        <v>225</v>
      </c>
      <c r="R576" s="57" t="s">
        <v>0</v>
      </c>
      <c r="S576" s="57">
        <v>43067</v>
      </c>
      <c r="T576">
        <f t="shared" si="24"/>
        <v>38</v>
      </c>
      <c r="U576" t="str">
        <f t="shared" si="25"/>
        <v>34-38</v>
      </c>
      <c r="V576" t="str">
        <f t="shared" si="26"/>
        <v>2.000 a 3.999</v>
      </c>
    </row>
    <row r="577" spans="1:22" ht="15.75" x14ac:dyDescent="0.25">
      <c r="A577" s="58">
        <v>154043</v>
      </c>
      <c r="B577" s="53" t="s">
        <v>9801</v>
      </c>
      <c r="C577" s="59" t="s">
        <v>10893</v>
      </c>
      <c r="D577" s="53" t="s">
        <v>10894</v>
      </c>
      <c r="E577" s="53" t="s">
        <v>10895</v>
      </c>
      <c r="F577" s="64">
        <v>1495230686</v>
      </c>
      <c r="G577" s="51" t="s">
        <v>10896</v>
      </c>
      <c r="H577" s="53">
        <v>422105</v>
      </c>
      <c r="I577" s="53">
        <v>44</v>
      </c>
      <c r="J577" s="53" t="s">
        <v>10607</v>
      </c>
      <c r="K577" s="88">
        <v>1665.21</v>
      </c>
      <c r="L577" s="88">
        <v>4377.12</v>
      </c>
      <c r="M577" s="55" t="s">
        <v>9807</v>
      </c>
      <c r="N577" s="72" t="s">
        <v>9766</v>
      </c>
      <c r="O577" s="53" t="s">
        <v>9721</v>
      </c>
      <c r="P577" s="56">
        <v>30155</v>
      </c>
      <c r="Q577" s="73" t="s">
        <v>225</v>
      </c>
      <c r="R577" s="57" t="s">
        <v>5</v>
      </c>
      <c r="S577" s="57">
        <v>44853</v>
      </c>
      <c r="T577">
        <f t="shared" si="24"/>
        <v>40</v>
      </c>
      <c r="U577" t="str">
        <f t="shared" si="25"/>
        <v>39-43</v>
      </c>
      <c r="V577" t="str">
        <f t="shared" si="26"/>
        <v>até 1.999</v>
      </c>
    </row>
    <row r="578" spans="1:22" ht="15.75" x14ac:dyDescent="0.25">
      <c r="A578" s="58">
        <v>154043</v>
      </c>
      <c r="B578" s="53" t="s">
        <v>9801</v>
      </c>
      <c r="C578" s="59" t="s">
        <v>10893</v>
      </c>
      <c r="D578" s="53" t="s">
        <v>10894</v>
      </c>
      <c r="E578" s="53" t="s">
        <v>10895</v>
      </c>
      <c r="F578" s="64">
        <v>2840084198</v>
      </c>
      <c r="G578" s="51" t="s">
        <v>10897</v>
      </c>
      <c r="H578" s="53">
        <v>517410</v>
      </c>
      <c r="I578" s="53">
        <v>44</v>
      </c>
      <c r="J578" s="53" t="s">
        <v>10613</v>
      </c>
      <c r="K578" s="88">
        <v>1400</v>
      </c>
      <c r="L578" s="88">
        <v>4374.2</v>
      </c>
      <c r="M578" s="55" t="s">
        <v>9807</v>
      </c>
      <c r="N578" s="72" t="s">
        <v>9765</v>
      </c>
      <c r="O578" s="53" t="s">
        <v>9722</v>
      </c>
      <c r="P578" s="56">
        <v>33053</v>
      </c>
      <c r="Q578" s="73" t="s">
        <v>225</v>
      </c>
      <c r="R578" s="57" t="s">
        <v>4</v>
      </c>
      <c r="S578" s="57">
        <v>44327</v>
      </c>
      <c r="T578">
        <f t="shared" si="24"/>
        <v>32</v>
      </c>
      <c r="U578" t="str">
        <f t="shared" si="25"/>
        <v>29-33</v>
      </c>
      <c r="V578" t="str">
        <f t="shared" si="26"/>
        <v>até 1.999</v>
      </c>
    </row>
    <row r="579" spans="1:22" ht="15.75" x14ac:dyDescent="0.25">
      <c r="A579" s="58">
        <v>154043</v>
      </c>
      <c r="B579" s="53" t="s">
        <v>9801</v>
      </c>
      <c r="C579" s="59" t="s">
        <v>10893</v>
      </c>
      <c r="D579" s="53" t="s">
        <v>10894</v>
      </c>
      <c r="E579" s="53" t="s">
        <v>10895</v>
      </c>
      <c r="F579" s="64">
        <v>1436720966</v>
      </c>
      <c r="G579" s="51" t="s">
        <v>10898</v>
      </c>
      <c r="H579" s="53">
        <v>422105</v>
      </c>
      <c r="I579" s="53">
        <v>44</v>
      </c>
      <c r="J579" s="53" t="s">
        <v>10616</v>
      </c>
      <c r="K579" s="88">
        <v>1665.21</v>
      </c>
      <c r="L579" s="88">
        <v>4481.87</v>
      </c>
      <c r="M579" s="55" t="s">
        <v>9807</v>
      </c>
      <c r="N579" s="72" t="s">
        <v>9765</v>
      </c>
      <c r="O579" s="53" t="s">
        <v>9722</v>
      </c>
      <c r="P579" s="56">
        <v>27129</v>
      </c>
      <c r="Q579" s="73" t="s">
        <v>225</v>
      </c>
      <c r="R579" s="57" t="s">
        <v>5</v>
      </c>
      <c r="S579" s="57">
        <v>44327</v>
      </c>
      <c r="T579">
        <f t="shared" ref="T579:T642" si="27">(YEAR($X$3))-YEAR(P579)</f>
        <v>48</v>
      </c>
      <c r="U579" t="str">
        <f t="shared" ref="U579:U642" si="28">VLOOKUP(T579,$Z$3:$AA$14,2,1)</f>
        <v>44-48</v>
      </c>
      <c r="V579" t="str">
        <f t="shared" ref="V579:V642" si="29">VLOOKUP(K579,$AB$3:$AC$13,2,1)</f>
        <v>até 1.999</v>
      </c>
    </row>
    <row r="580" spans="1:22" ht="15.75" x14ac:dyDescent="0.25">
      <c r="A580" s="58">
        <v>154043</v>
      </c>
      <c r="B580" s="53" t="s">
        <v>9801</v>
      </c>
      <c r="C580" s="59" t="s">
        <v>10893</v>
      </c>
      <c r="D580" s="53" t="s">
        <v>10894</v>
      </c>
      <c r="E580" s="53" t="s">
        <v>10895</v>
      </c>
      <c r="F580" s="64">
        <v>7886037600</v>
      </c>
      <c r="G580" s="51" t="s">
        <v>10899</v>
      </c>
      <c r="H580" s="53">
        <v>422105</v>
      </c>
      <c r="I580" s="53">
        <v>44</v>
      </c>
      <c r="J580" s="53" t="s">
        <v>10622</v>
      </c>
      <c r="K580" s="88">
        <v>1665.21</v>
      </c>
      <c r="L580" s="88">
        <v>4377.12</v>
      </c>
      <c r="M580" s="55" t="s">
        <v>9807</v>
      </c>
      <c r="N580" s="72" t="s">
        <v>9766</v>
      </c>
      <c r="O580" s="53" t="s">
        <v>9721</v>
      </c>
      <c r="P580" s="56">
        <v>30953</v>
      </c>
      <c r="Q580" s="73" t="s">
        <v>225</v>
      </c>
      <c r="R580" s="57" t="s">
        <v>5</v>
      </c>
      <c r="S580" s="57">
        <v>44327</v>
      </c>
      <c r="T580">
        <f t="shared" si="27"/>
        <v>38</v>
      </c>
      <c r="U580" t="str">
        <f t="shared" si="28"/>
        <v>34-38</v>
      </c>
      <c r="V580" t="str">
        <f t="shared" si="29"/>
        <v>até 1.999</v>
      </c>
    </row>
    <row r="581" spans="1:22" ht="15.75" x14ac:dyDescent="0.25">
      <c r="A581" s="58">
        <v>154043</v>
      </c>
      <c r="B581" s="53" t="s">
        <v>9801</v>
      </c>
      <c r="C581" s="59" t="s">
        <v>10893</v>
      </c>
      <c r="D581" s="53" t="s">
        <v>10894</v>
      </c>
      <c r="E581" s="53" t="s">
        <v>10895</v>
      </c>
      <c r="F581" s="64">
        <v>2879345359</v>
      </c>
      <c r="G581" s="51" t="s">
        <v>10900</v>
      </c>
      <c r="H581" s="53">
        <v>517410</v>
      </c>
      <c r="I581" s="53">
        <v>44</v>
      </c>
      <c r="J581" s="53" t="s">
        <v>10901</v>
      </c>
      <c r="K581" s="88">
        <v>1400</v>
      </c>
      <c r="L581" s="88">
        <v>3817.35</v>
      </c>
      <c r="M581" s="55" t="s">
        <v>9807</v>
      </c>
      <c r="N581" s="72" t="s">
        <v>9765</v>
      </c>
      <c r="O581" s="53" t="s">
        <v>9721</v>
      </c>
      <c r="P581" s="56">
        <v>32692</v>
      </c>
      <c r="Q581" s="57" t="s">
        <v>211</v>
      </c>
      <c r="R581" s="57" t="s">
        <v>4</v>
      </c>
      <c r="S581" s="57">
        <v>44327</v>
      </c>
      <c r="T581">
        <f t="shared" si="27"/>
        <v>33</v>
      </c>
      <c r="U581" t="str">
        <f t="shared" si="28"/>
        <v>29-33</v>
      </c>
      <c r="V581" t="str">
        <f t="shared" si="29"/>
        <v>até 1.999</v>
      </c>
    </row>
    <row r="582" spans="1:22" ht="15.75" x14ac:dyDescent="0.25">
      <c r="A582" s="58">
        <v>154043</v>
      </c>
      <c r="B582" s="53" t="s">
        <v>9801</v>
      </c>
      <c r="C582" s="59" t="s">
        <v>10893</v>
      </c>
      <c r="D582" s="53" t="s">
        <v>10894</v>
      </c>
      <c r="E582" s="53" t="s">
        <v>10895</v>
      </c>
      <c r="F582" s="64">
        <v>3742098128</v>
      </c>
      <c r="G582" s="51" t="s">
        <v>10902</v>
      </c>
      <c r="H582" s="53">
        <v>422105</v>
      </c>
      <c r="I582" s="53">
        <v>44</v>
      </c>
      <c r="J582" s="53" t="s">
        <v>10622</v>
      </c>
      <c r="K582" s="88">
        <v>1665.21</v>
      </c>
      <c r="L582" s="88">
        <v>4377.12</v>
      </c>
      <c r="M582" s="55" t="s">
        <v>9807</v>
      </c>
      <c r="N582" s="72" t="s">
        <v>9765</v>
      </c>
      <c r="O582" s="53" t="s">
        <v>9721</v>
      </c>
      <c r="P582" s="56">
        <v>35299</v>
      </c>
      <c r="Q582" s="57" t="s">
        <v>211</v>
      </c>
      <c r="R582" s="57" t="s">
        <v>5</v>
      </c>
      <c r="S582" s="57">
        <v>44531</v>
      </c>
      <c r="T582">
        <f t="shared" si="27"/>
        <v>26</v>
      </c>
      <c r="U582" t="str">
        <f t="shared" si="28"/>
        <v>24-28</v>
      </c>
      <c r="V582" t="str">
        <f t="shared" si="29"/>
        <v>até 1.999</v>
      </c>
    </row>
    <row r="583" spans="1:22" ht="15.75" x14ac:dyDescent="0.25">
      <c r="A583" s="58">
        <v>154043</v>
      </c>
      <c r="B583" s="53" t="s">
        <v>9801</v>
      </c>
      <c r="C583" s="59" t="s">
        <v>10893</v>
      </c>
      <c r="D583" s="53" t="s">
        <v>10894</v>
      </c>
      <c r="E583" s="53" t="s">
        <v>10895</v>
      </c>
      <c r="F583" s="64">
        <v>8137194614</v>
      </c>
      <c r="G583" s="51" t="s">
        <v>10903</v>
      </c>
      <c r="H583" s="53">
        <v>422105</v>
      </c>
      <c r="I583" s="53">
        <v>44</v>
      </c>
      <c r="J583" s="53" t="s">
        <v>10622</v>
      </c>
      <c r="K583" s="88">
        <v>1665.21</v>
      </c>
      <c r="L583" s="88">
        <v>4377.12</v>
      </c>
      <c r="M583" s="55" t="s">
        <v>9807</v>
      </c>
      <c r="N583" s="72" t="s">
        <v>9765</v>
      </c>
      <c r="O583" s="53" t="s">
        <v>9721</v>
      </c>
      <c r="P583" s="56">
        <v>36149</v>
      </c>
      <c r="Q583" s="73" t="s">
        <v>225</v>
      </c>
      <c r="R583" s="57" t="s">
        <v>5</v>
      </c>
      <c r="S583" s="57">
        <v>44714</v>
      </c>
      <c r="T583">
        <f t="shared" si="27"/>
        <v>24</v>
      </c>
      <c r="U583" t="str">
        <f t="shared" si="28"/>
        <v>24-28</v>
      </c>
      <c r="V583" t="str">
        <f t="shared" si="29"/>
        <v>até 1.999</v>
      </c>
    </row>
    <row r="584" spans="1:22" ht="15.75" x14ac:dyDescent="0.25">
      <c r="A584" s="58">
        <v>154043</v>
      </c>
      <c r="B584" s="53" t="s">
        <v>9801</v>
      </c>
      <c r="C584" s="59" t="s">
        <v>10893</v>
      </c>
      <c r="D584" s="53" t="s">
        <v>10894</v>
      </c>
      <c r="E584" s="53" t="s">
        <v>10895</v>
      </c>
      <c r="F584" s="64">
        <v>13515890670</v>
      </c>
      <c r="G584" s="51" t="s">
        <v>10904</v>
      </c>
      <c r="H584" s="53">
        <v>422105</v>
      </c>
      <c r="I584" s="53">
        <v>44</v>
      </c>
      <c r="J584" s="53" t="s">
        <v>10607</v>
      </c>
      <c r="K584" s="88">
        <v>1665.21</v>
      </c>
      <c r="L584" s="88">
        <v>4377.12</v>
      </c>
      <c r="M584" s="55" t="s">
        <v>9807</v>
      </c>
      <c r="N584" s="72" t="s">
        <v>9766</v>
      </c>
      <c r="O584" s="53" t="s">
        <v>9721</v>
      </c>
      <c r="P584" s="56">
        <v>35892</v>
      </c>
      <c r="Q584" s="73" t="s">
        <v>225</v>
      </c>
      <c r="R584" s="57" t="s">
        <v>5</v>
      </c>
      <c r="S584" s="57">
        <v>44411</v>
      </c>
      <c r="T584">
        <f t="shared" si="27"/>
        <v>24</v>
      </c>
      <c r="U584" t="str">
        <f t="shared" si="28"/>
        <v>24-28</v>
      </c>
      <c r="V584" t="str">
        <f t="shared" si="29"/>
        <v>até 1.999</v>
      </c>
    </row>
    <row r="585" spans="1:22" ht="15.75" x14ac:dyDescent="0.25">
      <c r="A585" s="58">
        <v>154043</v>
      </c>
      <c r="B585" s="53" t="s">
        <v>9801</v>
      </c>
      <c r="C585" s="59" t="s">
        <v>10893</v>
      </c>
      <c r="D585" s="53" t="s">
        <v>10894</v>
      </c>
      <c r="E585" s="53" t="s">
        <v>10895</v>
      </c>
      <c r="F585" s="64">
        <v>2974507603</v>
      </c>
      <c r="G585" s="51" t="s">
        <v>10905</v>
      </c>
      <c r="H585" s="53">
        <v>422105</v>
      </c>
      <c r="I585" s="53">
        <v>44</v>
      </c>
      <c r="J585" s="53" t="s">
        <v>10607</v>
      </c>
      <c r="K585" s="88">
        <v>1665.21</v>
      </c>
      <c r="L585" s="88">
        <v>4377.12</v>
      </c>
      <c r="M585" s="55" t="s">
        <v>9807</v>
      </c>
      <c r="N585" s="72" t="s">
        <v>9765</v>
      </c>
      <c r="O585" s="53" t="s">
        <v>9721</v>
      </c>
      <c r="P585" s="56">
        <v>26760</v>
      </c>
      <c r="Q585" s="57" t="s">
        <v>335</v>
      </c>
      <c r="R585" s="57" t="s">
        <v>5</v>
      </c>
      <c r="S585" s="57">
        <v>44327</v>
      </c>
      <c r="T585">
        <f t="shared" si="27"/>
        <v>49</v>
      </c>
      <c r="U585" t="str">
        <f t="shared" si="28"/>
        <v>49-53</v>
      </c>
      <c r="V585" t="str">
        <f t="shared" si="29"/>
        <v>até 1.999</v>
      </c>
    </row>
    <row r="586" spans="1:22" ht="15.75" x14ac:dyDescent="0.25">
      <c r="A586" s="58">
        <v>154043</v>
      </c>
      <c r="B586" s="53" t="s">
        <v>9801</v>
      </c>
      <c r="C586" s="59" t="s">
        <v>10893</v>
      </c>
      <c r="D586" s="53" t="s">
        <v>10894</v>
      </c>
      <c r="E586" s="53" t="s">
        <v>10895</v>
      </c>
      <c r="F586" s="64">
        <v>7541737631</v>
      </c>
      <c r="G586" s="51" t="s">
        <v>10906</v>
      </c>
      <c r="H586" s="53">
        <v>422105</v>
      </c>
      <c r="I586" s="53">
        <v>44</v>
      </c>
      <c r="J586" s="53" t="s">
        <v>10622</v>
      </c>
      <c r="K586" s="88">
        <v>1665.21</v>
      </c>
      <c r="L586" s="88">
        <v>4377.12</v>
      </c>
      <c r="M586" s="55" t="s">
        <v>9807</v>
      </c>
      <c r="N586" s="72" t="s">
        <v>9766</v>
      </c>
      <c r="O586" s="53" t="s">
        <v>9721</v>
      </c>
      <c r="P586" s="56">
        <v>31591</v>
      </c>
      <c r="Q586" s="73" t="s">
        <v>225</v>
      </c>
      <c r="R586" s="57" t="s">
        <v>5</v>
      </c>
      <c r="S586" s="57">
        <v>44327</v>
      </c>
      <c r="T586">
        <f t="shared" si="27"/>
        <v>36</v>
      </c>
      <c r="U586" t="str">
        <f t="shared" si="28"/>
        <v>34-38</v>
      </c>
      <c r="V586" t="str">
        <f t="shared" si="29"/>
        <v>até 1.999</v>
      </c>
    </row>
    <row r="587" spans="1:22" ht="15.75" x14ac:dyDescent="0.25">
      <c r="A587" s="58">
        <v>154043</v>
      </c>
      <c r="B587" s="53" t="s">
        <v>9801</v>
      </c>
      <c r="C587" s="59" t="s">
        <v>10893</v>
      </c>
      <c r="D587" s="53" t="s">
        <v>10894</v>
      </c>
      <c r="E587" s="53" t="s">
        <v>10895</v>
      </c>
      <c r="F587" s="64">
        <v>9654726637</v>
      </c>
      <c r="G587" s="51" t="s">
        <v>10907</v>
      </c>
      <c r="H587" s="53">
        <v>422105</v>
      </c>
      <c r="I587" s="53">
        <v>44</v>
      </c>
      <c r="J587" s="53" t="s">
        <v>10622</v>
      </c>
      <c r="K587" s="88">
        <v>1665.21</v>
      </c>
      <c r="L587" s="88">
        <v>4377.12</v>
      </c>
      <c r="M587" s="55" t="s">
        <v>9807</v>
      </c>
      <c r="N587" s="72" t="s">
        <v>9765</v>
      </c>
      <c r="O587" s="53" t="s">
        <v>9721</v>
      </c>
      <c r="P587" s="56">
        <v>37425</v>
      </c>
      <c r="Q587" s="73" t="s">
        <v>225</v>
      </c>
      <c r="R587" s="57" t="s">
        <v>5</v>
      </c>
      <c r="S587" s="57">
        <v>44329</v>
      </c>
      <c r="T587">
        <f t="shared" si="27"/>
        <v>20</v>
      </c>
      <c r="U587" t="str">
        <f t="shared" si="28"/>
        <v>19-23</v>
      </c>
      <c r="V587" t="str">
        <f t="shared" si="29"/>
        <v>até 1.999</v>
      </c>
    </row>
    <row r="588" spans="1:22" ht="15.75" x14ac:dyDescent="0.25">
      <c r="A588" s="58">
        <v>154043</v>
      </c>
      <c r="B588" s="53" t="s">
        <v>9801</v>
      </c>
      <c r="C588" s="59" t="s">
        <v>10893</v>
      </c>
      <c r="D588" s="53" t="s">
        <v>10894</v>
      </c>
      <c r="E588" s="53" t="s">
        <v>10895</v>
      </c>
      <c r="F588" s="64">
        <v>11429846640</v>
      </c>
      <c r="G588" s="51" t="s">
        <v>10908</v>
      </c>
      <c r="H588" s="53">
        <v>422105</v>
      </c>
      <c r="I588" s="53">
        <v>44</v>
      </c>
      <c r="J588" s="53" t="s">
        <v>10622</v>
      </c>
      <c r="K588" s="88">
        <v>1665.21</v>
      </c>
      <c r="L588" s="88">
        <v>4377.12</v>
      </c>
      <c r="M588" s="55" t="s">
        <v>9807</v>
      </c>
      <c r="N588" s="72" t="s">
        <v>9765</v>
      </c>
      <c r="O588" s="53" t="s">
        <v>9721</v>
      </c>
      <c r="P588" s="56">
        <v>34607</v>
      </c>
      <c r="Q588" s="73" t="s">
        <v>225</v>
      </c>
      <c r="R588" s="57" t="s">
        <v>5</v>
      </c>
      <c r="S588" s="57">
        <v>44327</v>
      </c>
      <c r="T588">
        <f t="shared" si="27"/>
        <v>28</v>
      </c>
      <c r="U588" t="str">
        <f t="shared" si="28"/>
        <v>24-28</v>
      </c>
      <c r="V588" t="str">
        <f t="shared" si="29"/>
        <v>até 1.999</v>
      </c>
    </row>
    <row r="589" spans="1:22" ht="15.75" x14ac:dyDescent="0.25">
      <c r="A589" s="58">
        <v>154043</v>
      </c>
      <c r="B589" s="53" t="s">
        <v>9801</v>
      </c>
      <c r="C589" s="59" t="s">
        <v>10893</v>
      </c>
      <c r="D589" s="53" t="s">
        <v>10894</v>
      </c>
      <c r="E589" s="53" t="s">
        <v>10895</v>
      </c>
      <c r="F589" s="64">
        <v>8077971628</v>
      </c>
      <c r="G589" s="51" t="s">
        <v>10909</v>
      </c>
      <c r="H589" s="53">
        <v>422105</v>
      </c>
      <c r="I589" s="53">
        <v>44</v>
      </c>
      <c r="J589" s="53" t="s">
        <v>10607</v>
      </c>
      <c r="K589" s="88">
        <v>1665.21</v>
      </c>
      <c r="L589" s="88">
        <v>4377.12</v>
      </c>
      <c r="M589" s="55" t="s">
        <v>9807</v>
      </c>
      <c r="N589" s="72" t="s">
        <v>9765</v>
      </c>
      <c r="O589" s="53" t="s">
        <v>9721</v>
      </c>
      <c r="P589" s="56">
        <v>31058</v>
      </c>
      <c r="Q589" s="57" t="s">
        <v>211</v>
      </c>
      <c r="R589" s="57" t="s">
        <v>5</v>
      </c>
      <c r="S589" s="57">
        <v>44461</v>
      </c>
      <c r="T589">
        <f t="shared" si="27"/>
        <v>37</v>
      </c>
      <c r="U589" t="str">
        <f t="shared" si="28"/>
        <v>34-38</v>
      </c>
      <c r="V589" t="str">
        <f t="shared" si="29"/>
        <v>até 1.999</v>
      </c>
    </row>
    <row r="590" spans="1:22" ht="15.75" x14ac:dyDescent="0.25">
      <c r="A590" s="58">
        <v>154043</v>
      </c>
      <c r="B590" s="53" t="s">
        <v>9801</v>
      </c>
      <c r="C590" s="59" t="s">
        <v>10893</v>
      </c>
      <c r="D590" s="53" t="s">
        <v>10894</v>
      </c>
      <c r="E590" s="53" t="s">
        <v>10895</v>
      </c>
      <c r="F590" s="64">
        <v>79606709604</v>
      </c>
      <c r="G590" s="51" t="s">
        <v>10910</v>
      </c>
      <c r="H590" s="53">
        <v>517410</v>
      </c>
      <c r="I590" s="53">
        <v>44</v>
      </c>
      <c r="J590" s="53" t="s">
        <v>10607</v>
      </c>
      <c r="K590" s="88">
        <v>1400</v>
      </c>
      <c r="L590" s="88">
        <v>4374.2</v>
      </c>
      <c r="M590" s="55" t="s">
        <v>9807</v>
      </c>
      <c r="N590" s="72" t="s">
        <v>9765</v>
      </c>
      <c r="O590" s="53" t="s">
        <v>9722</v>
      </c>
      <c r="P590" s="56">
        <v>26129</v>
      </c>
      <c r="Q590" s="73" t="s">
        <v>225</v>
      </c>
      <c r="R590" s="57" t="s">
        <v>4</v>
      </c>
      <c r="S590" s="57">
        <v>44328</v>
      </c>
      <c r="T590">
        <f t="shared" si="27"/>
        <v>51</v>
      </c>
      <c r="U590" t="str">
        <f t="shared" si="28"/>
        <v>49-53</v>
      </c>
      <c r="V590" t="str">
        <f t="shared" si="29"/>
        <v>até 1.999</v>
      </c>
    </row>
    <row r="591" spans="1:22" ht="15.75" x14ac:dyDescent="0.25">
      <c r="A591" s="58">
        <v>154043</v>
      </c>
      <c r="B591" s="53" t="s">
        <v>9801</v>
      </c>
      <c r="C591" s="59" t="s">
        <v>10893</v>
      </c>
      <c r="D591" s="53" t="s">
        <v>10894</v>
      </c>
      <c r="E591" s="53" t="s">
        <v>10895</v>
      </c>
      <c r="F591" s="64">
        <v>98705580625</v>
      </c>
      <c r="G591" s="51" t="s">
        <v>10911</v>
      </c>
      <c r="H591" s="53">
        <v>517410</v>
      </c>
      <c r="I591" s="53">
        <v>44</v>
      </c>
      <c r="J591" s="53" t="s">
        <v>10912</v>
      </c>
      <c r="K591" s="88">
        <v>1400</v>
      </c>
      <c r="L591" s="88">
        <v>4374.2</v>
      </c>
      <c r="M591" s="55" t="s">
        <v>9807</v>
      </c>
      <c r="N591" s="72" t="s">
        <v>9765</v>
      </c>
      <c r="O591" s="53" t="s">
        <v>9722</v>
      </c>
      <c r="P591" s="56">
        <v>27131</v>
      </c>
      <c r="Q591" s="57" t="s">
        <v>335</v>
      </c>
      <c r="R591" s="57" t="s">
        <v>4</v>
      </c>
      <c r="S591" s="57">
        <v>44328</v>
      </c>
      <c r="T591">
        <f t="shared" si="27"/>
        <v>48</v>
      </c>
      <c r="U591" t="str">
        <f t="shared" si="28"/>
        <v>44-48</v>
      </c>
      <c r="V591" t="str">
        <f t="shared" si="29"/>
        <v>até 1.999</v>
      </c>
    </row>
    <row r="592" spans="1:22" ht="15.75" x14ac:dyDescent="0.25">
      <c r="A592" s="58">
        <v>154043</v>
      </c>
      <c r="B592" s="53" t="s">
        <v>9801</v>
      </c>
      <c r="C592" s="59" t="s">
        <v>10893</v>
      </c>
      <c r="D592" s="53" t="s">
        <v>10894</v>
      </c>
      <c r="E592" s="53" t="s">
        <v>10895</v>
      </c>
      <c r="F592" s="64">
        <v>305690604</v>
      </c>
      <c r="G592" s="51" t="s">
        <v>10913</v>
      </c>
      <c r="H592" s="53">
        <v>951315</v>
      </c>
      <c r="I592" s="53">
        <v>44</v>
      </c>
      <c r="J592" s="53" t="s">
        <v>10622</v>
      </c>
      <c r="K592" s="88">
        <v>1400</v>
      </c>
      <c r="L592" s="88">
        <v>4374.2</v>
      </c>
      <c r="M592" s="55" t="s">
        <v>9807</v>
      </c>
      <c r="N592" s="72" t="s">
        <v>9765</v>
      </c>
      <c r="O592" s="53" t="s">
        <v>9721</v>
      </c>
      <c r="P592" s="56">
        <v>27138</v>
      </c>
      <c r="Q592" s="73" t="s">
        <v>225</v>
      </c>
      <c r="R592" s="57" t="s">
        <v>10914</v>
      </c>
      <c r="S592" s="57">
        <v>44799</v>
      </c>
      <c r="T592">
        <f t="shared" si="27"/>
        <v>48</v>
      </c>
      <c r="U592" t="str">
        <f t="shared" si="28"/>
        <v>44-48</v>
      </c>
      <c r="V592" t="str">
        <f t="shared" si="29"/>
        <v>até 1.999</v>
      </c>
    </row>
    <row r="593" spans="1:22" ht="15.75" x14ac:dyDescent="0.25">
      <c r="A593" s="58">
        <v>154043</v>
      </c>
      <c r="B593" s="53" t="s">
        <v>9801</v>
      </c>
      <c r="C593" s="59" t="s">
        <v>10893</v>
      </c>
      <c r="D593" s="53" t="s">
        <v>10894</v>
      </c>
      <c r="E593" s="53" t="s">
        <v>10895</v>
      </c>
      <c r="F593" s="64">
        <v>12965970673</v>
      </c>
      <c r="G593" s="51" t="s">
        <v>10915</v>
      </c>
      <c r="H593" s="53">
        <v>422105</v>
      </c>
      <c r="I593" s="53">
        <v>44</v>
      </c>
      <c r="J593" s="53" t="s">
        <v>10607</v>
      </c>
      <c r="K593" s="88">
        <v>1665.21</v>
      </c>
      <c r="L593" s="88">
        <v>4377.12</v>
      </c>
      <c r="M593" s="55" t="s">
        <v>9807</v>
      </c>
      <c r="N593" s="72" t="s">
        <v>9765</v>
      </c>
      <c r="O593" s="53" t="s">
        <v>9721</v>
      </c>
      <c r="P593" s="56">
        <v>36614</v>
      </c>
      <c r="Q593" s="57" t="s">
        <v>335</v>
      </c>
      <c r="R593" s="57" t="s">
        <v>5</v>
      </c>
      <c r="S593" s="57">
        <v>44792</v>
      </c>
      <c r="T593">
        <f t="shared" si="27"/>
        <v>22</v>
      </c>
      <c r="U593" t="str">
        <f t="shared" si="28"/>
        <v>19-23</v>
      </c>
      <c r="V593" t="str">
        <f t="shared" si="29"/>
        <v>até 1.999</v>
      </c>
    </row>
    <row r="594" spans="1:22" ht="15.75" x14ac:dyDescent="0.25">
      <c r="A594" s="58">
        <v>154043</v>
      </c>
      <c r="B594" s="53" t="s">
        <v>9801</v>
      </c>
      <c r="C594" s="59" t="s">
        <v>10893</v>
      </c>
      <c r="D594" s="53" t="s">
        <v>10894</v>
      </c>
      <c r="E594" s="53" t="s">
        <v>10895</v>
      </c>
      <c r="F594" s="64">
        <v>10865501610</v>
      </c>
      <c r="G594" s="51" t="s">
        <v>10916</v>
      </c>
      <c r="H594" s="53">
        <v>517410</v>
      </c>
      <c r="I594" s="53">
        <v>44</v>
      </c>
      <c r="J594" s="53" t="s">
        <v>10912</v>
      </c>
      <c r="K594" s="88">
        <v>1400</v>
      </c>
      <c r="L594" s="88">
        <v>3862.71</v>
      </c>
      <c r="M594" s="55" t="s">
        <v>9807</v>
      </c>
      <c r="N594" s="72" t="s">
        <v>9765</v>
      </c>
      <c r="O594" s="53" t="s">
        <v>9721</v>
      </c>
      <c r="P594" s="56">
        <v>33866</v>
      </c>
      <c r="Q594" s="73" t="s">
        <v>225</v>
      </c>
      <c r="R594" s="57" t="s">
        <v>4</v>
      </c>
      <c r="S594" s="57">
        <v>44327</v>
      </c>
      <c r="T594">
        <f t="shared" si="27"/>
        <v>30</v>
      </c>
      <c r="U594" t="str">
        <f t="shared" si="28"/>
        <v>29-33</v>
      </c>
      <c r="V594" t="str">
        <f t="shared" si="29"/>
        <v>até 1.999</v>
      </c>
    </row>
    <row r="595" spans="1:22" ht="15.75" x14ac:dyDescent="0.25">
      <c r="A595" s="58">
        <v>154043</v>
      </c>
      <c r="B595" s="53" t="s">
        <v>9801</v>
      </c>
      <c r="C595" s="59" t="s">
        <v>10893</v>
      </c>
      <c r="D595" s="53" t="s">
        <v>10894</v>
      </c>
      <c r="E595" s="53" t="s">
        <v>10895</v>
      </c>
      <c r="F595" s="64">
        <v>13489398696</v>
      </c>
      <c r="G595" s="51" t="s">
        <v>10917</v>
      </c>
      <c r="H595" s="53">
        <v>422105</v>
      </c>
      <c r="I595" s="53">
        <v>44</v>
      </c>
      <c r="J595" s="53" t="s">
        <v>10616</v>
      </c>
      <c r="K595" s="88">
        <v>1665.21</v>
      </c>
      <c r="L595" s="88">
        <v>4377.12</v>
      </c>
      <c r="M595" s="55" t="s">
        <v>9807</v>
      </c>
      <c r="N595" s="72" t="s">
        <v>9765</v>
      </c>
      <c r="O595" s="53" t="s">
        <v>9721</v>
      </c>
      <c r="P595" s="56">
        <v>34735</v>
      </c>
      <c r="Q595" s="73" t="s">
        <v>225</v>
      </c>
      <c r="R595" s="57" t="s">
        <v>5</v>
      </c>
      <c r="S595" s="57">
        <v>44327</v>
      </c>
      <c r="T595">
        <f t="shared" si="27"/>
        <v>27</v>
      </c>
      <c r="U595" t="str">
        <f t="shared" si="28"/>
        <v>24-28</v>
      </c>
      <c r="V595" t="str">
        <f t="shared" si="29"/>
        <v>até 1.999</v>
      </c>
    </row>
    <row r="596" spans="1:22" ht="15.75" x14ac:dyDescent="0.25">
      <c r="A596" s="58">
        <v>154043</v>
      </c>
      <c r="B596" s="53" t="s">
        <v>9801</v>
      </c>
      <c r="C596" s="59" t="s">
        <v>10893</v>
      </c>
      <c r="D596" s="53" t="s">
        <v>10894</v>
      </c>
      <c r="E596" s="53" t="s">
        <v>10895</v>
      </c>
      <c r="F596" s="64">
        <v>4148950616</v>
      </c>
      <c r="G596" s="51" t="s">
        <v>10918</v>
      </c>
      <c r="H596" s="53">
        <v>422105</v>
      </c>
      <c r="I596" s="53">
        <v>44</v>
      </c>
      <c r="J596" s="53" t="s">
        <v>10622</v>
      </c>
      <c r="K596" s="88">
        <v>1665.21</v>
      </c>
      <c r="L596" s="88">
        <v>4377.12</v>
      </c>
      <c r="M596" s="55" t="s">
        <v>9807</v>
      </c>
      <c r="N596" s="72" t="s">
        <v>9765</v>
      </c>
      <c r="O596" s="53" t="s">
        <v>9722</v>
      </c>
      <c r="P596" s="56">
        <v>28892</v>
      </c>
      <c r="Q596" s="73" t="s">
        <v>225</v>
      </c>
      <c r="R596" s="57" t="s">
        <v>5</v>
      </c>
      <c r="S596" s="57">
        <v>44329</v>
      </c>
      <c r="T596">
        <f t="shared" si="27"/>
        <v>43</v>
      </c>
      <c r="U596" t="str">
        <f t="shared" si="28"/>
        <v>39-43</v>
      </c>
      <c r="V596" t="str">
        <f t="shared" si="29"/>
        <v>até 1.999</v>
      </c>
    </row>
    <row r="597" spans="1:22" ht="15.75" x14ac:dyDescent="0.25">
      <c r="A597" s="58">
        <v>154043</v>
      </c>
      <c r="B597" s="53" t="s">
        <v>9801</v>
      </c>
      <c r="C597" s="59" t="s">
        <v>10893</v>
      </c>
      <c r="D597" s="53" t="s">
        <v>10894</v>
      </c>
      <c r="E597" s="53" t="s">
        <v>10895</v>
      </c>
      <c r="F597" s="64">
        <v>35014814620</v>
      </c>
      <c r="G597" s="51" t="s">
        <v>10919</v>
      </c>
      <c r="H597" s="53">
        <v>517410</v>
      </c>
      <c r="I597" s="53">
        <v>44</v>
      </c>
      <c r="J597" s="53" t="s">
        <v>10920</v>
      </c>
      <c r="K597" s="88">
        <v>1400</v>
      </c>
      <c r="L597" s="88">
        <v>4374.2</v>
      </c>
      <c r="M597" s="55" t="s">
        <v>9807</v>
      </c>
      <c r="N597" s="72" t="s">
        <v>9765</v>
      </c>
      <c r="O597" s="53" t="s">
        <v>9722</v>
      </c>
      <c r="P597" s="56">
        <v>21182</v>
      </c>
      <c r="Q597" s="57" t="s">
        <v>211</v>
      </c>
      <c r="R597" s="57" t="s">
        <v>4</v>
      </c>
      <c r="S597" s="57">
        <v>44327</v>
      </c>
      <c r="T597">
        <f t="shared" si="27"/>
        <v>65</v>
      </c>
      <c r="U597" t="str">
        <f t="shared" si="28"/>
        <v>64-68</v>
      </c>
      <c r="V597" t="str">
        <f t="shared" si="29"/>
        <v>até 1.999</v>
      </c>
    </row>
    <row r="598" spans="1:22" ht="15.75" x14ac:dyDescent="0.25">
      <c r="A598" s="58">
        <v>154043</v>
      </c>
      <c r="B598" s="53" t="s">
        <v>9801</v>
      </c>
      <c r="C598" s="59" t="s">
        <v>10893</v>
      </c>
      <c r="D598" s="53" t="s">
        <v>10894</v>
      </c>
      <c r="E598" s="53" t="s">
        <v>10895</v>
      </c>
      <c r="F598" s="64">
        <v>11335760601</v>
      </c>
      <c r="G598" s="51" t="s">
        <v>10921</v>
      </c>
      <c r="H598" s="53">
        <v>422105</v>
      </c>
      <c r="I598" s="53">
        <v>44</v>
      </c>
      <c r="J598" s="53" t="s">
        <v>10607</v>
      </c>
      <c r="K598" s="88">
        <v>1665.21</v>
      </c>
      <c r="L598" s="88">
        <v>4377.12</v>
      </c>
      <c r="M598" s="55" t="s">
        <v>9807</v>
      </c>
      <c r="N598" s="72" t="s">
        <v>9765</v>
      </c>
      <c r="O598" s="53" t="s">
        <v>9721</v>
      </c>
      <c r="P598" s="56">
        <v>35627</v>
      </c>
      <c r="Q598" s="73" t="s">
        <v>225</v>
      </c>
      <c r="R598" s="57" t="s">
        <v>5</v>
      </c>
      <c r="S598" s="57">
        <v>44432</v>
      </c>
      <c r="T598">
        <f t="shared" si="27"/>
        <v>25</v>
      </c>
      <c r="U598" t="str">
        <f t="shared" si="28"/>
        <v>24-28</v>
      </c>
      <c r="V598" t="str">
        <f t="shared" si="29"/>
        <v>até 1.999</v>
      </c>
    </row>
    <row r="599" spans="1:22" ht="15.75" x14ac:dyDescent="0.25">
      <c r="A599" s="58">
        <v>154043</v>
      </c>
      <c r="B599" s="53" t="s">
        <v>9801</v>
      </c>
      <c r="C599" s="59" t="s">
        <v>10893</v>
      </c>
      <c r="D599" s="53" t="s">
        <v>10894</v>
      </c>
      <c r="E599" s="53" t="s">
        <v>10895</v>
      </c>
      <c r="F599" s="64" t="s">
        <v>10922</v>
      </c>
      <c r="G599" s="51" t="s">
        <v>10923</v>
      </c>
      <c r="H599" s="53">
        <v>422105</v>
      </c>
      <c r="I599" s="53">
        <v>44</v>
      </c>
      <c r="J599" s="53" t="s">
        <v>10622</v>
      </c>
      <c r="K599" s="88">
        <v>1665.21</v>
      </c>
      <c r="L599" s="88">
        <v>4377.12</v>
      </c>
      <c r="M599" s="55" t="s">
        <v>9807</v>
      </c>
      <c r="N599" s="72" t="s">
        <v>9765</v>
      </c>
      <c r="O599" s="53" t="s">
        <v>9721</v>
      </c>
      <c r="P599" s="56">
        <v>37014</v>
      </c>
      <c r="Q599" s="73" t="s">
        <v>225</v>
      </c>
      <c r="R599" s="57" t="s">
        <v>5</v>
      </c>
      <c r="S599" s="57">
        <v>44774</v>
      </c>
      <c r="T599">
        <f t="shared" si="27"/>
        <v>21</v>
      </c>
      <c r="U599" t="str">
        <f t="shared" si="28"/>
        <v>19-23</v>
      </c>
      <c r="V599" t="str">
        <f t="shared" si="29"/>
        <v>até 1.999</v>
      </c>
    </row>
    <row r="600" spans="1:22" ht="15.75" x14ac:dyDescent="0.25">
      <c r="A600" s="58">
        <v>154043</v>
      </c>
      <c r="B600" s="53" t="s">
        <v>9801</v>
      </c>
      <c r="C600" s="59" t="s">
        <v>10893</v>
      </c>
      <c r="D600" s="53" t="s">
        <v>10894</v>
      </c>
      <c r="E600" s="53" t="s">
        <v>10895</v>
      </c>
      <c r="F600" s="64">
        <v>3915442682</v>
      </c>
      <c r="G600" s="51" t="s">
        <v>10924</v>
      </c>
      <c r="H600" s="53">
        <v>422105</v>
      </c>
      <c r="I600" s="53">
        <v>44</v>
      </c>
      <c r="J600" s="53" t="s">
        <v>10622</v>
      </c>
      <c r="K600" s="88">
        <v>1665.21</v>
      </c>
      <c r="L600" s="88">
        <v>4377.12</v>
      </c>
      <c r="M600" s="55" t="s">
        <v>9807</v>
      </c>
      <c r="N600" s="72" t="s">
        <v>9766</v>
      </c>
      <c r="O600" s="53" t="s">
        <v>9721</v>
      </c>
      <c r="P600" s="56">
        <v>28917</v>
      </c>
      <c r="Q600" s="73" t="s">
        <v>225</v>
      </c>
      <c r="R600" s="57" t="s">
        <v>5</v>
      </c>
      <c r="S600" s="57">
        <v>44431</v>
      </c>
      <c r="T600">
        <f t="shared" si="27"/>
        <v>43</v>
      </c>
      <c r="U600" t="str">
        <f t="shared" si="28"/>
        <v>39-43</v>
      </c>
      <c r="V600" t="str">
        <f t="shared" si="29"/>
        <v>até 1.999</v>
      </c>
    </row>
    <row r="601" spans="1:22" ht="15.75" x14ac:dyDescent="0.25">
      <c r="A601" s="58">
        <v>154043</v>
      </c>
      <c r="B601" s="53" t="s">
        <v>9801</v>
      </c>
      <c r="C601" s="59" t="s">
        <v>10893</v>
      </c>
      <c r="D601" s="53" t="s">
        <v>10894</v>
      </c>
      <c r="E601" s="53" t="s">
        <v>10895</v>
      </c>
      <c r="F601" s="64">
        <v>300405669</v>
      </c>
      <c r="G601" s="51" t="s">
        <v>10925</v>
      </c>
      <c r="H601" s="53">
        <v>517410</v>
      </c>
      <c r="I601" s="53">
        <v>44</v>
      </c>
      <c r="J601" s="53" t="s">
        <v>10529</v>
      </c>
      <c r="K601" s="88">
        <v>1400</v>
      </c>
      <c r="L601" s="88">
        <v>3878.58</v>
      </c>
      <c r="M601" s="55" t="s">
        <v>9807</v>
      </c>
      <c r="N601" s="72" t="s">
        <v>9765</v>
      </c>
      <c r="O601" s="53" t="s">
        <v>9722</v>
      </c>
      <c r="P601" s="56">
        <v>27338</v>
      </c>
      <c r="Q601" s="73" t="s">
        <v>225</v>
      </c>
      <c r="R601" s="57" t="s">
        <v>4</v>
      </c>
      <c r="S601" s="57">
        <v>44328</v>
      </c>
      <c r="T601">
        <f t="shared" si="27"/>
        <v>48</v>
      </c>
      <c r="U601" t="str">
        <f t="shared" si="28"/>
        <v>44-48</v>
      </c>
      <c r="V601" t="str">
        <f t="shared" si="29"/>
        <v>até 1.999</v>
      </c>
    </row>
    <row r="602" spans="1:22" ht="15.75" x14ac:dyDescent="0.25">
      <c r="A602" s="58">
        <v>154043</v>
      </c>
      <c r="B602" s="53" t="s">
        <v>9801</v>
      </c>
      <c r="C602" s="59" t="s">
        <v>10893</v>
      </c>
      <c r="D602" s="53" t="s">
        <v>10894</v>
      </c>
      <c r="E602" s="53" t="s">
        <v>10895</v>
      </c>
      <c r="F602" s="64">
        <v>75607611604</v>
      </c>
      <c r="G602" s="51" t="s">
        <v>10926</v>
      </c>
      <c r="H602" s="53">
        <v>517410</v>
      </c>
      <c r="I602" s="53">
        <v>44</v>
      </c>
      <c r="J602" s="53" t="s">
        <v>10607</v>
      </c>
      <c r="K602" s="88">
        <v>1400</v>
      </c>
      <c r="L602" s="88">
        <v>4374.2</v>
      </c>
      <c r="M602" s="55" t="s">
        <v>9807</v>
      </c>
      <c r="N602" s="72" t="s">
        <v>9765</v>
      </c>
      <c r="O602" s="53" t="s">
        <v>9722</v>
      </c>
      <c r="P602" s="56">
        <v>24760</v>
      </c>
      <c r="Q602" s="57" t="s">
        <v>211</v>
      </c>
      <c r="R602" s="57" t="s">
        <v>4</v>
      </c>
      <c r="S602" s="57">
        <v>44328</v>
      </c>
      <c r="T602">
        <f t="shared" si="27"/>
        <v>55</v>
      </c>
      <c r="U602" t="str">
        <f t="shared" si="28"/>
        <v>54-58</v>
      </c>
      <c r="V602" t="str">
        <f t="shared" si="29"/>
        <v>até 1.999</v>
      </c>
    </row>
    <row r="603" spans="1:22" ht="15.75" x14ac:dyDescent="0.25">
      <c r="A603" s="58">
        <v>154043</v>
      </c>
      <c r="B603" s="53" t="s">
        <v>9801</v>
      </c>
      <c r="C603" s="59" t="s">
        <v>10893</v>
      </c>
      <c r="D603" s="53" t="s">
        <v>10894</v>
      </c>
      <c r="E603" s="53" t="s">
        <v>10895</v>
      </c>
      <c r="F603" s="64">
        <v>5669167627</v>
      </c>
      <c r="G603" s="51" t="s">
        <v>10927</v>
      </c>
      <c r="H603" s="53">
        <v>517410</v>
      </c>
      <c r="I603" s="53">
        <v>44</v>
      </c>
      <c r="J603" s="53" t="s">
        <v>10928</v>
      </c>
      <c r="K603" s="88">
        <v>1400</v>
      </c>
      <c r="L603" s="88">
        <v>4374.2</v>
      </c>
      <c r="M603" s="55" t="s">
        <v>9807</v>
      </c>
      <c r="N603" s="72" t="s">
        <v>9765</v>
      </c>
      <c r="O603" s="53" t="s">
        <v>9722</v>
      </c>
      <c r="P603" s="56">
        <v>30266</v>
      </c>
      <c r="Q603" s="73" t="s">
        <v>225</v>
      </c>
      <c r="R603" s="57" t="s">
        <v>4</v>
      </c>
      <c r="S603" s="57">
        <v>44328</v>
      </c>
      <c r="T603">
        <f t="shared" si="27"/>
        <v>40</v>
      </c>
      <c r="U603" t="str">
        <f t="shared" si="28"/>
        <v>39-43</v>
      </c>
      <c r="V603" t="str">
        <f t="shared" si="29"/>
        <v>até 1.999</v>
      </c>
    </row>
    <row r="604" spans="1:22" ht="15.75" x14ac:dyDescent="0.25">
      <c r="A604" s="58">
        <v>154043</v>
      </c>
      <c r="B604" s="53" t="s">
        <v>9801</v>
      </c>
      <c r="C604" s="59" t="s">
        <v>10893</v>
      </c>
      <c r="D604" s="53" t="s">
        <v>10894</v>
      </c>
      <c r="E604" s="53" t="s">
        <v>10895</v>
      </c>
      <c r="F604" s="64">
        <v>71378340191</v>
      </c>
      <c r="G604" s="51" t="s">
        <v>10929</v>
      </c>
      <c r="H604" s="53">
        <v>422105</v>
      </c>
      <c r="I604" s="53">
        <v>44</v>
      </c>
      <c r="J604" s="53" t="s">
        <v>10622</v>
      </c>
      <c r="K604" s="88">
        <v>1665.21</v>
      </c>
      <c r="L604" s="88">
        <v>4377.12</v>
      </c>
      <c r="M604" s="55" t="s">
        <v>9807</v>
      </c>
      <c r="N604" s="72" t="s">
        <v>9766</v>
      </c>
      <c r="O604" s="53" t="s">
        <v>9721</v>
      </c>
      <c r="P604" s="56">
        <v>28163</v>
      </c>
      <c r="Q604" s="73" t="s">
        <v>225</v>
      </c>
      <c r="R604" s="57" t="s">
        <v>5</v>
      </c>
      <c r="S604" s="57">
        <v>44470</v>
      </c>
      <c r="T604">
        <f t="shared" si="27"/>
        <v>45</v>
      </c>
      <c r="U604" t="str">
        <f t="shared" si="28"/>
        <v>44-48</v>
      </c>
      <c r="V604" t="str">
        <f t="shared" si="29"/>
        <v>até 1.999</v>
      </c>
    </row>
    <row r="605" spans="1:22" ht="15.75" x14ac:dyDescent="0.25">
      <c r="A605" s="58">
        <v>154043</v>
      </c>
      <c r="B605" s="53" t="s">
        <v>9801</v>
      </c>
      <c r="C605" s="59" t="s">
        <v>10893</v>
      </c>
      <c r="D605" s="53" t="s">
        <v>10894</v>
      </c>
      <c r="E605" s="53" t="s">
        <v>10895</v>
      </c>
      <c r="F605" s="64">
        <v>5066011617</v>
      </c>
      <c r="G605" s="51" t="s">
        <v>10930</v>
      </c>
      <c r="H605" s="53">
        <v>422105</v>
      </c>
      <c r="I605" s="53">
        <v>44</v>
      </c>
      <c r="J605" s="53" t="s">
        <v>10607</v>
      </c>
      <c r="K605" s="88">
        <v>1665.21</v>
      </c>
      <c r="L605" s="88">
        <v>4377.12</v>
      </c>
      <c r="M605" s="55" t="s">
        <v>9807</v>
      </c>
      <c r="N605" s="72" t="s">
        <v>9766</v>
      </c>
      <c r="O605" s="53" t="s">
        <v>9721</v>
      </c>
      <c r="P605" s="56">
        <v>29831</v>
      </c>
      <c r="Q605" s="73" t="s">
        <v>225</v>
      </c>
      <c r="R605" s="57" t="s">
        <v>5</v>
      </c>
      <c r="S605" s="57">
        <v>44327</v>
      </c>
      <c r="T605">
        <f t="shared" si="27"/>
        <v>41</v>
      </c>
      <c r="U605" t="str">
        <f t="shared" si="28"/>
        <v>39-43</v>
      </c>
      <c r="V605" t="str">
        <f t="shared" si="29"/>
        <v>até 1.999</v>
      </c>
    </row>
    <row r="606" spans="1:22" ht="15.75" x14ac:dyDescent="0.25">
      <c r="A606" s="58">
        <v>154043</v>
      </c>
      <c r="B606" s="53" t="s">
        <v>9801</v>
      </c>
      <c r="C606" s="59" t="s">
        <v>10893</v>
      </c>
      <c r="D606" s="53" t="s">
        <v>10894</v>
      </c>
      <c r="E606" s="53" t="s">
        <v>10895</v>
      </c>
      <c r="F606" s="64">
        <v>50209647604</v>
      </c>
      <c r="G606" s="51" t="s">
        <v>10931</v>
      </c>
      <c r="H606" s="53">
        <v>422105</v>
      </c>
      <c r="I606" s="53">
        <v>44</v>
      </c>
      <c r="J606" s="53" t="s">
        <v>10622</v>
      </c>
      <c r="K606" s="88">
        <v>1665.21</v>
      </c>
      <c r="L606" s="88">
        <v>4377.12</v>
      </c>
      <c r="M606" s="55" t="s">
        <v>9807</v>
      </c>
      <c r="N606" s="72" t="s">
        <v>9765</v>
      </c>
      <c r="O606" s="53" t="s">
        <v>9721</v>
      </c>
      <c r="P606" s="56">
        <v>23774</v>
      </c>
      <c r="Q606" s="73" t="s">
        <v>225</v>
      </c>
      <c r="R606" s="57" t="s">
        <v>5</v>
      </c>
      <c r="S606" s="57">
        <v>44327</v>
      </c>
      <c r="T606">
        <f t="shared" si="27"/>
        <v>57</v>
      </c>
      <c r="U606" t="str">
        <f t="shared" si="28"/>
        <v>54-58</v>
      </c>
      <c r="V606" t="str">
        <f t="shared" si="29"/>
        <v>até 1.999</v>
      </c>
    </row>
    <row r="607" spans="1:22" ht="15.75" x14ac:dyDescent="0.25">
      <c r="A607" s="58">
        <v>154043</v>
      </c>
      <c r="B607" s="53" t="s">
        <v>9801</v>
      </c>
      <c r="C607" s="59" t="s">
        <v>10893</v>
      </c>
      <c r="D607" s="53" t="s">
        <v>10894</v>
      </c>
      <c r="E607" s="53" t="s">
        <v>10895</v>
      </c>
      <c r="F607" s="64">
        <v>96634863687</v>
      </c>
      <c r="G607" s="51" t="s">
        <v>10932</v>
      </c>
      <c r="H607" s="53">
        <v>517410</v>
      </c>
      <c r="I607" s="53">
        <v>44</v>
      </c>
      <c r="J607" s="53" t="s">
        <v>10933</v>
      </c>
      <c r="K607" s="88">
        <v>1400</v>
      </c>
      <c r="L607" s="88">
        <v>3862.71</v>
      </c>
      <c r="M607" s="55" t="s">
        <v>9807</v>
      </c>
      <c r="N607" s="72" t="s">
        <v>9765</v>
      </c>
      <c r="O607" s="53" t="s">
        <v>9721</v>
      </c>
      <c r="P607" s="56">
        <v>27830</v>
      </c>
      <c r="Q607" s="73" t="s">
        <v>225</v>
      </c>
      <c r="R607" s="57" t="s">
        <v>4</v>
      </c>
      <c r="S607" s="57">
        <v>44327</v>
      </c>
      <c r="T607">
        <f t="shared" si="27"/>
        <v>46</v>
      </c>
      <c r="U607" t="str">
        <f t="shared" si="28"/>
        <v>44-48</v>
      </c>
      <c r="V607" t="str">
        <f t="shared" si="29"/>
        <v>até 1.999</v>
      </c>
    </row>
    <row r="608" spans="1:22" ht="15.75" x14ac:dyDescent="0.25">
      <c r="A608" s="58">
        <v>154043</v>
      </c>
      <c r="B608" s="53" t="s">
        <v>9801</v>
      </c>
      <c r="C608" s="59" t="s">
        <v>10893</v>
      </c>
      <c r="D608" s="53" t="s">
        <v>10894</v>
      </c>
      <c r="E608" s="53" t="s">
        <v>10895</v>
      </c>
      <c r="F608" s="64">
        <v>8493619663</v>
      </c>
      <c r="G608" s="51" t="s">
        <v>10934</v>
      </c>
      <c r="H608" s="53">
        <v>517410</v>
      </c>
      <c r="I608" s="53">
        <v>44</v>
      </c>
      <c r="J608" s="53" t="s">
        <v>10529</v>
      </c>
      <c r="K608" s="88">
        <v>1400</v>
      </c>
      <c r="L608" s="88">
        <v>4390.07</v>
      </c>
      <c r="M608" s="55" t="s">
        <v>9807</v>
      </c>
      <c r="N608" s="72" t="s">
        <v>9765</v>
      </c>
      <c r="O608" s="53" t="s">
        <v>9722</v>
      </c>
      <c r="P608" s="56">
        <v>32306</v>
      </c>
      <c r="Q608" s="57" t="s">
        <v>211</v>
      </c>
      <c r="R608" s="57" t="s">
        <v>4</v>
      </c>
      <c r="S608" s="57">
        <v>44328</v>
      </c>
      <c r="T608">
        <f t="shared" si="27"/>
        <v>34</v>
      </c>
      <c r="U608" t="str">
        <f t="shared" si="28"/>
        <v>34-38</v>
      </c>
      <c r="V608" t="str">
        <f t="shared" si="29"/>
        <v>até 1.999</v>
      </c>
    </row>
    <row r="609" spans="1:22" ht="15.75" x14ac:dyDescent="0.25">
      <c r="A609" s="58">
        <v>154043</v>
      </c>
      <c r="B609" s="53" t="s">
        <v>9801</v>
      </c>
      <c r="C609" s="59" t="s">
        <v>10893</v>
      </c>
      <c r="D609" s="53" t="s">
        <v>10894</v>
      </c>
      <c r="E609" s="53" t="s">
        <v>10895</v>
      </c>
      <c r="F609" s="64">
        <v>89146972587</v>
      </c>
      <c r="G609" s="51" t="s">
        <v>10935</v>
      </c>
      <c r="H609" s="53">
        <v>517410</v>
      </c>
      <c r="I609" s="53">
        <v>44</v>
      </c>
      <c r="J609" s="53" t="s">
        <v>10529</v>
      </c>
      <c r="K609" s="88">
        <v>1400</v>
      </c>
      <c r="L609" s="88">
        <v>3878.58</v>
      </c>
      <c r="M609" s="55" t="s">
        <v>9807</v>
      </c>
      <c r="N609" s="72" t="s">
        <v>9765</v>
      </c>
      <c r="O609" s="53" t="s">
        <v>9722</v>
      </c>
      <c r="P609" s="56">
        <v>27031</v>
      </c>
      <c r="Q609" s="73" t="s">
        <v>225</v>
      </c>
      <c r="R609" s="57" t="s">
        <v>4</v>
      </c>
      <c r="S609" s="57">
        <v>44503</v>
      </c>
      <c r="T609">
        <f t="shared" si="27"/>
        <v>48</v>
      </c>
      <c r="U609" t="str">
        <f t="shared" si="28"/>
        <v>44-48</v>
      </c>
      <c r="V609" t="str">
        <f t="shared" si="29"/>
        <v>até 1.999</v>
      </c>
    </row>
    <row r="610" spans="1:22" ht="15.75" x14ac:dyDescent="0.25">
      <c r="A610" s="58">
        <v>154043</v>
      </c>
      <c r="B610" s="53" t="s">
        <v>9801</v>
      </c>
      <c r="C610" s="59" t="s">
        <v>10893</v>
      </c>
      <c r="D610" s="53" t="s">
        <v>10894</v>
      </c>
      <c r="E610" s="53" t="s">
        <v>10895</v>
      </c>
      <c r="F610" s="64">
        <v>10969426666</v>
      </c>
      <c r="G610" s="51" t="s">
        <v>10936</v>
      </c>
      <c r="H610" s="53">
        <v>517410</v>
      </c>
      <c r="I610" s="53">
        <v>44</v>
      </c>
      <c r="J610" s="53" t="s">
        <v>10607</v>
      </c>
      <c r="K610" s="88">
        <v>1400</v>
      </c>
      <c r="L610" s="88">
        <v>3862.71</v>
      </c>
      <c r="M610" s="55" t="s">
        <v>9807</v>
      </c>
      <c r="N610" s="72" t="s">
        <v>9765</v>
      </c>
      <c r="O610" s="53" t="s">
        <v>9722</v>
      </c>
      <c r="P610" s="56">
        <v>34627</v>
      </c>
      <c r="Q610" s="73" t="s">
        <v>225</v>
      </c>
      <c r="R610" s="57" t="s">
        <v>4</v>
      </c>
      <c r="S610" s="57">
        <v>44327</v>
      </c>
      <c r="T610">
        <f t="shared" si="27"/>
        <v>28</v>
      </c>
      <c r="U610" t="str">
        <f t="shared" si="28"/>
        <v>24-28</v>
      </c>
      <c r="V610" t="str">
        <f t="shared" si="29"/>
        <v>até 1.999</v>
      </c>
    </row>
    <row r="611" spans="1:22" ht="15.75" x14ac:dyDescent="0.25">
      <c r="A611" s="58">
        <v>154043</v>
      </c>
      <c r="B611" s="53" t="s">
        <v>9801</v>
      </c>
      <c r="C611" s="59" t="s">
        <v>10893</v>
      </c>
      <c r="D611" s="53" t="s">
        <v>10894</v>
      </c>
      <c r="E611" s="53" t="s">
        <v>10895</v>
      </c>
      <c r="F611" s="64">
        <v>72658606672</v>
      </c>
      <c r="G611" s="51" t="s">
        <v>10937</v>
      </c>
      <c r="H611" s="53">
        <v>517410</v>
      </c>
      <c r="I611" s="53">
        <v>44</v>
      </c>
      <c r="J611" s="53" t="s">
        <v>10938</v>
      </c>
      <c r="K611" s="88">
        <v>1400</v>
      </c>
      <c r="L611" s="88">
        <v>4374.2</v>
      </c>
      <c r="M611" s="55" t="s">
        <v>9807</v>
      </c>
      <c r="N611" s="72" t="s">
        <v>9765</v>
      </c>
      <c r="O611" s="53" t="s">
        <v>9722</v>
      </c>
      <c r="P611" s="56">
        <v>25538</v>
      </c>
      <c r="Q611" s="57" t="s">
        <v>335</v>
      </c>
      <c r="R611" s="57" t="s">
        <v>4</v>
      </c>
      <c r="S611" s="57">
        <v>44328</v>
      </c>
      <c r="T611">
        <f t="shared" si="27"/>
        <v>53</v>
      </c>
      <c r="U611" t="str">
        <f t="shared" si="28"/>
        <v>49-53</v>
      </c>
      <c r="V611" t="str">
        <f t="shared" si="29"/>
        <v>até 1.999</v>
      </c>
    </row>
    <row r="612" spans="1:22" ht="15.75" x14ac:dyDescent="0.25">
      <c r="A612" s="58">
        <v>154043</v>
      </c>
      <c r="B612" s="53" t="s">
        <v>9801</v>
      </c>
      <c r="C612" s="59" t="s">
        <v>10893</v>
      </c>
      <c r="D612" s="53" t="s">
        <v>10894</v>
      </c>
      <c r="E612" s="53" t="s">
        <v>10895</v>
      </c>
      <c r="F612" s="64">
        <v>53658140615</v>
      </c>
      <c r="G612" s="51" t="s">
        <v>10939</v>
      </c>
      <c r="H612" s="53">
        <v>517410</v>
      </c>
      <c r="I612" s="53">
        <v>44</v>
      </c>
      <c r="J612" s="53" t="s">
        <v>10613</v>
      </c>
      <c r="K612" s="88">
        <v>1400</v>
      </c>
      <c r="L612" s="88">
        <v>4481.87</v>
      </c>
      <c r="M612" s="55" t="s">
        <v>9807</v>
      </c>
      <c r="N612" s="72" t="s">
        <v>9765</v>
      </c>
      <c r="O612" s="53" t="s">
        <v>9722</v>
      </c>
      <c r="P612" s="56">
        <v>23888</v>
      </c>
      <c r="Q612" s="57" t="s">
        <v>335</v>
      </c>
      <c r="R612" s="57" t="s">
        <v>4</v>
      </c>
      <c r="S612" s="57">
        <v>44328</v>
      </c>
      <c r="T612">
        <f t="shared" si="27"/>
        <v>57</v>
      </c>
      <c r="U612" t="str">
        <f t="shared" si="28"/>
        <v>54-58</v>
      </c>
      <c r="V612" t="str">
        <f t="shared" si="29"/>
        <v>até 1.999</v>
      </c>
    </row>
    <row r="613" spans="1:22" ht="15.75" x14ac:dyDescent="0.25">
      <c r="A613" s="58">
        <v>154043</v>
      </c>
      <c r="B613" s="53" t="s">
        <v>9801</v>
      </c>
      <c r="C613" s="59" t="s">
        <v>10893</v>
      </c>
      <c r="D613" s="53" t="s">
        <v>10894</v>
      </c>
      <c r="E613" s="53" t="s">
        <v>10895</v>
      </c>
      <c r="F613" s="64">
        <v>9836003681</v>
      </c>
      <c r="G613" s="51" t="s">
        <v>10940</v>
      </c>
      <c r="H613" s="53">
        <v>422105</v>
      </c>
      <c r="I613" s="53">
        <v>44</v>
      </c>
      <c r="J613" s="53" t="s">
        <v>10622</v>
      </c>
      <c r="K613" s="88">
        <v>1665.21</v>
      </c>
      <c r="L613" s="88">
        <v>4377.12</v>
      </c>
      <c r="M613" s="55" t="s">
        <v>9807</v>
      </c>
      <c r="N613" s="72" t="s">
        <v>9765</v>
      </c>
      <c r="O613" s="53" t="s">
        <v>9721</v>
      </c>
      <c r="P613" s="56">
        <v>32993</v>
      </c>
      <c r="Q613" s="73" t="s">
        <v>225</v>
      </c>
      <c r="R613" s="57" t="s">
        <v>5</v>
      </c>
      <c r="S613" s="57">
        <v>44727</v>
      </c>
      <c r="T613">
        <f t="shared" si="27"/>
        <v>32</v>
      </c>
      <c r="U613" t="str">
        <f t="shared" si="28"/>
        <v>29-33</v>
      </c>
      <c r="V613" t="str">
        <f t="shared" si="29"/>
        <v>até 1.999</v>
      </c>
    </row>
    <row r="614" spans="1:22" ht="15.75" x14ac:dyDescent="0.25">
      <c r="A614" s="58">
        <v>154043</v>
      </c>
      <c r="B614" s="53" t="s">
        <v>9801</v>
      </c>
      <c r="C614" s="59" t="s">
        <v>10893</v>
      </c>
      <c r="D614" s="53" t="s">
        <v>10894</v>
      </c>
      <c r="E614" s="53" t="s">
        <v>10895</v>
      </c>
      <c r="F614" s="64">
        <v>9143501613</v>
      </c>
      <c r="G614" s="51" t="s">
        <v>10941</v>
      </c>
      <c r="H614" s="53">
        <v>951315</v>
      </c>
      <c r="I614" s="53">
        <v>44</v>
      </c>
      <c r="J614" s="53" t="s">
        <v>10622</v>
      </c>
      <c r="K614" s="88">
        <v>1400</v>
      </c>
      <c r="L614" s="88">
        <v>4374.2</v>
      </c>
      <c r="M614" s="55" t="s">
        <v>9807</v>
      </c>
      <c r="N614" s="72" t="s">
        <v>9765</v>
      </c>
      <c r="O614" s="53" t="s">
        <v>9721</v>
      </c>
      <c r="P614" s="56">
        <v>32488</v>
      </c>
      <c r="Q614" s="73" t="s">
        <v>225</v>
      </c>
      <c r="R614" s="57" t="s">
        <v>10914</v>
      </c>
      <c r="S614" s="57">
        <v>44841</v>
      </c>
      <c r="T614">
        <f t="shared" si="27"/>
        <v>34</v>
      </c>
      <c r="U614" t="str">
        <f t="shared" si="28"/>
        <v>34-38</v>
      </c>
      <c r="V614" t="str">
        <f t="shared" si="29"/>
        <v>até 1.999</v>
      </c>
    </row>
    <row r="615" spans="1:22" ht="15.75" x14ac:dyDescent="0.25">
      <c r="A615" s="58">
        <v>154043</v>
      </c>
      <c r="B615" s="53" t="s">
        <v>9801</v>
      </c>
      <c r="C615" s="59" t="s">
        <v>10893</v>
      </c>
      <c r="D615" s="53" t="s">
        <v>10894</v>
      </c>
      <c r="E615" s="53" t="s">
        <v>10895</v>
      </c>
      <c r="F615" s="64">
        <v>55379010644</v>
      </c>
      <c r="G615" s="51" t="s">
        <v>10942</v>
      </c>
      <c r="H615" s="53">
        <v>517410</v>
      </c>
      <c r="I615" s="53">
        <v>44</v>
      </c>
      <c r="J615" s="53" t="s">
        <v>10943</v>
      </c>
      <c r="K615" s="88">
        <v>1400</v>
      </c>
      <c r="L615" s="88">
        <v>4374.2</v>
      </c>
      <c r="M615" s="55" t="s">
        <v>9807</v>
      </c>
      <c r="N615" s="72" t="s">
        <v>9765</v>
      </c>
      <c r="O615" s="53" t="s">
        <v>9722</v>
      </c>
      <c r="P615" s="56">
        <v>23966</v>
      </c>
      <c r="Q615" s="73" t="s">
        <v>225</v>
      </c>
      <c r="R615" s="57" t="s">
        <v>4</v>
      </c>
      <c r="S615" s="57">
        <v>44328</v>
      </c>
      <c r="T615">
        <f t="shared" si="27"/>
        <v>57</v>
      </c>
      <c r="U615" t="str">
        <f t="shared" si="28"/>
        <v>54-58</v>
      </c>
      <c r="V615" t="str">
        <f t="shared" si="29"/>
        <v>até 1.999</v>
      </c>
    </row>
    <row r="616" spans="1:22" ht="15.75" x14ac:dyDescent="0.25">
      <c r="A616" s="58">
        <v>154043</v>
      </c>
      <c r="B616" s="53" t="s">
        <v>9801</v>
      </c>
      <c r="C616" s="59" t="s">
        <v>10893</v>
      </c>
      <c r="D616" s="53" t="s">
        <v>10894</v>
      </c>
      <c r="E616" s="53" t="s">
        <v>10895</v>
      </c>
      <c r="F616" s="64">
        <v>6119685685</v>
      </c>
      <c r="G616" s="51" t="s">
        <v>10944</v>
      </c>
      <c r="H616" s="53">
        <v>517410</v>
      </c>
      <c r="I616" s="53">
        <v>44</v>
      </c>
      <c r="J616" s="53" t="s">
        <v>10622</v>
      </c>
      <c r="K616" s="88">
        <v>1400</v>
      </c>
      <c r="L616" s="88">
        <v>3862.71</v>
      </c>
      <c r="M616" s="55" t="s">
        <v>9807</v>
      </c>
      <c r="N616" s="72" t="s">
        <v>9765</v>
      </c>
      <c r="O616" s="53" t="s">
        <v>9721</v>
      </c>
      <c r="P616" s="56">
        <v>29220</v>
      </c>
      <c r="Q616" s="73" t="s">
        <v>225</v>
      </c>
      <c r="R616" s="57" t="s">
        <v>4</v>
      </c>
      <c r="S616" s="57">
        <v>44327</v>
      </c>
      <c r="T616">
        <f t="shared" si="27"/>
        <v>43</v>
      </c>
      <c r="U616" t="str">
        <f t="shared" si="28"/>
        <v>39-43</v>
      </c>
      <c r="V616" t="str">
        <f t="shared" si="29"/>
        <v>até 1.999</v>
      </c>
    </row>
    <row r="617" spans="1:22" ht="15.75" x14ac:dyDescent="0.25">
      <c r="A617" s="58">
        <v>154043</v>
      </c>
      <c r="B617" s="53" t="s">
        <v>9801</v>
      </c>
      <c r="C617" s="59" t="s">
        <v>10893</v>
      </c>
      <c r="D617" s="53" t="s">
        <v>10894</v>
      </c>
      <c r="E617" s="53" t="s">
        <v>10895</v>
      </c>
      <c r="F617" s="64">
        <v>55889468634</v>
      </c>
      <c r="G617" s="51" t="s">
        <v>10945</v>
      </c>
      <c r="H617" s="53">
        <v>951315</v>
      </c>
      <c r="I617" s="53">
        <v>44</v>
      </c>
      <c r="J617" s="53" t="s">
        <v>10946</v>
      </c>
      <c r="K617" s="88">
        <v>1400</v>
      </c>
      <c r="L617" s="88">
        <v>3862.71</v>
      </c>
      <c r="M617" s="55" t="s">
        <v>9807</v>
      </c>
      <c r="N617" s="72" t="s">
        <v>9765</v>
      </c>
      <c r="O617" s="53" t="s">
        <v>9721</v>
      </c>
      <c r="P617" s="56">
        <v>21615</v>
      </c>
      <c r="Q617" s="57" t="s">
        <v>335</v>
      </c>
      <c r="R617" s="57" t="s">
        <v>4</v>
      </c>
      <c r="S617" s="57">
        <v>44732</v>
      </c>
      <c r="T617">
        <f t="shared" si="27"/>
        <v>63</v>
      </c>
      <c r="U617" t="str">
        <f t="shared" si="28"/>
        <v>59-63</v>
      </c>
      <c r="V617" t="str">
        <f t="shared" si="29"/>
        <v>até 1.999</v>
      </c>
    </row>
    <row r="618" spans="1:22" ht="15.75" x14ac:dyDescent="0.25">
      <c r="A618" s="58">
        <v>154043</v>
      </c>
      <c r="B618" s="53" t="s">
        <v>9801</v>
      </c>
      <c r="C618" s="59" t="s">
        <v>10893</v>
      </c>
      <c r="D618" s="53" t="s">
        <v>10894</v>
      </c>
      <c r="E618" s="53" t="s">
        <v>10895</v>
      </c>
      <c r="F618" s="64" t="s">
        <v>10947</v>
      </c>
      <c r="G618" s="51" t="s">
        <v>10948</v>
      </c>
      <c r="H618" s="53">
        <v>517410</v>
      </c>
      <c r="I618" s="53">
        <v>44</v>
      </c>
      <c r="J618" s="53" t="s">
        <v>10529</v>
      </c>
      <c r="K618" s="88">
        <v>1400</v>
      </c>
      <c r="L618" s="88">
        <v>3878.58</v>
      </c>
      <c r="M618" s="55" t="s">
        <v>9807</v>
      </c>
      <c r="N618" s="72" t="s">
        <v>9765</v>
      </c>
      <c r="O618" s="53" t="s">
        <v>9721</v>
      </c>
      <c r="P618" s="56">
        <v>26865</v>
      </c>
      <c r="Q618" s="73" t="s">
        <v>225</v>
      </c>
      <c r="R618" s="57" t="s">
        <v>4</v>
      </c>
      <c r="S618" s="57">
        <v>44327</v>
      </c>
      <c r="T618">
        <f t="shared" si="27"/>
        <v>49</v>
      </c>
      <c r="U618" t="str">
        <f t="shared" si="28"/>
        <v>49-53</v>
      </c>
      <c r="V618" t="str">
        <f t="shared" si="29"/>
        <v>até 1.999</v>
      </c>
    </row>
    <row r="619" spans="1:22" ht="15.75" x14ac:dyDescent="0.25">
      <c r="A619" s="58">
        <v>154043</v>
      </c>
      <c r="B619" s="53" t="s">
        <v>9801</v>
      </c>
      <c r="C619" s="59" t="s">
        <v>10893</v>
      </c>
      <c r="D619" s="53" t="s">
        <v>10894</v>
      </c>
      <c r="E619" s="53" t="s">
        <v>10895</v>
      </c>
      <c r="F619" s="64">
        <v>35103302691</v>
      </c>
      <c r="G619" s="51" t="s">
        <v>10949</v>
      </c>
      <c r="H619" s="53">
        <v>422105</v>
      </c>
      <c r="I619" s="53">
        <v>44</v>
      </c>
      <c r="J619" s="53" t="s">
        <v>10616</v>
      </c>
      <c r="K619" s="88">
        <v>1665.21</v>
      </c>
      <c r="L619" s="88">
        <v>4481.87</v>
      </c>
      <c r="M619" s="55" t="s">
        <v>9807</v>
      </c>
      <c r="N619" s="72" t="s">
        <v>9766</v>
      </c>
      <c r="O619" s="53" t="s">
        <v>9722</v>
      </c>
      <c r="P619" s="56">
        <v>22994</v>
      </c>
      <c r="Q619" s="73" t="s">
        <v>225</v>
      </c>
      <c r="R619" s="57" t="s">
        <v>5</v>
      </c>
      <c r="S619" s="57">
        <v>44327</v>
      </c>
      <c r="T619">
        <f t="shared" si="27"/>
        <v>60</v>
      </c>
      <c r="U619" t="str">
        <f t="shared" si="28"/>
        <v>59-63</v>
      </c>
      <c r="V619" t="str">
        <f t="shared" si="29"/>
        <v>até 1.999</v>
      </c>
    </row>
    <row r="620" spans="1:22" ht="15.75" x14ac:dyDescent="0.25">
      <c r="A620" s="58">
        <v>154043</v>
      </c>
      <c r="B620" s="53" t="s">
        <v>9801</v>
      </c>
      <c r="C620" s="59" t="s">
        <v>10893</v>
      </c>
      <c r="D620" s="53" t="s">
        <v>10894</v>
      </c>
      <c r="E620" s="53" t="s">
        <v>10895</v>
      </c>
      <c r="F620" s="64">
        <v>61955736120</v>
      </c>
      <c r="G620" s="51" t="s">
        <v>10950</v>
      </c>
      <c r="H620" s="53">
        <v>517410</v>
      </c>
      <c r="I620" s="53">
        <v>44</v>
      </c>
      <c r="J620" s="53" t="s">
        <v>10529</v>
      </c>
      <c r="K620" s="88">
        <v>1400</v>
      </c>
      <c r="L620" s="88">
        <v>4390.07</v>
      </c>
      <c r="M620" s="55" t="s">
        <v>9807</v>
      </c>
      <c r="N620" s="72" t="s">
        <v>9765</v>
      </c>
      <c r="O620" s="53" t="s">
        <v>9722</v>
      </c>
      <c r="P620" s="56">
        <v>24914</v>
      </c>
      <c r="Q620" s="73" t="s">
        <v>225</v>
      </c>
      <c r="R620" s="57" t="s">
        <v>4</v>
      </c>
      <c r="S620" s="57">
        <v>44328</v>
      </c>
      <c r="T620">
        <f t="shared" si="27"/>
        <v>54</v>
      </c>
      <c r="U620" t="str">
        <f t="shared" si="28"/>
        <v>54-58</v>
      </c>
      <c r="V620" t="str">
        <f t="shared" si="29"/>
        <v>até 1.999</v>
      </c>
    </row>
    <row r="621" spans="1:22" ht="15.75" x14ac:dyDescent="0.25">
      <c r="A621" s="58">
        <v>154043</v>
      </c>
      <c r="B621" s="53" t="s">
        <v>9801</v>
      </c>
      <c r="C621" s="59" t="s">
        <v>10893</v>
      </c>
      <c r="D621" s="53" t="s">
        <v>10894</v>
      </c>
      <c r="E621" s="53" t="s">
        <v>10895</v>
      </c>
      <c r="F621" s="64">
        <v>1383955190</v>
      </c>
      <c r="G621" s="51" t="s">
        <v>10951</v>
      </c>
      <c r="H621" s="53">
        <v>422105</v>
      </c>
      <c r="I621" s="53">
        <v>44</v>
      </c>
      <c r="J621" s="53" t="s">
        <v>10622</v>
      </c>
      <c r="K621" s="88">
        <v>1665.21</v>
      </c>
      <c r="L621" s="88">
        <v>4481.87</v>
      </c>
      <c r="M621" s="55" t="s">
        <v>9807</v>
      </c>
      <c r="N621" s="72" t="s">
        <v>9765</v>
      </c>
      <c r="O621" s="53" t="s">
        <v>9721</v>
      </c>
      <c r="P621" s="56">
        <v>30785</v>
      </c>
      <c r="Q621" s="73" t="s">
        <v>225</v>
      </c>
      <c r="R621" s="57" t="s">
        <v>5</v>
      </c>
      <c r="S621" s="57">
        <v>44711</v>
      </c>
      <c r="T621">
        <f t="shared" si="27"/>
        <v>38</v>
      </c>
      <c r="U621" t="str">
        <f t="shared" si="28"/>
        <v>34-38</v>
      </c>
      <c r="V621" t="str">
        <f t="shared" si="29"/>
        <v>até 1.999</v>
      </c>
    </row>
    <row r="622" spans="1:22" ht="15.75" x14ac:dyDescent="0.25">
      <c r="A622" s="58">
        <v>154043</v>
      </c>
      <c r="B622" s="53" t="s">
        <v>9801</v>
      </c>
      <c r="C622" s="59" t="s">
        <v>10893</v>
      </c>
      <c r="D622" s="53" t="s">
        <v>10894</v>
      </c>
      <c r="E622" s="53" t="s">
        <v>10895</v>
      </c>
      <c r="F622" s="64">
        <v>10387151648</v>
      </c>
      <c r="G622" s="51" t="s">
        <v>10952</v>
      </c>
      <c r="H622" s="53">
        <v>422105</v>
      </c>
      <c r="I622" s="53">
        <v>44</v>
      </c>
      <c r="J622" s="53" t="s">
        <v>10622</v>
      </c>
      <c r="K622" s="88">
        <v>1665.21</v>
      </c>
      <c r="L622" s="88">
        <v>4377.12</v>
      </c>
      <c r="M622" s="55" t="s">
        <v>9807</v>
      </c>
      <c r="N622" s="72" t="s">
        <v>9765</v>
      </c>
      <c r="O622" s="53" t="s">
        <v>9721</v>
      </c>
      <c r="P622" s="56">
        <v>33335</v>
      </c>
      <c r="Q622" s="57" t="s">
        <v>211</v>
      </c>
      <c r="R622" s="57" t="s">
        <v>5</v>
      </c>
      <c r="S622" s="57">
        <v>44825</v>
      </c>
      <c r="T622">
        <f t="shared" si="27"/>
        <v>31</v>
      </c>
      <c r="U622" t="str">
        <f t="shared" si="28"/>
        <v>29-33</v>
      </c>
      <c r="V622" t="str">
        <f t="shared" si="29"/>
        <v>até 1.999</v>
      </c>
    </row>
    <row r="623" spans="1:22" ht="15.75" x14ac:dyDescent="0.25">
      <c r="A623" s="58">
        <v>154043</v>
      </c>
      <c r="B623" s="53" t="s">
        <v>9801</v>
      </c>
      <c r="C623" s="59" t="s">
        <v>10893</v>
      </c>
      <c r="D623" s="53" t="s">
        <v>10894</v>
      </c>
      <c r="E623" s="53" t="s">
        <v>10895</v>
      </c>
      <c r="F623" s="64">
        <v>11512500666</v>
      </c>
      <c r="G623" s="51" t="s">
        <v>10953</v>
      </c>
      <c r="H623" s="53">
        <v>517410</v>
      </c>
      <c r="I623" s="53">
        <v>44</v>
      </c>
      <c r="J623" s="53" t="s">
        <v>10607</v>
      </c>
      <c r="K623" s="88">
        <v>1400</v>
      </c>
      <c r="L623" s="88">
        <v>3862.71</v>
      </c>
      <c r="M623" s="55" t="s">
        <v>9807</v>
      </c>
      <c r="N623" s="72" t="s">
        <v>9766</v>
      </c>
      <c r="O623" s="53" t="s">
        <v>9722</v>
      </c>
      <c r="P623" s="56">
        <v>34004</v>
      </c>
      <c r="Q623" s="57" t="s">
        <v>335</v>
      </c>
      <c r="R623" s="57" t="s">
        <v>4</v>
      </c>
      <c r="S623" s="57">
        <v>44328</v>
      </c>
      <c r="T623">
        <f t="shared" si="27"/>
        <v>29</v>
      </c>
      <c r="U623" t="str">
        <f t="shared" si="28"/>
        <v>29-33</v>
      </c>
      <c r="V623" t="str">
        <f t="shared" si="29"/>
        <v>até 1.999</v>
      </c>
    </row>
    <row r="624" spans="1:22" ht="15.75" x14ac:dyDescent="0.25">
      <c r="A624" s="58">
        <v>154043</v>
      </c>
      <c r="B624" s="53" t="s">
        <v>9801</v>
      </c>
      <c r="C624" s="59" t="s">
        <v>10893</v>
      </c>
      <c r="D624" s="53" t="s">
        <v>10894</v>
      </c>
      <c r="E624" s="53" t="s">
        <v>10895</v>
      </c>
      <c r="F624" s="64">
        <v>26222230644</v>
      </c>
      <c r="G624" s="51" t="s">
        <v>10954</v>
      </c>
      <c r="H624" s="53">
        <v>517410</v>
      </c>
      <c r="I624" s="53">
        <v>44</v>
      </c>
      <c r="J624" s="53" t="s">
        <v>10613</v>
      </c>
      <c r="K624" s="88">
        <v>1400</v>
      </c>
      <c r="L624" s="88">
        <v>3862.71</v>
      </c>
      <c r="M624" s="55" t="s">
        <v>9807</v>
      </c>
      <c r="N624" s="72" t="s">
        <v>9765</v>
      </c>
      <c r="O624" s="53" t="s">
        <v>9722</v>
      </c>
      <c r="P624" s="56">
        <v>20935</v>
      </c>
      <c r="Q624" s="73" t="s">
        <v>225</v>
      </c>
      <c r="R624" s="57" t="s">
        <v>4</v>
      </c>
      <c r="S624" s="57">
        <v>44327</v>
      </c>
      <c r="T624">
        <f t="shared" si="27"/>
        <v>65</v>
      </c>
      <c r="U624" t="str">
        <f t="shared" si="28"/>
        <v>64-68</v>
      </c>
      <c r="V624" t="str">
        <f t="shared" si="29"/>
        <v>até 1.999</v>
      </c>
    </row>
    <row r="625" spans="1:22" ht="15.75" x14ac:dyDescent="0.25">
      <c r="A625" s="58">
        <v>154043</v>
      </c>
      <c r="B625" s="53" t="s">
        <v>9801</v>
      </c>
      <c r="C625" s="59" t="s">
        <v>10893</v>
      </c>
      <c r="D625" s="53" t="s">
        <v>10894</v>
      </c>
      <c r="E625" s="53" t="s">
        <v>10895</v>
      </c>
      <c r="F625" s="64">
        <v>13059028664</v>
      </c>
      <c r="G625" s="51" t="s">
        <v>10955</v>
      </c>
      <c r="H625" s="53">
        <v>422105</v>
      </c>
      <c r="I625" s="53">
        <v>44</v>
      </c>
      <c r="J625" s="53" t="s">
        <v>10622</v>
      </c>
      <c r="K625" s="88">
        <v>1665.21</v>
      </c>
      <c r="L625" s="88">
        <v>4377.12</v>
      </c>
      <c r="M625" s="55" t="s">
        <v>9807</v>
      </c>
      <c r="N625" s="72" t="s">
        <v>9765</v>
      </c>
      <c r="O625" s="53" t="s">
        <v>9722</v>
      </c>
      <c r="P625" s="56">
        <v>37122</v>
      </c>
      <c r="Q625" s="73" t="s">
        <v>225</v>
      </c>
      <c r="R625" s="57" t="s">
        <v>5</v>
      </c>
      <c r="S625" s="57">
        <v>44796</v>
      </c>
      <c r="T625">
        <f t="shared" si="27"/>
        <v>21</v>
      </c>
      <c r="U625" t="str">
        <f t="shared" si="28"/>
        <v>19-23</v>
      </c>
      <c r="V625" t="str">
        <f t="shared" si="29"/>
        <v>até 1.999</v>
      </c>
    </row>
    <row r="626" spans="1:22" ht="15.75" x14ac:dyDescent="0.25">
      <c r="A626" s="58">
        <v>154043</v>
      </c>
      <c r="B626" s="53" t="s">
        <v>9801</v>
      </c>
      <c r="C626" s="59" t="s">
        <v>10893</v>
      </c>
      <c r="D626" s="53" t="s">
        <v>10894</v>
      </c>
      <c r="E626" s="53" t="s">
        <v>10895</v>
      </c>
      <c r="F626" s="64">
        <v>7083442673</v>
      </c>
      <c r="G626" s="51" t="s">
        <v>10956</v>
      </c>
      <c r="H626" s="53">
        <v>517410</v>
      </c>
      <c r="I626" s="53">
        <v>44</v>
      </c>
      <c r="J626" s="53" t="s">
        <v>10622</v>
      </c>
      <c r="K626" s="88">
        <v>1400</v>
      </c>
      <c r="L626" s="88">
        <v>3817.35</v>
      </c>
      <c r="M626" s="55" t="s">
        <v>9807</v>
      </c>
      <c r="N626" s="72" t="s">
        <v>9765</v>
      </c>
      <c r="O626" s="53" t="s">
        <v>9722</v>
      </c>
      <c r="P626" s="56">
        <v>32380</v>
      </c>
      <c r="Q626" s="73" t="s">
        <v>225</v>
      </c>
      <c r="R626" s="57" t="s">
        <v>4</v>
      </c>
      <c r="S626" s="57">
        <v>44327</v>
      </c>
      <c r="T626">
        <f t="shared" si="27"/>
        <v>34</v>
      </c>
      <c r="U626" t="str">
        <f t="shared" si="28"/>
        <v>34-38</v>
      </c>
      <c r="V626" t="str">
        <f t="shared" si="29"/>
        <v>até 1.999</v>
      </c>
    </row>
    <row r="627" spans="1:22" ht="15.75" x14ac:dyDescent="0.25">
      <c r="A627" s="58">
        <v>154043</v>
      </c>
      <c r="B627" s="53" t="s">
        <v>9801</v>
      </c>
      <c r="C627" s="59" t="s">
        <v>10893</v>
      </c>
      <c r="D627" s="53" t="s">
        <v>10894</v>
      </c>
      <c r="E627" s="53" t="s">
        <v>10895</v>
      </c>
      <c r="F627" s="64">
        <v>5111253645</v>
      </c>
      <c r="G627" s="51" t="s">
        <v>10957</v>
      </c>
      <c r="H627" s="53">
        <v>517410</v>
      </c>
      <c r="I627" s="53">
        <v>44</v>
      </c>
      <c r="J627" s="53" t="s">
        <v>10607</v>
      </c>
      <c r="K627" s="88">
        <v>1400</v>
      </c>
      <c r="L627" s="88">
        <v>4374.2</v>
      </c>
      <c r="M627" s="55" t="s">
        <v>9807</v>
      </c>
      <c r="N627" s="72" t="s">
        <v>9765</v>
      </c>
      <c r="O627" s="53" t="s">
        <v>9722</v>
      </c>
      <c r="P627" s="56">
        <v>30142</v>
      </c>
      <c r="Q627" s="57" t="s">
        <v>211</v>
      </c>
      <c r="R627" s="57" t="s">
        <v>4</v>
      </c>
      <c r="S627" s="57">
        <v>44327</v>
      </c>
      <c r="T627">
        <f t="shared" si="27"/>
        <v>40</v>
      </c>
      <c r="U627" t="str">
        <f t="shared" si="28"/>
        <v>39-43</v>
      </c>
      <c r="V627" t="str">
        <f t="shared" si="29"/>
        <v>até 1.999</v>
      </c>
    </row>
    <row r="628" spans="1:22" ht="15.75" x14ac:dyDescent="0.25">
      <c r="A628" s="58">
        <v>154043</v>
      </c>
      <c r="B628" s="53" t="s">
        <v>9801</v>
      </c>
      <c r="C628" s="59" t="s">
        <v>10893</v>
      </c>
      <c r="D628" s="53" t="s">
        <v>10894</v>
      </c>
      <c r="E628" s="53" t="s">
        <v>10895</v>
      </c>
      <c r="F628" s="64">
        <v>2842317114</v>
      </c>
      <c r="G628" s="51" t="s">
        <v>10958</v>
      </c>
      <c r="H628" s="53">
        <v>422105</v>
      </c>
      <c r="I628" s="53">
        <v>44</v>
      </c>
      <c r="J628" s="53" t="s">
        <v>10622</v>
      </c>
      <c r="K628" s="88">
        <v>1665.21</v>
      </c>
      <c r="L628" s="88">
        <v>4377.12</v>
      </c>
      <c r="M628" s="55" t="s">
        <v>9807</v>
      </c>
      <c r="N628" s="72" t="s">
        <v>9765</v>
      </c>
      <c r="O628" s="53" t="s">
        <v>9722</v>
      </c>
      <c r="P628" s="56">
        <v>32229</v>
      </c>
      <c r="Q628" s="73" t="s">
        <v>225</v>
      </c>
      <c r="R628" s="57" t="s">
        <v>5</v>
      </c>
      <c r="S628" s="57">
        <v>44327</v>
      </c>
      <c r="T628">
        <f t="shared" si="27"/>
        <v>34</v>
      </c>
      <c r="U628" t="str">
        <f t="shared" si="28"/>
        <v>34-38</v>
      </c>
      <c r="V628" t="str">
        <f t="shared" si="29"/>
        <v>até 1.999</v>
      </c>
    </row>
    <row r="629" spans="1:22" ht="15.75" x14ac:dyDescent="0.25">
      <c r="A629" s="58">
        <v>154043</v>
      </c>
      <c r="B629" s="53" t="s">
        <v>9801</v>
      </c>
      <c r="C629" s="59" t="s">
        <v>10893</v>
      </c>
      <c r="D629" s="53" t="s">
        <v>10894</v>
      </c>
      <c r="E629" s="53" t="s">
        <v>10895</v>
      </c>
      <c r="F629" s="64">
        <v>18113387803</v>
      </c>
      <c r="G629" s="51" t="s">
        <v>10959</v>
      </c>
      <c r="H629" s="53">
        <v>422105</v>
      </c>
      <c r="I629" s="53">
        <v>44</v>
      </c>
      <c r="J629" s="53" t="s">
        <v>10622</v>
      </c>
      <c r="K629" s="88">
        <v>1665.21</v>
      </c>
      <c r="L629" s="88">
        <v>4377.12</v>
      </c>
      <c r="M629" s="55" t="s">
        <v>9807</v>
      </c>
      <c r="N629" s="72" t="s">
        <v>9766</v>
      </c>
      <c r="O629" s="53" t="s">
        <v>9721</v>
      </c>
      <c r="P629" s="56">
        <v>27019</v>
      </c>
      <c r="Q629" s="73" t="s">
        <v>225</v>
      </c>
      <c r="R629" s="57" t="s">
        <v>5</v>
      </c>
      <c r="S629" s="57">
        <v>44636</v>
      </c>
      <c r="T629">
        <f t="shared" si="27"/>
        <v>49</v>
      </c>
      <c r="U629" t="str">
        <f t="shared" si="28"/>
        <v>49-53</v>
      </c>
      <c r="V629" t="str">
        <f t="shared" si="29"/>
        <v>até 1.999</v>
      </c>
    </row>
    <row r="630" spans="1:22" ht="15.75" x14ac:dyDescent="0.25">
      <c r="A630" s="58">
        <v>154043</v>
      </c>
      <c r="B630" s="53" t="s">
        <v>9801</v>
      </c>
      <c r="C630" s="59" t="s">
        <v>10893</v>
      </c>
      <c r="D630" s="53" t="s">
        <v>10894</v>
      </c>
      <c r="E630" s="53" t="s">
        <v>10895</v>
      </c>
      <c r="F630" s="64">
        <v>4483532618</v>
      </c>
      <c r="G630" s="51" t="s">
        <v>10960</v>
      </c>
      <c r="H630" s="53">
        <v>517410</v>
      </c>
      <c r="I630" s="53">
        <v>44</v>
      </c>
      <c r="J630" s="53" t="s">
        <v>10928</v>
      </c>
      <c r="K630" s="88">
        <v>1400</v>
      </c>
      <c r="L630" s="88">
        <v>4374.2</v>
      </c>
      <c r="M630" s="55" t="s">
        <v>9807</v>
      </c>
      <c r="N630" s="72" t="s">
        <v>9765</v>
      </c>
      <c r="O630" s="53" t="s">
        <v>9722</v>
      </c>
      <c r="P630" s="56">
        <v>29200</v>
      </c>
      <c r="Q630" s="73" t="s">
        <v>225</v>
      </c>
      <c r="R630" s="57" t="s">
        <v>4</v>
      </c>
      <c r="S630" s="57">
        <v>44327</v>
      </c>
      <c r="T630">
        <f t="shared" si="27"/>
        <v>43</v>
      </c>
      <c r="U630" t="str">
        <f t="shared" si="28"/>
        <v>39-43</v>
      </c>
      <c r="V630" t="str">
        <f t="shared" si="29"/>
        <v>até 1.999</v>
      </c>
    </row>
    <row r="631" spans="1:22" ht="15.75" x14ac:dyDescent="0.25">
      <c r="A631" s="58">
        <v>154043</v>
      </c>
      <c r="B631" s="53" t="s">
        <v>9801</v>
      </c>
      <c r="C631" s="59" t="s">
        <v>10893</v>
      </c>
      <c r="D631" s="53" t="s">
        <v>10894</v>
      </c>
      <c r="E631" s="53" t="s">
        <v>10895</v>
      </c>
      <c r="F631" s="64">
        <v>3539019626</v>
      </c>
      <c r="G631" s="51" t="s">
        <v>10961</v>
      </c>
      <c r="H631" s="53">
        <v>517410</v>
      </c>
      <c r="I631" s="53">
        <v>44</v>
      </c>
      <c r="J631" s="53" t="s">
        <v>10607</v>
      </c>
      <c r="K631" s="88">
        <v>1400</v>
      </c>
      <c r="L631" s="88">
        <v>4374.2</v>
      </c>
      <c r="M631" s="55" t="s">
        <v>9807</v>
      </c>
      <c r="N631" s="72" t="s">
        <v>9765</v>
      </c>
      <c r="O631" s="53" t="s">
        <v>9722</v>
      </c>
      <c r="P631" s="56">
        <v>27967</v>
      </c>
      <c r="Q631" s="73" t="s">
        <v>225</v>
      </c>
      <c r="R631" s="57" t="s">
        <v>4</v>
      </c>
      <c r="S631" s="57">
        <v>44476</v>
      </c>
      <c r="T631">
        <f t="shared" si="27"/>
        <v>46</v>
      </c>
      <c r="U631" t="str">
        <f t="shared" si="28"/>
        <v>44-48</v>
      </c>
      <c r="V631" t="str">
        <f t="shared" si="29"/>
        <v>até 1.999</v>
      </c>
    </row>
    <row r="632" spans="1:22" ht="15.75" x14ac:dyDescent="0.25">
      <c r="A632" s="58">
        <v>154043</v>
      </c>
      <c r="B632" s="53" t="s">
        <v>9801</v>
      </c>
      <c r="C632" s="59" t="s">
        <v>10893</v>
      </c>
      <c r="D632" s="53" t="s">
        <v>10894</v>
      </c>
      <c r="E632" s="53" t="s">
        <v>10895</v>
      </c>
      <c r="F632" s="64">
        <v>9508828609</v>
      </c>
      <c r="G632" s="51" t="s">
        <v>10962</v>
      </c>
      <c r="H632" s="53">
        <v>422105</v>
      </c>
      <c r="I632" s="53">
        <v>44</v>
      </c>
      <c r="J632" s="53" t="s">
        <v>10622</v>
      </c>
      <c r="K632" s="88">
        <v>1665.21</v>
      </c>
      <c r="L632" s="88">
        <v>4377.12</v>
      </c>
      <c r="M632" s="55" t="s">
        <v>9807</v>
      </c>
      <c r="N632" s="72" t="s">
        <v>9765</v>
      </c>
      <c r="O632" s="53" t="s">
        <v>9721</v>
      </c>
      <c r="P632" s="56">
        <v>32661</v>
      </c>
      <c r="Q632" s="57" t="s">
        <v>211</v>
      </c>
      <c r="R632" s="57" t="s">
        <v>5</v>
      </c>
      <c r="S632" s="57">
        <v>44411</v>
      </c>
      <c r="T632">
        <f t="shared" si="27"/>
        <v>33</v>
      </c>
      <c r="U632" t="str">
        <f t="shared" si="28"/>
        <v>29-33</v>
      </c>
      <c r="V632" t="str">
        <f t="shared" si="29"/>
        <v>até 1.999</v>
      </c>
    </row>
    <row r="633" spans="1:22" ht="15.75" x14ac:dyDescent="0.25">
      <c r="A633" s="58">
        <v>154043</v>
      </c>
      <c r="B633" s="53" t="s">
        <v>9801</v>
      </c>
      <c r="C633" s="59" t="s">
        <v>10893</v>
      </c>
      <c r="D633" s="53" t="s">
        <v>10894</v>
      </c>
      <c r="E633" s="53" t="s">
        <v>10895</v>
      </c>
      <c r="F633" s="64">
        <v>5500851659</v>
      </c>
      <c r="G633" s="51" t="s">
        <v>10963</v>
      </c>
      <c r="H633" s="53">
        <v>517410</v>
      </c>
      <c r="I633" s="53">
        <v>44</v>
      </c>
      <c r="J633" s="53" t="s">
        <v>10622</v>
      </c>
      <c r="K633" s="88">
        <v>1400</v>
      </c>
      <c r="L633" s="88">
        <v>3833.22</v>
      </c>
      <c r="M633" s="55" t="s">
        <v>9807</v>
      </c>
      <c r="N633" s="72" t="s">
        <v>9765</v>
      </c>
      <c r="O633" s="53" t="s">
        <v>9721</v>
      </c>
      <c r="P633" s="56">
        <v>30312</v>
      </c>
      <c r="Q633" s="57" t="s">
        <v>335</v>
      </c>
      <c r="R633" s="57" t="s">
        <v>4</v>
      </c>
      <c r="S633" s="57">
        <v>44327</v>
      </c>
      <c r="T633">
        <f t="shared" si="27"/>
        <v>40</v>
      </c>
      <c r="U633" t="str">
        <f t="shared" si="28"/>
        <v>39-43</v>
      </c>
      <c r="V633" t="str">
        <f t="shared" si="29"/>
        <v>até 1.999</v>
      </c>
    </row>
    <row r="634" spans="1:22" ht="15.75" x14ac:dyDescent="0.25">
      <c r="A634" s="58">
        <v>154043</v>
      </c>
      <c r="B634" s="53" t="s">
        <v>9801</v>
      </c>
      <c r="C634" s="59" t="s">
        <v>10893</v>
      </c>
      <c r="D634" s="53" t="s">
        <v>10894</v>
      </c>
      <c r="E634" s="53" t="s">
        <v>10895</v>
      </c>
      <c r="F634" s="64">
        <v>70575838183</v>
      </c>
      <c r="G634" s="51" t="s">
        <v>10964</v>
      </c>
      <c r="H634" s="53">
        <v>951315</v>
      </c>
      <c r="I634" s="53">
        <v>44</v>
      </c>
      <c r="J634" s="53" t="s">
        <v>10622</v>
      </c>
      <c r="K634" s="88">
        <v>1400</v>
      </c>
      <c r="L634" s="88">
        <v>3862.71</v>
      </c>
      <c r="M634" s="55" t="s">
        <v>9807</v>
      </c>
      <c r="N634" s="72" t="s">
        <v>9765</v>
      </c>
      <c r="O634" s="53" t="s">
        <v>9721</v>
      </c>
      <c r="P634" s="56">
        <v>36803</v>
      </c>
      <c r="Q634" s="73" t="s">
        <v>225</v>
      </c>
      <c r="R634" s="57" t="s">
        <v>10914</v>
      </c>
      <c r="S634" s="57">
        <v>44733</v>
      </c>
      <c r="T634">
        <f t="shared" si="27"/>
        <v>22</v>
      </c>
      <c r="U634" t="str">
        <f t="shared" si="28"/>
        <v>19-23</v>
      </c>
      <c r="V634" t="str">
        <f t="shared" si="29"/>
        <v>até 1.999</v>
      </c>
    </row>
    <row r="635" spans="1:22" ht="15.75" x14ac:dyDescent="0.25">
      <c r="A635" s="58">
        <v>154043</v>
      </c>
      <c r="B635" s="53" t="s">
        <v>9801</v>
      </c>
      <c r="C635" s="59" t="s">
        <v>10893</v>
      </c>
      <c r="D635" s="53" t="s">
        <v>10894</v>
      </c>
      <c r="E635" s="53" t="s">
        <v>10895</v>
      </c>
      <c r="F635" s="64">
        <v>6357869660</v>
      </c>
      <c r="G635" s="51" t="s">
        <v>10965</v>
      </c>
      <c r="H635" s="53">
        <v>422105</v>
      </c>
      <c r="I635" s="53">
        <v>44</v>
      </c>
      <c r="J635" s="53" t="s">
        <v>10622</v>
      </c>
      <c r="K635" s="88">
        <v>1665.21</v>
      </c>
      <c r="L635" s="88">
        <v>4377.12</v>
      </c>
      <c r="M635" s="55" t="s">
        <v>9807</v>
      </c>
      <c r="N635" s="72" t="s">
        <v>9765</v>
      </c>
      <c r="O635" s="53" t="s">
        <v>9721</v>
      </c>
      <c r="P635" s="56">
        <v>29590</v>
      </c>
      <c r="Q635" s="73" t="s">
        <v>225</v>
      </c>
      <c r="R635" s="57" t="s">
        <v>5</v>
      </c>
      <c r="S635" s="57">
        <v>44327</v>
      </c>
      <c r="T635">
        <f t="shared" si="27"/>
        <v>41</v>
      </c>
      <c r="U635" t="str">
        <f t="shared" si="28"/>
        <v>39-43</v>
      </c>
      <c r="V635" t="str">
        <f t="shared" si="29"/>
        <v>até 1.999</v>
      </c>
    </row>
    <row r="636" spans="1:22" ht="15.75" x14ac:dyDescent="0.25">
      <c r="A636" s="58">
        <v>154043</v>
      </c>
      <c r="B636" s="53" t="s">
        <v>9801</v>
      </c>
      <c r="C636" s="59" t="s">
        <v>10893</v>
      </c>
      <c r="D636" s="53" t="s">
        <v>10894</v>
      </c>
      <c r="E636" s="53" t="s">
        <v>10895</v>
      </c>
      <c r="F636" s="64">
        <v>5904800657</v>
      </c>
      <c r="G636" s="51" t="s">
        <v>10966</v>
      </c>
      <c r="H636" s="53">
        <v>422105</v>
      </c>
      <c r="I636" s="53">
        <v>44</v>
      </c>
      <c r="J636" s="53" t="s">
        <v>10607</v>
      </c>
      <c r="K636" s="88">
        <v>1665.21</v>
      </c>
      <c r="L636" s="88">
        <v>4377.12</v>
      </c>
      <c r="M636" s="55" t="s">
        <v>9807</v>
      </c>
      <c r="N636" s="72" t="s">
        <v>9765</v>
      </c>
      <c r="O636" s="53" t="s">
        <v>9721</v>
      </c>
      <c r="P636" s="56">
        <v>29796</v>
      </c>
      <c r="Q636" s="73" t="s">
        <v>225</v>
      </c>
      <c r="R636" s="57" t="s">
        <v>5</v>
      </c>
      <c r="S636" s="57">
        <v>44767</v>
      </c>
      <c r="T636">
        <f t="shared" si="27"/>
        <v>41</v>
      </c>
      <c r="U636" t="str">
        <f t="shared" si="28"/>
        <v>39-43</v>
      </c>
      <c r="V636" t="str">
        <f t="shared" si="29"/>
        <v>até 1.999</v>
      </c>
    </row>
    <row r="637" spans="1:22" ht="15.75" x14ac:dyDescent="0.25">
      <c r="A637" s="58">
        <v>154043</v>
      </c>
      <c r="B637" s="53" t="s">
        <v>9801</v>
      </c>
      <c r="C637" s="59" t="s">
        <v>10893</v>
      </c>
      <c r="D637" s="53" t="s">
        <v>10894</v>
      </c>
      <c r="E637" s="53" t="s">
        <v>10895</v>
      </c>
      <c r="F637" s="64">
        <v>12929717629</v>
      </c>
      <c r="G637" s="51" t="s">
        <v>10967</v>
      </c>
      <c r="H637" s="53">
        <v>422105</v>
      </c>
      <c r="I637" s="53">
        <v>44</v>
      </c>
      <c r="J637" s="53" t="s">
        <v>10622</v>
      </c>
      <c r="K637" s="88">
        <v>1665.21</v>
      </c>
      <c r="L637" s="88">
        <v>4377.12</v>
      </c>
      <c r="M637" s="55" t="s">
        <v>9807</v>
      </c>
      <c r="N637" s="72" t="s">
        <v>9765</v>
      </c>
      <c r="O637" s="53" t="s">
        <v>9721</v>
      </c>
      <c r="P637" s="56">
        <v>35474</v>
      </c>
      <c r="Q637" s="73" t="s">
        <v>225</v>
      </c>
      <c r="R637" s="57" t="s">
        <v>5</v>
      </c>
      <c r="S637" s="57">
        <v>44613</v>
      </c>
      <c r="T637">
        <f t="shared" si="27"/>
        <v>25</v>
      </c>
      <c r="U637" t="str">
        <f t="shared" si="28"/>
        <v>24-28</v>
      </c>
      <c r="V637" t="str">
        <f t="shared" si="29"/>
        <v>até 1.999</v>
      </c>
    </row>
    <row r="638" spans="1:22" ht="15.75" x14ac:dyDescent="0.25">
      <c r="A638" s="58">
        <v>154043</v>
      </c>
      <c r="B638" s="53" t="s">
        <v>9801</v>
      </c>
      <c r="C638" s="59" t="s">
        <v>10893</v>
      </c>
      <c r="D638" s="53" t="s">
        <v>10894</v>
      </c>
      <c r="E638" s="53" t="s">
        <v>10895</v>
      </c>
      <c r="F638" s="64">
        <v>2254340670</v>
      </c>
      <c r="G638" s="51" t="s">
        <v>10968</v>
      </c>
      <c r="H638" s="53">
        <v>422105</v>
      </c>
      <c r="I638" s="53">
        <v>44</v>
      </c>
      <c r="J638" s="53" t="s">
        <v>10607</v>
      </c>
      <c r="K638" s="88">
        <v>1665.21</v>
      </c>
      <c r="L638" s="88">
        <v>4377.12</v>
      </c>
      <c r="M638" s="55" t="s">
        <v>9807</v>
      </c>
      <c r="N638" s="72" t="s">
        <v>9765</v>
      </c>
      <c r="O638" s="53" t="s">
        <v>9722</v>
      </c>
      <c r="P638" s="56">
        <v>36364</v>
      </c>
      <c r="Q638" s="73" t="s">
        <v>225</v>
      </c>
      <c r="R638" s="57" t="s">
        <v>5</v>
      </c>
      <c r="S638" s="57">
        <v>44655</v>
      </c>
      <c r="T638">
        <f t="shared" si="27"/>
        <v>23</v>
      </c>
      <c r="U638" t="str">
        <f t="shared" si="28"/>
        <v>19-23</v>
      </c>
      <c r="V638" t="str">
        <f t="shared" si="29"/>
        <v>até 1.999</v>
      </c>
    </row>
    <row r="639" spans="1:22" ht="15.75" x14ac:dyDescent="0.25">
      <c r="A639" s="58">
        <v>154043</v>
      </c>
      <c r="B639" s="53" t="s">
        <v>9801</v>
      </c>
      <c r="C639" s="59" t="s">
        <v>10893</v>
      </c>
      <c r="D639" s="53" t="s">
        <v>10894</v>
      </c>
      <c r="E639" s="53" t="s">
        <v>10895</v>
      </c>
      <c r="F639" s="64">
        <v>14453443609</v>
      </c>
      <c r="G639" s="51" t="s">
        <v>10969</v>
      </c>
      <c r="H639" s="53">
        <v>517410</v>
      </c>
      <c r="I639" s="53">
        <v>44</v>
      </c>
      <c r="J639" s="53" t="s">
        <v>10622</v>
      </c>
      <c r="K639" s="88">
        <v>1400</v>
      </c>
      <c r="L639" s="88">
        <v>4374.2</v>
      </c>
      <c r="M639" s="55" t="s">
        <v>9807</v>
      </c>
      <c r="N639" s="72" t="s">
        <v>9765</v>
      </c>
      <c r="O639" s="53" t="s">
        <v>9722</v>
      </c>
      <c r="P639" s="56">
        <v>35413</v>
      </c>
      <c r="Q639" s="73" t="s">
        <v>225</v>
      </c>
      <c r="R639" s="57" t="s">
        <v>4</v>
      </c>
      <c r="S639" s="57">
        <v>44328</v>
      </c>
      <c r="T639">
        <f t="shared" si="27"/>
        <v>26</v>
      </c>
      <c r="U639" t="str">
        <f t="shared" si="28"/>
        <v>24-28</v>
      </c>
      <c r="V639" t="str">
        <f t="shared" si="29"/>
        <v>até 1.999</v>
      </c>
    </row>
    <row r="640" spans="1:22" ht="15.75" x14ac:dyDescent="0.25">
      <c r="A640" s="58">
        <v>154043</v>
      </c>
      <c r="B640" s="53" t="s">
        <v>9801</v>
      </c>
      <c r="C640" s="59" t="s">
        <v>10893</v>
      </c>
      <c r="D640" s="53" t="s">
        <v>10894</v>
      </c>
      <c r="E640" s="53" t="s">
        <v>10895</v>
      </c>
      <c r="F640" s="64">
        <v>12521888621</v>
      </c>
      <c r="G640" s="51" t="s">
        <v>10970</v>
      </c>
      <c r="H640" s="53">
        <v>422105</v>
      </c>
      <c r="I640" s="53">
        <v>44</v>
      </c>
      <c r="J640" s="53" t="s">
        <v>10622</v>
      </c>
      <c r="K640" s="88">
        <v>1665.21</v>
      </c>
      <c r="L640" s="88">
        <v>4377.12</v>
      </c>
      <c r="M640" s="55" t="s">
        <v>9807</v>
      </c>
      <c r="N640" s="72" t="s">
        <v>9765</v>
      </c>
      <c r="O640" s="53" t="s">
        <v>9722</v>
      </c>
      <c r="P640" s="56">
        <v>36154</v>
      </c>
      <c r="Q640" s="73" t="s">
        <v>225</v>
      </c>
      <c r="R640" s="57" t="s">
        <v>5</v>
      </c>
      <c r="S640" s="57">
        <v>44327</v>
      </c>
      <c r="T640">
        <f t="shared" si="27"/>
        <v>24</v>
      </c>
      <c r="U640" t="str">
        <f t="shared" si="28"/>
        <v>24-28</v>
      </c>
      <c r="V640" t="str">
        <f t="shared" si="29"/>
        <v>até 1.999</v>
      </c>
    </row>
    <row r="641" spans="1:22" ht="15.75" x14ac:dyDescent="0.25">
      <c r="A641" s="58">
        <v>154043</v>
      </c>
      <c r="B641" s="53" t="s">
        <v>9801</v>
      </c>
      <c r="C641" s="59" t="s">
        <v>10893</v>
      </c>
      <c r="D641" s="53" t="s">
        <v>10894</v>
      </c>
      <c r="E641" s="53" t="s">
        <v>10895</v>
      </c>
      <c r="F641" s="64">
        <v>8237949625</v>
      </c>
      <c r="G641" s="51" t="s">
        <v>10971</v>
      </c>
      <c r="H641" s="53">
        <v>422105</v>
      </c>
      <c r="I641" s="53">
        <v>44</v>
      </c>
      <c r="J641" s="53" t="s">
        <v>10622</v>
      </c>
      <c r="K641" s="88">
        <v>1665.21</v>
      </c>
      <c r="L641" s="88">
        <v>4377.12</v>
      </c>
      <c r="M641" s="55" t="s">
        <v>9807</v>
      </c>
      <c r="N641" s="72" t="s">
        <v>9765</v>
      </c>
      <c r="O641" s="53" t="s">
        <v>9722</v>
      </c>
      <c r="P641" s="56">
        <v>33361</v>
      </c>
      <c r="Q641" s="73" t="s">
        <v>225</v>
      </c>
      <c r="R641" s="57" t="s">
        <v>5</v>
      </c>
      <c r="S641" s="57">
        <v>44327</v>
      </c>
      <c r="T641">
        <f t="shared" si="27"/>
        <v>31</v>
      </c>
      <c r="U641" t="str">
        <f t="shared" si="28"/>
        <v>29-33</v>
      </c>
      <c r="V641" t="str">
        <f t="shared" si="29"/>
        <v>até 1.999</v>
      </c>
    </row>
    <row r="642" spans="1:22" ht="15.75" x14ac:dyDescent="0.25">
      <c r="A642" s="58">
        <v>154043</v>
      </c>
      <c r="B642" s="53" t="s">
        <v>9801</v>
      </c>
      <c r="C642" s="59" t="s">
        <v>10893</v>
      </c>
      <c r="D642" s="53" t="s">
        <v>10894</v>
      </c>
      <c r="E642" s="53" t="s">
        <v>10895</v>
      </c>
      <c r="F642" s="64">
        <v>98874730144</v>
      </c>
      <c r="G642" s="51" t="s">
        <v>10972</v>
      </c>
      <c r="H642" s="53">
        <v>517410</v>
      </c>
      <c r="I642" s="53">
        <v>44</v>
      </c>
      <c r="J642" s="53" t="s">
        <v>10622</v>
      </c>
      <c r="K642" s="88">
        <v>1400</v>
      </c>
      <c r="L642" s="88">
        <v>4374.2</v>
      </c>
      <c r="M642" s="55" t="s">
        <v>9807</v>
      </c>
      <c r="N642" s="72" t="s">
        <v>9765</v>
      </c>
      <c r="O642" s="53" t="s">
        <v>9722</v>
      </c>
      <c r="P642" s="56">
        <v>29871</v>
      </c>
      <c r="Q642" s="57" t="s">
        <v>335</v>
      </c>
      <c r="R642" s="57" t="s">
        <v>4</v>
      </c>
      <c r="S642" s="57">
        <v>44897</v>
      </c>
      <c r="T642">
        <f t="shared" si="27"/>
        <v>41</v>
      </c>
      <c r="U642" t="str">
        <f t="shared" si="28"/>
        <v>39-43</v>
      </c>
      <c r="V642" t="str">
        <f t="shared" si="29"/>
        <v>até 1.999</v>
      </c>
    </row>
    <row r="643" spans="1:22" ht="15.75" x14ac:dyDescent="0.25">
      <c r="A643" s="58">
        <v>154043</v>
      </c>
      <c r="B643" s="53" t="s">
        <v>9801</v>
      </c>
      <c r="C643" s="59" t="s">
        <v>10893</v>
      </c>
      <c r="D643" s="53" t="s">
        <v>10894</v>
      </c>
      <c r="E643" s="53" t="s">
        <v>10895</v>
      </c>
      <c r="F643" s="64">
        <v>48073458691</v>
      </c>
      <c r="G643" s="51" t="s">
        <v>10973</v>
      </c>
      <c r="H643" s="53">
        <v>517410</v>
      </c>
      <c r="I643" s="53">
        <v>44</v>
      </c>
      <c r="J643" s="53" t="s">
        <v>10938</v>
      </c>
      <c r="K643" s="88">
        <v>1400</v>
      </c>
      <c r="L643" s="88">
        <v>3862.71</v>
      </c>
      <c r="M643" s="55" t="s">
        <v>9807</v>
      </c>
      <c r="N643" s="72" t="s">
        <v>9766</v>
      </c>
      <c r="O643" s="53" t="s">
        <v>9721</v>
      </c>
      <c r="P643" s="56">
        <v>23399</v>
      </c>
      <c r="Q643" s="73" t="s">
        <v>225</v>
      </c>
      <c r="R643" s="57" t="s">
        <v>4</v>
      </c>
      <c r="S643" s="57">
        <v>44327</v>
      </c>
      <c r="T643">
        <f t="shared" ref="T643:T706" si="30">(YEAR($X$3))-YEAR(P643)</f>
        <v>58</v>
      </c>
      <c r="U643" t="str">
        <f t="shared" ref="U643:U706" si="31">VLOOKUP(T643,$Z$3:$AA$14,2,1)</f>
        <v>54-58</v>
      </c>
      <c r="V643" t="str">
        <f t="shared" ref="V643:V706" si="32">VLOOKUP(K643,$AB$3:$AC$13,2,1)</f>
        <v>até 1.999</v>
      </c>
    </row>
    <row r="644" spans="1:22" ht="15.75" x14ac:dyDescent="0.25">
      <c r="A644" s="58">
        <v>154043</v>
      </c>
      <c r="B644" s="53" t="s">
        <v>9801</v>
      </c>
      <c r="C644" s="59" t="s">
        <v>10893</v>
      </c>
      <c r="D644" s="53" t="s">
        <v>10894</v>
      </c>
      <c r="E644" s="53" t="s">
        <v>10895</v>
      </c>
      <c r="F644" s="64">
        <v>1663918678</v>
      </c>
      <c r="G644" s="51" t="s">
        <v>10974</v>
      </c>
      <c r="H644" s="53">
        <v>422105</v>
      </c>
      <c r="I644" s="53">
        <v>44</v>
      </c>
      <c r="J644" s="53" t="s">
        <v>10622</v>
      </c>
      <c r="K644" s="88">
        <v>1665.21</v>
      </c>
      <c r="L644" s="88">
        <v>4377.12</v>
      </c>
      <c r="M644" s="55" t="s">
        <v>9807</v>
      </c>
      <c r="N644" s="72" t="s">
        <v>9765</v>
      </c>
      <c r="O644" s="53" t="s">
        <v>9721</v>
      </c>
      <c r="P644" s="56">
        <v>32318</v>
      </c>
      <c r="Q644" s="73" t="s">
        <v>225</v>
      </c>
      <c r="R644" s="57" t="s">
        <v>5</v>
      </c>
      <c r="S644" s="57">
        <v>44327</v>
      </c>
      <c r="T644">
        <f t="shared" si="30"/>
        <v>34</v>
      </c>
      <c r="U644" t="str">
        <f t="shared" si="31"/>
        <v>34-38</v>
      </c>
      <c r="V644" t="str">
        <f t="shared" si="32"/>
        <v>até 1.999</v>
      </c>
    </row>
    <row r="645" spans="1:22" ht="15.75" x14ac:dyDescent="0.25">
      <c r="A645" s="58">
        <v>154043</v>
      </c>
      <c r="B645" s="53" t="s">
        <v>9801</v>
      </c>
      <c r="C645" s="59" t="s">
        <v>10893</v>
      </c>
      <c r="D645" s="53" t="s">
        <v>10894</v>
      </c>
      <c r="E645" s="53" t="s">
        <v>10895</v>
      </c>
      <c r="F645" s="64">
        <v>9413864659</v>
      </c>
      <c r="G645" s="51" t="s">
        <v>10975</v>
      </c>
      <c r="H645" s="53">
        <v>517410</v>
      </c>
      <c r="I645" s="53">
        <v>44</v>
      </c>
      <c r="J645" s="53" t="s">
        <v>10938</v>
      </c>
      <c r="K645" s="88">
        <v>1400</v>
      </c>
      <c r="L645" s="88">
        <v>3862.71</v>
      </c>
      <c r="M645" s="55" t="s">
        <v>9807</v>
      </c>
      <c r="N645" s="72" t="s">
        <v>9765</v>
      </c>
      <c r="O645" s="53" t="s">
        <v>9721</v>
      </c>
      <c r="P645" s="56">
        <v>32038</v>
      </c>
      <c r="Q645" s="57" t="s">
        <v>335</v>
      </c>
      <c r="R645" s="57" t="s">
        <v>4</v>
      </c>
      <c r="S645" s="57">
        <v>44328</v>
      </c>
      <c r="T645">
        <f t="shared" si="30"/>
        <v>35</v>
      </c>
      <c r="U645" t="str">
        <f t="shared" si="31"/>
        <v>34-38</v>
      </c>
      <c r="V645" t="str">
        <f t="shared" si="32"/>
        <v>até 1.999</v>
      </c>
    </row>
    <row r="646" spans="1:22" ht="15.75" x14ac:dyDescent="0.25">
      <c r="A646" s="58">
        <v>154043</v>
      </c>
      <c r="B646" s="53" t="s">
        <v>9801</v>
      </c>
      <c r="C646" s="59" t="s">
        <v>10893</v>
      </c>
      <c r="D646" s="53" t="s">
        <v>10894</v>
      </c>
      <c r="E646" s="53" t="s">
        <v>10895</v>
      </c>
      <c r="F646" s="64">
        <v>4602614604</v>
      </c>
      <c r="G646" s="51" t="s">
        <v>10976</v>
      </c>
      <c r="H646" s="53">
        <v>517410</v>
      </c>
      <c r="I646" s="53">
        <v>44</v>
      </c>
      <c r="J646" s="53" t="s">
        <v>10943</v>
      </c>
      <c r="K646" s="88">
        <v>1400</v>
      </c>
      <c r="L646" s="88">
        <v>3833.22</v>
      </c>
      <c r="M646" s="55" t="s">
        <v>9807</v>
      </c>
      <c r="N646" s="72" t="s">
        <v>9765</v>
      </c>
      <c r="O646" s="53" t="s">
        <v>9722</v>
      </c>
      <c r="P646" s="56">
        <v>29309</v>
      </c>
      <c r="Q646" s="57" t="s">
        <v>211</v>
      </c>
      <c r="R646" s="57" t="s">
        <v>4</v>
      </c>
      <c r="S646" s="57">
        <v>44560</v>
      </c>
      <c r="T646">
        <f t="shared" si="30"/>
        <v>42</v>
      </c>
      <c r="U646" t="str">
        <f t="shared" si="31"/>
        <v>39-43</v>
      </c>
      <c r="V646" t="str">
        <f t="shared" si="32"/>
        <v>até 1.999</v>
      </c>
    </row>
    <row r="647" spans="1:22" ht="15.75" x14ac:dyDescent="0.25">
      <c r="A647" s="58">
        <v>154043</v>
      </c>
      <c r="B647" s="53" t="s">
        <v>9801</v>
      </c>
      <c r="C647" s="59" t="s">
        <v>10893</v>
      </c>
      <c r="D647" s="53" t="s">
        <v>10894</v>
      </c>
      <c r="E647" s="53" t="s">
        <v>10895</v>
      </c>
      <c r="F647" s="64">
        <v>15917600708</v>
      </c>
      <c r="G647" s="51" t="s">
        <v>10977</v>
      </c>
      <c r="H647" s="53">
        <v>517410</v>
      </c>
      <c r="I647" s="53">
        <v>44</v>
      </c>
      <c r="J647" s="53" t="s">
        <v>10619</v>
      </c>
      <c r="K647" s="88">
        <v>1400</v>
      </c>
      <c r="L647" s="88">
        <v>3878.58</v>
      </c>
      <c r="M647" s="55" t="s">
        <v>9807</v>
      </c>
      <c r="N647" s="72" t="s">
        <v>9765</v>
      </c>
      <c r="O647" s="53" t="s">
        <v>9722</v>
      </c>
      <c r="P647" s="56">
        <v>33365</v>
      </c>
      <c r="Q647" s="73" t="s">
        <v>225</v>
      </c>
      <c r="R647" s="57" t="s">
        <v>4</v>
      </c>
      <c r="S647" s="57">
        <v>44768</v>
      </c>
      <c r="T647">
        <f t="shared" si="30"/>
        <v>31</v>
      </c>
      <c r="U647" t="str">
        <f t="shared" si="31"/>
        <v>29-33</v>
      </c>
      <c r="V647" t="str">
        <f t="shared" si="32"/>
        <v>até 1.999</v>
      </c>
    </row>
    <row r="648" spans="1:22" ht="15.75" x14ac:dyDescent="0.25">
      <c r="A648" s="58">
        <v>154043</v>
      </c>
      <c r="B648" s="53" t="s">
        <v>9801</v>
      </c>
      <c r="C648" s="59" t="s">
        <v>10893</v>
      </c>
      <c r="D648" s="53" t="s">
        <v>10894</v>
      </c>
      <c r="E648" s="53" t="s">
        <v>10895</v>
      </c>
      <c r="F648" s="64">
        <v>57407215634</v>
      </c>
      <c r="G648" s="51" t="s">
        <v>10978</v>
      </c>
      <c r="H648" s="53">
        <v>517410</v>
      </c>
      <c r="I648" s="53">
        <v>44</v>
      </c>
      <c r="J648" s="53" t="s">
        <v>10622</v>
      </c>
      <c r="K648" s="88">
        <v>1400</v>
      </c>
      <c r="L648" s="88">
        <v>3817.35</v>
      </c>
      <c r="M648" s="55" t="s">
        <v>9807</v>
      </c>
      <c r="N648" s="72" t="s">
        <v>9765</v>
      </c>
      <c r="O648" s="53" t="s">
        <v>9722</v>
      </c>
      <c r="P648" s="56">
        <v>23496</v>
      </c>
      <c r="Q648" s="57" t="s">
        <v>211</v>
      </c>
      <c r="R648" s="57" t="s">
        <v>4</v>
      </c>
      <c r="S648" s="57">
        <v>44327</v>
      </c>
      <c r="T648">
        <f t="shared" si="30"/>
        <v>58</v>
      </c>
      <c r="U648" t="str">
        <f t="shared" si="31"/>
        <v>54-58</v>
      </c>
      <c r="V648" t="str">
        <f t="shared" si="32"/>
        <v>até 1.999</v>
      </c>
    </row>
    <row r="649" spans="1:22" ht="15.75" x14ac:dyDescent="0.25">
      <c r="A649" s="58">
        <v>154043</v>
      </c>
      <c r="B649" s="53" t="s">
        <v>9801</v>
      </c>
      <c r="C649" s="59" t="s">
        <v>10893</v>
      </c>
      <c r="D649" s="53" t="s">
        <v>10894</v>
      </c>
      <c r="E649" s="53" t="s">
        <v>10895</v>
      </c>
      <c r="F649" s="64">
        <v>415759625</v>
      </c>
      <c r="G649" s="51" t="s">
        <v>10979</v>
      </c>
      <c r="H649" s="53">
        <v>517410</v>
      </c>
      <c r="I649" s="53">
        <v>44</v>
      </c>
      <c r="J649" s="53" t="s">
        <v>10980</v>
      </c>
      <c r="K649" s="88">
        <v>1400</v>
      </c>
      <c r="L649" s="88">
        <v>4374.2</v>
      </c>
      <c r="M649" s="55" t="s">
        <v>9807</v>
      </c>
      <c r="N649" s="72" t="s">
        <v>9765</v>
      </c>
      <c r="O649" s="53" t="s">
        <v>9722</v>
      </c>
      <c r="P649" s="56">
        <v>28584</v>
      </c>
      <c r="Q649" s="57" t="s">
        <v>335</v>
      </c>
      <c r="R649" s="57" t="s">
        <v>4</v>
      </c>
      <c r="S649" s="57">
        <v>44682</v>
      </c>
      <c r="T649">
        <f t="shared" si="30"/>
        <v>44</v>
      </c>
      <c r="U649" t="str">
        <f t="shared" si="31"/>
        <v>44-48</v>
      </c>
      <c r="V649" t="str">
        <f t="shared" si="32"/>
        <v>até 1.999</v>
      </c>
    </row>
    <row r="650" spans="1:22" ht="15.75" x14ac:dyDescent="0.25">
      <c r="A650" s="58">
        <v>154043</v>
      </c>
      <c r="B650" s="53" t="s">
        <v>9801</v>
      </c>
      <c r="C650" s="59" t="s">
        <v>10893</v>
      </c>
      <c r="D650" s="53" t="s">
        <v>10894</v>
      </c>
      <c r="E650" s="53" t="s">
        <v>10895</v>
      </c>
      <c r="F650" s="64">
        <v>15641922889</v>
      </c>
      <c r="G650" s="51" t="s">
        <v>10981</v>
      </c>
      <c r="H650" s="53">
        <v>517410</v>
      </c>
      <c r="I650" s="53">
        <v>44</v>
      </c>
      <c r="J650" s="53" t="s">
        <v>10938</v>
      </c>
      <c r="K650" s="88">
        <v>1400</v>
      </c>
      <c r="L650" s="88">
        <v>4374.2</v>
      </c>
      <c r="M650" s="55" t="s">
        <v>9807</v>
      </c>
      <c r="N650" s="72" t="s">
        <v>9765</v>
      </c>
      <c r="O650" s="53" t="s">
        <v>9722</v>
      </c>
      <c r="P650" s="56">
        <v>24883</v>
      </c>
      <c r="Q650" s="57" t="s">
        <v>211</v>
      </c>
      <c r="R650" s="57" t="s">
        <v>4</v>
      </c>
      <c r="S650" s="57">
        <v>44327</v>
      </c>
      <c r="T650">
        <f t="shared" si="30"/>
        <v>54</v>
      </c>
      <c r="U650" t="str">
        <f t="shared" si="31"/>
        <v>54-58</v>
      </c>
      <c r="V650" t="str">
        <f t="shared" si="32"/>
        <v>até 1.999</v>
      </c>
    </row>
    <row r="651" spans="1:22" ht="15.75" x14ac:dyDescent="0.25">
      <c r="A651" s="58">
        <v>154043</v>
      </c>
      <c r="B651" s="53" t="s">
        <v>9801</v>
      </c>
      <c r="C651" s="59" t="s">
        <v>10893</v>
      </c>
      <c r="D651" s="53" t="s">
        <v>10894</v>
      </c>
      <c r="E651" s="53" t="s">
        <v>10895</v>
      </c>
      <c r="F651" s="64">
        <v>10140411631</v>
      </c>
      <c r="G651" s="51" t="s">
        <v>10982</v>
      </c>
      <c r="H651" s="53">
        <v>422105</v>
      </c>
      <c r="I651" s="53">
        <v>44</v>
      </c>
      <c r="J651" s="53" t="s">
        <v>10622</v>
      </c>
      <c r="K651" s="88">
        <v>1665.21</v>
      </c>
      <c r="L651" s="88">
        <v>4377.12</v>
      </c>
      <c r="M651" s="55" t="s">
        <v>9807</v>
      </c>
      <c r="N651" s="72" t="s">
        <v>9765</v>
      </c>
      <c r="O651" s="53" t="s">
        <v>9721</v>
      </c>
      <c r="P651" s="56">
        <v>33462</v>
      </c>
      <c r="Q651" s="57" t="s">
        <v>211</v>
      </c>
      <c r="R651" s="57" t="s">
        <v>5</v>
      </c>
      <c r="S651" s="57">
        <v>44440</v>
      </c>
      <c r="T651">
        <f t="shared" si="30"/>
        <v>31</v>
      </c>
      <c r="U651" t="str">
        <f t="shared" si="31"/>
        <v>29-33</v>
      </c>
      <c r="V651" t="str">
        <f t="shared" si="32"/>
        <v>até 1.999</v>
      </c>
    </row>
    <row r="652" spans="1:22" ht="15.75" x14ac:dyDescent="0.25">
      <c r="A652" s="58">
        <v>154043</v>
      </c>
      <c r="B652" s="53" t="s">
        <v>9801</v>
      </c>
      <c r="C652" s="59" t="s">
        <v>10893</v>
      </c>
      <c r="D652" s="53" t="s">
        <v>10894</v>
      </c>
      <c r="E652" s="53" t="s">
        <v>10895</v>
      </c>
      <c r="F652" s="64">
        <v>8151333677</v>
      </c>
      <c r="G652" s="51" t="s">
        <v>10983</v>
      </c>
      <c r="H652" s="53">
        <v>951315</v>
      </c>
      <c r="I652" s="53">
        <v>44</v>
      </c>
      <c r="J652" s="53" t="s">
        <v>10622</v>
      </c>
      <c r="K652" s="88">
        <v>1400</v>
      </c>
      <c r="L652" s="88">
        <v>3862.71</v>
      </c>
      <c r="M652" s="55" t="s">
        <v>9807</v>
      </c>
      <c r="N652" s="72" t="s">
        <v>9765</v>
      </c>
      <c r="O652" s="53" t="s">
        <v>9721</v>
      </c>
      <c r="P652" s="56">
        <v>32227</v>
      </c>
      <c r="Q652" s="57" t="s">
        <v>211</v>
      </c>
      <c r="R652" s="57" t="s">
        <v>10914</v>
      </c>
      <c r="S652" s="57">
        <v>44799</v>
      </c>
      <c r="T652">
        <f t="shared" si="30"/>
        <v>34</v>
      </c>
      <c r="U652" t="str">
        <f t="shared" si="31"/>
        <v>34-38</v>
      </c>
      <c r="V652" t="str">
        <f t="shared" si="32"/>
        <v>até 1.999</v>
      </c>
    </row>
    <row r="653" spans="1:22" ht="15.75" x14ac:dyDescent="0.25">
      <c r="A653" s="58">
        <v>154043</v>
      </c>
      <c r="B653" s="53" t="s">
        <v>9801</v>
      </c>
      <c r="C653" s="59" t="s">
        <v>10893</v>
      </c>
      <c r="D653" s="53" t="s">
        <v>10894</v>
      </c>
      <c r="E653" s="53" t="s">
        <v>10895</v>
      </c>
      <c r="F653" s="64">
        <v>7546082633</v>
      </c>
      <c r="G653" s="51" t="s">
        <v>10984</v>
      </c>
      <c r="H653" s="53">
        <v>422110</v>
      </c>
      <c r="I653" s="53">
        <v>44</v>
      </c>
      <c r="J653" s="53" t="s">
        <v>10622</v>
      </c>
      <c r="K653" s="88">
        <v>1665.21</v>
      </c>
      <c r="L653" s="88">
        <v>4377.12</v>
      </c>
      <c r="M653" s="55" t="s">
        <v>9807</v>
      </c>
      <c r="N653" s="72" t="s">
        <v>9765</v>
      </c>
      <c r="O653" s="53" t="s">
        <v>9721</v>
      </c>
      <c r="P653" s="56">
        <v>31067</v>
      </c>
      <c r="Q653" s="73" t="s">
        <v>225</v>
      </c>
      <c r="R653" s="57" t="s">
        <v>10985</v>
      </c>
      <c r="S653" s="57">
        <v>44399</v>
      </c>
      <c r="T653">
        <f t="shared" si="30"/>
        <v>37</v>
      </c>
      <c r="U653" t="str">
        <f t="shared" si="31"/>
        <v>34-38</v>
      </c>
      <c r="V653" t="str">
        <f t="shared" si="32"/>
        <v>até 1.999</v>
      </c>
    </row>
    <row r="654" spans="1:22" ht="15.75" x14ac:dyDescent="0.25">
      <c r="A654" s="58">
        <v>154043</v>
      </c>
      <c r="B654" s="53" t="s">
        <v>9801</v>
      </c>
      <c r="C654" s="59" t="s">
        <v>10893</v>
      </c>
      <c r="D654" s="53" t="s">
        <v>10894</v>
      </c>
      <c r="E654" s="53" t="s">
        <v>10895</v>
      </c>
      <c r="F654" s="64">
        <v>15375027607</v>
      </c>
      <c r="G654" s="51" t="s">
        <v>10986</v>
      </c>
      <c r="H654" s="53">
        <v>517410</v>
      </c>
      <c r="I654" s="53">
        <v>44</v>
      </c>
      <c r="J654" s="53" t="s">
        <v>10943</v>
      </c>
      <c r="K654" s="88">
        <v>1400</v>
      </c>
      <c r="L654" s="88">
        <v>3862.71</v>
      </c>
      <c r="M654" s="55" t="s">
        <v>9807</v>
      </c>
      <c r="N654" s="72" t="s">
        <v>9765</v>
      </c>
      <c r="O654" s="53" t="s">
        <v>9721</v>
      </c>
      <c r="P654" s="56">
        <v>36341</v>
      </c>
      <c r="Q654" s="73" t="s">
        <v>225</v>
      </c>
      <c r="R654" s="57" t="s">
        <v>4</v>
      </c>
      <c r="S654" s="57">
        <v>44501</v>
      </c>
      <c r="T654">
        <f t="shared" si="30"/>
        <v>23</v>
      </c>
      <c r="U654" t="str">
        <f t="shared" si="31"/>
        <v>19-23</v>
      </c>
      <c r="V654" t="str">
        <f t="shared" si="32"/>
        <v>até 1.999</v>
      </c>
    </row>
    <row r="655" spans="1:22" ht="15.75" x14ac:dyDescent="0.25">
      <c r="A655" s="58">
        <v>154043</v>
      </c>
      <c r="B655" s="53" t="s">
        <v>9801</v>
      </c>
      <c r="C655" s="59" t="s">
        <v>10893</v>
      </c>
      <c r="D655" s="53" t="s">
        <v>10894</v>
      </c>
      <c r="E655" s="53" t="s">
        <v>10895</v>
      </c>
      <c r="F655" s="64">
        <v>11629190608</v>
      </c>
      <c r="G655" s="51" t="s">
        <v>10987</v>
      </c>
      <c r="H655" s="53">
        <v>517410</v>
      </c>
      <c r="I655" s="53">
        <v>44</v>
      </c>
      <c r="J655" s="53" t="s">
        <v>10920</v>
      </c>
      <c r="K655" s="88">
        <v>1400</v>
      </c>
      <c r="L655" s="88">
        <v>3862.71</v>
      </c>
      <c r="M655" s="55" t="s">
        <v>9807</v>
      </c>
      <c r="N655" s="72" t="s">
        <v>9765</v>
      </c>
      <c r="O655" s="53" t="s">
        <v>9721</v>
      </c>
      <c r="P655" s="56">
        <v>34669</v>
      </c>
      <c r="Q655" s="73" t="s">
        <v>225</v>
      </c>
      <c r="R655" s="57" t="s">
        <v>4</v>
      </c>
      <c r="S655" s="57">
        <v>44327</v>
      </c>
      <c r="T655">
        <f t="shared" si="30"/>
        <v>28</v>
      </c>
      <c r="U655" t="str">
        <f t="shared" si="31"/>
        <v>24-28</v>
      </c>
      <c r="V655" t="str">
        <f t="shared" si="32"/>
        <v>até 1.999</v>
      </c>
    </row>
    <row r="656" spans="1:22" ht="15.75" x14ac:dyDescent="0.25">
      <c r="A656" s="58">
        <v>154043</v>
      </c>
      <c r="B656" s="53" t="s">
        <v>9801</v>
      </c>
      <c r="C656" s="59" t="s">
        <v>10893</v>
      </c>
      <c r="D656" s="53" t="s">
        <v>10894</v>
      </c>
      <c r="E656" s="53" t="s">
        <v>10895</v>
      </c>
      <c r="F656" s="64">
        <v>1479418145</v>
      </c>
      <c r="G656" s="51" t="s">
        <v>10988</v>
      </c>
      <c r="H656" s="53">
        <v>517410</v>
      </c>
      <c r="I656" s="53">
        <v>44</v>
      </c>
      <c r="J656" s="53" t="s">
        <v>10616</v>
      </c>
      <c r="K656" s="88">
        <v>1400</v>
      </c>
      <c r="L656" s="88">
        <v>3862.71</v>
      </c>
      <c r="M656" s="55" t="s">
        <v>9807</v>
      </c>
      <c r="N656" s="72" t="s">
        <v>9765</v>
      </c>
      <c r="O656" s="53" t="s">
        <v>9721</v>
      </c>
      <c r="P656" s="56">
        <v>30585</v>
      </c>
      <c r="Q656" s="73" t="s">
        <v>225</v>
      </c>
      <c r="R656" s="57" t="s">
        <v>4</v>
      </c>
      <c r="S656" s="57">
        <v>44705</v>
      </c>
      <c r="T656">
        <f t="shared" si="30"/>
        <v>39</v>
      </c>
      <c r="U656" t="str">
        <f t="shared" si="31"/>
        <v>39-43</v>
      </c>
      <c r="V656" t="str">
        <f t="shared" si="32"/>
        <v>até 1.999</v>
      </c>
    </row>
    <row r="657" spans="1:22" ht="15.75" x14ac:dyDescent="0.25">
      <c r="A657" s="58">
        <v>154043</v>
      </c>
      <c r="B657" s="53" t="s">
        <v>9801</v>
      </c>
      <c r="C657" s="59" t="s">
        <v>10893</v>
      </c>
      <c r="D657" s="53" t="s">
        <v>10894</v>
      </c>
      <c r="E657" s="53" t="s">
        <v>10895</v>
      </c>
      <c r="F657" s="64">
        <v>7006751675</v>
      </c>
      <c r="G657" s="51" t="s">
        <v>10989</v>
      </c>
      <c r="H657" s="53">
        <v>422105</v>
      </c>
      <c r="I657" s="53">
        <v>44</v>
      </c>
      <c r="J657" s="53" t="s">
        <v>10607</v>
      </c>
      <c r="K657" s="88">
        <v>1665.21</v>
      </c>
      <c r="L657" s="88">
        <v>4377.12</v>
      </c>
      <c r="M657" s="55" t="s">
        <v>9807</v>
      </c>
      <c r="N657" s="72" t="s">
        <v>9765</v>
      </c>
      <c r="O657" s="53" t="s">
        <v>9721</v>
      </c>
      <c r="P657" s="56">
        <v>31679</v>
      </c>
      <c r="Q657" s="73" t="s">
        <v>225</v>
      </c>
      <c r="R657" s="57" t="s">
        <v>5</v>
      </c>
      <c r="S657" s="57">
        <v>44327</v>
      </c>
      <c r="T657">
        <f t="shared" si="30"/>
        <v>36</v>
      </c>
      <c r="U657" t="str">
        <f t="shared" si="31"/>
        <v>34-38</v>
      </c>
      <c r="V657" t="str">
        <f t="shared" si="32"/>
        <v>até 1.999</v>
      </c>
    </row>
    <row r="658" spans="1:22" ht="15.75" x14ac:dyDescent="0.25">
      <c r="A658" s="58">
        <v>154043</v>
      </c>
      <c r="B658" s="53" t="s">
        <v>9801</v>
      </c>
      <c r="C658" s="59" t="s">
        <v>10893</v>
      </c>
      <c r="D658" s="53" t="s">
        <v>10894</v>
      </c>
      <c r="E658" s="53" t="s">
        <v>10895</v>
      </c>
      <c r="F658" s="64">
        <v>8412376625</v>
      </c>
      <c r="G658" s="51" t="s">
        <v>10990</v>
      </c>
      <c r="H658" s="53">
        <v>517410</v>
      </c>
      <c r="I658" s="53">
        <v>44</v>
      </c>
      <c r="J658" s="53" t="s">
        <v>10616</v>
      </c>
      <c r="K658" s="88">
        <v>1400</v>
      </c>
      <c r="L658" s="88">
        <v>3862.71</v>
      </c>
      <c r="M658" s="55" t="s">
        <v>9807</v>
      </c>
      <c r="N658" s="72" t="s">
        <v>9765</v>
      </c>
      <c r="O658" s="53" t="s">
        <v>9721</v>
      </c>
      <c r="P658" s="56">
        <v>31877</v>
      </c>
      <c r="Q658" s="73" t="s">
        <v>225</v>
      </c>
      <c r="R658" s="57" t="s">
        <v>4</v>
      </c>
      <c r="S658" s="57">
        <v>44650</v>
      </c>
      <c r="T658">
        <f t="shared" si="30"/>
        <v>35</v>
      </c>
      <c r="U658" t="str">
        <f t="shared" si="31"/>
        <v>34-38</v>
      </c>
      <c r="V658" t="str">
        <f t="shared" si="32"/>
        <v>até 1.999</v>
      </c>
    </row>
    <row r="659" spans="1:22" ht="15.75" x14ac:dyDescent="0.25">
      <c r="A659" s="58">
        <v>154043</v>
      </c>
      <c r="B659" s="53" t="s">
        <v>9801</v>
      </c>
      <c r="C659" s="59" t="s">
        <v>10893</v>
      </c>
      <c r="D659" s="53" t="s">
        <v>10894</v>
      </c>
      <c r="E659" s="53" t="s">
        <v>10895</v>
      </c>
      <c r="F659" s="64">
        <v>609154630</v>
      </c>
      <c r="G659" s="51" t="s">
        <v>10991</v>
      </c>
      <c r="H659" s="53">
        <v>517410</v>
      </c>
      <c r="I659" s="53">
        <v>44</v>
      </c>
      <c r="J659" s="53" t="s">
        <v>10622</v>
      </c>
      <c r="K659" s="88">
        <v>1400</v>
      </c>
      <c r="L659" s="88">
        <v>3862.71</v>
      </c>
      <c r="M659" s="55" t="s">
        <v>9807</v>
      </c>
      <c r="N659" s="72" t="s">
        <v>9765</v>
      </c>
      <c r="O659" s="53" t="s">
        <v>9721</v>
      </c>
      <c r="P659" s="56">
        <v>27544</v>
      </c>
      <c r="Q659" s="73" t="s">
        <v>225</v>
      </c>
      <c r="R659" s="57" t="s">
        <v>4</v>
      </c>
      <c r="S659" s="57">
        <v>44328</v>
      </c>
      <c r="T659">
        <f t="shared" si="30"/>
        <v>47</v>
      </c>
      <c r="U659" t="str">
        <f t="shared" si="31"/>
        <v>44-48</v>
      </c>
      <c r="V659" t="str">
        <f t="shared" si="32"/>
        <v>até 1.999</v>
      </c>
    </row>
    <row r="660" spans="1:22" ht="15.75" x14ac:dyDescent="0.25">
      <c r="A660" s="58">
        <v>154043</v>
      </c>
      <c r="B660" s="53" t="s">
        <v>9801</v>
      </c>
      <c r="C660" s="59" t="s">
        <v>10893</v>
      </c>
      <c r="D660" s="53" t="s">
        <v>10894</v>
      </c>
      <c r="E660" s="53" t="s">
        <v>10895</v>
      </c>
      <c r="F660" s="64">
        <v>10679803696</v>
      </c>
      <c r="G660" s="51" t="s">
        <v>10992</v>
      </c>
      <c r="H660" s="53">
        <v>517410</v>
      </c>
      <c r="I660" s="53">
        <v>44</v>
      </c>
      <c r="J660" s="53" t="s">
        <v>10980</v>
      </c>
      <c r="K660" s="88">
        <v>1400</v>
      </c>
      <c r="L660" s="88">
        <v>4374.2</v>
      </c>
      <c r="M660" s="55" t="s">
        <v>9807</v>
      </c>
      <c r="N660" s="72" t="s">
        <v>9765</v>
      </c>
      <c r="O660" s="53" t="s">
        <v>9722</v>
      </c>
      <c r="P660" s="56">
        <v>35546</v>
      </c>
      <c r="Q660" s="73" t="s">
        <v>225</v>
      </c>
      <c r="R660" s="57" t="s">
        <v>4</v>
      </c>
      <c r="S660" s="57">
        <v>44898</v>
      </c>
      <c r="T660">
        <f t="shared" si="30"/>
        <v>25</v>
      </c>
      <c r="U660" t="str">
        <f t="shared" si="31"/>
        <v>24-28</v>
      </c>
      <c r="V660" t="str">
        <f t="shared" si="32"/>
        <v>até 1.999</v>
      </c>
    </row>
    <row r="661" spans="1:22" ht="15.75" x14ac:dyDescent="0.25">
      <c r="A661" s="58">
        <v>154043</v>
      </c>
      <c r="B661" s="53" t="s">
        <v>9801</v>
      </c>
      <c r="C661" s="59" t="s">
        <v>10893</v>
      </c>
      <c r="D661" s="53" t="s">
        <v>10894</v>
      </c>
      <c r="E661" s="53" t="s">
        <v>10895</v>
      </c>
      <c r="F661" s="64">
        <v>15103675609</v>
      </c>
      <c r="G661" s="51" t="s">
        <v>10993</v>
      </c>
      <c r="H661" s="53">
        <v>422105</v>
      </c>
      <c r="I661" s="53">
        <v>44</v>
      </c>
      <c r="J661" s="53" t="s">
        <v>10622</v>
      </c>
      <c r="K661" s="88">
        <v>1665.21</v>
      </c>
      <c r="L661" s="88">
        <v>4377.12</v>
      </c>
      <c r="M661" s="55" t="s">
        <v>9807</v>
      </c>
      <c r="N661" s="72" t="s">
        <v>9765</v>
      </c>
      <c r="O661" s="53" t="s">
        <v>9721</v>
      </c>
      <c r="P661" s="56">
        <v>37951</v>
      </c>
      <c r="Q661" s="73" t="s">
        <v>225</v>
      </c>
      <c r="R661" s="57" t="s">
        <v>5</v>
      </c>
      <c r="S661" s="57">
        <v>44896</v>
      </c>
      <c r="T661">
        <f t="shared" si="30"/>
        <v>19</v>
      </c>
      <c r="U661" t="str">
        <f t="shared" si="31"/>
        <v>19-23</v>
      </c>
      <c r="V661" t="str">
        <f t="shared" si="32"/>
        <v>até 1.999</v>
      </c>
    </row>
    <row r="662" spans="1:22" ht="15.75" x14ac:dyDescent="0.25">
      <c r="A662" s="58">
        <v>154043</v>
      </c>
      <c r="B662" s="53" t="s">
        <v>9801</v>
      </c>
      <c r="C662" s="59" t="s">
        <v>10893</v>
      </c>
      <c r="D662" s="53" t="s">
        <v>10894</v>
      </c>
      <c r="E662" s="53" t="s">
        <v>10895</v>
      </c>
      <c r="F662" s="64">
        <v>15125789674</v>
      </c>
      <c r="G662" s="51" t="s">
        <v>10994</v>
      </c>
      <c r="H662" s="53">
        <v>951315</v>
      </c>
      <c r="I662" s="53">
        <v>44</v>
      </c>
      <c r="J662" s="53" t="s">
        <v>10622</v>
      </c>
      <c r="K662" s="88">
        <v>1400</v>
      </c>
      <c r="L662" s="88">
        <v>4374.2</v>
      </c>
      <c r="M662" s="55" t="s">
        <v>9807</v>
      </c>
      <c r="N662" s="72" t="s">
        <v>9765</v>
      </c>
      <c r="O662" s="53" t="s">
        <v>9722</v>
      </c>
      <c r="P662" s="56">
        <v>35782</v>
      </c>
      <c r="Q662" s="73" t="s">
        <v>225</v>
      </c>
      <c r="R662" s="57" t="s">
        <v>10914</v>
      </c>
      <c r="S662" s="57">
        <v>44874</v>
      </c>
      <c r="T662">
        <f t="shared" si="30"/>
        <v>25</v>
      </c>
      <c r="U662" t="str">
        <f t="shared" si="31"/>
        <v>24-28</v>
      </c>
      <c r="V662" t="str">
        <f t="shared" si="32"/>
        <v>até 1.999</v>
      </c>
    </row>
    <row r="663" spans="1:22" ht="15.75" x14ac:dyDescent="0.25">
      <c r="A663" s="58">
        <v>154043</v>
      </c>
      <c r="B663" s="53" t="s">
        <v>9801</v>
      </c>
      <c r="C663" s="59" t="s">
        <v>10893</v>
      </c>
      <c r="D663" s="53" t="s">
        <v>10894</v>
      </c>
      <c r="E663" s="53" t="s">
        <v>10895</v>
      </c>
      <c r="F663" s="64">
        <v>65205340649</v>
      </c>
      <c r="G663" s="51" t="s">
        <v>10995</v>
      </c>
      <c r="H663" s="53">
        <v>517410</v>
      </c>
      <c r="I663" s="53">
        <v>44</v>
      </c>
      <c r="J663" s="53" t="s">
        <v>10619</v>
      </c>
      <c r="K663" s="88">
        <v>1400</v>
      </c>
      <c r="L663" s="88">
        <v>4390.07</v>
      </c>
      <c r="M663" s="55" t="s">
        <v>9807</v>
      </c>
      <c r="N663" s="72" t="s">
        <v>9765</v>
      </c>
      <c r="O663" s="53" t="s">
        <v>9722</v>
      </c>
      <c r="P663" s="56">
        <v>26117</v>
      </c>
      <c r="Q663" s="73" t="s">
        <v>225</v>
      </c>
      <c r="R663" s="57" t="s">
        <v>4</v>
      </c>
      <c r="S663" s="57">
        <v>44327</v>
      </c>
      <c r="T663">
        <f t="shared" si="30"/>
        <v>51</v>
      </c>
      <c r="U663" t="str">
        <f t="shared" si="31"/>
        <v>49-53</v>
      </c>
      <c r="V663" t="str">
        <f t="shared" si="32"/>
        <v>até 1.999</v>
      </c>
    </row>
    <row r="664" spans="1:22" ht="15.75" x14ac:dyDescent="0.25">
      <c r="A664" s="58">
        <v>154043</v>
      </c>
      <c r="B664" s="53" t="s">
        <v>9801</v>
      </c>
      <c r="C664" s="59" t="s">
        <v>10893</v>
      </c>
      <c r="D664" s="53" t="s">
        <v>10894</v>
      </c>
      <c r="E664" s="53" t="s">
        <v>10895</v>
      </c>
      <c r="F664" s="64">
        <v>4732201644</v>
      </c>
      <c r="G664" s="51" t="s">
        <v>10996</v>
      </c>
      <c r="H664" s="53">
        <v>517410</v>
      </c>
      <c r="I664" s="53">
        <v>44</v>
      </c>
      <c r="J664" s="53" t="s">
        <v>10607</v>
      </c>
      <c r="K664" s="88">
        <v>1400</v>
      </c>
      <c r="L664" s="88">
        <v>4374.2</v>
      </c>
      <c r="M664" s="55" t="s">
        <v>9807</v>
      </c>
      <c r="N664" s="72" t="s">
        <v>9765</v>
      </c>
      <c r="O664" s="53" t="s">
        <v>9722</v>
      </c>
      <c r="P664" s="56">
        <v>29545</v>
      </c>
      <c r="Q664" s="57" t="s">
        <v>211</v>
      </c>
      <c r="R664" s="57" t="s">
        <v>4</v>
      </c>
      <c r="S664" s="57">
        <v>44327</v>
      </c>
      <c r="T664">
        <f t="shared" si="30"/>
        <v>42</v>
      </c>
      <c r="U664" t="str">
        <f t="shared" si="31"/>
        <v>39-43</v>
      </c>
      <c r="V664" t="str">
        <f t="shared" si="32"/>
        <v>até 1.999</v>
      </c>
    </row>
    <row r="665" spans="1:22" ht="15.75" x14ac:dyDescent="0.25">
      <c r="A665" s="58">
        <v>154043</v>
      </c>
      <c r="B665" s="53" t="s">
        <v>9801</v>
      </c>
      <c r="C665" s="59" t="s">
        <v>10893</v>
      </c>
      <c r="D665" s="53" t="s">
        <v>10894</v>
      </c>
      <c r="E665" s="53" t="s">
        <v>10895</v>
      </c>
      <c r="F665" s="64">
        <v>70239401620</v>
      </c>
      <c r="G665" s="51" t="s">
        <v>10997</v>
      </c>
      <c r="H665" s="53">
        <v>517410</v>
      </c>
      <c r="I665" s="53">
        <v>44</v>
      </c>
      <c r="J665" s="53" t="s">
        <v>10912</v>
      </c>
      <c r="K665" s="88">
        <v>1400</v>
      </c>
      <c r="L665" s="88">
        <v>4374.2</v>
      </c>
      <c r="M665" s="55" t="s">
        <v>9807</v>
      </c>
      <c r="N665" s="72" t="s">
        <v>9765</v>
      </c>
      <c r="O665" s="53" t="s">
        <v>9722</v>
      </c>
      <c r="P665" s="56">
        <v>26703</v>
      </c>
      <c r="Q665" s="73" t="s">
        <v>225</v>
      </c>
      <c r="R665" s="57" t="s">
        <v>4</v>
      </c>
      <c r="S665" s="57">
        <v>44327</v>
      </c>
      <c r="T665">
        <f t="shared" si="30"/>
        <v>49</v>
      </c>
      <c r="U665" t="str">
        <f t="shared" si="31"/>
        <v>49-53</v>
      </c>
      <c r="V665" t="str">
        <f t="shared" si="32"/>
        <v>até 1.999</v>
      </c>
    </row>
    <row r="666" spans="1:22" ht="15.75" x14ac:dyDescent="0.25">
      <c r="A666" s="58">
        <v>154043</v>
      </c>
      <c r="B666" s="53" t="s">
        <v>9801</v>
      </c>
      <c r="C666" s="59" t="s">
        <v>10893</v>
      </c>
      <c r="D666" s="53" t="s">
        <v>10894</v>
      </c>
      <c r="E666" s="53" t="s">
        <v>10895</v>
      </c>
      <c r="F666" s="64">
        <v>14990655826</v>
      </c>
      <c r="G666" s="51" t="s">
        <v>10998</v>
      </c>
      <c r="H666" s="53">
        <v>517410</v>
      </c>
      <c r="I666" s="53">
        <v>44</v>
      </c>
      <c r="J666" s="53" t="s">
        <v>10980</v>
      </c>
      <c r="K666" s="88">
        <v>1400</v>
      </c>
      <c r="L666" s="88">
        <v>3862.71</v>
      </c>
      <c r="M666" s="55" t="s">
        <v>9807</v>
      </c>
      <c r="N666" s="72" t="s">
        <v>9765</v>
      </c>
      <c r="O666" s="53" t="s">
        <v>9722</v>
      </c>
      <c r="P666" s="56">
        <v>25788</v>
      </c>
      <c r="Q666" s="73" t="s">
        <v>225</v>
      </c>
      <c r="R666" s="57" t="s">
        <v>4</v>
      </c>
      <c r="S666" s="57">
        <v>44637</v>
      </c>
      <c r="T666">
        <f t="shared" si="30"/>
        <v>52</v>
      </c>
      <c r="U666" t="str">
        <f t="shared" si="31"/>
        <v>49-53</v>
      </c>
      <c r="V666" t="str">
        <f t="shared" si="32"/>
        <v>até 1.999</v>
      </c>
    </row>
    <row r="667" spans="1:22" ht="15.75" x14ac:dyDescent="0.25">
      <c r="A667" s="58">
        <v>154043</v>
      </c>
      <c r="B667" s="53" t="s">
        <v>9801</v>
      </c>
      <c r="C667" s="59" t="s">
        <v>10893</v>
      </c>
      <c r="D667" s="53" t="s">
        <v>10894</v>
      </c>
      <c r="E667" s="53" t="s">
        <v>10895</v>
      </c>
      <c r="F667" s="64">
        <v>49838814687</v>
      </c>
      <c r="G667" s="51" t="s">
        <v>10999</v>
      </c>
      <c r="H667" s="53">
        <v>422105</v>
      </c>
      <c r="I667" s="53">
        <v>44</v>
      </c>
      <c r="J667" s="53" t="s">
        <v>10622</v>
      </c>
      <c r="K667" s="88">
        <v>1665.21</v>
      </c>
      <c r="L667" s="88">
        <v>4377.12</v>
      </c>
      <c r="M667" s="55" t="s">
        <v>9807</v>
      </c>
      <c r="N667" s="72" t="s">
        <v>9765</v>
      </c>
      <c r="O667" s="53" t="s">
        <v>9722</v>
      </c>
      <c r="P667" s="56">
        <v>23185</v>
      </c>
      <c r="Q667" s="73" t="s">
        <v>225</v>
      </c>
      <c r="R667" s="57" t="s">
        <v>5</v>
      </c>
      <c r="S667" s="57">
        <v>44411</v>
      </c>
      <c r="T667">
        <f t="shared" si="30"/>
        <v>59</v>
      </c>
      <c r="U667" t="str">
        <f t="shared" si="31"/>
        <v>59-63</v>
      </c>
      <c r="V667" t="str">
        <f t="shared" si="32"/>
        <v>até 1.999</v>
      </c>
    </row>
    <row r="668" spans="1:22" ht="15.75" x14ac:dyDescent="0.25">
      <c r="A668" s="58">
        <v>154043</v>
      </c>
      <c r="B668" s="53" t="s">
        <v>9801</v>
      </c>
      <c r="C668" s="59" t="s">
        <v>10893</v>
      </c>
      <c r="D668" s="53" t="s">
        <v>10894</v>
      </c>
      <c r="E668" s="53" t="s">
        <v>10895</v>
      </c>
      <c r="F668" s="64">
        <v>14721654626</v>
      </c>
      <c r="G668" s="51" t="s">
        <v>11000</v>
      </c>
      <c r="H668" s="53">
        <v>422105</v>
      </c>
      <c r="I668" s="53">
        <v>44</v>
      </c>
      <c r="J668" s="53" t="s">
        <v>10622</v>
      </c>
      <c r="K668" s="88">
        <v>1665.21</v>
      </c>
      <c r="L668" s="88">
        <v>4377.12</v>
      </c>
      <c r="M668" s="55" t="s">
        <v>9807</v>
      </c>
      <c r="N668" s="72" t="s">
        <v>9765</v>
      </c>
      <c r="O668" s="53" t="s">
        <v>9721</v>
      </c>
      <c r="P668" s="56">
        <v>36397</v>
      </c>
      <c r="Q668" s="73" t="s">
        <v>225</v>
      </c>
      <c r="R668" s="57" t="s">
        <v>5</v>
      </c>
      <c r="S668" s="57">
        <v>44600</v>
      </c>
      <c r="T668">
        <f t="shared" si="30"/>
        <v>23</v>
      </c>
      <c r="U668" t="str">
        <f t="shared" si="31"/>
        <v>19-23</v>
      </c>
      <c r="V668" t="str">
        <f t="shared" si="32"/>
        <v>até 1.999</v>
      </c>
    </row>
    <row r="669" spans="1:22" ht="15.75" x14ac:dyDescent="0.25">
      <c r="A669" s="58">
        <v>154043</v>
      </c>
      <c r="B669" s="53" t="s">
        <v>9801</v>
      </c>
      <c r="C669" s="59" t="s">
        <v>10893</v>
      </c>
      <c r="D669" s="53" t="s">
        <v>10894</v>
      </c>
      <c r="E669" s="53" t="s">
        <v>10895</v>
      </c>
      <c r="F669" s="64">
        <v>5536619659</v>
      </c>
      <c r="G669" s="51" t="s">
        <v>11001</v>
      </c>
      <c r="H669" s="53">
        <v>951315</v>
      </c>
      <c r="I669" s="53">
        <v>44</v>
      </c>
      <c r="J669" s="53" t="s">
        <v>10622</v>
      </c>
      <c r="K669" s="88">
        <v>1400</v>
      </c>
      <c r="L669" s="88">
        <v>3862.71</v>
      </c>
      <c r="M669" s="55" t="s">
        <v>9807</v>
      </c>
      <c r="N669" s="72" t="s">
        <v>9765</v>
      </c>
      <c r="O669" s="53" t="s">
        <v>9721</v>
      </c>
      <c r="P669" s="56">
        <v>29645</v>
      </c>
      <c r="Q669" s="73" t="s">
        <v>225</v>
      </c>
      <c r="R669" s="57" t="s">
        <v>10914</v>
      </c>
      <c r="S669" s="57">
        <v>44798</v>
      </c>
      <c r="T669">
        <f t="shared" si="30"/>
        <v>41</v>
      </c>
      <c r="U669" t="str">
        <f t="shared" si="31"/>
        <v>39-43</v>
      </c>
      <c r="V669" t="str">
        <f t="shared" si="32"/>
        <v>até 1.999</v>
      </c>
    </row>
    <row r="670" spans="1:22" ht="15.75" x14ac:dyDescent="0.25">
      <c r="A670" s="58">
        <v>154043</v>
      </c>
      <c r="B670" s="53" t="s">
        <v>9801</v>
      </c>
      <c r="C670" s="59" t="s">
        <v>10893</v>
      </c>
      <c r="D670" s="53" t="s">
        <v>10894</v>
      </c>
      <c r="E670" s="53" t="s">
        <v>10895</v>
      </c>
      <c r="F670" s="64">
        <v>93137214653</v>
      </c>
      <c r="G670" s="51" t="s">
        <v>11002</v>
      </c>
      <c r="H670" s="53">
        <v>517410</v>
      </c>
      <c r="I670" s="53">
        <v>44</v>
      </c>
      <c r="J670" s="53" t="s">
        <v>10607</v>
      </c>
      <c r="K670" s="88">
        <v>1400</v>
      </c>
      <c r="L670" s="88">
        <v>3833.22</v>
      </c>
      <c r="M670" s="55" t="s">
        <v>9807</v>
      </c>
      <c r="N670" s="72" t="s">
        <v>9765</v>
      </c>
      <c r="O670" s="53" t="s">
        <v>9721</v>
      </c>
      <c r="P670" s="56">
        <v>27198</v>
      </c>
      <c r="Q670" s="73" t="s">
        <v>225</v>
      </c>
      <c r="R670" s="57" t="s">
        <v>4</v>
      </c>
      <c r="S670" s="57">
        <v>44853</v>
      </c>
      <c r="T670">
        <f t="shared" si="30"/>
        <v>48</v>
      </c>
      <c r="U670" t="str">
        <f t="shared" si="31"/>
        <v>44-48</v>
      </c>
      <c r="V670" t="str">
        <f t="shared" si="32"/>
        <v>até 1.999</v>
      </c>
    </row>
    <row r="671" spans="1:22" ht="15.75" x14ac:dyDescent="0.25">
      <c r="A671" s="58">
        <v>154043</v>
      </c>
      <c r="B671" s="53" t="s">
        <v>9801</v>
      </c>
      <c r="C671" s="59" t="s">
        <v>10893</v>
      </c>
      <c r="D671" s="53" t="s">
        <v>10894</v>
      </c>
      <c r="E671" s="53" t="s">
        <v>10895</v>
      </c>
      <c r="F671" s="64">
        <v>93188498691</v>
      </c>
      <c r="G671" s="51" t="s">
        <v>11003</v>
      </c>
      <c r="H671" s="53">
        <v>517410</v>
      </c>
      <c r="I671" s="53">
        <v>44</v>
      </c>
      <c r="J671" s="53" t="s">
        <v>10616</v>
      </c>
      <c r="K671" s="88">
        <v>1400</v>
      </c>
      <c r="L671" s="88">
        <v>3817.35</v>
      </c>
      <c r="M671" s="55" t="s">
        <v>9807</v>
      </c>
      <c r="N671" s="72" t="s">
        <v>9765</v>
      </c>
      <c r="O671" s="53" t="s">
        <v>9721</v>
      </c>
      <c r="P671" s="56">
        <v>25844</v>
      </c>
      <c r="Q671" s="57" t="s">
        <v>335</v>
      </c>
      <c r="R671" s="57" t="s">
        <v>4</v>
      </c>
      <c r="S671" s="57">
        <v>44327</v>
      </c>
      <c r="T671">
        <f t="shared" si="30"/>
        <v>52</v>
      </c>
      <c r="U671" t="str">
        <f t="shared" si="31"/>
        <v>49-53</v>
      </c>
      <c r="V671" t="str">
        <f t="shared" si="32"/>
        <v>até 1.999</v>
      </c>
    </row>
    <row r="672" spans="1:22" ht="15.75" x14ac:dyDescent="0.25">
      <c r="A672" s="58">
        <v>154043</v>
      </c>
      <c r="B672" s="53" t="s">
        <v>9801</v>
      </c>
      <c r="C672" s="59" t="s">
        <v>10893</v>
      </c>
      <c r="D672" s="53" t="s">
        <v>10894</v>
      </c>
      <c r="E672" s="53" t="s">
        <v>10895</v>
      </c>
      <c r="F672" s="64">
        <v>111728606</v>
      </c>
      <c r="G672" s="51" t="s">
        <v>11004</v>
      </c>
      <c r="H672" s="53">
        <v>951315</v>
      </c>
      <c r="I672" s="53">
        <v>44</v>
      </c>
      <c r="J672" s="53" t="s">
        <v>10622</v>
      </c>
      <c r="K672" s="88">
        <v>1400</v>
      </c>
      <c r="L672" s="88">
        <v>3862.71</v>
      </c>
      <c r="M672" s="55" t="s">
        <v>9807</v>
      </c>
      <c r="N672" s="72" t="s">
        <v>9765</v>
      </c>
      <c r="O672" s="53" t="s">
        <v>9721</v>
      </c>
      <c r="P672" s="56">
        <v>27834</v>
      </c>
      <c r="Q672" s="73" t="s">
        <v>225</v>
      </c>
      <c r="R672" s="57" t="s">
        <v>10914</v>
      </c>
      <c r="S672" s="57">
        <v>44838</v>
      </c>
      <c r="T672">
        <f t="shared" si="30"/>
        <v>46</v>
      </c>
      <c r="U672" t="str">
        <f t="shared" si="31"/>
        <v>44-48</v>
      </c>
      <c r="V672" t="str">
        <f t="shared" si="32"/>
        <v>até 1.999</v>
      </c>
    </row>
    <row r="673" spans="1:22" ht="15.75" x14ac:dyDescent="0.25">
      <c r="A673" s="58">
        <v>154043</v>
      </c>
      <c r="B673" s="53" t="s">
        <v>9801</v>
      </c>
      <c r="C673" s="59" t="s">
        <v>10893</v>
      </c>
      <c r="D673" s="53" t="s">
        <v>10894</v>
      </c>
      <c r="E673" s="53" t="s">
        <v>10895</v>
      </c>
      <c r="F673" s="64">
        <v>70134212606</v>
      </c>
      <c r="G673" s="51" t="s">
        <v>11005</v>
      </c>
      <c r="H673" s="53">
        <v>422105</v>
      </c>
      <c r="I673" s="53">
        <v>44</v>
      </c>
      <c r="J673" s="53" t="s">
        <v>10607</v>
      </c>
      <c r="K673" s="88">
        <v>1665.21</v>
      </c>
      <c r="L673" s="88">
        <v>4377.12</v>
      </c>
      <c r="M673" s="55" t="s">
        <v>9807</v>
      </c>
      <c r="N673" s="72" t="s">
        <v>9765</v>
      </c>
      <c r="O673" s="53" t="s">
        <v>9721</v>
      </c>
      <c r="P673" s="56">
        <v>36934</v>
      </c>
      <c r="Q673" s="73" t="s">
        <v>225</v>
      </c>
      <c r="R673" s="57" t="s">
        <v>5</v>
      </c>
      <c r="S673" s="57">
        <v>44662</v>
      </c>
      <c r="T673">
        <f t="shared" si="30"/>
        <v>21</v>
      </c>
      <c r="U673" t="str">
        <f t="shared" si="31"/>
        <v>19-23</v>
      </c>
      <c r="V673" t="str">
        <f t="shared" si="32"/>
        <v>até 1.999</v>
      </c>
    </row>
    <row r="674" spans="1:22" ht="15.75" x14ac:dyDescent="0.25">
      <c r="A674" s="58">
        <v>154043</v>
      </c>
      <c r="B674" s="53" t="s">
        <v>9801</v>
      </c>
      <c r="C674" s="59" t="s">
        <v>10893</v>
      </c>
      <c r="D674" s="53" t="s">
        <v>10894</v>
      </c>
      <c r="E674" s="53" t="s">
        <v>10895</v>
      </c>
      <c r="F674" s="64">
        <v>12662293616</v>
      </c>
      <c r="G674" s="51" t="s">
        <v>11006</v>
      </c>
      <c r="H674" s="53">
        <v>517410</v>
      </c>
      <c r="I674" s="53">
        <v>44</v>
      </c>
      <c r="J674" s="53" t="s">
        <v>10619</v>
      </c>
      <c r="K674" s="88">
        <v>1400</v>
      </c>
      <c r="L674" s="88">
        <v>3878.58</v>
      </c>
      <c r="M674" s="55" t="s">
        <v>9807</v>
      </c>
      <c r="N674" s="72" t="s">
        <v>9765</v>
      </c>
      <c r="O674" s="53" t="s">
        <v>9722</v>
      </c>
      <c r="P674" s="56">
        <v>35915</v>
      </c>
      <c r="Q674" s="73" t="s">
        <v>225</v>
      </c>
      <c r="R674" s="57" t="s">
        <v>4</v>
      </c>
      <c r="S674" s="57">
        <v>44483</v>
      </c>
      <c r="T674">
        <f t="shared" si="30"/>
        <v>24</v>
      </c>
      <c r="U674" t="str">
        <f t="shared" si="31"/>
        <v>24-28</v>
      </c>
      <c r="V674" t="str">
        <f t="shared" si="32"/>
        <v>até 1.999</v>
      </c>
    </row>
    <row r="675" spans="1:22" ht="15.75" x14ac:dyDescent="0.25">
      <c r="A675" s="58">
        <v>154043</v>
      </c>
      <c r="B675" s="53" t="s">
        <v>9801</v>
      </c>
      <c r="C675" s="59" t="s">
        <v>10893</v>
      </c>
      <c r="D675" s="53" t="s">
        <v>10894</v>
      </c>
      <c r="E675" s="53" t="s">
        <v>10895</v>
      </c>
      <c r="F675" s="64">
        <v>12052977660</v>
      </c>
      <c r="G675" s="51" t="s">
        <v>11007</v>
      </c>
      <c r="H675" s="53">
        <v>422105</v>
      </c>
      <c r="I675" s="53">
        <v>44</v>
      </c>
      <c r="J675" s="53" t="s">
        <v>10901</v>
      </c>
      <c r="K675" s="88">
        <v>1665.21</v>
      </c>
      <c r="L675" s="88">
        <v>4377.12</v>
      </c>
      <c r="M675" s="55" t="s">
        <v>9807</v>
      </c>
      <c r="N675" s="72" t="s">
        <v>9766</v>
      </c>
      <c r="O675" s="53" t="s">
        <v>9721</v>
      </c>
      <c r="P675" s="56">
        <v>34499</v>
      </c>
      <c r="Q675" s="73" t="s">
        <v>225</v>
      </c>
      <c r="R675" s="57" t="s">
        <v>5</v>
      </c>
      <c r="S675" s="57">
        <v>44456</v>
      </c>
      <c r="T675">
        <f t="shared" si="30"/>
        <v>28</v>
      </c>
      <c r="U675" t="str">
        <f t="shared" si="31"/>
        <v>24-28</v>
      </c>
      <c r="V675" t="str">
        <f t="shared" si="32"/>
        <v>até 1.999</v>
      </c>
    </row>
    <row r="676" spans="1:22" ht="15.75" x14ac:dyDescent="0.25">
      <c r="A676" s="58">
        <v>154043</v>
      </c>
      <c r="B676" s="53" t="s">
        <v>9801</v>
      </c>
      <c r="C676" s="59" t="s">
        <v>10893</v>
      </c>
      <c r="D676" s="53" t="s">
        <v>10894</v>
      </c>
      <c r="E676" s="53" t="s">
        <v>10895</v>
      </c>
      <c r="F676" s="64">
        <v>6098305625</v>
      </c>
      <c r="G676" s="51" t="s">
        <v>11008</v>
      </c>
      <c r="H676" s="53">
        <v>517410</v>
      </c>
      <c r="I676" s="53">
        <v>44</v>
      </c>
      <c r="J676" s="53" t="s">
        <v>10920</v>
      </c>
      <c r="K676" s="88">
        <v>1400</v>
      </c>
      <c r="L676" s="88">
        <v>3862.71</v>
      </c>
      <c r="M676" s="55" t="s">
        <v>9807</v>
      </c>
      <c r="N676" s="72" t="s">
        <v>9765</v>
      </c>
      <c r="O676" s="53" t="s">
        <v>9721</v>
      </c>
      <c r="P676" s="56">
        <v>27303</v>
      </c>
      <c r="Q676" s="57" t="s">
        <v>335</v>
      </c>
      <c r="R676" s="57" t="s">
        <v>4</v>
      </c>
      <c r="S676" s="57">
        <v>44328</v>
      </c>
      <c r="T676">
        <f t="shared" si="30"/>
        <v>48</v>
      </c>
      <c r="U676" t="str">
        <f t="shared" si="31"/>
        <v>44-48</v>
      </c>
      <c r="V676" t="str">
        <f t="shared" si="32"/>
        <v>até 1.999</v>
      </c>
    </row>
    <row r="677" spans="1:22" ht="15.75" x14ac:dyDescent="0.25">
      <c r="A677" s="58">
        <v>154043</v>
      </c>
      <c r="B677" s="53" t="s">
        <v>9801</v>
      </c>
      <c r="C677" s="59" t="s">
        <v>10893</v>
      </c>
      <c r="D677" s="53" t="s">
        <v>10894</v>
      </c>
      <c r="E677" s="53" t="s">
        <v>10895</v>
      </c>
      <c r="F677" s="64">
        <v>11404776680</v>
      </c>
      <c r="G677" s="51" t="s">
        <v>11009</v>
      </c>
      <c r="H677" s="53">
        <v>422105</v>
      </c>
      <c r="I677" s="53">
        <v>44</v>
      </c>
      <c r="J677" s="53" t="s">
        <v>10607</v>
      </c>
      <c r="K677" s="88">
        <v>1665.21</v>
      </c>
      <c r="L677" s="88">
        <v>4377.12</v>
      </c>
      <c r="M677" s="55" t="s">
        <v>9807</v>
      </c>
      <c r="N677" s="72" t="s">
        <v>9765</v>
      </c>
      <c r="O677" s="53" t="s">
        <v>9721</v>
      </c>
      <c r="P677" s="56">
        <v>34161</v>
      </c>
      <c r="Q677" s="73" t="s">
        <v>225</v>
      </c>
      <c r="R677" s="57" t="s">
        <v>5</v>
      </c>
      <c r="S677" s="57">
        <v>44327</v>
      </c>
      <c r="T677">
        <f t="shared" si="30"/>
        <v>29</v>
      </c>
      <c r="U677" t="str">
        <f t="shared" si="31"/>
        <v>29-33</v>
      </c>
      <c r="V677" t="str">
        <f t="shared" si="32"/>
        <v>até 1.999</v>
      </c>
    </row>
    <row r="678" spans="1:22" ht="15.75" x14ac:dyDescent="0.25">
      <c r="A678" s="58">
        <v>154043</v>
      </c>
      <c r="B678" s="53" t="s">
        <v>9801</v>
      </c>
      <c r="C678" s="59" t="s">
        <v>10893</v>
      </c>
      <c r="D678" s="53" t="s">
        <v>10894</v>
      </c>
      <c r="E678" s="53" t="s">
        <v>10895</v>
      </c>
      <c r="F678" s="64">
        <v>52720330604</v>
      </c>
      <c r="G678" s="51" t="s">
        <v>11010</v>
      </c>
      <c r="H678" s="53">
        <v>422105</v>
      </c>
      <c r="I678" s="53">
        <v>44</v>
      </c>
      <c r="J678" s="53" t="s">
        <v>10622</v>
      </c>
      <c r="K678" s="88">
        <v>1665.21</v>
      </c>
      <c r="L678" s="88">
        <v>4377.12</v>
      </c>
      <c r="M678" s="55" t="s">
        <v>9807</v>
      </c>
      <c r="N678" s="72" t="s">
        <v>9765</v>
      </c>
      <c r="O678" s="53" t="s">
        <v>9722</v>
      </c>
      <c r="P678" s="56">
        <v>22608</v>
      </c>
      <c r="Q678" s="73" t="s">
        <v>225</v>
      </c>
      <c r="R678" s="57" t="s">
        <v>5</v>
      </c>
      <c r="S678" s="57">
        <v>44327</v>
      </c>
      <c r="T678">
        <f t="shared" si="30"/>
        <v>61</v>
      </c>
      <c r="U678" t="str">
        <f t="shared" si="31"/>
        <v>59-63</v>
      </c>
      <c r="V678" t="str">
        <f t="shared" si="32"/>
        <v>até 1.999</v>
      </c>
    </row>
    <row r="679" spans="1:22" ht="15.75" x14ac:dyDescent="0.25">
      <c r="A679" s="58">
        <v>154043</v>
      </c>
      <c r="B679" s="53" t="s">
        <v>9801</v>
      </c>
      <c r="C679" s="59" t="s">
        <v>10893</v>
      </c>
      <c r="D679" s="53" t="s">
        <v>10894</v>
      </c>
      <c r="E679" s="53" t="s">
        <v>10895</v>
      </c>
      <c r="F679" s="64">
        <v>66563275672</v>
      </c>
      <c r="G679" s="51" t="s">
        <v>11011</v>
      </c>
      <c r="H679" s="53">
        <v>517410</v>
      </c>
      <c r="I679" s="53">
        <v>44</v>
      </c>
      <c r="J679" s="53" t="s">
        <v>10616</v>
      </c>
      <c r="K679" s="88">
        <v>1400</v>
      </c>
      <c r="L679" s="88">
        <v>3862.71</v>
      </c>
      <c r="M679" s="55" t="s">
        <v>9807</v>
      </c>
      <c r="N679" s="72" t="s">
        <v>9765</v>
      </c>
      <c r="O679" s="53" t="s">
        <v>9722</v>
      </c>
      <c r="P679" s="56">
        <v>25238</v>
      </c>
      <c r="Q679" s="73" t="s">
        <v>225</v>
      </c>
      <c r="R679" s="57" t="s">
        <v>4</v>
      </c>
      <c r="S679" s="57">
        <v>44728</v>
      </c>
      <c r="T679">
        <f t="shared" si="30"/>
        <v>53</v>
      </c>
      <c r="U679" t="str">
        <f t="shared" si="31"/>
        <v>49-53</v>
      </c>
      <c r="V679" t="str">
        <f t="shared" si="32"/>
        <v>até 1.999</v>
      </c>
    </row>
    <row r="680" spans="1:22" ht="15.75" x14ac:dyDescent="0.25">
      <c r="A680" s="58">
        <v>154043</v>
      </c>
      <c r="B680" s="53" t="s">
        <v>9801</v>
      </c>
      <c r="C680" s="59" t="s">
        <v>10893</v>
      </c>
      <c r="D680" s="53" t="s">
        <v>10894</v>
      </c>
      <c r="E680" s="53" t="s">
        <v>10895</v>
      </c>
      <c r="F680" s="64">
        <v>12003092609</v>
      </c>
      <c r="G680" s="51" t="s">
        <v>11012</v>
      </c>
      <c r="H680" s="53">
        <v>422105</v>
      </c>
      <c r="I680" s="53">
        <v>44</v>
      </c>
      <c r="J680" s="53" t="s">
        <v>10622</v>
      </c>
      <c r="K680" s="88">
        <v>1665.21</v>
      </c>
      <c r="L680" s="88">
        <v>4377.12</v>
      </c>
      <c r="M680" s="55" t="s">
        <v>9807</v>
      </c>
      <c r="N680" s="72" t="s">
        <v>9765</v>
      </c>
      <c r="O680" s="53" t="s">
        <v>9721</v>
      </c>
      <c r="P680" s="56">
        <v>35038</v>
      </c>
      <c r="Q680" s="73" t="s">
        <v>225</v>
      </c>
      <c r="R680" s="57" t="s">
        <v>5</v>
      </c>
      <c r="S680" s="57">
        <v>44705</v>
      </c>
      <c r="T680">
        <f t="shared" si="30"/>
        <v>27</v>
      </c>
      <c r="U680" t="str">
        <f t="shared" si="31"/>
        <v>24-28</v>
      </c>
      <c r="V680" t="str">
        <f t="shared" si="32"/>
        <v>até 1.999</v>
      </c>
    </row>
    <row r="681" spans="1:22" ht="15.75" x14ac:dyDescent="0.25">
      <c r="A681" s="58">
        <v>154043</v>
      </c>
      <c r="B681" s="53" t="s">
        <v>9801</v>
      </c>
      <c r="C681" s="59" t="s">
        <v>10893</v>
      </c>
      <c r="D681" s="53" t="s">
        <v>10894</v>
      </c>
      <c r="E681" s="53" t="s">
        <v>10895</v>
      </c>
      <c r="F681" s="64">
        <v>75558912634</v>
      </c>
      <c r="G681" s="51" t="s">
        <v>11013</v>
      </c>
      <c r="H681" s="53">
        <v>422105</v>
      </c>
      <c r="I681" s="53">
        <v>44</v>
      </c>
      <c r="J681" s="53" t="s">
        <v>10607</v>
      </c>
      <c r="K681" s="88">
        <v>1665.21</v>
      </c>
      <c r="L681" s="88">
        <v>4907.28</v>
      </c>
      <c r="M681" s="55" t="s">
        <v>9807</v>
      </c>
      <c r="N681" s="72" t="s">
        <v>9765</v>
      </c>
      <c r="O681" s="53" t="s">
        <v>9721</v>
      </c>
      <c r="P681" s="56">
        <v>25502</v>
      </c>
      <c r="Q681" s="73" t="s">
        <v>225</v>
      </c>
      <c r="R681" s="57" t="s">
        <v>5</v>
      </c>
      <c r="S681" s="57">
        <v>44327</v>
      </c>
      <c r="T681">
        <f t="shared" si="30"/>
        <v>53</v>
      </c>
      <c r="U681" t="str">
        <f t="shared" si="31"/>
        <v>49-53</v>
      </c>
      <c r="V681" t="str">
        <f t="shared" si="32"/>
        <v>até 1.999</v>
      </c>
    </row>
    <row r="682" spans="1:22" ht="15.75" x14ac:dyDescent="0.25">
      <c r="A682" s="58">
        <v>154043</v>
      </c>
      <c r="B682" s="53" t="s">
        <v>9801</v>
      </c>
      <c r="C682" s="59" t="s">
        <v>10893</v>
      </c>
      <c r="D682" s="53" t="s">
        <v>10894</v>
      </c>
      <c r="E682" s="53" t="s">
        <v>10895</v>
      </c>
      <c r="F682" s="64">
        <v>113231679</v>
      </c>
      <c r="G682" s="51" t="s">
        <v>11014</v>
      </c>
      <c r="H682" s="53">
        <v>517410</v>
      </c>
      <c r="I682" s="53">
        <v>44</v>
      </c>
      <c r="J682" s="53" t="s">
        <v>10607</v>
      </c>
      <c r="K682" s="88">
        <v>1400</v>
      </c>
      <c r="L682" s="88">
        <v>3817.35</v>
      </c>
      <c r="M682" s="55" t="s">
        <v>9807</v>
      </c>
      <c r="N682" s="72" t="s">
        <v>9765</v>
      </c>
      <c r="O682" s="53" t="s">
        <v>9721</v>
      </c>
      <c r="P682" s="56">
        <v>25693</v>
      </c>
      <c r="Q682" s="73" t="s">
        <v>225</v>
      </c>
      <c r="R682" s="57" t="s">
        <v>4</v>
      </c>
      <c r="S682" s="57">
        <v>44686</v>
      </c>
      <c r="T682">
        <f t="shared" si="30"/>
        <v>52</v>
      </c>
      <c r="U682" t="str">
        <f t="shared" si="31"/>
        <v>49-53</v>
      </c>
      <c r="V682" t="str">
        <f t="shared" si="32"/>
        <v>até 1.999</v>
      </c>
    </row>
    <row r="683" spans="1:22" ht="15.75" x14ac:dyDescent="0.25">
      <c r="A683" s="58">
        <v>154043</v>
      </c>
      <c r="B683" s="53" t="s">
        <v>9801</v>
      </c>
      <c r="C683" s="59" t="s">
        <v>10893</v>
      </c>
      <c r="D683" s="53" t="s">
        <v>10894</v>
      </c>
      <c r="E683" s="53" t="s">
        <v>10895</v>
      </c>
      <c r="F683" s="64">
        <v>14289315623</v>
      </c>
      <c r="G683" s="51" t="s">
        <v>11015</v>
      </c>
      <c r="H683" s="53">
        <v>422105</v>
      </c>
      <c r="I683" s="53">
        <v>44</v>
      </c>
      <c r="J683" s="53" t="s">
        <v>10622</v>
      </c>
      <c r="K683" s="88">
        <v>1665.21</v>
      </c>
      <c r="L683" s="88">
        <v>4377.12</v>
      </c>
      <c r="M683" s="55" t="s">
        <v>9807</v>
      </c>
      <c r="N683" s="72" t="s">
        <v>9765</v>
      </c>
      <c r="O683" s="53" t="s">
        <v>9722</v>
      </c>
      <c r="P683" s="56">
        <v>36257</v>
      </c>
      <c r="Q683" s="73" t="s">
        <v>225</v>
      </c>
      <c r="R683" s="57" t="s">
        <v>5</v>
      </c>
      <c r="S683" s="57">
        <v>44327</v>
      </c>
      <c r="T683">
        <f t="shared" si="30"/>
        <v>23</v>
      </c>
      <c r="U683" t="str">
        <f t="shared" si="31"/>
        <v>19-23</v>
      </c>
      <c r="V683" t="str">
        <f t="shared" si="32"/>
        <v>até 1.999</v>
      </c>
    </row>
    <row r="684" spans="1:22" ht="15.75" x14ac:dyDescent="0.25">
      <c r="A684" s="58">
        <v>154043</v>
      </c>
      <c r="B684" s="53" t="s">
        <v>9801</v>
      </c>
      <c r="C684" s="59" t="s">
        <v>10893</v>
      </c>
      <c r="D684" s="53" t="s">
        <v>10894</v>
      </c>
      <c r="E684" s="53" t="s">
        <v>10895</v>
      </c>
      <c r="F684" s="64">
        <v>12281976602</v>
      </c>
      <c r="G684" s="51" t="s">
        <v>11016</v>
      </c>
      <c r="H684" s="53">
        <v>517410</v>
      </c>
      <c r="I684" s="53">
        <v>44</v>
      </c>
      <c r="J684" s="53" t="s">
        <v>10920</v>
      </c>
      <c r="K684" s="88">
        <v>1400</v>
      </c>
      <c r="L684" s="88">
        <v>4374.2</v>
      </c>
      <c r="M684" s="55" t="s">
        <v>9807</v>
      </c>
      <c r="N684" s="72" t="s">
        <v>9765</v>
      </c>
      <c r="O684" s="53" t="s">
        <v>9722</v>
      </c>
      <c r="P684" s="56">
        <v>33913</v>
      </c>
      <c r="Q684" s="73" t="s">
        <v>225</v>
      </c>
      <c r="R684" s="57" t="s">
        <v>4</v>
      </c>
      <c r="S684" s="57">
        <v>44327</v>
      </c>
      <c r="T684">
        <f t="shared" si="30"/>
        <v>30</v>
      </c>
      <c r="U684" t="str">
        <f t="shared" si="31"/>
        <v>29-33</v>
      </c>
      <c r="V684" t="str">
        <f t="shared" si="32"/>
        <v>até 1.999</v>
      </c>
    </row>
    <row r="685" spans="1:22" ht="15.75" x14ac:dyDescent="0.25">
      <c r="A685" s="58">
        <v>154043</v>
      </c>
      <c r="B685" s="53" t="s">
        <v>9801</v>
      </c>
      <c r="C685" s="59" t="s">
        <v>10893</v>
      </c>
      <c r="D685" s="53" t="s">
        <v>10894</v>
      </c>
      <c r="E685" s="53" t="s">
        <v>10895</v>
      </c>
      <c r="F685" s="64">
        <v>7569778600</v>
      </c>
      <c r="G685" s="51" t="s">
        <v>11017</v>
      </c>
      <c r="H685" s="53">
        <v>517410</v>
      </c>
      <c r="I685" s="53">
        <v>44</v>
      </c>
      <c r="J685" s="53" t="s">
        <v>10933</v>
      </c>
      <c r="K685" s="88">
        <v>1400</v>
      </c>
      <c r="L685" s="88">
        <v>3862.71</v>
      </c>
      <c r="M685" s="55" t="s">
        <v>9807</v>
      </c>
      <c r="N685" s="72" t="s">
        <v>9765</v>
      </c>
      <c r="O685" s="53" t="s">
        <v>9722</v>
      </c>
      <c r="P685" s="56">
        <v>31498</v>
      </c>
      <c r="Q685" s="57" t="s">
        <v>335</v>
      </c>
      <c r="R685" s="57" t="s">
        <v>4</v>
      </c>
      <c r="S685" s="57">
        <v>44328</v>
      </c>
      <c r="T685">
        <f t="shared" si="30"/>
        <v>36</v>
      </c>
      <c r="U685" t="str">
        <f t="shared" si="31"/>
        <v>34-38</v>
      </c>
      <c r="V685" t="str">
        <f t="shared" si="32"/>
        <v>até 1.999</v>
      </c>
    </row>
    <row r="686" spans="1:22" ht="15.75" x14ac:dyDescent="0.25">
      <c r="A686" s="58">
        <v>154043</v>
      </c>
      <c r="B686" s="53" t="s">
        <v>9801</v>
      </c>
      <c r="C686" s="59" t="s">
        <v>10893</v>
      </c>
      <c r="D686" s="53" t="s">
        <v>10894</v>
      </c>
      <c r="E686" s="53" t="s">
        <v>10895</v>
      </c>
      <c r="F686" s="64">
        <v>2280769603</v>
      </c>
      <c r="G686" s="51" t="s">
        <v>11018</v>
      </c>
      <c r="H686" s="53">
        <v>517410</v>
      </c>
      <c r="I686" s="53">
        <v>44</v>
      </c>
      <c r="J686" s="53" t="s">
        <v>10616</v>
      </c>
      <c r="K686" s="88">
        <v>1400</v>
      </c>
      <c r="L686" s="88">
        <v>3862.71</v>
      </c>
      <c r="M686" s="55" t="s">
        <v>9807</v>
      </c>
      <c r="N686" s="72" t="s">
        <v>9765</v>
      </c>
      <c r="O686" s="53" t="s">
        <v>9721</v>
      </c>
      <c r="P686" s="56">
        <v>37649</v>
      </c>
      <c r="Q686" s="57" t="s">
        <v>211</v>
      </c>
      <c r="R686" s="57" t="s">
        <v>4</v>
      </c>
      <c r="S686" s="57">
        <v>44760</v>
      </c>
      <c r="T686">
        <f t="shared" si="30"/>
        <v>19</v>
      </c>
      <c r="U686" t="str">
        <f t="shared" si="31"/>
        <v>19-23</v>
      </c>
      <c r="V686" t="str">
        <f t="shared" si="32"/>
        <v>até 1.999</v>
      </c>
    </row>
    <row r="687" spans="1:22" ht="15.75" x14ac:dyDescent="0.25">
      <c r="A687" s="58">
        <v>154043</v>
      </c>
      <c r="B687" s="53" t="s">
        <v>9801</v>
      </c>
      <c r="C687" s="59" t="s">
        <v>10893</v>
      </c>
      <c r="D687" s="53" t="s">
        <v>10894</v>
      </c>
      <c r="E687" s="53" t="s">
        <v>10895</v>
      </c>
      <c r="F687" s="64">
        <v>11791959652</v>
      </c>
      <c r="G687" s="51" t="s">
        <v>11019</v>
      </c>
      <c r="H687" s="53">
        <v>422105</v>
      </c>
      <c r="I687" s="53">
        <v>44</v>
      </c>
      <c r="J687" s="53" t="s">
        <v>10622</v>
      </c>
      <c r="K687" s="88">
        <v>1665.21</v>
      </c>
      <c r="L687" s="88">
        <v>4377.12</v>
      </c>
      <c r="M687" s="55" t="s">
        <v>9807</v>
      </c>
      <c r="N687" s="72" t="s">
        <v>9765</v>
      </c>
      <c r="O687" s="53" t="s">
        <v>9721</v>
      </c>
      <c r="P687" s="56">
        <v>35843</v>
      </c>
      <c r="Q687" s="73" t="s">
        <v>225</v>
      </c>
      <c r="R687" s="57" t="s">
        <v>5</v>
      </c>
      <c r="S687" s="57">
        <v>44774</v>
      </c>
      <c r="T687">
        <f t="shared" si="30"/>
        <v>24</v>
      </c>
      <c r="U687" t="str">
        <f t="shared" si="31"/>
        <v>24-28</v>
      </c>
      <c r="V687" t="str">
        <f t="shared" si="32"/>
        <v>até 1.999</v>
      </c>
    </row>
    <row r="688" spans="1:22" ht="15.75" x14ac:dyDescent="0.25">
      <c r="A688" s="58">
        <v>154043</v>
      </c>
      <c r="B688" s="53" t="s">
        <v>9801</v>
      </c>
      <c r="C688" s="59" t="s">
        <v>10893</v>
      </c>
      <c r="D688" s="53" t="s">
        <v>10894</v>
      </c>
      <c r="E688" s="53" t="s">
        <v>10895</v>
      </c>
      <c r="F688" s="64">
        <v>7881560630</v>
      </c>
      <c r="G688" s="51" t="s">
        <v>11020</v>
      </c>
      <c r="H688" s="53">
        <v>951315</v>
      </c>
      <c r="I688" s="53">
        <v>44</v>
      </c>
      <c r="J688" s="53" t="s">
        <v>10622</v>
      </c>
      <c r="K688" s="88">
        <v>1400</v>
      </c>
      <c r="L688" s="88">
        <v>4374.2</v>
      </c>
      <c r="M688" s="55" t="s">
        <v>9807</v>
      </c>
      <c r="N688" s="72" t="s">
        <v>9765</v>
      </c>
      <c r="O688" s="53" t="s">
        <v>9722</v>
      </c>
      <c r="P688" s="56">
        <v>31994</v>
      </c>
      <c r="Q688" s="73" t="s">
        <v>225</v>
      </c>
      <c r="R688" s="57" t="s">
        <v>10914</v>
      </c>
      <c r="S688" s="57">
        <v>44842</v>
      </c>
      <c r="T688">
        <f t="shared" si="30"/>
        <v>35</v>
      </c>
      <c r="U688" t="str">
        <f t="shared" si="31"/>
        <v>34-38</v>
      </c>
      <c r="V688" t="str">
        <f t="shared" si="32"/>
        <v>até 1.999</v>
      </c>
    </row>
    <row r="689" spans="1:22" ht="15.75" x14ac:dyDescent="0.25">
      <c r="A689" s="58">
        <v>154043</v>
      </c>
      <c r="B689" s="53" t="s">
        <v>9801</v>
      </c>
      <c r="C689" s="59" t="s">
        <v>10893</v>
      </c>
      <c r="D689" s="53" t="s">
        <v>10894</v>
      </c>
      <c r="E689" s="53" t="s">
        <v>10895</v>
      </c>
      <c r="F689" s="64">
        <v>58655239615</v>
      </c>
      <c r="G689" s="51" t="s">
        <v>11021</v>
      </c>
      <c r="H689" s="53">
        <v>517410</v>
      </c>
      <c r="I689" s="53">
        <v>44</v>
      </c>
      <c r="J689" s="53" t="s">
        <v>10607</v>
      </c>
      <c r="K689" s="88">
        <v>1400</v>
      </c>
      <c r="L689" s="88">
        <v>4374.2</v>
      </c>
      <c r="M689" s="55" t="s">
        <v>9807</v>
      </c>
      <c r="N689" s="72" t="s">
        <v>9765</v>
      </c>
      <c r="O689" s="53" t="s">
        <v>9722</v>
      </c>
      <c r="P689" s="56">
        <v>25273</v>
      </c>
      <c r="Q689" s="73" t="s">
        <v>225</v>
      </c>
      <c r="R689" s="57" t="s">
        <v>4</v>
      </c>
      <c r="S689" s="57">
        <v>44520</v>
      </c>
      <c r="T689">
        <f t="shared" si="30"/>
        <v>53</v>
      </c>
      <c r="U689" t="str">
        <f t="shared" si="31"/>
        <v>49-53</v>
      </c>
      <c r="V689" t="str">
        <f t="shared" si="32"/>
        <v>até 1.999</v>
      </c>
    </row>
    <row r="690" spans="1:22" ht="15.75" x14ac:dyDescent="0.25">
      <c r="A690" s="58">
        <v>154043</v>
      </c>
      <c r="B690" s="53" t="s">
        <v>9801</v>
      </c>
      <c r="C690" s="59" t="s">
        <v>10893</v>
      </c>
      <c r="D690" s="53" t="s">
        <v>10894</v>
      </c>
      <c r="E690" s="53" t="s">
        <v>10895</v>
      </c>
      <c r="F690" s="64">
        <v>3331258601</v>
      </c>
      <c r="G690" s="51" t="s">
        <v>11022</v>
      </c>
      <c r="H690" s="53">
        <v>517410</v>
      </c>
      <c r="I690" s="53">
        <v>44</v>
      </c>
      <c r="J690" s="53" t="s">
        <v>10529</v>
      </c>
      <c r="K690" s="88">
        <v>1400</v>
      </c>
      <c r="L690" s="88">
        <v>4390.07</v>
      </c>
      <c r="M690" s="55" t="s">
        <v>9807</v>
      </c>
      <c r="N690" s="72" t="s">
        <v>9766</v>
      </c>
      <c r="O690" s="53" t="s">
        <v>9722</v>
      </c>
      <c r="P690" s="56">
        <v>28317</v>
      </c>
      <c r="Q690" s="73" t="s">
        <v>225</v>
      </c>
      <c r="R690" s="57" t="s">
        <v>4</v>
      </c>
      <c r="S690" s="57">
        <v>44327</v>
      </c>
      <c r="T690">
        <f t="shared" si="30"/>
        <v>45</v>
      </c>
      <c r="U690" t="str">
        <f t="shared" si="31"/>
        <v>44-48</v>
      </c>
      <c r="V690" t="str">
        <f t="shared" si="32"/>
        <v>até 1.999</v>
      </c>
    </row>
    <row r="691" spans="1:22" ht="15.75" x14ac:dyDescent="0.25">
      <c r="A691" s="58">
        <v>154043</v>
      </c>
      <c r="B691" s="53" t="s">
        <v>9801</v>
      </c>
      <c r="C691" s="59" t="s">
        <v>10893</v>
      </c>
      <c r="D691" s="53" t="s">
        <v>10894</v>
      </c>
      <c r="E691" s="53" t="s">
        <v>10895</v>
      </c>
      <c r="F691" s="64">
        <v>93494416672</v>
      </c>
      <c r="G691" s="51" t="s">
        <v>11023</v>
      </c>
      <c r="H691" s="53">
        <v>517410</v>
      </c>
      <c r="I691" s="53">
        <v>44</v>
      </c>
      <c r="J691" s="53" t="s">
        <v>10607</v>
      </c>
      <c r="K691" s="88">
        <v>1400</v>
      </c>
      <c r="L691" s="88">
        <v>3862.71</v>
      </c>
      <c r="M691" s="55" t="s">
        <v>9807</v>
      </c>
      <c r="N691" s="72" t="s">
        <v>9765</v>
      </c>
      <c r="O691" s="53" t="s">
        <v>9722</v>
      </c>
      <c r="P691" s="56">
        <v>28575</v>
      </c>
      <c r="Q691" s="57" t="s">
        <v>211</v>
      </c>
      <c r="R691" s="57" t="s">
        <v>4</v>
      </c>
      <c r="S691" s="57">
        <v>44327</v>
      </c>
      <c r="T691">
        <f t="shared" si="30"/>
        <v>44</v>
      </c>
      <c r="U691" t="str">
        <f t="shared" si="31"/>
        <v>44-48</v>
      </c>
      <c r="V691" t="str">
        <f t="shared" si="32"/>
        <v>até 1.999</v>
      </c>
    </row>
    <row r="692" spans="1:22" ht="15.75" x14ac:dyDescent="0.25">
      <c r="A692" s="58">
        <v>154043</v>
      </c>
      <c r="B692" s="53" t="s">
        <v>9801</v>
      </c>
      <c r="C692" s="59" t="s">
        <v>10893</v>
      </c>
      <c r="D692" s="53" t="s">
        <v>10894</v>
      </c>
      <c r="E692" s="53" t="s">
        <v>10895</v>
      </c>
      <c r="F692" s="64">
        <v>32298978620</v>
      </c>
      <c r="G692" s="51" t="s">
        <v>11024</v>
      </c>
      <c r="H692" s="53">
        <v>422105</v>
      </c>
      <c r="I692" s="53">
        <v>44</v>
      </c>
      <c r="J692" s="53" t="s">
        <v>10622</v>
      </c>
      <c r="K692" s="88">
        <v>1665.21</v>
      </c>
      <c r="L692" s="88">
        <v>4377.12</v>
      </c>
      <c r="M692" s="55" t="s">
        <v>9807</v>
      </c>
      <c r="N692" s="72" t="s">
        <v>9765</v>
      </c>
      <c r="O692" s="53" t="s">
        <v>9722</v>
      </c>
      <c r="P692" s="56">
        <v>21767</v>
      </c>
      <c r="Q692" s="73" t="s">
        <v>225</v>
      </c>
      <c r="R692" s="57" t="s">
        <v>5</v>
      </c>
      <c r="S692" s="57">
        <v>44327</v>
      </c>
      <c r="T692">
        <f t="shared" si="30"/>
        <v>63</v>
      </c>
      <c r="U692" t="str">
        <f t="shared" si="31"/>
        <v>59-63</v>
      </c>
      <c r="V692" t="str">
        <f t="shared" si="32"/>
        <v>até 1.999</v>
      </c>
    </row>
    <row r="693" spans="1:22" ht="15.75" x14ac:dyDescent="0.25">
      <c r="A693" s="58">
        <v>154043</v>
      </c>
      <c r="B693" s="53" t="s">
        <v>9801</v>
      </c>
      <c r="C693" s="59" t="s">
        <v>10893</v>
      </c>
      <c r="D693" s="53" t="s">
        <v>10894</v>
      </c>
      <c r="E693" s="53" t="s">
        <v>10895</v>
      </c>
      <c r="F693" s="64">
        <v>76635759620</v>
      </c>
      <c r="G693" s="51" t="s">
        <v>11025</v>
      </c>
      <c r="H693" s="53">
        <v>422105</v>
      </c>
      <c r="I693" s="53">
        <v>44</v>
      </c>
      <c r="J693" s="53" t="s">
        <v>10607</v>
      </c>
      <c r="K693" s="88">
        <v>1665.21</v>
      </c>
      <c r="L693" s="88">
        <v>4907.28</v>
      </c>
      <c r="M693" s="55" t="s">
        <v>9807</v>
      </c>
      <c r="N693" s="72" t="s">
        <v>9765</v>
      </c>
      <c r="O693" s="53" t="s">
        <v>9721</v>
      </c>
      <c r="P693" s="56">
        <v>25947</v>
      </c>
      <c r="Q693" s="73" t="s">
        <v>225</v>
      </c>
      <c r="R693" s="57" t="s">
        <v>5</v>
      </c>
      <c r="S693" s="57">
        <v>44327</v>
      </c>
      <c r="T693">
        <f t="shared" si="30"/>
        <v>51</v>
      </c>
      <c r="U693" t="str">
        <f t="shared" si="31"/>
        <v>49-53</v>
      </c>
      <c r="V693" t="str">
        <f t="shared" si="32"/>
        <v>até 1.999</v>
      </c>
    </row>
    <row r="694" spans="1:22" ht="15.75" x14ac:dyDescent="0.25">
      <c r="A694" s="58">
        <v>154043</v>
      </c>
      <c r="B694" s="53" t="s">
        <v>9801</v>
      </c>
      <c r="C694" s="59" t="s">
        <v>10893</v>
      </c>
      <c r="D694" s="53" t="s">
        <v>10894</v>
      </c>
      <c r="E694" s="53" t="s">
        <v>10895</v>
      </c>
      <c r="F694" s="64">
        <v>67228410653</v>
      </c>
      <c r="G694" s="51" t="s">
        <v>11026</v>
      </c>
      <c r="H694" s="53">
        <v>422105</v>
      </c>
      <c r="I694" s="53">
        <v>44</v>
      </c>
      <c r="J694" s="53" t="s">
        <v>10616</v>
      </c>
      <c r="K694" s="88">
        <v>1665.21</v>
      </c>
      <c r="L694" s="88">
        <v>4377.12</v>
      </c>
      <c r="M694" s="55" t="s">
        <v>9807</v>
      </c>
      <c r="N694" s="72" t="s">
        <v>9765</v>
      </c>
      <c r="O694" s="53" t="s">
        <v>9721</v>
      </c>
      <c r="P694" s="56">
        <v>24170</v>
      </c>
      <c r="Q694" s="73" t="s">
        <v>225</v>
      </c>
      <c r="R694" s="57" t="s">
        <v>5</v>
      </c>
      <c r="S694" s="57">
        <v>44327</v>
      </c>
      <c r="T694">
        <f t="shared" si="30"/>
        <v>56</v>
      </c>
      <c r="U694" t="str">
        <f t="shared" si="31"/>
        <v>54-58</v>
      </c>
      <c r="V694" t="str">
        <f t="shared" si="32"/>
        <v>até 1.999</v>
      </c>
    </row>
    <row r="695" spans="1:22" ht="15.75" x14ac:dyDescent="0.25">
      <c r="A695" s="58">
        <v>154043</v>
      </c>
      <c r="B695" s="53" t="s">
        <v>9801</v>
      </c>
      <c r="C695" s="59" t="s">
        <v>10893</v>
      </c>
      <c r="D695" s="53" t="s">
        <v>10894</v>
      </c>
      <c r="E695" s="53" t="s">
        <v>10895</v>
      </c>
      <c r="F695" s="64">
        <v>57792704653</v>
      </c>
      <c r="G695" s="51" t="s">
        <v>11027</v>
      </c>
      <c r="H695" s="53">
        <v>517410</v>
      </c>
      <c r="I695" s="53">
        <v>44</v>
      </c>
      <c r="J695" s="53" t="s">
        <v>10980</v>
      </c>
      <c r="K695" s="88">
        <v>1400</v>
      </c>
      <c r="L695" s="88">
        <v>3862.71</v>
      </c>
      <c r="M695" s="55" t="s">
        <v>9807</v>
      </c>
      <c r="N695" s="72" t="s">
        <v>9765</v>
      </c>
      <c r="O695" s="53" t="s">
        <v>9721</v>
      </c>
      <c r="P695" s="56">
        <v>25106</v>
      </c>
      <c r="Q695" s="73" t="s">
        <v>225</v>
      </c>
      <c r="R695" s="57" t="s">
        <v>4</v>
      </c>
      <c r="S695" s="57">
        <v>44328</v>
      </c>
      <c r="T695">
        <f t="shared" si="30"/>
        <v>54</v>
      </c>
      <c r="U695" t="str">
        <f t="shared" si="31"/>
        <v>54-58</v>
      </c>
      <c r="V695" t="str">
        <f t="shared" si="32"/>
        <v>até 1.999</v>
      </c>
    </row>
    <row r="696" spans="1:22" ht="15.75" x14ac:dyDescent="0.25">
      <c r="A696" s="58">
        <v>154043</v>
      </c>
      <c r="B696" s="53" t="s">
        <v>9801</v>
      </c>
      <c r="C696" s="59" t="s">
        <v>10893</v>
      </c>
      <c r="D696" s="53" t="s">
        <v>10894</v>
      </c>
      <c r="E696" s="53" t="s">
        <v>10895</v>
      </c>
      <c r="F696" s="64">
        <v>3054610608</v>
      </c>
      <c r="G696" s="51" t="s">
        <v>11028</v>
      </c>
      <c r="H696" s="53">
        <v>517410</v>
      </c>
      <c r="I696" s="53">
        <v>44</v>
      </c>
      <c r="J696" s="53" t="s">
        <v>10928</v>
      </c>
      <c r="K696" s="88">
        <v>1400</v>
      </c>
      <c r="L696" s="88">
        <v>3862.71</v>
      </c>
      <c r="M696" s="55" t="s">
        <v>9807</v>
      </c>
      <c r="N696" s="72" t="s">
        <v>9765</v>
      </c>
      <c r="O696" s="53" t="s">
        <v>9721</v>
      </c>
      <c r="P696" s="56">
        <v>27271</v>
      </c>
      <c r="Q696" s="73" t="s">
        <v>225</v>
      </c>
      <c r="R696" s="57" t="s">
        <v>4</v>
      </c>
      <c r="S696" s="57">
        <v>44327</v>
      </c>
      <c r="T696">
        <f t="shared" si="30"/>
        <v>48</v>
      </c>
      <c r="U696" t="str">
        <f t="shared" si="31"/>
        <v>44-48</v>
      </c>
      <c r="V696" t="str">
        <f t="shared" si="32"/>
        <v>até 1.999</v>
      </c>
    </row>
    <row r="697" spans="1:22" ht="15.75" x14ac:dyDescent="0.25">
      <c r="A697" s="58">
        <v>154043</v>
      </c>
      <c r="B697" s="53" t="s">
        <v>9801</v>
      </c>
      <c r="C697" s="59" t="s">
        <v>10893</v>
      </c>
      <c r="D697" s="53" t="s">
        <v>10894</v>
      </c>
      <c r="E697" s="53" t="s">
        <v>10895</v>
      </c>
      <c r="F697" s="64">
        <v>99913909600</v>
      </c>
      <c r="G697" s="51" t="s">
        <v>11029</v>
      </c>
      <c r="H697" s="53">
        <v>517410</v>
      </c>
      <c r="I697" s="53">
        <v>44</v>
      </c>
      <c r="J697" s="53" t="s">
        <v>10607</v>
      </c>
      <c r="K697" s="88">
        <v>1400</v>
      </c>
      <c r="L697" s="88">
        <v>3817.35</v>
      </c>
      <c r="M697" s="55" t="s">
        <v>9807</v>
      </c>
      <c r="N697" s="72" t="s">
        <v>9765</v>
      </c>
      <c r="O697" s="53" t="s">
        <v>9721</v>
      </c>
      <c r="P697" s="56">
        <v>26710</v>
      </c>
      <c r="Q697" s="57" t="s">
        <v>211</v>
      </c>
      <c r="R697" s="57" t="s">
        <v>4</v>
      </c>
      <c r="S697" s="57">
        <v>44327</v>
      </c>
      <c r="T697">
        <f t="shared" si="30"/>
        <v>49</v>
      </c>
      <c r="U697" t="str">
        <f t="shared" si="31"/>
        <v>49-53</v>
      </c>
      <c r="V697" t="str">
        <f t="shared" si="32"/>
        <v>até 1.999</v>
      </c>
    </row>
    <row r="698" spans="1:22" ht="15.75" x14ac:dyDescent="0.25">
      <c r="A698" s="58">
        <v>154043</v>
      </c>
      <c r="B698" s="53" t="s">
        <v>9801</v>
      </c>
      <c r="C698" s="59" t="s">
        <v>10893</v>
      </c>
      <c r="D698" s="53" t="s">
        <v>10894</v>
      </c>
      <c r="E698" s="53" t="s">
        <v>10895</v>
      </c>
      <c r="F698" s="64">
        <v>7866794685</v>
      </c>
      <c r="G698" s="51" t="s">
        <v>11030</v>
      </c>
      <c r="H698" s="53">
        <v>422105</v>
      </c>
      <c r="I698" s="53">
        <v>44</v>
      </c>
      <c r="J698" s="53" t="s">
        <v>10607</v>
      </c>
      <c r="K698" s="88">
        <v>1665.21</v>
      </c>
      <c r="L698" s="88">
        <v>4377.12</v>
      </c>
      <c r="M698" s="55" t="s">
        <v>9807</v>
      </c>
      <c r="N698" s="72" t="s">
        <v>9765</v>
      </c>
      <c r="O698" s="53" t="s">
        <v>9721</v>
      </c>
      <c r="P698" s="56">
        <v>32010</v>
      </c>
      <c r="Q698" s="57" t="s">
        <v>211</v>
      </c>
      <c r="R698" s="57" t="s">
        <v>5</v>
      </c>
      <c r="S698" s="57">
        <v>44327</v>
      </c>
      <c r="T698">
        <f t="shared" si="30"/>
        <v>35</v>
      </c>
      <c r="U698" t="str">
        <f t="shared" si="31"/>
        <v>34-38</v>
      </c>
      <c r="V698" t="str">
        <f t="shared" si="32"/>
        <v>até 1.999</v>
      </c>
    </row>
    <row r="699" spans="1:22" ht="15.75" x14ac:dyDescent="0.25">
      <c r="A699" s="58">
        <v>154043</v>
      </c>
      <c r="B699" s="53" t="s">
        <v>9801</v>
      </c>
      <c r="C699" s="59" t="s">
        <v>10893</v>
      </c>
      <c r="D699" s="53" t="s">
        <v>10894</v>
      </c>
      <c r="E699" s="53" t="s">
        <v>10895</v>
      </c>
      <c r="F699" s="64">
        <v>70423643258</v>
      </c>
      <c r="G699" s="51" t="s">
        <v>11031</v>
      </c>
      <c r="H699" s="53">
        <v>422105</v>
      </c>
      <c r="I699" s="53">
        <v>44</v>
      </c>
      <c r="J699" s="53" t="s">
        <v>10607</v>
      </c>
      <c r="K699" s="88">
        <v>1665.21</v>
      </c>
      <c r="L699" s="88">
        <v>4377.12</v>
      </c>
      <c r="M699" s="55" t="s">
        <v>9807</v>
      </c>
      <c r="N699" s="72" t="s">
        <v>9765</v>
      </c>
      <c r="O699" s="53" t="s">
        <v>9721</v>
      </c>
      <c r="P699" s="56">
        <v>37519</v>
      </c>
      <c r="Q699" s="57" t="s">
        <v>211</v>
      </c>
      <c r="R699" s="57" t="s">
        <v>5</v>
      </c>
      <c r="S699" s="57">
        <v>44879</v>
      </c>
      <c r="T699">
        <f t="shared" si="30"/>
        <v>20</v>
      </c>
      <c r="U699" t="str">
        <f t="shared" si="31"/>
        <v>19-23</v>
      </c>
      <c r="V699" t="str">
        <f t="shared" si="32"/>
        <v>até 1.999</v>
      </c>
    </row>
    <row r="700" spans="1:22" ht="15.75" x14ac:dyDescent="0.25">
      <c r="A700" s="58">
        <v>154043</v>
      </c>
      <c r="B700" s="53" t="s">
        <v>9801</v>
      </c>
      <c r="C700" s="59" t="s">
        <v>10893</v>
      </c>
      <c r="D700" s="53" t="s">
        <v>10894</v>
      </c>
      <c r="E700" s="53" t="s">
        <v>10895</v>
      </c>
      <c r="F700" s="64">
        <v>6189943608</v>
      </c>
      <c r="G700" s="51" t="s">
        <v>11032</v>
      </c>
      <c r="H700" s="53">
        <v>517410</v>
      </c>
      <c r="I700" s="53">
        <v>44</v>
      </c>
      <c r="J700" s="53" t="s">
        <v>10980</v>
      </c>
      <c r="K700" s="88">
        <v>1400</v>
      </c>
      <c r="L700" s="88">
        <v>3862.71</v>
      </c>
      <c r="M700" s="55" t="s">
        <v>9807</v>
      </c>
      <c r="N700" s="72" t="s">
        <v>9765</v>
      </c>
      <c r="O700" s="53" t="s">
        <v>9721</v>
      </c>
      <c r="P700" s="56">
        <v>31214</v>
      </c>
      <c r="Q700" s="73" t="s">
        <v>225</v>
      </c>
      <c r="R700" s="57" t="s">
        <v>4</v>
      </c>
      <c r="S700" s="57">
        <v>44836</v>
      </c>
      <c r="T700">
        <f t="shared" si="30"/>
        <v>37</v>
      </c>
      <c r="U700" t="str">
        <f t="shared" si="31"/>
        <v>34-38</v>
      </c>
      <c r="V700" t="str">
        <f t="shared" si="32"/>
        <v>até 1.999</v>
      </c>
    </row>
    <row r="701" spans="1:22" ht="15.75" x14ac:dyDescent="0.25">
      <c r="A701" s="58">
        <v>154043</v>
      </c>
      <c r="B701" s="53" t="s">
        <v>9801</v>
      </c>
      <c r="C701" s="59" t="s">
        <v>10893</v>
      </c>
      <c r="D701" s="53" t="s">
        <v>10894</v>
      </c>
      <c r="E701" s="53" t="s">
        <v>10895</v>
      </c>
      <c r="F701" s="64">
        <v>2720626694</v>
      </c>
      <c r="G701" s="51" t="s">
        <v>11033</v>
      </c>
      <c r="H701" s="53">
        <v>517410</v>
      </c>
      <c r="I701" s="53">
        <v>44</v>
      </c>
      <c r="J701" s="53" t="s">
        <v>10943</v>
      </c>
      <c r="K701" s="88">
        <v>1400</v>
      </c>
      <c r="L701" s="88">
        <v>3862.71</v>
      </c>
      <c r="M701" s="55" t="s">
        <v>9807</v>
      </c>
      <c r="N701" s="72" t="s">
        <v>9765</v>
      </c>
      <c r="O701" s="53" t="s">
        <v>9721</v>
      </c>
      <c r="P701" s="56">
        <v>26890</v>
      </c>
      <c r="Q701" s="73" t="s">
        <v>225</v>
      </c>
      <c r="R701" s="57" t="s">
        <v>4</v>
      </c>
      <c r="S701" s="57">
        <v>44328</v>
      </c>
      <c r="T701">
        <f t="shared" si="30"/>
        <v>49</v>
      </c>
      <c r="U701" t="str">
        <f t="shared" si="31"/>
        <v>49-53</v>
      </c>
      <c r="V701" t="str">
        <f t="shared" si="32"/>
        <v>até 1.999</v>
      </c>
    </row>
    <row r="702" spans="1:22" ht="15.75" x14ac:dyDescent="0.25">
      <c r="A702" s="58">
        <v>154043</v>
      </c>
      <c r="B702" s="53" t="s">
        <v>9801</v>
      </c>
      <c r="C702" s="59" t="s">
        <v>10893</v>
      </c>
      <c r="D702" s="53" t="s">
        <v>10894</v>
      </c>
      <c r="E702" s="53" t="s">
        <v>10895</v>
      </c>
      <c r="F702" s="64">
        <v>11548718602</v>
      </c>
      <c r="G702" s="51" t="s">
        <v>11034</v>
      </c>
      <c r="H702" s="53">
        <v>422105</v>
      </c>
      <c r="I702" s="53">
        <v>44</v>
      </c>
      <c r="J702" s="53" t="s">
        <v>10622</v>
      </c>
      <c r="K702" s="88">
        <v>1665.21</v>
      </c>
      <c r="L702" s="88">
        <v>4377.12</v>
      </c>
      <c r="M702" s="55" t="s">
        <v>9807</v>
      </c>
      <c r="N702" s="72" t="s">
        <v>9765</v>
      </c>
      <c r="O702" s="53" t="s">
        <v>9721</v>
      </c>
      <c r="P702" s="56">
        <v>33488</v>
      </c>
      <c r="Q702" s="73" t="s">
        <v>225</v>
      </c>
      <c r="R702" s="57" t="s">
        <v>5</v>
      </c>
      <c r="S702" s="57">
        <v>44776</v>
      </c>
      <c r="T702">
        <f t="shared" si="30"/>
        <v>31</v>
      </c>
      <c r="U702" t="str">
        <f t="shared" si="31"/>
        <v>29-33</v>
      </c>
      <c r="V702" t="str">
        <f t="shared" si="32"/>
        <v>até 1.999</v>
      </c>
    </row>
    <row r="703" spans="1:22" ht="15.75" x14ac:dyDescent="0.25">
      <c r="A703" s="58">
        <v>154043</v>
      </c>
      <c r="B703" s="53" t="s">
        <v>9801</v>
      </c>
      <c r="C703" s="59" t="s">
        <v>10893</v>
      </c>
      <c r="D703" s="53" t="s">
        <v>10894</v>
      </c>
      <c r="E703" s="53" t="s">
        <v>10895</v>
      </c>
      <c r="F703" s="64">
        <v>5970673684</v>
      </c>
      <c r="G703" s="51" t="s">
        <v>11035</v>
      </c>
      <c r="H703" s="53">
        <v>517410</v>
      </c>
      <c r="I703" s="53">
        <v>44</v>
      </c>
      <c r="J703" s="53" t="s">
        <v>10912</v>
      </c>
      <c r="K703" s="88">
        <v>1400</v>
      </c>
      <c r="L703" s="88">
        <v>3862.71</v>
      </c>
      <c r="M703" s="55" t="s">
        <v>9807</v>
      </c>
      <c r="N703" s="72" t="s">
        <v>9765</v>
      </c>
      <c r="O703" s="53" t="s">
        <v>9721</v>
      </c>
      <c r="P703" s="56">
        <v>30787</v>
      </c>
      <c r="Q703" s="73" t="s">
        <v>225</v>
      </c>
      <c r="R703" s="57" t="s">
        <v>4</v>
      </c>
      <c r="S703" s="57">
        <v>44476</v>
      </c>
      <c r="T703">
        <f t="shared" si="30"/>
        <v>38</v>
      </c>
      <c r="U703" t="str">
        <f t="shared" si="31"/>
        <v>34-38</v>
      </c>
      <c r="V703" t="str">
        <f t="shared" si="32"/>
        <v>até 1.999</v>
      </c>
    </row>
    <row r="704" spans="1:22" ht="15.75" x14ac:dyDescent="0.25">
      <c r="A704" s="58">
        <v>154043</v>
      </c>
      <c r="B704" s="53" t="s">
        <v>9801</v>
      </c>
      <c r="C704" s="59" t="s">
        <v>10893</v>
      </c>
      <c r="D704" s="53" t="s">
        <v>10894</v>
      </c>
      <c r="E704" s="53" t="s">
        <v>10895</v>
      </c>
      <c r="F704" s="64">
        <v>2067169661</v>
      </c>
      <c r="G704" s="51" t="s">
        <v>11036</v>
      </c>
      <c r="H704" s="53">
        <v>517410</v>
      </c>
      <c r="I704" s="53">
        <v>44</v>
      </c>
      <c r="J704" s="53" t="s">
        <v>10607</v>
      </c>
      <c r="K704" s="88">
        <v>1400</v>
      </c>
      <c r="L704" s="88">
        <v>3817.35</v>
      </c>
      <c r="M704" s="55" t="s">
        <v>9807</v>
      </c>
      <c r="N704" s="72" t="s">
        <v>9765</v>
      </c>
      <c r="O704" s="53" t="s">
        <v>9721</v>
      </c>
      <c r="P704" s="56">
        <v>35473</v>
      </c>
      <c r="Q704" s="73" t="s">
        <v>225</v>
      </c>
      <c r="R704" s="57" t="s">
        <v>4</v>
      </c>
      <c r="S704" s="57">
        <v>44491</v>
      </c>
      <c r="T704">
        <f t="shared" si="30"/>
        <v>25</v>
      </c>
      <c r="U704" t="str">
        <f t="shared" si="31"/>
        <v>24-28</v>
      </c>
      <c r="V704" t="str">
        <f t="shared" si="32"/>
        <v>até 1.999</v>
      </c>
    </row>
    <row r="705" spans="1:22" ht="15.75" x14ac:dyDescent="0.25">
      <c r="A705" s="58">
        <v>154043</v>
      </c>
      <c r="B705" s="53" t="s">
        <v>9801</v>
      </c>
      <c r="C705" s="59" t="s">
        <v>10893</v>
      </c>
      <c r="D705" s="53" t="s">
        <v>10894</v>
      </c>
      <c r="E705" s="53" t="s">
        <v>10895</v>
      </c>
      <c r="F705" s="64">
        <v>64262758168</v>
      </c>
      <c r="G705" s="51" t="s">
        <v>11037</v>
      </c>
      <c r="H705" s="53">
        <v>422105</v>
      </c>
      <c r="I705" s="53">
        <v>44</v>
      </c>
      <c r="J705" s="53" t="s">
        <v>10622</v>
      </c>
      <c r="K705" s="88">
        <v>1665.21</v>
      </c>
      <c r="L705" s="88">
        <v>4481.87</v>
      </c>
      <c r="M705" s="55" t="s">
        <v>9807</v>
      </c>
      <c r="N705" s="72" t="s">
        <v>9765</v>
      </c>
      <c r="O705" s="53" t="s">
        <v>9721</v>
      </c>
      <c r="P705" s="56">
        <v>27116</v>
      </c>
      <c r="Q705" s="73" t="s">
        <v>225</v>
      </c>
      <c r="R705" s="57" t="s">
        <v>5</v>
      </c>
      <c r="S705" s="57">
        <v>44428</v>
      </c>
      <c r="T705">
        <f t="shared" si="30"/>
        <v>48</v>
      </c>
      <c r="U705" t="str">
        <f t="shared" si="31"/>
        <v>44-48</v>
      </c>
      <c r="V705" t="str">
        <f t="shared" si="32"/>
        <v>até 1.999</v>
      </c>
    </row>
    <row r="706" spans="1:22" ht="15.75" x14ac:dyDescent="0.25">
      <c r="A706" s="58">
        <v>154043</v>
      </c>
      <c r="B706" s="53" t="s">
        <v>9801</v>
      </c>
      <c r="C706" s="59" t="s">
        <v>10893</v>
      </c>
      <c r="D706" s="53" t="s">
        <v>10894</v>
      </c>
      <c r="E706" s="53" t="s">
        <v>10895</v>
      </c>
      <c r="F706" s="64">
        <v>78374464615</v>
      </c>
      <c r="G706" s="51" t="s">
        <v>11038</v>
      </c>
      <c r="H706" s="53">
        <v>517410</v>
      </c>
      <c r="I706" s="53">
        <v>44</v>
      </c>
      <c r="J706" s="53" t="s">
        <v>10946</v>
      </c>
      <c r="K706" s="88">
        <v>1400</v>
      </c>
      <c r="L706" s="88">
        <v>3862.71</v>
      </c>
      <c r="M706" s="55" t="s">
        <v>9807</v>
      </c>
      <c r="N706" s="72" t="s">
        <v>9765</v>
      </c>
      <c r="O706" s="53" t="s">
        <v>9721</v>
      </c>
      <c r="P706" s="56">
        <v>24989</v>
      </c>
      <c r="Q706" s="73" t="s">
        <v>225</v>
      </c>
      <c r="R706" s="57" t="s">
        <v>4</v>
      </c>
      <c r="S706" s="57">
        <v>44327</v>
      </c>
      <c r="T706">
        <f t="shared" si="30"/>
        <v>54</v>
      </c>
      <c r="U706" t="str">
        <f t="shared" si="31"/>
        <v>54-58</v>
      </c>
      <c r="V706" t="str">
        <f t="shared" si="32"/>
        <v>até 1.999</v>
      </c>
    </row>
    <row r="707" spans="1:22" ht="15.75" x14ac:dyDescent="0.25">
      <c r="A707" s="58">
        <v>154043</v>
      </c>
      <c r="B707" s="53" t="s">
        <v>9801</v>
      </c>
      <c r="C707" s="59" t="s">
        <v>10893</v>
      </c>
      <c r="D707" s="53" t="s">
        <v>10894</v>
      </c>
      <c r="E707" s="53" t="s">
        <v>10895</v>
      </c>
      <c r="F707" s="64">
        <v>8334990685</v>
      </c>
      <c r="G707" s="51" t="s">
        <v>11039</v>
      </c>
      <c r="H707" s="53">
        <v>422105</v>
      </c>
      <c r="I707" s="53">
        <v>44</v>
      </c>
      <c r="J707" s="53" t="s">
        <v>10622</v>
      </c>
      <c r="K707" s="88">
        <v>1665.21</v>
      </c>
      <c r="L707" s="88">
        <v>4377.12</v>
      </c>
      <c r="M707" s="55" t="s">
        <v>9807</v>
      </c>
      <c r="N707" s="72" t="s">
        <v>9766</v>
      </c>
      <c r="O707" s="53" t="s">
        <v>9722</v>
      </c>
      <c r="P707" s="56">
        <v>31374</v>
      </c>
      <c r="Q707" s="73" t="s">
        <v>225</v>
      </c>
      <c r="R707" s="57" t="s">
        <v>5</v>
      </c>
      <c r="S707" s="57">
        <v>44327</v>
      </c>
      <c r="T707">
        <f t="shared" ref="T707:T770" si="33">(YEAR($X$3))-YEAR(P707)</f>
        <v>37</v>
      </c>
      <c r="U707" t="str">
        <f t="shared" ref="U707:U770" si="34">VLOOKUP(T707,$Z$3:$AA$14,2,1)</f>
        <v>34-38</v>
      </c>
      <c r="V707" t="str">
        <f t="shared" ref="V707:V770" si="35">VLOOKUP(K707,$AB$3:$AC$13,2,1)</f>
        <v>até 1.999</v>
      </c>
    </row>
    <row r="708" spans="1:22" ht="15.75" x14ac:dyDescent="0.25">
      <c r="A708" s="58">
        <v>154043</v>
      </c>
      <c r="B708" s="53" t="s">
        <v>9801</v>
      </c>
      <c r="C708" s="59" t="s">
        <v>10893</v>
      </c>
      <c r="D708" s="53" t="s">
        <v>10894</v>
      </c>
      <c r="E708" s="53" t="s">
        <v>10895</v>
      </c>
      <c r="F708" s="64">
        <v>2261309678</v>
      </c>
      <c r="G708" s="51" t="s">
        <v>11040</v>
      </c>
      <c r="H708" s="53">
        <v>422105</v>
      </c>
      <c r="I708" s="53">
        <v>44</v>
      </c>
      <c r="J708" s="53" t="s">
        <v>10622</v>
      </c>
      <c r="K708" s="88">
        <v>1665.21</v>
      </c>
      <c r="L708" s="88">
        <v>4377.12</v>
      </c>
      <c r="M708" s="55" t="s">
        <v>9807</v>
      </c>
      <c r="N708" s="72" t="s">
        <v>9765</v>
      </c>
      <c r="O708" s="53" t="s">
        <v>9722</v>
      </c>
      <c r="P708" s="56">
        <v>36600</v>
      </c>
      <c r="Q708" s="73" t="s">
        <v>225</v>
      </c>
      <c r="R708" s="57" t="s">
        <v>5</v>
      </c>
      <c r="S708" s="57">
        <v>44327</v>
      </c>
      <c r="T708">
        <f t="shared" si="33"/>
        <v>22</v>
      </c>
      <c r="U708" t="str">
        <f t="shared" si="34"/>
        <v>19-23</v>
      </c>
      <c r="V708" t="str">
        <f t="shared" si="35"/>
        <v>até 1.999</v>
      </c>
    </row>
    <row r="709" spans="1:22" ht="15.75" x14ac:dyDescent="0.25">
      <c r="A709" s="58">
        <v>154043</v>
      </c>
      <c r="B709" s="53" t="s">
        <v>9801</v>
      </c>
      <c r="C709" s="59" t="s">
        <v>10893</v>
      </c>
      <c r="D709" s="53" t="s">
        <v>10894</v>
      </c>
      <c r="E709" s="53" t="s">
        <v>10895</v>
      </c>
      <c r="F709" s="64">
        <v>6480286669</v>
      </c>
      <c r="G709" s="51" t="s">
        <v>11041</v>
      </c>
      <c r="H709" s="53">
        <v>422105</v>
      </c>
      <c r="I709" s="53">
        <v>44</v>
      </c>
      <c r="J709" s="53" t="s">
        <v>10607</v>
      </c>
      <c r="K709" s="88">
        <v>1665.21</v>
      </c>
      <c r="L709" s="88">
        <v>4377.12</v>
      </c>
      <c r="M709" s="55" t="s">
        <v>9807</v>
      </c>
      <c r="N709" s="72" t="s">
        <v>9765</v>
      </c>
      <c r="O709" s="53" t="s">
        <v>9721</v>
      </c>
      <c r="P709" s="56">
        <v>33070</v>
      </c>
      <c r="Q709" s="57" t="s">
        <v>335</v>
      </c>
      <c r="R709" s="57" t="s">
        <v>5</v>
      </c>
      <c r="S709" s="57">
        <v>44327</v>
      </c>
      <c r="T709">
        <f t="shared" si="33"/>
        <v>32</v>
      </c>
      <c r="U709" t="str">
        <f t="shared" si="34"/>
        <v>29-33</v>
      </c>
      <c r="V709" t="str">
        <f t="shared" si="35"/>
        <v>até 1.999</v>
      </c>
    </row>
    <row r="710" spans="1:22" ht="15.75" x14ac:dyDescent="0.25">
      <c r="A710" s="58">
        <v>154043</v>
      </c>
      <c r="B710" s="53" t="s">
        <v>9801</v>
      </c>
      <c r="C710" s="59" t="s">
        <v>10893</v>
      </c>
      <c r="D710" s="53" t="s">
        <v>10894</v>
      </c>
      <c r="E710" s="53" t="s">
        <v>10895</v>
      </c>
      <c r="F710" s="64">
        <v>6690995623</v>
      </c>
      <c r="G710" s="51" t="s">
        <v>11042</v>
      </c>
      <c r="H710" s="53">
        <v>517410</v>
      </c>
      <c r="I710" s="53">
        <v>44</v>
      </c>
      <c r="J710" s="53" t="s">
        <v>10529</v>
      </c>
      <c r="K710" s="88">
        <v>1400</v>
      </c>
      <c r="L710" s="88">
        <v>3878.58</v>
      </c>
      <c r="M710" s="55" t="s">
        <v>9807</v>
      </c>
      <c r="N710" s="72" t="s">
        <v>9765</v>
      </c>
      <c r="O710" s="53" t="s">
        <v>9722</v>
      </c>
      <c r="P710" s="56">
        <v>30351</v>
      </c>
      <c r="Q710" s="73" t="s">
        <v>225</v>
      </c>
      <c r="R710" s="57" t="s">
        <v>4</v>
      </c>
      <c r="S710" s="57">
        <v>44631</v>
      </c>
      <c r="T710">
        <f t="shared" si="33"/>
        <v>39</v>
      </c>
      <c r="U710" t="str">
        <f t="shared" si="34"/>
        <v>39-43</v>
      </c>
      <c r="V710" t="str">
        <f t="shared" si="35"/>
        <v>até 1.999</v>
      </c>
    </row>
    <row r="711" spans="1:22" ht="15.75" x14ac:dyDescent="0.25">
      <c r="A711" s="58">
        <v>154043</v>
      </c>
      <c r="B711" s="53" t="s">
        <v>9801</v>
      </c>
      <c r="C711" s="59" t="s">
        <v>10893</v>
      </c>
      <c r="D711" s="53" t="s">
        <v>10894</v>
      </c>
      <c r="E711" s="53" t="s">
        <v>10895</v>
      </c>
      <c r="F711" s="64">
        <v>11636447651</v>
      </c>
      <c r="G711" s="51" t="s">
        <v>11043</v>
      </c>
      <c r="H711" s="53">
        <v>422105</v>
      </c>
      <c r="I711" s="53">
        <v>44</v>
      </c>
      <c r="J711" s="53" t="s">
        <v>10622</v>
      </c>
      <c r="K711" s="88">
        <v>1665.21</v>
      </c>
      <c r="L711" s="88">
        <v>4377.12</v>
      </c>
      <c r="M711" s="55" t="s">
        <v>9807</v>
      </c>
      <c r="N711" s="72" t="s">
        <v>9765</v>
      </c>
      <c r="O711" s="53" t="s">
        <v>9722</v>
      </c>
      <c r="P711" s="56">
        <v>34800</v>
      </c>
      <c r="Q711" s="73" t="s">
        <v>225</v>
      </c>
      <c r="R711" s="57" t="s">
        <v>5</v>
      </c>
      <c r="S711" s="57">
        <v>44637</v>
      </c>
      <c r="T711">
        <f t="shared" si="33"/>
        <v>27</v>
      </c>
      <c r="U711" t="str">
        <f t="shared" si="34"/>
        <v>24-28</v>
      </c>
      <c r="V711" t="str">
        <f t="shared" si="35"/>
        <v>até 1.999</v>
      </c>
    </row>
    <row r="712" spans="1:22" ht="15.75" x14ac:dyDescent="0.25">
      <c r="A712" s="58">
        <v>154043</v>
      </c>
      <c r="B712" s="53" t="s">
        <v>9801</v>
      </c>
      <c r="C712" s="59" t="s">
        <v>10893</v>
      </c>
      <c r="D712" s="53" t="s">
        <v>10894</v>
      </c>
      <c r="E712" s="53" t="s">
        <v>10895</v>
      </c>
      <c r="F712" s="64">
        <v>14009990651</v>
      </c>
      <c r="G712" s="51" t="s">
        <v>11044</v>
      </c>
      <c r="H712" s="53">
        <v>422105</v>
      </c>
      <c r="I712" s="53">
        <v>44</v>
      </c>
      <c r="J712" s="53" t="s">
        <v>10622</v>
      </c>
      <c r="K712" s="88">
        <v>1665.21</v>
      </c>
      <c r="L712" s="88">
        <v>4377.12</v>
      </c>
      <c r="M712" s="55" t="s">
        <v>9807</v>
      </c>
      <c r="N712" s="72" t="s">
        <v>9765</v>
      </c>
      <c r="O712" s="53" t="s">
        <v>9721</v>
      </c>
      <c r="P712" s="56">
        <v>36600</v>
      </c>
      <c r="Q712" s="57" t="s">
        <v>335</v>
      </c>
      <c r="R712" s="57" t="s">
        <v>5</v>
      </c>
      <c r="S712" s="57">
        <v>44692</v>
      </c>
      <c r="T712">
        <f t="shared" si="33"/>
        <v>22</v>
      </c>
      <c r="U712" t="str">
        <f t="shared" si="34"/>
        <v>19-23</v>
      </c>
      <c r="V712" t="str">
        <f t="shared" si="35"/>
        <v>até 1.999</v>
      </c>
    </row>
    <row r="713" spans="1:22" ht="15.75" x14ac:dyDescent="0.25">
      <c r="A713" s="58">
        <v>154043</v>
      </c>
      <c r="B713" s="53" t="s">
        <v>9801</v>
      </c>
      <c r="C713" s="59" t="s">
        <v>11045</v>
      </c>
      <c r="D713" s="53" t="s">
        <v>11046</v>
      </c>
      <c r="E713" s="53" t="s">
        <v>11047</v>
      </c>
      <c r="F713" s="64">
        <v>3041103613</v>
      </c>
      <c r="G713" s="51" t="s">
        <v>11048</v>
      </c>
      <c r="H713" s="53">
        <v>517410</v>
      </c>
      <c r="I713" s="53">
        <v>44</v>
      </c>
      <c r="J713" s="53" t="s">
        <v>10685</v>
      </c>
      <c r="K713" s="88">
        <v>1684.96</v>
      </c>
      <c r="L713" s="88">
        <v>3963.85</v>
      </c>
      <c r="M713" s="55" t="s">
        <v>9807</v>
      </c>
      <c r="N713" s="72" t="s">
        <v>9765</v>
      </c>
      <c r="O713" s="53" t="s">
        <v>9721</v>
      </c>
      <c r="P713" s="56">
        <v>27152</v>
      </c>
      <c r="Q713" s="57" t="s">
        <v>211</v>
      </c>
      <c r="R713" s="57" t="s">
        <v>11049</v>
      </c>
      <c r="S713" s="57">
        <v>44327</v>
      </c>
      <c r="T713">
        <f t="shared" si="33"/>
        <v>48</v>
      </c>
      <c r="U713" t="str">
        <f t="shared" si="34"/>
        <v>44-48</v>
      </c>
      <c r="V713" t="str">
        <f t="shared" si="35"/>
        <v>até 1.999</v>
      </c>
    </row>
    <row r="714" spans="1:22" ht="15.75" x14ac:dyDescent="0.25">
      <c r="A714" s="58">
        <v>154043</v>
      </c>
      <c r="B714" s="53" t="s">
        <v>9801</v>
      </c>
      <c r="C714" s="59" t="s">
        <v>11045</v>
      </c>
      <c r="D714" s="53" t="s">
        <v>11046</v>
      </c>
      <c r="E714" s="53" t="s">
        <v>11047</v>
      </c>
      <c r="F714" s="64">
        <v>3996193645</v>
      </c>
      <c r="G714" s="51" t="s">
        <v>11050</v>
      </c>
      <c r="H714" s="53">
        <v>517410</v>
      </c>
      <c r="I714" s="53">
        <v>44</v>
      </c>
      <c r="J714" s="53" t="s">
        <v>10685</v>
      </c>
      <c r="K714" s="88">
        <v>1684.96</v>
      </c>
      <c r="L714" s="88">
        <v>4039.5</v>
      </c>
      <c r="M714" s="55" t="s">
        <v>9807</v>
      </c>
      <c r="N714" s="72" t="s">
        <v>9766</v>
      </c>
      <c r="O714" s="53" t="s">
        <v>9722</v>
      </c>
      <c r="P714" s="56">
        <v>28540</v>
      </c>
      <c r="Q714" s="57" t="s">
        <v>211</v>
      </c>
      <c r="R714" s="57" t="s">
        <v>11049</v>
      </c>
      <c r="S714" s="57">
        <v>44502</v>
      </c>
      <c r="T714">
        <f t="shared" si="33"/>
        <v>44</v>
      </c>
      <c r="U714" t="str">
        <f t="shared" si="34"/>
        <v>44-48</v>
      </c>
      <c r="V714" t="str">
        <f t="shared" si="35"/>
        <v>até 1.999</v>
      </c>
    </row>
    <row r="715" spans="1:22" ht="15.75" x14ac:dyDescent="0.25">
      <c r="A715" s="58">
        <v>154043</v>
      </c>
      <c r="B715" s="53" t="s">
        <v>9801</v>
      </c>
      <c r="C715" s="59" t="s">
        <v>11045</v>
      </c>
      <c r="D715" s="53" t="s">
        <v>11046</v>
      </c>
      <c r="E715" s="53" t="s">
        <v>11047</v>
      </c>
      <c r="F715" s="64">
        <v>11473634636</v>
      </c>
      <c r="G715" s="51" t="s">
        <v>11051</v>
      </c>
      <c r="H715" s="53">
        <v>422105</v>
      </c>
      <c r="I715" s="53">
        <v>44</v>
      </c>
      <c r="J715" s="53" t="s">
        <v>10685</v>
      </c>
      <c r="K715" s="88">
        <v>1679.49</v>
      </c>
      <c r="L715" s="88">
        <v>3953.25</v>
      </c>
      <c r="M715" s="55" t="s">
        <v>9807</v>
      </c>
      <c r="N715" s="72" t="s">
        <v>9765</v>
      </c>
      <c r="O715" s="53" t="s">
        <v>9722</v>
      </c>
      <c r="P715" s="56">
        <v>35983</v>
      </c>
      <c r="Q715" s="73" t="s">
        <v>225</v>
      </c>
      <c r="R715" s="57" t="s">
        <v>5</v>
      </c>
      <c r="S715" s="57">
        <v>44775</v>
      </c>
      <c r="T715">
        <f t="shared" si="33"/>
        <v>24</v>
      </c>
      <c r="U715" t="str">
        <f t="shared" si="34"/>
        <v>24-28</v>
      </c>
      <c r="V715" t="str">
        <f t="shared" si="35"/>
        <v>até 1.999</v>
      </c>
    </row>
    <row r="716" spans="1:22" ht="15.75" x14ac:dyDescent="0.25">
      <c r="A716" s="58">
        <v>154043</v>
      </c>
      <c r="B716" s="53" t="s">
        <v>9801</v>
      </c>
      <c r="C716" s="59" t="s">
        <v>11045</v>
      </c>
      <c r="D716" s="53" t="s">
        <v>11046</v>
      </c>
      <c r="E716" s="53" t="s">
        <v>11047</v>
      </c>
      <c r="F716" s="64">
        <v>3998205667</v>
      </c>
      <c r="G716" s="51" t="s">
        <v>11052</v>
      </c>
      <c r="H716" s="53">
        <v>517410</v>
      </c>
      <c r="I716" s="53">
        <v>44</v>
      </c>
      <c r="J716" s="53" t="s">
        <v>10685</v>
      </c>
      <c r="K716" s="88">
        <v>1684.96</v>
      </c>
      <c r="L716" s="88">
        <v>4413.6000000000004</v>
      </c>
      <c r="M716" s="55" t="s">
        <v>9807</v>
      </c>
      <c r="N716" s="72" t="s">
        <v>9765</v>
      </c>
      <c r="O716" s="53" t="s">
        <v>9722</v>
      </c>
      <c r="P716" s="56">
        <v>28896</v>
      </c>
      <c r="Q716" s="73" t="s">
        <v>225</v>
      </c>
      <c r="R716" s="57" t="s">
        <v>11049</v>
      </c>
      <c r="S716" s="57">
        <v>44328</v>
      </c>
      <c r="T716">
        <f t="shared" si="33"/>
        <v>43</v>
      </c>
      <c r="U716" t="str">
        <f t="shared" si="34"/>
        <v>39-43</v>
      </c>
      <c r="V716" t="str">
        <f t="shared" si="35"/>
        <v>até 1.999</v>
      </c>
    </row>
    <row r="717" spans="1:22" ht="15.75" x14ac:dyDescent="0.25">
      <c r="A717" s="58">
        <v>154043</v>
      </c>
      <c r="B717" s="53" t="s">
        <v>9801</v>
      </c>
      <c r="C717" s="59" t="s">
        <v>11045</v>
      </c>
      <c r="D717" s="53" t="s">
        <v>11046</v>
      </c>
      <c r="E717" s="53" t="s">
        <v>11047</v>
      </c>
      <c r="F717" s="64">
        <v>3017918645</v>
      </c>
      <c r="G717" s="51" t="s">
        <v>11053</v>
      </c>
      <c r="H717" s="53">
        <v>517410</v>
      </c>
      <c r="I717" s="53">
        <v>44</v>
      </c>
      <c r="J717" s="53" t="s">
        <v>10685</v>
      </c>
      <c r="K717" s="88">
        <v>1684.96</v>
      </c>
      <c r="L717" s="88">
        <v>4413.6000000000004</v>
      </c>
      <c r="M717" s="55" t="s">
        <v>9807</v>
      </c>
      <c r="N717" s="72" t="s">
        <v>9765</v>
      </c>
      <c r="O717" s="53" t="s">
        <v>9722</v>
      </c>
      <c r="P717" s="56">
        <v>28626</v>
      </c>
      <c r="Q717" s="57" t="s">
        <v>335</v>
      </c>
      <c r="R717" s="57" t="s">
        <v>11049</v>
      </c>
      <c r="S717" s="57">
        <v>44327</v>
      </c>
      <c r="T717">
        <f t="shared" si="33"/>
        <v>44</v>
      </c>
      <c r="U717" t="str">
        <f t="shared" si="34"/>
        <v>44-48</v>
      </c>
      <c r="V717" t="str">
        <f t="shared" si="35"/>
        <v>até 1.999</v>
      </c>
    </row>
    <row r="718" spans="1:22" ht="15.75" x14ac:dyDescent="0.25">
      <c r="A718" s="58">
        <v>154043</v>
      </c>
      <c r="B718" s="53" t="s">
        <v>9801</v>
      </c>
      <c r="C718" s="59" t="s">
        <v>11045</v>
      </c>
      <c r="D718" s="53" t="s">
        <v>11046</v>
      </c>
      <c r="E718" s="53" t="s">
        <v>11047</v>
      </c>
      <c r="F718" s="64">
        <v>43511015634</v>
      </c>
      <c r="G718" s="51" t="s">
        <v>11054</v>
      </c>
      <c r="H718" s="53">
        <v>517410</v>
      </c>
      <c r="I718" s="53">
        <v>44</v>
      </c>
      <c r="J718" s="53" t="s">
        <v>10685</v>
      </c>
      <c r="K718" s="88">
        <v>1684.96</v>
      </c>
      <c r="L718" s="88">
        <v>4039.5</v>
      </c>
      <c r="M718" s="55" t="s">
        <v>9807</v>
      </c>
      <c r="N718" s="72" t="s">
        <v>9765</v>
      </c>
      <c r="O718" s="53" t="s">
        <v>9722</v>
      </c>
      <c r="P718" s="56">
        <v>22169</v>
      </c>
      <c r="Q718" s="57" t="s">
        <v>211</v>
      </c>
      <c r="R718" s="57" t="s">
        <v>11049</v>
      </c>
      <c r="S718" s="57">
        <v>44328</v>
      </c>
      <c r="T718">
        <f t="shared" si="33"/>
        <v>62</v>
      </c>
      <c r="U718" t="str">
        <f t="shared" si="34"/>
        <v>59-63</v>
      </c>
      <c r="V718" t="str">
        <f t="shared" si="35"/>
        <v>até 1.999</v>
      </c>
    </row>
    <row r="719" spans="1:22" ht="15.75" x14ac:dyDescent="0.25">
      <c r="A719" s="58">
        <v>154043</v>
      </c>
      <c r="B719" s="53" t="s">
        <v>9801</v>
      </c>
      <c r="C719" s="59" t="s">
        <v>11045</v>
      </c>
      <c r="D719" s="53" t="s">
        <v>11046</v>
      </c>
      <c r="E719" s="53" t="s">
        <v>11047</v>
      </c>
      <c r="F719" s="64">
        <v>90205413668</v>
      </c>
      <c r="G719" s="51" t="s">
        <v>11055</v>
      </c>
      <c r="H719" s="53">
        <v>517410</v>
      </c>
      <c r="I719" s="53">
        <v>44</v>
      </c>
      <c r="J719" s="53" t="s">
        <v>10685</v>
      </c>
      <c r="K719" s="88">
        <v>1684.96</v>
      </c>
      <c r="L719" s="88">
        <v>4039.5</v>
      </c>
      <c r="M719" s="55" t="s">
        <v>9807</v>
      </c>
      <c r="N719" s="72" t="s">
        <v>9765</v>
      </c>
      <c r="O719" s="53" t="s">
        <v>9722</v>
      </c>
      <c r="P719" s="56">
        <v>26756</v>
      </c>
      <c r="Q719" s="57" t="s">
        <v>211</v>
      </c>
      <c r="R719" s="57" t="s">
        <v>11049</v>
      </c>
      <c r="S719" s="57">
        <v>44417</v>
      </c>
      <c r="T719">
        <f t="shared" si="33"/>
        <v>49</v>
      </c>
      <c r="U719" t="str">
        <f t="shared" si="34"/>
        <v>49-53</v>
      </c>
      <c r="V719" t="str">
        <f t="shared" si="35"/>
        <v>até 1.999</v>
      </c>
    </row>
    <row r="720" spans="1:22" ht="15.75" x14ac:dyDescent="0.25">
      <c r="A720" s="58">
        <v>154043</v>
      </c>
      <c r="B720" s="53" t="s">
        <v>9801</v>
      </c>
      <c r="C720" s="59" t="s">
        <v>11045</v>
      </c>
      <c r="D720" s="53" t="s">
        <v>11046</v>
      </c>
      <c r="E720" s="53" t="s">
        <v>11047</v>
      </c>
      <c r="F720" s="64">
        <v>9106352693</v>
      </c>
      <c r="G720" s="51" t="s">
        <v>11056</v>
      </c>
      <c r="H720" s="53">
        <v>517410</v>
      </c>
      <c r="I720" s="53">
        <v>44</v>
      </c>
      <c r="J720" s="53" t="s">
        <v>10685</v>
      </c>
      <c r="K720" s="88">
        <v>1684.96</v>
      </c>
      <c r="L720" s="88">
        <v>4413.6000000000004</v>
      </c>
      <c r="M720" s="55" t="s">
        <v>9807</v>
      </c>
      <c r="N720" s="72" t="s">
        <v>9765</v>
      </c>
      <c r="O720" s="53" t="s">
        <v>9722</v>
      </c>
      <c r="P720" s="56">
        <v>34254</v>
      </c>
      <c r="Q720" s="73" t="s">
        <v>225</v>
      </c>
      <c r="R720" s="57" t="s">
        <v>11049</v>
      </c>
      <c r="S720" s="57">
        <v>44327</v>
      </c>
      <c r="T720">
        <f t="shared" si="33"/>
        <v>29</v>
      </c>
      <c r="U720" t="str">
        <f t="shared" si="34"/>
        <v>29-33</v>
      </c>
      <c r="V720" t="str">
        <f t="shared" si="35"/>
        <v>até 1.999</v>
      </c>
    </row>
    <row r="721" spans="1:22" ht="15.75" x14ac:dyDescent="0.25">
      <c r="A721" s="58">
        <v>154043</v>
      </c>
      <c r="B721" s="53" t="s">
        <v>9801</v>
      </c>
      <c r="C721" s="59" t="s">
        <v>11045</v>
      </c>
      <c r="D721" s="53" t="s">
        <v>11046</v>
      </c>
      <c r="E721" s="53" t="s">
        <v>11047</v>
      </c>
      <c r="F721" s="64">
        <v>9789547692</v>
      </c>
      <c r="G721" s="51" t="s">
        <v>11057</v>
      </c>
      <c r="H721" s="53">
        <v>422105</v>
      </c>
      <c r="I721" s="53">
        <v>44</v>
      </c>
      <c r="J721" s="53" t="s">
        <v>10685</v>
      </c>
      <c r="K721" s="88">
        <v>1679.49</v>
      </c>
      <c r="L721" s="88">
        <v>3953.25</v>
      </c>
      <c r="M721" s="55" t="s">
        <v>9807</v>
      </c>
      <c r="N721" s="72" t="s">
        <v>9766</v>
      </c>
      <c r="O721" s="53" t="s">
        <v>9721</v>
      </c>
      <c r="P721" s="56">
        <v>32398</v>
      </c>
      <c r="Q721" s="57" t="s">
        <v>335</v>
      </c>
      <c r="R721" s="57" t="s">
        <v>5</v>
      </c>
      <c r="S721" s="57">
        <v>44327</v>
      </c>
      <c r="T721">
        <f t="shared" si="33"/>
        <v>34</v>
      </c>
      <c r="U721" t="str">
        <f t="shared" si="34"/>
        <v>34-38</v>
      </c>
      <c r="V721" t="str">
        <f t="shared" si="35"/>
        <v>até 1.999</v>
      </c>
    </row>
    <row r="722" spans="1:22" ht="15.75" x14ac:dyDescent="0.25">
      <c r="A722" s="58">
        <v>154043</v>
      </c>
      <c r="B722" s="53" t="s">
        <v>9801</v>
      </c>
      <c r="C722" s="59" t="s">
        <v>11045</v>
      </c>
      <c r="D722" s="53" t="s">
        <v>11046</v>
      </c>
      <c r="E722" s="53" t="s">
        <v>11047</v>
      </c>
      <c r="F722" s="64">
        <v>11236131681</v>
      </c>
      <c r="G722" s="51" t="s">
        <v>11058</v>
      </c>
      <c r="H722" s="53">
        <v>422105</v>
      </c>
      <c r="I722" s="53">
        <v>44</v>
      </c>
      <c r="J722" s="53" t="s">
        <v>10685</v>
      </c>
      <c r="K722" s="88">
        <v>1679.49</v>
      </c>
      <c r="L722" s="88">
        <v>3953.25</v>
      </c>
      <c r="M722" s="55" t="s">
        <v>9807</v>
      </c>
      <c r="N722" s="72" t="s">
        <v>9765</v>
      </c>
      <c r="O722" s="53" t="s">
        <v>9721</v>
      </c>
      <c r="P722" s="56">
        <v>37992</v>
      </c>
      <c r="Q722" s="57" t="s">
        <v>335</v>
      </c>
      <c r="R722" s="57" t="s">
        <v>5</v>
      </c>
      <c r="S722" s="57">
        <v>44791</v>
      </c>
      <c r="T722">
        <f t="shared" si="33"/>
        <v>18</v>
      </c>
      <c r="U722" t="str">
        <f t="shared" si="34"/>
        <v>00-18</v>
      </c>
      <c r="V722" t="str">
        <f t="shared" si="35"/>
        <v>até 1.999</v>
      </c>
    </row>
    <row r="723" spans="1:22" ht="15.75" x14ac:dyDescent="0.25">
      <c r="A723" s="58">
        <v>154043</v>
      </c>
      <c r="B723" s="53" t="s">
        <v>9801</v>
      </c>
      <c r="C723" s="59" t="s">
        <v>11045</v>
      </c>
      <c r="D723" s="53" t="s">
        <v>11046</v>
      </c>
      <c r="E723" s="53" t="s">
        <v>11047</v>
      </c>
      <c r="F723" s="64">
        <v>4096591696</v>
      </c>
      <c r="G723" s="51" t="s">
        <v>11059</v>
      </c>
      <c r="H723" s="53">
        <v>517410</v>
      </c>
      <c r="I723" s="53">
        <v>44</v>
      </c>
      <c r="J723" s="53" t="s">
        <v>10685</v>
      </c>
      <c r="K723" s="88">
        <v>1684.96</v>
      </c>
      <c r="L723" s="88">
        <v>3963.85</v>
      </c>
      <c r="M723" s="55" t="s">
        <v>9807</v>
      </c>
      <c r="N723" s="72" t="s">
        <v>9765</v>
      </c>
      <c r="O723" s="53" t="s">
        <v>9721</v>
      </c>
      <c r="P723" s="56">
        <v>28069</v>
      </c>
      <c r="Q723" s="57" t="s">
        <v>335</v>
      </c>
      <c r="R723" s="57" t="s">
        <v>11049</v>
      </c>
      <c r="S723" s="57">
        <v>44327</v>
      </c>
      <c r="T723">
        <f t="shared" si="33"/>
        <v>46</v>
      </c>
      <c r="U723" t="str">
        <f t="shared" si="34"/>
        <v>44-48</v>
      </c>
      <c r="V723" t="str">
        <f t="shared" si="35"/>
        <v>até 1.999</v>
      </c>
    </row>
    <row r="724" spans="1:22" ht="15.75" x14ac:dyDescent="0.25">
      <c r="A724" s="58">
        <v>154043</v>
      </c>
      <c r="B724" s="53" t="s">
        <v>9801</v>
      </c>
      <c r="C724" s="59" t="s">
        <v>11045</v>
      </c>
      <c r="D724" s="53" t="s">
        <v>11046</v>
      </c>
      <c r="E724" s="53" t="s">
        <v>11047</v>
      </c>
      <c r="F724" s="64">
        <v>70605218102</v>
      </c>
      <c r="G724" s="51" t="s">
        <v>11060</v>
      </c>
      <c r="H724" s="53">
        <v>422105</v>
      </c>
      <c r="I724" s="53">
        <v>44</v>
      </c>
      <c r="J724" s="53" t="s">
        <v>10685</v>
      </c>
      <c r="K724" s="88">
        <v>1679.49</v>
      </c>
      <c r="L724" s="88">
        <v>3953.25</v>
      </c>
      <c r="M724" s="55" t="s">
        <v>9807</v>
      </c>
      <c r="N724" s="72" t="s">
        <v>9765</v>
      </c>
      <c r="O724" s="53" t="s">
        <v>9721</v>
      </c>
      <c r="P724" s="56">
        <v>36142</v>
      </c>
      <c r="Q724" s="57" t="s">
        <v>211</v>
      </c>
      <c r="R724" s="57" t="s">
        <v>5</v>
      </c>
      <c r="S724" s="57">
        <v>44327</v>
      </c>
      <c r="T724">
        <f t="shared" si="33"/>
        <v>24</v>
      </c>
      <c r="U724" t="str">
        <f t="shared" si="34"/>
        <v>24-28</v>
      </c>
      <c r="V724" t="str">
        <f t="shared" si="35"/>
        <v>até 1.999</v>
      </c>
    </row>
    <row r="725" spans="1:22" ht="15.75" x14ac:dyDescent="0.25">
      <c r="A725" s="58">
        <v>154043</v>
      </c>
      <c r="B725" s="53" t="s">
        <v>9801</v>
      </c>
      <c r="C725" s="59" t="s">
        <v>11045</v>
      </c>
      <c r="D725" s="53" t="s">
        <v>11046</v>
      </c>
      <c r="E725" s="53" t="s">
        <v>11047</v>
      </c>
      <c r="F725" s="64">
        <v>78366895653</v>
      </c>
      <c r="G725" s="51" t="s">
        <v>11061</v>
      </c>
      <c r="H725" s="53">
        <v>517410</v>
      </c>
      <c r="I725" s="53">
        <v>44</v>
      </c>
      <c r="J725" s="53" t="s">
        <v>10685</v>
      </c>
      <c r="K725" s="88">
        <v>1684.96</v>
      </c>
      <c r="L725" s="88">
        <v>4039.5</v>
      </c>
      <c r="M725" s="55" t="s">
        <v>9807</v>
      </c>
      <c r="N725" s="72" t="s">
        <v>9765</v>
      </c>
      <c r="O725" s="53" t="s">
        <v>9722</v>
      </c>
      <c r="P725" s="56">
        <v>27077</v>
      </c>
      <c r="Q725" s="57" t="s">
        <v>211</v>
      </c>
      <c r="R725" s="57" t="s">
        <v>11049</v>
      </c>
      <c r="S725" s="57">
        <v>44665</v>
      </c>
      <c r="T725">
        <f t="shared" si="33"/>
        <v>48</v>
      </c>
      <c r="U725" t="str">
        <f t="shared" si="34"/>
        <v>44-48</v>
      </c>
      <c r="V725" t="str">
        <f t="shared" si="35"/>
        <v>até 1.999</v>
      </c>
    </row>
    <row r="726" spans="1:22" ht="15.75" x14ac:dyDescent="0.25">
      <c r="A726" s="58">
        <v>154043</v>
      </c>
      <c r="B726" s="53" t="s">
        <v>9801</v>
      </c>
      <c r="C726" s="59" t="s">
        <v>11045</v>
      </c>
      <c r="D726" s="53" t="s">
        <v>11046</v>
      </c>
      <c r="E726" s="53" t="s">
        <v>11047</v>
      </c>
      <c r="F726" s="64">
        <v>8384403635</v>
      </c>
      <c r="G726" s="51" t="s">
        <v>11062</v>
      </c>
      <c r="H726" s="53">
        <v>517410</v>
      </c>
      <c r="I726" s="53">
        <v>44</v>
      </c>
      <c r="J726" s="53" t="s">
        <v>10685</v>
      </c>
      <c r="K726" s="88">
        <v>1684.96</v>
      </c>
      <c r="L726" s="88">
        <v>4413.6000000000004</v>
      </c>
      <c r="M726" s="55" t="s">
        <v>9807</v>
      </c>
      <c r="N726" s="72" t="s">
        <v>9766</v>
      </c>
      <c r="O726" s="53" t="s">
        <v>9722</v>
      </c>
      <c r="P726" s="56">
        <v>34159</v>
      </c>
      <c r="Q726" s="73" t="s">
        <v>225</v>
      </c>
      <c r="R726" s="57" t="s">
        <v>11049</v>
      </c>
      <c r="S726" s="57">
        <v>44593</v>
      </c>
      <c r="T726">
        <f t="shared" si="33"/>
        <v>29</v>
      </c>
      <c r="U726" t="str">
        <f t="shared" si="34"/>
        <v>29-33</v>
      </c>
      <c r="V726" t="str">
        <f t="shared" si="35"/>
        <v>até 1.999</v>
      </c>
    </row>
    <row r="727" spans="1:22" ht="15.75" x14ac:dyDescent="0.25">
      <c r="A727" s="58">
        <v>154043</v>
      </c>
      <c r="B727" s="53" t="s">
        <v>9801</v>
      </c>
      <c r="C727" s="59" t="s">
        <v>11045</v>
      </c>
      <c r="D727" s="53" t="s">
        <v>11046</v>
      </c>
      <c r="E727" s="53" t="s">
        <v>11047</v>
      </c>
      <c r="F727" s="64" t="s">
        <v>11063</v>
      </c>
      <c r="G727" s="51" t="s">
        <v>11064</v>
      </c>
      <c r="H727" s="53">
        <v>517415</v>
      </c>
      <c r="I727" s="53">
        <v>44</v>
      </c>
      <c r="J727" s="53" t="s">
        <v>11065</v>
      </c>
      <c r="K727" s="88">
        <v>1684.96</v>
      </c>
      <c r="L727" s="88">
        <v>4152.3999999999996</v>
      </c>
      <c r="M727" s="55" t="s">
        <v>9807</v>
      </c>
      <c r="N727" s="72" t="s">
        <v>9765</v>
      </c>
      <c r="O727" s="53" t="s">
        <v>9721</v>
      </c>
      <c r="P727" s="56">
        <v>29748</v>
      </c>
      <c r="Q727" s="73" t="s">
        <v>225</v>
      </c>
      <c r="R727" s="57" t="s">
        <v>11066</v>
      </c>
      <c r="S727" s="57">
        <v>44357</v>
      </c>
      <c r="T727">
        <f t="shared" si="33"/>
        <v>41</v>
      </c>
      <c r="U727" t="str">
        <f t="shared" si="34"/>
        <v>39-43</v>
      </c>
      <c r="V727" t="str">
        <f t="shared" si="35"/>
        <v>até 1.999</v>
      </c>
    </row>
    <row r="728" spans="1:22" ht="15.75" x14ac:dyDescent="0.25">
      <c r="A728" s="58">
        <v>154043</v>
      </c>
      <c r="B728" s="53" t="s">
        <v>9801</v>
      </c>
      <c r="C728" s="59" t="s">
        <v>11045</v>
      </c>
      <c r="D728" s="53" t="s">
        <v>11046</v>
      </c>
      <c r="E728" s="53" t="s">
        <v>11047</v>
      </c>
      <c r="F728" s="64" t="s">
        <v>11067</v>
      </c>
      <c r="G728" s="51" t="s">
        <v>11068</v>
      </c>
      <c r="H728" s="53">
        <v>517415</v>
      </c>
      <c r="I728" s="53">
        <v>44</v>
      </c>
      <c r="J728" s="53" t="s">
        <v>11065</v>
      </c>
      <c r="K728" s="88">
        <v>1684.96</v>
      </c>
      <c r="L728" s="88">
        <v>4152.3999999999996</v>
      </c>
      <c r="M728" s="55" t="s">
        <v>9807</v>
      </c>
      <c r="N728" s="72" t="s">
        <v>9765</v>
      </c>
      <c r="O728" s="53" t="s">
        <v>9722</v>
      </c>
      <c r="P728" s="56">
        <v>34615</v>
      </c>
      <c r="Q728" s="73" t="s">
        <v>225</v>
      </c>
      <c r="R728" s="57" t="s">
        <v>11066</v>
      </c>
      <c r="S728" s="57">
        <v>44327</v>
      </c>
      <c r="T728">
        <f t="shared" si="33"/>
        <v>28</v>
      </c>
      <c r="U728" t="str">
        <f t="shared" si="34"/>
        <v>24-28</v>
      </c>
      <c r="V728" t="str">
        <f t="shared" si="35"/>
        <v>até 1.999</v>
      </c>
    </row>
    <row r="729" spans="1:22" ht="15.75" x14ac:dyDescent="0.25">
      <c r="A729" s="58">
        <v>154043</v>
      </c>
      <c r="B729" s="53" t="s">
        <v>9801</v>
      </c>
      <c r="C729" s="59" t="s">
        <v>11045</v>
      </c>
      <c r="D729" s="53" t="s">
        <v>11046</v>
      </c>
      <c r="E729" s="53" t="s">
        <v>11047</v>
      </c>
      <c r="F729" s="64" t="s">
        <v>11069</v>
      </c>
      <c r="G729" s="51" t="s">
        <v>11070</v>
      </c>
      <c r="H729" s="53">
        <v>517415</v>
      </c>
      <c r="I729" s="53">
        <v>44</v>
      </c>
      <c r="J729" s="53" t="s">
        <v>11065</v>
      </c>
      <c r="K729" s="88">
        <v>1684.96</v>
      </c>
      <c r="L729" s="88">
        <v>4013.45</v>
      </c>
      <c r="M729" s="55" t="s">
        <v>9807</v>
      </c>
      <c r="N729" s="72" t="s">
        <v>9765</v>
      </c>
      <c r="O729" s="53" t="s">
        <v>9721</v>
      </c>
      <c r="P729" s="56">
        <v>29061</v>
      </c>
      <c r="Q729" s="57" t="s">
        <v>335</v>
      </c>
      <c r="R729" s="57" t="s">
        <v>11066</v>
      </c>
      <c r="S729" s="57">
        <v>44327</v>
      </c>
      <c r="T729">
        <f t="shared" si="33"/>
        <v>43</v>
      </c>
      <c r="U729" t="str">
        <f t="shared" si="34"/>
        <v>39-43</v>
      </c>
      <c r="V729" t="str">
        <f t="shared" si="35"/>
        <v>até 1.999</v>
      </c>
    </row>
    <row r="730" spans="1:22" ht="15.75" x14ac:dyDescent="0.25">
      <c r="A730" s="58">
        <v>154043</v>
      </c>
      <c r="B730" s="53" t="s">
        <v>9801</v>
      </c>
      <c r="C730" s="59" t="s">
        <v>11045</v>
      </c>
      <c r="D730" s="53" t="s">
        <v>11046</v>
      </c>
      <c r="E730" s="53" t="s">
        <v>11047</v>
      </c>
      <c r="F730" s="64" t="s">
        <v>11071</v>
      </c>
      <c r="G730" s="51" t="s">
        <v>11072</v>
      </c>
      <c r="H730" s="53">
        <v>517415</v>
      </c>
      <c r="I730" s="53">
        <v>44</v>
      </c>
      <c r="J730" s="53" t="s">
        <v>11065</v>
      </c>
      <c r="K730" s="88">
        <v>1684.96</v>
      </c>
      <c r="L730" s="88">
        <v>4539.28</v>
      </c>
      <c r="M730" s="55" t="s">
        <v>9807</v>
      </c>
      <c r="N730" s="72" t="s">
        <v>9765</v>
      </c>
      <c r="O730" s="53" t="s">
        <v>9722</v>
      </c>
      <c r="P730" s="56">
        <v>28246</v>
      </c>
      <c r="Q730" s="73" t="s">
        <v>225</v>
      </c>
      <c r="R730" s="57" t="s">
        <v>11066</v>
      </c>
      <c r="S730" s="57">
        <v>44328</v>
      </c>
      <c r="T730">
        <f t="shared" si="33"/>
        <v>45</v>
      </c>
      <c r="U730" t="str">
        <f t="shared" si="34"/>
        <v>44-48</v>
      </c>
      <c r="V730" t="str">
        <f t="shared" si="35"/>
        <v>até 1.999</v>
      </c>
    </row>
    <row r="731" spans="1:22" ht="15.75" x14ac:dyDescent="0.25">
      <c r="A731" s="58">
        <v>154043</v>
      </c>
      <c r="B731" s="53" t="s">
        <v>9801</v>
      </c>
      <c r="C731" s="59" t="s">
        <v>11045</v>
      </c>
      <c r="D731" s="53" t="s">
        <v>11046</v>
      </c>
      <c r="E731" s="53" t="s">
        <v>11047</v>
      </c>
      <c r="F731" s="64" t="s">
        <v>11073</v>
      </c>
      <c r="G731" s="51" t="s">
        <v>11074</v>
      </c>
      <c r="H731" s="53">
        <v>517415</v>
      </c>
      <c r="I731" s="53">
        <v>44</v>
      </c>
      <c r="J731" s="53" t="s">
        <v>11065</v>
      </c>
      <c r="K731" s="88">
        <v>1684.96</v>
      </c>
      <c r="L731" s="88">
        <v>4539.28</v>
      </c>
      <c r="M731" s="55" t="s">
        <v>9807</v>
      </c>
      <c r="N731" s="72" t="s">
        <v>9765</v>
      </c>
      <c r="O731" s="53" t="s">
        <v>9722</v>
      </c>
      <c r="P731" s="56">
        <v>34839</v>
      </c>
      <c r="Q731" s="57" t="s">
        <v>211</v>
      </c>
      <c r="R731" s="57" t="s">
        <v>11066</v>
      </c>
      <c r="S731" s="57">
        <v>44327</v>
      </c>
      <c r="T731">
        <f t="shared" si="33"/>
        <v>27</v>
      </c>
      <c r="U731" t="str">
        <f t="shared" si="34"/>
        <v>24-28</v>
      </c>
      <c r="V731" t="str">
        <f t="shared" si="35"/>
        <v>até 1.999</v>
      </c>
    </row>
    <row r="732" spans="1:22" ht="15.75" x14ac:dyDescent="0.25">
      <c r="A732" s="58">
        <v>154043</v>
      </c>
      <c r="B732" s="53" t="s">
        <v>9801</v>
      </c>
      <c r="C732" s="59" t="s">
        <v>11045</v>
      </c>
      <c r="D732" s="53" t="s">
        <v>11046</v>
      </c>
      <c r="E732" s="53" t="s">
        <v>11047</v>
      </c>
      <c r="F732" s="64" t="s">
        <v>11075</v>
      </c>
      <c r="G732" s="51" t="s">
        <v>11076</v>
      </c>
      <c r="H732" s="53">
        <v>517415</v>
      </c>
      <c r="I732" s="53">
        <v>44</v>
      </c>
      <c r="J732" s="53" t="s">
        <v>11065</v>
      </c>
      <c r="K732" s="88">
        <v>1684.96</v>
      </c>
      <c r="L732" s="88">
        <v>4539.28</v>
      </c>
      <c r="M732" s="55" t="s">
        <v>9807</v>
      </c>
      <c r="N732" s="72" t="s">
        <v>9765</v>
      </c>
      <c r="O732" s="53" t="s">
        <v>9722</v>
      </c>
      <c r="P732" s="56">
        <v>31182</v>
      </c>
      <c r="Q732" s="57" t="s">
        <v>211</v>
      </c>
      <c r="R732" s="57" t="s">
        <v>11066</v>
      </c>
      <c r="S732" s="57">
        <v>44328</v>
      </c>
      <c r="T732">
        <f t="shared" si="33"/>
        <v>37</v>
      </c>
      <c r="U732" t="str">
        <f t="shared" si="34"/>
        <v>34-38</v>
      </c>
      <c r="V732" t="str">
        <f t="shared" si="35"/>
        <v>até 1.999</v>
      </c>
    </row>
    <row r="733" spans="1:22" ht="15.75" x14ac:dyDescent="0.25">
      <c r="A733" s="58">
        <v>154043</v>
      </c>
      <c r="B733" s="53" t="s">
        <v>9801</v>
      </c>
      <c r="C733" s="59" t="s">
        <v>11045</v>
      </c>
      <c r="D733" s="53" t="s">
        <v>11046</v>
      </c>
      <c r="E733" s="53" t="s">
        <v>11047</v>
      </c>
      <c r="F733" s="64" t="s">
        <v>11077</v>
      </c>
      <c r="G733" s="51" t="s">
        <v>11078</v>
      </c>
      <c r="H733" s="53">
        <v>517415</v>
      </c>
      <c r="I733" s="53">
        <v>44</v>
      </c>
      <c r="J733" s="53" t="s">
        <v>11065</v>
      </c>
      <c r="K733" s="88">
        <v>1684.96</v>
      </c>
      <c r="L733" s="88">
        <v>4152.3999999999996</v>
      </c>
      <c r="M733" s="55" t="s">
        <v>9807</v>
      </c>
      <c r="N733" s="72" t="s">
        <v>9765</v>
      </c>
      <c r="O733" s="53" t="s">
        <v>9721</v>
      </c>
      <c r="P733" s="56">
        <v>33366</v>
      </c>
      <c r="Q733" s="57" t="s">
        <v>211</v>
      </c>
      <c r="R733" s="57" t="s">
        <v>11066</v>
      </c>
      <c r="S733" s="57">
        <v>44358</v>
      </c>
      <c r="T733">
        <f t="shared" si="33"/>
        <v>31</v>
      </c>
      <c r="U733" t="str">
        <f t="shared" si="34"/>
        <v>29-33</v>
      </c>
      <c r="V733" t="str">
        <f t="shared" si="35"/>
        <v>até 1.999</v>
      </c>
    </row>
    <row r="734" spans="1:22" ht="15.75" x14ac:dyDescent="0.25">
      <c r="A734" s="58">
        <v>154043</v>
      </c>
      <c r="B734" s="53" t="s">
        <v>9801</v>
      </c>
      <c r="C734" s="59" t="s">
        <v>11045</v>
      </c>
      <c r="D734" s="53" t="s">
        <v>11046</v>
      </c>
      <c r="E734" s="53" t="s">
        <v>11047</v>
      </c>
      <c r="F734" s="64" t="s">
        <v>11079</v>
      </c>
      <c r="G734" s="51" t="s">
        <v>11080</v>
      </c>
      <c r="H734" s="53">
        <v>517415</v>
      </c>
      <c r="I734" s="53">
        <v>44</v>
      </c>
      <c r="J734" s="53" t="s">
        <v>11065</v>
      </c>
      <c r="K734" s="88">
        <v>1684.96</v>
      </c>
      <c r="L734" s="88">
        <v>4152.3999999999996</v>
      </c>
      <c r="M734" s="55" t="s">
        <v>9807</v>
      </c>
      <c r="N734" s="72" t="s">
        <v>9765</v>
      </c>
      <c r="O734" s="53" t="s">
        <v>9722</v>
      </c>
      <c r="P734" s="56">
        <v>25808</v>
      </c>
      <c r="Q734" s="57" t="s">
        <v>335</v>
      </c>
      <c r="R734" s="57" t="s">
        <v>11066</v>
      </c>
      <c r="S734" s="57">
        <v>44726</v>
      </c>
      <c r="T734">
        <f t="shared" si="33"/>
        <v>52</v>
      </c>
      <c r="U734" t="str">
        <f t="shared" si="34"/>
        <v>49-53</v>
      </c>
      <c r="V734" t="str">
        <f t="shared" si="35"/>
        <v>até 1.999</v>
      </c>
    </row>
    <row r="735" spans="1:22" ht="15.75" x14ac:dyDescent="0.25">
      <c r="A735" s="58">
        <v>154043</v>
      </c>
      <c r="B735" s="53" t="s">
        <v>9801</v>
      </c>
      <c r="C735" s="59" t="s">
        <v>11045</v>
      </c>
      <c r="D735" s="53" t="s">
        <v>11046</v>
      </c>
      <c r="E735" s="53" t="s">
        <v>11047</v>
      </c>
      <c r="F735" s="64" t="s">
        <v>11081</v>
      </c>
      <c r="G735" s="51" t="s">
        <v>11082</v>
      </c>
      <c r="H735" s="53">
        <v>517415</v>
      </c>
      <c r="I735" s="53">
        <v>44</v>
      </c>
      <c r="J735" s="53" t="s">
        <v>11065</v>
      </c>
      <c r="K735" s="88">
        <v>1684.96</v>
      </c>
      <c r="L735" s="88">
        <v>4539.28</v>
      </c>
      <c r="M735" s="55" t="s">
        <v>9807</v>
      </c>
      <c r="N735" s="72" t="s">
        <v>9765</v>
      </c>
      <c r="O735" s="53" t="s">
        <v>9722</v>
      </c>
      <c r="P735" s="56">
        <v>30437</v>
      </c>
      <c r="Q735" s="57" t="s">
        <v>335</v>
      </c>
      <c r="R735" s="57" t="s">
        <v>11066</v>
      </c>
      <c r="S735" s="57">
        <v>44357</v>
      </c>
      <c r="T735">
        <f t="shared" si="33"/>
        <v>39</v>
      </c>
      <c r="U735" t="str">
        <f t="shared" si="34"/>
        <v>39-43</v>
      </c>
      <c r="V735" t="str">
        <f t="shared" si="35"/>
        <v>até 1.999</v>
      </c>
    </row>
    <row r="736" spans="1:22" ht="15.75" x14ac:dyDescent="0.25">
      <c r="A736" s="58">
        <v>154043</v>
      </c>
      <c r="B736" s="53" t="s">
        <v>9801</v>
      </c>
      <c r="C736" s="59" t="s">
        <v>11045</v>
      </c>
      <c r="D736" s="53" t="s">
        <v>11046</v>
      </c>
      <c r="E736" s="53" t="s">
        <v>11047</v>
      </c>
      <c r="F736" s="64" t="s">
        <v>11083</v>
      </c>
      <c r="G736" s="51" t="s">
        <v>11084</v>
      </c>
      <c r="H736" s="53">
        <v>517415</v>
      </c>
      <c r="I736" s="53">
        <v>44</v>
      </c>
      <c r="J736" s="53" t="s">
        <v>11065</v>
      </c>
      <c r="K736" s="88">
        <v>1684.96</v>
      </c>
      <c r="L736" s="88">
        <v>4539.28</v>
      </c>
      <c r="M736" s="55" t="s">
        <v>9807</v>
      </c>
      <c r="N736" s="72" t="s">
        <v>9765</v>
      </c>
      <c r="O736" s="53" t="s">
        <v>9722</v>
      </c>
      <c r="P736" s="56">
        <v>33805</v>
      </c>
      <c r="Q736" s="57" t="s">
        <v>211</v>
      </c>
      <c r="R736" s="57" t="s">
        <v>11066</v>
      </c>
      <c r="S736" s="57">
        <v>44328</v>
      </c>
      <c r="T736">
        <f t="shared" si="33"/>
        <v>30</v>
      </c>
      <c r="U736" t="str">
        <f t="shared" si="34"/>
        <v>29-33</v>
      </c>
      <c r="V736" t="str">
        <f t="shared" si="35"/>
        <v>até 1.999</v>
      </c>
    </row>
    <row r="737" spans="1:22" ht="15.75" x14ac:dyDescent="0.25">
      <c r="A737" s="58">
        <v>154043</v>
      </c>
      <c r="B737" s="53" t="s">
        <v>9801</v>
      </c>
      <c r="C737" s="59" t="s">
        <v>11045</v>
      </c>
      <c r="D737" s="53" t="s">
        <v>11046</v>
      </c>
      <c r="E737" s="53" t="s">
        <v>11047</v>
      </c>
      <c r="F737" s="64" t="s">
        <v>11085</v>
      </c>
      <c r="G737" s="51" t="s">
        <v>11086</v>
      </c>
      <c r="H737" s="53">
        <v>517415</v>
      </c>
      <c r="I737" s="53">
        <v>44</v>
      </c>
      <c r="J737" s="53" t="s">
        <v>11065</v>
      </c>
      <c r="K737" s="88">
        <v>1684.96</v>
      </c>
      <c r="L737" s="88">
        <v>4013.45</v>
      </c>
      <c r="M737" s="55" t="s">
        <v>9807</v>
      </c>
      <c r="N737" s="72" t="s">
        <v>9765</v>
      </c>
      <c r="O737" s="53" t="s">
        <v>9721</v>
      </c>
      <c r="P737" s="56">
        <v>33584</v>
      </c>
      <c r="Q737" s="57" t="s">
        <v>211</v>
      </c>
      <c r="R737" s="57" t="s">
        <v>11066</v>
      </c>
      <c r="S737" s="57">
        <v>44627</v>
      </c>
      <c r="T737">
        <f t="shared" si="33"/>
        <v>31</v>
      </c>
      <c r="U737" t="str">
        <f t="shared" si="34"/>
        <v>29-33</v>
      </c>
      <c r="V737" t="str">
        <f t="shared" si="35"/>
        <v>até 1.999</v>
      </c>
    </row>
    <row r="738" spans="1:22" ht="15.75" x14ac:dyDescent="0.25">
      <c r="A738" s="58">
        <v>154043</v>
      </c>
      <c r="B738" s="53" t="s">
        <v>9801</v>
      </c>
      <c r="C738" s="59" t="s">
        <v>11045</v>
      </c>
      <c r="D738" s="53" t="s">
        <v>11046</v>
      </c>
      <c r="E738" s="53" t="s">
        <v>11047</v>
      </c>
      <c r="F738" s="64" t="s">
        <v>11087</v>
      </c>
      <c r="G738" s="51" t="s">
        <v>11088</v>
      </c>
      <c r="H738" s="53">
        <v>517415</v>
      </c>
      <c r="I738" s="53">
        <v>44</v>
      </c>
      <c r="J738" s="53" t="s">
        <v>11065</v>
      </c>
      <c r="K738" s="88">
        <v>1684.96</v>
      </c>
      <c r="L738" s="88">
        <v>4539.28</v>
      </c>
      <c r="M738" s="55" t="s">
        <v>9807</v>
      </c>
      <c r="N738" s="72" t="s">
        <v>9765</v>
      </c>
      <c r="O738" s="53" t="s">
        <v>9722</v>
      </c>
      <c r="P738" s="56">
        <v>34099</v>
      </c>
      <c r="Q738" s="57" t="s">
        <v>211</v>
      </c>
      <c r="R738" s="57" t="s">
        <v>11066</v>
      </c>
      <c r="S738" s="57">
        <v>44358</v>
      </c>
      <c r="T738">
        <f t="shared" si="33"/>
        <v>29</v>
      </c>
      <c r="U738" t="str">
        <f t="shared" si="34"/>
        <v>29-33</v>
      </c>
      <c r="V738" t="str">
        <f t="shared" si="35"/>
        <v>até 1.999</v>
      </c>
    </row>
    <row r="739" spans="1:22" ht="15.75" x14ac:dyDescent="0.25">
      <c r="A739" s="58">
        <v>154043</v>
      </c>
      <c r="B739" s="53" t="s">
        <v>9801</v>
      </c>
      <c r="C739" s="59" t="s">
        <v>11045</v>
      </c>
      <c r="D739" s="53" t="s">
        <v>11046</v>
      </c>
      <c r="E739" s="53" t="s">
        <v>11047</v>
      </c>
      <c r="F739" s="64" t="s">
        <v>11089</v>
      </c>
      <c r="G739" s="51" t="s">
        <v>11090</v>
      </c>
      <c r="H739" s="53">
        <v>517415</v>
      </c>
      <c r="I739" s="53">
        <v>44</v>
      </c>
      <c r="J739" s="53" t="s">
        <v>11065</v>
      </c>
      <c r="K739" s="88">
        <v>1684.96</v>
      </c>
      <c r="L739" s="88">
        <v>4152.3999999999996</v>
      </c>
      <c r="M739" s="55" t="s">
        <v>9807</v>
      </c>
      <c r="N739" s="72" t="s">
        <v>9765</v>
      </c>
      <c r="O739" s="53" t="s">
        <v>9722</v>
      </c>
      <c r="P739" s="56">
        <v>37610</v>
      </c>
      <c r="Q739" s="57" t="s">
        <v>211</v>
      </c>
      <c r="R739" s="57" t="s">
        <v>11066</v>
      </c>
      <c r="S739" s="57">
        <v>44358</v>
      </c>
      <c r="T739">
        <f t="shared" si="33"/>
        <v>20</v>
      </c>
      <c r="U739" t="str">
        <f t="shared" si="34"/>
        <v>19-23</v>
      </c>
      <c r="V739" t="str">
        <f t="shared" si="35"/>
        <v>até 1.999</v>
      </c>
    </row>
    <row r="740" spans="1:22" ht="15.75" x14ac:dyDescent="0.25">
      <c r="A740" s="58">
        <v>154043</v>
      </c>
      <c r="B740" s="53" t="s">
        <v>9801</v>
      </c>
      <c r="C740" s="59" t="s">
        <v>11045</v>
      </c>
      <c r="D740" s="53" t="s">
        <v>11046</v>
      </c>
      <c r="E740" s="53" t="s">
        <v>11047</v>
      </c>
      <c r="F740" s="64" t="s">
        <v>11091</v>
      </c>
      <c r="G740" s="51" t="s">
        <v>11092</v>
      </c>
      <c r="H740" s="53">
        <v>517415</v>
      </c>
      <c r="I740" s="53">
        <v>44</v>
      </c>
      <c r="J740" s="53" t="s">
        <v>11065</v>
      </c>
      <c r="K740" s="88">
        <v>1684.96</v>
      </c>
      <c r="L740" s="88">
        <v>4152.3999999999996</v>
      </c>
      <c r="M740" s="55" t="s">
        <v>9807</v>
      </c>
      <c r="N740" s="72" t="s">
        <v>9765</v>
      </c>
      <c r="O740" s="53" t="s">
        <v>9722</v>
      </c>
      <c r="P740" s="56">
        <v>34380</v>
      </c>
      <c r="Q740" s="57" t="s">
        <v>211</v>
      </c>
      <c r="R740" s="57" t="s">
        <v>11066</v>
      </c>
      <c r="S740" s="57">
        <v>44327</v>
      </c>
      <c r="T740">
        <f t="shared" si="33"/>
        <v>28</v>
      </c>
      <c r="U740" t="str">
        <f t="shared" si="34"/>
        <v>24-28</v>
      </c>
      <c r="V740" t="str">
        <f t="shared" si="35"/>
        <v>até 1.999</v>
      </c>
    </row>
    <row r="741" spans="1:22" ht="15.75" x14ac:dyDescent="0.25">
      <c r="A741" s="58">
        <v>154043</v>
      </c>
      <c r="B741" s="53" t="s">
        <v>9801</v>
      </c>
      <c r="C741" s="59" t="s">
        <v>11045</v>
      </c>
      <c r="D741" s="53" t="s">
        <v>11046</v>
      </c>
      <c r="E741" s="53" t="s">
        <v>11047</v>
      </c>
      <c r="F741" s="64" t="s">
        <v>11093</v>
      </c>
      <c r="G741" s="51" t="s">
        <v>11094</v>
      </c>
      <c r="H741" s="53">
        <v>517415</v>
      </c>
      <c r="I741" s="53">
        <v>44</v>
      </c>
      <c r="J741" s="53" t="s">
        <v>11065</v>
      </c>
      <c r="K741" s="88">
        <v>1684.96</v>
      </c>
      <c r="L741" s="88">
        <v>4539.28</v>
      </c>
      <c r="M741" s="55" t="s">
        <v>9807</v>
      </c>
      <c r="N741" s="72" t="s">
        <v>9765</v>
      </c>
      <c r="O741" s="53" t="s">
        <v>9722</v>
      </c>
      <c r="P741" s="56">
        <v>29301</v>
      </c>
      <c r="Q741" s="57" t="s">
        <v>211</v>
      </c>
      <c r="R741" s="57" t="s">
        <v>11066</v>
      </c>
      <c r="S741" s="57">
        <v>44357</v>
      </c>
      <c r="T741">
        <f t="shared" si="33"/>
        <v>42</v>
      </c>
      <c r="U741" t="str">
        <f t="shared" si="34"/>
        <v>39-43</v>
      </c>
      <c r="V741" t="str">
        <f t="shared" si="35"/>
        <v>até 1.999</v>
      </c>
    </row>
    <row r="742" spans="1:22" ht="15.75" x14ac:dyDescent="0.25">
      <c r="A742" s="58">
        <v>154043</v>
      </c>
      <c r="B742" s="53" t="s">
        <v>9801</v>
      </c>
      <c r="C742" s="59" t="s">
        <v>11045</v>
      </c>
      <c r="D742" s="53" t="s">
        <v>11046</v>
      </c>
      <c r="E742" s="53" t="s">
        <v>11047</v>
      </c>
      <c r="F742" s="64" t="s">
        <v>11095</v>
      </c>
      <c r="G742" s="51" t="s">
        <v>11096</v>
      </c>
      <c r="H742" s="53">
        <v>422105</v>
      </c>
      <c r="I742" s="53">
        <v>44</v>
      </c>
      <c r="J742" s="53" t="s">
        <v>11065</v>
      </c>
      <c r="K742" s="88">
        <v>1679.49</v>
      </c>
      <c r="L742" s="88">
        <v>4002.1</v>
      </c>
      <c r="M742" s="55" t="s">
        <v>9807</v>
      </c>
      <c r="N742" s="72" t="s">
        <v>9766</v>
      </c>
      <c r="O742" s="53" t="s">
        <v>9721</v>
      </c>
      <c r="P742" s="56">
        <v>31279</v>
      </c>
      <c r="Q742" s="57" t="s">
        <v>211</v>
      </c>
      <c r="R742" s="57" t="s">
        <v>5</v>
      </c>
      <c r="S742" s="57">
        <v>44713</v>
      </c>
      <c r="T742">
        <f t="shared" si="33"/>
        <v>37</v>
      </c>
      <c r="U742" t="str">
        <f t="shared" si="34"/>
        <v>34-38</v>
      </c>
      <c r="V742" t="str">
        <f t="shared" si="35"/>
        <v>até 1.999</v>
      </c>
    </row>
    <row r="743" spans="1:22" ht="15.75" x14ac:dyDescent="0.25">
      <c r="A743" s="58">
        <v>154043</v>
      </c>
      <c r="B743" s="53" t="s">
        <v>9801</v>
      </c>
      <c r="C743" s="59" t="s">
        <v>11045</v>
      </c>
      <c r="D743" s="53" t="s">
        <v>11046</v>
      </c>
      <c r="E743" s="53" t="s">
        <v>11047</v>
      </c>
      <c r="F743" s="64" t="s">
        <v>11097</v>
      </c>
      <c r="G743" s="51" t="s">
        <v>11098</v>
      </c>
      <c r="H743" s="53">
        <v>517415</v>
      </c>
      <c r="I743" s="53">
        <v>44</v>
      </c>
      <c r="J743" s="53" t="s">
        <v>11065</v>
      </c>
      <c r="K743" s="88">
        <v>1684.96</v>
      </c>
      <c r="L743" s="88">
        <v>4539.28</v>
      </c>
      <c r="M743" s="55" t="s">
        <v>9807</v>
      </c>
      <c r="N743" s="72" t="s">
        <v>9765</v>
      </c>
      <c r="O743" s="53" t="s">
        <v>9722</v>
      </c>
      <c r="P743" s="56">
        <v>30596</v>
      </c>
      <c r="Q743" s="73" t="s">
        <v>225</v>
      </c>
      <c r="R743" s="57" t="s">
        <v>11066</v>
      </c>
      <c r="S743" s="57">
        <v>44327</v>
      </c>
      <c r="T743">
        <f t="shared" si="33"/>
        <v>39</v>
      </c>
      <c r="U743" t="str">
        <f t="shared" si="34"/>
        <v>39-43</v>
      </c>
      <c r="V743" t="str">
        <f t="shared" si="35"/>
        <v>até 1.999</v>
      </c>
    </row>
    <row r="744" spans="1:22" ht="15.75" x14ac:dyDescent="0.25">
      <c r="A744" s="58">
        <v>154043</v>
      </c>
      <c r="B744" s="53" t="s">
        <v>9801</v>
      </c>
      <c r="C744" s="59" t="s">
        <v>11045</v>
      </c>
      <c r="D744" s="53" t="s">
        <v>11046</v>
      </c>
      <c r="E744" s="53" t="s">
        <v>11047</v>
      </c>
      <c r="F744" s="64" t="s">
        <v>11099</v>
      </c>
      <c r="G744" s="51" t="s">
        <v>11100</v>
      </c>
      <c r="H744" s="53">
        <v>517415</v>
      </c>
      <c r="I744" s="53">
        <v>44</v>
      </c>
      <c r="J744" s="53" t="s">
        <v>11065</v>
      </c>
      <c r="K744" s="88">
        <v>1684.96</v>
      </c>
      <c r="L744" s="88">
        <v>4152.3999999999996</v>
      </c>
      <c r="M744" s="55" t="s">
        <v>9807</v>
      </c>
      <c r="N744" s="72" t="s">
        <v>9765</v>
      </c>
      <c r="O744" s="53" t="s">
        <v>9722</v>
      </c>
      <c r="P744" s="56">
        <v>37135</v>
      </c>
      <c r="Q744" s="57" t="s">
        <v>211</v>
      </c>
      <c r="R744" s="57" t="s">
        <v>11066</v>
      </c>
      <c r="S744" s="57">
        <v>44811</v>
      </c>
      <c r="T744">
        <f t="shared" si="33"/>
        <v>21</v>
      </c>
      <c r="U744" t="str">
        <f t="shared" si="34"/>
        <v>19-23</v>
      </c>
      <c r="V744" t="str">
        <f t="shared" si="35"/>
        <v>até 1.999</v>
      </c>
    </row>
    <row r="745" spans="1:22" ht="15.75" x14ac:dyDescent="0.25">
      <c r="A745" s="58">
        <v>154043</v>
      </c>
      <c r="B745" s="53" t="s">
        <v>9801</v>
      </c>
      <c r="C745" s="59" t="s">
        <v>11045</v>
      </c>
      <c r="D745" s="53" t="s">
        <v>11046</v>
      </c>
      <c r="E745" s="53" t="s">
        <v>11047</v>
      </c>
      <c r="F745" s="64" t="s">
        <v>11101</v>
      </c>
      <c r="G745" s="51" t="s">
        <v>11102</v>
      </c>
      <c r="H745" s="53">
        <v>422105</v>
      </c>
      <c r="I745" s="53">
        <v>44</v>
      </c>
      <c r="J745" s="53" t="s">
        <v>11065</v>
      </c>
      <c r="K745" s="88">
        <v>1679.49</v>
      </c>
      <c r="L745" s="88">
        <v>4002.1</v>
      </c>
      <c r="M745" s="55" t="s">
        <v>9807</v>
      </c>
      <c r="N745" s="72" t="s">
        <v>9766</v>
      </c>
      <c r="O745" s="53" t="s">
        <v>9721</v>
      </c>
      <c r="P745" s="56">
        <v>28466</v>
      </c>
      <c r="Q745" s="73" t="s">
        <v>225</v>
      </c>
      <c r="R745" s="57" t="s">
        <v>5</v>
      </c>
      <c r="S745" s="57">
        <v>44327</v>
      </c>
      <c r="T745">
        <f t="shared" si="33"/>
        <v>45</v>
      </c>
      <c r="U745" t="str">
        <f t="shared" si="34"/>
        <v>44-48</v>
      </c>
      <c r="V745" t="str">
        <f t="shared" si="35"/>
        <v>até 1.999</v>
      </c>
    </row>
    <row r="746" spans="1:22" ht="15.75" x14ac:dyDescent="0.25">
      <c r="A746" s="58">
        <v>154043</v>
      </c>
      <c r="B746" s="53" t="s">
        <v>9801</v>
      </c>
      <c r="C746" s="59" t="s">
        <v>11045</v>
      </c>
      <c r="D746" s="53" t="s">
        <v>11046</v>
      </c>
      <c r="E746" s="53" t="s">
        <v>11047</v>
      </c>
      <c r="F746" s="64" t="s">
        <v>11103</v>
      </c>
      <c r="G746" s="51" t="s">
        <v>11104</v>
      </c>
      <c r="H746" s="53">
        <v>517415</v>
      </c>
      <c r="I746" s="53">
        <v>44</v>
      </c>
      <c r="J746" s="53" t="s">
        <v>11065</v>
      </c>
      <c r="K746" s="88">
        <v>1684.96</v>
      </c>
      <c r="L746" s="88">
        <v>4152.3999999999996</v>
      </c>
      <c r="M746" s="55" t="s">
        <v>9807</v>
      </c>
      <c r="N746" s="72" t="s">
        <v>9765</v>
      </c>
      <c r="O746" s="53" t="s">
        <v>9721</v>
      </c>
      <c r="P746" s="56">
        <v>26087</v>
      </c>
      <c r="Q746" s="57" t="s">
        <v>211</v>
      </c>
      <c r="R746" s="57" t="s">
        <v>11066</v>
      </c>
      <c r="S746" s="57">
        <v>44326</v>
      </c>
      <c r="T746">
        <f t="shared" si="33"/>
        <v>51</v>
      </c>
      <c r="U746" t="str">
        <f t="shared" si="34"/>
        <v>49-53</v>
      </c>
      <c r="V746" t="str">
        <f t="shared" si="35"/>
        <v>até 1.999</v>
      </c>
    </row>
    <row r="747" spans="1:22" ht="15.75" x14ac:dyDescent="0.25">
      <c r="A747" s="58">
        <v>154043</v>
      </c>
      <c r="B747" s="53" t="s">
        <v>9801</v>
      </c>
      <c r="C747" s="59" t="s">
        <v>11045</v>
      </c>
      <c r="D747" s="53" t="s">
        <v>11046</v>
      </c>
      <c r="E747" s="53" t="s">
        <v>11047</v>
      </c>
      <c r="F747" s="64" t="s">
        <v>11105</v>
      </c>
      <c r="G747" s="51" t="s">
        <v>11106</v>
      </c>
      <c r="H747" s="53">
        <v>422105</v>
      </c>
      <c r="I747" s="53">
        <v>44</v>
      </c>
      <c r="J747" s="53" t="s">
        <v>10604</v>
      </c>
      <c r="K747" s="88">
        <v>1679.49</v>
      </c>
      <c r="L747" s="88">
        <v>4131.0200000000004</v>
      </c>
      <c r="M747" s="55" t="s">
        <v>9807</v>
      </c>
      <c r="N747" s="72" t="s">
        <v>9765</v>
      </c>
      <c r="O747" s="53" t="s">
        <v>9722</v>
      </c>
      <c r="P747" s="56">
        <v>32930</v>
      </c>
      <c r="Q747" s="73" t="s">
        <v>225</v>
      </c>
      <c r="R747" s="57" t="s">
        <v>10985</v>
      </c>
      <c r="S747" s="57">
        <v>44327</v>
      </c>
      <c r="T747">
        <f t="shared" si="33"/>
        <v>32</v>
      </c>
      <c r="U747" t="str">
        <f t="shared" si="34"/>
        <v>29-33</v>
      </c>
      <c r="V747" t="str">
        <f t="shared" si="35"/>
        <v>até 1.999</v>
      </c>
    </row>
    <row r="748" spans="1:22" ht="15.75" x14ac:dyDescent="0.25">
      <c r="A748" s="58">
        <v>154043</v>
      </c>
      <c r="B748" s="53" t="s">
        <v>9801</v>
      </c>
      <c r="C748" s="59" t="s">
        <v>11045</v>
      </c>
      <c r="D748" s="53" t="s">
        <v>11046</v>
      </c>
      <c r="E748" s="53" t="s">
        <v>11047</v>
      </c>
      <c r="F748" s="64" t="s">
        <v>11107</v>
      </c>
      <c r="G748" s="51" t="s">
        <v>11108</v>
      </c>
      <c r="H748" s="53">
        <v>422105</v>
      </c>
      <c r="I748" s="53">
        <v>44</v>
      </c>
      <c r="J748" s="53" t="s">
        <v>10604</v>
      </c>
      <c r="K748" s="88">
        <v>1679.49</v>
      </c>
      <c r="L748" s="88">
        <v>4039.29</v>
      </c>
      <c r="M748" s="55" t="s">
        <v>9807</v>
      </c>
      <c r="N748" s="72" t="s">
        <v>9765</v>
      </c>
      <c r="O748" s="53" t="s">
        <v>9721</v>
      </c>
      <c r="P748" s="56">
        <v>27951</v>
      </c>
      <c r="Q748" s="73" t="s">
        <v>225</v>
      </c>
      <c r="R748" s="57" t="s">
        <v>10985</v>
      </c>
      <c r="S748" s="57">
        <v>44327</v>
      </c>
      <c r="T748">
        <f t="shared" si="33"/>
        <v>46</v>
      </c>
      <c r="U748" t="str">
        <f t="shared" si="34"/>
        <v>44-48</v>
      </c>
      <c r="V748" t="str">
        <f t="shared" si="35"/>
        <v>até 1.999</v>
      </c>
    </row>
    <row r="749" spans="1:22" ht="15.75" x14ac:dyDescent="0.25">
      <c r="A749" s="58">
        <v>154043</v>
      </c>
      <c r="B749" s="53" t="s">
        <v>9801</v>
      </c>
      <c r="C749" s="59" t="s">
        <v>11045</v>
      </c>
      <c r="D749" s="53" t="s">
        <v>11046</v>
      </c>
      <c r="E749" s="53" t="s">
        <v>11047</v>
      </c>
      <c r="F749" s="64" t="s">
        <v>11109</v>
      </c>
      <c r="G749" s="51" t="s">
        <v>11110</v>
      </c>
      <c r="H749" s="53">
        <v>517415</v>
      </c>
      <c r="I749" s="53">
        <v>44</v>
      </c>
      <c r="J749" s="53" t="s">
        <v>10604</v>
      </c>
      <c r="K749" s="88">
        <v>1684.96</v>
      </c>
      <c r="L749" s="88">
        <v>4180.3500000000004</v>
      </c>
      <c r="M749" s="55" t="s">
        <v>9807</v>
      </c>
      <c r="N749" s="72" t="s">
        <v>9765</v>
      </c>
      <c r="O749" s="53" t="s">
        <v>9721</v>
      </c>
      <c r="P749" s="56">
        <v>23678</v>
      </c>
      <c r="Q749" s="73" t="s">
        <v>225</v>
      </c>
      <c r="R749" s="57" t="s">
        <v>11111</v>
      </c>
      <c r="S749" s="57">
        <v>44327</v>
      </c>
      <c r="T749">
        <f t="shared" si="33"/>
        <v>58</v>
      </c>
      <c r="U749" t="str">
        <f t="shared" si="34"/>
        <v>54-58</v>
      </c>
      <c r="V749" t="str">
        <f t="shared" si="35"/>
        <v>até 1.999</v>
      </c>
    </row>
    <row r="750" spans="1:22" ht="15.75" x14ac:dyDescent="0.25">
      <c r="A750" s="58">
        <v>154043</v>
      </c>
      <c r="B750" s="53" t="s">
        <v>9801</v>
      </c>
      <c r="C750" s="59" t="s">
        <v>11045</v>
      </c>
      <c r="D750" s="53" t="s">
        <v>11046</v>
      </c>
      <c r="E750" s="53" t="s">
        <v>11047</v>
      </c>
      <c r="F750" s="64" t="s">
        <v>11112</v>
      </c>
      <c r="G750" s="51" t="s">
        <v>11113</v>
      </c>
      <c r="H750" s="53">
        <v>517415</v>
      </c>
      <c r="I750" s="53">
        <v>44</v>
      </c>
      <c r="J750" s="53" t="s">
        <v>10604</v>
      </c>
      <c r="K750" s="88">
        <v>1684.96</v>
      </c>
      <c r="L750" s="88">
        <v>4141.8500000000004</v>
      </c>
      <c r="M750" s="55" t="s">
        <v>9807</v>
      </c>
      <c r="N750" s="72" t="s">
        <v>9765</v>
      </c>
      <c r="O750" s="53" t="s">
        <v>9721</v>
      </c>
      <c r="P750" s="56">
        <v>29570</v>
      </c>
      <c r="Q750" s="73" t="s">
        <v>225</v>
      </c>
      <c r="R750" s="57" t="s">
        <v>11111</v>
      </c>
      <c r="S750" s="57">
        <v>44327</v>
      </c>
      <c r="T750">
        <f t="shared" si="33"/>
        <v>42</v>
      </c>
      <c r="U750" t="str">
        <f t="shared" si="34"/>
        <v>39-43</v>
      </c>
      <c r="V750" t="str">
        <f t="shared" si="35"/>
        <v>até 1.999</v>
      </c>
    </row>
    <row r="751" spans="1:22" ht="15.75" x14ac:dyDescent="0.25">
      <c r="A751" s="58">
        <v>154043</v>
      </c>
      <c r="B751" s="53" t="s">
        <v>9801</v>
      </c>
      <c r="C751" s="59" t="s">
        <v>11045</v>
      </c>
      <c r="D751" s="53" t="s">
        <v>11046</v>
      </c>
      <c r="E751" s="53" t="s">
        <v>11047</v>
      </c>
      <c r="F751" s="64" t="s">
        <v>11114</v>
      </c>
      <c r="G751" s="51" t="s">
        <v>11115</v>
      </c>
      <c r="H751" s="53">
        <v>422105</v>
      </c>
      <c r="I751" s="53">
        <v>44</v>
      </c>
      <c r="J751" s="53" t="s">
        <v>10604</v>
      </c>
      <c r="K751" s="88">
        <v>1679.49</v>
      </c>
      <c r="L751" s="88">
        <v>4000.92</v>
      </c>
      <c r="M751" s="55" t="s">
        <v>9807</v>
      </c>
      <c r="N751" s="72" t="s">
        <v>9765</v>
      </c>
      <c r="O751" s="53" t="s">
        <v>9721</v>
      </c>
      <c r="P751" s="56">
        <v>34287</v>
      </c>
      <c r="Q751" s="57" t="s">
        <v>335</v>
      </c>
      <c r="R751" s="57" t="s">
        <v>10985</v>
      </c>
      <c r="S751" s="57">
        <v>44574</v>
      </c>
      <c r="T751">
        <f t="shared" si="33"/>
        <v>29</v>
      </c>
      <c r="U751" t="str">
        <f t="shared" si="34"/>
        <v>29-33</v>
      </c>
      <c r="V751" t="str">
        <f t="shared" si="35"/>
        <v>até 1.999</v>
      </c>
    </row>
    <row r="752" spans="1:22" ht="15.75" x14ac:dyDescent="0.25">
      <c r="A752" s="58">
        <v>154043</v>
      </c>
      <c r="B752" s="53" t="s">
        <v>9801</v>
      </c>
      <c r="C752" s="59" t="s">
        <v>11045</v>
      </c>
      <c r="D752" s="53" t="s">
        <v>11046</v>
      </c>
      <c r="E752" s="53" t="s">
        <v>11047</v>
      </c>
      <c r="F752" s="64" t="s">
        <v>11116</v>
      </c>
      <c r="G752" s="51" t="s">
        <v>11117</v>
      </c>
      <c r="H752" s="53">
        <v>422105</v>
      </c>
      <c r="I752" s="53">
        <v>44</v>
      </c>
      <c r="J752" s="53" t="s">
        <v>10604</v>
      </c>
      <c r="K752" s="88">
        <v>1679.49</v>
      </c>
      <c r="L752" s="88">
        <v>4000.92</v>
      </c>
      <c r="M752" s="55" t="s">
        <v>9807</v>
      </c>
      <c r="N752" s="72" t="s">
        <v>9765</v>
      </c>
      <c r="O752" s="53" t="s">
        <v>9721</v>
      </c>
      <c r="P752" s="56">
        <v>25988</v>
      </c>
      <c r="Q752" s="57" t="s">
        <v>211</v>
      </c>
      <c r="R752" s="57" t="s">
        <v>10985</v>
      </c>
      <c r="S752" s="57">
        <v>44327</v>
      </c>
      <c r="T752">
        <f t="shared" si="33"/>
        <v>51</v>
      </c>
      <c r="U752" t="str">
        <f t="shared" si="34"/>
        <v>49-53</v>
      </c>
      <c r="V752" t="str">
        <f t="shared" si="35"/>
        <v>até 1.999</v>
      </c>
    </row>
    <row r="753" spans="1:22" ht="15.75" x14ac:dyDescent="0.25">
      <c r="A753" s="58">
        <v>154043</v>
      </c>
      <c r="B753" s="53" t="s">
        <v>9801</v>
      </c>
      <c r="C753" s="59" t="s">
        <v>11045</v>
      </c>
      <c r="D753" s="53" t="s">
        <v>11046</v>
      </c>
      <c r="E753" s="53" t="s">
        <v>11047</v>
      </c>
      <c r="F753" s="64" t="s">
        <v>11118</v>
      </c>
      <c r="G753" s="51" t="s">
        <v>11119</v>
      </c>
      <c r="H753" s="53">
        <v>517415</v>
      </c>
      <c r="I753" s="53">
        <v>44</v>
      </c>
      <c r="J753" s="53" t="s">
        <v>10604</v>
      </c>
      <c r="K753" s="88">
        <v>1684.96</v>
      </c>
      <c r="L753" s="88">
        <v>4105.6400000000003</v>
      </c>
      <c r="M753" s="55" t="s">
        <v>9807</v>
      </c>
      <c r="N753" s="72" t="s">
        <v>9765</v>
      </c>
      <c r="O753" s="53" t="s">
        <v>9722</v>
      </c>
      <c r="P753" s="56">
        <v>26037</v>
      </c>
      <c r="Q753" s="73" t="s">
        <v>225</v>
      </c>
      <c r="R753" s="57" t="s">
        <v>11111</v>
      </c>
      <c r="S753" s="57">
        <v>44547</v>
      </c>
      <c r="T753">
        <f t="shared" si="33"/>
        <v>51</v>
      </c>
      <c r="U753" t="str">
        <f t="shared" si="34"/>
        <v>49-53</v>
      </c>
      <c r="V753" t="str">
        <f t="shared" si="35"/>
        <v>até 1.999</v>
      </c>
    </row>
    <row r="754" spans="1:22" ht="15.75" x14ac:dyDescent="0.25">
      <c r="A754" s="58">
        <v>154043</v>
      </c>
      <c r="B754" s="53" t="s">
        <v>9801</v>
      </c>
      <c r="C754" s="59" t="s">
        <v>11045</v>
      </c>
      <c r="D754" s="53" t="s">
        <v>11046</v>
      </c>
      <c r="E754" s="53" t="s">
        <v>11047</v>
      </c>
      <c r="F754" s="64" t="s">
        <v>11120</v>
      </c>
      <c r="G754" s="51" t="s">
        <v>11121</v>
      </c>
      <c r="H754" s="53">
        <v>517415</v>
      </c>
      <c r="I754" s="53">
        <v>44</v>
      </c>
      <c r="J754" s="53" t="s">
        <v>10604</v>
      </c>
      <c r="K754" s="88">
        <v>1684.96</v>
      </c>
      <c r="L754" s="88">
        <v>4488.17</v>
      </c>
      <c r="M754" s="55" t="s">
        <v>9807</v>
      </c>
      <c r="N754" s="72" t="s">
        <v>9765</v>
      </c>
      <c r="O754" s="53" t="s">
        <v>9722</v>
      </c>
      <c r="P754" s="56">
        <v>30537</v>
      </c>
      <c r="Q754" s="57" t="s">
        <v>211</v>
      </c>
      <c r="R754" s="57" t="s">
        <v>11111</v>
      </c>
      <c r="S754" s="57">
        <v>44327</v>
      </c>
      <c r="T754">
        <f t="shared" si="33"/>
        <v>39</v>
      </c>
      <c r="U754" t="str">
        <f t="shared" si="34"/>
        <v>39-43</v>
      </c>
      <c r="V754" t="str">
        <f t="shared" si="35"/>
        <v>até 1.999</v>
      </c>
    </row>
    <row r="755" spans="1:22" ht="15.75" x14ac:dyDescent="0.25">
      <c r="A755" s="58">
        <v>154043</v>
      </c>
      <c r="B755" s="53" t="s">
        <v>9801</v>
      </c>
      <c r="C755" s="59" t="s">
        <v>11045</v>
      </c>
      <c r="D755" s="53" t="s">
        <v>11046</v>
      </c>
      <c r="E755" s="53" t="s">
        <v>11047</v>
      </c>
      <c r="F755" s="64" t="s">
        <v>11122</v>
      </c>
      <c r="G755" s="51" t="s">
        <v>11123</v>
      </c>
      <c r="H755" s="53">
        <v>517415</v>
      </c>
      <c r="I755" s="53">
        <v>44</v>
      </c>
      <c r="J755" s="53" t="s">
        <v>10604</v>
      </c>
      <c r="K755" s="88">
        <v>1684.96</v>
      </c>
      <c r="L755" s="88">
        <v>4105.6400000000003</v>
      </c>
      <c r="M755" s="55" t="s">
        <v>9807</v>
      </c>
      <c r="N755" s="72" t="s">
        <v>9765</v>
      </c>
      <c r="O755" s="53" t="s">
        <v>9722</v>
      </c>
      <c r="P755" s="56">
        <v>34562</v>
      </c>
      <c r="Q755" s="57" t="s">
        <v>211</v>
      </c>
      <c r="R755" s="57" t="s">
        <v>11111</v>
      </c>
      <c r="S755" s="57">
        <v>44327</v>
      </c>
      <c r="T755">
        <f t="shared" si="33"/>
        <v>28</v>
      </c>
      <c r="U755" t="str">
        <f t="shared" si="34"/>
        <v>24-28</v>
      </c>
      <c r="V755" t="str">
        <f t="shared" si="35"/>
        <v>até 1.999</v>
      </c>
    </row>
    <row r="756" spans="1:22" ht="15.75" x14ac:dyDescent="0.25">
      <c r="A756" s="58">
        <v>154043</v>
      </c>
      <c r="B756" s="53" t="s">
        <v>9801</v>
      </c>
      <c r="C756" s="59" t="s">
        <v>11045</v>
      </c>
      <c r="D756" s="53" t="s">
        <v>11046</v>
      </c>
      <c r="E756" s="53" t="s">
        <v>11047</v>
      </c>
      <c r="F756" s="64" t="s">
        <v>11124</v>
      </c>
      <c r="G756" s="51" t="s">
        <v>11125</v>
      </c>
      <c r="H756" s="53">
        <v>517415</v>
      </c>
      <c r="I756" s="53">
        <v>44</v>
      </c>
      <c r="J756" s="53" t="s">
        <v>10604</v>
      </c>
      <c r="K756" s="88">
        <v>1684.96</v>
      </c>
      <c r="L756" s="88">
        <v>4488.17</v>
      </c>
      <c r="M756" s="55" t="s">
        <v>9807</v>
      </c>
      <c r="N756" s="72" t="s">
        <v>9765</v>
      </c>
      <c r="O756" s="53" t="s">
        <v>9722</v>
      </c>
      <c r="P756" s="56">
        <v>30872</v>
      </c>
      <c r="Q756" s="57" t="s">
        <v>211</v>
      </c>
      <c r="R756" s="57" t="s">
        <v>11111</v>
      </c>
      <c r="S756" s="57">
        <v>44328</v>
      </c>
      <c r="T756">
        <f t="shared" si="33"/>
        <v>38</v>
      </c>
      <c r="U756" t="str">
        <f t="shared" si="34"/>
        <v>34-38</v>
      </c>
      <c r="V756" t="str">
        <f t="shared" si="35"/>
        <v>até 1.999</v>
      </c>
    </row>
    <row r="757" spans="1:22" ht="15.75" x14ac:dyDescent="0.25">
      <c r="A757" s="58">
        <v>154043</v>
      </c>
      <c r="B757" s="53" t="s">
        <v>9801</v>
      </c>
      <c r="C757" s="59" t="s">
        <v>11045</v>
      </c>
      <c r="D757" s="53" t="s">
        <v>11046</v>
      </c>
      <c r="E757" s="53" t="s">
        <v>11047</v>
      </c>
      <c r="F757" s="64" t="s">
        <v>11126</v>
      </c>
      <c r="G757" s="51" t="s">
        <v>11127</v>
      </c>
      <c r="H757" s="53">
        <v>517415</v>
      </c>
      <c r="I757" s="53">
        <v>44</v>
      </c>
      <c r="J757" s="53" t="s">
        <v>10604</v>
      </c>
      <c r="K757" s="88">
        <v>1684.96</v>
      </c>
      <c r="L757" s="88">
        <v>4105.6400000000003</v>
      </c>
      <c r="M757" s="55" t="s">
        <v>9807</v>
      </c>
      <c r="N757" s="72" t="s">
        <v>9765</v>
      </c>
      <c r="O757" s="53" t="s">
        <v>9721</v>
      </c>
      <c r="P757" s="56">
        <v>24179</v>
      </c>
      <c r="Q757" s="57" t="s">
        <v>211</v>
      </c>
      <c r="R757" s="57" t="s">
        <v>11111</v>
      </c>
      <c r="S757" s="57">
        <v>44327</v>
      </c>
      <c r="T757">
        <f t="shared" si="33"/>
        <v>56</v>
      </c>
      <c r="U757" t="str">
        <f t="shared" si="34"/>
        <v>54-58</v>
      </c>
      <c r="V757" t="str">
        <f t="shared" si="35"/>
        <v>até 1.999</v>
      </c>
    </row>
    <row r="758" spans="1:22" ht="15.75" x14ac:dyDescent="0.25">
      <c r="A758" s="58">
        <v>154043</v>
      </c>
      <c r="B758" s="53" t="s">
        <v>9801</v>
      </c>
      <c r="C758" s="59" t="s">
        <v>11045</v>
      </c>
      <c r="D758" s="53" t="s">
        <v>11046</v>
      </c>
      <c r="E758" s="53" t="s">
        <v>11047</v>
      </c>
      <c r="F758" s="64" t="s">
        <v>11128</v>
      </c>
      <c r="G758" s="51" t="s">
        <v>11129</v>
      </c>
      <c r="H758" s="53">
        <v>517415</v>
      </c>
      <c r="I758" s="53">
        <v>44</v>
      </c>
      <c r="J758" s="53" t="s">
        <v>10604</v>
      </c>
      <c r="K758" s="88">
        <v>1684.96</v>
      </c>
      <c r="L758" s="88">
        <v>4105.6400000000003</v>
      </c>
      <c r="M758" s="55" t="s">
        <v>9807</v>
      </c>
      <c r="N758" s="72" t="s">
        <v>9765</v>
      </c>
      <c r="O758" s="53" t="s">
        <v>9721</v>
      </c>
      <c r="P758" s="56">
        <v>30763</v>
      </c>
      <c r="Q758" s="57" t="s">
        <v>211</v>
      </c>
      <c r="R758" s="57" t="s">
        <v>11111</v>
      </c>
      <c r="S758" s="57">
        <v>44328</v>
      </c>
      <c r="T758">
        <f t="shared" si="33"/>
        <v>38</v>
      </c>
      <c r="U758" t="str">
        <f t="shared" si="34"/>
        <v>34-38</v>
      </c>
      <c r="V758" t="str">
        <f t="shared" si="35"/>
        <v>até 1.999</v>
      </c>
    </row>
    <row r="759" spans="1:22" ht="15.75" x14ac:dyDescent="0.25">
      <c r="A759" s="58">
        <v>154043</v>
      </c>
      <c r="B759" s="53" t="s">
        <v>9801</v>
      </c>
      <c r="C759" s="59" t="s">
        <v>11045</v>
      </c>
      <c r="D759" s="53" t="s">
        <v>11046</v>
      </c>
      <c r="E759" s="53" t="s">
        <v>11047</v>
      </c>
      <c r="F759" s="64" t="s">
        <v>11130</v>
      </c>
      <c r="G759" s="51" t="s">
        <v>11131</v>
      </c>
      <c r="H759" s="53">
        <v>517415</v>
      </c>
      <c r="I759" s="53">
        <v>44</v>
      </c>
      <c r="J759" s="53" t="s">
        <v>10604</v>
      </c>
      <c r="K759" s="88">
        <v>1684.96</v>
      </c>
      <c r="L759" s="88">
        <v>4488.17</v>
      </c>
      <c r="M759" s="55" t="s">
        <v>9807</v>
      </c>
      <c r="N759" s="72" t="s">
        <v>9765</v>
      </c>
      <c r="O759" s="53" t="s">
        <v>9722</v>
      </c>
      <c r="P759" s="56">
        <v>35823</v>
      </c>
      <c r="Q759" s="57" t="s">
        <v>211</v>
      </c>
      <c r="R759" s="57" t="s">
        <v>11111</v>
      </c>
      <c r="S759" s="57">
        <v>44327</v>
      </c>
      <c r="T759">
        <f t="shared" si="33"/>
        <v>24</v>
      </c>
      <c r="U759" t="str">
        <f t="shared" si="34"/>
        <v>24-28</v>
      </c>
      <c r="V759" t="str">
        <f t="shared" si="35"/>
        <v>até 1.999</v>
      </c>
    </row>
    <row r="760" spans="1:22" ht="15.75" x14ac:dyDescent="0.25">
      <c r="A760" s="58">
        <v>154043</v>
      </c>
      <c r="B760" s="53" t="s">
        <v>9801</v>
      </c>
      <c r="C760" s="59" t="s">
        <v>11045</v>
      </c>
      <c r="D760" s="53" t="s">
        <v>11046</v>
      </c>
      <c r="E760" s="53" t="s">
        <v>11047</v>
      </c>
      <c r="F760" s="64" t="s">
        <v>11132</v>
      </c>
      <c r="G760" s="51" t="s">
        <v>11133</v>
      </c>
      <c r="H760" s="53">
        <v>517415</v>
      </c>
      <c r="I760" s="53">
        <v>44</v>
      </c>
      <c r="J760" s="53" t="s">
        <v>10604</v>
      </c>
      <c r="K760" s="88">
        <v>1684.96</v>
      </c>
      <c r="L760" s="88">
        <v>4488.17</v>
      </c>
      <c r="M760" s="55" t="s">
        <v>9807</v>
      </c>
      <c r="N760" s="72" t="s">
        <v>9765</v>
      </c>
      <c r="O760" s="53" t="s">
        <v>9722</v>
      </c>
      <c r="P760" s="56">
        <v>27051</v>
      </c>
      <c r="Q760" s="57" t="s">
        <v>211</v>
      </c>
      <c r="R760" s="57" t="s">
        <v>11111</v>
      </c>
      <c r="S760" s="57">
        <v>44328</v>
      </c>
      <c r="T760">
        <f t="shared" si="33"/>
        <v>48</v>
      </c>
      <c r="U760" t="str">
        <f t="shared" si="34"/>
        <v>44-48</v>
      </c>
      <c r="V760" t="str">
        <f t="shared" si="35"/>
        <v>até 1.999</v>
      </c>
    </row>
    <row r="761" spans="1:22" ht="15.75" x14ac:dyDescent="0.25">
      <c r="A761" s="58">
        <v>154043</v>
      </c>
      <c r="B761" s="53" t="s">
        <v>9801</v>
      </c>
      <c r="C761" s="59" t="s">
        <v>11045</v>
      </c>
      <c r="D761" s="53" t="s">
        <v>11046</v>
      </c>
      <c r="E761" s="53" t="s">
        <v>11047</v>
      </c>
      <c r="F761" s="64" t="s">
        <v>11134</v>
      </c>
      <c r="G761" s="51" t="s">
        <v>11135</v>
      </c>
      <c r="H761" s="53">
        <v>422105</v>
      </c>
      <c r="I761" s="53">
        <v>44</v>
      </c>
      <c r="J761" s="53" t="s">
        <v>10604</v>
      </c>
      <c r="K761" s="88">
        <v>1679.49</v>
      </c>
      <c r="L761" s="88">
        <v>4000.92</v>
      </c>
      <c r="M761" s="55" t="s">
        <v>9807</v>
      </c>
      <c r="N761" s="72" t="s">
        <v>9765</v>
      </c>
      <c r="O761" s="53" t="s">
        <v>9721</v>
      </c>
      <c r="P761" s="56">
        <v>32720</v>
      </c>
      <c r="Q761" s="57" t="s">
        <v>211</v>
      </c>
      <c r="R761" s="57" t="s">
        <v>10985</v>
      </c>
      <c r="S761" s="57">
        <v>44327</v>
      </c>
      <c r="T761">
        <f t="shared" si="33"/>
        <v>33</v>
      </c>
      <c r="U761" t="str">
        <f t="shared" si="34"/>
        <v>29-33</v>
      </c>
      <c r="V761" t="str">
        <f t="shared" si="35"/>
        <v>até 1.999</v>
      </c>
    </row>
    <row r="762" spans="1:22" ht="15.75" x14ac:dyDescent="0.25">
      <c r="A762" s="58">
        <v>154043</v>
      </c>
      <c r="B762" s="53" t="s">
        <v>9801</v>
      </c>
      <c r="C762" s="59" t="s">
        <v>11045</v>
      </c>
      <c r="D762" s="53" t="s">
        <v>11046</v>
      </c>
      <c r="E762" s="53" t="s">
        <v>11047</v>
      </c>
      <c r="F762" s="64" t="s">
        <v>11136</v>
      </c>
      <c r="G762" s="51" t="s">
        <v>11137</v>
      </c>
      <c r="H762" s="53">
        <v>422105</v>
      </c>
      <c r="I762" s="53">
        <v>44</v>
      </c>
      <c r="J762" s="53" t="s">
        <v>10604</v>
      </c>
      <c r="K762" s="88">
        <v>1679.49</v>
      </c>
      <c r="L762" s="88">
        <v>4000.92</v>
      </c>
      <c r="M762" s="55" t="s">
        <v>9807</v>
      </c>
      <c r="N762" s="72" t="s">
        <v>9765</v>
      </c>
      <c r="O762" s="53" t="s">
        <v>9722</v>
      </c>
      <c r="P762" s="56">
        <v>35285</v>
      </c>
      <c r="Q762" s="57" t="s">
        <v>211</v>
      </c>
      <c r="R762" s="57" t="s">
        <v>10985</v>
      </c>
      <c r="S762" s="57">
        <v>44327</v>
      </c>
      <c r="T762">
        <f t="shared" si="33"/>
        <v>26</v>
      </c>
      <c r="U762" t="str">
        <f t="shared" si="34"/>
        <v>24-28</v>
      </c>
      <c r="V762" t="str">
        <f t="shared" si="35"/>
        <v>até 1.999</v>
      </c>
    </row>
    <row r="763" spans="1:22" ht="15.75" x14ac:dyDescent="0.25">
      <c r="A763" s="58">
        <v>154043</v>
      </c>
      <c r="B763" s="53" t="s">
        <v>9801</v>
      </c>
      <c r="C763" s="59" t="s">
        <v>11045</v>
      </c>
      <c r="D763" s="53" t="s">
        <v>11046</v>
      </c>
      <c r="E763" s="53" t="s">
        <v>11047</v>
      </c>
      <c r="F763" s="64" t="s">
        <v>11138</v>
      </c>
      <c r="G763" s="51" t="s">
        <v>11139</v>
      </c>
      <c r="H763" s="53">
        <v>422105</v>
      </c>
      <c r="I763" s="53">
        <v>44</v>
      </c>
      <c r="J763" s="53" t="s">
        <v>10604</v>
      </c>
      <c r="K763" s="88">
        <v>1679.49</v>
      </c>
      <c r="L763" s="88">
        <v>4000.92</v>
      </c>
      <c r="M763" s="55" t="s">
        <v>9807</v>
      </c>
      <c r="N763" s="72" t="s">
        <v>9766</v>
      </c>
      <c r="O763" s="53" t="s">
        <v>9721</v>
      </c>
      <c r="P763" s="56">
        <v>33023</v>
      </c>
      <c r="Q763" s="73" t="s">
        <v>225</v>
      </c>
      <c r="R763" s="57" t="s">
        <v>10985</v>
      </c>
      <c r="S763" s="57">
        <v>44327</v>
      </c>
      <c r="T763">
        <f t="shared" si="33"/>
        <v>32</v>
      </c>
      <c r="U763" t="str">
        <f t="shared" si="34"/>
        <v>29-33</v>
      </c>
      <c r="V763" t="str">
        <f t="shared" si="35"/>
        <v>até 1.999</v>
      </c>
    </row>
    <row r="764" spans="1:22" ht="15.75" x14ac:dyDescent="0.25">
      <c r="A764" s="58">
        <v>154043</v>
      </c>
      <c r="B764" s="53" t="s">
        <v>9801</v>
      </c>
      <c r="C764" s="59" t="s">
        <v>11045</v>
      </c>
      <c r="D764" s="53" t="s">
        <v>11046</v>
      </c>
      <c r="E764" s="53" t="s">
        <v>11047</v>
      </c>
      <c r="F764" s="64" t="s">
        <v>11140</v>
      </c>
      <c r="G764" s="51" t="s">
        <v>11141</v>
      </c>
      <c r="H764" s="53">
        <v>422105</v>
      </c>
      <c r="I764" s="53">
        <v>44</v>
      </c>
      <c r="J764" s="53" t="s">
        <v>10604</v>
      </c>
      <c r="K764" s="88">
        <v>1679.49</v>
      </c>
      <c r="L764" s="88">
        <v>4000.92</v>
      </c>
      <c r="M764" s="55" t="s">
        <v>9807</v>
      </c>
      <c r="N764" s="72" t="s">
        <v>9766</v>
      </c>
      <c r="O764" s="53" t="s">
        <v>9721</v>
      </c>
      <c r="P764" s="56">
        <v>34827</v>
      </c>
      <c r="Q764" s="73" t="s">
        <v>225</v>
      </c>
      <c r="R764" s="57" t="s">
        <v>10985</v>
      </c>
      <c r="S764" s="57">
        <v>44417</v>
      </c>
      <c r="T764">
        <f t="shared" si="33"/>
        <v>27</v>
      </c>
      <c r="U764" t="str">
        <f t="shared" si="34"/>
        <v>24-28</v>
      </c>
      <c r="V764" t="str">
        <f t="shared" si="35"/>
        <v>até 1.999</v>
      </c>
    </row>
    <row r="765" spans="1:22" ht="15.75" x14ac:dyDescent="0.25">
      <c r="A765" s="58">
        <v>154043</v>
      </c>
      <c r="B765" s="53" t="s">
        <v>9801</v>
      </c>
      <c r="C765" s="59" t="s">
        <v>11142</v>
      </c>
      <c r="D765" s="87" t="s">
        <v>11143</v>
      </c>
      <c r="E765" s="53" t="s">
        <v>10112</v>
      </c>
      <c r="F765" s="64" t="s">
        <v>11144</v>
      </c>
      <c r="G765" s="51" t="s">
        <v>11145</v>
      </c>
      <c r="H765" s="53">
        <v>514225</v>
      </c>
      <c r="I765" s="53">
        <v>44</v>
      </c>
      <c r="J765" s="53" t="s">
        <v>11146</v>
      </c>
      <c r="K765" s="88">
        <v>1309.1500000000001</v>
      </c>
      <c r="L765" s="88">
        <v>3859.75</v>
      </c>
      <c r="M765" s="55" t="s">
        <v>10154</v>
      </c>
      <c r="N765" s="72" t="s">
        <v>9765</v>
      </c>
      <c r="O765" s="53" t="s">
        <v>9721</v>
      </c>
      <c r="P765" s="56">
        <v>34280</v>
      </c>
      <c r="Q765" s="57" t="s">
        <v>211</v>
      </c>
      <c r="R765" s="57" t="s">
        <v>8</v>
      </c>
      <c r="S765" s="57">
        <v>44886</v>
      </c>
      <c r="T765">
        <f t="shared" si="33"/>
        <v>29</v>
      </c>
      <c r="U765" t="str">
        <f t="shared" si="34"/>
        <v>29-33</v>
      </c>
      <c r="V765" t="str">
        <f t="shared" si="35"/>
        <v>até 1.999</v>
      </c>
    </row>
    <row r="766" spans="1:22" ht="15.75" x14ac:dyDescent="0.25">
      <c r="A766" s="58">
        <v>154043</v>
      </c>
      <c r="B766" s="53" t="s">
        <v>9801</v>
      </c>
      <c r="C766" s="59" t="s">
        <v>11142</v>
      </c>
      <c r="D766" s="87" t="s">
        <v>11143</v>
      </c>
      <c r="E766" s="53" t="s">
        <v>10112</v>
      </c>
      <c r="F766" s="64" t="s">
        <v>11147</v>
      </c>
      <c r="G766" s="51" t="s">
        <v>11148</v>
      </c>
      <c r="H766" s="53">
        <v>514225</v>
      </c>
      <c r="I766" s="53">
        <v>44</v>
      </c>
      <c r="J766" s="53" t="s">
        <v>11146</v>
      </c>
      <c r="K766" s="88">
        <v>1309.1500000000001</v>
      </c>
      <c r="L766" s="88">
        <v>3859.75</v>
      </c>
      <c r="M766" s="55" t="s">
        <v>10154</v>
      </c>
      <c r="N766" s="72" t="s">
        <v>9765</v>
      </c>
      <c r="O766" s="53" t="s">
        <v>9721</v>
      </c>
      <c r="P766" s="56">
        <v>30100</v>
      </c>
      <c r="Q766" s="57" t="s">
        <v>211</v>
      </c>
      <c r="R766" s="57" t="s">
        <v>8</v>
      </c>
      <c r="S766" s="57">
        <v>44664</v>
      </c>
      <c r="T766">
        <f t="shared" si="33"/>
        <v>40</v>
      </c>
      <c r="U766" t="str">
        <f t="shared" si="34"/>
        <v>39-43</v>
      </c>
      <c r="V766" t="str">
        <f t="shared" si="35"/>
        <v>até 1.999</v>
      </c>
    </row>
    <row r="767" spans="1:22" ht="15.75" x14ac:dyDescent="0.25">
      <c r="A767" s="58">
        <v>154043</v>
      </c>
      <c r="B767" s="53" t="s">
        <v>9801</v>
      </c>
      <c r="C767" s="59" t="s">
        <v>11142</v>
      </c>
      <c r="D767" s="87" t="s">
        <v>11143</v>
      </c>
      <c r="E767" s="53" t="s">
        <v>10112</v>
      </c>
      <c r="F767" s="64" t="s">
        <v>11149</v>
      </c>
      <c r="G767" s="51" t="s">
        <v>11150</v>
      </c>
      <c r="H767" s="53">
        <v>514225</v>
      </c>
      <c r="I767" s="53">
        <v>44</v>
      </c>
      <c r="J767" s="53" t="s">
        <v>11146</v>
      </c>
      <c r="K767" s="88">
        <v>1309.1500000000001</v>
      </c>
      <c r="L767" s="88">
        <v>6326.31</v>
      </c>
      <c r="M767" s="55" t="s">
        <v>10154</v>
      </c>
      <c r="N767" s="72" t="s">
        <v>11693</v>
      </c>
      <c r="O767" s="53" t="s">
        <v>9721</v>
      </c>
      <c r="P767" s="56">
        <v>30712</v>
      </c>
      <c r="Q767" s="57" t="s">
        <v>211</v>
      </c>
      <c r="R767" s="57" t="s">
        <v>8</v>
      </c>
      <c r="S767" s="57">
        <v>43840</v>
      </c>
      <c r="T767">
        <f t="shared" si="33"/>
        <v>38</v>
      </c>
      <c r="U767" t="str">
        <f t="shared" si="34"/>
        <v>34-38</v>
      </c>
      <c r="V767" t="str">
        <f t="shared" si="35"/>
        <v>até 1.999</v>
      </c>
    </row>
    <row r="768" spans="1:22" ht="15.75" x14ac:dyDescent="0.25">
      <c r="A768" s="58">
        <v>154043</v>
      </c>
      <c r="B768" s="53" t="s">
        <v>9801</v>
      </c>
      <c r="C768" s="59" t="s">
        <v>11142</v>
      </c>
      <c r="D768" s="87" t="s">
        <v>11143</v>
      </c>
      <c r="E768" s="53" t="s">
        <v>10112</v>
      </c>
      <c r="F768" s="64" t="s">
        <v>11151</v>
      </c>
      <c r="G768" s="51" t="s">
        <v>11152</v>
      </c>
      <c r="H768" s="53">
        <v>514225</v>
      </c>
      <c r="I768" s="53">
        <v>44</v>
      </c>
      <c r="J768" s="53" t="s">
        <v>11146</v>
      </c>
      <c r="K768" s="88">
        <v>1309.1500000000001</v>
      </c>
      <c r="L768" s="88">
        <v>5156.38</v>
      </c>
      <c r="M768" s="55" t="s">
        <v>10154</v>
      </c>
      <c r="N768" s="72" t="s">
        <v>11693</v>
      </c>
      <c r="O768" s="53" t="s">
        <v>9721</v>
      </c>
      <c r="P768" s="56">
        <v>24354</v>
      </c>
      <c r="Q768" s="57" t="s">
        <v>211</v>
      </c>
      <c r="R768" s="57" t="s">
        <v>8</v>
      </c>
      <c r="S768" s="57">
        <v>43375</v>
      </c>
      <c r="T768">
        <f t="shared" si="33"/>
        <v>56</v>
      </c>
      <c r="U768" t="str">
        <f t="shared" si="34"/>
        <v>54-58</v>
      </c>
      <c r="V768" t="str">
        <f t="shared" si="35"/>
        <v>até 1.999</v>
      </c>
    </row>
    <row r="769" spans="1:22" ht="15.75" x14ac:dyDescent="0.25">
      <c r="A769" s="58">
        <v>154043</v>
      </c>
      <c r="B769" s="53" t="s">
        <v>9801</v>
      </c>
      <c r="C769" s="59" t="s">
        <v>11142</v>
      </c>
      <c r="D769" s="87" t="s">
        <v>11143</v>
      </c>
      <c r="E769" s="53" t="s">
        <v>10112</v>
      </c>
      <c r="F769" s="64" t="s">
        <v>11153</v>
      </c>
      <c r="G769" s="51" t="s">
        <v>11154</v>
      </c>
      <c r="H769" s="53">
        <v>514225</v>
      </c>
      <c r="I769" s="53">
        <v>44</v>
      </c>
      <c r="J769" s="53" t="s">
        <v>11146</v>
      </c>
      <c r="K769" s="88">
        <v>1309.1500000000001</v>
      </c>
      <c r="L769" s="88">
        <v>6326.31</v>
      </c>
      <c r="M769" s="55" t="s">
        <v>10154</v>
      </c>
      <c r="N769" s="72" t="s">
        <v>11693</v>
      </c>
      <c r="O769" s="53" t="s">
        <v>9721</v>
      </c>
      <c r="P769" s="56">
        <v>26499</v>
      </c>
      <c r="Q769" s="57" t="s">
        <v>211</v>
      </c>
      <c r="R769" s="57" t="s">
        <v>8</v>
      </c>
      <c r="S769" s="57">
        <v>43845</v>
      </c>
      <c r="T769">
        <f t="shared" si="33"/>
        <v>50</v>
      </c>
      <c r="U769" t="str">
        <f t="shared" si="34"/>
        <v>49-53</v>
      </c>
      <c r="V769" t="str">
        <f t="shared" si="35"/>
        <v>até 1.999</v>
      </c>
    </row>
    <row r="770" spans="1:22" ht="15.75" x14ac:dyDescent="0.25">
      <c r="A770" s="58">
        <v>154043</v>
      </c>
      <c r="B770" s="53" t="s">
        <v>9801</v>
      </c>
      <c r="C770" s="59" t="s">
        <v>11142</v>
      </c>
      <c r="D770" s="87" t="s">
        <v>11143</v>
      </c>
      <c r="E770" s="53" t="s">
        <v>10112</v>
      </c>
      <c r="F770" s="64" t="s">
        <v>11155</v>
      </c>
      <c r="G770" s="51" t="s">
        <v>11156</v>
      </c>
      <c r="H770" s="53">
        <v>514225</v>
      </c>
      <c r="I770" s="53">
        <v>44</v>
      </c>
      <c r="J770" s="53" t="s">
        <v>11146</v>
      </c>
      <c r="K770" s="88">
        <v>1309.1500000000001</v>
      </c>
      <c r="L770" s="88">
        <v>3859.75</v>
      </c>
      <c r="M770" s="55" t="s">
        <v>10154</v>
      </c>
      <c r="N770" s="55" t="s">
        <v>9763</v>
      </c>
      <c r="O770" s="53" t="s">
        <v>9721</v>
      </c>
      <c r="P770" s="56">
        <v>34098</v>
      </c>
      <c r="Q770" s="57" t="s">
        <v>211</v>
      </c>
      <c r="R770" s="57" t="s">
        <v>8</v>
      </c>
      <c r="S770" s="57">
        <v>44833</v>
      </c>
      <c r="T770">
        <f t="shared" si="33"/>
        <v>29</v>
      </c>
      <c r="U770" t="str">
        <f t="shared" si="34"/>
        <v>29-33</v>
      </c>
      <c r="V770" t="str">
        <f t="shared" si="35"/>
        <v>até 1.999</v>
      </c>
    </row>
    <row r="771" spans="1:22" ht="15.75" x14ac:dyDescent="0.25">
      <c r="A771" s="58">
        <v>154043</v>
      </c>
      <c r="B771" s="53" t="s">
        <v>9801</v>
      </c>
      <c r="C771" s="59" t="s">
        <v>11142</v>
      </c>
      <c r="D771" s="87" t="s">
        <v>11143</v>
      </c>
      <c r="E771" s="53" t="s">
        <v>10112</v>
      </c>
      <c r="F771" s="64" t="s">
        <v>11157</v>
      </c>
      <c r="G771" s="51" t="s">
        <v>11158</v>
      </c>
      <c r="H771" s="53">
        <v>514225</v>
      </c>
      <c r="I771" s="53">
        <v>44</v>
      </c>
      <c r="J771" s="53" t="s">
        <v>11146</v>
      </c>
      <c r="K771" s="88">
        <v>1309.1500000000001</v>
      </c>
      <c r="L771" s="88">
        <v>6326.31</v>
      </c>
      <c r="M771" s="55" t="s">
        <v>10154</v>
      </c>
      <c r="N771" s="72" t="s">
        <v>11693</v>
      </c>
      <c r="O771" s="53" t="s">
        <v>9721</v>
      </c>
      <c r="P771" s="56">
        <v>23389</v>
      </c>
      <c r="Q771" s="57" t="s">
        <v>335</v>
      </c>
      <c r="R771" s="57" t="s">
        <v>8</v>
      </c>
      <c r="S771" s="57">
        <v>43153</v>
      </c>
      <c r="T771">
        <f t="shared" ref="T771:T834" si="36">(YEAR($X$3))-YEAR(P771)</f>
        <v>58</v>
      </c>
      <c r="U771" t="str">
        <f t="shared" ref="U771:U834" si="37">VLOOKUP(T771,$Z$3:$AA$14,2,1)</f>
        <v>54-58</v>
      </c>
      <c r="V771" t="str">
        <f t="shared" ref="V771:V834" si="38">VLOOKUP(K771,$AB$3:$AC$13,2,1)</f>
        <v>até 1.999</v>
      </c>
    </row>
    <row r="772" spans="1:22" ht="15.75" x14ac:dyDescent="0.25">
      <c r="A772" s="58">
        <v>154043</v>
      </c>
      <c r="B772" s="53" t="s">
        <v>9801</v>
      </c>
      <c r="C772" s="59" t="s">
        <v>11142</v>
      </c>
      <c r="D772" s="87" t="s">
        <v>11143</v>
      </c>
      <c r="E772" s="53" t="s">
        <v>10112</v>
      </c>
      <c r="F772" s="64" t="s">
        <v>11159</v>
      </c>
      <c r="G772" s="51" t="s">
        <v>11160</v>
      </c>
      <c r="H772" s="53">
        <v>514225</v>
      </c>
      <c r="I772" s="53">
        <v>44</v>
      </c>
      <c r="J772" s="53" t="s">
        <v>11146</v>
      </c>
      <c r="K772" s="88">
        <v>1309.1500000000001</v>
      </c>
      <c r="L772" s="88">
        <v>5156.38</v>
      </c>
      <c r="M772" s="55" t="s">
        <v>10154</v>
      </c>
      <c r="N772" s="72" t="s">
        <v>11693</v>
      </c>
      <c r="O772" s="53" t="s">
        <v>9721</v>
      </c>
      <c r="P772" s="56">
        <v>23586</v>
      </c>
      <c r="Q772" s="57" t="s">
        <v>335</v>
      </c>
      <c r="R772" s="57" t="s">
        <v>8</v>
      </c>
      <c r="S772" s="57">
        <v>43153</v>
      </c>
      <c r="T772">
        <f t="shared" si="36"/>
        <v>58</v>
      </c>
      <c r="U772" t="str">
        <f t="shared" si="37"/>
        <v>54-58</v>
      </c>
      <c r="V772" t="str">
        <f t="shared" si="38"/>
        <v>até 1.999</v>
      </c>
    </row>
    <row r="773" spans="1:22" ht="15.75" x14ac:dyDescent="0.25">
      <c r="A773" s="58">
        <v>154043</v>
      </c>
      <c r="B773" s="53" t="s">
        <v>9801</v>
      </c>
      <c r="C773" s="59" t="s">
        <v>11142</v>
      </c>
      <c r="D773" s="87" t="s">
        <v>11143</v>
      </c>
      <c r="E773" s="53" t="s">
        <v>10112</v>
      </c>
      <c r="F773" s="64" t="s">
        <v>11161</v>
      </c>
      <c r="G773" s="51" t="s">
        <v>11162</v>
      </c>
      <c r="H773" s="53">
        <v>514225</v>
      </c>
      <c r="I773" s="53">
        <v>44</v>
      </c>
      <c r="J773" s="53" t="s">
        <v>11146</v>
      </c>
      <c r="K773" s="88">
        <v>1309.1500000000001</v>
      </c>
      <c r="L773" s="88">
        <v>3859.75</v>
      </c>
      <c r="M773" s="55" t="s">
        <v>10154</v>
      </c>
      <c r="N773" s="72" t="s">
        <v>11693</v>
      </c>
      <c r="O773" s="53" t="s">
        <v>9721</v>
      </c>
      <c r="P773" s="56">
        <v>35872</v>
      </c>
      <c r="Q773" s="57" t="s">
        <v>211</v>
      </c>
      <c r="R773" s="57" t="s">
        <v>8</v>
      </c>
      <c r="S773" s="57">
        <v>44810</v>
      </c>
      <c r="T773">
        <f t="shared" si="36"/>
        <v>24</v>
      </c>
      <c r="U773" t="str">
        <f t="shared" si="37"/>
        <v>24-28</v>
      </c>
      <c r="V773" t="str">
        <f t="shared" si="38"/>
        <v>até 1.999</v>
      </c>
    </row>
    <row r="774" spans="1:22" ht="15.75" x14ac:dyDescent="0.25">
      <c r="A774" s="58">
        <v>154043</v>
      </c>
      <c r="B774" s="53" t="s">
        <v>9801</v>
      </c>
      <c r="C774" s="59" t="s">
        <v>11142</v>
      </c>
      <c r="D774" s="87" t="s">
        <v>11143</v>
      </c>
      <c r="E774" s="53" t="s">
        <v>10112</v>
      </c>
      <c r="F774" s="64" t="s">
        <v>11163</v>
      </c>
      <c r="G774" s="51" t="s">
        <v>11164</v>
      </c>
      <c r="H774" s="53">
        <v>411010</v>
      </c>
      <c r="I774" s="53">
        <v>44</v>
      </c>
      <c r="J774" s="53" t="s">
        <v>11146</v>
      </c>
      <c r="K774" s="88">
        <v>1858.15</v>
      </c>
      <c r="L774" s="88">
        <v>5581.23</v>
      </c>
      <c r="M774" s="55" t="s">
        <v>10154</v>
      </c>
      <c r="N774" s="72" t="s">
        <v>11693</v>
      </c>
      <c r="O774" s="53" t="s">
        <v>9721</v>
      </c>
      <c r="P774" s="56">
        <v>27334</v>
      </c>
      <c r="Q774" s="57" t="s">
        <v>211</v>
      </c>
      <c r="R774" s="57" t="s">
        <v>11165</v>
      </c>
      <c r="S774" s="57">
        <v>43153</v>
      </c>
      <c r="T774">
        <f t="shared" si="36"/>
        <v>48</v>
      </c>
      <c r="U774" t="str">
        <f t="shared" si="37"/>
        <v>44-48</v>
      </c>
      <c r="V774" t="str">
        <f t="shared" si="38"/>
        <v>até 1.999</v>
      </c>
    </row>
    <row r="775" spans="1:22" ht="15.75" x14ac:dyDescent="0.25">
      <c r="A775" s="58">
        <v>154043</v>
      </c>
      <c r="B775" s="53" t="s">
        <v>9801</v>
      </c>
      <c r="C775" s="59" t="s">
        <v>11142</v>
      </c>
      <c r="D775" s="87" t="s">
        <v>11143</v>
      </c>
      <c r="E775" s="53" t="s">
        <v>10112</v>
      </c>
      <c r="F775" s="64" t="s">
        <v>11166</v>
      </c>
      <c r="G775" s="51" t="s">
        <v>11167</v>
      </c>
      <c r="H775" s="53">
        <v>514225</v>
      </c>
      <c r="I775" s="53">
        <v>44</v>
      </c>
      <c r="J775" s="53" t="s">
        <v>11146</v>
      </c>
      <c r="K775" s="88">
        <v>1309.1500000000001</v>
      </c>
      <c r="L775" s="88">
        <v>5156.38</v>
      </c>
      <c r="M775" s="55" t="s">
        <v>10154</v>
      </c>
      <c r="N775" s="72" t="s">
        <v>11693</v>
      </c>
      <c r="O775" s="53" t="s">
        <v>9721</v>
      </c>
      <c r="P775" s="56">
        <v>24790</v>
      </c>
      <c r="Q775" s="57" t="s">
        <v>335</v>
      </c>
      <c r="R775" s="57" t="s">
        <v>8</v>
      </c>
      <c r="S775" s="57">
        <v>44391</v>
      </c>
      <c r="T775">
        <f t="shared" si="36"/>
        <v>55</v>
      </c>
      <c r="U775" t="str">
        <f t="shared" si="37"/>
        <v>54-58</v>
      </c>
      <c r="V775" t="str">
        <f t="shared" si="38"/>
        <v>até 1.999</v>
      </c>
    </row>
    <row r="776" spans="1:22" ht="15.75" x14ac:dyDescent="0.25">
      <c r="A776" s="58">
        <v>154043</v>
      </c>
      <c r="B776" s="53" t="s">
        <v>9801</v>
      </c>
      <c r="C776" s="59" t="s">
        <v>11142</v>
      </c>
      <c r="D776" s="87" t="s">
        <v>11143</v>
      </c>
      <c r="E776" s="53" t="s">
        <v>10112</v>
      </c>
      <c r="F776" s="64" t="s">
        <v>11168</v>
      </c>
      <c r="G776" s="51" t="s">
        <v>11169</v>
      </c>
      <c r="H776" s="53">
        <v>514225</v>
      </c>
      <c r="I776" s="53">
        <v>44</v>
      </c>
      <c r="J776" s="53" t="s">
        <v>11146</v>
      </c>
      <c r="K776" s="88">
        <v>1309.1500000000001</v>
      </c>
      <c r="L776" s="88">
        <v>6326.31</v>
      </c>
      <c r="M776" s="55" t="s">
        <v>10154</v>
      </c>
      <c r="N776" s="72" t="s">
        <v>11693</v>
      </c>
      <c r="O776" s="53" t="s">
        <v>9721</v>
      </c>
      <c r="P776" s="56">
        <v>22879</v>
      </c>
      <c r="Q776" s="57" t="s">
        <v>335</v>
      </c>
      <c r="R776" s="57" t="s">
        <v>8</v>
      </c>
      <c r="S776" s="57">
        <v>43153</v>
      </c>
      <c r="T776">
        <f t="shared" si="36"/>
        <v>60</v>
      </c>
      <c r="U776" t="str">
        <f t="shared" si="37"/>
        <v>59-63</v>
      </c>
      <c r="V776" t="str">
        <f t="shared" si="38"/>
        <v>até 1.999</v>
      </c>
    </row>
    <row r="777" spans="1:22" ht="15.75" x14ac:dyDescent="0.25">
      <c r="A777" s="58">
        <v>154043</v>
      </c>
      <c r="B777" s="53" t="s">
        <v>9801</v>
      </c>
      <c r="C777" s="59" t="s">
        <v>11142</v>
      </c>
      <c r="D777" s="87" t="s">
        <v>11143</v>
      </c>
      <c r="E777" s="53" t="s">
        <v>10112</v>
      </c>
      <c r="F777" s="64" t="s">
        <v>11170</v>
      </c>
      <c r="G777" s="51" t="s">
        <v>11171</v>
      </c>
      <c r="H777" s="53">
        <v>514225</v>
      </c>
      <c r="I777" s="53">
        <v>44</v>
      </c>
      <c r="J777" s="53" t="s">
        <v>11146</v>
      </c>
      <c r="K777" s="88">
        <v>1309.1500000000001</v>
      </c>
      <c r="L777" s="88">
        <v>3859.75</v>
      </c>
      <c r="M777" s="55" t="s">
        <v>10154</v>
      </c>
      <c r="N777" s="72" t="s">
        <v>11693</v>
      </c>
      <c r="O777" s="53" t="s">
        <v>9721</v>
      </c>
      <c r="P777" s="56">
        <v>27450</v>
      </c>
      <c r="Q777" s="57" t="s">
        <v>211</v>
      </c>
      <c r="R777" s="57" t="s">
        <v>8</v>
      </c>
      <c r="S777" s="57">
        <v>44326</v>
      </c>
      <c r="T777">
        <f t="shared" si="36"/>
        <v>47</v>
      </c>
      <c r="U777" t="str">
        <f t="shared" si="37"/>
        <v>44-48</v>
      </c>
      <c r="V777" t="str">
        <f t="shared" si="38"/>
        <v>até 1.999</v>
      </c>
    </row>
    <row r="778" spans="1:22" ht="15.75" x14ac:dyDescent="0.25">
      <c r="A778" s="58">
        <v>154043</v>
      </c>
      <c r="B778" s="53" t="s">
        <v>9801</v>
      </c>
      <c r="C778" s="59" t="s">
        <v>11142</v>
      </c>
      <c r="D778" s="87" t="s">
        <v>11143</v>
      </c>
      <c r="E778" s="53" t="s">
        <v>10112</v>
      </c>
      <c r="F778" s="64" t="s">
        <v>11172</v>
      </c>
      <c r="G778" s="51" t="s">
        <v>11173</v>
      </c>
      <c r="H778" s="53">
        <v>514225</v>
      </c>
      <c r="I778" s="53">
        <v>44</v>
      </c>
      <c r="J778" s="53" t="s">
        <v>11146</v>
      </c>
      <c r="K778" s="88">
        <v>1309.1500000000001</v>
      </c>
      <c r="L778" s="88">
        <v>3859.75</v>
      </c>
      <c r="M778" s="55" t="s">
        <v>10154</v>
      </c>
      <c r="N778" s="72" t="s">
        <v>11693</v>
      </c>
      <c r="O778" s="53" t="s">
        <v>9721</v>
      </c>
      <c r="P778" s="56">
        <v>27967</v>
      </c>
      <c r="Q778" s="57" t="s">
        <v>211</v>
      </c>
      <c r="R778" s="57" t="s">
        <v>8</v>
      </c>
      <c r="S778" s="57">
        <v>44853</v>
      </c>
      <c r="T778">
        <f t="shared" si="36"/>
        <v>46</v>
      </c>
      <c r="U778" t="str">
        <f t="shared" si="37"/>
        <v>44-48</v>
      </c>
      <c r="V778" t="str">
        <f t="shared" si="38"/>
        <v>até 1.999</v>
      </c>
    </row>
    <row r="779" spans="1:22" ht="15.75" x14ac:dyDescent="0.25">
      <c r="A779" s="58">
        <v>154043</v>
      </c>
      <c r="B779" s="53" t="s">
        <v>9801</v>
      </c>
      <c r="C779" s="59" t="s">
        <v>11142</v>
      </c>
      <c r="D779" s="87" t="s">
        <v>11143</v>
      </c>
      <c r="E779" s="53" t="s">
        <v>10112</v>
      </c>
      <c r="F779" s="64" t="s">
        <v>11174</v>
      </c>
      <c r="G779" s="51" t="s">
        <v>11175</v>
      </c>
      <c r="H779" s="53">
        <v>514225</v>
      </c>
      <c r="I779" s="53">
        <v>44</v>
      </c>
      <c r="J779" s="53" t="s">
        <v>11146</v>
      </c>
      <c r="K779" s="88">
        <v>1309.1500000000001</v>
      </c>
      <c r="L779" s="88">
        <v>3859.75</v>
      </c>
      <c r="M779" s="55" t="s">
        <v>10154</v>
      </c>
      <c r="N779" s="72" t="s">
        <v>11693</v>
      </c>
      <c r="O779" s="53" t="s">
        <v>9721</v>
      </c>
      <c r="P779" s="56">
        <v>32604</v>
      </c>
      <c r="Q779" s="57" t="s">
        <v>211</v>
      </c>
      <c r="R779" s="57" t="s">
        <v>8</v>
      </c>
      <c r="S779" s="57">
        <v>43845</v>
      </c>
      <c r="T779">
        <f t="shared" si="36"/>
        <v>33</v>
      </c>
      <c r="U779" t="str">
        <f t="shared" si="37"/>
        <v>29-33</v>
      </c>
      <c r="V779" t="str">
        <f t="shared" si="38"/>
        <v>até 1.999</v>
      </c>
    </row>
    <row r="780" spans="1:22" ht="15.75" x14ac:dyDescent="0.25">
      <c r="A780" s="58">
        <v>154043</v>
      </c>
      <c r="B780" s="53" t="s">
        <v>9801</v>
      </c>
      <c r="C780" s="59" t="s">
        <v>11142</v>
      </c>
      <c r="D780" s="87" t="s">
        <v>11143</v>
      </c>
      <c r="E780" s="53" t="s">
        <v>10112</v>
      </c>
      <c r="F780" s="64" t="s">
        <v>11176</v>
      </c>
      <c r="G780" s="51" t="s">
        <v>11177</v>
      </c>
      <c r="H780" s="53">
        <v>514225</v>
      </c>
      <c r="I780" s="53">
        <v>44</v>
      </c>
      <c r="J780" s="53" t="s">
        <v>11146</v>
      </c>
      <c r="K780" s="88">
        <v>1309.1500000000001</v>
      </c>
      <c r="L780" s="88">
        <v>6326.31</v>
      </c>
      <c r="M780" s="55" t="s">
        <v>10154</v>
      </c>
      <c r="N780" s="72" t="s">
        <v>11693</v>
      </c>
      <c r="O780" s="53" t="s">
        <v>9721</v>
      </c>
      <c r="P780" s="56">
        <v>22193</v>
      </c>
      <c r="Q780" s="73" t="s">
        <v>225</v>
      </c>
      <c r="R780" s="57" t="s">
        <v>8</v>
      </c>
      <c r="S780" s="57">
        <v>43153</v>
      </c>
      <c r="T780">
        <f t="shared" si="36"/>
        <v>62</v>
      </c>
      <c r="U780" t="str">
        <f t="shared" si="37"/>
        <v>59-63</v>
      </c>
      <c r="V780" t="str">
        <f t="shared" si="38"/>
        <v>até 1.999</v>
      </c>
    </row>
    <row r="781" spans="1:22" ht="15.75" x14ac:dyDescent="0.25">
      <c r="A781" s="58">
        <v>154043</v>
      </c>
      <c r="B781" s="53" t="s">
        <v>9801</v>
      </c>
      <c r="C781" s="59" t="s">
        <v>11142</v>
      </c>
      <c r="D781" s="87" t="s">
        <v>11143</v>
      </c>
      <c r="E781" s="53" t="s">
        <v>10112</v>
      </c>
      <c r="F781" s="64" t="s">
        <v>11178</v>
      </c>
      <c r="G781" s="51" t="s">
        <v>11179</v>
      </c>
      <c r="H781" s="53">
        <v>514225</v>
      </c>
      <c r="I781" s="53">
        <v>44</v>
      </c>
      <c r="J781" s="53" t="s">
        <v>11146</v>
      </c>
      <c r="K781" s="88">
        <v>1309.1500000000001</v>
      </c>
      <c r="L781" s="88">
        <v>5156.38</v>
      </c>
      <c r="M781" s="55" t="s">
        <v>10154</v>
      </c>
      <c r="N781" s="72" t="s">
        <v>11693</v>
      </c>
      <c r="O781" s="53" t="s">
        <v>9721</v>
      </c>
      <c r="P781" s="56">
        <v>27426</v>
      </c>
      <c r="Q781" s="57" t="s">
        <v>335</v>
      </c>
      <c r="R781" s="57" t="s">
        <v>8</v>
      </c>
      <c r="S781" s="57">
        <v>43153</v>
      </c>
      <c r="T781">
        <f t="shared" si="36"/>
        <v>47</v>
      </c>
      <c r="U781" t="str">
        <f t="shared" si="37"/>
        <v>44-48</v>
      </c>
      <c r="V781" t="str">
        <f t="shared" si="38"/>
        <v>até 1.999</v>
      </c>
    </row>
    <row r="782" spans="1:22" ht="15.75" x14ac:dyDescent="0.25">
      <c r="A782" s="58">
        <v>154043</v>
      </c>
      <c r="B782" s="53" t="s">
        <v>9801</v>
      </c>
      <c r="C782" s="59" t="s">
        <v>11142</v>
      </c>
      <c r="D782" s="87" t="s">
        <v>11143</v>
      </c>
      <c r="E782" s="53" t="s">
        <v>10112</v>
      </c>
      <c r="F782" s="64" t="s">
        <v>11180</v>
      </c>
      <c r="G782" s="51" t="s">
        <v>11181</v>
      </c>
      <c r="H782" s="53">
        <v>514225</v>
      </c>
      <c r="I782" s="53">
        <v>44</v>
      </c>
      <c r="J782" s="53" t="s">
        <v>11146</v>
      </c>
      <c r="K782" s="88">
        <v>1309.1500000000001</v>
      </c>
      <c r="L782" s="88">
        <v>3859.75</v>
      </c>
      <c r="M782" s="55" t="s">
        <v>10154</v>
      </c>
      <c r="N782" s="72" t="s">
        <v>11693</v>
      </c>
      <c r="O782" s="53" t="s">
        <v>9721</v>
      </c>
      <c r="P782" s="56">
        <v>32468</v>
      </c>
      <c r="Q782" s="73" t="s">
        <v>225</v>
      </c>
      <c r="R782" s="57" t="s">
        <v>8</v>
      </c>
      <c r="S782" s="57">
        <v>44498</v>
      </c>
      <c r="T782">
        <f t="shared" si="36"/>
        <v>34</v>
      </c>
      <c r="U782" t="str">
        <f t="shared" si="37"/>
        <v>34-38</v>
      </c>
      <c r="V782" t="str">
        <f t="shared" si="38"/>
        <v>até 1.999</v>
      </c>
    </row>
    <row r="783" spans="1:22" ht="15.75" x14ac:dyDescent="0.25">
      <c r="A783" s="58">
        <v>154043</v>
      </c>
      <c r="B783" s="53" t="s">
        <v>9801</v>
      </c>
      <c r="C783" s="59" t="s">
        <v>11142</v>
      </c>
      <c r="D783" s="87" t="s">
        <v>11143</v>
      </c>
      <c r="E783" s="53" t="s">
        <v>10112</v>
      </c>
      <c r="F783" s="64" t="s">
        <v>11182</v>
      </c>
      <c r="G783" s="51" t="s">
        <v>11183</v>
      </c>
      <c r="H783" s="53">
        <v>514225</v>
      </c>
      <c r="I783" s="53">
        <v>44</v>
      </c>
      <c r="J783" s="53" t="s">
        <v>11146</v>
      </c>
      <c r="K783" s="88">
        <v>1309.1500000000001</v>
      </c>
      <c r="L783" s="88">
        <v>6326.31</v>
      </c>
      <c r="M783" s="55" t="s">
        <v>10154</v>
      </c>
      <c r="N783" s="72" t="s">
        <v>11693</v>
      </c>
      <c r="O783" s="53" t="s">
        <v>9721</v>
      </c>
      <c r="P783" s="56">
        <v>32435</v>
      </c>
      <c r="Q783" s="73" t="s">
        <v>225</v>
      </c>
      <c r="R783" s="57" t="s">
        <v>8</v>
      </c>
      <c r="S783" s="57">
        <v>43263</v>
      </c>
      <c r="T783">
        <f t="shared" si="36"/>
        <v>34</v>
      </c>
      <c r="U783" t="str">
        <f t="shared" si="37"/>
        <v>34-38</v>
      </c>
      <c r="V783" t="str">
        <f t="shared" si="38"/>
        <v>até 1.999</v>
      </c>
    </row>
    <row r="784" spans="1:22" ht="15.75" x14ac:dyDescent="0.25">
      <c r="A784" s="58">
        <v>154043</v>
      </c>
      <c r="B784" s="53" t="s">
        <v>9801</v>
      </c>
      <c r="C784" s="59" t="s">
        <v>11142</v>
      </c>
      <c r="D784" s="87" t="s">
        <v>11143</v>
      </c>
      <c r="E784" s="53" t="s">
        <v>10112</v>
      </c>
      <c r="F784" s="64" t="s">
        <v>11184</v>
      </c>
      <c r="G784" s="51" t="s">
        <v>11185</v>
      </c>
      <c r="H784" s="53">
        <v>514225</v>
      </c>
      <c r="I784" s="53">
        <v>44</v>
      </c>
      <c r="J784" s="53" t="s">
        <v>11146</v>
      </c>
      <c r="K784" s="88">
        <v>1309.1500000000001</v>
      </c>
      <c r="L784" s="88">
        <v>3859.75</v>
      </c>
      <c r="M784" s="55" t="s">
        <v>10154</v>
      </c>
      <c r="N784" s="72" t="s">
        <v>11693</v>
      </c>
      <c r="O784" s="53" t="s">
        <v>9721</v>
      </c>
      <c r="P784" s="56">
        <v>25223</v>
      </c>
      <c r="Q784" s="73" t="s">
        <v>225</v>
      </c>
      <c r="R784" s="57" t="s">
        <v>8</v>
      </c>
      <c r="S784" s="57">
        <v>43153</v>
      </c>
      <c r="T784">
        <f t="shared" si="36"/>
        <v>53</v>
      </c>
      <c r="U784" t="str">
        <f t="shared" si="37"/>
        <v>49-53</v>
      </c>
      <c r="V784" t="str">
        <f t="shared" si="38"/>
        <v>até 1.999</v>
      </c>
    </row>
    <row r="785" spans="1:22" ht="15.75" x14ac:dyDescent="0.25">
      <c r="A785" s="58">
        <v>154043</v>
      </c>
      <c r="B785" s="53" t="s">
        <v>9801</v>
      </c>
      <c r="C785" s="59" t="s">
        <v>11142</v>
      </c>
      <c r="D785" s="87" t="s">
        <v>11143</v>
      </c>
      <c r="E785" s="53" t="s">
        <v>10112</v>
      </c>
      <c r="F785" s="64" t="s">
        <v>11186</v>
      </c>
      <c r="G785" s="51" t="s">
        <v>11187</v>
      </c>
      <c r="H785" s="53">
        <v>514225</v>
      </c>
      <c r="I785" s="53">
        <v>44</v>
      </c>
      <c r="J785" s="53" t="s">
        <v>11146</v>
      </c>
      <c r="K785" s="88">
        <v>1309.1500000000001</v>
      </c>
      <c r="L785" s="88">
        <v>3859.75</v>
      </c>
      <c r="M785" s="55" t="s">
        <v>10154</v>
      </c>
      <c r="N785" s="72" t="s">
        <v>11693</v>
      </c>
      <c r="O785" s="53" t="s">
        <v>9721</v>
      </c>
      <c r="P785" s="56">
        <v>31601</v>
      </c>
      <c r="Q785" s="57" t="s">
        <v>211</v>
      </c>
      <c r="R785" s="57" t="s">
        <v>8</v>
      </c>
      <c r="S785" s="57">
        <v>44256</v>
      </c>
      <c r="T785">
        <f t="shared" si="36"/>
        <v>36</v>
      </c>
      <c r="U785" t="str">
        <f t="shared" si="37"/>
        <v>34-38</v>
      </c>
      <c r="V785" t="str">
        <f t="shared" si="38"/>
        <v>até 1.999</v>
      </c>
    </row>
    <row r="786" spans="1:22" ht="15.75" x14ac:dyDescent="0.25">
      <c r="A786" s="58">
        <v>154043</v>
      </c>
      <c r="B786" s="53" t="s">
        <v>9801</v>
      </c>
      <c r="C786" s="59" t="s">
        <v>11142</v>
      </c>
      <c r="D786" s="87" t="s">
        <v>11143</v>
      </c>
      <c r="E786" s="53" t="s">
        <v>10112</v>
      </c>
      <c r="F786" s="64" t="s">
        <v>11188</v>
      </c>
      <c r="G786" s="51" t="s">
        <v>11189</v>
      </c>
      <c r="H786" s="53">
        <v>514225</v>
      </c>
      <c r="I786" s="53">
        <v>44</v>
      </c>
      <c r="J786" s="53" t="s">
        <v>11146</v>
      </c>
      <c r="K786" s="88">
        <v>1309.1500000000001</v>
      </c>
      <c r="L786" s="88">
        <v>6326.31</v>
      </c>
      <c r="M786" s="55" t="s">
        <v>10154</v>
      </c>
      <c r="N786" s="72" t="s">
        <v>11693</v>
      </c>
      <c r="O786" s="53" t="s">
        <v>9721</v>
      </c>
      <c r="P786" s="56">
        <v>27881</v>
      </c>
      <c r="Q786" s="73" t="s">
        <v>225</v>
      </c>
      <c r="R786" s="57" t="s">
        <v>8</v>
      </c>
      <c r="S786" s="57">
        <v>43153</v>
      </c>
      <c r="T786">
        <f t="shared" si="36"/>
        <v>46</v>
      </c>
      <c r="U786" t="str">
        <f t="shared" si="37"/>
        <v>44-48</v>
      </c>
      <c r="V786" t="str">
        <f t="shared" si="38"/>
        <v>até 1.999</v>
      </c>
    </row>
    <row r="787" spans="1:22" ht="15.75" x14ac:dyDescent="0.25">
      <c r="A787" s="58">
        <v>154043</v>
      </c>
      <c r="B787" s="53" t="s">
        <v>9801</v>
      </c>
      <c r="C787" s="59" t="s">
        <v>11142</v>
      </c>
      <c r="D787" s="87" t="s">
        <v>11143</v>
      </c>
      <c r="E787" s="53" t="s">
        <v>10112</v>
      </c>
      <c r="F787" s="64" t="s">
        <v>11190</v>
      </c>
      <c r="G787" s="51" t="s">
        <v>11191</v>
      </c>
      <c r="H787" s="53">
        <v>514305</v>
      </c>
      <c r="I787" s="53">
        <v>44</v>
      </c>
      <c r="J787" s="53" t="s">
        <v>11146</v>
      </c>
      <c r="K787" s="88">
        <v>1362.27</v>
      </c>
      <c r="L787" s="88">
        <v>3220.21</v>
      </c>
      <c r="M787" s="55" t="s">
        <v>10154</v>
      </c>
      <c r="N787" s="72" t="s">
        <v>11693</v>
      </c>
      <c r="O787" s="53" t="s">
        <v>9722</v>
      </c>
      <c r="P787" s="56">
        <v>32926</v>
      </c>
      <c r="Q787" s="73" t="s">
        <v>225</v>
      </c>
      <c r="R787" s="57" t="s">
        <v>11192</v>
      </c>
      <c r="S787" s="57">
        <v>43542</v>
      </c>
      <c r="T787">
        <f t="shared" si="36"/>
        <v>32</v>
      </c>
      <c r="U787" t="str">
        <f t="shared" si="37"/>
        <v>29-33</v>
      </c>
      <c r="V787" t="str">
        <f t="shared" si="38"/>
        <v>até 1.999</v>
      </c>
    </row>
    <row r="788" spans="1:22" ht="15.75" x14ac:dyDescent="0.25">
      <c r="A788" s="58">
        <v>154043</v>
      </c>
      <c r="B788" s="53" t="s">
        <v>9801</v>
      </c>
      <c r="C788" s="59" t="s">
        <v>11142</v>
      </c>
      <c r="D788" s="87" t="s">
        <v>11143</v>
      </c>
      <c r="E788" s="53" t="s">
        <v>10112</v>
      </c>
      <c r="F788" s="64" t="s">
        <v>11193</v>
      </c>
      <c r="G788" s="51" t="s">
        <v>11194</v>
      </c>
      <c r="H788" s="53">
        <v>514305</v>
      </c>
      <c r="I788" s="53">
        <v>44</v>
      </c>
      <c r="J788" s="53" t="s">
        <v>11146</v>
      </c>
      <c r="K788" s="88">
        <v>1362.27</v>
      </c>
      <c r="L788" s="88">
        <v>3859.75</v>
      </c>
      <c r="M788" s="55" t="s">
        <v>10154</v>
      </c>
      <c r="N788" s="72" t="s">
        <v>11693</v>
      </c>
      <c r="O788" s="53" t="s">
        <v>9721</v>
      </c>
      <c r="P788" s="56">
        <v>27362</v>
      </c>
      <c r="Q788" s="57" t="s">
        <v>335</v>
      </c>
      <c r="R788" s="57" t="s">
        <v>8</v>
      </c>
      <c r="S788" s="57">
        <v>44866</v>
      </c>
      <c r="T788">
        <f t="shared" si="36"/>
        <v>48</v>
      </c>
      <c r="U788" t="str">
        <f t="shared" si="37"/>
        <v>44-48</v>
      </c>
      <c r="V788" t="str">
        <f t="shared" si="38"/>
        <v>até 1.999</v>
      </c>
    </row>
    <row r="789" spans="1:22" ht="15.75" x14ac:dyDescent="0.25">
      <c r="A789" s="58">
        <v>154043</v>
      </c>
      <c r="B789" s="53" t="s">
        <v>9801</v>
      </c>
      <c r="C789" s="59" t="s">
        <v>11142</v>
      </c>
      <c r="D789" s="87" t="s">
        <v>11143</v>
      </c>
      <c r="E789" s="53" t="s">
        <v>10112</v>
      </c>
      <c r="F789" s="64" t="s">
        <v>11195</v>
      </c>
      <c r="G789" s="51" t="s">
        <v>11196</v>
      </c>
      <c r="H789" s="53">
        <v>514225</v>
      </c>
      <c r="I789" s="53">
        <v>44</v>
      </c>
      <c r="J789" s="53" t="s">
        <v>11146</v>
      </c>
      <c r="K789" s="88">
        <v>1309.1500000000001</v>
      </c>
      <c r="L789" s="88">
        <v>3859.75</v>
      </c>
      <c r="M789" s="55" t="s">
        <v>10154</v>
      </c>
      <c r="N789" s="72" t="s">
        <v>11693</v>
      </c>
      <c r="O789" s="53" t="s">
        <v>9721</v>
      </c>
      <c r="P789" s="56">
        <v>32774</v>
      </c>
      <c r="Q789" s="57" t="s">
        <v>211</v>
      </c>
      <c r="R789" s="57" t="s">
        <v>8</v>
      </c>
      <c r="S789" s="57">
        <v>44713</v>
      </c>
      <c r="T789">
        <f t="shared" si="36"/>
        <v>33</v>
      </c>
      <c r="U789" t="str">
        <f t="shared" si="37"/>
        <v>29-33</v>
      </c>
      <c r="V789" t="str">
        <f t="shared" si="38"/>
        <v>até 1.999</v>
      </c>
    </row>
    <row r="790" spans="1:22" ht="15.75" x14ac:dyDescent="0.25">
      <c r="A790" s="58">
        <v>154043</v>
      </c>
      <c r="B790" s="53" t="s">
        <v>9801</v>
      </c>
      <c r="C790" s="59" t="s">
        <v>11197</v>
      </c>
      <c r="D790" s="87">
        <v>14345806000126</v>
      </c>
      <c r="E790" s="53" t="s">
        <v>10112</v>
      </c>
      <c r="F790" s="64">
        <v>3132990132</v>
      </c>
      <c r="G790" s="51" t="s">
        <v>11198</v>
      </c>
      <c r="H790" s="53">
        <v>622010</v>
      </c>
      <c r="I790" s="53">
        <v>44</v>
      </c>
      <c r="J790" s="53" t="s">
        <v>11199</v>
      </c>
      <c r="K790" s="88">
        <v>1750.82</v>
      </c>
      <c r="L790" s="88">
        <v>4712.1400000000003</v>
      </c>
      <c r="M790" s="55" t="s">
        <v>10154</v>
      </c>
      <c r="N790" s="55" t="s">
        <v>9763</v>
      </c>
      <c r="O790" s="53" t="s">
        <v>9722</v>
      </c>
      <c r="P790" s="56">
        <v>32124</v>
      </c>
      <c r="Q790" s="73" t="s">
        <v>225</v>
      </c>
      <c r="R790" s="53" t="s">
        <v>11200</v>
      </c>
      <c r="S790" s="57">
        <v>43437</v>
      </c>
      <c r="T790">
        <f t="shared" si="36"/>
        <v>35</v>
      </c>
      <c r="U790" t="str">
        <f t="shared" si="37"/>
        <v>34-38</v>
      </c>
      <c r="V790" t="str">
        <f t="shared" si="38"/>
        <v>até 1.999</v>
      </c>
    </row>
    <row r="791" spans="1:22" ht="15.75" x14ac:dyDescent="0.25">
      <c r="A791" s="58">
        <v>154043</v>
      </c>
      <c r="B791" s="53" t="s">
        <v>9801</v>
      </c>
      <c r="C791" s="59" t="s">
        <v>11197</v>
      </c>
      <c r="D791" s="87">
        <v>14345806000126</v>
      </c>
      <c r="E791" s="53" t="s">
        <v>10112</v>
      </c>
      <c r="F791" s="64">
        <v>84744081649</v>
      </c>
      <c r="G791" s="51" t="s">
        <v>11201</v>
      </c>
      <c r="H791" s="53">
        <v>622010</v>
      </c>
      <c r="I791" s="53">
        <v>44</v>
      </c>
      <c r="J791" s="53" t="s">
        <v>11199</v>
      </c>
      <c r="K791" s="88">
        <v>1883.15</v>
      </c>
      <c r="L791" s="88">
        <v>4963.57</v>
      </c>
      <c r="M791" s="55" t="s">
        <v>10154</v>
      </c>
      <c r="N791" s="72" t="s">
        <v>11693</v>
      </c>
      <c r="O791" s="53" t="s">
        <v>9722</v>
      </c>
      <c r="P791" s="56">
        <v>20412</v>
      </c>
      <c r="Q791" s="57" t="s">
        <v>335</v>
      </c>
      <c r="R791" s="53" t="s">
        <v>6</v>
      </c>
      <c r="S791" s="57">
        <v>43437</v>
      </c>
      <c r="T791">
        <f t="shared" si="36"/>
        <v>67</v>
      </c>
      <c r="U791" t="str">
        <f t="shared" si="37"/>
        <v>64-68</v>
      </c>
      <c r="V791" t="str">
        <f t="shared" si="38"/>
        <v>até 1.999</v>
      </c>
    </row>
    <row r="792" spans="1:22" ht="15.75" x14ac:dyDescent="0.25">
      <c r="A792" s="58">
        <v>154043</v>
      </c>
      <c r="B792" s="53" t="s">
        <v>9801</v>
      </c>
      <c r="C792" s="59" t="s">
        <v>11197</v>
      </c>
      <c r="D792" s="87">
        <v>14345806000126</v>
      </c>
      <c r="E792" s="53" t="s">
        <v>10112</v>
      </c>
      <c r="F792" s="64">
        <v>27895506897</v>
      </c>
      <c r="G792" s="51" t="s">
        <v>11202</v>
      </c>
      <c r="H792" s="53">
        <v>622010</v>
      </c>
      <c r="I792" s="53">
        <v>44</v>
      </c>
      <c r="J792" s="53" t="s">
        <v>11199</v>
      </c>
      <c r="K792" s="88">
        <v>1883.15</v>
      </c>
      <c r="L792" s="88">
        <v>4963.57</v>
      </c>
      <c r="M792" s="55" t="s">
        <v>10154</v>
      </c>
      <c r="N792" s="72" t="s">
        <v>11693</v>
      </c>
      <c r="O792" s="53" t="s">
        <v>9722</v>
      </c>
      <c r="P792" s="56">
        <v>28481</v>
      </c>
      <c r="Q792" s="57" t="s">
        <v>335</v>
      </c>
      <c r="R792" s="53" t="s">
        <v>6</v>
      </c>
      <c r="S792" s="57">
        <v>43437</v>
      </c>
      <c r="T792">
        <f t="shared" si="36"/>
        <v>45</v>
      </c>
      <c r="U792" t="str">
        <f t="shared" si="37"/>
        <v>44-48</v>
      </c>
      <c r="V792" t="str">
        <f t="shared" si="38"/>
        <v>até 1.999</v>
      </c>
    </row>
    <row r="793" spans="1:22" ht="15.75" x14ac:dyDescent="0.25">
      <c r="A793" s="58">
        <v>154043</v>
      </c>
      <c r="B793" s="53" t="s">
        <v>9801</v>
      </c>
      <c r="C793" s="59" t="s">
        <v>11197</v>
      </c>
      <c r="D793" s="87">
        <v>14345806000126</v>
      </c>
      <c r="E793" s="53" t="s">
        <v>10112</v>
      </c>
      <c r="F793" s="64" t="s">
        <v>11203</v>
      </c>
      <c r="G793" s="51" t="s">
        <v>11204</v>
      </c>
      <c r="H793" s="53">
        <v>622010</v>
      </c>
      <c r="I793" s="53">
        <v>44</v>
      </c>
      <c r="J793" s="53" t="s">
        <v>11199</v>
      </c>
      <c r="K793" s="88">
        <v>1750.82</v>
      </c>
      <c r="L793" s="88">
        <v>4712.1400000000003</v>
      </c>
      <c r="M793" s="55" t="s">
        <v>10154</v>
      </c>
      <c r="N793" s="72" t="s">
        <v>11693</v>
      </c>
      <c r="O793" s="53" t="s">
        <v>9722</v>
      </c>
      <c r="P793" s="56"/>
      <c r="Q793" s="57" t="s">
        <v>211</v>
      </c>
      <c r="R793" s="53" t="s">
        <v>11200</v>
      </c>
      <c r="S793" s="57">
        <v>44797</v>
      </c>
      <c r="V793" t="str">
        <f t="shared" si="38"/>
        <v>até 1.999</v>
      </c>
    </row>
    <row r="794" spans="1:22" ht="15.75" x14ac:dyDescent="0.25">
      <c r="A794" s="58">
        <v>154043</v>
      </c>
      <c r="B794" s="53" t="s">
        <v>9801</v>
      </c>
      <c r="C794" s="59" t="s">
        <v>11197</v>
      </c>
      <c r="D794" s="87">
        <v>14345806000126</v>
      </c>
      <c r="E794" s="53" t="s">
        <v>10112</v>
      </c>
      <c r="F794" s="64" t="s">
        <v>11205</v>
      </c>
      <c r="G794" s="51" t="s">
        <v>11206</v>
      </c>
      <c r="H794" s="53">
        <v>622010</v>
      </c>
      <c r="I794" s="53">
        <v>44</v>
      </c>
      <c r="J794" s="53" t="s">
        <v>11199</v>
      </c>
      <c r="K794" s="88">
        <v>1750.82</v>
      </c>
      <c r="L794" s="88">
        <v>4712.1400000000003</v>
      </c>
      <c r="M794" s="55" t="s">
        <v>10154</v>
      </c>
      <c r="N794" s="72" t="s">
        <v>9765</v>
      </c>
      <c r="O794" s="53" t="s">
        <v>9722</v>
      </c>
      <c r="P794" s="56">
        <v>32233</v>
      </c>
      <c r="Q794" s="57" t="s">
        <v>211</v>
      </c>
      <c r="R794" s="53" t="s">
        <v>11200</v>
      </c>
      <c r="S794" s="57">
        <v>43556</v>
      </c>
      <c r="T794">
        <f t="shared" si="36"/>
        <v>34</v>
      </c>
      <c r="U794" t="str">
        <f t="shared" si="37"/>
        <v>34-38</v>
      </c>
      <c r="V794" t="str">
        <f t="shared" si="38"/>
        <v>até 1.999</v>
      </c>
    </row>
    <row r="795" spans="1:22" ht="15.75" x14ac:dyDescent="0.25">
      <c r="A795" s="58">
        <v>154043</v>
      </c>
      <c r="B795" s="53" t="s">
        <v>9801</v>
      </c>
      <c r="C795" s="59" t="s">
        <v>11197</v>
      </c>
      <c r="D795" s="87">
        <v>14345806000126</v>
      </c>
      <c r="E795" s="53" t="s">
        <v>10112</v>
      </c>
      <c r="F795" s="64" t="s">
        <v>11207</v>
      </c>
      <c r="G795" s="51" t="s">
        <v>11208</v>
      </c>
      <c r="H795" s="53">
        <v>622010</v>
      </c>
      <c r="I795" s="53">
        <v>44</v>
      </c>
      <c r="J795" s="53" t="s">
        <v>11199</v>
      </c>
      <c r="K795" s="88">
        <v>1883.15</v>
      </c>
      <c r="L795" s="88">
        <v>4963.57</v>
      </c>
      <c r="M795" s="55" t="s">
        <v>10154</v>
      </c>
      <c r="N795" s="72" t="s">
        <v>11693</v>
      </c>
      <c r="O795" s="53" t="s">
        <v>9722</v>
      </c>
      <c r="P795" s="56">
        <v>23330</v>
      </c>
      <c r="Q795" s="57" t="s">
        <v>211</v>
      </c>
      <c r="R795" s="53" t="s">
        <v>6</v>
      </c>
      <c r="S795" s="57">
        <v>44410</v>
      </c>
      <c r="T795">
        <f t="shared" si="36"/>
        <v>59</v>
      </c>
      <c r="U795" t="str">
        <f t="shared" si="37"/>
        <v>59-63</v>
      </c>
      <c r="V795" t="str">
        <f t="shared" si="38"/>
        <v>até 1.999</v>
      </c>
    </row>
    <row r="796" spans="1:22" ht="15.75" x14ac:dyDescent="0.25">
      <c r="A796" s="58">
        <v>154043</v>
      </c>
      <c r="B796" s="53" t="s">
        <v>9801</v>
      </c>
      <c r="C796" s="59" t="s">
        <v>11197</v>
      </c>
      <c r="D796" s="87">
        <v>14345806000126</v>
      </c>
      <c r="E796" s="53" t="s">
        <v>10112</v>
      </c>
      <c r="F796" s="64" t="s">
        <v>11209</v>
      </c>
      <c r="G796" s="51" t="s">
        <v>11210</v>
      </c>
      <c r="H796" s="53">
        <v>622010</v>
      </c>
      <c r="I796" s="53">
        <v>44</v>
      </c>
      <c r="J796" s="53" t="s">
        <v>11199</v>
      </c>
      <c r="K796" s="88">
        <v>1610.25</v>
      </c>
      <c r="L796" s="88">
        <v>4384.12</v>
      </c>
      <c r="M796" s="55" t="s">
        <v>10154</v>
      </c>
      <c r="N796" s="72" t="s">
        <v>11693</v>
      </c>
      <c r="O796" s="53" t="s">
        <v>9722</v>
      </c>
      <c r="P796" s="56">
        <v>28946</v>
      </c>
      <c r="Q796" s="57" t="s">
        <v>335</v>
      </c>
      <c r="R796" s="53" t="s">
        <v>11200</v>
      </c>
      <c r="S796" s="57">
        <v>43153</v>
      </c>
      <c r="T796">
        <f t="shared" si="36"/>
        <v>43</v>
      </c>
      <c r="U796" t="str">
        <f t="shared" si="37"/>
        <v>39-43</v>
      </c>
      <c r="V796" t="str">
        <f t="shared" si="38"/>
        <v>até 1.999</v>
      </c>
    </row>
    <row r="797" spans="1:22" ht="15.75" x14ac:dyDescent="0.25">
      <c r="A797" s="58">
        <v>154043</v>
      </c>
      <c r="B797" s="53" t="s">
        <v>9801</v>
      </c>
      <c r="C797" s="59" t="s">
        <v>11197</v>
      </c>
      <c r="D797" s="87">
        <v>14345806000126</v>
      </c>
      <c r="E797" s="53" t="s">
        <v>10112</v>
      </c>
      <c r="F797" s="64">
        <v>9579306664</v>
      </c>
      <c r="G797" s="51" t="s">
        <v>11211</v>
      </c>
      <c r="H797" s="53">
        <v>622010</v>
      </c>
      <c r="I797" s="53">
        <v>44</v>
      </c>
      <c r="J797" s="53" t="s">
        <v>11199</v>
      </c>
      <c r="K797" s="88">
        <v>1750.82</v>
      </c>
      <c r="L797" s="88">
        <v>4712.1400000000003</v>
      </c>
      <c r="M797" s="55" t="s">
        <v>10154</v>
      </c>
      <c r="N797" s="72" t="s">
        <v>9765</v>
      </c>
      <c r="O797" s="53" t="s">
        <v>9722</v>
      </c>
      <c r="P797" s="56">
        <v>33313</v>
      </c>
      <c r="Q797" s="73" t="s">
        <v>225</v>
      </c>
      <c r="R797" s="53" t="s">
        <v>11200</v>
      </c>
      <c r="S797" s="57">
        <v>43437</v>
      </c>
      <c r="T797">
        <f t="shared" si="36"/>
        <v>31</v>
      </c>
      <c r="U797" t="str">
        <f t="shared" si="37"/>
        <v>29-33</v>
      </c>
      <c r="V797" t="str">
        <f t="shared" si="38"/>
        <v>até 1.999</v>
      </c>
    </row>
    <row r="798" spans="1:22" ht="15.75" x14ac:dyDescent="0.25">
      <c r="A798" s="58">
        <v>154043</v>
      </c>
      <c r="B798" s="53" t="s">
        <v>9801</v>
      </c>
      <c r="C798" s="59" t="s">
        <v>11197</v>
      </c>
      <c r="D798" s="87">
        <v>14345806000126</v>
      </c>
      <c r="E798" s="53" t="s">
        <v>10112</v>
      </c>
      <c r="F798" s="64" t="s">
        <v>11212</v>
      </c>
      <c r="G798" s="51" t="s">
        <v>11213</v>
      </c>
      <c r="H798" s="53">
        <v>622010</v>
      </c>
      <c r="I798" s="53">
        <v>44</v>
      </c>
      <c r="J798" s="53" t="s">
        <v>11199</v>
      </c>
      <c r="K798" s="88">
        <v>1750.82</v>
      </c>
      <c r="L798" s="88">
        <v>4712.1400000000003</v>
      </c>
      <c r="M798" s="55" t="s">
        <v>10154</v>
      </c>
      <c r="N798" s="72" t="s">
        <v>9765</v>
      </c>
      <c r="O798" s="53" t="s">
        <v>9722</v>
      </c>
      <c r="P798" s="56">
        <v>33774</v>
      </c>
      <c r="Q798" s="73" t="s">
        <v>225</v>
      </c>
      <c r="R798" s="53" t="s">
        <v>11200</v>
      </c>
      <c r="S798" s="57">
        <v>44697</v>
      </c>
      <c r="T798">
        <f t="shared" si="36"/>
        <v>30</v>
      </c>
      <c r="U798" t="str">
        <f t="shared" si="37"/>
        <v>29-33</v>
      </c>
      <c r="V798" t="str">
        <f t="shared" si="38"/>
        <v>até 1.999</v>
      </c>
    </row>
    <row r="799" spans="1:22" ht="15.75" x14ac:dyDescent="0.25">
      <c r="A799" s="58">
        <v>154043</v>
      </c>
      <c r="B799" s="53" t="s">
        <v>9801</v>
      </c>
      <c r="C799" s="59" t="s">
        <v>11197</v>
      </c>
      <c r="D799" s="87">
        <v>14345806000126</v>
      </c>
      <c r="E799" s="53" t="s">
        <v>10112</v>
      </c>
      <c r="F799" s="64" t="s">
        <v>11214</v>
      </c>
      <c r="G799" s="51" t="s">
        <v>11215</v>
      </c>
      <c r="H799" s="53">
        <v>782510</v>
      </c>
      <c r="I799" s="53">
        <v>44</v>
      </c>
      <c r="J799" s="53" t="s">
        <v>11199</v>
      </c>
      <c r="K799" s="88">
        <v>2125.4699999999998</v>
      </c>
      <c r="L799" s="88">
        <v>5520.73</v>
      </c>
      <c r="M799" s="55" t="s">
        <v>9807</v>
      </c>
      <c r="N799" s="72" t="s">
        <v>9765</v>
      </c>
      <c r="O799" s="53" t="s">
        <v>9722</v>
      </c>
      <c r="P799" s="56">
        <v>24976</v>
      </c>
      <c r="Q799" s="73" t="s">
        <v>225</v>
      </c>
      <c r="R799" s="53" t="s">
        <v>3</v>
      </c>
      <c r="S799" s="57">
        <v>44637</v>
      </c>
      <c r="T799">
        <f t="shared" si="36"/>
        <v>54</v>
      </c>
      <c r="U799" t="str">
        <f t="shared" si="37"/>
        <v>54-58</v>
      </c>
      <c r="V799" t="str">
        <f t="shared" si="38"/>
        <v>2.000 a 3.999</v>
      </c>
    </row>
    <row r="800" spans="1:22" ht="15.75" x14ac:dyDescent="0.25">
      <c r="A800" s="58">
        <v>154043</v>
      </c>
      <c r="B800" s="53" t="s">
        <v>9801</v>
      </c>
      <c r="C800" s="59" t="s">
        <v>11197</v>
      </c>
      <c r="D800" s="87">
        <v>14345806000126</v>
      </c>
      <c r="E800" s="53" t="s">
        <v>10112</v>
      </c>
      <c r="F800" s="64">
        <v>68330561615</v>
      </c>
      <c r="G800" s="51" t="s">
        <v>11216</v>
      </c>
      <c r="H800" s="53">
        <v>622010</v>
      </c>
      <c r="I800" s="53">
        <v>44</v>
      </c>
      <c r="J800" s="53" t="s">
        <v>11199</v>
      </c>
      <c r="K800" s="88">
        <v>1750.82</v>
      </c>
      <c r="L800" s="88">
        <v>4712.1400000000003</v>
      </c>
      <c r="M800" s="55" t="s">
        <v>10154</v>
      </c>
      <c r="N800" s="55" t="s">
        <v>9763</v>
      </c>
      <c r="O800" s="53" t="s">
        <v>9722</v>
      </c>
      <c r="P800" s="56">
        <v>19763</v>
      </c>
      <c r="Q800" s="57" t="s">
        <v>211</v>
      </c>
      <c r="R800" s="53" t="s">
        <v>11200</v>
      </c>
      <c r="S800" s="57">
        <v>43437</v>
      </c>
      <c r="T800">
        <f t="shared" si="36"/>
        <v>68</v>
      </c>
      <c r="U800" t="str">
        <f t="shared" si="37"/>
        <v>64-68</v>
      </c>
      <c r="V800" t="str">
        <f t="shared" si="38"/>
        <v>até 1.999</v>
      </c>
    </row>
    <row r="801" spans="1:22" ht="15.75" x14ac:dyDescent="0.25">
      <c r="A801" s="58">
        <v>154043</v>
      </c>
      <c r="B801" s="53" t="s">
        <v>9801</v>
      </c>
      <c r="C801" s="59" t="s">
        <v>11197</v>
      </c>
      <c r="D801" s="87">
        <v>14345806000126</v>
      </c>
      <c r="E801" s="53" t="s">
        <v>10112</v>
      </c>
      <c r="F801" s="64">
        <v>86734431649</v>
      </c>
      <c r="G801" s="51" t="s">
        <v>11217</v>
      </c>
      <c r="H801" s="53">
        <v>622010</v>
      </c>
      <c r="I801" s="53">
        <v>44</v>
      </c>
      <c r="J801" s="53" t="s">
        <v>11199</v>
      </c>
      <c r="K801" s="88">
        <v>1883.15</v>
      </c>
      <c r="L801" s="88">
        <v>4963.57</v>
      </c>
      <c r="M801" s="55" t="s">
        <v>10154</v>
      </c>
      <c r="N801" s="55" t="s">
        <v>9763</v>
      </c>
      <c r="O801" s="53" t="s">
        <v>9722</v>
      </c>
      <c r="P801" s="56">
        <v>24297</v>
      </c>
      <c r="Q801" s="57" t="s">
        <v>335</v>
      </c>
      <c r="R801" s="53" t="s">
        <v>6</v>
      </c>
      <c r="S801" s="57">
        <v>43437</v>
      </c>
      <c r="T801">
        <f t="shared" si="36"/>
        <v>56</v>
      </c>
      <c r="U801" t="str">
        <f t="shared" si="37"/>
        <v>54-58</v>
      </c>
      <c r="V801" t="str">
        <f t="shared" si="38"/>
        <v>até 1.999</v>
      </c>
    </row>
    <row r="802" spans="1:22" ht="15.75" x14ac:dyDescent="0.25">
      <c r="A802" s="58">
        <v>154043</v>
      </c>
      <c r="B802" s="53" t="s">
        <v>9801</v>
      </c>
      <c r="C802" s="59" t="s">
        <v>11197</v>
      </c>
      <c r="D802" s="87">
        <v>14345806000126</v>
      </c>
      <c r="E802" s="53" t="s">
        <v>10112</v>
      </c>
      <c r="F802" s="64">
        <v>5754707630</v>
      </c>
      <c r="G802" s="51" t="s">
        <v>11218</v>
      </c>
      <c r="H802" s="53">
        <v>622010</v>
      </c>
      <c r="I802" s="53">
        <v>44</v>
      </c>
      <c r="J802" s="53" t="s">
        <v>11199</v>
      </c>
      <c r="K802" s="88">
        <v>1883.15</v>
      </c>
      <c r="L802" s="88">
        <v>4963.57</v>
      </c>
      <c r="M802" s="55" t="s">
        <v>10154</v>
      </c>
      <c r="N802" s="55" t="s">
        <v>9763</v>
      </c>
      <c r="O802" s="53" t="s">
        <v>9722</v>
      </c>
      <c r="P802" s="56">
        <v>21862</v>
      </c>
      <c r="Q802" s="57" t="s">
        <v>211</v>
      </c>
      <c r="R802" s="53" t="s">
        <v>6</v>
      </c>
      <c r="S802" s="57">
        <v>43437</v>
      </c>
      <c r="T802">
        <f t="shared" si="36"/>
        <v>63</v>
      </c>
      <c r="U802" t="str">
        <f t="shared" si="37"/>
        <v>59-63</v>
      </c>
      <c r="V802" t="str">
        <f t="shared" si="38"/>
        <v>até 1.999</v>
      </c>
    </row>
    <row r="803" spans="1:22" ht="15.75" x14ac:dyDescent="0.25">
      <c r="A803" s="58">
        <v>154043</v>
      </c>
      <c r="B803" s="53" t="s">
        <v>9801</v>
      </c>
      <c r="C803" s="59" t="s">
        <v>11197</v>
      </c>
      <c r="D803" s="87">
        <v>14345806000126</v>
      </c>
      <c r="E803" s="53" t="s">
        <v>10112</v>
      </c>
      <c r="F803" s="64">
        <v>93236719672</v>
      </c>
      <c r="G803" s="51" t="s">
        <v>11219</v>
      </c>
      <c r="H803" s="53">
        <v>622010</v>
      </c>
      <c r="I803" s="53">
        <v>44</v>
      </c>
      <c r="J803" s="53" t="s">
        <v>11199</v>
      </c>
      <c r="K803" s="88">
        <v>1732.01</v>
      </c>
      <c r="L803" s="88">
        <v>4655.16</v>
      </c>
      <c r="M803" s="55" t="s">
        <v>10154</v>
      </c>
      <c r="N803" s="55" t="s">
        <v>9763</v>
      </c>
      <c r="O803" s="53" t="s">
        <v>9722</v>
      </c>
      <c r="P803" s="56">
        <v>25773</v>
      </c>
      <c r="Q803" s="57" t="s">
        <v>211</v>
      </c>
      <c r="R803" s="53" t="s">
        <v>6</v>
      </c>
      <c r="S803" s="57">
        <v>43438</v>
      </c>
      <c r="T803">
        <f t="shared" si="36"/>
        <v>52</v>
      </c>
      <c r="U803" t="str">
        <f t="shared" si="37"/>
        <v>49-53</v>
      </c>
      <c r="V803" t="str">
        <f t="shared" si="38"/>
        <v>até 1.999</v>
      </c>
    </row>
    <row r="804" spans="1:22" ht="15.75" x14ac:dyDescent="0.25">
      <c r="A804" s="58">
        <v>154043</v>
      </c>
      <c r="B804" s="53" t="s">
        <v>9801</v>
      </c>
      <c r="C804" s="59" t="s">
        <v>11197</v>
      </c>
      <c r="D804" s="87">
        <v>14345806000126</v>
      </c>
      <c r="E804" s="53" t="s">
        <v>10112</v>
      </c>
      <c r="F804" s="64">
        <v>78490561672</v>
      </c>
      <c r="G804" s="51" t="s">
        <v>11220</v>
      </c>
      <c r="H804" s="53">
        <v>622010</v>
      </c>
      <c r="I804" s="53">
        <v>44</v>
      </c>
      <c r="J804" s="53" t="s">
        <v>11199</v>
      </c>
      <c r="K804" s="88">
        <v>1732.01</v>
      </c>
      <c r="L804" s="88">
        <v>4626.58</v>
      </c>
      <c r="M804" s="55" t="s">
        <v>10154</v>
      </c>
      <c r="N804" s="55" t="s">
        <v>9763</v>
      </c>
      <c r="O804" s="53" t="s">
        <v>9722</v>
      </c>
      <c r="P804" s="56">
        <v>25848</v>
      </c>
      <c r="Q804" s="57" t="s">
        <v>211</v>
      </c>
      <c r="R804" s="53" t="s">
        <v>6</v>
      </c>
      <c r="S804" s="57">
        <v>43437</v>
      </c>
      <c r="T804">
        <f t="shared" si="36"/>
        <v>52</v>
      </c>
      <c r="U804" t="str">
        <f t="shared" si="37"/>
        <v>49-53</v>
      </c>
      <c r="V804" t="str">
        <f t="shared" si="38"/>
        <v>até 1.999</v>
      </c>
    </row>
    <row r="805" spans="1:22" ht="15.75" x14ac:dyDescent="0.25">
      <c r="A805" s="58">
        <v>154043</v>
      </c>
      <c r="B805" s="53" t="s">
        <v>9801</v>
      </c>
      <c r="C805" s="59" t="s">
        <v>11197</v>
      </c>
      <c r="D805" s="87">
        <v>14345806000126</v>
      </c>
      <c r="E805" s="53" t="s">
        <v>10112</v>
      </c>
      <c r="F805" s="64">
        <v>2395281662</v>
      </c>
      <c r="G805" s="51" t="s">
        <v>11221</v>
      </c>
      <c r="H805" s="53">
        <v>622010</v>
      </c>
      <c r="I805" s="53">
        <v>44</v>
      </c>
      <c r="J805" s="53" t="s">
        <v>11199</v>
      </c>
      <c r="K805" s="88">
        <v>1732.01</v>
      </c>
      <c r="L805" s="88">
        <v>4655.16</v>
      </c>
      <c r="M805" s="55" t="s">
        <v>10154</v>
      </c>
      <c r="N805" s="55" t="s">
        <v>9763</v>
      </c>
      <c r="O805" s="53" t="s">
        <v>9722</v>
      </c>
      <c r="P805" s="56">
        <v>24902</v>
      </c>
      <c r="Q805" s="57" t="s">
        <v>211</v>
      </c>
      <c r="R805" s="53" t="s">
        <v>6</v>
      </c>
      <c r="S805" s="57">
        <v>43438</v>
      </c>
      <c r="T805">
        <f t="shared" si="36"/>
        <v>54</v>
      </c>
      <c r="U805" t="str">
        <f t="shared" si="37"/>
        <v>54-58</v>
      </c>
      <c r="V805" t="str">
        <f t="shared" si="38"/>
        <v>até 1.999</v>
      </c>
    </row>
    <row r="806" spans="1:22" ht="15.75" x14ac:dyDescent="0.25">
      <c r="A806" s="58">
        <v>154043</v>
      </c>
      <c r="B806" s="53" t="s">
        <v>9801</v>
      </c>
      <c r="C806" s="59" t="s">
        <v>11197</v>
      </c>
      <c r="D806" s="87">
        <v>14345806000126</v>
      </c>
      <c r="E806" s="53" t="s">
        <v>10112</v>
      </c>
      <c r="F806" s="64" t="s">
        <v>11222</v>
      </c>
      <c r="G806" s="51" t="s">
        <v>11223</v>
      </c>
      <c r="H806" s="53">
        <v>622010</v>
      </c>
      <c r="I806" s="53">
        <v>44</v>
      </c>
      <c r="J806" s="53" t="s">
        <v>11199</v>
      </c>
      <c r="K806" s="88">
        <v>1610.25</v>
      </c>
      <c r="L806" s="88">
        <v>4421.17</v>
      </c>
      <c r="M806" s="55" t="s">
        <v>10154</v>
      </c>
      <c r="N806" s="55" t="s">
        <v>9763</v>
      </c>
      <c r="O806" s="53" t="s">
        <v>9722</v>
      </c>
      <c r="P806" s="56">
        <v>24885</v>
      </c>
      <c r="Q806" s="57" t="s">
        <v>335</v>
      </c>
      <c r="R806" s="53" t="s">
        <v>11200</v>
      </c>
      <c r="S806" s="57">
        <v>44713</v>
      </c>
      <c r="T806">
        <f t="shared" si="36"/>
        <v>54</v>
      </c>
      <c r="U806" t="str">
        <f t="shared" si="37"/>
        <v>54-58</v>
      </c>
      <c r="V806" t="str">
        <f t="shared" si="38"/>
        <v>até 1.999</v>
      </c>
    </row>
    <row r="807" spans="1:22" ht="15.75" x14ac:dyDescent="0.25">
      <c r="A807" s="58">
        <v>154043</v>
      </c>
      <c r="B807" s="53" t="s">
        <v>9801</v>
      </c>
      <c r="C807" s="59" t="s">
        <v>11197</v>
      </c>
      <c r="D807" s="87">
        <v>14345806000126</v>
      </c>
      <c r="E807" s="53" t="s">
        <v>10112</v>
      </c>
      <c r="F807" s="64" t="s">
        <v>11224</v>
      </c>
      <c r="G807" s="51" t="s">
        <v>11225</v>
      </c>
      <c r="H807" s="53">
        <v>622010</v>
      </c>
      <c r="I807" s="53">
        <v>44</v>
      </c>
      <c r="J807" s="53" t="s">
        <v>11199</v>
      </c>
      <c r="K807" s="88">
        <v>1750.82</v>
      </c>
      <c r="L807" s="88">
        <v>4712.1400000000003</v>
      </c>
      <c r="M807" s="55" t="s">
        <v>10154</v>
      </c>
      <c r="N807" s="72" t="s">
        <v>11693</v>
      </c>
      <c r="O807" s="53" t="s">
        <v>9722</v>
      </c>
      <c r="P807" s="56">
        <v>26311</v>
      </c>
      <c r="Q807" s="57" t="s">
        <v>211</v>
      </c>
      <c r="R807" s="53" t="s">
        <v>11200</v>
      </c>
      <c r="S807" s="57">
        <v>44910</v>
      </c>
      <c r="T807">
        <f t="shared" si="36"/>
        <v>50</v>
      </c>
      <c r="U807" t="str">
        <f t="shared" si="37"/>
        <v>49-53</v>
      </c>
      <c r="V807" t="str">
        <f t="shared" si="38"/>
        <v>até 1.999</v>
      </c>
    </row>
    <row r="808" spans="1:22" ht="15.75" x14ac:dyDescent="0.25">
      <c r="A808" s="58">
        <v>154043</v>
      </c>
      <c r="B808" s="53" t="s">
        <v>9801</v>
      </c>
      <c r="C808" s="59" t="s">
        <v>11197</v>
      </c>
      <c r="D808" s="87">
        <v>14345806000126</v>
      </c>
      <c r="E808" s="53" t="s">
        <v>10112</v>
      </c>
      <c r="F808" s="64" t="s">
        <v>11226</v>
      </c>
      <c r="G808" s="51" t="s">
        <v>11227</v>
      </c>
      <c r="H808" s="53">
        <v>411010</v>
      </c>
      <c r="I808" s="53">
        <v>44</v>
      </c>
      <c r="J808" s="53" t="s">
        <v>11199</v>
      </c>
      <c r="K808" s="88">
        <v>2020.21</v>
      </c>
      <c r="L808" s="88">
        <v>5223.99</v>
      </c>
      <c r="M808" s="55" t="s">
        <v>9807</v>
      </c>
      <c r="N808" s="72" t="s">
        <v>9765</v>
      </c>
      <c r="O808" s="53" t="s">
        <v>9722</v>
      </c>
      <c r="P808" s="56">
        <v>33112</v>
      </c>
      <c r="Q808" s="57" t="s">
        <v>211</v>
      </c>
      <c r="R808" s="53" t="s">
        <v>10158</v>
      </c>
      <c r="S808" s="57">
        <v>44652</v>
      </c>
      <c r="T808">
        <f t="shared" si="36"/>
        <v>32</v>
      </c>
      <c r="U808" t="str">
        <f t="shared" si="37"/>
        <v>29-33</v>
      </c>
      <c r="V808" t="str">
        <f t="shared" si="38"/>
        <v>2.000 a 3.999</v>
      </c>
    </row>
    <row r="809" spans="1:22" ht="15.75" x14ac:dyDescent="0.25">
      <c r="A809" s="58">
        <v>154043</v>
      </c>
      <c r="B809" s="53" t="s">
        <v>9801</v>
      </c>
      <c r="C809" s="59" t="s">
        <v>11197</v>
      </c>
      <c r="D809" s="87">
        <v>14345806000126</v>
      </c>
      <c r="E809" s="53" t="s">
        <v>10112</v>
      </c>
      <c r="F809" s="64">
        <v>46849360663</v>
      </c>
      <c r="G809" s="51" t="s">
        <v>11228</v>
      </c>
      <c r="H809" s="53">
        <v>622010</v>
      </c>
      <c r="I809" s="53">
        <v>44</v>
      </c>
      <c r="J809" s="53" t="s">
        <v>11199</v>
      </c>
      <c r="K809" s="88">
        <v>1883.15</v>
      </c>
      <c r="L809" s="88">
        <v>4963.57</v>
      </c>
      <c r="M809" s="55" t="s">
        <v>10154</v>
      </c>
      <c r="N809" s="55" t="s">
        <v>9763</v>
      </c>
      <c r="O809" s="53" t="s">
        <v>9722</v>
      </c>
      <c r="P809" s="56">
        <v>19976</v>
      </c>
      <c r="Q809" s="57" t="s">
        <v>335</v>
      </c>
      <c r="R809" s="53" t="s">
        <v>6</v>
      </c>
      <c r="S809" s="57">
        <v>43437</v>
      </c>
      <c r="T809">
        <f t="shared" si="36"/>
        <v>68</v>
      </c>
      <c r="U809" t="str">
        <f t="shared" si="37"/>
        <v>64-68</v>
      </c>
      <c r="V809" t="str">
        <f t="shared" si="38"/>
        <v>até 1.999</v>
      </c>
    </row>
    <row r="810" spans="1:22" ht="15.75" x14ac:dyDescent="0.25">
      <c r="A810" s="58">
        <v>154043</v>
      </c>
      <c r="B810" s="53" t="s">
        <v>9801</v>
      </c>
      <c r="C810" s="59" t="s">
        <v>11197</v>
      </c>
      <c r="D810" s="87">
        <v>14345806000126</v>
      </c>
      <c r="E810" s="53" t="s">
        <v>10112</v>
      </c>
      <c r="F810" s="64" t="s">
        <v>11229</v>
      </c>
      <c r="G810" s="51" t="s">
        <v>11230</v>
      </c>
      <c r="H810" s="53">
        <v>622010</v>
      </c>
      <c r="I810" s="53">
        <v>44</v>
      </c>
      <c r="J810" s="53" t="s">
        <v>11199</v>
      </c>
      <c r="K810" s="88">
        <v>1750.82</v>
      </c>
      <c r="L810" s="88">
        <v>4712.1400000000003</v>
      </c>
      <c r="M810" s="55" t="s">
        <v>10154</v>
      </c>
      <c r="N810" s="72" t="s">
        <v>11693</v>
      </c>
      <c r="O810" s="53" t="s">
        <v>9722</v>
      </c>
      <c r="P810" s="56">
        <v>25773</v>
      </c>
      <c r="Q810" s="57" t="s">
        <v>211</v>
      </c>
      <c r="R810" s="53" t="s">
        <v>11200</v>
      </c>
      <c r="S810" s="57">
        <v>44244</v>
      </c>
      <c r="T810">
        <f t="shared" si="36"/>
        <v>52</v>
      </c>
      <c r="U810" t="str">
        <f t="shared" si="37"/>
        <v>49-53</v>
      </c>
      <c r="V810" t="str">
        <f t="shared" si="38"/>
        <v>até 1.999</v>
      </c>
    </row>
    <row r="811" spans="1:22" ht="15.75" x14ac:dyDescent="0.25">
      <c r="A811" s="58">
        <v>154043</v>
      </c>
      <c r="B811" s="53" t="s">
        <v>9801</v>
      </c>
      <c r="C811" s="59" t="s">
        <v>11197</v>
      </c>
      <c r="D811" s="87">
        <v>14345806000126</v>
      </c>
      <c r="E811" s="53" t="s">
        <v>10112</v>
      </c>
      <c r="F811" s="64" t="s">
        <v>11231</v>
      </c>
      <c r="G811" s="51" t="s">
        <v>11232</v>
      </c>
      <c r="H811" s="53">
        <v>622010</v>
      </c>
      <c r="I811" s="53">
        <v>44</v>
      </c>
      <c r="J811" s="53" t="s">
        <v>11199</v>
      </c>
      <c r="K811" s="88">
        <v>1750.82</v>
      </c>
      <c r="L811" s="88">
        <v>4712.1400000000003</v>
      </c>
      <c r="M811" s="55" t="s">
        <v>10154</v>
      </c>
      <c r="N811" s="72" t="s">
        <v>11693</v>
      </c>
      <c r="O811" s="53" t="s">
        <v>9722</v>
      </c>
      <c r="P811" s="56">
        <v>32002</v>
      </c>
      <c r="Q811" s="57" t="s">
        <v>211</v>
      </c>
      <c r="R811" s="53" t="s">
        <v>11200</v>
      </c>
      <c r="S811" s="57">
        <v>44852</v>
      </c>
      <c r="T811">
        <f t="shared" si="36"/>
        <v>35</v>
      </c>
      <c r="U811" t="str">
        <f t="shared" si="37"/>
        <v>34-38</v>
      </c>
      <c r="V811" t="str">
        <f t="shared" si="38"/>
        <v>até 1.999</v>
      </c>
    </row>
    <row r="812" spans="1:22" ht="15.75" x14ac:dyDescent="0.25">
      <c r="A812" s="58">
        <v>154043</v>
      </c>
      <c r="B812" s="53" t="s">
        <v>9801</v>
      </c>
      <c r="C812" s="59" t="s">
        <v>11233</v>
      </c>
      <c r="D812" s="87">
        <v>14345806000126</v>
      </c>
      <c r="E812" s="90" t="s">
        <v>10112</v>
      </c>
      <c r="F812" s="64" t="s">
        <v>11234</v>
      </c>
      <c r="G812" s="51" t="s">
        <v>11235</v>
      </c>
      <c r="H812" s="53" t="s">
        <v>11236</v>
      </c>
      <c r="I812" s="53">
        <v>44</v>
      </c>
      <c r="J812" s="53" t="s">
        <v>11237</v>
      </c>
      <c r="K812" s="88">
        <v>2453.66</v>
      </c>
      <c r="L812" s="88">
        <v>5485.23</v>
      </c>
      <c r="M812" s="55" t="s">
        <v>10116</v>
      </c>
      <c r="N812" s="72" t="s">
        <v>11693</v>
      </c>
      <c r="O812" s="53" t="s">
        <v>9722</v>
      </c>
      <c r="P812" s="56">
        <v>23979</v>
      </c>
      <c r="Q812" s="57" t="s">
        <v>211</v>
      </c>
      <c r="R812" s="57" t="s">
        <v>80</v>
      </c>
      <c r="S812" s="57">
        <v>43801</v>
      </c>
      <c r="T812">
        <f t="shared" si="36"/>
        <v>57</v>
      </c>
      <c r="U812" t="str">
        <f t="shared" si="37"/>
        <v>54-58</v>
      </c>
      <c r="V812" t="str">
        <f t="shared" si="38"/>
        <v>2.000 a 3.999</v>
      </c>
    </row>
    <row r="813" spans="1:22" ht="15.75" x14ac:dyDescent="0.25">
      <c r="A813" s="58">
        <v>154043</v>
      </c>
      <c r="B813" s="53" t="s">
        <v>9801</v>
      </c>
      <c r="C813" s="59" t="s">
        <v>11233</v>
      </c>
      <c r="D813" s="87">
        <v>14345806000126</v>
      </c>
      <c r="E813" s="90" t="s">
        <v>10112</v>
      </c>
      <c r="F813" s="64">
        <v>65914287634</v>
      </c>
      <c r="G813" s="51" t="s">
        <v>11238</v>
      </c>
      <c r="H813" s="53" t="s">
        <v>11236</v>
      </c>
      <c r="I813" s="53">
        <v>44</v>
      </c>
      <c r="J813" s="53" t="s">
        <v>11237</v>
      </c>
      <c r="K813" s="88">
        <v>2687.58</v>
      </c>
      <c r="L813" s="88">
        <v>5579.82</v>
      </c>
      <c r="M813" s="55" t="s">
        <v>10116</v>
      </c>
      <c r="N813" s="72" t="s">
        <v>11693</v>
      </c>
      <c r="O813" s="53" t="s">
        <v>9722</v>
      </c>
      <c r="P813" s="56">
        <v>26233</v>
      </c>
      <c r="Q813" s="57" t="s">
        <v>335</v>
      </c>
      <c r="R813" s="57" t="s">
        <v>80</v>
      </c>
      <c r="S813" s="57">
        <v>44136</v>
      </c>
      <c r="T813">
        <f t="shared" si="36"/>
        <v>51</v>
      </c>
      <c r="U813" t="str">
        <f t="shared" si="37"/>
        <v>49-53</v>
      </c>
      <c r="V813" t="str">
        <f t="shared" si="38"/>
        <v>2.000 a 3.999</v>
      </c>
    </row>
    <row r="814" spans="1:22" ht="15.75" x14ac:dyDescent="0.25">
      <c r="A814" s="58">
        <v>154043</v>
      </c>
      <c r="B814" s="53" t="s">
        <v>9801</v>
      </c>
      <c r="C814" s="59" t="s">
        <v>11233</v>
      </c>
      <c r="D814" s="87">
        <v>14345806000126</v>
      </c>
      <c r="E814" s="90" t="s">
        <v>10112</v>
      </c>
      <c r="F814" s="64" t="s">
        <v>11239</v>
      </c>
      <c r="G814" s="51" t="s">
        <v>11240</v>
      </c>
      <c r="H814" s="53" t="s">
        <v>11236</v>
      </c>
      <c r="I814" s="53">
        <v>44</v>
      </c>
      <c r="J814" s="53" t="s">
        <v>11237</v>
      </c>
      <c r="K814" s="88">
        <v>2687.58</v>
      </c>
      <c r="L814" s="88">
        <v>5579.82</v>
      </c>
      <c r="M814" s="55" t="s">
        <v>10116</v>
      </c>
      <c r="N814" s="72" t="s">
        <v>11693</v>
      </c>
      <c r="O814" s="53" t="s">
        <v>9722</v>
      </c>
      <c r="P814" s="56">
        <v>30623</v>
      </c>
      <c r="Q814" s="73" t="s">
        <v>225</v>
      </c>
      <c r="R814" s="57" t="s">
        <v>80</v>
      </c>
      <c r="S814" s="57">
        <v>43593</v>
      </c>
      <c r="T814">
        <f t="shared" si="36"/>
        <v>39</v>
      </c>
      <c r="U814" t="str">
        <f t="shared" si="37"/>
        <v>39-43</v>
      </c>
      <c r="V814" t="str">
        <f t="shared" si="38"/>
        <v>2.000 a 3.999</v>
      </c>
    </row>
    <row r="815" spans="1:22" ht="15.75" x14ac:dyDescent="0.25">
      <c r="A815" s="58">
        <v>154043</v>
      </c>
      <c r="B815" s="53" t="s">
        <v>9801</v>
      </c>
      <c r="C815" s="59" t="s">
        <v>11233</v>
      </c>
      <c r="D815" s="87">
        <v>14345806000126</v>
      </c>
      <c r="E815" s="90" t="s">
        <v>10112</v>
      </c>
      <c r="F815" s="64" t="s">
        <v>11241</v>
      </c>
      <c r="G815" s="51" t="s">
        <v>11242</v>
      </c>
      <c r="H815" s="53" t="s">
        <v>11236</v>
      </c>
      <c r="I815" s="53">
        <v>44</v>
      </c>
      <c r="J815" s="53" t="s">
        <v>11237</v>
      </c>
      <c r="K815" s="88">
        <v>2687.58</v>
      </c>
      <c r="L815" s="88">
        <v>5644.07</v>
      </c>
      <c r="M815" s="55" t="s">
        <v>10116</v>
      </c>
      <c r="N815" s="72" t="s">
        <v>11693</v>
      </c>
      <c r="O815" s="53" t="s">
        <v>9722</v>
      </c>
      <c r="P815" s="56">
        <v>29114</v>
      </c>
      <c r="Q815" s="57" t="s">
        <v>211</v>
      </c>
      <c r="R815" s="57" t="s">
        <v>80</v>
      </c>
      <c r="S815" s="57">
        <v>43236</v>
      </c>
      <c r="T815">
        <f t="shared" si="36"/>
        <v>43</v>
      </c>
      <c r="U815" t="str">
        <f t="shared" si="37"/>
        <v>39-43</v>
      </c>
      <c r="V815" t="str">
        <f t="shared" si="38"/>
        <v>2.000 a 3.999</v>
      </c>
    </row>
    <row r="816" spans="1:22" ht="15.75" x14ac:dyDescent="0.25">
      <c r="A816" s="58">
        <v>154043</v>
      </c>
      <c r="B816" s="53" t="s">
        <v>9801</v>
      </c>
      <c r="C816" s="59" t="s">
        <v>11233</v>
      </c>
      <c r="D816" s="87">
        <v>14345806000126</v>
      </c>
      <c r="E816" s="90" t="s">
        <v>10112</v>
      </c>
      <c r="F816" s="64" t="s">
        <v>11243</v>
      </c>
      <c r="G816" s="51" t="s">
        <v>11244</v>
      </c>
      <c r="H816" s="53" t="s">
        <v>11236</v>
      </c>
      <c r="I816" s="53">
        <v>44</v>
      </c>
      <c r="J816" s="53" t="s">
        <v>11237</v>
      </c>
      <c r="K816" s="88">
        <v>2687.58</v>
      </c>
      <c r="L816" s="88">
        <v>5579.82</v>
      </c>
      <c r="M816" s="55" t="s">
        <v>10116</v>
      </c>
      <c r="N816" s="72" t="s">
        <v>11693</v>
      </c>
      <c r="O816" s="53" t="s">
        <v>9722</v>
      </c>
      <c r="P816" s="56">
        <v>28304</v>
      </c>
      <c r="Q816" s="57" t="s">
        <v>211</v>
      </c>
      <c r="R816" s="57" t="s">
        <v>80</v>
      </c>
      <c r="S816" s="57">
        <v>42067</v>
      </c>
      <c r="T816">
        <f t="shared" si="36"/>
        <v>45</v>
      </c>
      <c r="U816" t="str">
        <f t="shared" si="37"/>
        <v>44-48</v>
      </c>
      <c r="V816" t="str">
        <f t="shared" si="38"/>
        <v>2.000 a 3.999</v>
      </c>
    </row>
    <row r="817" spans="1:22" ht="15.75" x14ac:dyDescent="0.25">
      <c r="A817" s="58">
        <v>154043</v>
      </c>
      <c r="B817" s="53" t="s">
        <v>9801</v>
      </c>
      <c r="C817" s="59" t="s">
        <v>11233</v>
      </c>
      <c r="D817" s="87">
        <v>14345806000126</v>
      </c>
      <c r="E817" s="90" t="s">
        <v>10112</v>
      </c>
      <c r="F817" s="64" t="s">
        <v>11245</v>
      </c>
      <c r="G817" s="51" t="s">
        <v>11246</v>
      </c>
      <c r="H817" s="53" t="s">
        <v>11236</v>
      </c>
      <c r="I817" s="53">
        <v>44</v>
      </c>
      <c r="J817" s="53" t="s">
        <v>11237</v>
      </c>
      <c r="K817" s="88">
        <v>2687.58</v>
      </c>
      <c r="L817" s="88">
        <v>5579.82</v>
      </c>
      <c r="M817" s="55" t="s">
        <v>10116</v>
      </c>
      <c r="N817" s="72" t="s">
        <v>11693</v>
      </c>
      <c r="O817" s="53" t="s">
        <v>9721</v>
      </c>
      <c r="P817" s="56">
        <v>28810</v>
      </c>
      <c r="Q817" s="57" t="s">
        <v>211</v>
      </c>
      <c r="R817" s="57" t="s">
        <v>80</v>
      </c>
      <c r="S817" s="57">
        <v>41548</v>
      </c>
      <c r="T817">
        <f t="shared" si="36"/>
        <v>44</v>
      </c>
      <c r="U817" t="str">
        <f t="shared" si="37"/>
        <v>44-48</v>
      </c>
      <c r="V817" t="str">
        <f t="shared" si="38"/>
        <v>2.000 a 3.999</v>
      </c>
    </row>
    <row r="818" spans="1:22" ht="15.75" x14ac:dyDescent="0.25">
      <c r="A818" s="58">
        <v>154043</v>
      </c>
      <c r="B818" s="53" t="s">
        <v>9801</v>
      </c>
      <c r="C818" s="59" t="s">
        <v>11233</v>
      </c>
      <c r="D818" s="87">
        <v>14345806000126</v>
      </c>
      <c r="E818" s="90" t="s">
        <v>10112</v>
      </c>
      <c r="F818" s="64" t="s">
        <v>11247</v>
      </c>
      <c r="G818" s="51" t="s">
        <v>11248</v>
      </c>
      <c r="H818" s="53" t="s">
        <v>11236</v>
      </c>
      <c r="I818" s="53">
        <v>44</v>
      </c>
      <c r="J818" s="53" t="s">
        <v>11237</v>
      </c>
      <c r="K818" s="88">
        <v>2687.58</v>
      </c>
      <c r="L818" s="88">
        <v>5579.82</v>
      </c>
      <c r="M818" s="55" t="s">
        <v>10116</v>
      </c>
      <c r="N818" s="72" t="s">
        <v>11693</v>
      </c>
      <c r="O818" s="53" t="s">
        <v>9722</v>
      </c>
      <c r="P818" s="56">
        <v>24890</v>
      </c>
      <c r="Q818" s="57" t="s">
        <v>211</v>
      </c>
      <c r="R818" s="57" t="s">
        <v>80</v>
      </c>
      <c r="S818" s="57">
        <v>41548</v>
      </c>
      <c r="T818">
        <f t="shared" si="36"/>
        <v>54</v>
      </c>
      <c r="U818" t="str">
        <f t="shared" si="37"/>
        <v>54-58</v>
      </c>
      <c r="V818" t="str">
        <f t="shared" si="38"/>
        <v>2.000 a 3.999</v>
      </c>
    </row>
    <row r="819" spans="1:22" ht="15.75" x14ac:dyDescent="0.25">
      <c r="A819" s="58">
        <v>154043</v>
      </c>
      <c r="B819" s="53" t="s">
        <v>9801</v>
      </c>
      <c r="C819" s="59" t="s">
        <v>11233</v>
      </c>
      <c r="D819" s="87">
        <v>14345806000126</v>
      </c>
      <c r="E819" s="90" t="s">
        <v>10112</v>
      </c>
      <c r="F819" s="64" t="s">
        <v>11249</v>
      </c>
      <c r="G819" s="51" t="s">
        <v>11250</v>
      </c>
      <c r="H819" s="53" t="s">
        <v>11236</v>
      </c>
      <c r="I819" s="53">
        <v>44</v>
      </c>
      <c r="J819" s="53" t="s">
        <v>11237</v>
      </c>
      <c r="K819" s="88">
        <v>2687.58</v>
      </c>
      <c r="L819" s="88">
        <v>5579.82</v>
      </c>
      <c r="M819" s="55" t="s">
        <v>10116</v>
      </c>
      <c r="N819" s="72" t="s">
        <v>11693</v>
      </c>
      <c r="O819" s="53" t="s">
        <v>9722</v>
      </c>
      <c r="P819" s="56">
        <v>23134</v>
      </c>
      <c r="Q819" s="57" t="s">
        <v>211</v>
      </c>
      <c r="R819" s="57" t="s">
        <v>80</v>
      </c>
      <c r="S819" s="57">
        <v>44397</v>
      </c>
      <c r="T819">
        <f t="shared" si="36"/>
        <v>59</v>
      </c>
      <c r="U819" t="str">
        <f t="shared" si="37"/>
        <v>59-63</v>
      </c>
      <c r="V819" t="str">
        <f t="shared" si="38"/>
        <v>2.000 a 3.999</v>
      </c>
    </row>
    <row r="820" spans="1:22" ht="15.75" x14ac:dyDescent="0.25">
      <c r="A820" s="58">
        <v>154043</v>
      </c>
      <c r="B820" s="53" t="s">
        <v>9801</v>
      </c>
      <c r="C820" s="59" t="s">
        <v>11233</v>
      </c>
      <c r="D820" s="87">
        <v>14345806000126</v>
      </c>
      <c r="E820" s="90" t="s">
        <v>10112</v>
      </c>
      <c r="F820" s="64" t="s">
        <v>11251</v>
      </c>
      <c r="G820" s="51" t="s">
        <v>11252</v>
      </c>
      <c r="H820" s="53" t="s">
        <v>11236</v>
      </c>
      <c r="I820" s="53">
        <v>44</v>
      </c>
      <c r="J820" s="53" t="s">
        <v>11237</v>
      </c>
      <c r="K820" s="88">
        <v>2687.58</v>
      </c>
      <c r="L820" s="88">
        <v>5579.82</v>
      </c>
      <c r="M820" s="55" t="s">
        <v>10116</v>
      </c>
      <c r="N820" s="72" t="s">
        <v>11693</v>
      </c>
      <c r="O820" s="53" t="s">
        <v>9722</v>
      </c>
      <c r="P820" s="56">
        <v>24644</v>
      </c>
      <c r="Q820" s="57" t="s">
        <v>211</v>
      </c>
      <c r="R820" s="57" t="s">
        <v>80</v>
      </c>
      <c r="S820" s="57">
        <v>41548</v>
      </c>
      <c r="T820">
        <f t="shared" si="36"/>
        <v>55</v>
      </c>
      <c r="U820" t="str">
        <f t="shared" si="37"/>
        <v>54-58</v>
      </c>
      <c r="V820" t="str">
        <f t="shared" si="38"/>
        <v>2.000 a 3.999</v>
      </c>
    </row>
    <row r="821" spans="1:22" ht="15.75" x14ac:dyDescent="0.25">
      <c r="A821" s="58">
        <v>154043</v>
      </c>
      <c r="B821" s="53" t="s">
        <v>9801</v>
      </c>
      <c r="C821" s="59" t="s">
        <v>11233</v>
      </c>
      <c r="D821" s="87">
        <v>14345806000126</v>
      </c>
      <c r="E821" s="90" t="s">
        <v>10112</v>
      </c>
      <c r="F821" s="64" t="s">
        <v>11253</v>
      </c>
      <c r="G821" s="51" t="s">
        <v>11254</v>
      </c>
      <c r="H821" s="53" t="s">
        <v>11236</v>
      </c>
      <c r="I821" s="53">
        <v>44</v>
      </c>
      <c r="J821" s="53" t="s">
        <v>11237</v>
      </c>
      <c r="K821" s="88">
        <v>2687.58</v>
      </c>
      <c r="L821" s="88">
        <v>5579.82</v>
      </c>
      <c r="M821" s="55" t="s">
        <v>10116</v>
      </c>
      <c r="N821" s="72" t="s">
        <v>11693</v>
      </c>
      <c r="O821" s="53" t="s">
        <v>9722</v>
      </c>
      <c r="P821" s="56">
        <v>22639</v>
      </c>
      <c r="Q821" s="57" t="s">
        <v>211</v>
      </c>
      <c r="R821" s="57" t="s">
        <v>80</v>
      </c>
      <c r="S821" s="57">
        <v>41548</v>
      </c>
      <c r="T821">
        <f t="shared" si="36"/>
        <v>61</v>
      </c>
      <c r="U821" t="str">
        <f t="shared" si="37"/>
        <v>59-63</v>
      </c>
      <c r="V821" t="str">
        <f t="shared" si="38"/>
        <v>2.000 a 3.999</v>
      </c>
    </row>
    <row r="822" spans="1:22" ht="15.75" x14ac:dyDescent="0.25">
      <c r="A822" s="58">
        <v>154043</v>
      </c>
      <c r="B822" s="53" t="s">
        <v>9801</v>
      </c>
      <c r="C822" s="59" t="s">
        <v>11233</v>
      </c>
      <c r="D822" s="87">
        <v>14345806000126</v>
      </c>
      <c r="E822" s="90" t="s">
        <v>10112</v>
      </c>
      <c r="F822" s="64" t="s">
        <v>11255</v>
      </c>
      <c r="G822" s="51" t="s">
        <v>11256</v>
      </c>
      <c r="H822" s="53" t="s">
        <v>11236</v>
      </c>
      <c r="I822" s="53">
        <v>44</v>
      </c>
      <c r="J822" s="53" t="s">
        <v>11237</v>
      </c>
      <c r="K822" s="88">
        <v>2453.66</v>
      </c>
      <c r="L822" s="88">
        <v>5485.23</v>
      </c>
      <c r="M822" s="55" t="s">
        <v>10116</v>
      </c>
      <c r="N822" s="72" t="s">
        <v>11693</v>
      </c>
      <c r="O822" s="53" t="s">
        <v>9722</v>
      </c>
      <c r="P822" s="56">
        <v>23124</v>
      </c>
      <c r="Q822" s="57" t="s">
        <v>211</v>
      </c>
      <c r="R822" s="57" t="s">
        <v>80</v>
      </c>
      <c r="S822" s="57">
        <v>43801</v>
      </c>
      <c r="T822">
        <f t="shared" si="36"/>
        <v>59</v>
      </c>
      <c r="U822" t="str">
        <f t="shared" si="37"/>
        <v>59-63</v>
      </c>
      <c r="V822" t="str">
        <f t="shared" si="38"/>
        <v>2.000 a 3.999</v>
      </c>
    </row>
    <row r="823" spans="1:22" ht="15.75" x14ac:dyDescent="0.25">
      <c r="A823" s="58">
        <v>154043</v>
      </c>
      <c r="B823" s="53" t="s">
        <v>9801</v>
      </c>
      <c r="C823" s="59" t="s">
        <v>11233</v>
      </c>
      <c r="D823" s="87">
        <v>14345806000126</v>
      </c>
      <c r="E823" s="90" t="s">
        <v>10112</v>
      </c>
      <c r="F823" s="64" t="s">
        <v>11257</v>
      </c>
      <c r="G823" s="51" t="s">
        <v>11258</v>
      </c>
      <c r="H823" s="53" t="s">
        <v>11236</v>
      </c>
      <c r="I823" s="53">
        <v>44</v>
      </c>
      <c r="J823" s="53" t="s">
        <v>11237</v>
      </c>
      <c r="K823" s="88">
        <v>2687.58</v>
      </c>
      <c r="L823" s="88">
        <v>5579.82</v>
      </c>
      <c r="M823" s="55" t="s">
        <v>10116</v>
      </c>
      <c r="N823" s="72" t="s">
        <v>11693</v>
      </c>
      <c r="O823" s="53" t="s">
        <v>9722</v>
      </c>
      <c r="P823" s="56">
        <v>22201</v>
      </c>
      <c r="Q823" s="57" t="s">
        <v>211</v>
      </c>
      <c r="R823" s="57" t="s">
        <v>80</v>
      </c>
      <c r="S823" s="57">
        <v>41548</v>
      </c>
      <c r="T823">
        <f t="shared" si="36"/>
        <v>62</v>
      </c>
      <c r="U823" t="str">
        <f t="shared" si="37"/>
        <v>59-63</v>
      </c>
      <c r="V823" t="str">
        <f t="shared" si="38"/>
        <v>2.000 a 3.999</v>
      </c>
    </row>
    <row r="824" spans="1:22" ht="15.75" x14ac:dyDescent="0.25">
      <c r="A824" s="58">
        <v>154043</v>
      </c>
      <c r="B824" s="53" t="s">
        <v>9801</v>
      </c>
      <c r="C824" s="59" t="s">
        <v>11233</v>
      </c>
      <c r="D824" s="87">
        <v>14345806000126</v>
      </c>
      <c r="E824" s="90" t="s">
        <v>10112</v>
      </c>
      <c r="F824" s="64" t="s">
        <v>11259</v>
      </c>
      <c r="G824" s="51" t="s">
        <v>11260</v>
      </c>
      <c r="H824" s="53" t="s">
        <v>11236</v>
      </c>
      <c r="I824" s="92"/>
      <c r="J824" s="53" t="s">
        <v>11237</v>
      </c>
      <c r="K824" s="88">
        <v>2453.66</v>
      </c>
      <c r="L824" s="88">
        <v>5126.8900000000003</v>
      </c>
      <c r="M824" s="55" t="s">
        <v>10116</v>
      </c>
      <c r="N824" s="72" t="s">
        <v>11693</v>
      </c>
      <c r="O824" s="53" t="s">
        <v>9722</v>
      </c>
      <c r="P824" s="56">
        <v>23226</v>
      </c>
      <c r="Q824" s="57" t="s">
        <v>211</v>
      </c>
      <c r="R824" s="57" t="s">
        <v>80</v>
      </c>
      <c r="S824" s="57">
        <v>44743</v>
      </c>
      <c r="T824">
        <f t="shared" si="36"/>
        <v>59</v>
      </c>
      <c r="U824" t="str">
        <f t="shared" si="37"/>
        <v>59-63</v>
      </c>
      <c r="V824" t="str">
        <f t="shared" si="38"/>
        <v>2.000 a 3.999</v>
      </c>
    </row>
    <row r="825" spans="1:22" ht="15.75" x14ac:dyDescent="0.25">
      <c r="A825" s="58">
        <v>154043</v>
      </c>
      <c r="B825" s="53" t="s">
        <v>9801</v>
      </c>
      <c r="C825" s="59" t="s">
        <v>11233</v>
      </c>
      <c r="D825" s="87">
        <v>14345806000126</v>
      </c>
      <c r="E825" s="90" t="s">
        <v>10112</v>
      </c>
      <c r="F825" s="64" t="s">
        <v>11261</v>
      </c>
      <c r="G825" s="51" t="s">
        <v>11262</v>
      </c>
      <c r="H825" s="53" t="s">
        <v>11236</v>
      </c>
      <c r="I825" s="53">
        <v>44</v>
      </c>
      <c r="J825" s="53" t="s">
        <v>11237</v>
      </c>
      <c r="K825" s="88">
        <v>2687.58</v>
      </c>
      <c r="L825" s="88">
        <v>5644.07</v>
      </c>
      <c r="M825" s="55" t="s">
        <v>10116</v>
      </c>
      <c r="N825" s="72" t="s">
        <v>11693</v>
      </c>
      <c r="O825" s="53" t="s">
        <v>9722</v>
      </c>
      <c r="P825" s="56">
        <v>31641</v>
      </c>
      <c r="Q825" s="57" t="s">
        <v>211</v>
      </c>
      <c r="R825" s="57" t="s">
        <v>80</v>
      </c>
      <c r="S825" s="57">
        <v>43647</v>
      </c>
      <c r="T825">
        <f t="shared" si="36"/>
        <v>36</v>
      </c>
      <c r="U825" t="str">
        <f t="shared" si="37"/>
        <v>34-38</v>
      </c>
      <c r="V825" t="str">
        <f t="shared" si="38"/>
        <v>2.000 a 3.999</v>
      </c>
    </row>
    <row r="826" spans="1:22" ht="15.75" x14ac:dyDescent="0.25">
      <c r="A826" s="58">
        <v>154043</v>
      </c>
      <c r="B826" s="53" t="s">
        <v>9801</v>
      </c>
      <c r="C826" s="59" t="s">
        <v>11233</v>
      </c>
      <c r="D826" s="87">
        <v>14345806000126</v>
      </c>
      <c r="E826" s="90" t="s">
        <v>10112</v>
      </c>
      <c r="F826" s="64" t="s">
        <v>11263</v>
      </c>
      <c r="G826" s="51" t="s">
        <v>11264</v>
      </c>
      <c r="H826" s="53" t="s">
        <v>11236</v>
      </c>
      <c r="I826" s="53">
        <v>44</v>
      </c>
      <c r="J826" s="53" t="s">
        <v>11237</v>
      </c>
      <c r="K826" s="88">
        <v>2687.58</v>
      </c>
      <c r="L826" s="88">
        <v>5579.82</v>
      </c>
      <c r="M826" s="55" t="s">
        <v>10116</v>
      </c>
      <c r="N826" s="72" t="s">
        <v>11693</v>
      </c>
      <c r="O826" s="53" t="s">
        <v>9722</v>
      </c>
      <c r="P826" s="56">
        <v>22190</v>
      </c>
      <c r="Q826" s="57" t="s">
        <v>211</v>
      </c>
      <c r="R826" s="57" t="s">
        <v>80</v>
      </c>
      <c r="S826" s="57">
        <v>41548</v>
      </c>
      <c r="T826">
        <f t="shared" si="36"/>
        <v>62</v>
      </c>
      <c r="U826" t="str">
        <f t="shared" si="37"/>
        <v>59-63</v>
      </c>
      <c r="V826" t="str">
        <f t="shared" si="38"/>
        <v>2.000 a 3.999</v>
      </c>
    </row>
    <row r="827" spans="1:22" ht="15.75" x14ac:dyDescent="0.25">
      <c r="A827" s="58">
        <v>154043</v>
      </c>
      <c r="B827" s="53" t="s">
        <v>9801</v>
      </c>
      <c r="C827" s="59" t="s">
        <v>11233</v>
      </c>
      <c r="D827" s="87">
        <v>14345806000126</v>
      </c>
      <c r="E827" s="90" t="s">
        <v>10112</v>
      </c>
      <c r="F827" s="64" t="s">
        <v>11265</v>
      </c>
      <c r="G827" s="51" t="s">
        <v>11266</v>
      </c>
      <c r="H827" s="53" t="s">
        <v>11236</v>
      </c>
      <c r="I827" s="53">
        <v>44</v>
      </c>
      <c r="J827" s="53" t="s">
        <v>11237</v>
      </c>
      <c r="K827" s="88">
        <v>2687.58</v>
      </c>
      <c r="L827" s="88">
        <v>5579.82</v>
      </c>
      <c r="M827" s="55" t="s">
        <v>10116</v>
      </c>
      <c r="N827" s="72" t="s">
        <v>11693</v>
      </c>
      <c r="O827" s="53" t="s">
        <v>9721</v>
      </c>
      <c r="P827" s="56">
        <v>30222</v>
      </c>
      <c r="Q827" s="57" t="s">
        <v>211</v>
      </c>
      <c r="R827" s="57" t="s">
        <v>80</v>
      </c>
      <c r="S827" s="57">
        <v>41831</v>
      </c>
      <c r="T827">
        <f t="shared" si="36"/>
        <v>40</v>
      </c>
      <c r="U827" t="str">
        <f t="shared" si="37"/>
        <v>39-43</v>
      </c>
      <c r="V827" t="str">
        <f t="shared" si="38"/>
        <v>2.000 a 3.999</v>
      </c>
    </row>
    <row r="828" spans="1:22" ht="15.75" x14ac:dyDescent="0.25">
      <c r="A828" s="58">
        <v>154043</v>
      </c>
      <c r="B828" s="53" t="s">
        <v>9801</v>
      </c>
      <c r="C828" s="59" t="s">
        <v>11233</v>
      </c>
      <c r="D828" s="87">
        <v>14345806000126</v>
      </c>
      <c r="E828" s="90" t="s">
        <v>10112</v>
      </c>
      <c r="F828" s="64" t="s">
        <v>11267</v>
      </c>
      <c r="G828" s="51" t="s">
        <v>11268</v>
      </c>
      <c r="H828" s="53" t="s">
        <v>11236</v>
      </c>
      <c r="I828" s="53">
        <v>44</v>
      </c>
      <c r="J828" s="53" t="s">
        <v>11237</v>
      </c>
      <c r="K828" s="88">
        <v>2687.58</v>
      </c>
      <c r="L828" s="88">
        <v>5579.82</v>
      </c>
      <c r="M828" s="55" t="s">
        <v>10116</v>
      </c>
      <c r="N828" s="72" t="s">
        <v>11693</v>
      </c>
      <c r="O828" s="53" t="s">
        <v>9722</v>
      </c>
      <c r="P828" s="56">
        <v>21983</v>
      </c>
      <c r="Q828" s="57" t="s">
        <v>335</v>
      </c>
      <c r="R828" s="57" t="s">
        <v>80</v>
      </c>
      <c r="S828" s="57">
        <v>42937</v>
      </c>
      <c r="T828">
        <f t="shared" si="36"/>
        <v>62</v>
      </c>
      <c r="U828" t="str">
        <f t="shared" si="37"/>
        <v>59-63</v>
      </c>
      <c r="V828" t="str">
        <f t="shared" si="38"/>
        <v>2.000 a 3.999</v>
      </c>
    </row>
    <row r="829" spans="1:22" ht="15.75" x14ac:dyDescent="0.25">
      <c r="A829" s="58">
        <v>154043</v>
      </c>
      <c r="B829" s="53" t="s">
        <v>9801</v>
      </c>
      <c r="C829" s="59" t="s">
        <v>11233</v>
      </c>
      <c r="D829" s="87">
        <v>14345806000126</v>
      </c>
      <c r="E829" s="90" t="s">
        <v>10112</v>
      </c>
      <c r="F829" s="64" t="s">
        <v>11269</v>
      </c>
      <c r="G829" s="51" t="s">
        <v>11270</v>
      </c>
      <c r="H829" s="53" t="s">
        <v>11236</v>
      </c>
      <c r="I829" s="53">
        <v>44</v>
      </c>
      <c r="J829" s="53" t="s">
        <v>11237</v>
      </c>
      <c r="K829" s="88">
        <v>2687.58</v>
      </c>
      <c r="L829" s="88">
        <v>5579.82</v>
      </c>
      <c r="M829" s="55" t="s">
        <v>10116</v>
      </c>
      <c r="N829" s="72" t="s">
        <v>11693</v>
      </c>
      <c r="O829" s="53" t="s">
        <v>9722</v>
      </c>
      <c r="P829" s="56">
        <v>32576</v>
      </c>
      <c r="Q829" s="57" t="s">
        <v>211</v>
      </c>
      <c r="R829" s="57" t="s">
        <v>80</v>
      </c>
      <c r="S829" s="57">
        <v>44866</v>
      </c>
      <c r="T829">
        <f t="shared" si="36"/>
        <v>33</v>
      </c>
      <c r="U829" t="str">
        <f t="shared" si="37"/>
        <v>29-33</v>
      </c>
      <c r="V829" t="str">
        <f t="shared" si="38"/>
        <v>2.000 a 3.999</v>
      </c>
    </row>
    <row r="830" spans="1:22" ht="15.75" x14ac:dyDescent="0.25">
      <c r="A830" s="58">
        <v>154043</v>
      </c>
      <c r="B830" s="53" t="s">
        <v>9801</v>
      </c>
      <c r="C830" s="59" t="s">
        <v>11233</v>
      </c>
      <c r="D830" s="87">
        <v>14345806000126</v>
      </c>
      <c r="E830" s="90" t="s">
        <v>10112</v>
      </c>
      <c r="F830" s="64" t="s">
        <v>11271</v>
      </c>
      <c r="G830" s="51" t="s">
        <v>11272</v>
      </c>
      <c r="H830" s="53" t="s">
        <v>11236</v>
      </c>
      <c r="I830" s="53">
        <v>44</v>
      </c>
      <c r="J830" s="53" t="s">
        <v>11237</v>
      </c>
      <c r="K830" s="88">
        <v>2687.58</v>
      </c>
      <c r="L830" s="88">
        <v>5579.82</v>
      </c>
      <c r="M830" s="55" t="s">
        <v>10116</v>
      </c>
      <c r="N830" s="72" t="s">
        <v>11693</v>
      </c>
      <c r="O830" s="53" t="s">
        <v>9722</v>
      </c>
      <c r="P830" s="56">
        <v>23701</v>
      </c>
      <c r="Q830" s="57" t="s">
        <v>211</v>
      </c>
      <c r="R830" s="57" t="s">
        <v>80</v>
      </c>
      <c r="S830" s="57">
        <v>41548</v>
      </c>
      <c r="T830">
        <f t="shared" si="36"/>
        <v>58</v>
      </c>
      <c r="U830" t="str">
        <f t="shared" si="37"/>
        <v>54-58</v>
      </c>
      <c r="V830" t="str">
        <f t="shared" si="38"/>
        <v>2.000 a 3.999</v>
      </c>
    </row>
    <row r="831" spans="1:22" ht="15.75" x14ac:dyDescent="0.25">
      <c r="A831" s="58">
        <v>154043</v>
      </c>
      <c r="B831" s="53" t="s">
        <v>9801</v>
      </c>
      <c r="C831" s="59" t="s">
        <v>11233</v>
      </c>
      <c r="D831" s="87">
        <v>14345806000126</v>
      </c>
      <c r="E831" s="90" t="s">
        <v>10112</v>
      </c>
      <c r="F831" s="64" t="s">
        <v>11273</v>
      </c>
      <c r="G831" s="51" t="s">
        <v>11274</v>
      </c>
      <c r="H831" s="53" t="s">
        <v>11236</v>
      </c>
      <c r="I831" s="53">
        <v>44</v>
      </c>
      <c r="J831" s="53" t="s">
        <v>11237</v>
      </c>
      <c r="K831" s="88">
        <v>2453.66</v>
      </c>
      <c r="L831" s="88">
        <v>5485.23</v>
      </c>
      <c r="M831" s="55" t="s">
        <v>10116</v>
      </c>
      <c r="N831" s="72" t="s">
        <v>11693</v>
      </c>
      <c r="O831" s="53" t="s">
        <v>9722</v>
      </c>
      <c r="P831" s="56">
        <v>27666</v>
      </c>
      <c r="Q831" s="57" t="s">
        <v>335</v>
      </c>
      <c r="R831" s="57" t="s">
        <v>80</v>
      </c>
      <c r="S831" s="57">
        <v>43801</v>
      </c>
      <c r="T831">
        <f t="shared" si="36"/>
        <v>47</v>
      </c>
      <c r="U831" t="str">
        <f t="shared" si="37"/>
        <v>44-48</v>
      </c>
      <c r="V831" t="str">
        <f t="shared" si="38"/>
        <v>2.000 a 3.999</v>
      </c>
    </row>
    <row r="832" spans="1:22" ht="15.75" x14ac:dyDescent="0.25">
      <c r="A832" s="58">
        <v>154043</v>
      </c>
      <c r="B832" s="53" t="s">
        <v>9801</v>
      </c>
      <c r="C832" s="59" t="s">
        <v>11233</v>
      </c>
      <c r="D832" s="87">
        <v>14345806000126</v>
      </c>
      <c r="E832" s="90" t="s">
        <v>10112</v>
      </c>
      <c r="F832" s="64" t="s">
        <v>11275</v>
      </c>
      <c r="G832" s="51" t="s">
        <v>11276</v>
      </c>
      <c r="H832" s="53" t="s">
        <v>11236</v>
      </c>
      <c r="I832" s="53">
        <v>44</v>
      </c>
      <c r="J832" s="53" t="s">
        <v>11237</v>
      </c>
      <c r="K832" s="88">
        <v>2687.58</v>
      </c>
      <c r="L832" s="88">
        <v>5579.82</v>
      </c>
      <c r="M832" s="55" t="s">
        <v>10116</v>
      </c>
      <c r="N832" s="72" t="s">
        <v>11693</v>
      </c>
      <c r="O832" s="53" t="s">
        <v>9722</v>
      </c>
      <c r="P832" s="56">
        <v>24688</v>
      </c>
      <c r="Q832" s="57" t="s">
        <v>335</v>
      </c>
      <c r="R832" s="57" t="s">
        <v>80</v>
      </c>
      <c r="S832" s="57">
        <v>44830</v>
      </c>
      <c r="T832">
        <f t="shared" si="36"/>
        <v>55</v>
      </c>
      <c r="U832" t="str">
        <f t="shared" si="37"/>
        <v>54-58</v>
      </c>
      <c r="V832" t="str">
        <f t="shared" si="38"/>
        <v>2.000 a 3.999</v>
      </c>
    </row>
    <row r="833" spans="1:22" ht="15.75" x14ac:dyDescent="0.25">
      <c r="A833" s="58">
        <v>154043</v>
      </c>
      <c r="B833" s="53" t="s">
        <v>9801</v>
      </c>
      <c r="C833" s="59" t="s">
        <v>11233</v>
      </c>
      <c r="D833" s="87">
        <v>14345806000126</v>
      </c>
      <c r="E833" s="90" t="s">
        <v>10112</v>
      </c>
      <c r="F833" s="64" t="s">
        <v>11277</v>
      </c>
      <c r="G833" s="51" t="s">
        <v>11278</v>
      </c>
      <c r="H833" s="53" t="s">
        <v>11236</v>
      </c>
      <c r="I833" s="53">
        <v>44</v>
      </c>
      <c r="J833" s="53" t="s">
        <v>11237</v>
      </c>
      <c r="K833" s="88">
        <v>2453.66</v>
      </c>
      <c r="L833" s="88">
        <v>5126.8900000000003</v>
      </c>
      <c r="M833" s="55" t="s">
        <v>10116</v>
      </c>
      <c r="N833" s="72" t="s">
        <v>11693</v>
      </c>
      <c r="O833" s="53" t="s">
        <v>9722</v>
      </c>
      <c r="P833" s="56">
        <v>29855</v>
      </c>
      <c r="Q833" s="57" t="s">
        <v>211</v>
      </c>
      <c r="R833" s="57" t="s">
        <v>80</v>
      </c>
      <c r="S833" s="57">
        <v>44663</v>
      </c>
      <c r="T833">
        <f t="shared" si="36"/>
        <v>41</v>
      </c>
      <c r="U833" t="str">
        <f t="shared" si="37"/>
        <v>39-43</v>
      </c>
      <c r="V833" t="str">
        <f t="shared" si="38"/>
        <v>2.000 a 3.999</v>
      </c>
    </row>
    <row r="834" spans="1:22" ht="15.75" x14ac:dyDescent="0.25">
      <c r="A834" s="58">
        <v>154043</v>
      </c>
      <c r="B834" s="53" t="s">
        <v>9801</v>
      </c>
      <c r="C834" s="59" t="s">
        <v>11233</v>
      </c>
      <c r="D834" s="87">
        <v>14345806000126</v>
      </c>
      <c r="E834" s="90" t="s">
        <v>10112</v>
      </c>
      <c r="F834" s="64" t="s">
        <v>11279</v>
      </c>
      <c r="G834" s="51" t="s">
        <v>11280</v>
      </c>
      <c r="H834" s="53" t="s">
        <v>11236</v>
      </c>
      <c r="I834" s="53">
        <v>44</v>
      </c>
      <c r="J834" s="53" t="s">
        <v>11237</v>
      </c>
      <c r="K834" s="88">
        <v>2687.58</v>
      </c>
      <c r="L834" s="88">
        <v>5579.82</v>
      </c>
      <c r="M834" s="55" t="s">
        <v>10116</v>
      </c>
      <c r="N834" s="72" t="s">
        <v>11693</v>
      </c>
      <c r="O834" s="53" t="s">
        <v>9722</v>
      </c>
      <c r="P834" s="56">
        <v>27447</v>
      </c>
      <c r="Q834" s="57" t="s">
        <v>211</v>
      </c>
      <c r="R834" s="57" t="s">
        <v>80</v>
      </c>
      <c r="S834" s="57">
        <v>41730</v>
      </c>
      <c r="T834">
        <f t="shared" si="36"/>
        <v>47</v>
      </c>
      <c r="U834" t="str">
        <f t="shared" si="37"/>
        <v>44-48</v>
      </c>
      <c r="V834" t="str">
        <f t="shared" si="38"/>
        <v>2.000 a 3.999</v>
      </c>
    </row>
    <row r="835" spans="1:22" ht="15.75" x14ac:dyDescent="0.25">
      <c r="A835" s="58">
        <v>154043</v>
      </c>
      <c r="B835" s="53" t="s">
        <v>9801</v>
      </c>
      <c r="C835" s="59" t="s">
        <v>11233</v>
      </c>
      <c r="D835" s="87">
        <v>14345806000126</v>
      </c>
      <c r="E835" s="90" t="s">
        <v>10112</v>
      </c>
      <c r="F835" s="64" t="s">
        <v>11281</v>
      </c>
      <c r="G835" s="51" t="s">
        <v>11282</v>
      </c>
      <c r="H835" s="53" t="s">
        <v>11236</v>
      </c>
      <c r="I835" s="53">
        <v>44</v>
      </c>
      <c r="J835" s="53" t="s">
        <v>11237</v>
      </c>
      <c r="K835" s="88">
        <v>2453.66</v>
      </c>
      <c r="L835" s="88">
        <v>5485.23</v>
      </c>
      <c r="M835" s="55" t="s">
        <v>10116</v>
      </c>
      <c r="N835" s="72" t="s">
        <v>11693</v>
      </c>
      <c r="O835" s="53" t="s">
        <v>9722</v>
      </c>
      <c r="P835" s="56">
        <v>29126</v>
      </c>
      <c r="Q835" s="57" t="s">
        <v>211</v>
      </c>
      <c r="R835" s="57" t="s">
        <v>80</v>
      </c>
      <c r="S835" s="57">
        <v>43832</v>
      </c>
      <c r="T835">
        <f t="shared" ref="T835:T898" si="39">(YEAR($X$3))-YEAR(P835)</f>
        <v>43</v>
      </c>
      <c r="U835" t="str">
        <f t="shared" ref="U835:U898" si="40">VLOOKUP(T835,$Z$3:$AA$14,2,1)</f>
        <v>39-43</v>
      </c>
      <c r="V835" t="str">
        <f t="shared" ref="V835:V898" si="41">VLOOKUP(K835,$AB$3:$AC$13,2,1)</f>
        <v>2.000 a 3.999</v>
      </c>
    </row>
    <row r="836" spans="1:22" ht="15.75" x14ac:dyDescent="0.25">
      <c r="A836" s="58">
        <v>154043</v>
      </c>
      <c r="B836" s="53" t="s">
        <v>9801</v>
      </c>
      <c r="C836" s="59" t="s">
        <v>11233</v>
      </c>
      <c r="D836" s="87">
        <v>14345806000126</v>
      </c>
      <c r="E836" s="90" t="s">
        <v>10112</v>
      </c>
      <c r="F836" s="64" t="s">
        <v>11283</v>
      </c>
      <c r="G836" s="51" t="s">
        <v>11284</v>
      </c>
      <c r="H836" s="53" t="s">
        <v>11236</v>
      </c>
      <c r="I836" s="53">
        <v>44</v>
      </c>
      <c r="J836" s="53" t="s">
        <v>11237</v>
      </c>
      <c r="K836" s="88">
        <v>2687.58</v>
      </c>
      <c r="L836" s="88">
        <v>5579.82</v>
      </c>
      <c r="M836" s="55" t="s">
        <v>10116</v>
      </c>
      <c r="N836" s="72" t="s">
        <v>11693</v>
      </c>
      <c r="O836" s="53" t="s">
        <v>9722</v>
      </c>
      <c r="P836" s="56">
        <v>25279</v>
      </c>
      <c r="Q836" s="57" t="s">
        <v>211</v>
      </c>
      <c r="R836" s="57" t="s">
        <v>80</v>
      </c>
      <c r="S836" s="57">
        <v>41548</v>
      </c>
      <c r="T836">
        <f t="shared" si="39"/>
        <v>53</v>
      </c>
      <c r="U836" t="str">
        <f t="shared" si="40"/>
        <v>49-53</v>
      </c>
      <c r="V836" t="str">
        <f t="shared" si="41"/>
        <v>2.000 a 3.999</v>
      </c>
    </row>
    <row r="837" spans="1:22" ht="15.75" x14ac:dyDescent="0.25">
      <c r="A837" s="58">
        <v>154043</v>
      </c>
      <c r="B837" s="53" t="s">
        <v>9801</v>
      </c>
      <c r="C837" s="59" t="s">
        <v>11233</v>
      </c>
      <c r="D837" s="87">
        <v>14345806000126</v>
      </c>
      <c r="E837" s="90" t="s">
        <v>10112</v>
      </c>
      <c r="F837" s="64" t="s">
        <v>11285</v>
      </c>
      <c r="G837" s="51" t="s">
        <v>11286</v>
      </c>
      <c r="H837" s="53">
        <v>782320</v>
      </c>
      <c r="I837" s="53">
        <v>44</v>
      </c>
      <c r="J837" s="53" t="s">
        <v>11237</v>
      </c>
      <c r="K837" s="88">
        <v>3098.36</v>
      </c>
      <c r="L837" s="88">
        <v>6398.66</v>
      </c>
      <c r="M837" s="55" t="s">
        <v>10116</v>
      </c>
      <c r="N837" s="72" t="s">
        <v>11693</v>
      </c>
      <c r="O837" s="53" t="s">
        <v>9722</v>
      </c>
      <c r="P837" s="56">
        <v>23177</v>
      </c>
      <c r="Q837" s="57" t="s">
        <v>335</v>
      </c>
      <c r="R837" s="57" t="s">
        <v>11287</v>
      </c>
      <c r="S837" s="57">
        <v>43636</v>
      </c>
      <c r="T837">
        <f t="shared" si="39"/>
        <v>59</v>
      </c>
      <c r="U837" t="str">
        <f t="shared" si="40"/>
        <v>59-63</v>
      </c>
      <c r="V837" t="str">
        <f t="shared" si="41"/>
        <v>2.000 a 3.999</v>
      </c>
    </row>
    <row r="838" spans="1:22" ht="15.75" x14ac:dyDescent="0.25">
      <c r="A838" s="58">
        <v>154043</v>
      </c>
      <c r="B838" s="53" t="s">
        <v>9801</v>
      </c>
      <c r="C838" s="59" t="s">
        <v>11233</v>
      </c>
      <c r="D838" s="87">
        <v>14345806000126</v>
      </c>
      <c r="E838" s="90" t="s">
        <v>10112</v>
      </c>
      <c r="F838" s="64" t="s">
        <v>11288</v>
      </c>
      <c r="G838" s="51" t="s">
        <v>11289</v>
      </c>
      <c r="H838" s="53" t="s">
        <v>11236</v>
      </c>
      <c r="I838" s="53">
        <v>44</v>
      </c>
      <c r="J838" s="53" t="s">
        <v>11237</v>
      </c>
      <c r="K838" s="88">
        <v>2687.58</v>
      </c>
      <c r="L838" s="88">
        <v>5644.07</v>
      </c>
      <c r="M838" s="55" t="s">
        <v>10116</v>
      </c>
      <c r="N838" s="72" t="s">
        <v>11693</v>
      </c>
      <c r="O838" s="53" t="s">
        <v>9722</v>
      </c>
      <c r="P838" s="56">
        <v>28233</v>
      </c>
      <c r="Q838" s="73" t="s">
        <v>225</v>
      </c>
      <c r="R838" s="57" t="s">
        <v>80</v>
      </c>
      <c r="S838" s="57">
        <v>44743</v>
      </c>
      <c r="T838">
        <f t="shared" si="39"/>
        <v>45</v>
      </c>
      <c r="U838" t="str">
        <f t="shared" si="40"/>
        <v>44-48</v>
      </c>
      <c r="V838" t="str">
        <f t="shared" si="41"/>
        <v>2.000 a 3.999</v>
      </c>
    </row>
    <row r="839" spans="1:22" ht="15.75" x14ac:dyDescent="0.25">
      <c r="A839" s="58">
        <v>154043</v>
      </c>
      <c r="B839" s="53" t="s">
        <v>9801</v>
      </c>
      <c r="C839" s="59" t="s">
        <v>11233</v>
      </c>
      <c r="D839" s="87">
        <v>14345806000126</v>
      </c>
      <c r="E839" s="90" t="s">
        <v>10112</v>
      </c>
      <c r="F839" s="64" t="s">
        <v>11290</v>
      </c>
      <c r="G839" s="51" t="s">
        <v>11291</v>
      </c>
      <c r="H839" s="53" t="s">
        <v>11236</v>
      </c>
      <c r="I839" s="53">
        <v>44</v>
      </c>
      <c r="J839" s="53" t="s">
        <v>11237</v>
      </c>
      <c r="K839" s="88">
        <v>2687.58</v>
      </c>
      <c r="L839" s="88">
        <v>5579.82</v>
      </c>
      <c r="M839" s="55" t="s">
        <v>10116</v>
      </c>
      <c r="N839" s="72" t="s">
        <v>11693</v>
      </c>
      <c r="O839" s="53" t="s">
        <v>9722</v>
      </c>
      <c r="P839" s="56">
        <v>21804</v>
      </c>
      <c r="Q839" s="57" t="s">
        <v>335</v>
      </c>
      <c r="R839" s="57" t="s">
        <v>80</v>
      </c>
      <c r="S839" s="57">
        <v>43172</v>
      </c>
      <c r="T839">
        <f t="shared" si="39"/>
        <v>63</v>
      </c>
      <c r="U839" t="str">
        <f t="shared" si="40"/>
        <v>59-63</v>
      </c>
      <c r="V839" t="str">
        <f t="shared" si="41"/>
        <v>2.000 a 3.999</v>
      </c>
    </row>
    <row r="840" spans="1:22" ht="15.75" x14ac:dyDescent="0.25">
      <c r="A840" s="58">
        <v>154043</v>
      </c>
      <c r="B840" s="53" t="s">
        <v>9801</v>
      </c>
      <c r="C840" s="59" t="s">
        <v>11292</v>
      </c>
      <c r="D840" s="87">
        <v>14345806000126</v>
      </c>
      <c r="E840" s="90" t="s">
        <v>10112</v>
      </c>
      <c r="F840" s="64">
        <v>2191299679</v>
      </c>
      <c r="G840" s="51" t="s">
        <v>11293</v>
      </c>
      <c r="H840" s="53">
        <v>771105</v>
      </c>
      <c r="I840" s="53">
        <v>44</v>
      </c>
      <c r="J840" s="53" t="s">
        <v>11146</v>
      </c>
      <c r="K840" s="88">
        <v>1542.24</v>
      </c>
      <c r="L840" s="88">
        <v>6636.62</v>
      </c>
      <c r="M840" s="55" t="s">
        <v>9807</v>
      </c>
      <c r="N840" s="72" t="s">
        <v>9765</v>
      </c>
      <c r="O840" s="53" t="s">
        <v>9722</v>
      </c>
      <c r="P840" s="56">
        <v>35819</v>
      </c>
      <c r="Q840" s="73" t="s">
        <v>225</v>
      </c>
      <c r="R840" s="57" t="s">
        <v>11294</v>
      </c>
      <c r="S840" s="57">
        <v>44145</v>
      </c>
      <c r="T840">
        <f t="shared" si="39"/>
        <v>24</v>
      </c>
      <c r="U840" t="str">
        <f t="shared" si="40"/>
        <v>24-28</v>
      </c>
      <c r="V840" t="str">
        <f t="shared" si="41"/>
        <v>até 1.999</v>
      </c>
    </row>
    <row r="841" spans="1:22" ht="15.75" x14ac:dyDescent="0.25">
      <c r="A841" s="58">
        <v>154043</v>
      </c>
      <c r="B841" s="53" t="s">
        <v>9801</v>
      </c>
      <c r="C841" s="59" t="s">
        <v>11292</v>
      </c>
      <c r="D841" s="87">
        <v>14345806000126</v>
      </c>
      <c r="E841" s="90" t="s">
        <v>10112</v>
      </c>
      <c r="F841" s="64" t="s">
        <v>11295</v>
      </c>
      <c r="G841" s="51" t="s">
        <v>11296</v>
      </c>
      <c r="H841" s="53">
        <v>724440</v>
      </c>
      <c r="I841" s="53">
        <v>44</v>
      </c>
      <c r="J841" s="53" t="s">
        <v>11146</v>
      </c>
      <c r="K841" s="88">
        <v>1542.24</v>
      </c>
      <c r="L841" s="88">
        <v>6657.67</v>
      </c>
      <c r="M841" s="55" t="s">
        <v>9807</v>
      </c>
      <c r="N841" s="72" t="s">
        <v>9765</v>
      </c>
      <c r="O841" s="53" t="s">
        <v>9722</v>
      </c>
      <c r="P841" s="56">
        <v>33146</v>
      </c>
      <c r="Q841" s="57" t="s">
        <v>335</v>
      </c>
      <c r="R841" s="57" t="s">
        <v>11297</v>
      </c>
      <c r="S841" s="57">
        <v>44630</v>
      </c>
      <c r="T841">
        <f t="shared" si="39"/>
        <v>32</v>
      </c>
      <c r="U841" t="str">
        <f t="shared" si="40"/>
        <v>29-33</v>
      </c>
      <c r="V841" t="str">
        <f t="shared" si="41"/>
        <v>até 1.999</v>
      </c>
    </row>
    <row r="842" spans="1:22" ht="15.75" x14ac:dyDescent="0.25">
      <c r="A842" s="58">
        <v>154043</v>
      </c>
      <c r="B842" s="53" t="s">
        <v>9801</v>
      </c>
      <c r="C842" s="59" t="s">
        <v>11292</v>
      </c>
      <c r="D842" s="87">
        <v>14345806000126</v>
      </c>
      <c r="E842" s="90" t="s">
        <v>10112</v>
      </c>
      <c r="F842" s="64">
        <v>53920732634</v>
      </c>
      <c r="G842" s="51" t="s">
        <v>11298</v>
      </c>
      <c r="H842" s="53">
        <v>724440</v>
      </c>
      <c r="I842" s="53">
        <v>44</v>
      </c>
      <c r="J842" s="53" t="s">
        <v>11146</v>
      </c>
      <c r="K842" s="88">
        <v>1542.24</v>
      </c>
      <c r="L842" s="88">
        <v>6657.67</v>
      </c>
      <c r="M842" s="55" t="s">
        <v>9807</v>
      </c>
      <c r="N842" s="55" t="s">
        <v>11694</v>
      </c>
      <c r="O842" s="53" t="s">
        <v>9722</v>
      </c>
      <c r="P842" s="56">
        <v>24038</v>
      </c>
      <c r="Q842" s="57" t="s">
        <v>335</v>
      </c>
      <c r="R842" s="57" t="s">
        <v>11297</v>
      </c>
      <c r="S842" s="57">
        <v>44145</v>
      </c>
      <c r="T842">
        <f t="shared" si="39"/>
        <v>57</v>
      </c>
      <c r="U842" t="str">
        <f t="shared" si="40"/>
        <v>54-58</v>
      </c>
      <c r="V842" t="str">
        <f t="shared" si="41"/>
        <v>até 1.999</v>
      </c>
    </row>
    <row r="843" spans="1:22" ht="15.75" x14ac:dyDescent="0.25">
      <c r="A843" s="58">
        <v>154043</v>
      </c>
      <c r="B843" s="53" t="s">
        <v>9801</v>
      </c>
      <c r="C843" s="59" t="s">
        <v>11292</v>
      </c>
      <c r="D843" s="87">
        <v>14345806000126</v>
      </c>
      <c r="E843" s="90" t="s">
        <v>10112</v>
      </c>
      <c r="F843" s="64">
        <v>1856753603</v>
      </c>
      <c r="G843" s="51" t="s">
        <v>11299</v>
      </c>
      <c r="H843" s="53">
        <v>771105</v>
      </c>
      <c r="I843" s="53">
        <v>44</v>
      </c>
      <c r="J843" s="53" t="s">
        <v>11146</v>
      </c>
      <c r="K843" s="88">
        <v>1542.24</v>
      </c>
      <c r="L843" s="88">
        <v>6636.62</v>
      </c>
      <c r="M843" s="55" t="s">
        <v>9807</v>
      </c>
      <c r="N843" s="72" t="s">
        <v>9765</v>
      </c>
      <c r="O843" s="53" t="s">
        <v>9722</v>
      </c>
      <c r="P843" s="56">
        <v>35329</v>
      </c>
      <c r="Q843" s="73" t="s">
        <v>225</v>
      </c>
      <c r="R843" s="57" t="s">
        <v>11294</v>
      </c>
      <c r="S843" s="57">
        <v>44145</v>
      </c>
      <c r="T843">
        <f t="shared" si="39"/>
        <v>26</v>
      </c>
      <c r="U843" t="str">
        <f t="shared" si="40"/>
        <v>24-28</v>
      </c>
      <c r="V843" t="str">
        <f t="shared" si="41"/>
        <v>até 1.999</v>
      </c>
    </row>
    <row r="844" spans="1:22" ht="15.75" x14ac:dyDescent="0.25">
      <c r="A844" s="58">
        <v>154043</v>
      </c>
      <c r="B844" s="53" t="s">
        <v>9801</v>
      </c>
      <c r="C844" s="59" t="s">
        <v>11292</v>
      </c>
      <c r="D844" s="87">
        <v>14345806000126</v>
      </c>
      <c r="E844" s="90" t="s">
        <v>10112</v>
      </c>
      <c r="F844" s="64">
        <v>4474412303</v>
      </c>
      <c r="G844" s="51" t="s">
        <v>11300</v>
      </c>
      <c r="H844" s="53">
        <v>724440</v>
      </c>
      <c r="I844" s="53">
        <v>44</v>
      </c>
      <c r="J844" s="53" t="s">
        <v>11146</v>
      </c>
      <c r="K844" s="88">
        <v>1542.24</v>
      </c>
      <c r="L844" s="88">
        <v>6657.67</v>
      </c>
      <c r="M844" s="55" t="s">
        <v>9807</v>
      </c>
      <c r="N844" s="55" t="s">
        <v>11694</v>
      </c>
      <c r="O844" s="53" t="s">
        <v>9722</v>
      </c>
      <c r="P844" s="56">
        <v>33143</v>
      </c>
      <c r="Q844" s="57" t="s">
        <v>211</v>
      </c>
      <c r="R844" s="57" t="s">
        <v>11297</v>
      </c>
      <c r="S844" s="57">
        <v>44145</v>
      </c>
      <c r="T844">
        <f t="shared" si="39"/>
        <v>32</v>
      </c>
      <c r="U844" t="str">
        <f t="shared" si="40"/>
        <v>29-33</v>
      </c>
      <c r="V844" t="str">
        <f t="shared" si="41"/>
        <v>até 1.999</v>
      </c>
    </row>
    <row r="845" spans="1:22" ht="15.75" x14ac:dyDescent="0.25">
      <c r="A845" s="58">
        <v>154043</v>
      </c>
      <c r="B845" s="53" t="s">
        <v>9801</v>
      </c>
      <c r="C845" s="59" t="s">
        <v>11292</v>
      </c>
      <c r="D845" s="87">
        <v>14345806000126</v>
      </c>
      <c r="E845" s="90" t="s">
        <v>10112</v>
      </c>
      <c r="F845" s="64" t="s">
        <v>11301</v>
      </c>
      <c r="G845" s="51" t="s">
        <v>11302</v>
      </c>
      <c r="H845" s="53">
        <v>724440</v>
      </c>
      <c r="I845" s="53">
        <v>44</v>
      </c>
      <c r="J845" s="53" t="s">
        <v>11146</v>
      </c>
      <c r="K845" s="88">
        <v>1542.24</v>
      </c>
      <c r="L845" s="88">
        <v>6941.17</v>
      </c>
      <c r="M845" s="55" t="s">
        <v>9807</v>
      </c>
      <c r="N845" s="72" t="s">
        <v>9765</v>
      </c>
      <c r="O845" s="53" t="s">
        <v>9722</v>
      </c>
      <c r="P845" s="56">
        <v>30095</v>
      </c>
      <c r="Q845" s="57" t="s">
        <v>211</v>
      </c>
      <c r="R845" s="57" t="s">
        <v>11297</v>
      </c>
      <c r="S845" s="57">
        <v>44837</v>
      </c>
      <c r="T845">
        <f t="shared" si="39"/>
        <v>40</v>
      </c>
      <c r="U845" t="str">
        <f t="shared" si="40"/>
        <v>39-43</v>
      </c>
      <c r="V845" t="str">
        <f t="shared" si="41"/>
        <v>até 1.999</v>
      </c>
    </row>
    <row r="846" spans="1:22" ht="15.75" x14ac:dyDescent="0.25">
      <c r="A846" s="58">
        <v>154043</v>
      </c>
      <c r="B846" s="53" t="s">
        <v>9801</v>
      </c>
      <c r="C846" s="59" t="s">
        <v>11292</v>
      </c>
      <c r="D846" s="87">
        <v>14345806000126</v>
      </c>
      <c r="E846" s="90" t="s">
        <v>10112</v>
      </c>
      <c r="F846" s="64" t="s">
        <v>11303</v>
      </c>
      <c r="G846" s="51" t="s">
        <v>11304</v>
      </c>
      <c r="H846" s="53">
        <v>142105</v>
      </c>
      <c r="I846" s="53">
        <v>44</v>
      </c>
      <c r="J846" s="53" t="s">
        <v>11146</v>
      </c>
      <c r="K846" s="88">
        <v>3108.16</v>
      </c>
      <c r="L846" s="88">
        <v>8302.3799999999992</v>
      </c>
      <c r="M846" s="55" t="s">
        <v>10177</v>
      </c>
      <c r="N846" s="55" t="s">
        <v>9767</v>
      </c>
      <c r="O846" s="53" t="s">
        <v>9722</v>
      </c>
      <c r="P846" s="56">
        <v>29686</v>
      </c>
      <c r="Q846" s="73" t="s">
        <v>225</v>
      </c>
      <c r="R846" s="57" t="s">
        <v>11305</v>
      </c>
      <c r="S846" s="57">
        <v>44235</v>
      </c>
      <c r="T846">
        <f t="shared" si="39"/>
        <v>41</v>
      </c>
      <c r="U846" t="str">
        <f t="shared" si="40"/>
        <v>39-43</v>
      </c>
      <c r="V846" t="str">
        <f t="shared" si="41"/>
        <v>2.000 a 3.999</v>
      </c>
    </row>
    <row r="847" spans="1:22" ht="15.75" x14ac:dyDescent="0.25">
      <c r="A847" s="58">
        <v>154043</v>
      </c>
      <c r="B847" s="53" t="s">
        <v>9801</v>
      </c>
      <c r="C847" s="59" t="s">
        <v>11292</v>
      </c>
      <c r="D847" s="87">
        <v>14345806000126</v>
      </c>
      <c r="E847" s="90" t="s">
        <v>10112</v>
      </c>
      <c r="F847" s="64">
        <v>12854958616</v>
      </c>
      <c r="G847" s="51" t="s">
        <v>11306</v>
      </c>
      <c r="H847" s="53">
        <v>523115</v>
      </c>
      <c r="I847" s="53">
        <v>44</v>
      </c>
      <c r="J847" s="53" t="s">
        <v>11146</v>
      </c>
      <c r="K847" s="88">
        <v>1542.24</v>
      </c>
      <c r="L847" s="88">
        <v>5701.79</v>
      </c>
      <c r="M847" s="55" t="s">
        <v>9807</v>
      </c>
      <c r="N847" s="72" t="s">
        <v>9765</v>
      </c>
      <c r="O847" s="53" t="s">
        <v>9722</v>
      </c>
      <c r="P847" s="56">
        <v>34642</v>
      </c>
      <c r="Q847" s="57" t="s">
        <v>335</v>
      </c>
      <c r="R847" s="57" t="s">
        <v>11307</v>
      </c>
      <c r="S847" s="57">
        <v>44151</v>
      </c>
      <c r="T847">
        <f t="shared" si="39"/>
        <v>28</v>
      </c>
      <c r="U847" t="str">
        <f t="shared" si="40"/>
        <v>24-28</v>
      </c>
      <c r="V847" t="str">
        <f t="shared" si="41"/>
        <v>até 1.999</v>
      </c>
    </row>
    <row r="848" spans="1:22" ht="15.75" x14ac:dyDescent="0.25">
      <c r="A848" s="58">
        <v>154043</v>
      </c>
      <c r="B848" s="53" t="s">
        <v>9801</v>
      </c>
      <c r="C848" s="59" t="s">
        <v>11292</v>
      </c>
      <c r="D848" s="87">
        <v>14345806000126</v>
      </c>
      <c r="E848" s="90" t="s">
        <v>10112</v>
      </c>
      <c r="F848" s="64" t="s">
        <v>11308</v>
      </c>
      <c r="G848" s="51" t="s">
        <v>11309</v>
      </c>
      <c r="H848" s="53">
        <v>724440</v>
      </c>
      <c r="I848" s="53">
        <v>44</v>
      </c>
      <c r="J848" s="53" t="s">
        <v>11146</v>
      </c>
      <c r="K848" s="88">
        <v>1542.24</v>
      </c>
      <c r="L848" s="88">
        <v>6657.67</v>
      </c>
      <c r="M848" s="55" t="s">
        <v>9807</v>
      </c>
      <c r="N848" s="72" t="s">
        <v>9765</v>
      </c>
      <c r="O848" s="53" t="s">
        <v>9722</v>
      </c>
      <c r="P848" s="56">
        <v>29706</v>
      </c>
      <c r="Q848" s="73" t="s">
        <v>225</v>
      </c>
      <c r="R848" s="57" t="s">
        <v>11297</v>
      </c>
      <c r="S848" s="57">
        <v>44690</v>
      </c>
      <c r="T848">
        <f t="shared" si="39"/>
        <v>41</v>
      </c>
      <c r="U848" t="str">
        <f t="shared" si="40"/>
        <v>39-43</v>
      </c>
      <c r="V848" t="str">
        <f t="shared" si="41"/>
        <v>até 1.999</v>
      </c>
    </row>
    <row r="849" spans="1:22" ht="15.75" x14ac:dyDescent="0.25">
      <c r="A849" s="58">
        <v>154043</v>
      </c>
      <c r="B849" s="53" t="s">
        <v>9801</v>
      </c>
      <c r="C849" s="59" t="s">
        <v>11292</v>
      </c>
      <c r="D849" s="87">
        <v>14345806000126</v>
      </c>
      <c r="E849" s="90" t="s">
        <v>10112</v>
      </c>
      <c r="F849" s="64">
        <v>9985088611</v>
      </c>
      <c r="G849" s="51" t="s">
        <v>11310</v>
      </c>
      <c r="H849" s="53">
        <v>354205</v>
      </c>
      <c r="I849" s="53">
        <v>44</v>
      </c>
      <c r="J849" s="53" t="s">
        <v>11146</v>
      </c>
      <c r="K849" s="88">
        <v>2647.7</v>
      </c>
      <c r="L849" s="88">
        <v>7439.29</v>
      </c>
      <c r="M849" s="55" t="s">
        <v>9807</v>
      </c>
      <c r="N849" s="55" t="s">
        <v>9767</v>
      </c>
      <c r="O849" s="53" t="s">
        <v>9721</v>
      </c>
      <c r="P849" s="56">
        <v>33493</v>
      </c>
      <c r="Q849" s="73" t="s">
        <v>225</v>
      </c>
      <c r="R849" s="57" t="s">
        <v>11311</v>
      </c>
      <c r="S849" s="57">
        <v>44145</v>
      </c>
      <c r="T849">
        <f t="shared" si="39"/>
        <v>31</v>
      </c>
      <c r="U849" t="str">
        <f t="shared" si="40"/>
        <v>29-33</v>
      </c>
      <c r="V849" t="str">
        <f t="shared" si="41"/>
        <v>2.000 a 3.999</v>
      </c>
    </row>
    <row r="850" spans="1:22" ht="15.75" x14ac:dyDescent="0.25">
      <c r="A850" s="58">
        <v>154043</v>
      </c>
      <c r="B850" s="53" t="s">
        <v>9801</v>
      </c>
      <c r="C850" s="59" t="s">
        <v>11292</v>
      </c>
      <c r="D850" s="87">
        <v>14345806000126</v>
      </c>
      <c r="E850" s="90" t="s">
        <v>10112</v>
      </c>
      <c r="F850" s="64" t="s">
        <v>11312</v>
      </c>
      <c r="G850" s="51" t="s">
        <v>11313</v>
      </c>
      <c r="H850" s="53">
        <v>724440</v>
      </c>
      <c r="I850" s="53">
        <v>44</v>
      </c>
      <c r="J850" s="53" t="s">
        <v>11146</v>
      </c>
      <c r="K850" s="88">
        <v>1542.24</v>
      </c>
      <c r="L850" s="88">
        <v>6941.17</v>
      </c>
      <c r="M850" s="55" t="s">
        <v>9807</v>
      </c>
      <c r="N850" s="72" t="s">
        <v>9765</v>
      </c>
      <c r="O850" s="53" t="s">
        <v>9722</v>
      </c>
      <c r="P850" s="56">
        <v>35016</v>
      </c>
      <c r="Q850" s="57" t="s">
        <v>211</v>
      </c>
      <c r="R850" s="57" t="s">
        <v>11297</v>
      </c>
      <c r="S850" s="57">
        <v>44760</v>
      </c>
      <c r="T850">
        <f t="shared" si="39"/>
        <v>27</v>
      </c>
      <c r="U850" t="str">
        <f t="shared" si="40"/>
        <v>24-28</v>
      </c>
      <c r="V850" t="str">
        <f t="shared" si="41"/>
        <v>até 1.999</v>
      </c>
    </row>
    <row r="851" spans="1:22" ht="15.75" x14ac:dyDescent="0.25">
      <c r="A851" s="58">
        <v>154043</v>
      </c>
      <c r="B851" s="53" t="s">
        <v>9801</v>
      </c>
      <c r="C851" s="59" t="s">
        <v>11292</v>
      </c>
      <c r="D851" s="87">
        <v>14345806000126</v>
      </c>
      <c r="E851" s="90" t="s">
        <v>10112</v>
      </c>
      <c r="F851" s="64" t="s">
        <v>11314</v>
      </c>
      <c r="G851" s="51" t="s">
        <v>11315</v>
      </c>
      <c r="H851" s="53">
        <v>716305</v>
      </c>
      <c r="I851" s="53">
        <v>44</v>
      </c>
      <c r="J851" s="53" t="s">
        <v>11146</v>
      </c>
      <c r="K851" s="88">
        <v>1542.24</v>
      </c>
      <c r="L851" s="88">
        <v>6610.7</v>
      </c>
      <c r="M851" s="55" t="s">
        <v>9807</v>
      </c>
      <c r="N851" s="72" t="s">
        <v>9765</v>
      </c>
      <c r="O851" s="53" t="s">
        <v>9722</v>
      </c>
      <c r="P851" s="56">
        <v>30581</v>
      </c>
      <c r="Q851" s="73" t="s">
        <v>225</v>
      </c>
      <c r="R851" s="57" t="s">
        <v>11316</v>
      </c>
      <c r="S851" s="57">
        <v>44739</v>
      </c>
      <c r="T851">
        <f t="shared" si="39"/>
        <v>39</v>
      </c>
      <c r="U851" t="str">
        <f t="shared" si="40"/>
        <v>39-43</v>
      </c>
      <c r="V851" t="str">
        <f t="shared" si="41"/>
        <v>até 1.999</v>
      </c>
    </row>
    <row r="852" spans="1:22" ht="15.75" x14ac:dyDescent="0.25">
      <c r="A852" s="58">
        <v>154043</v>
      </c>
      <c r="B852" s="53" t="s">
        <v>9801</v>
      </c>
      <c r="C852" s="59" t="s">
        <v>11292</v>
      </c>
      <c r="D852" s="87">
        <v>14345806000126</v>
      </c>
      <c r="E852" s="90" t="s">
        <v>10112</v>
      </c>
      <c r="F852" s="64">
        <v>10912793651</v>
      </c>
      <c r="G852" s="51" t="s">
        <v>11317</v>
      </c>
      <c r="H852" s="53">
        <v>716305</v>
      </c>
      <c r="I852" s="53">
        <v>44</v>
      </c>
      <c r="J852" s="53" t="s">
        <v>11146</v>
      </c>
      <c r="K852" s="88">
        <v>1542.24</v>
      </c>
      <c r="L852" s="88">
        <v>6610.7</v>
      </c>
      <c r="M852" s="55" t="s">
        <v>9807</v>
      </c>
      <c r="N852" s="72" t="s">
        <v>9765</v>
      </c>
      <c r="O852" s="53" t="s">
        <v>9722</v>
      </c>
      <c r="P852" s="56">
        <v>32993</v>
      </c>
      <c r="Q852" s="57" t="s">
        <v>211</v>
      </c>
      <c r="R852" s="57" t="s">
        <v>11316</v>
      </c>
      <c r="S852" s="57">
        <v>44145</v>
      </c>
      <c r="T852">
        <f t="shared" si="39"/>
        <v>32</v>
      </c>
      <c r="U852" t="str">
        <f t="shared" si="40"/>
        <v>29-33</v>
      </c>
      <c r="V852" t="str">
        <f t="shared" si="41"/>
        <v>até 1.999</v>
      </c>
    </row>
    <row r="853" spans="1:22" ht="15.75" x14ac:dyDescent="0.25">
      <c r="A853" s="93">
        <v>154043</v>
      </c>
      <c r="B853" s="53" t="s">
        <v>9801</v>
      </c>
      <c r="C853" s="89" t="s">
        <v>11318</v>
      </c>
      <c r="D853" s="94">
        <v>1017610000160</v>
      </c>
      <c r="E853" s="95" t="s">
        <v>11319</v>
      </c>
      <c r="F853" s="96" t="s">
        <v>11320</v>
      </c>
      <c r="G853" s="97" t="s">
        <v>11321</v>
      </c>
      <c r="H853" s="98">
        <v>715505</v>
      </c>
      <c r="I853" s="51">
        <v>44</v>
      </c>
      <c r="J853" s="51" t="s">
        <v>11322</v>
      </c>
      <c r="K853" s="99">
        <v>1231.97</v>
      </c>
      <c r="L853" s="100">
        <v>3745.01</v>
      </c>
      <c r="M853" s="101" t="s">
        <v>10115</v>
      </c>
      <c r="N853" s="72" t="s">
        <v>11693</v>
      </c>
      <c r="O853" s="53" t="s">
        <v>9722</v>
      </c>
      <c r="P853" s="102">
        <v>38088</v>
      </c>
      <c r="Q853" s="57" t="s">
        <v>211</v>
      </c>
      <c r="R853" s="98" t="s">
        <v>11323</v>
      </c>
      <c r="S853" s="86">
        <v>44721</v>
      </c>
      <c r="T853">
        <f t="shared" si="39"/>
        <v>18</v>
      </c>
      <c r="U853" t="str">
        <f t="shared" si="40"/>
        <v>00-18</v>
      </c>
      <c r="V853" t="str">
        <f t="shared" si="41"/>
        <v>até 1.999</v>
      </c>
    </row>
    <row r="854" spans="1:22" ht="15.75" x14ac:dyDescent="0.25">
      <c r="A854" s="93">
        <v>154043</v>
      </c>
      <c r="B854" s="53" t="s">
        <v>9801</v>
      </c>
      <c r="C854" s="89" t="s">
        <v>11318</v>
      </c>
      <c r="D854" s="94">
        <v>1017610000160</v>
      </c>
      <c r="E854" s="95" t="s">
        <v>11319</v>
      </c>
      <c r="F854" s="96" t="s">
        <v>11324</v>
      </c>
      <c r="G854" s="97" t="s">
        <v>11325</v>
      </c>
      <c r="H854" s="98">
        <v>715505</v>
      </c>
      <c r="I854" s="51">
        <v>44</v>
      </c>
      <c r="J854" s="51" t="s">
        <v>11322</v>
      </c>
      <c r="K854" s="99">
        <v>1231.97</v>
      </c>
      <c r="L854" s="100">
        <v>3745.01</v>
      </c>
      <c r="M854" s="101" t="s">
        <v>10115</v>
      </c>
      <c r="N854" s="55" t="s">
        <v>9763</v>
      </c>
      <c r="O854" s="53" t="s">
        <v>9722</v>
      </c>
      <c r="P854" s="102">
        <v>32727</v>
      </c>
      <c r="Q854" s="57" t="s">
        <v>211</v>
      </c>
      <c r="R854" s="98" t="s">
        <v>11323</v>
      </c>
      <c r="S854" s="86">
        <v>44582</v>
      </c>
      <c r="T854">
        <f t="shared" si="39"/>
        <v>33</v>
      </c>
      <c r="U854" t="str">
        <f t="shared" si="40"/>
        <v>29-33</v>
      </c>
      <c r="V854" t="str">
        <f t="shared" si="41"/>
        <v>até 1.999</v>
      </c>
    </row>
    <row r="855" spans="1:22" ht="15.75" x14ac:dyDescent="0.25">
      <c r="A855" s="93">
        <v>154043</v>
      </c>
      <c r="B855" s="53" t="s">
        <v>9801</v>
      </c>
      <c r="C855" s="89" t="s">
        <v>11318</v>
      </c>
      <c r="D855" s="94">
        <v>1017610000160</v>
      </c>
      <c r="E855" s="95" t="s">
        <v>11319</v>
      </c>
      <c r="F855" s="96" t="s">
        <v>11326</v>
      </c>
      <c r="G855" s="97" t="s">
        <v>11327</v>
      </c>
      <c r="H855" s="98">
        <v>715505</v>
      </c>
      <c r="I855" s="51">
        <v>44</v>
      </c>
      <c r="J855" s="51" t="s">
        <v>10622</v>
      </c>
      <c r="K855" s="99">
        <v>1231.97</v>
      </c>
      <c r="L855" s="100">
        <v>3745.01</v>
      </c>
      <c r="M855" s="101" t="s">
        <v>10115</v>
      </c>
      <c r="N855" s="72" t="s">
        <v>11693</v>
      </c>
      <c r="O855" s="53" t="s">
        <v>9722</v>
      </c>
      <c r="P855" s="102">
        <v>38156</v>
      </c>
      <c r="Q855" s="57" t="s">
        <v>335</v>
      </c>
      <c r="R855" s="98" t="s">
        <v>11323</v>
      </c>
      <c r="S855" s="86">
        <v>44852</v>
      </c>
      <c r="T855">
        <f t="shared" si="39"/>
        <v>18</v>
      </c>
      <c r="U855" t="str">
        <f t="shared" si="40"/>
        <v>00-18</v>
      </c>
      <c r="V855" t="str">
        <f t="shared" si="41"/>
        <v>até 1.999</v>
      </c>
    </row>
    <row r="856" spans="1:22" ht="15.75" x14ac:dyDescent="0.25">
      <c r="A856" s="93">
        <v>154043</v>
      </c>
      <c r="B856" s="53" t="s">
        <v>9801</v>
      </c>
      <c r="C856" s="89" t="s">
        <v>11318</v>
      </c>
      <c r="D856" s="94">
        <v>1017610000160</v>
      </c>
      <c r="E856" s="95" t="s">
        <v>11319</v>
      </c>
      <c r="F856" s="96" t="s">
        <v>11328</v>
      </c>
      <c r="G856" s="97" t="s">
        <v>11329</v>
      </c>
      <c r="H856" s="98">
        <v>715505</v>
      </c>
      <c r="I856" s="51">
        <v>44</v>
      </c>
      <c r="J856" s="51" t="s">
        <v>10622</v>
      </c>
      <c r="K856" s="99">
        <v>1231.97</v>
      </c>
      <c r="L856" s="100">
        <v>3745.01</v>
      </c>
      <c r="M856" s="101" t="s">
        <v>10115</v>
      </c>
      <c r="N856" s="72" t="s">
        <v>11693</v>
      </c>
      <c r="O856" s="53" t="s">
        <v>9722</v>
      </c>
      <c r="P856" s="102">
        <v>34048</v>
      </c>
      <c r="Q856" s="73" t="s">
        <v>225</v>
      </c>
      <c r="R856" s="98" t="s">
        <v>11323</v>
      </c>
      <c r="S856" s="86">
        <v>44764</v>
      </c>
      <c r="T856">
        <f t="shared" si="39"/>
        <v>29</v>
      </c>
      <c r="U856" t="str">
        <f t="shared" si="40"/>
        <v>29-33</v>
      </c>
      <c r="V856" t="str">
        <f t="shared" si="41"/>
        <v>até 1.999</v>
      </c>
    </row>
    <row r="857" spans="1:22" ht="15.75" x14ac:dyDescent="0.25">
      <c r="A857" s="93">
        <v>154043</v>
      </c>
      <c r="B857" s="53" t="s">
        <v>9801</v>
      </c>
      <c r="C857" s="89" t="s">
        <v>11318</v>
      </c>
      <c r="D857" s="94">
        <v>1017610000160</v>
      </c>
      <c r="E857" s="95" t="s">
        <v>11319</v>
      </c>
      <c r="F857" s="96" t="s">
        <v>11330</v>
      </c>
      <c r="G857" s="97" t="s">
        <v>11331</v>
      </c>
      <c r="H857" s="98">
        <v>715615</v>
      </c>
      <c r="I857" s="51">
        <v>44</v>
      </c>
      <c r="J857" s="51" t="s">
        <v>11322</v>
      </c>
      <c r="K857" s="99">
        <v>1601.56</v>
      </c>
      <c r="L857" s="100">
        <v>4780.05</v>
      </c>
      <c r="M857" s="101" t="s">
        <v>9807</v>
      </c>
      <c r="N857" s="55" t="s">
        <v>9763</v>
      </c>
      <c r="O857" s="53" t="s">
        <v>9722</v>
      </c>
      <c r="P857" s="102">
        <v>30540</v>
      </c>
      <c r="Q857" s="57" t="s">
        <v>211</v>
      </c>
      <c r="R857" s="98" t="s">
        <v>11332</v>
      </c>
      <c r="S857" s="86">
        <v>44550</v>
      </c>
      <c r="T857">
        <f t="shared" si="39"/>
        <v>39</v>
      </c>
      <c r="U857" t="str">
        <f t="shared" si="40"/>
        <v>39-43</v>
      </c>
      <c r="V857" t="str">
        <f t="shared" si="41"/>
        <v>até 1.999</v>
      </c>
    </row>
    <row r="858" spans="1:22" ht="15.75" x14ac:dyDescent="0.25">
      <c r="A858" s="93">
        <v>154043</v>
      </c>
      <c r="B858" s="53" t="s">
        <v>9801</v>
      </c>
      <c r="C858" s="89" t="s">
        <v>11318</v>
      </c>
      <c r="D858" s="94">
        <v>1017610000160</v>
      </c>
      <c r="E858" s="95" t="s">
        <v>11319</v>
      </c>
      <c r="F858" s="96" t="s">
        <v>11333</v>
      </c>
      <c r="G858" s="97" t="s">
        <v>11334</v>
      </c>
      <c r="H858" s="98">
        <v>715615</v>
      </c>
      <c r="I858" s="51">
        <v>44</v>
      </c>
      <c r="J858" s="51" t="s">
        <v>11322</v>
      </c>
      <c r="K858" s="99">
        <v>1601.56</v>
      </c>
      <c r="L858" s="100">
        <v>4780.05</v>
      </c>
      <c r="M858" s="101" t="s">
        <v>9807</v>
      </c>
      <c r="N858" s="72" t="s">
        <v>11693</v>
      </c>
      <c r="O858" s="53" t="s">
        <v>9722</v>
      </c>
      <c r="P858" s="102">
        <v>36288</v>
      </c>
      <c r="Q858" s="57" t="s">
        <v>335</v>
      </c>
      <c r="R858" s="98" t="s">
        <v>11332</v>
      </c>
      <c r="S858" s="86">
        <v>44372</v>
      </c>
      <c r="T858">
        <f t="shared" si="39"/>
        <v>23</v>
      </c>
      <c r="U858" t="str">
        <f t="shared" si="40"/>
        <v>19-23</v>
      </c>
      <c r="V858" t="str">
        <f t="shared" si="41"/>
        <v>até 1.999</v>
      </c>
    </row>
    <row r="859" spans="1:22" ht="15.75" x14ac:dyDescent="0.25">
      <c r="A859" s="93">
        <v>154043</v>
      </c>
      <c r="B859" s="53" t="s">
        <v>9801</v>
      </c>
      <c r="C859" s="89" t="s">
        <v>11318</v>
      </c>
      <c r="D859" s="94">
        <v>1017610000160</v>
      </c>
      <c r="E859" s="95" t="s">
        <v>11319</v>
      </c>
      <c r="F859" s="96" t="s">
        <v>11335</v>
      </c>
      <c r="G859" s="97" t="s">
        <v>11336</v>
      </c>
      <c r="H859" s="98">
        <v>715615</v>
      </c>
      <c r="I859" s="51">
        <v>44</v>
      </c>
      <c r="J859" s="51" t="s">
        <v>10622</v>
      </c>
      <c r="K859" s="99">
        <v>1601.56</v>
      </c>
      <c r="L859" s="100">
        <v>4780.05</v>
      </c>
      <c r="M859" s="101" t="s">
        <v>9807</v>
      </c>
      <c r="N859" s="72" t="s">
        <v>9765</v>
      </c>
      <c r="O859" s="53" t="s">
        <v>9722</v>
      </c>
      <c r="P859" s="102">
        <v>33313</v>
      </c>
      <c r="Q859" s="57" t="s">
        <v>211</v>
      </c>
      <c r="R859" s="98" t="s">
        <v>11332</v>
      </c>
      <c r="S859" s="86">
        <v>44372</v>
      </c>
      <c r="T859">
        <f t="shared" si="39"/>
        <v>31</v>
      </c>
      <c r="U859" t="str">
        <f t="shared" si="40"/>
        <v>29-33</v>
      </c>
      <c r="V859" t="str">
        <f t="shared" si="41"/>
        <v>até 1.999</v>
      </c>
    </row>
    <row r="860" spans="1:22" ht="15.75" x14ac:dyDescent="0.25">
      <c r="A860" s="93">
        <v>154043</v>
      </c>
      <c r="B860" s="53" t="s">
        <v>9801</v>
      </c>
      <c r="C860" s="89" t="s">
        <v>11318</v>
      </c>
      <c r="D860" s="94">
        <v>1017610000160</v>
      </c>
      <c r="E860" s="95" t="s">
        <v>11319</v>
      </c>
      <c r="F860" s="96" t="s">
        <v>11337</v>
      </c>
      <c r="G860" s="97" t="s">
        <v>11338</v>
      </c>
      <c r="H860" s="98">
        <v>715615</v>
      </c>
      <c r="I860" s="51">
        <v>44</v>
      </c>
      <c r="J860" s="51" t="s">
        <v>11322</v>
      </c>
      <c r="K860" s="99">
        <v>1601.56</v>
      </c>
      <c r="L860" s="100">
        <v>4780.05</v>
      </c>
      <c r="M860" s="101" t="s">
        <v>9807</v>
      </c>
      <c r="N860" s="72" t="s">
        <v>11693</v>
      </c>
      <c r="O860" s="53" t="s">
        <v>9722</v>
      </c>
      <c r="P860" s="102">
        <v>21437</v>
      </c>
      <c r="Q860" s="73" t="s">
        <v>225</v>
      </c>
      <c r="R860" s="98" t="s">
        <v>11332</v>
      </c>
      <c r="S860" s="86">
        <v>44529</v>
      </c>
      <c r="T860">
        <f t="shared" si="39"/>
        <v>64</v>
      </c>
      <c r="U860" t="str">
        <f t="shared" si="40"/>
        <v>64-68</v>
      </c>
      <c r="V860" t="str">
        <f t="shared" si="41"/>
        <v>até 1.999</v>
      </c>
    </row>
    <row r="861" spans="1:22" ht="15.75" x14ac:dyDescent="0.25">
      <c r="A861" s="93">
        <v>154043</v>
      </c>
      <c r="B861" s="53" t="s">
        <v>9801</v>
      </c>
      <c r="C861" s="89" t="s">
        <v>11318</v>
      </c>
      <c r="D861" s="94">
        <v>1017610000160</v>
      </c>
      <c r="E861" s="95" t="s">
        <v>11319</v>
      </c>
      <c r="F861" s="96" t="s">
        <v>11339</v>
      </c>
      <c r="G861" s="97" t="s">
        <v>11340</v>
      </c>
      <c r="H861" s="98">
        <v>715615</v>
      </c>
      <c r="I861" s="51">
        <v>44</v>
      </c>
      <c r="J861" s="51" t="s">
        <v>10622</v>
      </c>
      <c r="K861" s="99">
        <v>1601.56</v>
      </c>
      <c r="L861" s="100">
        <v>4780.05</v>
      </c>
      <c r="M861" s="101" t="s">
        <v>9807</v>
      </c>
      <c r="N861" s="72" t="s">
        <v>11693</v>
      </c>
      <c r="O861" s="53" t="s">
        <v>9722</v>
      </c>
      <c r="P861" s="102">
        <v>37194</v>
      </c>
      <c r="Q861" s="57" t="s">
        <v>335</v>
      </c>
      <c r="R861" s="98" t="s">
        <v>11332</v>
      </c>
      <c r="S861" s="86">
        <v>44648</v>
      </c>
      <c r="T861">
        <f t="shared" si="39"/>
        <v>21</v>
      </c>
      <c r="U861" t="str">
        <f t="shared" si="40"/>
        <v>19-23</v>
      </c>
      <c r="V861" t="str">
        <f t="shared" si="41"/>
        <v>até 1.999</v>
      </c>
    </row>
    <row r="862" spans="1:22" ht="15.75" x14ac:dyDescent="0.25">
      <c r="A862" s="93">
        <v>154043</v>
      </c>
      <c r="B862" s="53" t="s">
        <v>9801</v>
      </c>
      <c r="C862" s="89" t="s">
        <v>11318</v>
      </c>
      <c r="D862" s="94">
        <v>1017610000160</v>
      </c>
      <c r="E862" s="95" t="s">
        <v>11319</v>
      </c>
      <c r="F862" s="96" t="s">
        <v>11341</v>
      </c>
      <c r="G862" s="97" t="s">
        <v>11342</v>
      </c>
      <c r="H862" s="98">
        <v>715615</v>
      </c>
      <c r="I862" s="51">
        <v>44</v>
      </c>
      <c r="J862" s="51" t="s">
        <v>10622</v>
      </c>
      <c r="K862" s="99">
        <v>1601.56</v>
      </c>
      <c r="L862" s="100">
        <v>4780.05</v>
      </c>
      <c r="M862" s="101" t="s">
        <v>9807</v>
      </c>
      <c r="N862" s="55" t="s">
        <v>9763</v>
      </c>
      <c r="O862" s="53" t="s">
        <v>9722</v>
      </c>
      <c r="P862" s="102">
        <v>24421</v>
      </c>
      <c r="Q862" s="73" t="s">
        <v>225</v>
      </c>
      <c r="R862" s="98" t="s">
        <v>11332</v>
      </c>
      <c r="S862" s="86">
        <v>44372</v>
      </c>
      <c r="T862">
        <f t="shared" si="39"/>
        <v>56</v>
      </c>
      <c r="U862" t="str">
        <f t="shared" si="40"/>
        <v>54-58</v>
      </c>
      <c r="V862" t="str">
        <f t="shared" si="41"/>
        <v>até 1.999</v>
      </c>
    </row>
    <row r="863" spans="1:22" ht="15.75" x14ac:dyDescent="0.25">
      <c r="A863" s="93">
        <v>154043</v>
      </c>
      <c r="B863" s="53" t="s">
        <v>9801</v>
      </c>
      <c r="C863" s="89" t="s">
        <v>11318</v>
      </c>
      <c r="D863" s="94">
        <v>1017610000160</v>
      </c>
      <c r="E863" s="95" t="s">
        <v>11319</v>
      </c>
      <c r="F863" s="96" t="s">
        <v>11343</v>
      </c>
      <c r="G863" s="97" t="s">
        <v>11344</v>
      </c>
      <c r="H863" s="98">
        <v>715615</v>
      </c>
      <c r="I863" s="51">
        <v>44</v>
      </c>
      <c r="J863" s="51" t="s">
        <v>10622</v>
      </c>
      <c r="K863" s="99">
        <v>1601.56</v>
      </c>
      <c r="L863" s="100">
        <v>4780.05</v>
      </c>
      <c r="M863" s="101" t="s">
        <v>9807</v>
      </c>
      <c r="N863" s="72" t="s">
        <v>11693</v>
      </c>
      <c r="O863" s="53" t="s">
        <v>9722</v>
      </c>
      <c r="P863" s="102">
        <v>34691</v>
      </c>
      <c r="Q863" s="57" t="s">
        <v>211</v>
      </c>
      <c r="R863" s="98" t="s">
        <v>11332</v>
      </c>
      <c r="S863" s="86">
        <v>44735</v>
      </c>
      <c r="T863">
        <f t="shared" si="39"/>
        <v>28</v>
      </c>
      <c r="U863" t="str">
        <f t="shared" si="40"/>
        <v>24-28</v>
      </c>
      <c r="V863" t="str">
        <f t="shared" si="41"/>
        <v>até 1.999</v>
      </c>
    </row>
    <row r="864" spans="1:22" ht="15.75" x14ac:dyDescent="0.25">
      <c r="A864" s="93">
        <v>154043</v>
      </c>
      <c r="B864" s="53" t="s">
        <v>9801</v>
      </c>
      <c r="C864" s="89" t="s">
        <v>11318</v>
      </c>
      <c r="D864" s="94">
        <v>1017610000160</v>
      </c>
      <c r="E864" s="95" t="s">
        <v>11319</v>
      </c>
      <c r="F864" s="96" t="s">
        <v>11345</v>
      </c>
      <c r="G864" s="97" t="s">
        <v>11346</v>
      </c>
      <c r="H864" s="98">
        <v>715615</v>
      </c>
      <c r="I864" s="51">
        <v>44</v>
      </c>
      <c r="J864" s="51" t="s">
        <v>11322</v>
      </c>
      <c r="K864" s="99">
        <v>1601.56</v>
      </c>
      <c r="L864" s="100">
        <v>4780.05</v>
      </c>
      <c r="M864" s="101" t="s">
        <v>9807</v>
      </c>
      <c r="N864" s="72" t="s">
        <v>11693</v>
      </c>
      <c r="O864" s="53" t="s">
        <v>9722</v>
      </c>
      <c r="P864" s="102">
        <v>27434</v>
      </c>
      <c r="Q864" s="57" t="s">
        <v>335</v>
      </c>
      <c r="R864" s="98" t="s">
        <v>11332</v>
      </c>
      <c r="S864" s="86">
        <v>44372</v>
      </c>
      <c r="T864">
        <f t="shared" si="39"/>
        <v>47</v>
      </c>
      <c r="U864" t="str">
        <f t="shared" si="40"/>
        <v>44-48</v>
      </c>
      <c r="V864" t="str">
        <f t="shared" si="41"/>
        <v>até 1.999</v>
      </c>
    </row>
    <row r="865" spans="1:22" ht="15.75" x14ac:dyDescent="0.25">
      <c r="A865" s="93">
        <v>154043</v>
      </c>
      <c r="B865" s="53" t="s">
        <v>9801</v>
      </c>
      <c r="C865" s="89" t="s">
        <v>11318</v>
      </c>
      <c r="D865" s="94">
        <v>1017610000160</v>
      </c>
      <c r="E865" s="95" t="s">
        <v>11319</v>
      </c>
      <c r="F865" s="96" t="s">
        <v>11347</v>
      </c>
      <c r="G865" s="97" t="s">
        <v>11348</v>
      </c>
      <c r="H865" s="98">
        <v>715615</v>
      </c>
      <c r="I865" s="51">
        <v>44</v>
      </c>
      <c r="J865" s="51" t="s">
        <v>11322</v>
      </c>
      <c r="K865" s="99">
        <v>1601.56</v>
      </c>
      <c r="L865" s="100">
        <v>4780.05</v>
      </c>
      <c r="M865" s="101" t="s">
        <v>9807</v>
      </c>
      <c r="N865" s="72" t="s">
        <v>11693</v>
      </c>
      <c r="O865" s="53" t="s">
        <v>9722</v>
      </c>
      <c r="P865" s="102">
        <v>25582</v>
      </c>
      <c r="Q865" s="73" t="s">
        <v>225</v>
      </c>
      <c r="R865" s="98" t="s">
        <v>11332</v>
      </c>
      <c r="S865" s="86">
        <v>44372</v>
      </c>
      <c r="T865">
        <f t="shared" si="39"/>
        <v>52</v>
      </c>
      <c r="U865" t="str">
        <f t="shared" si="40"/>
        <v>49-53</v>
      </c>
      <c r="V865" t="str">
        <f t="shared" si="41"/>
        <v>até 1.999</v>
      </c>
    </row>
    <row r="866" spans="1:22" ht="15.75" x14ac:dyDescent="0.25">
      <c r="A866" s="93">
        <v>154043</v>
      </c>
      <c r="B866" s="53" t="s">
        <v>9801</v>
      </c>
      <c r="C866" s="89" t="s">
        <v>11318</v>
      </c>
      <c r="D866" s="94">
        <v>1017610000160</v>
      </c>
      <c r="E866" s="95" t="s">
        <v>11319</v>
      </c>
      <c r="F866" s="96" t="s">
        <v>11349</v>
      </c>
      <c r="G866" s="97" t="s">
        <v>11350</v>
      </c>
      <c r="H866" s="98">
        <v>715615</v>
      </c>
      <c r="I866" s="51">
        <v>44</v>
      </c>
      <c r="J866" s="51" t="s">
        <v>10685</v>
      </c>
      <c r="K866" s="99">
        <v>1601.56</v>
      </c>
      <c r="L866" s="100">
        <v>4707.3500000000004</v>
      </c>
      <c r="M866" s="101" t="s">
        <v>9807</v>
      </c>
      <c r="N866" s="72" t="s">
        <v>9765</v>
      </c>
      <c r="O866" s="53" t="s">
        <v>9722</v>
      </c>
      <c r="P866" s="102">
        <v>37129</v>
      </c>
      <c r="Q866" s="73" t="s">
        <v>225</v>
      </c>
      <c r="R866" s="98" t="s">
        <v>11332</v>
      </c>
      <c r="S866" s="86">
        <v>44721</v>
      </c>
      <c r="T866">
        <f t="shared" si="39"/>
        <v>21</v>
      </c>
      <c r="U866" t="str">
        <f t="shared" si="40"/>
        <v>19-23</v>
      </c>
      <c r="V866" t="str">
        <f t="shared" si="41"/>
        <v>até 1.999</v>
      </c>
    </row>
    <row r="867" spans="1:22" ht="15.75" x14ac:dyDescent="0.25">
      <c r="A867" s="93">
        <v>154043</v>
      </c>
      <c r="B867" s="53" t="s">
        <v>9801</v>
      </c>
      <c r="C867" s="89" t="s">
        <v>11318</v>
      </c>
      <c r="D867" s="94">
        <v>1017610000160</v>
      </c>
      <c r="E867" s="95" t="s">
        <v>11319</v>
      </c>
      <c r="F867" s="96" t="s">
        <v>11351</v>
      </c>
      <c r="G867" s="97" t="s">
        <v>11352</v>
      </c>
      <c r="H867" s="98">
        <v>715615</v>
      </c>
      <c r="I867" s="51">
        <v>44</v>
      </c>
      <c r="J867" s="51" t="s">
        <v>11065</v>
      </c>
      <c r="K867" s="99">
        <v>1601.56</v>
      </c>
      <c r="L867" s="100">
        <v>4622.3500000000004</v>
      </c>
      <c r="M867" s="101" t="s">
        <v>9807</v>
      </c>
      <c r="N867" s="55" t="s">
        <v>9763</v>
      </c>
      <c r="O867" s="53" t="s">
        <v>9722</v>
      </c>
      <c r="P867" s="102">
        <v>28299</v>
      </c>
      <c r="Q867" s="73" t="s">
        <v>225</v>
      </c>
      <c r="R867" s="98" t="s">
        <v>11332</v>
      </c>
      <c r="S867" s="86">
        <v>44602</v>
      </c>
      <c r="T867">
        <f t="shared" si="39"/>
        <v>45</v>
      </c>
      <c r="U867" t="str">
        <f t="shared" si="40"/>
        <v>44-48</v>
      </c>
      <c r="V867" t="str">
        <f t="shared" si="41"/>
        <v>até 1.999</v>
      </c>
    </row>
    <row r="868" spans="1:22" ht="15.75" x14ac:dyDescent="0.25">
      <c r="A868" s="93">
        <v>154043</v>
      </c>
      <c r="B868" s="53" t="s">
        <v>9801</v>
      </c>
      <c r="C868" s="89" t="s">
        <v>11318</v>
      </c>
      <c r="D868" s="94">
        <v>1017610000160</v>
      </c>
      <c r="E868" s="95" t="s">
        <v>11319</v>
      </c>
      <c r="F868" s="96" t="s">
        <v>11353</v>
      </c>
      <c r="G868" s="97" t="s">
        <v>11354</v>
      </c>
      <c r="H868" s="98">
        <v>715505</v>
      </c>
      <c r="I868" s="51">
        <v>44</v>
      </c>
      <c r="J868" s="51" t="s">
        <v>11322</v>
      </c>
      <c r="K868" s="99">
        <v>1613.16</v>
      </c>
      <c r="L868" s="100">
        <v>4516.4399999999996</v>
      </c>
      <c r="M868" s="101" t="s">
        <v>10115</v>
      </c>
      <c r="N868" s="55" t="s">
        <v>9763</v>
      </c>
      <c r="O868" s="53" t="s">
        <v>9722</v>
      </c>
      <c r="P868" s="102">
        <v>31198</v>
      </c>
      <c r="Q868" s="73" t="s">
        <v>225</v>
      </c>
      <c r="R868" s="98" t="s">
        <v>11355</v>
      </c>
      <c r="S868" s="86">
        <v>44525</v>
      </c>
      <c r="T868">
        <f t="shared" si="39"/>
        <v>37</v>
      </c>
      <c r="U868" t="str">
        <f t="shared" si="40"/>
        <v>34-38</v>
      </c>
      <c r="V868" t="str">
        <f t="shared" si="41"/>
        <v>até 1.999</v>
      </c>
    </row>
    <row r="869" spans="1:22" ht="15.75" x14ac:dyDescent="0.25">
      <c r="A869" s="93">
        <v>154043</v>
      </c>
      <c r="B869" s="53" t="s">
        <v>9801</v>
      </c>
      <c r="C869" s="89" t="s">
        <v>11318</v>
      </c>
      <c r="D869" s="94">
        <v>1017610000160</v>
      </c>
      <c r="E869" s="95" t="s">
        <v>11319</v>
      </c>
      <c r="F869" s="96" t="s">
        <v>11356</v>
      </c>
      <c r="G869" s="97" t="s">
        <v>11357</v>
      </c>
      <c r="H869" s="98">
        <v>715505</v>
      </c>
      <c r="I869" s="51">
        <v>44</v>
      </c>
      <c r="J869" s="51" t="s">
        <v>11322</v>
      </c>
      <c r="K869" s="99">
        <v>1613.16</v>
      </c>
      <c r="L869" s="100">
        <v>4516.4399999999996</v>
      </c>
      <c r="M869" s="101" t="s">
        <v>10115</v>
      </c>
      <c r="N869" s="72" t="s">
        <v>11693</v>
      </c>
      <c r="O869" s="53" t="s">
        <v>9722</v>
      </c>
      <c r="P869" s="102">
        <v>31082</v>
      </c>
      <c r="Q869" s="57" t="s">
        <v>211</v>
      </c>
      <c r="R869" s="98" t="s">
        <v>11355</v>
      </c>
      <c r="S869" s="86">
        <v>44372</v>
      </c>
      <c r="T869">
        <f t="shared" si="39"/>
        <v>37</v>
      </c>
      <c r="U869" t="str">
        <f t="shared" si="40"/>
        <v>34-38</v>
      </c>
      <c r="V869" t="str">
        <f t="shared" si="41"/>
        <v>até 1.999</v>
      </c>
    </row>
    <row r="870" spans="1:22" ht="15.75" x14ac:dyDescent="0.25">
      <c r="A870" s="93">
        <v>154043</v>
      </c>
      <c r="B870" s="53" t="s">
        <v>9801</v>
      </c>
      <c r="C870" s="89" t="s">
        <v>11318</v>
      </c>
      <c r="D870" s="94">
        <v>1017610000160</v>
      </c>
      <c r="E870" s="95" t="s">
        <v>11319</v>
      </c>
      <c r="F870" s="96" t="s">
        <v>11358</v>
      </c>
      <c r="G870" s="97" t="s">
        <v>11359</v>
      </c>
      <c r="H870" s="98">
        <v>715505</v>
      </c>
      <c r="I870" s="51">
        <v>44</v>
      </c>
      <c r="J870" s="51" t="s">
        <v>10622</v>
      </c>
      <c r="K870" s="99">
        <v>1613.16</v>
      </c>
      <c r="L870" s="100">
        <v>4516.4399999999996</v>
      </c>
      <c r="M870" s="101" t="s">
        <v>10115</v>
      </c>
      <c r="N870" s="72" t="s">
        <v>11693</v>
      </c>
      <c r="O870" s="53" t="s">
        <v>9722</v>
      </c>
      <c r="P870" s="102">
        <v>26950</v>
      </c>
      <c r="Q870" s="57" t="s">
        <v>335</v>
      </c>
      <c r="R870" s="98" t="s">
        <v>11355</v>
      </c>
      <c r="S870" s="86">
        <v>44491</v>
      </c>
      <c r="T870">
        <f t="shared" si="39"/>
        <v>49</v>
      </c>
      <c r="U870" t="str">
        <f t="shared" si="40"/>
        <v>49-53</v>
      </c>
      <c r="V870" t="str">
        <f t="shared" si="41"/>
        <v>até 1.999</v>
      </c>
    </row>
    <row r="871" spans="1:22" ht="15.75" x14ac:dyDescent="0.25">
      <c r="A871" s="93">
        <v>154043</v>
      </c>
      <c r="B871" s="53" t="s">
        <v>9801</v>
      </c>
      <c r="C871" s="89" t="s">
        <v>11318</v>
      </c>
      <c r="D871" s="94">
        <v>1017610000160</v>
      </c>
      <c r="E871" s="95" t="s">
        <v>11319</v>
      </c>
      <c r="F871" s="96" t="s">
        <v>11360</v>
      </c>
      <c r="G871" s="97" t="s">
        <v>11361</v>
      </c>
      <c r="H871" s="98">
        <v>715505</v>
      </c>
      <c r="I871" s="51">
        <v>44</v>
      </c>
      <c r="J871" s="51" t="s">
        <v>10622</v>
      </c>
      <c r="K871" s="99">
        <v>1613.16</v>
      </c>
      <c r="L871" s="100">
        <v>4516.4399999999996</v>
      </c>
      <c r="M871" s="101" t="s">
        <v>10115</v>
      </c>
      <c r="N871" s="72" t="s">
        <v>11693</v>
      </c>
      <c r="O871" s="53" t="s">
        <v>9722</v>
      </c>
      <c r="P871" s="102">
        <v>30827</v>
      </c>
      <c r="Q871" s="57" t="s">
        <v>335</v>
      </c>
      <c r="R871" s="98" t="s">
        <v>11355</v>
      </c>
      <c r="S871" s="86">
        <v>44699</v>
      </c>
      <c r="T871">
        <f t="shared" si="39"/>
        <v>38</v>
      </c>
      <c r="U871" t="str">
        <f t="shared" si="40"/>
        <v>34-38</v>
      </c>
      <c r="V871" t="str">
        <f t="shared" si="41"/>
        <v>até 1.999</v>
      </c>
    </row>
    <row r="872" spans="1:22" ht="15.75" x14ac:dyDescent="0.25">
      <c r="A872" s="93">
        <v>154043</v>
      </c>
      <c r="B872" s="53" t="s">
        <v>9801</v>
      </c>
      <c r="C872" s="89" t="s">
        <v>11318</v>
      </c>
      <c r="D872" s="94">
        <v>1017610000160</v>
      </c>
      <c r="E872" s="95" t="s">
        <v>11319</v>
      </c>
      <c r="F872" s="96" t="s">
        <v>11362</v>
      </c>
      <c r="G872" s="97" t="s">
        <v>11363</v>
      </c>
      <c r="H872" s="98">
        <v>715505</v>
      </c>
      <c r="I872" s="51">
        <v>44</v>
      </c>
      <c r="J872" s="51" t="s">
        <v>10622</v>
      </c>
      <c r="K872" s="99">
        <v>1613.16</v>
      </c>
      <c r="L872" s="100">
        <v>4516.4399999999996</v>
      </c>
      <c r="M872" s="101" t="s">
        <v>10115</v>
      </c>
      <c r="N872" s="72" t="s">
        <v>11693</v>
      </c>
      <c r="O872" s="53" t="s">
        <v>9722</v>
      </c>
      <c r="P872" s="102">
        <v>26346</v>
      </c>
      <c r="Q872" s="57" t="s">
        <v>211</v>
      </c>
      <c r="R872" s="98" t="s">
        <v>11355</v>
      </c>
      <c r="S872" s="86">
        <v>44372</v>
      </c>
      <c r="T872">
        <f t="shared" si="39"/>
        <v>50</v>
      </c>
      <c r="U872" t="str">
        <f t="shared" si="40"/>
        <v>49-53</v>
      </c>
      <c r="V872" t="str">
        <f t="shared" si="41"/>
        <v>até 1.999</v>
      </c>
    </row>
    <row r="873" spans="1:22" ht="15.75" x14ac:dyDescent="0.25">
      <c r="A873" s="93">
        <v>154043</v>
      </c>
      <c r="B873" s="53" t="s">
        <v>9801</v>
      </c>
      <c r="C873" s="89" t="s">
        <v>11318</v>
      </c>
      <c r="D873" s="94">
        <v>1017610000160</v>
      </c>
      <c r="E873" s="95" t="s">
        <v>11319</v>
      </c>
      <c r="F873" s="96" t="s">
        <v>11364</v>
      </c>
      <c r="G873" s="97" t="s">
        <v>11365</v>
      </c>
      <c r="H873" s="98">
        <v>715505</v>
      </c>
      <c r="I873" s="51">
        <v>44</v>
      </c>
      <c r="J873" s="51" t="s">
        <v>10622</v>
      </c>
      <c r="K873" s="99">
        <v>1613.16</v>
      </c>
      <c r="L873" s="100">
        <v>4516.4399999999996</v>
      </c>
      <c r="M873" s="101" t="s">
        <v>10115</v>
      </c>
      <c r="N873" s="72" t="s">
        <v>11693</v>
      </c>
      <c r="O873" s="53" t="s">
        <v>9722</v>
      </c>
      <c r="P873" s="102">
        <v>31870</v>
      </c>
      <c r="Q873" s="73" t="s">
        <v>225</v>
      </c>
      <c r="R873" s="98" t="s">
        <v>11355</v>
      </c>
      <c r="S873" s="86">
        <v>44756</v>
      </c>
      <c r="T873">
        <f t="shared" si="39"/>
        <v>35</v>
      </c>
      <c r="U873" t="str">
        <f t="shared" si="40"/>
        <v>34-38</v>
      </c>
      <c r="V873" t="str">
        <f t="shared" si="41"/>
        <v>até 1.999</v>
      </c>
    </row>
    <row r="874" spans="1:22" ht="15.75" x14ac:dyDescent="0.25">
      <c r="A874" s="93">
        <v>154043</v>
      </c>
      <c r="B874" s="53" t="s">
        <v>9801</v>
      </c>
      <c r="C874" s="89" t="s">
        <v>11318</v>
      </c>
      <c r="D874" s="94">
        <v>1017610000160</v>
      </c>
      <c r="E874" s="95" t="s">
        <v>11319</v>
      </c>
      <c r="F874" s="96" t="s">
        <v>11366</v>
      </c>
      <c r="G874" s="97" t="s">
        <v>11367</v>
      </c>
      <c r="H874" s="98">
        <v>715505</v>
      </c>
      <c r="I874" s="51">
        <v>44</v>
      </c>
      <c r="J874" s="51" t="s">
        <v>11322</v>
      </c>
      <c r="K874" s="99">
        <v>1613.16</v>
      </c>
      <c r="L874" s="100">
        <v>4516.4399999999996</v>
      </c>
      <c r="M874" s="101" t="s">
        <v>10115</v>
      </c>
      <c r="N874" s="55" t="s">
        <v>9763</v>
      </c>
      <c r="O874" s="53" t="s">
        <v>9722</v>
      </c>
      <c r="P874" s="102">
        <v>27853</v>
      </c>
      <c r="Q874" s="57" t="s">
        <v>211</v>
      </c>
      <c r="R874" s="98" t="s">
        <v>11355</v>
      </c>
      <c r="S874" s="86">
        <v>44764</v>
      </c>
      <c r="T874">
        <f t="shared" si="39"/>
        <v>46</v>
      </c>
      <c r="U874" t="str">
        <f t="shared" si="40"/>
        <v>44-48</v>
      </c>
      <c r="V874" t="str">
        <f t="shared" si="41"/>
        <v>até 1.999</v>
      </c>
    </row>
    <row r="875" spans="1:22" ht="15.75" x14ac:dyDescent="0.25">
      <c r="A875" s="93">
        <v>154043</v>
      </c>
      <c r="B875" s="53" t="s">
        <v>9801</v>
      </c>
      <c r="C875" s="89" t="s">
        <v>11318</v>
      </c>
      <c r="D875" s="94">
        <v>1017610000160</v>
      </c>
      <c r="E875" s="95" t="s">
        <v>11319</v>
      </c>
      <c r="F875" s="96" t="s">
        <v>11368</v>
      </c>
      <c r="G875" s="97" t="s">
        <v>11369</v>
      </c>
      <c r="H875" s="98">
        <v>354205</v>
      </c>
      <c r="I875" s="51">
        <v>44</v>
      </c>
      <c r="J875" s="51" t="s">
        <v>10622</v>
      </c>
      <c r="K875" s="99">
        <v>1773.51</v>
      </c>
      <c r="L875" s="100">
        <v>4781.67</v>
      </c>
      <c r="M875" s="101" t="s">
        <v>9807</v>
      </c>
      <c r="N875" s="72" t="s">
        <v>9765</v>
      </c>
      <c r="O875" s="53" t="s">
        <v>9722</v>
      </c>
      <c r="P875" s="102">
        <v>44443</v>
      </c>
      <c r="Q875" s="73" t="s">
        <v>225</v>
      </c>
      <c r="R875" s="98" t="s">
        <v>11311</v>
      </c>
      <c r="S875" s="86">
        <v>44372</v>
      </c>
      <c r="V875" t="str">
        <f t="shared" si="41"/>
        <v>até 1.999</v>
      </c>
    </row>
    <row r="876" spans="1:22" ht="15.75" x14ac:dyDescent="0.25">
      <c r="A876" s="93">
        <v>154043</v>
      </c>
      <c r="B876" s="53" t="s">
        <v>9801</v>
      </c>
      <c r="C876" s="89" t="s">
        <v>11318</v>
      </c>
      <c r="D876" s="94">
        <v>1017610000160</v>
      </c>
      <c r="E876" s="95" t="s">
        <v>11319</v>
      </c>
      <c r="F876" s="96" t="s">
        <v>11370</v>
      </c>
      <c r="G876" s="97" t="s">
        <v>11371</v>
      </c>
      <c r="H876" s="98">
        <v>715615</v>
      </c>
      <c r="I876" s="51">
        <v>44</v>
      </c>
      <c r="J876" s="51" t="s">
        <v>11322</v>
      </c>
      <c r="K876" s="99">
        <v>2097.11</v>
      </c>
      <c r="L876" s="100">
        <v>5666.26</v>
      </c>
      <c r="M876" s="101" t="s">
        <v>9807</v>
      </c>
      <c r="N876" s="72" t="s">
        <v>9765</v>
      </c>
      <c r="O876" s="53" t="s">
        <v>9722</v>
      </c>
      <c r="P876" s="102">
        <v>32613</v>
      </c>
      <c r="Q876" s="57" t="s">
        <v>335</v>
      </c>
      <c r="R876" s="98" t="s">
        <v>2</v>
      </c>
      <c r="S876" s="86">
        <v>44372</v>
      </c>
      <c r="T876">
        <f t="shared" si="39"/>
        <v>33</v>
      </c>
      <c r="U876" t="str">
        <f t="shared" si="40"/>
        <v>29-33</v>
      </c>
      <c r="V876" t="str">
        <f t="shared" si="41"/>
        <v>2.000 a 3.999</v>
      </c>
    </row>
    <row r="877" spans="1:22" ht="15.75" x14ac:dyDescent="0.25">
      <c r="A877" s="93">
        <v>154043</v>
      </c>
      <c r="B877" s="53" t="s">
        <v>9801</v>
      </c>
      <c r="C877" s="89" t="s">
        <v>11318</v>
      </c>
      <c r="D877" s="94">
        <v>1017610000160</v>
      </c>
      <c r="E877" s="95" t="s">
        <v>11319</v>
      </c>
      <c r="F877" s="96" t="s">
        <v>11372</v>
      </c>
      <c r="G877" s="97" t="s">
        <v>11373</v>
      </c>
      <c r="H877" s="98">
        <v>715615</v>
      </c>
      <c r="I877" s="51">
        <v>44</v>
      </c>
      <c r="J877" s="51" t="s">
        <v>10622</v>
      </c>
      <c r="K877" s="99">
        <v>2097.11</v>
      </c>
      <c r="L877" s="100">
        <v>5666.26</v>
      </c>
      <c r="M877" s="101" t="s">
        <v>9807</v>
      </c>
      <c r="N877" s="72" t="s">
        <v>9765</v>
      </c>
      <c r="O877" s="53" t="s">
        <v>9722</v>
      </c>
      <c r="P877" s="102">
        <v>32840</v>
      </c>
      <c r="Q877" s="57" t="s">
        <v>335</v>
      </c>
      <c r="R877" s="98" t="s">
        <v>2</v>
      </c>
      <c r="S877" s="86">
        <v>44372</v>
      </c>
      <c r="T877">
        <f t="shared" si="39"/>
        <v>33</v>
      </c>
      <c r="U877" t="str">
        <f t="shared" si="40"/>
        <v>29-33</v>
      </c>
      <c r="V877" t="str">
        <f t="shared" si="41"/>
        <v>2.000 a 3.999</v>
      </c>
    </row>
    <row r="878" spans="1:22" ht="15.75" x14ac:dyDescent="0.25">
      <c r="A878" s="93">
        <v>154043</v>
      </c>
      <c r="B878" s="53" t="s">
        <v>9801</v>
      </c>
      <c r="C878" s="89" t="s">
        <v>11318</v>
      </c>
      <c r="D878" s="94">
        <v>1017610000160</v>
      </c>
      <c r="E878" s="95" t="s">
        <v>11319</v>
      </c>
      <c r="F878" s="96" t="s">
        <v>11374</v>
      </c>
      <c r="G878" s="97" t="s">
        <v>11375</v>
      </c>
      <c r="H878" s="98">
        <v>715615</v>
      </c>
      <c r="I878" s="51">
        <v>44</v>
      </c>
      <c r="J878" s="51" t="s">
        <v>10622</v>
      </c>
      <c r="K878" s="99">
        <v>2097.11</v>
      </c>
      <c r="L878" s="100">
        <v>5666.26</v>
      </c>
      <c r="M878" s="101" t="s">
        <v>9807</v>
      </c>
      <c r="N878" s="72" t="s">
        <v>9765</v>
      </c>
      <c r="O878" s="53" t="s">
        <v>9722</v>
      </c>
      <c r="P878" s="102">
        <v>34409</v>
      </c>
      <c r="Q878" s="57" t="s">
        <v>211</v>
      </c>
      <c r="R878" s="98" t="s">
        <v>2</v>
      </c>
      <c r="S878" s="86">
        <v>44372</v>
      </c>
      <c r="T878">
        <f t="shared" si="39"/>
        <v>28</v>
      </c>
      <c r="U878" t="str">
        <f t="shared" si="40"/>
        <v>24-28</v>
      </c>
      <c r="V878" t="str">
        <f t="shared" si="41"/>
        <v>2.000 a 3.999</v>
      </c>
    </row>
    <row r="879" spans="1:22" ht="15.75" x14ac:dyDescent="0.25">
      <c r="A879" s="93">
        <v>154043</v>
      </c>
      <c r="B879" s="53" t="s">
        <v>9801</v>
      </c>
      <c r="C879" s="89" t="s">
        <v>11318</v>
      </c>
      <c r="D879" s="94">
        <v>1017610000160</v>
      </c>
      <c r="E879" s="95" t="s">
        <v>11319</v>
      </c>
      <c r="F879" s="96" t="s">
        <v>11376</v>
      </c>
      <c r="G879" s="97" t="s">
        <v>11377</v>
      </c>
      <c r="H879" s="98">
        <v>715615</v>
      </c>
      <c r="I879" s="51">
        <v>44</v>
      </c>
      <c r="J879" s="51" t="s">
        <v>11322</v>
      </c>
      <c r="K879" s="99">
        <v>2097.11</v>
      </c>
      <c r="L879" s="100">
        <v>5666.26</v>
      </c>
      <c r="M879" s="101" t="s">
        <v>9807</v>
      </c>
      <c r="N879" s="72" t="s">
        <v>9765</v>
      </c>
      <c r="O879" s="53" t="s">
        <v>9722</v>
      </c>
      <c r="P879" s="102" t="s">
        <v>11378</v>
      </c>
      <c r="Q879" s="57" t="s">
        <v>335</v>
      </c>
      <c r="R879" s="98" t="s">
        <v>2</v>
      </c>
      <c r="S879" s="86">
        <v>44372</v>
      </c>
      <c r="V879" t="str">
        <f t="shared" si="41"/>
        <v>2.000 a 3.999</v>
      </c>
    </row>
    <row r="880" spans="1:22" ht="15.75" x14ac:dyDescent="0.25">
      <c r="A880" s="93">
        <v>154043</v>
      </c>
      <c r="B880" s="53" t="s">
        <v>9801</v>
      </c>
      <c r="C880" s="89" t="s">
        <v>11318</v>
      </c>
      <c r="D880" s="94">
        <v>1017610000160</v>
      </c>
      <c r="E880" s="95" t="s">
        <v>11319</v>
      </c>
      <c r="F880" s="96" t="s">
        <v>11379</v>
      </c>
      <c r="G880" s="97" t="s">
        <v>11380</v>
      </c>
      <c r="H880" s="98">
        <v>715615</v>
      </c>
      <c r="I880" s="51">
        <v>44</v>
      </c>
      <c r="J880" s="51" t="s">
        <v>10622</v>
      </c>
      <c r="K880" s="99">
        <v>2097.11</v>
      </c>
      <c r="L880" s="100">
        <v>5666.26</v>
      </c>
      <c r="M880" s="101" t="s">
        <v>9807</v>
      </c>
      <c r="N880" s="72" t="s">
        <v>9765</v>
      </c>
      <c r="O880" s="53" t="s">
        <v>9722</v>
      </c>
      <c r="P880" s="102">
        <v>33553</v>
      </c>
      <c r="Q880" s="73" t="s">
        <v>225</v>
      </c>
      <c r="R880" s="98" t="s">
        <v>2</v>
      </c>
      <c r="S880" s="86">
        <v>44372</v>
      </c>
      <c r="T880">
        <f t="shared" si="39"/>
        <v>31</v>
      </c>
      <c r="U880" t="str">
        <f t="shared" si="40"/>
        <v>29-33</v>
      </c>
      <c r="V880" t="str">
        <f t="shared" si="41"/>
        <v>2.000 a 3.999</v>
      </c>
    </row>
    <row r="881" spans="1:22" ht="15.75" x14ac:dyDescent="0.25">
      <c r="A881" s="93">
        <v>154043</v>
      </c>
      <c r="B881" s="53" t="s">
        <v>9801</v>
      </c>
      <c r="C881" s="89" t="s">
        <v>11318</v>
      </c>
      <c r="D881" s="94">
        <v>1017610000160</v>
      </c>
      <c r="E881" s="95" t="s">
        <v>11319</v>
      </c>
      <c r="F881" s="96" t="s">
        <v>11381</v>
      </c>
      <c r="G881" s="97" t="s">
        <v>11382</v>
      </c>
      <c r="H881" s="98">
        <v>715615</v>
      </c>
      <c r="I881" s="51">
        <v>44</v>
      </c>
      <c r="J881" s="51" t="s">
        <v>10622</v>
      </c>
      <c r="K881" s="99">
        <v>2097.11</v>
      </c>
      <c r="L881" s="100">
        <v>5666.26</v>
      </c>
      <c r="M881" s="101" t="s">
        <v>9807</v>
      </c>
      <c r="N881" s="72" t="s">
        <v>9765</v>
      </c>
      <c r="O881" s="53" t="s">
        <v>9722</v>
      </c>
      <c r="P881" s="102">
        <v>34064</v>
      </c>
      <c r="Q881" s="57" t="s">
        <v>211</v>
      </c>
      <c r="R881" s="98" t="s">
        <v>2</v>
      </c>
      <c r="S881" s="86">
        <v>44372</v>
      </c>
      <c r="T881">
        <f t="shared" si="39"/>
        <v>29</v>
      </c>
      <c r="U881" t="str">
        <f t="shared" si="40"/>
        <v>29-33</v>
      </c>
      <c r="V881" t="str">
        <f t="shared" si="41"/>
        <v>2.000 a 3.999</v>
      </c>
    </row>
    <row r="882" spans="1:22" ht="15.75" x14ac:dyDescent="0.25">
      <c r="A882" s="93">
        <v>154043</v>
      </c>
      <c r="B882" s="53" t="s">
        <v>9801</v>
      </c>
      <c r="C882" s="89" t="s">
        <v>11318</v>
      </c>
      <c r="D882" s="94">
        <v>1017610000160</v>
      </c>
      <c r="E882" s="95" t="s">
        <v>11319</v>
      </c>
      <c r="F882" s="96" t="s">
        <v>11383</v>
      </c>
      <c r="G882" s="97" t="s">
        <v>11384</v>
      </c>
      <c r="H882" s="98">
        <v>715615</v>
      </c>
      <c r="I882" s="51">
        <v>44</v>
      </c>
      <c r="J882" s="51" t="s">
        <v>11322</v>
      </c>
      <c r="K882" s="99">
        <v>2097.11</v>
      </c>
      <c r="L882" s="100">
        <v>5666.26</v>
      </c>
      <c r="M882" s="101" t="s">
        <v>9807</v>
      </c>
      <c r="N882" s="72" t="s">
        <v>9765</v>
      </c>
      <c r="O882" s="53" t="s">
        <v>9722</v>
      </c>
      <c r="P882" s="102">
        <v>30675</v>
      </c>
      <c r="Q882" s="73" t="s">
        <v>225</v>
      </c>
      <c r="R882" s="98" t="s">
        <v>2</v>
      </c>
      <c r="S882" s="86">
        <v>44769</v>
      </c>
      <c r="T882">
        <f t="shared" si="39"/>
        <v>39</v>
      </c>
      <c r="U882" t="str">
        <f t="shared" si="40"/>
        <v>39-43</v>
      </c>
      <c r="V882" t="str">
        <f t="shared" si="41"/>
        <v>2.000 a 3.999</v>
      </c>
    </row>
    <row r="883" spans="1:22" ht="15.75" x14ac:dyDescent="0.25">
      <c r="A883" s="93">
        <v>154043</v>
      </c>
      <c r="B883" s="53" t="s">
        <v>9801</v>
      </c>
      <c r="C883" s="89" t="s">
        <v>11318</v>
      </c>
      <c r="D883" s="94">
        <v>1017610000160</v>
      </c>
      <c r="E883" s="95" t="s">
        <v>11319</v>
      </c>
      <c r="F883" s="96" t="s">
        <v>11385</v>
      </c>
      <c r="G883" s="97" t="s">
        <v>11386</v>
      </c>
      <c r="H883" s="98">
        <v>715615</v>
      </c>
      <c r="I883" s="51">
        <v>44</v>
      </c>
      <c r="J883" s="51" t="s">
        <v>11322</v>
      </c>
      <c r="K883" s="99">
        <v>2097.11</v>
      </c>
      <c r="L883" s="100">
        <v>5666.26</v>
      </c>
      <c r="M883" s="101" t="s">
        <v>9807</v>
      </c>
      <c r="N883" s="55" t="s">
        <v>9763</v>
      </c>
      <c r="O883" s="53" t="s">
        <v>9722</v>
      </c>
      <c r="P883" s="102">
        <v>28768</v>
      </c>
      <c r="Q883" s="57" t="s">
        <v>211</v>
      </c>
      <c r="R883" s="98" t="s">
        <v>2</v>
      </c>
      <c r="S883" s="86">
        <v>44372</v>
      </c>
      <c r="T883">
        <f t="shared" si="39"/>
        <v>44</v>
      </c>
      <c r="U883" t="str">
        <f t="shared" si="40"/>
        <v>44-48</v>
      </c>
      <c r="V883" t="str">
        <f t="shared" si="41"/>
        <v>2.000 a 3.999</v>
      </c>
    </row>
    <row r="884" spans="1:22" ht="15.75" x14ac:dyDescent="0.25">
      <c r="A884" s="93">
        <v>154043</v>
      </c>
      <c r="B884" s="53" t="s">
        <v>9801</v>
      </c>
      <c r="C884" s="89" t="s">
        <v>11318</v>
      </c>
      <c r="D884" s="94">
        <v>1017610000160</v>
      </c>
      <c r="E884" s="95" t="s">
        <v>11319</v>
      </c>
      <c r="F884" s="96" t="s">
        <v>11387</v>
      </c>
      <c r="G884" s="97" t="s">
        <v>11388</v>
      </c>
      <c r="H884" s="98">
        <v>715615</v>
      </c>
      <c r="I884" s="51">
        <v>44</v>
      </c>
      <c r="J884" s="51" t="s">
        <v>11322</v>
      </c>
      <c r="K884" s="99">
        <v>2097.11</v>
      </c>
      <c r="L884" s="100">
        <v>5666.26</v>
      </c>
      <c r="M884" s="101" t="s">
        <v>9807</v>
      </c>
      <c r="N884" s="72" t="s">
        <v>9765</v>
      </c>
      <c r="O884" s="53" t="s">
        <v>9722</v>
      </c>
      <c r="P884" s="102">
        <v>33409</v>
      </c>
      <c r="Q884" s="57" t="s">
        <v>211</v>
      </c>
      <c r="R884" s="98" t="s">
        <v>2</v>
      </c>
      <c r="S884" s="86">
        <v>44543</v>
      </c>
      <c r="T884">
        <f t="shared" si="39"/>
        <v>31</v>
      </c>
      <c r="U884" t="str">
        <f t="shared" si="40"/>
        <v>29-33</v>
      </c>
      <c r="V884" t="str">
        <f t="shared" si="41"/>
        <v>2.000 a 3.999</v>
      </c>
    </row>
    <row r="885" spans="1:22" ht="15.75" x14ac:dyDescent="0.25">
      <c r="A885" s="93">
        <v>154043</v>
      </c>
      <c r="B885" s="53" t="s">
        <v>9801</v>
      </c>
      <c r="C885" s="89" t="s">
        <v>11318</v>
      </c>
      <c r="D885" s="94">
        <v>1017610000160</v>
      </c>
      <c r="E885" s="95" t="s">
        <v>11319</v>
      </c>
      <c r="F885" s="96" t="s">
        <v>11389</v>
      </c>
      <c r="G885" s="97" t="s">
        <v>11390</v>
      </c>
      <c r="H885" s="98">
        <v>715615</v>
      </c>
      <c r="I885" s="51">
        <v>44</v>
      </c>
      <c r="J885" s="51" t="s">
        <v>10685</v>
      </c>
      <c r="K885" s="99">
        <v>2097.11</v>
      </c>
      <c r="L885" s="100">
        <v>5594.56</v>
      </c>
      <c r="M885" s="101" t="s">
        <v>9807</v>
      </c>
      <c r="N885" s="72" t="s">
        <v>9765</v>
      </c>
      <c r="O885" s="53" t="s">
        <v>9722</v>
      </c>
      <c r="P885" s="102">
        <v>33064</v>
      </c>
      <c r="Q885" s="73" t="s">
        <v>225</v>
      </c>
      <c r="R885" s="98" t="s">
        <v>2</v>
      </c>
      <c r="S885" s="86">
        <v>44628</v>
      </c>
      <c r="T885">
        <f t="shared" si="39"/>
        <v>32</v>
      </c>
      <c r="U885" t="str">
        <f t="shared" si="40"/>
        <v>29-33</v>
      </c>
      <c r="V885" t="str">
        <f t="shared" si="41"/>
        <v>2.000 a 3.999</v>
      </c>
    </row>
    <row r="886" spans="1:22" ht="15.75" x14ac:dyDescent="0.25">
      <c r="A886" s="93">
        <v>154043</v>
      </c>
      <c r="B886" s="53" t="s">
        <v>9801</v>
      </c>
      <c r="C886" s="89" t="s">
        <v>11318</v>
      </c>
      <c r="D886" s="94">
        <v>1017610000160</v>
      </c>
      <c r="E886" s="95" t="s">
        <v>11319</v>
      </c>
      <c r="F886" s="96" t="s">
        <v>11391</v>
      </c>
      <c r="G886" s="97" t="s">
        <v>11392</v>
      </c>
      <c r="H886" s="98">
        <v>715615</v>
      </c>
      <c r="I886" s="51">
        <v>44</v>
      </c>
      <c r="J886" s="51" t="s">
        <v>11065</v>
      </c>
      <c r="K886" s="99">
        <v>2097.11</v>
      </c>
      <c r="L886" s="100">
        <v>5539.39</v>
      </c>
      <c r="M886" s="101" t="s">
        <v>9807</v>
      </c>
      <c r="N886" s="72" t="s">
        <v>11693</v>
      </c>
      <c r="O886" s="53" t="s">
        <v>9722</v>
      </c>
      <c r="P886" s="102">
        <v>25643</v>
      </c>
      <c r="Q886" s="73" t="s">
        <v>225</v>
      </c>
      <c r="R886" s="98" t="s">
        <v>2</v>
      </c>
      <c r="S886" s="86">
        <v>44595</v>
      </c>
      <c r="T886">
        <f t="shared" si="39"/>
        <v>52</v>
      </c>
      <c r="U886" t="str">
        <f t="shared" si="40"/>
        <v>49-53</v>
      </c>
      <c r="V886" t="str">
        <f t="shared" si="41"/>
        <v>2.000 a 3.999</v>
      </c>
    </row>
    <row r="887" spans="1:22" ht="15.75" x14ac:dyDescent="0.25">
      <c r="A887" s="93">
        <v>154043</v>
      </c>
      <c r="B887" s="53" t="s">
        <v>9801</v>
      </c>
      <c r="C887" s="89" t="s">
        <v>11318</v>
      </c>
      <c r="D887" s="94">
        <v>1017610000160</v>
      </c>
      <c r="E887" s="95" t="s">
        <v>11319</v>
      </c>
      <c r="F887" s="96" t="s">
        <v>11393</v>
      </c>
      <c r="G887" s="97" t="s">
        <v>11394</v>
      </c>
      <c r="H887" s="98">
        <v>724110</v>
      </c>
      <c r="I887" s="51">
        <v>44</v>
      </c>
      <c r="J887" s="51" t="s">
        <v>11322</v>
      </c>
      <c r="K887" s="99">
        <v>1613.16</v>
      </c>
      <c r="L887" s="100">
        <v>5463.68</v>
      </c>
      <c r="M887" s="101" t="s">
        <v>10115</v>
      </c>
      <c r="N887" s="55" t="s">
        <v>9763</v>
      </c>
      <c r="O887" s="53" t="s">
        <v>9722</v>
      </c>
      <c r="P887" s="102">
        <v>33866</v>
      </c>
      <c r="Q887" s="57" t="s">
        <v>211</v>
      </c>
      <c r="R887" s="98" t="s">
        <v>11395</v>
      </c>
      <c r="S887" s="86">
        <v>44372</v>
      </c>
      <c r="T887">
        <f t="shared" si="39"/>
        <v>30</v>
      </c>
      <c r="U887" t="str">
        <f t="shared" si="40"/>
        <v>29-33</v>
      </c>
      <c r="V887" t="str">
        <f t="shared" si="41"/>
        <v>até 1.999</v>
      </c>
    </row>
    <row r="888" spans="1:22" ht="15.75" x14ac:dyDescent="0.25">
      <c r="A888" s="93">
        <v>154043</v>
      </c>
      <c r="B888" s="53" t="s">
        <v>9801</v>
      </c>
      <c r="C888" s="89" t="s">
        <v>11318</v>
      </c>
      <c r="D888" s="94">
        <v>1017610000160</v>
      </c>
      <c r="E888" s="95" t="s">
        <v>11319</v>
      </c>
      <c r="F888" s="96" t="s">
        <v>11396</v>
      </c>
      <c r="G888" s="97" t="s">
        <v>11397</v>
      </c>
      <c r="H888" s="98">
        <v>724110</v>
      </c>
      <c r="I888" s="51">
        <v>44</v>
      </c>
      <c r="J888" s="51" t="s">
        <v>11065</v>
      </c>
      <c r="K888" s="99">
        <v>1613.16</v>
      </c>
      <c r="L888" s="100">
        <v>5336.62</v>
      </c>
      <c r="M888" s="101" t="s">
        <v>10115</v>
      </c>
      <c r="N888" s="72" t="s">
        <v>11693</v>
      </c>
      <c r="O888" s="53" t="s">
        <v>9722</v>
      </c>
      <c r="P888" s="102">
        <v>31599</v>
      </c>
      <c r="Q888" s="57" t="s">
        <v>211</v>
      </c>
      <c r="R888" s="98" t="s">
        <v>11395</v>
      </c>
      <c r="S888" s="86">
        <v>44595</v>
      </c>
      <c r="T888">
        <f t="shared" si="39"/>
        <v>36</v>
      </c>
      <c r="U888" t="str">
        <f t="shared" si="40"/>
        <v>34-38</v>
      </c>
      <c r="V888" t="str">
        <f t="shared" si="41"/>
        <v>até 1.999</v>
      </c>
    </row>
    <row r="889" spans="1:22" ht="15.75" x14ac:dyDescent="0.25">
      <c r="A889" s="93">
        <v>154043</v>
      </c>
      <c r="B889" s="53" t="s">
        <v>9801</v>
      </c>
      <c r="C889" s="89" t="s">
        <v>11318</v>
      </c>
      <c r="D889" s="94">
        <v>1017610000160</v>
      </c>
      <c r="E889" s="95" t="s">
        <v>11319</v>
      </c>
      <c r="F889" s="96" t="s">
        <v>11398</v>
      </c>
      <c r="G889" s="97" t="s">
        <v>11399</v>
      </c>
      <c r="H889" s="98">
        <v>724110</v>
      </c>
      <c r="I889" s="51">
        <v>44</v>
      </c>
      <c r="J889" s="51" t="s">
        <v>10685</v>
      </c>
      <c r="K889" s="99">
        <v>1613.16</v>
      </c>
      <c r="L889" s="100">
        <v>5391.87</v>
      </c>
      <c r="M889" s="101" t="s">
        <v>10115</v>
      </c>
      <c r="N889" s="72" t="s">
        <v>11693</v>
      </c>
      <c r="O889" s="53" t="s">
        <v>9722</v>
      </c>
      <c r="P889" s="102">
        <v>31171</v>
      </c>
      <c r="Q889" s="73" t="s">
        <v>225</v>
      </c>
      <c r="R889" s="98" t="s">
        <v>11395</v>
      </c>
      <c r="S889" s="86">
        <v>44601</v>
      </c>
      <c r="T889">
        <f t="shared" si="39"/>
        <v>37</v>
      </c>
      <c r="U889" t="str">
        <f t="shared" si="40"/>
        <v>34-38</v>
      </c>
      <c r="V889" t="str">
        <f t="shared" si="41"/>
        <v>até 1.999</v>
      </c>
    </row>
    <row r="890" spans="1:22" ht="15.75" x14ac:dyDescent="0.25">
      <c r="A890" s="93">
        <v>154043</v>
      </c>
      <c r="B890" s="53" t="s">
        <v>9801</v>
      </c>
      <c r="C890" s="89" t="s">
        <v>11318</v>
      </c>
      <c r="D890" s="94">
        <v>1017610000160</v>
      </c>
      <c r="E890" s="95" t="s">
        <v>11319</v>
      </c>
      <c r="F890" s="96" t="s">
        <v>11400</v>
      </c>
      <c r="G890" s="97" t="s">
        <v>11401</v>
      </c>
      <c r="H890" s="98">
        <v>724110</v>
      </c>
      <c r="I890" s="51">
        <v>44</v>
      </c>
      <c r="J890" s="51" t="s">
        <v>10622</v>
      </c>
      <c r="K890" s="99">
        <v>1613.16</v>
      </c>
      <c r="L890" s="100">
        <v>5463.68</v>
      </c>
      <c r="M890" s="101" t="s">
        <v>10115</v>
      </c>
      <c r="N890" s="72" t="s">
        <v>11693</v>
      </c>
      <c r="O890" s="53" t="s">
        <v>9722</v>
      </c>
      <c r="P890" s="102">
        <v>34314</v>
      </c>
      <c r="Q890" s="73" t="s">
        <v>225</v>
      </c>
      <c r="R890" s="98" t="s">
        <v>11395</v>
      </c>
      <c r="S890" s="86">
        <v>44372</v>
      </c>
      <c r="T890">
        <f t="shared" si="39"/>
        <v>29</v>
      </c>
      <c r="U890" t="str">
        <f t="shared" si="40"/>
        <v>29-33</v>
      </c>
      <c r="V890" t="str">
        <f t="shared" si="41"/>
        <v>até 1.999</v>
      </c>
    </row>
    <row r="891" spans="1:22" ht="15.75" x14ac:dyDescent="0.25">
      <c r="A891" s="93">
        <v>154043</v>
      </c>
      <c r="B891" s="53" t="s">
        <v>9801</v>
      </c>
      <c r="C891" s="89" t="s">
        <v>11318</v>
      </c>
      <c r="D891" s="94">
        <v>1017610000160</v>
      </c>
      <c r="E891" s="95" t="s">
        <v>11319</v>
      </c>
      <c r="F891" s="96" t="s">
        <v>11402</v>
      </c>
      <c r="G891" s="97" t="s">
        <v>11403</v>
      </c>
      <c r="H891" s="98">
        <v>724110</v>
      </c>
      <c r="I891" s="51">
        <v>44</v>
      </c>
      <c r="J891" s="51" t="s">
        <v>10622</v>
      </c>
      <c r="K891" s="99">
        <v>1613.16</v>
      </c>
      <c r="L891" s="100">
        <v>5463.68</v>
      </c>
      <c r="M891" s="101" t="s">
        <v>10115</v>
      </c>
      <c r="N891" s="55" t="s">
        <v>9763</v>
      </c>
      <c r="O891" s="53" t="s">
        <v>9722</v>
      </c>
      <c r="P891" s="102">
        <v>20430</v>
      </c>
      <c r="Q891" s="73" t="s">
        <v>225</v>
      </c>
      <c r="R891" s="98" t="s">
        <v>11395</v>
      </c>
      <c r="S891" s="86">
        <v>44582</v>
      </c>
      <c r="T891">
        <f t="shared" si="39"/>
        <v>67</v>
      </c>
      <c r="U891" t="str">
        <f t="shared" si="40"/>
        <v>64-68</v>
      </c>
      <c r="V891" t="str">
        <f t="shared" si="41"/>
        <v>até 1.999</v>
      </c>
    </row>
    <row r="892" spans="1:22" ht="15.75" x14ac:dyDescent="0.25">
      <c r="A892" s="93">
        <v>154043</v>
      </c>
      <c r="B892" s="53" t="s">
        <v>9801</v>
      </c>
      <c r="C892" s="89" t="s">
        <v>11318</v>
      </c>
      <c r="D892" s="94">
        <v>1017610000160</v>
      </c>
      <c r="E892" s="95" t="s">
        <v>11319</v>
      </c>
      <c r="F892" s="96" t="s">
        <v>11404</v>
      </c>
      <c r="G892" s="97" t="s">
        <v>11405</v>
      </c>
      <c r="H892" s="98">
        <v>724110</v>
      </c>
      <c r="I892" s="51">
        <v>44</v>
      </c>
      <c r="J892" s="51" t="s">
        <v>11322</v>
      </c>
      <c r="K892" s="99">
        <v>1613.16</v>
      </c>
      <c r="L892" s="100">
        <v>5463.68</v>
      </c>
      <c r="M892" s="101" t="s">
        <v>10115</v>
      </c>
      <c r="N892" s="72" t="s">
        <v>11693</v>
      </c>
      <c r="O892" s="53" t="s">
        <v>9722</v>
      </c>
      <c r="P892" s="102">
        <v>29160</v>
      </c>
      <c r="Q892" s="57" t="s">
        <v>211</v>
      </c>
      <c r="R892" s="98" t="s">
        <v>11395</v>
      </c>
      <c r="S892" s="86">
        <v>44372</v>
      </c>
      <c r="T892">
        <f t="shared" si="39"/>
        <v>43</v>
      </c>
      <c r="U892" t="str">
        <f t="shared" si="40"/>
        <v>39-43</v>
      </c>
      <c r="V892" t="str">
        <f t="shared" si="41"/>
        <v>até 1.999</v>
      </c>
    </row>
    <row r="893" spans="1:22" ht="15.75" x14ac:dyDescent="0.25">
      <c r="A893" s="93">
        <v>154043</v>
      </c>
      <c r="B893" s="53" t="s">
        <v>9801</v>
      </c>
      <c r="C893" s="89" t="s">
        <v>11318</v>
      </c>
      <c r="D893" s="94">
        <v>1017610000160</v>
      </c>
      <c r="E893" s="95" t="s">
        <v>11319</v>
      </c>
      <c r="F893" s="96" t="s">
        <v>11406</v>
      </c>
      <c r="G893" s="97" t="s">
        <v>11407</v>
      </c>
      <c r="H893" s="98">
        <v>724110</v>
      </c>
      <c r="I893" s="51">
        <v>44</v>
      </c>
      <c r="J893" s="51" t="s">
        <v>10622</v>
      </c>
      <c r="K893" s="99">
        <v>1613.16</v>
      </c>
      <c r="L893" s="100">
        <v>5463.68</v>
      </c>
      <c r="M893" s="101" t="s">
        <v>10115</v>
      </c>
      <c r="N893" s="72" t="s">
        <v>11693</v>
      </c>
      <c r="O893" s="53" t="s">
        <v>9722</v>
      </c>
      <c r="P893" s="102">
        <v>22566</v>
      </c>
      <c r="Q893" s="57" t="s">
        <v>211</v>
      </c>
      <c r="R893" s="98" t="s">
        <v>11395</v>
      </c>
      <c r="S893" s="86">
        <v>44372</v>
      </c>
      <c r="T893">
        <f t="shared" si="39"/>
        <v>61</v>
      </c>
      <c r="U893" t="str">
        <f t="shared" si="40"/>
        <v>59-63</v>
      </c>
      <c r="V893" t="str">
        <f t="shared" si="41"/>
        <v>até 1.999</v>
      </c>
    </row>
    <row r="894" spans="1:22" ht="15.75" x14ac:dyDescent="0.25">
      <c r="A894" s="93">
        <v>154043</v>
      </c>
      <c r="B894" s="53" t="s">
        <v>9801</v>
      </c>
      <c r="C894" s="89" t="s">
        <v>11318</v>
      </c>
      <c r="D894" s="94">
        <v>1017610000160</v>
      </c>
      <c r="E894" s="95" t="s">
        <v>11319</v>
      </c>
      <c r="F894" s="96" t="s">
        <v>11408</v>
      </c>
      <c r="G894" s="97" t="s">
        <v>11409</v>
      </c>
      <c r="H894" s="98">
        <v>710205</v>
      </c>
      <c r="I894" s="51">
        <v>44</v>
      </c>
      <c r="J894" s="51" t="s">
        <v>10622</v>
      </c>
      <c r="K894" s="99">
        <v>2763.85</v>
      </c>
      <c r="L894" s="100">
        <v>6450.1</v>
      </c>
      <c r="M894" s="101" t="s">
        <v>9807</v>
      </c>
      <c r="N894" s="72" t="s">
        <v>9765</v>
      </c>
      <c r="O894" s="53" t="s">
        <v>9722</v>
      </c>
      <c r="P894" s="102">
        <v>28866</v>
      </c>
      <c r="Q894" s="73" t="s">
        <v>225</v>
      </c>
      <c r="R894" s="98" t="s">
        <v>11410</v>
      </c>
      <c r="S894" s="86">
        <v>44372</v>
      </c>
      <c r="T894">
        <f t="shared" si="39"/>
        <v>43</v>
      </c>
      <c r="U894" t="str">
        <f t="shared" si="40"/>
        <v>39-43</v>
      </c>
      <c r="V894" t="str">
        <f t="shared" si="41"/>
        <v>2.000 a 3.999</v>
      </c>
    </row>
    <row r="895" spans="1:22" ht="15.75" x14ac:dyDescent="0.25">
      <c r="A895" s="93">
        <v>154043</v>
      </c>
      <c r="B895" s="53" t="s">
        <v>9801</v>
      </c>
      <c r="C895" s="89" t="s">
        <v>11318</v>
      </c>
      <c r="D895" s="94">
        <v>1017610000160</v>
      </c>
      <c r="E895" s="95" t="s">
        <v>11319</v>
      </c>
      <c r="F895" s="96" t="s">
        <v>11411</v>
      </c>
      <c r="G895" s="97" t="s">
        <v>11412</v>
      </c>
      <c r="H895" s="98">
        <v>710205</v>
      </c>
      <c r="I895" s="51">
        <v>44</v>
      </c>
      <c r="J895" s="51" t="s">
        <v>11322</v>
      </c>
      <c r="K895" s="99">
        <v>2763.85</v>
      </c>
      <c r="L895" s="100">
        <v>6450.1</v>
      </c>
      <c r="M895" s="101" t="s">
        <v>9807</v>
      </c>
      <c r="N895" s="72" t="s">
        <v>9765</v>
      </c>
      <c r="O895" s="53" t="s">
        <v>9722</v>
      </c>
      <c r="P895" s="102">
        <v>29067</v>
      </c>
      <c r="Q895" s="57" t="s">
        <v>211</v>
      </c>
      <c r="R895" s="98" t="s">
        <v>11410</v>
      </c>
      <c r="S895" s="86">
        <v>44431</v>
      </c>
      <c r="T895">
        <f t="shared" si="39"/>
        <v>43</v>
      </c>
      <c r="U895" t="str">
        <f t="shared" si="40"/>
        <v>39-43</v>
      </c>
      <c r="V895" t="str">
        <f t="shared" si="41"/>
        <v>2.000 a 3.999</v>
      </c>
    </row>
    <row r="896" spans="1:22" ht="15.75" x14ac:dyDescent="0.25">
      <c r="A896" s="93">
        <v>154043</v>
      </c>
      <c r="B896" s="53" t="s">
        <v>9801</v>
      </c>
      <c r="C896" s="89" t="s">
        <v>11318</v>
      </c>
      <c r="D896" s="94">
        <v>1017610000160</v>
      </c>
      <c r="E896" s="95" t="s">
        <v>11319</v>
      </c>
      <c r="F896" s="96" t="s">
        <v>11413</v>
      </c>
      <c r="G896" s="97" t="s">
        <v>11414</v>
      </c>
      <c r="H896" s="98">
        <v>710205</v>
      </c>
      <c r="I896" s="51">
        <v>44</v>
      </c>
      <c r="J896" s="51" t="s">
        <v>11322</v>
      </c>
      <c r="K896" s="99">
        <v>2763.85</v>
      </c>
      <c r="L896" s="100">
        <v>6450.1</v>
      </c>
      <c r="M896" s="101" t="s">
        <v>9807</v>
      </c>
      <c r="N896" s="72" t="s">
        <v>9765</v>
      </c>
      <c r="O896" s="53" t="s">
        <v>9722</v>
      </c>
      <c r="P896" s="102">
        <v>31015</v>
      </c>
      <c r="Q896" s="73" t="s">
        <v>225</v>
      </c>
      <c r="R896" s="98" t="s">
        <v>11410</v>
      </c>
      <c r="S896" s="86">
        <v>44746</v>
      </c>
      <c r="T896">
        <f t="shared" si="39"/>
        <v>38</v>
      </c>
      <c r="U896" t="str">
        <f t="shared" si="40"/>
        <v>34-38</v>
      </c>
      <c r="V896" t="str">
        <f t="shared" si="41"/>
        <v>2.000 a 3.999</v>
      </c>
    </row>
    <row r="897" spans="1:22" ht="15.75" x14ac:dyDescent="0.25">
      <c r="A897" s="93">
        <v>154043</v>
      </c>
      <c r="B897" s="53" t="s">
        <v>9801</v>
      </c>
      <c r="C897" s="89" t="s">
        <v>11318</v>
      </c>
      <c r="D897" s="94">
        <v>1017610000160</v>
      </c>
      <c r="E897" s="95" t="s">
        <v>11319</v>
      </c>
      <c r="F897" s="96" t="s">
        <v>11415</v>
      </c>
      <c r="G897" s="97" t="s">
        <v>11416</v>
      </c>
      <c r="H897" s="98">
        <v>710205</v>
      </c>
      <c r="I897" s="51">
        <v>44</v>
      </c>
      <c r="J897" s="51" t="s">
        <v>10622</v>
      </c>
      <c r="K897" s="99">
        <v>2763.85</v>
      </c>
      <c r="L897" s="100">
        <v>6450.1</v>
      </c>
      <c r="M897" s="101" t="s">
        <v>9807</v>
      </c>
      <c r="N897" s="72" t="s">
        <v>9765</v>
      </c>
      <c r="O897" s="53" t="s">
        <v>9722</v>
      </c>
      <c r="P897" s="102">
        <v>29504</v>
      </c>
      <c r="Q897" s="73" t="s">
        <v>225</v>
      </c>
      <c r="R897" s="98" t="s">
        <v>11410</v>
      </c>
      <c r="S897" s="86">
        <v>44757</v>
      </c>
      <c r="T897">
        <f t="shared" si="39"/>
        <v>42</v>
      </c>
      <c r="U897" t="str">
        <f t="shared" si="40"/>
        <v>39-43</v>
      </c>
      <c r="V897" t="str">
        <f t="shared" si="41"/>
        <v>2.000 a 3.999</v>
      </c>
    </row>
    <row r="898" spans="1:22" ht="15.75" x14ac:dyDescent="0.25">
      <c r="A898" s="93">
        <v>154043</v>
      </c>
      <c r="B898" s="53" t="s">
        <v>9801</v>
      </c>
      <c r="C898" s="89" t="s">
        <v>11318</v>
      </c>
      <c r="D898" s="94">
        <v>1017610000160</v>
      </c>
      <c r="E898" s="95" t="s">
        <v>11319</v>
      </c>
      <c r="F898" s="96" t="s">
        <v>11417</v>
      </c>
      <c r="G898" s="97" t="s">
        <v>11418</v>
      </c>
      <c r="H898" s="98">
        <v>950105</v>
      </c>
      <c r="I898" s="51">
        <v>44</v>
      </c>
      <c r="J898" s="51" t="s">
        <v>10622</v>
      </c>
      <c r="K898" s="99">
        <v>3321.1</v>
      </c>
      <c r="L898" s="100">
        <v>7701.05</v>
      </c>
      <c r="M898" s="101" t="s">
        <v>9807</v>
      </c>
      <c r="N898" s="55" t="s">
        <v>9763</v>
      </c>
      <c r="O898" s="53" t="s">
        <v>9722</v>
      </c>
      <c r="P898" s="102">
        <v>28358</v>
      </c>
      <c r="Q898" s="57" t="s">
        <v>211</v>
      </c>
      <c r="R898" s="98" t="s">
        <v>11419</v>
      </c>
      <c r="S898" s="86">
        <v>44372</v>
      </c>
      <c r="T898">
        <f t="shared" si="39"/>
        <v>45</v>
      </c>
      <c r="U898" t="str">
        <f t="shared" si="40"/>
        <v>44-48</v>
      </c>
      <c r="V898" t="str">
        <f t="shared" si="41"/>
        <v>2.000 a 3.999</v>
      </c>
    </row>
    <row r="899" spans="1:22" ht="15.75" x14ac:dyDescent="0.25">
      <c r="A899" s="93">
        <v>154043</v>
      </c>
      <c r="B899" s="53" t="s">
        <v>9801</v>
      </c>
      <c r="C899" s="89" t="s">
        <v>11318</v>
      </c>
      <c r="D899" s="94">
        <v>1017610000160</v>
      </c>
      <c r="E899" s="95" t="s">
        <v>11319</v>
      </c>
      <c r="F899" s="96" t="s">
        <v>11420</v>
      </c>
      <c r="G899" s="97" t="s">
        <v>11421</v>
      </c>
      <c r="H899" s="98">
        <v>950105</v>
      </c>
      <c r="I899" s="51">
        <v>44</v>
      </c>
      <c r="J899" s="51" t="s">
        <v>11322</v>
      </c>
      <c r="K899" s="99">
        <v>3321.1</v>
      </c>
      <c r="L899" s="100">
        <v>7701.05</v>
      </c>
      <c r="M899" s="101" t="s">
        <v>9807</v>
      </c>
      <c r="N899" s="72" t="s">
        <v>11693</v>
      </c>
      <c r="O899" s="53" t="s">
        <v>9722</v>
      </c>
      <c r="P899" s="102">
        <v>26318</v>
      </c>
      <c r="Q899" s="73" t="s">
        <v>225</v>
      </c>
      <c r="R899" s="98" t="s">
        <v>11419</v>
      </c>
      <c r="S899" s="86">
        <v>44372</v>
      </c>
      <c r="T899">
        <f t="shared" ref="T899:T962" si="42">(YEAR($X$3))-YEAR(P899)</f>
        <v>50</v>
      </c>
      <c r="U899" t="str">
        <f t="shared" ref="U899:U962" si="43">VLOOKUP(T899,$Z$3:$AA$14,2,1)</f>
        <v>49-53</v>
      </c>
      <c r="V899" t="str">
        <f t="shared" ref="V899:V962" si="44">VLOOKUP(K899,$AB$3:$AC$13,2,1)</f>
        <v>2.000 a 3.999</v>
      </c>
    </row>
    <row r="900" spans="1:22" ht="15.75" x14ac:dyDescent="0.25">
      <c r="A900" s="93">
        <v>154043</v>
      </c>
      <c r="B900" s="53" t="s">
        <v>9801</v>
      </c>
      <c r="C900" s="89" t="s">
        <v>11318</v>
      </c>
      <c r="D900" s="94">
        <v>1017610000160</v>
      </c>
      <c r="E900" s="95" t="s">
        <v>11319</v>
      </c>
      <c r="F900" s="96" t="s">
        <v>11422</v>
      </c>
      <c r="G900" s="97" t="s">
        <v>11423</v>
      </c>
      <c r="H900" s="98">
        <v>142705</v>
      </c>
      <c r="I900" s="51">
        <v>44</v>
      </c>
      <c r="J900" s="51" t="s">
        <v>10622</v>
      </c>
      <c r="K900" s="99">
        <v>7347.43</v>
      </c>
      <c r="L900" s="100">
        <v>15483.86</v>
      </c>
      <c r="M900" s="101" t="s">
        <v>10177</v>
      </c>
      <c r="N900" s="72" t="s">
        <v>9766</v>
      </c>
      <c r="O900" s="53" t="s">
        <v>9722</v>
      </c>
      <c r="P900" s="102">
        <v>28279</v>
      </c>
      <c r="Q900" s="73" t="s">
        <v>225</v>
      </c>
      <c r="R900" s="98" t="s">
        <v>11424</v>
      </c>
      <c r="S900" s="86">
        <v>44473</v>
      </c>
      <c r="T900">
        <f t="shared" si="42"/>
        <v>45</v>
      </c>
      <c r="U900" t="str">
        <f t="shared" si="43"/>
        <v>44-48</v>
      </c>
      <c r="V900" t="str">
        <f t="shared" si="44"/>
        <v>6.000 a 7.999</v>
      </c>
    </row>
    <row r="901" spans="1:22" ht="15.75" x14ac:dyDescent="0.25">
      <c r="A901" s="93">
        <v>154043</v>
      </c>
      <c r="B901" s="53" t="s">
        <v>9801</v>
      </c>
      <c r="C901" s="89" t="s">
        <v>11318</v>
      </c>
      <c r="D901" s="94">
        <v>1017610000160</v>
      </c>
      <c r="E901" s="95" t="s">
        <v>11319</v>
      </c>
      <c r="F901" s="96" t="s">
        <v>11425</v>
      </c>
      <c r="G901" s="97" t="s">
        <v>11426</v>
      </c>
      <c r="H901" s="98">
        <v>710205</v>
      </c>
      <c r="I901" s="51">
        <v>44</v>
      </c>
      <c r="J901" s="51" t="s">
        <v>10622</v>
      </c>
      <c r="K901" s="99">
        <v>4185.6000000000004</v>
      </c>
      <c r="L901" s="100">
        <v>9310.1200000000008</v>
      </c>
      <c r="M901" s="101" t="s">
        <v>10116</v>
      </c>
      <c r="N901" s="72" t="s">
        <v>11693</v>
      </c>
      <c r="O901" s="53" t="s">
        <v>9722</v>
      </c>
      <c r="P901" s="102">
        <v>24518</v>
      </c>
      <c r="Q901" s="73" t="s">
        <v>225</v>
      </c>
      <c r="R901" s="98" t="s">
        <v>11427</v>
      </c>
      <c r="S901" s="86">
        <v>44753</v>
      </c>
      <c r="T901">
        <f t="shared" si="42"/>
        <v>55</v>
      </c>
      <c r="U901" t="str">
        <f t="shared" si="43"/>
        <v>54-58</v>
      </c>
      <c r="V901" t="str">
        <f t="shared" si="44"/>
        <v>4.000 a 5.999</v>
      </c>
    </row>
    <row r="902" spans="1:22" ht="15.75" x14ac:dyDescent="0.25">
      <c r="A902" s="93">
        <v>154043</v>
      </c>
      <c r="B902" s="53" t="s">
        <v>9801</v>
      </c>
      <c r="C902" s="89" t="s">
        <v>11318</v>
      </c>
      <c r="D902" s="94">
        <v>1017610000160</v>
      </c>
      <c r="E902" s="95" t="s">
        <v>11319</v>
      </c>
      <c r="F902" s="96" t="s">
        <v>11428</v>
      </c>
      <c r="G902" s="97" t="s">
        <v>11429</v>
      </c>
      <c r="H902" s="98">
        <v>715210</v>
      </c>
      <c r="I902" s="51">
        <v>44</v>
      </c>
      <c r="J902" s="51" t="s">
        <v>11322</v>
      </c>
      <c r="K902" s="99">
        <v>1613.16</v>
      </c>
      <c r="L902" s="100">
        <v>4583.2700000000004</v>
      </c>
      <c r="M902" s="101" t="s">
        <v>10116</v>
      </c>
      <c r="N902" s="72" t="s">
        <v>11693</v>
      </c>
      <c r="O902" s="53" t="s">
        <v>9722</v>
      </c>
      <c r="P902" s="102">
        <v>21088</v>
      </c>
      <c r="Q902" s="73" t="s">
        <v>225</v>
      </c>
      <c r="R902" s="98" t="s">
        <v>7</v>
      </c>
      <c r="S902" s="86">
        <v>44908</v>
      </c>
      <c r="T902">
        <f t="shared" si="42"/>
        <v>65</v>
      </c>
      <c r="U902" t="str">
        <f t="shared" si="43"/>
        <v>64-68</v>
      </c>
      <c r="V902" t="str">
        <f t="shared" si="44"/>
        <v>até 1.999</v>
      </c>
    </row>
    <row r="903" spans="1:22" ht="15.75" x14ac:dyDescent="0.25">
      <c r="A903" s="93">
        <v>154043</v>
      </c>
      <c r="B903" s="53" t="s">
        <v>9801</v>
      </c>
      <c r="C903" s="89" t="s">
        <v>11318</v>
      </c>
      <c r="D903" s="94">
        <v>1017610000160</v>
      </c>
      <c r="E903" s="95" t="s">
        <v>11319</v>
      </c>
      <c r="F903" s="96" t="s">
        <v>11430</v>
      </c>
      <c r="G903" s="97" t="s">
        <v>11431</v>
      </c>
      <c r="H903" s="98">
        <v>715210</v>
      </c>
      <c r="I903" s="51">
        <v>44</v>
      </c>
      <c r="J903" s="51" t="s">
        <v>10622</v>
      </c>
      <c r="K903" s="99">
        <v>1613.16</v>
      </c>
      <c r="L903" s="100">
        <v>4583.2700000000004</v>
      </c>
      <c r="M903" s="101" t="s">
        <v>10116</v>
      </c>
      <c r="N903" s="72" t="s">
        <v>11693</v>
      </c>
      <c r="O903" s="53" t="s">
        <v>9722</v>
      </c>
      <c r="P903" s="102">
        <v>28076</v>
      </c>
      <c r="Q903" s="57" t="s">
        <v>335</v>
      </c>
      <c r="R903" s="98" t="s">
        <v>7</v>
      </c>
      <c r="S903" s="86">
        <v>44840</v>
      </c>
      <c r="T903">
        <f t="shared" si="42"/>
        <v>46</v>
      </c>
      <c r="U903" t="str">
        <f t="shared" si="43"/>
        <v>44-48</v>
      </c>
      <c r="V903" t="str">
        <f t="shared" si="44"/>
        <v>até 1.999</v>
      </c>
    </row>
    <row r="904" spans="1:22" ht="15.75" x14ac:dyDescent="0.25">
      <c r="A904" s="93">
        <v>154043</v>
      </c>
      <c r="B904" s="53" t="s">
        <v>9801</v>
      </c>
      <c r="C904" s="89" t="s">
        <v>11318</v>
      </c>
      <c r="D904" s="94">
        <v>1017610000160</v>
      </c>
      <c r="E904" s="95" t="s">
        <v>11319</v>
      </c>
      <c r="F904" s="96" t="s">
        <v>11432</v>
      </c>
      <c r="G904" s="97" t="s">
        <v>11433</v>
      </c>
      <c r="H904" s="98">
        <v>715210</v>
      </c>
      <c r="I904" s="51">
        <v>44</v>
      </c>
      <c r="J904" s="51" t="s">
        <v>10622</v>
      </c>
      <c r="K904" s="99">
        <v>1613.16</v>
      </c>
      <c r="L904" s="100">
        <v>4583.2700000000004</v>
      </c>
      <c r="M904" s="101" t="s">
        <v>10116</v>
      </c>
      <c r="N904" s="72" t="s">
        <v>9765</v>
      </c>
      <c r="O904" s="53" t="s">
        <v>9722</v>
      </c>
      <c r="P904" s="102">
        <v>30963</v>
      </c>
      <c r="Q904" s="57" t="s">
        <v>211</v>
      </c>
      <c r="R904" s="98" t="s">
        <v>7</v>
      </c>
      <c r="S904" s="86">
        <v>44756</v>
      </c>
      <c r="T904">
        <f t="shared" si="42"/>
        <v>38</v>
      </c>
      <c r="U904" t="str">
        <f t="shared" si="43"/>
        <v>34-38</v>
      </c>
      <c r="V904" t="str">
        <f t="shared" si="44"/>
        <v>até 1.999</v>
      </c>
    </row>
    <row r="905" spans="1:22" ht="15.75" x14ac:dyDescent="0.25">
      <c r="A905" s="93">
        <v>154043</v>
      </c>
      <c r="B905" s="53" t="s">
        <v>9801</v>
      </c>
      <c r="C905" s="89" t="s">
        <v>11318</v>
      </c>
      <c r="D905" s="94">
        <v>1017610000160</v>
      </c>
      <c r="E905" s="95" t="s">
        <v>11319</v>
      </c>
      <c r="F905" s="96" t="s">
        <v>11434</v>
      </c>
      <c r="G905" s="97" t="s">
        <v>11435</v>
      </c>
      <c r="H905" s="98">
        <v>715210</v>
      </c>
      <c r="I905" s="51">
        <v>44</v>
      </c>
      <c r="J905" s="51" t="s">
        <v>11322</v>
      </c>
      <c r="K905" s="99">
        <v>1613.16</v>
      </c>
      <c r="L905" s="100">
        <v>4583.2700000000004</v>
      </c>
      <c r="M905" s="101" t="s">
        <v>10116</v>
      </c>
      <c r="N905" s="55" t="s">
        <v>9763</v>
      </c>
      <c r="O905" s="53" t="s">
        <v>9722</v>
      </c>
      <c r="P905" s="102">
        <v>23753</v>
      </c>
      <c r="Q905" s="57" t="s">
        <v>335</v>
      </c>
      <c r="R905" s="98" t="s">
        <v>7</v>
      </c>
      <c r="S905" s="86">
        <v>44593</v>
      </c>
      <c r="T905">
        <f t="shared" si="42"/>
        <v>57</v>
      </c>
      <c r="U905" t="str">
        <f t="shared" si="43"/>
        <v>54-58</v>
      </c>
      <c r="V905" t="str">
        <f t="shared" si="44"/>
        <v>até 1.999</v>
      </c>
    </row>
    <row r="906" spans="1:22" ht="15.75" x14ac:dyDescent="0.25">
      <c r="A906" s="93">
        <v>154043</v>
      </c>
      <c r="B906" s="53" t="s">
        <v>9801</v>
      </c>
      <c r="C906" s="89" t="s">
        <v>11318</v>
      </c>
      <c r="D906" s="94">
        <v>1017610000160</v>
      </c>
      <c r="E906" s="95" t="s">
        <v>11319</v>
      </c>
      <c r="F906" s="96" t="s">
        <v>11436</v>
      </c>
      <c r="G906" s="97" t="s">
        <v>11437</v>
      </c>
      <c r="H906" s="98">
        <v>715210</v>
      </c>
      <c r="I906" s="51">
        <v>44</v>
      </c>
      <c r="J906" s="51" t="s">
        <v>11322</v>
      </c>
      <c r="K906" s="99">
        <v>1613.16</v>
      </c>
      <c r="L906" s="100">
        <v>4583.2700000000004</v>
      </c>
      <c r="M906" s="101" t="s">
        <v>10116</v>
      </c>
      <c r="N906" s="72" t="s">
        <v>11693</v>
      </c>
      <c r="O906" s="53" t="s">
        <v>9722</v>
      </c>
      <c r="P906" s="102">
        <v>21097</v>
      </c>
      <c r="Q906" s="57" t="s">
        <v>211</v>
      </c>
      <c r="R906" s="98" t="s">
        <v>7</v>
      </c>
      <c r="S906" s="86">
        <v>44725</v>
      </c>
      <c r="T906">
        <f t="shared" si="42"/>
        <v>65</v>
      </c>
      <c r="U906" t="str">
        <f t="shared" si="43"/>
        <v>64-68</v>
      </c>
      <c r="V906" t="str">
        <f t="shared" si="44"/>
        <v>até 1.999</v>
      </c>
    </row>
    <row r="907" spans="1:22" ht="15.75" x14ac:dyDescent="0.25">
      <c r="A907" s="93">
        <v>154043</v>
      </c>
      <c r="B907" s="53" t="s">
        <v>9801</v>
      </c>
      <c r="C907" s="89" t="s">
        <v>11318</v>
      </c>
      <c r="D907" s="94">
        <v>1017610000160</v>
      </c>
      <c r="E907" s="95" t="s">
        <v>11319</v>
      </c>
      <c r="F907" s="96" t="s">
        <v>11438</v>
      </c>
      <c r="G907" s="97" t="s">
        <v>11439</v>
      </c>
      <c r="H907" s="98">
        <v>715210</v>
      </c>
      <c r="I907" s="51">
        <v>44</v>
      </c>
      <c r="J907" s="51" t="s">
        <v>10622</v>
      </c>
      <c r="K907" s="99">
        <v>1613.16</v>
      </c>
      <c r="L907" s="100">
        <v>4583.2700000000004</v>
      </c>
      <c r="M907" s="101" t="s">
        <v>10116</v>
      </c>
      <c r="N907" s="55" t="s">
        <v>9763</v>
      </c>
      <c r="O907" s="53" t="s">
        <v>9722</v>
      </c>
      <c r="P907" s="102">
        <v>34835</v>
      </c>
      <c r="Q907" s="57" t="s">
        <v>211</v>
      </c>
      <c r="R907" s="98" t="s">
        <v>7</v>
      </c>
      <c r="S907" s="86">
        <v>44372</v>
      </c>
      <c r="T907">
        <f t="shared" si="42"/>
        <v>27</v>
      </c>
      <c r="U907" t="str">
        <f t="shared" si="43"/>
        <v>24-28</v>
      </c>
      <c r="V907" t="str">
        <f t="shared" si="44"/>
        <v>até 1.999</v>
      </c>
    </row>
    <row r="908" spans="1:22" ht="15.75" x14ac:dyDescent="0.25">
      <c r="A908" s="93">
        <v>154043</v>
      </c>
      <c r="B908" s="53" t="s">
        <v>9801</v>
      </c>
      <c r="C908" s="89" t="s">
        <v>11318</v>
      </c>
      <c r="D908" s="94">
        <v>1017610000160</v>
      </c>
      <c r="E908" s="95" t="s">
        <v>11319</v>
      </c>
      <c r="F908" s="96" t="s">
        <v>11440</v>
      </c>
      <c r="G908" s="97" t="s">
        <v>11441</v>
      </c>
      <c r="H908" s="98">
        <v>715210</v>
      </c>
      <c r="I908" s="51">
        <v>44</v>
      </c>
      <c r="J908" s="51" t="s">
        <v>10622</v>
      </c>
      <c r="K908" s="99">
        <v>1613.16</v>
      </c>
      <c r="L908" s="100">
        <v>4583.2700000000004</v>
      </c>
      <c r="M908" s="101" t="s">
        <v>10116</v>
      </c>
      <c r="N908" s="72" t="s">
        <v>11693</v>
      </c>
      <c r="O908" s="53" t="s">
        <v>9722</v>
      </c>
      <c r="P908" s="102">
        <v>24831</v>
      </c>
      <c r="Q908" s="73" t="s">
        <v>225</v>
      </c>
      <c r="R908" s="98" t="s">
        <v>7</v>
      </c>
      <c r="S908" s="86">
        <v>44677</v>
      </c>
      <c r="T908">
        <f t="shared" si="42"/>
        <v>55</v>
      </c>
      <c r="U908" t="str">
        <f t="shared" si="43"/>
        <v>54-58</v>
      </c>
      <c r="V908" t="str">
        <f t="shared" si="44"/>
        <v>até 1.999</v>
      </c>
    </row>
    <row r="909" spans="1:22" ht="15.75" x14ac:dyDescent="0.25">
      <c r="A909" s="93">
        <v>154043</v>
      </c>
      <c r="B909" s="53" t="s">
        <v>9801</v>
      </c>
      <c r="C909" s="89" t="s">
        <v>11318</v>
      </c>
      <c r="D909" s="94">
        <v>1017610000160</v>
      </c>
      <c r="E909" s="95" t="s">
        <v>11319</v>
      </c>
      <c r="F909" s="96" t="s">
        <v>11442</v>
      </c>
      <c r="G909" s="97" t="s">
        <v>11443</v>
      </c>
      <c r="H909" s="98">
        <v>716610</v>
      </c>
      <c r="I909" s="51">
        <v>44</v>
      </c>
      <c r="J909" s="51" t="s">
        <v>11322</v>
      </c>
      <c r="K909" s="99">
        <v>1613.16</v>
      </c>
      <c r="L909" s="100">
        <v>4612.53</v>
      </c>
      <c r="M909" s="101" t="s">
        <v>10116</v>
      </c>
      <c r="N909" s="72" t="s">
        <v>11693</v>
      </c>
      <c r="O909" s="53" t="s">
        <v>9722</v>
      </c>
      <c r="P909" s="102">
        <v>44638</v>
      </c>
      <c r="Q909" s="73" t="s">
        <v>225</v>
      </c>
      <c r="R909" s="98" t="s">
        <v>11444</v>
      </c>
      <c r="S909" s="86">
        <v>44837</v>
      </c>
      <c r="V909" t="str">
        <f t="shared" si="44"/>
        <v>até 1.999</v>
      </c>
    </row>
    <row r="910" spans="1:22" ht="15.75" x14ac:dyDescent="0.25">
      <c r="A910" s="93">
        <v>154043</v>
      </c>
      <c r="B910" s="53" t="s">
        <v>9801</v>
      </c>
      <c r="C910" s="89" t="s">
        <v>11318</v>
      </c>
      <c r="D910" s="94">
        <v>1017610000160</v>
      </c>
      <c r="E910" s="95" t="s">
        <v>11319</v>
      </c>
      <c r="F910" s="96" t="s">
        <v>11445</v>
      </c>
      <c r="G910" s="97" t="s">
        <v>11446</v>
      </c>
      <c r="H910" s="98">
        <v>716610</v>
      </c>
      <c r="I910" s="51">
        <v>44</v>
      </c>
      <c r="J910" s="51" t="s">
        <v>11322</v>
      </c>
      <c r="K910" s="99">
        <v>1613.16</v>
      </c>
      <c r="L910" s="100">
        <v>4612.53</v>
      </c>
      <c r="M910" s="101" t="s">
        <v>10116</v>
      </c>
      <c r="N910" s="72" t="s">
        <v>11693</v>
      </c>
      <c r="O910" s="53" t="s">
        <v>9722</v>
      </c>
      <c r="P910" s="102">
        <v>27065</v>
      </c>
      <c r="Q910" s="57" t="s">
        <v>335</v>
      </c>
      <c r="R910" s="98" t="s">
        <v>11444</v>
      </c>
      <c r="S910" s="86">
        <v>44683</v>
      </c>
      <c r="T910">
        <f t="shared" si="42"/>
        <v>48</v>
      </c>
      <c r="U910" t="str">
        <f t="shared" si="43"/>
        <v>44-48</v>
      </c>
      <c r="V910" t="str">
        <f t="shared" si="44"/>
        <v>até 1.999</v>
      </c>
    </row>
    <row r="911" spans="1:22" ht="15.75" x14ac:dyDescent="0.25">
      <c r="A911" s="93">
        <v>154043</v>
      </c>
      <c r="B911" s="53" t="s">
        <v>9801</v>
      </c>
      <c r="C911" s="89" t="s">
        <v>11318</v>
      </c>
      <c r="D911" s="94">
        <v>1017610000160</v>
      </c>
      <c r="E911" s="95" t="s">
        <v>11319</v>
      </c>
      <c r="F911" s="96" t="s">
        <v>11447</v>
      </c>
      <c r="G911" s="97" t="s">
        <v>11448</v>
      </c>
      <c r="H911" s="98">
        <v>716610</v>
      </c>
      <c r="I911" s="51">
        <v>44</v>
      </c>
      <c r="J911" s="51" t="s">
        <v>10622</v>
      </c>
      <c r="K911" s="99">
        <v>1613.16</v>
      </c>
      <c r="L911" s="100">
        <v>4612.53</v>
      </c>
      <c r="M911" s="101" t="s">
        <v>10116</v>
      </c>
      <c r="N911" s="72" t="s">
        <v>9765</v>
      </c>
      <c r="O911" s="53" t="s">
        <v>9722</v>
      </c>
      <c r="P911" s="102">
        <v>36768</v>
      </c>
      <c r="Q911" s="57" t="s">
        <v>211</v>
      </c>
      <c r="R911" s="98" t="s">
        <v>11444</v>
      </c>
      <c r="S911" s="86">
        <v>44734</v>
      </c>
      <c r="T911">
        <f t="shared" si="42"/>
        <v>22</v>
      </c>
      <c r="U911" t="str">
        <f t="shared" si="43"/>
        <v>19-23</v>
      </c>
      <c r="V911" t="str">
        <f t="shared" si="44"/>
        <v>até 1.999</v>
      </c>
    </row>
    <row r="912" spans="1:22" ht="15.75" x14ac:dyDescent="0.25">
      <c r="A912" s="93">
        <v>154043</v>
      </c>
      <c r="B912" s="53" t="s">
        <v>9801</v>
      </c>
      <c r="C912" s="89" t="s">
        <v>11318</v>
      </c>
      <c r="D912" s="94">
        <v>1017610000160</v>
      </c>
      <c r="E912" s="95" t="s">
        <v>11319</v>
      </c>
      <c r="F912" s="96" t="s">
        <v>11449</v>
      </c>
      <c r="G912" s="97" t="s">
        <v>11450</v>
      </c>
      <c r="H912" s="98">
        <v>716610</v>
      </c>
      <c r="I912" s="51">
        <v>44</v>
      </c>
      <c r="J912" s="51" t="s">
        <v>11322</v>
      </c>
      <c r="K912" s="99">
        <v>1613.16</v>
      </c>
      <c r="L912" s="100">
        <v>4612.53</v>
      </c>
      <c r="M912" s="101" t="s">
        <v>10116</v>
      </c>
      <c r="N912" s="72" t="s">
        <v>11693</v>
      </c>
      <c r="O912" s="53" t="s">
        <v>9722</v>
      </c>
      <c r="P912" s="102">
        <v>22943</v>
      </c>
      <c r="Q912" s="73" t="s">
        <v>225</v>
      </c>
      <c r="R912" s="98" t="s">
        <v>11444</v>
      </c>
      <c r="S912" s="86">
        <v>44431</v>
      </c>
      <c r="T912">
        <f t="shared" si="42"/>
        <v>60</v>
      </c>
      <c r="U912" t="str">
        <f t="shared" si="43"/>
        <v>59-63</v>
      </c>
      <c r="V912" t="str">
        <f t="shared" si="44"/>
        <v>até 1.999</v>
      </c>
    </row>
    <row r="913" spans="1:22" ht="15.75" x14ac:dyDescent="0.25">
      <c r="A913" s="93">
        <v>154043</v>
      </c>
      <c r="B913" s="53" t="s">
        <v>9801</v>
      </c>
      <c r="C913" s="89" t="s">
        <v>11318</v>
      </c>
      <c r="D913" s="94">
        <v>1017610000160</v>
      </c>
      <c r="E913" s="95" t="s">
        <v>11319</v>
      </c>
      <c r="F913" s="96" t="s">
        <v>11451</v>
      </c>
      <c r="G913" s="97" t="s">
        <v>11452</v>
      </c>
      <c r="H913" s="98">
        <v>716610</v>
      </c>
      <c r="I913" s="51">
        <v>44</v>
      </c>
      <c r="J913" s="51" t="s">
        <v>10622</v>
      </c>
      <c r="K913" s="99">
        <v>1613.16</v>
      </c>
      <c r="L913" s="100">
        <v>4612.53</v>
      </c>
      <c r="M913" s="101" t="s">
        <v>10116</v>
      </c>
      <c r="N913" s="72" t="s">
        <v>11693</v>
      </c>
      <c r="O913" s="53" t="s">
        <v>9722</v>
      </c>
      <c r="P913" s="102">
        <v>28411</v>
      </c>
      <c r="Q913" s="73" t="s">
        <v>225</v>
      </c>
      <c r="R913" s="98" t="s">
        <v>11444</v>
      </c>
      <c r="S913" s="86">
        <v>44798</v>
      </c>
      <c r="T913">
        <f t="shared" si="42"/>
        <v>45</v>
      </c>
      <c r="U913" t="str">
        <f t="shared" si="43"/>
        <v>44-48</v>
      </c>
      <c r="V913" t="str">
        <f t="shared" si="44"/>
        <v>até 1.999</v>
      </c>
    </row>
    <row r="914" spans="1:22" ht="15.75" x14ac:dyDescent="0.25">
      <c r="A914" s="93">
        <v>154043</v>
      </c>
      <c r="B914" s="53" t="s">
        <v>9801</v>
      </c>
      <c r="C914" s="89" t="s">
        <v>11318</v>
      </c>
      <c r="D914" s="94">
        <v>1017610000160</v>
      </c>
      <c r="E914" s="95" t="s">
        <v>11319</v>
      </c>
      <c r="F914" s="96" t="s">
        <v>11453</v>
      </c>
      <c r="G914" s="97" t="s">
        <v>11454</v>
      </c>
      <c r="H914" s="98">
        <v>716610</v>
      </c>
      <c r="I914" s="51">
        <v>44</v>
      </c>
      <c r="J914" s="51" t="s">
        <v>10622</v>
      </c>
      <c r="K914" s="99">
        <v>1613.16</v>
      </c>
      <c r="L914" s="100">
        <v>4612.53</v>
      </c>
      <c r="M914" s="101" t="s">
        <v>10116</v>
      </c>
      <c r="N914" s="72" t="s">
        <v>11693</v>
      </c>
      <c r="O914" s="53" t="s">
        <v>9722</v>
      </c>
      <c r="P914" s="102">
        <v>24905</v>
      </c>
      <c r="Q914" s="57" t="s">
        <v>211</v>
      </c>
      <c r="R914" s="98" t="s">
        <v>11444</v>
      </c>
      <c r="S914" s="86">
        <v>44503</v>
      </c>
      <c r="T914">
        <f t="shared" si="42"/>
        <v>54</v>
      </c>
      <c r="U914" t="str">
        <f t="shared" si="43"/>
        <v>54-58</v>
      </c>
      <c r="V914" t="str">
        <f t="shared" si="44"/>
        <v>até 1.999</v>
      </c>
    </row>
    <row r="915" spans="1:22" ht="15.75" x14ac:dyDescent="0.25">
      <c r="A915" s="93">
        <v>154043</v>
      </c>
      <c r="B915" s="53" t="s">
        <v>9801</v>
      </c>
      <c r="C915" s="89" t="s">
        <v>11318</v>
      </c>
      <c r="D915" s="94">
        <v>1017610000160</v>
      </c>
      <c r="E915" s="95" t="s">
        <v>11319</v>
      </c>
      <c r="F915" s="96" t="s">
        <v>11455</v>
      </c>
      <c r="G915" s="97" t="s">
        <v>11456</v>
      </c>
      <c r="H915" s="98">
        <v>716610</v>
      </c>
      <c r="I915" s="51">
        <v>44</v>
      </c>
      <c r="J915" s="51" t="s">
        <v>10622</v>
      </c>
      <c r="K915" s="99">
        <v>1613.16</v>
      </c>
      <c r="L915" s="100">
        <v>4612.53</v>
      </c>
      <c r="M915" s="101" t="s">
        <v>10116</v>
      </c>
      <c r="N915" s="72" t="s">
        <v>11693</v>
      </c>
      <c r="O915" s="53" t="s">
        <v>9722</v>
      </c>
      <c r="P915" s="102">
        <v>29413</v>
      </c>
      <c r="Q915" s="73" t="s">
        <v>225</v>
      </c>
      <c r="R915" s="98" t="s">
        <v>11444</v>
      </c>
      <c r="S915" s="86">
        <v>44652</v>
      </c>
      <c r="T915">
        <f t="shared" si="42"/>
        <v>42</v>
      </c>
      <c r="U915" t="str">
        <f t="shared" si="43"/>
        <v>39-43</v>
      </c>
      <c r="V915" t="str">
        <f t="shared" si="44"/>
        <v>até 1.999</v>
      </c>
    </row>
    <row r="916" spans="1:22" ht="15.75" x14ac:dyDescent="0.25">
      <c r="A916" s="93">
        <v>154043</v>
      </c>
      <c r="B916" s="53" t="s">
        <v>9801</v>
      </c>
      <c r="C916" s="89" t="s">
        <v>11318</v>
      </c>
      <c r="D916" s="94">
        <v>1017610000160</v>
      </c>
      <c r="E916" s="95" t="s">
        <v>11319</v>
      </c>
      <c r="F916" s="96" t="s">
        <v>11457</v>
      </c>
      <c r="G916" s="97" t="s">
        <v>11458</v>
      </c>
      <c r="H916" s="98">
        <v>716610</v>
      </c>
      <c r="I916" s="51">
        <v>44</v>
      </c>
      <c r="J916" s="51" t="s">
        <v>10622</v>
      </c>
      <c r="K916" s="99">
        <v>1613.16</v>
      </c>
      <c r="L916" s="100">
        <v>4612.53</v>
      </c>
      <c r="M916" s="101" t="s">
        <v>10116</v>
      </c>
      <c r="N916" s="72" t="s">
        <v>11693</v>
      </c>
      <c r="O916" s="53" t="s">
        <v>9722</v>
      </c>
      <c r="P916" s="102">
        <v>27630</v>
      </c>
      <c r="Q916" s="57" t="s">
        <v>335</v>
      </c>
      <c r="R916" s="98" t="s">
        <v>11444</v>
      </c>
      <c r="S916" s="86">
        <v>44776</v>
      </c>
      <c r="T916">
        <f t="shared" si="42"/>
        <v>47</v>
      </c>
      <c r="U916" t="str">
        <f t="shared" si="43"/>
        <v>44-48</v>
      </c>
      <c r="V916" t="str">
        <f t="shared" si="44"/>
        <v>até 1.999</v>
      </c>
    </row>
    <row r="917" spans="1:22" ht="15.75" x14ac:dyDescent="0.25">
      <c r="A917" s="93">
        <v>154043</v>
      </c>
      <c r="B917" s="53" t="s">
        <v>9801</v>
      </c>
      <c r="C917" s="89" t="s">
        <v>11318</v>
      </c>
      <c r="D917" s="94">
        <v>1017610000160</v>
      </c>
      <c r="E917" s="95" t="s">
        <v>11319</v>
      </c>
      <c r="F917" s="96" t="s">
        <v>11459</v>
      </c>
      <c r="G917" s="97" t="s">
        <v>11460</v>
      </c>
      <c r="H917" s="98">
        <v>716610</v>
      </c>
      <c r="I917" s="51">
        <v>44</v>
      </c>
      <c r="J917" s="51" t="s">
        <v>10622</v>
      </c>
      <c r="K917" s="99">
        <v>1613.16</v>
      </c>
      <c r="L917" s="100">
        <v>4612.53</v>
      </c>
      <c r="M917" s="101" t="s">
        <v>10116</v>
      </c>
      <c r="N917" s="72" t="s">
        <v>11693</v>
      </c>
      <c r="O917" s="53" t="s">
        <v>9722</v>
      </c>
      <c r="P917" s="102">
        <v>35593</v>
      </c>
      <c r="Q917" s="57" t="s">
        <v>335</v>
      </c>
      <c r="R917" s="98" t="s">
        <v>11444</v>
      </c>
      <c r="S917" s="86">
        <v>35676</v>
      </c>
      <c r="T917">
        <f t="shared" si="42"/>
        <v>25</v>
      </c>
      <c r="U917" t="str">
        <f t="shared" si="43"/>
        <v>24-28</v>
      </c>
      <c r="V917" t="str">
        <f t="shared" si="44"/>
        <v>até 1.999</v>
      </c>
    </row>
    <row r="918" spans="1:22" ht="15.75" x14ac:dyDescent="0.25">
      <c r="A918" s="93">
        <v>154043</v>
      </c>
      <c r="B918" s="53" t="s">
        <v>9801</v>
      </c>
      <c r="C918" s="89" t="s">
        <v>11318</v>
      </c>
      <c r="D918" s="94">
        <v>1017610000160</v>
      </c>
      <c r="E918" s="95" t="s">
        <v>11319</v>
      </c>
      <c r="F918" s="96" t="s">
        <v>11461</v>
      </c>
      <c r="G918" s="97" t="s">
        <v>11462</v>
      </c>
      <c r="H918" s="98">
        <v>716610</v>
      </c>
      <c r="I918" s="51">
        <v>44</v>
      </c>
      <c r="J918" s="51" t="s">
        <v>10622</v>
      </c>
      <c r="K918" s="99">
        <v>1613.16</v>
      </c>
      <c r="L918" s="100">
        <v>4612.53</v>
      </c>
      <c r="M918" s="101" t="s">
        <v>10116</v>
      </c>
      <c r="N918" s="72" t="s">
        <v>11693</v>
      </c>
      <c r="O918" s="53" t="s">
        <v>9722</v>
      </c>
      <c r="P918" s="102">
        <v>30763</v>
      </c>
      <c r="Q918" s="73" t="s">
        <v>225</v>
      </c>
      <c r="R918" s="98" t="s">
        <v>11444</v>
      </c>
      <c r="S918" s="86">
        <v>44777</v>
      </c>
      <c r="T918">
        <f t="shared" si="42"/>
        <v>38</v>
      </c>
      <c r="U918" t="str">
        <f t="shared" si="43"/>
        <v>34-38</v>
      </c>
      <c r="V918" t="str">
        <f t="shared" si="44"/>
        <v>até 1.999</v>
      </c>
    </row>
    <row r="919" spans="1:22" ht="15.75" x14ac:dyDescent="0.25">
      <c r="A919" s="93">
        <v>154043</v>
      </c>
      <c r="B919" s="53" t="s">
        <v>9801</v>
      </c>
      <c r="C919" s="89" t="s">
        <v>11318</v>
      </c>
      <c r="D919" s="94">
        <v>1017610000160</v>
      </c>
      <c r="E919" s="95" t="s">
        <v>11319</v>
      </c>
      <c r="F919" s="96" t="s">
        <v>11463</v>
      </c>
      <c r="G919" s="97" t="s">
        <v>11464</v>
      </c>
      <c r="H919" s="98">
        <v>716610</v>
      </c>
      <c r="I919" s="51">
        <v>44</v>
      </c>
      <c r="J919" s="51" t="s">
        <v>11322</v>
      </c>
      <c r="K919" s="99">
        <v>1613.16</v>
      </c>
      <c r="L919" s="100">
        <v>4612.53</v>
      </c>
      <c r="M919" s="101" t="s">
        <v>10116</v>
      </c>
      <c r="N919" s="72" t="s">
        <v>11693</v>
      </c>
      <c r="O919" s="53" t="s">
        <v>9722</v>
      </c>
      <c r="P919" s="102">
        <v>31284</v>
      </c>
      <c r="Q919" s="73" t="s">
        <v>225</v>
      </c>
      <c r="R919" s="98" t="s">
        <v>11444</v>
      </c>
      <c r="S919" s="86">
        <v>44809</v>
      </c>
      <c r="T919">
        <f t="shared" si="42"/>
        <v>37</v>
      </c>
      <c r="U919" t="str">
        <f t="shared" si="43"/>
        <v>34-38</v>
      </c>
      <c r="V919" t="str">
        <f t="shared" si="44"/>
        <v>até 1.999</v>
      </c>
    </row>
    <row r="920" spans="1:22" ht="15.75" x14ac:dyDescent="0.25">
      <c r="A920" s="93">
        <v>154043</v>
      </c>
      <c r="B920" s="53" t="s">
        <v>9801</v>
      </c>
      <c r="C920" s="89" t="s">
        <v>11318</v>
      </c>
      <c r="D920" s="94">
        <v>1017610000160</v>
      </c>
      <c r="E920" s="95" t="s">
        <v>11319</v>
      </c>
      <c r="F920" s="103" t="s">
        <v>11465</v>
      </c>
      <c r="G920" s="104" t="s">
        <v>11466</v>
      </c>
      <c r="H920" s="98">
        <v>716610</v>
      </c>
      <c r="I920" s="51">
        <v>44</v>
      </c>
      <c r="J920" s="51" t="s">
        <v>10622</v>
      </c>
      <c r="K920" s="105">
        <v>1613.16</v>
      </c>
      <c r="L920" s="100">
        <v>4612.53</v>
      </c>
      <c r="M920" s="106" t="s">
        <v>10116</v>
      </c>
      <c r="N920" s="72" t="s">
        <v>9765</v>
      </c>
      <c r="O920" s="53" t="s">
        <v>9722</v>
      </c>
      <c r="P920" s="107">
        <v>29047</v>
      </c>
      <c r="Q920" s="73" t="s">
        <v>225</v>
      </c>
      <c r="R920" s="98" t="s">
        <v>11444</v>
      </c>
      <c r="S920" s="109">
        <v>44735</v>
      </c>
      <c r="T920">
        <f t="shared" si="42"/>
        <v>43</v>
      </c>
      <c r="U920" t="str">
        <f t="shared" si="43"/>
        <v>39-43</v>
      </c>
      <c r="V920" t="str">
        <f t="shared" si="44"/>
        <v>até 1.999</v>
      </c>
    </row>
    <row r="921" spans="1:22" ht="15.75" x14ac:dyDescent="0.25">
      <c r="A921" s="93">
        <v>154043</v>
      </c>
      <c r="B921" s="53" t="s">
        <v>9801</v>
      </c>
      <c r="C921" s="89" t="s">
        <v>11318</v>
      </c>
      <c r="D921" s="94">
        <v>1017610000160</v>
      </c>
      <c r="E921" s="95" t="s">
        <v>11319</v>
      </c>
      <c r="F921" s="96" t="s">
        <v>11467</v>
      </c>
      <c r="G921" s="97" t="s">
        <v>11468</v>
      </c>
      <c r="H921" s="98">
        <v>724110</v>
      </c>
      <c r="I921" s="51">
        <v>44</v>
      </c>
      <c r="J921" s="51" t="s">
        <v>11322</v>
      </c>
      <c r="K921" s="99">
        <v>1671.97</v>
      </c>
      <c r="L921" s="100">
        <v>4636.7299999999996</v>
      </c>
      <c r="M921" s="101" t="s">
        <v>10115</v>
      </c>
      <c r="N921" s="55" t="s">
        <v>9763</v>
      </c>
      <c r="O921" s="53" t="s">
        <v>9722</v>
      </c>
      <c r="P921" s="102">
        <v>25207</v>
      </c>
      <c r="Q921" s="57" t="s">
        <v>335</v>
      </c>
      <c r="R921" s="98" t="s">
        <v>11469</v>
      </c>
      <c r="S921" s="86">
        <v>44372</v>
      </c>
      <c r="T921">
        <f t="shared" si="42"/>
        <v>53</v>
      </c>
      <c r="U921" t="str">
        <f t="shared" si="43"/>
        <v>49-53</v>
      </c>
      <c r="V921" t="str">
        <f t="shared" si="44"/>
        <v>até 1.999</v>
      </c>
    </row>
    <row r="922" spans="1:22" ht="15.75" x14ac:dyDescent="0.25">
      <c r="A922" s="93">
        <v>154043</v>
      </c>
      <c r="B922" s="53" t="s">
        <v>9801</v>
      </c>
      <c r="C922" s="89" t="s">
        <v>11318</v>
      </c>
      <c r="D922" s="94">
        <v>1017610000160</v>
      </c>
      <c r="E922" s="95" t="s">
        <v>11319</v>
      </c>
      <c r="F922" s="96" t="s">
        <v>11470</v>
      </c>
      <c r="G922" s="97" t="s">
        <v>11471</v>
      </c>
      <c r="H922" s="98">
        <v>717020</v>
      </c>
      <c r="I922" s="51">
        <v>44</v>
      </c>
      <c r="J922" s="51" t="s">
        <v>11322</v>
      </c>
      <c r="K922" s="99">
        <v>1231.97</v>
      </c>
      <c r="L922" s="100">
        <v>3781.76</v>
      </c>
      <c r="M922" s="101" t="s">
        <v>10115</v>
      </c>
      <c r="N922" s="55" t="s">
        <v>9763</v>
      </c>
      <c r="O922" s="53" t="s">
        <v>9722</v>
      </c>
      <c r="P922" s="102">
        <v>31634</v>
      </c>
      <c r="Q922" s="57" t="s">
        <v>211</v>
      </c>
      <c r="R922" s="98" t="s">
        <v>11472</v>
      </c>
      <c r="S922" s="86">
        <v>44663</v>
      </c>
      <c r="T922">
        <f t="shared" si="42"/>
        <v>36</v>
      </c>
      <c r="U922" t="str">
        <f t="shared" si="43"/>
        <v>34-38</v>
      </c>
      <c r="V922" t="str">
        <f t="shared" si="44"/>
        <v>até 1.999</v>
      </c>
    </row>
    <row r="923" spans="1:22" ht="15.75" x14ac:dyDescent="0.25">
      <c r="A923" s="93">
        <v>154043</v>
      </c>
      <c r="B923" s="53" t="s">
        <v>9801</v>
      </c>
      <c r="C923" s="89" t="s">
        <v>11318</v>
      </c>
      <c r="D923" s="94">
        <v>1017610000160</v>
      </c>
      <c r="E923" s="95" t="s">
        <v>11319</v>
      </c>
      <c r="F923" s="96" t="s">
        <v>11473</v>
      </c>
      <c r="G923" s="97" t="s">
        <v>11474</v>
      </c>
      <c r="H923" s="98">
        <v>717020</v>
      </c>
      <c r="I923" s="51">
        <v>44</v>
      </c>
      <c r="J923" s="51" t="s">
        <v>10622</v>
      </c>
      <c r="K923" s="99">
        <v>1231.97</v>
      </c>
      <c r="L923" s="100">
        <v>3781.76</v>
      </c>
      <c r="M923" s="101" t="s">
        <v>10115</v>
      </c>
      <c r="N923" s="55" t="s">
        <v>9763</v>
      </c>
      <c r="O923" s="53" t="s">
        <v>9722</v>
      </c>
      <c r="P923" s="102">
        <v>32710</v>
      </c>
      <c r="Q923" s="73" t="s">
        <v>225</v>
      </c>
      <c r="R923" s="98" t="s">
        <v>11472</v>
      </c>
      <c r="S923" s="86">
        <v>44915</v>
      </c>
      <c r="T923">
        <f t="shared" si="42"/>
        <v>33</v>
      </c>
      <c r="U923" t="str">
        <f t="shared" si="43"/>
        <v>29-33</v>
      </c>
      <c r="V923" t="str">
        <f t="shared" si="44"/>
        <v>até 1.999</v>
      </c>
    </row>
    <row r="924" spans="1:22" ht="15.75" x14ac:dyDescent="0.25">
      <c r="A924" s="93">
        <v>154043</v>
      </c>
      <c r="B924" s="53" t="s">
        <v>9801</v>
      </c>
      <c r="C924" s="89" t="s">
        <v>11318</v>
      </c>
      <c r="D924" s="94">
        <v>1017610000160</v>
      </c>
      <c r="E924" s="95" t="s">
        <v>11319</v>
      </c>
      <c r="F924" s="96" t="s">
        <v>11475</v>
      </c>
      <c r="G924" s="97" t="s">
        <v>11476</v>
      </c>
      <c r="H924" s="98">
        <v>717020</v>
      </c>
      <c r="I924" s="51">
        <v>44</v>
      </c>
      <c r="J924" s="51" t="s">
        <v>10622</v>
      </c>
      <c r="K924" s="99">
        <v>1231.97</v>
      </c>
      <c r="L924" s="100">
        <v>3781.76</v>
      </c>
      <c r="M924" s="101" t="s">
        <v>10115</v>
      </c>
      <c r="N924" s="72" t="s">
        <v>9765</v>
      </c>
      <c r="O924" s="53" t="s">
        <v>9722</v>
      </c>
      <c r="P924" s="102">
        <v>36816</v>
      </c>
      <c r="Q924" s="73" t="s">
        <v>225</v>
      </c>
      <c r="R924" s="98" t="s">
        <v>11472</v>
      </c>
      <c r="S924" s="86">
        <v>44372</v>
      </c>
      <c r="T924">
        <f t="shared" si="42"/>
        <v>22</v>
      </c>
      <c r="U924" t="str">
        <f t="shared" si="43"/>
        <v>19-23</v>
      </c>
      <c r="V924" t="str">
        <f t="shared" si="44"/>
        <v>até 1.999</v>
      </c>
    </row>
    <row r="925" spans="1:22" ht="15.75" x14ac:dyDescent="0.25">
      <c r="A925" s="93">
        <v>154043</v>
      </c>
      <c r="B925" s="53" t="s">
        <v>9801</v>
      </c>
      <c r="C925" s="89" t="s">
        <v>11318</v>
      </c>
      <c r="D925" s="94">
        <v>1017610000160</v>
      </c>
      <c r="E925" s="95" t="s">
        <v>11319</v>
      </c>
      <c r="F925" s="96" t="s">
        <v>11477</v>
      </c>
      <c r="G925" s="97" t="s">
        <v>11478</v>
      </c>
      <c r="H925" s="98">
        <v>717020</v>
      </c>
      <c r="I925" s="51">
        <v>44</v>
      </c>
      <c r="J925" s="51" t="s">
        <v>11322</v>
      </c>
      <c r="K925" s="99">
        <v>1231.97</v>
      </c>
      <c r="L925" s="100">
        <v>3781.76</v>
      </c>
      <c r="M925" s="101" t="s">
        <v>10115</v>
      </c>
      <c r="N925" s="55" t="s">
        <v>9763</v>
      </c>
      <c r="O925" s="53" t="s">
        <v>9722</v>
      </c>
      <c r="P925" s="102">
        <v>44547</v>
      </c>
      <c r="Q925" s="57" t="s">
        <v>211</v>
      </c>
      <c r="R925" s="98" t="s">
        <v>11472</v>
      </c>
      <c r="S925" s="86">
        <v>44536</v>
      </c>
      <c r="V925" t="str">
        <f t="shared" si="44"/>
        <v>até 1.999</v>
      </c>
    </row>
    <row r="926" spans="1:22" ht="15.75" x14ac:dyDescent="0.25">
      <c r="A926" s="93">
        <v>154043</v>
      </c>
      <c r="B926" s="53" t="s">
        <v>9801</v>
      </c>
      <c r="C926" s="89" t="s">
        <v>11318</v>
      </c>
      <c r="D926" s="94">
        <v>1017610000160</v>
      </c>
      <c r="E926" s="95" t="s">
        <v>11319</v>
      </c>
      <c r="F926" s="96" t="s">
        <v>11479</v>
      </c>
      <c r="G926" s="97" t="s">
        <v>11480</v>
      </c>
      <c r="H926" s="98">
        <v>717020</v>
      </c>
      <c r="I926" s="51">
        <v>44</v>
      </c>
      <c r="J926" s="51" t="s">
        <v>11322</v>
      </c>
      <c r="K926" s="99">
        <v>1231.97</v>
      </c>
      <c r="L926" s="100">
        <v>3781.76</v>
      </c>
      <c r="M926" s="101" t="s">
        <v>10115</v>
      </c>
      <c r="N926" s="72" t="s">
        <v>9765</v>
      </c>
      <c r="O926" s="53" t="s">
        <v>9722</v>
      </c>
      <c r="P926" s="102">
        <v>37328</v>
      </c>
      <c r="Q926" s="73" t="s">
        <v>225</v>
      </c>
      <c r="R926" s="98" t="s">
        <v>11472</v>
      </c>
      <c r="S926" s="86">
        <v>44832</v>
      </c>
      <c r="T926">
        <f t="shared" si="42"/>
        <v>20</v>
      </c>
      <c r="U926" t="str">
        <f t="shared" si="43"/>
        <v>19-23</v>
      </c>
      <c r="V926" t="str">
        <f t="shared" si="44"/>
        <v>até 1.999</v>
      </c>
    </row>
    <row r="927" spans="1:22" ht="15.75" x14ac:dyDescent="0.25">
      <c r="A927" s="93">
        <v>154043</v>
      </c>
      <c r="B927" s="53" t="s">
        <v>9801</v>
      </c>
      <c r="C927" s="89" t="s">
        <v>11318</v>
      </c>
      <c r="D927" s="94">
        <v>1017610000160</v>
      </c>
      <c r="E927" s="95" t="s">
        <v>11319</v>
      </c>
      <c r="F927" s="96" t="s">
        <v>11481</v>
      </c>
      <c r="G927" s="97" t="s">
        <v>11482</v>
      </c>
      <c r="H927" s="98">
        <v>717020</v>
      </c>
      <c r="I927" s="51">
        <v>44</v>
      </c>
      <c r="J927" s="51" t="s">
        <v>10622</v>
      </c>
      <c r="K927" s="99">
        <v>1231.97</v>
      </c>
      <c r="L927" s="100">
        <v>3781.76</v>
      </c>
      <c r="M927" s="101" t="s">
        <v>10115</v>
      </c>
      <c r="N927" s="55" t="s">
        <v>9763</v>
      </c>
      <c r="O927" s="53" t="s">
        <v>9722</v>
      </c>
      <c r="P927" s="102">
        <v>26494</v>
      </c>
      <c r="Q927" s="57" t="s">
        <v>211</v>
      </c>
      <c r="R927" s="98" t="s">
        <v>11472</v>
      </c>
      <c r="S927" s="86">
        <v>44743</v>
      </c>
      <c r="T927">
        <f t="shared" si="42"/>
        <v>50</v>
      </c>
      <c r="U927" t="str">
        <f t="shared" si="43"/>
        <v>49-53</v>
      </c>
      <c r="V927" t="str">
        <f t="shared" si="44"/>
        <v>até 1.999</v>
      </c>
    </row>
    <row r="928" spans="1:22" ht="15.75" x14ac:dyDescent="0.25">
      <c r="A928" s="93">
        <v>154043</v>
      </c>
      <c r="B928" s="53" t="s">
        <v>9801</v>
      </c>
      <c r="C928" s="89" t="s">
        <v>11318</v>
      </c>
      <c r="D928" s="94">
        <v>1017610000160</v>
      </c>
      <c r="E928" s="95" t="s">
        <v>11319</v>
      </c>
      <c r="F928" s="96" t="s">
        <v>11483</v>
      </c>
      <c r="G928" s="97" t="s">
        <v>11484</v>
      </c>
      <c r="H928" s="98">
        <v>717020</v>
      </c>
      <c r="I928" s="51">
        <v>44</v>
      </c>
      <c r="J928" s="51" t="s">
        <v>10622</v>
      </c>
      <c r="K928" s="99">
        <v>1231.97</v>
      </c>
      <c r="L928" s="100">
        <v>3781.76</v>
      </c>
      <c r="M928" s="101" t="s">
        <v>10115</v>
      </c>
      <c r="N928" s="55" t="s">
        <v>9763</v>
      </c>
      <c r="O928" s="53" t="s">
        <v>9722</v>
      </c>
      <c r="P928" s="102">
        <v>26807</v>
      </c>
      <c r="Q928" s="57" t="s">
        <v>211</v>
      </c>
      <c r="R928" s="98" t="s">
        <v>11472</v>
      </c>
      <c r="S928" s="86">
        <v>44868</v>
      </c>
      <c r="T928">
        <f t="shared" si="42"/>
        <v>49</v>
      </c>
      <c r="U928" t="str">
        <f t="shared" si="43"/>
        <v>49-53</v>
      </c>
      <c r="V928" t="str">
        <f t="shared" si="44"/>
        <v>até 1.999</v>
      </c>
    </row>
    <row r="929" spans="1:22" ht="15.75" x14ac:dyDescent="0.25">
      <c r="A929" s="93">
        <v>154043</v>
      </c>
      <c r="B929" s="53" t="s">
        <v>9801</v>
      </c>
      <c r="C929" s="89" t="s">
        <v>11318</v>
      </c>
      <c r="D929" s="94">
        <v>1017610000160</v>
      </c>
      <c r="E929" s="95" t="s">
        <v>11319</v>
      </c>
      <c r="F929" s="96" t="s">
        <v>11485</v>
      </c>
      <c r="G929" s="97" t="s">
        <v>11486</v>
      </c>
      <c r="H929" s="98">
        <v>717020</v>
      </c>
      <c r="I929" s="51">
        <v>44</v>
      </c>
      <c r="J929" s="51" t="s">
        <v>10622</v>
      </c>
      <c r="K929" s="99">
        <v>1231.97</v>
      </c>
      <c r="L929" s="100">
        <v>3781.76</v>
      </c>
      <c r="M929" s="101" t="s">
        <v>10115</v>
      </c>
      <c r="N929" s="55" t="s">
        <v>9763</v>
      </c>
      <c r="O929" s="53" t="s">
        <v>9722</v>
      </c>
      <c r="P929" s="102">
        <v>30638</v>
      </c>
      <c r="Q929" s="73" t="s">
        <v>225</v>
      </c>
      <c r="R929" s="98" t="s">
        <v>11472</v>
      </c>
      <c r="S929" s="86">
        <v>44813</v>
      </c>
      <c r="T929">
        <f t="shared" si="42"/>
        <v>39</v>
      </c>
      <c r="U929" t="str">
        <f t="shared" si="43"/>
        <v>39-43</v>
      </c>
      <c r="V929" t="str">
        <f t="shared" si="44"/>
        <v>até 1.999</v>
      </c>
    </row>
    <row r="930" spans="1:22" ht="15.75" x14ac:dyDescent="0.25">
      <c r="A930" s="93">
        <v>154043</v>
      </c>
      <c r="B930" s="53" t="s">
        <v>9801</v>
      </c>
      <c r="C930" s="89" t="s">
        <v>11318</v>
      </c>
      <c r="D930" s="94">
        <v>1017610000160</v>
      </c>
      <c r="E930" s="95" t="s">
        <v>11319</v>
      </c>
      <c r="F930" s="96" t="s">
        <v>11487</v>
      </c>
      <c r="G930" s="97" t="s">
        <v>11488</v>
      </c>
      <c r="H930" s="98">
        <v>717020</v>
      </c>
      <c r="I930" s="51">
        <v>44</v>
      </c>
      <c r="J930" s="51" t="s">
        <v>11322</v>
      </c>
      <c r="K930" s="99">
        <v>1231.97</v>
      </c>
      <c r="L930" s="100">
        <v>3781.76</v>
      </c>
      <c r="M930" s="101" t="s">
        <v>10115</v>
      </c>
      <c r="N930" s="55" t="s">
        <v>9763</v>
      </c>
      <c r="O930" s="53" t="s">
        <v>9722</v>
      </c>
      <c r="P930" s="102">
        <v>30522</v>
      </c>
      <c r="Q930" s="57" t="s">
        <v>211</v>
      </c>
      <c r="R930" s="98" t="s">
        <v>11472</v>
      </c>
      <c r="S930" s="86">
        <v>44679</v>
      </c>
      <c r="T930">
        <f t="shared" si="42"/>
        <v>39</v>
      </c>
      <c r="U930" t="str">
        <f t="shared" si="43"/>
        <v>39-43</v>
      </c>
      <c r="V930" t="str">
        <f t="shared" si="44"/>
        <v>até 1.999</v>
      </c>
    </row>
    <row r="931" spans="1:22" ht="15.75" x14ac:dyDescent="0.25">
      <c r="A931" s="58">
        <v>154043</v>
      </c>
      <c r="B931" s="53" t="s">
        <v>9801</v>
      </c>
      <c r="C931" s="59" t="s">
        <v>11489</v>
      </c>
      <c r="D931" s="87" t="s">
        <v>11490</v>
      </c>
      <c r="E931" s="90" t="s">
        <v>11491</v>
      </c>
      <c r="F931" s="64" t="s">
        <v>11492</v>
      </c>
      <c r="G931" s="51" t="s">
        <v>11493</v>
      </c>
      <c r="H931" s="53">
        <v>862205</v>
      </c>
      <c r="I931" s="53">
        <v>44</v>
      </c>
      <c r="J931" s="53" t="s">
        <v>11494</v>
      </c>
      <c r="K931" s="88">
        <v>1352.49</v>
      </c>
      <c r="L931" s="88">
        <v>1352.49</v>
      </c>
      <c r="M931" s="55" t="s">
        <v>9807</v>
      </c>
      <c r="N931" s="72" t="s">
        <v>9765</v>
      </c>
      <c r="O931" s="53" t="s">
        <v>9721</v>
      </c>
      <c r="P931" s="56">
        <v>30718</v>
      </c>
      <c r="Q931" s="57" t="s">
        <v>211</v>
      </c>
      <c r="R931" s="56" t="s">
        <v>11495</v>
      </c>
      <c r="S931" s="56">
        <v>44855</v>
      </c>
      <c r="T931">
        <f t="shared" si="42"/>
        <v>38</v>
      </c>
      <c r="U931" t="str">
        <f t="shared" si="43"/>
        <v>34-38</v>
      </c>
      <c r="V931" t="str">
        <f t="shared" si="44"/>
        <v>até 1.999</v>
      </c>
    </row>
    <row r="932" spans="1:22" ht="15.75" x14ac:dyDescent="0.25">
      <c r="A932" s="58">
        <v>154043</v>
      </c>
      <c r="B932" s="53" t="s">
        <v>9801</v>
      </c>
      <c r="C932" s="59" t="s">
        <v>11489</v>
      </c>
      <c r="D932" s="87" t="s">
        <v>11490</v>
      </c>
      <c r="E932" s="90" t="s">
        <v>11491</v>
      </c>
      <c r="F932" s="64" t="s">
        <v>11496</v>
      </c>
      <c r="G932" s="51" t="s">
        <v>11497</v>
      </c>
      <c r="H932" s="53">
        <v>862205</v>
      </c>
      <c r="I932" s="53">
        <v>44</v>
      </c>
      <c r="J932" s="53" t="s">
        <v>11494</v>
      </c>
      <c r="K932" s="88">
        <v>1352.49</v>
      </c>
      <c r="L932" s="88">
        <v>1352.49</v>
      </c>
      <c r="M932" s="55" t="s">
        <v>9807</v>
      </c>
      <c r="N932" s="72" t="s">
        <v>9765</v>
      </c>
      <c r="O932" s="53" t="s">
        <v>9721</v>
      </c>
      <c r="P932" s="56">
        <v>28328</v>
      </c>
      <c r="Q932" s="57" t="s">
        <v>211</v>
      </c>
      <c r="R932" s="56" t="s">
        <v>11495</v>
      </c>
      <c r="S932" s="56">
        <v>44585</v>
      </c>
      <c r="T932">
        <f t="shared" si="42"/>
        <v>45</v>
      </c>
      <c r="U932" t="str">
        <f t="shared" si="43"/>
        <v>44-48</v>
      </c>
      <c r="V932" t="str">
        <f t="shared" si="44"/>
        <v>até 1.999</v>
      </c>
    </row>
    <row r="933" spans="1:22" ht="15.75" x14ac:dyDescent="0.25">
      <c r="A933" s="58">
        <v>154043</v>
      </c>
      <c r="B933" s="53" t="s">
        <v>9801</v>
      </c>
      <c r="C933" s="59" t="s">
        <v>11489</v>
      </c>
      <c r="D933" s="87" t="s">
        <v>11490</v>
      </c>
      <c r="E933" s="90" t="s">
        <v>11491</v>
      </c>
      <c r="F933" s="64" t="s">
        <v>11498</v>
      </c>
      <c r="G933" s="51" t="s">
        <v>11499</v>
      </c>
      <c r="H933" s="53">
        <v>862205</v>
      </c>
      <c r="I933" s="53">
        <v>44</v>
      </c>
      <c r="J933" s="53" t="s">
        <v>11500</v>
      </c>
      <c r="K933" s="88">
        <v>1352.49</v>
      </c>
      <c r="L933" s="88">
        <v>1352.49</v>
      </c>
      <c r="M933" s="55" t="s">
        <v>9807</v>
      </c>
      <c r="N933" s="72" t="s">
        <v>9765</v>
      </c>
      <c r="O933" s="53" t="s">
        <v>9721</v>
      </c>
      <c r="P933" s="56">
        <v>37670</v>
      </c>
      <c r="Q933" s="57" t="s">
        <v>211</v>
      </c>
      <c r="R933" s="56" t="s">
        <v>11495</v>
      </c>
      <c r="S933" s="56">
        <v>44844</v>
      </c>
      <c r="T933">
        <f t="shared" si="42"/>
        <v>19</v>
      </c>
      <c r="U933" t="str">
        <f t="shared" si="43"/>
        <v>19-23</v>
      </c>
      <c r="V933" t="str">
        <f t="shared" si="44"/>
        <v>até 1.999</v>
      </c>
    </row>
    <row r="934" spans="1:22" ht="15.75" x14ac:dyDescent="0.25">
      <c r="A934" s="58">
        <v>154043</v>
      </c>
      <c r="B934" s="53" t="s">
        <v>9801</v>
      </c>
      <c r="C934" s="59" t="s">
        <v>11489</v>
      </c>
      <c r="D934" s="87" t="s">
        <v>11490</v>
      </c>
      <c r="E934" s="90" t="s">
        <v>11491</v>
      </c>
      <c r="F934" s="64" t="s">
        <v>11501</v>
      </c>
      <c r="G934" s="51" t="s">
        <v>11502</v>
      </c>
      <c r="H934" s="53">
        <v>862205</v>
      </c>
      <c r="I934" s="53">
        <v>44</v>
      </c>
      <c r="J934" s="53" t="s">
        <v>11503</v>
      </c>
      <c r="K934" s="88">
        <v>1309.1500000000001</v>
      </c>
      <c r="L934" s="88">
        <v>1309.1500000000001</v>
      </c>
      <c r="M934" s="55" t="s">
        <v>9807</v>
      </c>
      <c r="N934" s="72" t="s">
        <v>9765</v>
      </c>
      <c r="O934" s="53" t="s">
        <v>9721</v>
      </c>
      <c r="P934" s="56">
        <v>34831</v>
      </c>
      <c r="Q934" s="57" t="s">
        <v>211</v>
      </c>
      <c r="R934" s="56" t="s">
        <v>11495</v>
      </c>
      <c r="S934" s="56">
        <v>44585</v>
      </c>
      <c r="T934">
        <f t="shared" si="42"/>
        <v>27</v>
      </c>
      <c r="U934" t="str">
        <f t="shared" si="43"/>
        <v>24-28</v>
      </c>
      <c r="V934" t="str">
        <f t="shared" si="44"/>
        <v>até 1.999</v>
      </c>
    </row>
    <row r="935" spans="1:22" ht="15.75" x14ac:dyDescent="0.25">
      <c r="A935" s="58">
        <v>154043</v>
      </c>
      <c r="B935" s="53" t="s">
        <v>9801</v>
      </c>
      <c r="C935" s="59" t="s">
        <v>11489</v>
      </c>
      <c r="D935" s="87" t="s">
        <v>11490</v>
      </c>
      <c r="E935" s="90" t="s">
        <v>11491</v>
      </c>
      <c r="F935" s="64" t="s">
        <v>11504</v>
      </c>
      <c r="G935" s="51" t="s">
        <v>11505</v>
      </c>
      <c r="H935" s="53">
        <v>862205</v>
      </c>
      <c r="I935" s="53">
        <v>44</v>
      </c>
      <c r="J935" s="53" t="s">
        <v>11506</v>
      </c>
      <c r="K935" s="88">
        <v>1309.1500000000001</v>
      </c>
      <c r="L935" s="88">
        <v>1309.1500000000001</v>
      </c>
      <c r="M935" s="55" t="s">
        <v>9807</v>
      </c>
      <c r="N935" s="72" t="s">
        <v>9765</v>
      </c>
      <c r="O935" s="51" t="s">
        <v>9722</v>
      </c>
      <c r="P935" s="56">
        <v>34377</v>
      </c>
      <c r="Q935" s="57" t="s">
        <v>211</v>
      </c>
      <c r="R935" s="56" t="s">
        <v>11495</v>
      </c>
      <c r="S935" s="56">
        <v>44743</v>
      </c>
      <c r="T935">
        <f t="shared" si="42"/>
        <v>28</v>
      </c>
      <c r="U935" t="str">
        <f t="shared" si="43"/>
        <v>24-28</v>
      </c>
      <c r="V935" t="str">
        <f t="shared" si="44"/>
        <v>até 1.999</v>
      </c>
    </row>
    <row r="936" spans="1:22" ht="15.75" x14ac:dyDescent="0.25">
      <c r="A936" s="58">
        <v>154043</v>
      </c>
      <c r="B936" s="53" t="s">
        <v>9801</v>
      </c>
      <c r="C936" s="59" t="s">
        <v>11489</v>
      </c>
      <c r="D936" s="87" t="s">
        <v>11490</v>
      </c>
      <c r="E936" s="90" t="s">
        <v>11491</v>
      </c>
      <c r="F936" s="64" t="s">
        <v>11507</v>
      </c>
      <c r="G936" s="51" t="s">
        <v>11508</v>
      </c>
      <c r="H936" s="53">
        <v>862205</v>
      </c>
      <c r="I936" s="53">
        <v>44</v>
      </c>
      <c r="J936" s="53" t="s">
        <v>11509</v>
      </c>
      <c r="K936" s="88">
        <v>1352.49</v>
      </c>
      <c r="L936" s="88">
        <v>1352.49</v>
      </c>
      <c r="M936" s="55" t="s">
        <v>9807</v>
      </c>
      <c r="N936" s="72" t="s">
        <v>9765</v>
      </c>
      <c r="O936" s="53" t="s">
        <v>9721</v>
      </c>
      <c r="P936" s="56">
        <v>24324</v>
      </c>
      <c r="Q936" s="57" t="s">
        <v>211</v>
      </c>
      <c r="R936" s="56" t="s">
        <v>11495</v>
      </c>
      <c r="S936" s="56">
        <v>44887</v>
      </c>
      <c r="T936">
        <f t="shared" si="42"/>
        <v>56</v>
      </c>
      <c r="U936" t="str">
        <f t="shared" si="43"/>
        <v>54-58</v>
      </c>
      <c r="V936" t="str">
        <f t="shared" si="44"/>
        <v>até 1.999</v>
      </c>
    </row>
    <row r="937" spans="1:22" ht="15.75" x14ac:dyDescent="0.25">
      <c r="A937" s="93">
        <v>154043</v>
      </c>
      <c r="B937" s="53" t="s">
        <v>9801</v>
      </c>
      <c r="C937" s="89" t="s">
        <v>11510</v>
      </c>
      <c r="D937" s="110" t="s">
        <v>11511</v>
      </c>
      <c r="E937" s="110" t="s">
        <v>11512</v>
      </c>
      <c r="F937" s="111" t="s">
        <v>11513</v>
      </c>
      <c r="G937" s="97" t="s">
        <v>11514</v>
      </c>
      <c r="H937" s="51">
        <v>513205</v>
      </c>
      <c r="I937" s="51">
        <v>44</v>
      </c>
      <c r="J937" s="51" t="s">
        <v>11515</v>
      </c>
      <c r="K937" s="112">
        <v>1359</v>
      </c>
      <c r="L937" s="112">
        <v>3859.13</v>
      </c>
      <c r="M937" s="101" t="s">
        <v>11516</v>
      </c>
      <c r="N937" s="72" t="s">
        <v>9765</v>
      </c>
      <c r="O937" s="53" t="s">
        <v>9721</v>
      </c>
      <c r="P937" s="56">
        <v>32036</v>
      </c>
      <c r="Q937" s="57" t="s">
        <v>211</v>
      </c>
      <c r="R937" s="56" t="s">
        <v>11517</v>
      </c>
      <c r="S937" s="56">
        <v>44718</v>
      </c>
      <c r="T937">
        <f t="shared" si="42"/>
        <v>35</v>
      </c>
      <c r="U937" t="str">
        <f t="shared" si="43"/>
        <v>34-38</v>
      </c>
      <c r="V937" t="str">
        <f t="shared" si="44"/>
        <v>até 1.999</v>
      </c>
    </row>
    <row r="938" spans="1:22" ht="15.75" x14ac:dyDescent="0.25">
      <c r="A938" s="93">
        <v>154043</v>
      </c>
      <c r="B938" s="53" t="s">
        <v>9801</v>
      </c>
      <c r="C938" s="89" t="s">
        <v>11510</v>
      </c>
      <c r="D938" s="110" t="s">
        <v>11511</v>
      </c>
      <c r="E938" s="110" t="s">
        <v>11512</v>
      </c>
      <c r="F938" s="111" t="s">
        <v>11518</v>
      </c>
      <c r="G938" s="97" t="s">
        <v>11519</v>
      </c>
      <c r="H938" s="51">
        <v>513505</v>
      </c>
      <c r="I938" s="51">
        <v>44</v>
      </c>
      <c r="J938" s="51" t="s">
        <v>11520</v>
      </c>
      <c r="K938" s="112">
        <v>1359</v>
      </c>
      <c r="L938" s="112">
        <v>3706.39</v>
      </c>
      <c r="M938" s="101" t="s">
        <v>11516</v>
      </c>
      <c r="N938" s="72" t="s">
        <v>9765</v>
      </c>
      <c r="O938" s="53" t="s">
        <v>9721</v>
      </c>
      <c r="P938" s="56">
        <v>28248</v>
      </c>
      <c r="Q938" s="57" t="s">
        <v>335</v>
      </c>
      <c r="R938" s="56" t="s">
        <v>11521</v>
      </c>
      <c r="S938" s="56">
        <v>44907</v>
      </c>
      <c r="T938">
        <f t="shared" si="42"/>
        <v>45</v>
      </c>
      <c r="U938" t="str">
        <f t="shared" si="43"/>
        <v>44-48</v>
      </c>
      <c r="V938" t="str">
        <f t="shared" si="44"/>
        <v>até 1.999</v>
      </c>
    </row>
    <row r="939" spans="1:22" ht="15.75" x14ac:dyDescent="0.25">
      <c r="A939" s="93">
        <v>154043</v>
      </c>
      <c r="B939" s="53" t="s">
        <v>9801</v>
      </c>
      <c r="C939" s="89" t="s">
        <v>11510</v>
      </c>
      <c r="D939" s="110" t="s">
        <v>11511</v>
      </c>
      <c r="E939" s="110" t="s">
        <v>11512</v>
      </c>
      <c r="F939" s="111" t="s">
        <v>11522</v>
      </c>
      <c r="G939" s="97" t="s">
        <v>11523</v>
      </c>
      <c r="H939" s="51">
        <v>513205</v>
      </c>
      <c r="I939" s="51">
        <v>44</v>
      </c>
      <c r="J939" s="51" t="s">
        <v>11515</v>
      </c>
      <c r="K939" s="112">
        <v>1359</v>
      </c>
      <c r="L939" s="112">
        <v>3859.13</v>
      </c>
      <c r="M939" s="101" t="s">
        <v>11516</v>
      </c>
      <c r="N939" s="72" t="s">
        <v>9765</v>
      </c>
      <c r="O939" s="53" t="s">
        <v>9721</v>
      </c>
      <c r="P939" s="56">
        <v>30568</v>
      </c>
      <c r="Q939" s="73" t="s">
        <v>225</v>
      </c>
      <c r="R939" s="56" t="s">
        <v>11517</v>
      </c>
      <c r="S939" s="56">
        <v>44722</v>
      </c>
      <c r="T939">
        <f t="shared" si="42"/>
        <v>39</v>
      </c>
      <c r="U939" t="str">
        <f t="shared" si="43"/>
        <v>39-43</v>
      </c>
      <c r="V939" t="str">
        <f t="shared" si="44"/>
        <v>até 1.999</v>
      </c>
    </row>
    <row r="940" spans="1:22" ht="15.75" x14ac:dyDescent="0.25">
      <c r="A940" s="93">
        <v>154043</v>
      </c>
      <c r="B940" s="53" t="s">
        <v>9801</v>
      </c>
      <c r="C940" s="89" t="s">
        <v>11524</v>
      </c>
      <c r="D940" s="94">
        <v>12607740000170</v>
      </c>
      <c r="E940" s="113" t="s">
        <v>11525</v>
      </c>
      <c r="F940" s="114" t="s">
        <v>11526</v>
      </c>
      <c r="G940" s="115" t="s">
        <v>11527</v>
      </c>
      <c r="H940" s="108">
        <v>514320</v>
      </c>
      <c r="I940" s="108">
        <v>44</v>
      </c>
      <c r="J940" s="116" t="s">
        <v>11528</v>
      </c>
      <c r="K940" s="117">
        <v>1352.49</v>
      </c>
      <c r="L940" s="100">
        <v>3568.84</v>
      </c>
      <c r="M940" s="113" t="s">
        <v>10154</v>
      </c>
      <c r="N940" s="72" t="s">
        <v>9765</v>
      </c>
      <c r="O940" s="53" t="s">
        <v>9721</v>
      </c>
      <c r="P940" s="56">
        <v>28526</v>
      </c>
      <c r="Q940" s="73" t="s">
        <v>225</v>
      </c>
      <c r="R940" s="56" t="s">
        <v>11529</v>
      </c>
      <c r="S940" s="56">
        <v>44172</v>
      </c>
      <c r="T940">
        <f t="shared" si="42"/>
        <v>44</v>
      </c>
      <c r="U940" t="str">
        <f t="shared" si="43"/>
        <v>44-48</v>
      </c>
      <c r="V940" t="str">
        <f t="shared" si="44"/>
        <v>até 1.999</v>
      </c>
    </row>
    <row r="941" spans="1:22" ht="15.75" x14ac:dyDescent="0.25">
      <c r="A941" s="93">
        <v>154043</v>
      </c>
      <c r="B941" s="53" t="s">
        <v>9801</v>
      </c>
      <c r="C941" s="89" t="s">
        <v>11524</v>
      </c>
      <c r="D941" s="94">
        <v>12607740000170</v>
      </c>
      <c r="E941" s="113" t="s">
        <v>11525</v>
      </c>
      <c r="F941" s="114" t="s">
        <v>11530</v>
      </c>
      <c r="G941" s="115" t="s">
        <v>11531</v>
      </c>
      <c r="H941" s="108">
        <v>514320</v>
      </c>
      <c r="I941" s="108">
        <v>44</v>
      </c>
      <c r="J941" s="116" t="s">
        <v>11532</v>
      </c>
      <c r="K941" s="117">
        <v>1481.1</v>
      </c>
      <c r="L941" s="100">
        <v>3568.84</v>
      </c>
      <c r="M941" s="113" t="s">
        <v>10154</v>
      </c>
      <c r="N941" s="72" t="s">
        <v>9765</v>
      </c>
      <c r="O941" s="53" t="s">
        <v>9721</v>
      </c>
      <c r="P941" s="56">
        <v>34358</v>
      </c>
      <c r="Q941" s="73" t="s">
        <v>225</v>
      </c>
      <c r="R941" s="56" t="s">
        <v>11529</v>
      </c>
      <c r="S941" s="56">
        <v>44319</v>
      </c>
      <c r="T941">
        <f t="shared" si="42"/>
        <v>28</v>
      </c>
      <c r="U941" t="str">
        <f t="shared" si="43"/>
        <v>24-28</v>
      </c>
      <c r="V941" t="str">
        <f t="shared" si="44"/>
        <v>até 1.999</v>
      </c>
    </row>
    <row r="942" spans="1:22" ht="15.75" x14ac:dyDescent="0.25">
      <c r="A942" s="93">
        <v>154043</v>
      </c>
      <c r="B942" s="53" t="s">
        <v>9801</v>
      </c>
      <c r="C942" s="89" t="s">
        <v>11524</v>
      </c>
      <c r="D942" s="94">
        <v>12607740000170</v>
      </c>
      <c r="E942" s="113" t="s">
        <v>11525</v>
      </c>
      <c r="F942" s="114" t="s">
        <v>11533</v>
      </c>
      <c r="G942" s="115" t="s">
        <v>11534</v>
      </c>
      <c r="H942" s="108">
        <v>514320</v>
      </c>
      <c r="I942" s="108">
        <v>44</v>
      </c>
      <c r="J942" s="116" t="s">
        <v>11535</v>
      </c>
      <c r="K942" s="117">
        <v>1352.49</v>
      </c>
      <c r="L942" s="100">
        <v>3161.99</v>
      </c>
      <c r="M942" s="113" t="s">
        <v>10154</v>
      </c>
      <c r="N942" s="72" t="s">
        <v>9765</v>
      </c>
      <c r="O942" s="53" t="s">
        <v>9721</v>
      </c>
      <c r="P942" s="56">
        <v>23213</v>
      </c>
      <c r="Q942" s="57" t="s">
        <v>211</v>
      </c>
      <c r="R942" s="56" t="s">
        <v>11529</v>
      </c>
      <c r="S942" s="56">
        <v>42906</v>
      </c>
      <c r="T942">
        <f t="shared" si="42"/>
        <v>59</v>
      </c>
      <c r="U942" t="str">
        <f t="shared" si="43"/>
        <v>59-63</v>
      </c>
      <c r="V942" t="str">
        <f t="shared" si="44"/>
        <v>até 1.999</v>
      </c>
    </row>
    <row r="943" spans="1:22" ht="15.75" x14ac:dyDescent="0.25">
      <c r="A943" s="93">
        <v>154043</v>
      </c>
      <c r="B943" s="53" t="s">
        <v>9801</v>
      </c>
      <c r="C943" s="89" t="s">
        <v>11524</v>
      </c>
      <c r="D943" s="94">
        <v>12607740000170</v>
      </c>
      <c r="E943" s="113" t="s">
        <v>11525</v>
      </c>
      <c r="F943" s="114" t="s">
        <v>11536</v>
      </c>
      <c r="G943" s="115" t="s">
        <v>5733</v>
      </c>
      <c r="H943" s="108">
        <v>514320</v>
      </c>
      <c r="I943" s="108">
        <v>44</v>
      </c>
      <c r="J943" s="116" t="s">
        <v>11537</v>
      </c>
      <c r="K943" s="117">
        <v>1352.49</v>
      </c>
      <c r="L943" s="100">
        <v>3161.99</v>
      </c>
      <c r="M943" s="113" t="s">
        <v>10154</v>
      </c>
      <c r="N943" s="72" t="s">
        <v>9765</v>
      </c>
      <c r="O943" s="53" t="s">
        <v>9721</v>
      </c>
      <c r="P943" s="56">
        <v>30132</v>
      </c>
      <c r="Q943" s="73" t="s">
        <v>225</v>
      </c>
      <c r="R943" s="56" t="s">
        <v>11529</v>
      </c>
      <c r="S943" s="56">
        <v>44614</v>
      </c>
      <c r="T943">
        <f t="shared" si="42"/>
        <v>40</v>
      </c>
      <c r="U943" t="str">
        <f t="shared" si="43"/>
        <v>39-43</v>
      </c>
      <c r="V943" t="str">
        <f t="shared" si="44"/>
        <v>até 1.999</v>
      </c>
    </row>
    <row r="944" spans="1:22" ht="15.75" x14ac:dyDescent="0.25">
      <c r="A944" s="93">
        <v>154043</v>
      </c>
      <c r="B944" s="53" t="s">
        <v>9801</v>
      </c>
      <c r="C944" s="89" t="s">
        <v>11524</v>
      </c>
      <c r="D944" s="94">
        <v>12607740000170</v>
      </c>
      <c r="E944" s="113" t="s">
        <v>11525</v>
      </c>
      <c r="F944" s="114" t="s">
        <v>11538</v>
      </c>
      <c r="G944" s="62" t="s">
        <v>11539</v>
      </c>
      <c r="H944" s="108">
        <v>514320</v>
      </c>
      <c r="I944" s="108">
        <v>44</v>
      </c>
      <c r="J944" s="116" t="s">
        <v>11532</v>
      </c>
      <c r="K944" s="117">
        <v>1352.49</v>
      </c>
      <c r="L944" s="100">
        <v>3161.99</v>
      </c>
      <c r="M944" s="113" t="s">
        <v>10154</v>
      </c>
      <c r="N944" s="72" t="s">
        <v>9765</v>
      </c>
      <c r="O944" s="53" t="s">
        <v>9721</v>
      </c>
      <c r="P944" s="56">
        <v>25002</v>
      </c>
      <c r="Q944" s="73" t="s">
        <v>225</v>
      </c>
      <c r="R944" s="56" t="s">
        <v>11529</v>
      </c>
      <c r="S944" s="56">
        <v>44172</v>
      </c>
      <c r="T944">
        <f t="shared" si="42"/>
        <v>54</v>
      </c>
      <c r="U944" t="str">
        <f t="shared" si="43"/>
        <v>54-58</v>
      </c>
      <c r="V944" t="str">
        <f t="shared" si="44"/>
        <v>até 1.999</v>
      </c>
    </row>
    <row r="945" spans="1:22" ht="15.75" x14ac:dyDescent="0.25">
      <c r="A945" s="93">
        <v>154043</v>
      </c>
      <c r="B945" s="53" t="s">
        <v>9801</v>
      </c>
      <c r="C945" s="89" t="s">
        <v>11524</v>
      </c>
      <c r="D945" s="94">
        <v>12607740000170</v>
      </c>
      <c r="E945" s="113" t="s">
        <v>11525</v>
      </c>
      <c r="F945" s="114" t="s">
        <v>11540</v>
      </c>
      <c r="G945" s="62" t="s">
        <v>11541</v>
      </c>
      <c r="H945" s="108">
        <v>514320</v>
      </c>
      <c r="I945" s="108">
        <v>44</v>
      </c>
      <c r="J945" s="116" t="s">
        <v>11532</v>
      </c>
      <c r="K945" s="117">
        <v>1481.1</v>
      </c>
      <c r="L945" s="100">
        <v>3057.83</v>
      </c>
      <c r="M945" s="113" t="s">
        <v>10154</v>
      </c>
      <c r="N945" s="72" t="s">
        <v>9765</v>
      </c>
      <c r="O945" s="53" t="s">
        <v>9721</v>
      </c>
      <c r="P945" s="56">
        <v>23213</v>
      </c>
      <c r="Q945" s="57" t="s">
        <v>211</v>
      </c>
      <c r="R945" s="56" t="s">
        <v>11529</v>
      </c>
      <c r="S945" s="56">
        <v>43717</v>
      </c>
      <c r="T945">
        <f t="shared" si="42"/>
        <v>59</v>
      </c>
      <c r="U945" t="str">
        <f t="shared" si="43"/>
        <v>59-63</v>
      </c>
      <c r="V945" t="str">
        <f t="shared" si="44"/>
        <v>até 1.999</v>
      </c>
    </row>
    <row r="946" spans="1:22" ht="15.75" x14ac:dyDescent="0.25">
      <c r="A946" s="93">
        <v>154043</v>
      </c>
      <c r="B946" s="53" t="s">
        <v>9801</v>
      </c>
      <c r="C946" s="89" t="s">
        <v>11524</v>
      </c>
      <c r="D946" s="94">
        <v>12607740000170</v>
      </c>
      <c r="E946" s="113" t="s">
        <v>11525</v>
      </c>
      <c r="F946" s="114" t="s">
        <v>11542</v>
      </c>
      <c r="G946" s="115" t="s">
        <v>11543</v>
      </c>
      <c r="H946" s="108">
        <v>514305</v>
      </c>
      <c r="I946" s="108">
        <v>44</v>
      </c>
      <c r="J946" s="116" t="s">
        <v>11544</v>
      </c>
      <c r="K946" s="117">
        <v>1352.49</v>
      </c>
      <c r="L946" s="100">
        <v>3161.99</v>
      </c>
      <c r="M946" s="113" t="s">
        <v>10154</v>
      </c>
      <c r="N946" s="72" t="s">
        <v>9765</v>
      </c>
      <c r="O946" s="53" t="s">
        <v>9721</v>
      </c>
      <c r="P946" s="56">
        <v>34315</v>
      </c>
      <c r="Q946" s="57" t="s">
        <v>211</v>
      </c>
      <c r="R946" s="56" t="s">
        <v>11529</v>
      </c>
      <c r="S946" s="56">
        <v>44424</v>
      </c>
      <c r="T946">
        <f t="shared" si="42"/>
        <v>29</v>
      </c>
      <c r="U946" t="str">
        <f t="shared" si="43"/>
        <v>29-33</v>
      </c>
      <c r="V946" t="str">
        <f t="shared" si="44"/>
        <v>até 1.999</v>
      </c>
    </row>
    <row r="947" spans="1:22" ht="15.75" x14ac:dyDescent="0.25">
      <c r="A947" s="93">
        <v>154043</v>
      </c>
      <c r="B947" s="53" t="s">
        <v>9801</v>
      </c>
      <c r="C947" s="89" t="s">
        <v>11524</v>
      </c>
      <c r="D947" s="94">
        <v>12607740000170</v>
      </c>
      <c r="E947" s="113" t="s">
        <v>11525</v>
      </c>
      <c r="F947" s="114" t="s">
        <v>11545</v>
      </c>
      <c r="G947" s="115" t="s">
        <v>11546</v>
      </c>
      <c r="H947" s="108">
        <v>514305</v>
      </c>
      <c r="I947" s="108">
        <v>44</v>
      </c>
      <c r="J947" s="116" t="s">
        <v>11544</v>
      </c>
      <c r="K947" s="117">
        <v>1352.49</v>
      </c>
      <c r="L947" s="100">
        <v>3161.99</v>
      </c>
      <c r="M947" s="113" t="s">
        <v>10154</v>
      </c>
      <c r="N947" s="72" t="s">
        <v>9765</v>
      </c>
      <c r="O947" s="53" t="s">
        <v>9721</v>
      </c>
      <c r="P947" s="56">
        <v>33489</v>
      </c>
      <c r="Q947" s="57" t="s">
        <v>211</v>
      </c>
      <c r="R947" s="56" t="s">
        <v>11529</v>
      </c>
      <c r="S947" s="56">
        <v>44503</v>
      </c>
      <c r="T947">
        <f t="shared" si="42"/>
        <v>31</v>
      </c>
      <c r="U947" t="str">
        <f t="shared" si="43"/>
        <v>29-33</v>
      </c>
      <c r="V947" t="str">
        <f t="shared" si="44"/>
        <v>até 1.999</v>
      </c>
    </row>
    <row r="948" spans="1:22" ht="15.75" x14ac:dyDescent="0.25">
      <c r="A948" s="93">
        <v>154043</v>
      </c>
      <c r="B948" s="53" t="s">
        <v>9801</v>
      </c>
      <c r="C948" s="89" t="s">
        <v>11524</v>
      </c>
      <c r="D948" s="94">
        <v>12607740000170</v>
      </c>
      <c r="E948" s="113" t="s">
        <v>11525</v>
      </c>
      <c r="F948" s="114" t="s">
        <v>11547</v>
      </c>
      <c r="G948" s="115" t="s">
        <v>11548</v>
      </c>
      <c r="H948" s="108">
        <v>514305</v>
      </c>
      <c r="I948" s="108">
        <v>44</v>
      </c>
      <c r="J948" s="116" t="s">
        <v>11549</v>
      </c>
      <c r="K948" s="117">
        <v>1352.49</v>
      </c>
      <c r="L948" s="100">
        <v>3161.99</v>
      </c>
      <c r="M948" s="113" t="s">
        <v>10154</v>
      </c>
      <c r="N948" s="72" t="s">
        <v>9765</v>
      </c>
      <c r="O948" s="53" t="s">
        <v>9721</v>
      </c>
      <c r="P948" s="56">
        <v>29943</v>
      </c>
      <c r="Q948" s="57" t="s">
        <v>335</v>
      </c>
      <c r="R948" s="56" t="s">
        <v>11529</v>
      </c>
      <c r="S948" s="56">
        <v>44410</v>
      </c>
      <c r="T948">
        <f t="shared" si="42"/>
        <v>41</v>
      </c>
      <c r="U948" t="str">
        <f t="shared" si="43"/>
        <v>39-43</v>
      </c>
      <c r="V948" t="str">
        <f t="shared" si="44"/>
        <v>até 1.999</v>
      </c>
    </row>
    <row r="949" spans="1:22" ht="15.75" x14ac:dyDescent="0.25">
      <c r="A949" s="93">
        <v>154043</v>
      </c>
      <c r="B949" s="53" t="s">
        <v>9801</v>
      </c>
      <c r="C949" s="89" t="s">
        <v>11524</v>
      </c>
      <c r="D949" s="94">
        <v>12607740000170</v>
      </c>
      <c r="E949" s="113" t="s">
        <v>11525</v>
      </c>
      <c r="F949" s="114" t="s">
        <v>11550</v>
      </c>
      <c r="G949" s="115" t="s">
        <v>11551</v>
      </c>
      <c r="H949" s="108">
        <v>514305</v>
      </c>
      <c r="I949" s="108">
        <v>44</v>
      </c>
      <c r="J949" s="116" t="s">
        <v>11544</v>
      </c>
      <c r="K949" s="117">
        <v>1352.49</v>
      </c>
      <c r="L949" s="100">
        <v>3161.99</v>
      </c>
      <c r="M949" s="113" t="s">
        <v>10154</v>
      </c>
      <c r="N949" s="72" t="s">
        <v>9765</v>
      </c>
      <c r="O949" s="53" t="s">
        <v>9721</v>
      </c>
      <c r="P949" s="56">
        <v>32114</v>
      </c>
      <c r="Q949" s="73" t="s">
        <v>225</v>
      </c>
      <c r="R949" s="56" t="s">
        <v>11529</v>
      </c>
      <c r="S949" s="56">
        <v>43409</v>
      </c>
      <c r="T949">
        <f t="shared" si="42"/>
        <v>35</v>
      </c>
      <c r="U949" t="str">
        <f t="shared" si="43"/>
        <v>34-38</v>
      </c>
      <c r="V949" t="str">
        <f t="shared" si="44"/>
        <v>até 1.999</v>
      </c>
    </row>
    <row r="950" spans="1:22" ht="15.75" x14ac:dyDescent="0.25">
      <c r="A950" s="93">
        <v>154043</v>
      </c>
      <c r="B950" s="53" t="s">
        <v>9801</v>
      </c>
      <c r="C950" s="89" t="s">
        <v>11524</v>
      </c>
      <c r="D950" s="94">
        <v>12607740000170</v>
      </c>
      <c r="E950" s="113" t="s">
        <v>11525</v>
      </c>
      <c r="F950" s="114" t="s">
        <v>11552</v>
      </c>
      <c r="G950" s="62" t="s">
        <v>11553</v>
      </c>
      <c r="H950" s="108">
        <v>514320</v>
      </c>
      <c r="I950" s="108">
        <v>44</v>
      </c>
      <c r="J950" s="116" t="s">
        <v>11554</v>
      </c>
      <c r="K950" s="117">
        <v>1352.49</v>
      </c>
      <c r="L950" s="100">
        <v>3161.99</v>
      </c>
      <c r="M950" s="113" t="s">
        <v>10154</v>
      </c>
      <c r="N950" s="72" t="s">
        <v>9765</v>
      </c>
      <c r="O950" s="53" t="s">
        <v>9721</v>
      </c>
      <c r="P950" s="56">
        <v>25276</v>
      </c>
      <c r="Q950" s="57" t="s">
        <v>211</v>
      </c>
      <c r="R950" s="56" t="s">
        <v>11529</v>
      </c>
      <c r="S950" s="56">
        <v>44167</v>
      </c>
      <c r="T950">
        <f t="shared" si="42"/>
        <v>53</v>
      </c>
      <c r="U950" t="str">
        <f t="shared" si="43"/>
        <v>49-53</v>
      </c>
      <c r="V950" t="str">
        <f t="shared" si="44"/>
        <v>até 1.999</v>
      </c>
    </row>
    <row r="951" spans="1:22" ht="15.75" x14ac:dyDescent="0.25">
      <c r="A951" s="93">
        <v>154043</v>
      </c>
      <c r="B951" s="53" t="s">
        <v>9801</v>
      </c>
      <c r="C951" s="89" t="s">
        <v>11524</v>
      </c>
      <c r="D951" s="94">
        <v>12607740000170</v>
      </c>
      <c r="E951" s="113" t="s">
        <v>11525</v>
      </c>
      <c r="F951" s="114" t="s">
        <v>11555</v>
      </c>
      <c r="G951" s="115" t="s">
        <v>11556</v>
      </c>
      <c r="H951" s="108">
        <v>514320</v>
      </c>
      <c r="I951" s="108">
        <v>44</v>
      </c>
      <c r="J951" s="116" t="s">
        <v>11532</v>
      </c>
      <c r="K951" s="117">
        <v>2020.21</v>
      </c>
      <c r="L951" s="100">
        <v>3902.15</v>
      </c>
      <c r="M951" s="113" t="s">
        <v>10154</v>
      </c>
      <c r="N951" s="72" t="s">
        <v>9765</v>
      </c>
      <c r="O951" s="53" t="s">
        <v>9721</v>
      </c>
      <c r="P951" s="56">
        <v>29837</v>
      </c>
      <c r="Q951" s="57" t="s">
        <v>211</v>
      </c>
      <c r="R951" s="51" t="s">
        <v>11557</v>
      </c>
      <c r="S951" s="56">
        <v>41962</v>
      </c>
      <c r="T951">
        <f t="shared" si="42"/>
        <v>41</v>
      </c>
      <c r="U951" t="str">
        <f t="shared" si="43"/>
        <v>39-43</v>
      </c>
      <c r="V951" t="str">
        <f t="shared" si="44"/>
        <v>2.000 a 3.999</v>
      </c>
    </row>
    <row r="952" spans="1:22" ht="15.75" x14ac:dyDescent="0.25">
      <c r="A952" s="93">
        <v>154043</v>
      </c>
      <c r="B952" s="53" t="s">
        <v>9801</v>
      </c>
      <c r="C952" s="89" t="s">
        <v>11524</v>
      </c>
      <c r="D952" s="94">
        <v>12607740000170</v>
      </c>
      <c r="E952" s="113" t="s">
        <v>11525</v>
      </c>
      <c r="F952" s="114" t="s">
        <v>11558</v>
      </c>
      <c r="G952" s="62" t="s">
        <v>11559</v>
      </c>
      <c r="H952" s="108">
        <v>514320</v>
      </c>
      <c r="I952" s="108">
        <v>44</v>
      </c>
      <c r="J952" s="116" t="s">
        <v>11560</v>
      </c>
      <c r="K952" s="117">
        <v>1352.49</v>
      </c>
      <c r="L952" s="100">
        <v>3161.99</v>
      </c>
      <c r="M952" s="113" t="s">
        <v>10154</v>
      </c>
      <c r="N952" s="72" t="s">
        <v>9765</v>
      </c>
      <c r="O952" s="53" t="s">
        <v>9721</v>
      </c>
      <c r="P952" s="56">
        <v>27198</v>
      </c>
      <c r="Q952" s="73" t="s">
        <v>225</v>
      </c>
      <c r="R952" s="56" t="s">
        <v>11529</v>
      </c>
      <c r="S952" s="56">
        <v>44216</v>
      </c>
      <c r="T952">
        <f t="shared" si="42"/>
        <v>48</v>
      </c>
      <c r="U952" t="str">
        <f t="shared" si="43"/>
        <v>44-48</v>
      </c>
      <c r="V952" t="str">
        <f t="shared" si="44"/>
        <v>até 1.999</v>
      </c>
    </row>
    <row r="953" spans="1:22" ht="15.75" x14ac:dyDescent="0.25">
      <c r="A953" s="93">
        <v>154043</v>
      </c>
      <c r="B953" s="53" t="s">
        <v>9801</v>
      </c>
      <c r="C953" s="89" t="s">
        <v>11524</v>
      </c>
      <c r="D953" s="94">
        <v>12607740000170</v>
      </c>
      <c r="E953" s="113" t="s">
        <v>11525</v>
      </c>
      <c r="F953" s="114" t="s">
        <v>11561</v>
      </c>
      <c r="G953" s="115" t="s">
        <v>11562</v>
      </c>
      <c r="H953" s="108">
        <v>514320</v>
      </c>
      <c r="I953" s="108">
        <v>44</v>
      </c>
      <c r="J953" s="116" t="s">
        <v>11563</v>
      </c>
      <c r="K953" s="117">
        <v>1352.49</v>
      </c>
      <c r="L953" s="100">
        <v>3161.99</v>
      </c>
      <c r="M953" s="113" t="s">
        <v>10154</v>
      </c>
      <c r="N953" s="72" t="s">
        <v>9765</v>
      </c>
      <c r="O953" s="53" t="s">
        <v>9721</v>
      </c>
      <c r="P953" s="56">
        <v>29016</v>
      </c>
      <c r="Q953" s="57" t="s">
        <v>211</v>
      </c>
      <c r="R953" s="56" t="s">
        <v>11529</v>
      </c>
      <c r="S953" s="56">
        <v>44078</v>
      </c>
      <c r="T953">
        <f t="shared" si="42"/>
        <v>43</v>
      </c>
      <c r="U953" t="str">
        <f t="shared" si="43"/>
        <v>39-43</v>
      </c>
      <c r="V953" t="str">
        <f t="shared" si="44"/>
        <v>até 1.999</v>
      </c>
    </row>
    <row r="954" spans="1:22" ht="15.75" x14ac:dyDescent="0.25">
      <c r="A954" s="93">
        <v>154043</v>
      </c>
      <c r="B954" s="53" t="s">
        <v>9801</v>
      </c>
      <c r="C954" s="89" t="s">
        <v>11524</v>
      </c>
      <c r="D954" s="94">
        <v>12607740000170</v>
      </c>
      <c r="E954" s="113" t="s">
        <v>11525</v>
      </c>
      <c r="F954" s="114" t="s">
        <v>11564</v>
      </c>
      <c r="G954" s="115" t="s">
        <v>11565</v>
      </c>
      <c r="H954" s="108">
        <v>514320</v>
      </c>
      <c r="I954" s="108">
        <v>44</v>
      </c>
      <c r="J954" s="116" t="s">
        <v>11566</v>
      </c>
      <c r="K954" s="117">
        <v>1352.49</v>
      </c>
      <c r="L954" s="100">
        <v>3161.99</v>
      </c>
      <c r="M954" s="113" t="s">
        <v>10154</v>
      </c>
      <c r="N954" s="72" t="s">
        <v>9765</v>
      </c>
      <c r="O954" s="53" t="s">
        <v>9721</v>
      </c>
      <c r="P954" s="56">
        <v>33140</v>
      </c>
      <c r="Q954" s="73" t="s">
        <v>225</v>
      </c>
      <c r="R954" s="56" t="s">
        <v>11529</v>
      </c>
      <c r="S954" s="56">
        <v>44452</v>
      </c>
      <c r="T954">
        <f t="shared" si="42"/>
        <v>32</v>
      </c>
      <c r="U954" t="str">
        <f t="shared" si="43"/>
        <v>29-33</v>
      </c>
      <c r="V954" t="str">
        <f t="shared" si="44"/>
        <v>até 1.999</v>
      </c>
    </row>
    <row r="955" spans="1:22" ht="15.75" x14ac:dyDescent="0.25">
      <c r="A955" s="93">
        <v>154043</v>
      </c>
      <c r="B955" s="53" t="s">
        <v>9801</v>
      </c>
      <c r="C955" s="89" t="s">
        <v>11524</v>
      </c>
      <c r="D955" s="94">
        <v>12607740000170</v>
      </c>
      <c r="E955" s="113" t="s">
        <v>11525</v>
      </c>
      <c r="F955" s="114" t="s">
        <v>11567</v>
      </c>
      <c r="G955" s="115" t="s">
        <v>11568</v>
      </c>
      <c r="H955" s="108">
        <v>514320</v>
      </c>
      <c r="I955" s="108">
        <v>44</v>
      </c>
      <c r="J955" s="116" t="s">
        <v>11569</v>
      </c>
      <c r="K955" s="117">
        <v>1352.49</v>
      </c>
      <c r="L955" s="100">
        <v>3161.99</v>
      </c>
      <c r="M955" s="113" t="s">
        <v>10154</v>
      </c>
      <c r="N955" s="72" t="s">
        <v>9765</v>
      </c>
      <c r="O955" s="53" t="s">
        <v>9721</v>
      </c>
      <c r="P955" s="56">
        <v>21425</v>
      </c>
      <c r="Q955" s="73" t="s">
        <v>225</v>
      </c>
      <c r="R955" s="56" t="s">
        <v>11529</v>
      </c>
      <c r="S955" s="56">
        <v>44599</v>
      </c>
      <c r="T955">
        <f t="shared" si="42"/>
        <v>64</v>
      </c>
      <c r="U955" t="str">
        <f t="shared" si="43"/>
        <v>64-68</v>
      </c>
      <c r="V955" t="str">
        <f t="shared" si="44"/>
        <v>até 1.999</v>
      </c>
    </row>
    <row r="956" spans="1:22" ht="15.75" x14ac:dyDescent="0.25">
      <c r="A956" s="93">
        <v>154043</v>
      </c>
      <c r="B956" s="53" t="s">
        <v>9801</v>
      </c>
      <c r="C956" s="89" t="s">
        <v>11524</v>
      </c>
      <c r="D956" s="94">
        <v>12607740000170</v>
      </c>
      <c r="E956" s="113" t="s">
        <v>11525</v>
      </c>
      <c r="F956" s="114" t="s">
        <v>11570</v>
      </c>
      <c r="G956" s="115" t="s">
        <v>11571</v>
      </c>
      <c r="H956" s="108">
        <v>514320</v>
      </c>
      <c r="I956" s="108">
        <v>44</v>
      </c>
      <c r="J956" s="116" t="s">
        <v>11572</v>
      </c>
      <c r="K956" s="117">
        <v>1352.49</v>
      </c>
      <c r="L956" s="100">
        <v>3161.99</v>
      </c>
      <c r="M956" s="113" t="s">
        <v>10154</v>
      </c>
      <c r="N956" s="72" t="s">
        <v>9765</v>
      </c>
      <c r="O956" s="53" t="s">
        <v>9721</v>
      </c>
      <c r="P956" s="56">
        <v>35012</v>
      </c>
      <c r="Q956" s="57" t="s">
        <v>335</v>
      </c>
      <c r="R956" s="56" t="s">
        <v>11529</v>
      </c>
      <c r="S956" s="56">
        <v>44525</v>
      </c>
      <c r="T956">
        <f t="shared" si="42"/>
        <v>27</v>
      </c>
      <c r="U956" t="str">
        <f t="shared" si="43"/>
        <v>24-28</v>
      </c>
      <c r="V956" t="str">
        <f t="shared" si="44"/>
        <v>até 1.999</v>
      </c>
    </row>
    <row r="957" spans="1:22" ht="15.75" x14ac:dyDescent="0.25">
      <c r="A957" s="93">
        <v>154043</v>
      </c>
      <c r="B957" s="53" t="s">
        <v>9801</v>
      </c>
      <c r="C957" s="89" t="s">
        <v>11524</v>
      </c>
      <c r="D957" s="94">
        <v>12607740000170</v>
      </c>
      <c r="E957" s="113" t="s">
        <v>11525</v>
      </c>
      <c r="F957" s="114">
        <v>13832512667</v>
      </c>
      <c r="G957" s="115" t="s">
        <v>11573</v>
      </c>
      <c r="H957" s="108">
        <v>514320</v>
      </c>
      <c r="I957" s="108">
        <v>44</v>
      </c>
      <c r="J957" s="116" t="s">
        <v>11544</v>
      </c>
      <c r="K957" s="117">
        <v>1352.49</v>
      </c>
      <c r="L957" s="100">
        <v>3161.99</v>
      </c>
      <c r="M957" s="113" t="s">
        <v>10154</v>
      </c>
      <c r="N957" s="72" t="s">
        <v>9765</v>
      </c>
      <c r="O957" s="53" t="s">
        <v>9721</v>
      </c>
      <c r="P957" s="56">
        <v>34489</v>
      </c>
      <c r="Q957" s="57" t="s">
        <v>211</v>
      </c>
      <c r="R957" s="56" t="s">
        <v>11529</v>
      </c>
      <c r="S957" s="56">
        <v>44676</v>
      </c>
      <c r="T957">
        <f t="shared" si="42"/>
        <v>28</v>
      </c>
      <c r="U957" t="str">
        <f t="shared" si="43"/>
        <v>24-28</v>
      </c>
      <c r="V957" t="str">
        <f t="shared" si="44"/>
        <v>até 1.999</v>
      </c>
    </row>
    <row r="958" spans="1:22" ht="15.75" x14ac:dyDescent="0.25">
      <c r="A958" s="93">
        <v>154043</v>
      </c>
      <c r="B958" s="53" t="s">
        <v>9801</v>
      </c>
      <c r="C958" s="89" t="s">
        <v>11524</v>
      </c>
      <c r="D958" s="94">
        <v>12607740000170</v>
      </c>
      <c r="E958" s="113" t="s">
        <v>11525</v>
      </c>
      <c r="F958" s="114" t="s">
        <v>11574</v>
      </c>
      <c r="G958" s="115" t="s">
        <v>11575</v>
      </c>
      <c r="H958" s="108">
        <v>514320</v>
      </c>
      <c r="I958" s="108">
        <v>44</v>
      </c>
      <c r="J958" s="116" t="s">
        <v>11572</v>
      </c>
      <c r="K958" s="117">
        <v>1352.49</v>
      </c>
      <c r="L958" s="100">
        <v>3161.99</v>
      </c>
      <c r="M958" s="113" t="s">
        <v>10154</v>
      </c>
      <c r="N958" s="72" t="s">
        <v>9765</v>
      </c>
      <c r="O958" s="53" t="s">
        <v>9721</v>
      </c>
      <c r="P958" s="56">
        <v>30417</v>
      </c>
      <c r="Q958" s="73" t="s">
        <v>225</v>
      </c>
      <c r="R958" s="56" t="s">
        <v>11529</v>
      </c>
      <c r="S958" s="56">
        <v>44503</v>
      </c>
      <c r="T958">
        <f t="shared" si="42"/>
        <v>39</v>
      </c>
      <c r="U958" t="str">
        <f t="shared" si="43"/>
        <v>39-43</v>
      </c>
      <c r="V958" t="str">
        <f t="shared" si="44"/>
        <v>até 1.999</v>
      </c>
    </row>
    <row r="959" spans="1:22" ht="15.75" x14ac:dyDescent="0.25">
      <c r="A959" s="93">
        <v>154043</v>
      </c>
      <c r="B959" s="53" t="s">
        <v>9801</v>
      </c>
      <c r="C959" s="89" t="s">
        <v>11524</v>
      </c>
      <c r="D959" s="94">
        <v>12607740000170</v>
      </c>
      <c r="E959" s="113" t="s">
        <v>11525</v>
      </c>
      <c r="F959" s="114" t="s">
        <v>11576</v>
      </c>
      <c r="G959" s="62" t="s">
        <v>11577</v>
      </c>
      <c r="H959" s="108">
        <v>514320</v>
      </c>
      <c r="I959" s="108">
        <v>44</v>
      </c>
      <c r="J959" s="116" t="s">
        <v>11578</v>
      </c>
      <c r="K959" s="117">
        <v>1352.49</v>
      </c>
      <c r="L959" s="100">
        <v>3568.84</v>
      </c>
      <c r="M959" s="113" t="s">
        <v>10154</v>
      </c>
      <c r="N959" s="72" t="s">
        <v>9765</v>
      </c>
      <c r="O959" s="53" t="s">
        <v>9721</v>
      </c>
      <c r="P959" s="56">
        <v>29689</v>
      </c>
      <c r="Q959" s="57" t="s">
        <v>335</v>
      </c>
      <c r="R959" s="56" t="s">
        <v>11529</v>
      </c>
      <c r="S959" s="56">
        <v>44179</v>
      </c>
      <c r="T959">
        <f t="shared" si="42"/>
        <v>41</v>
      </c>
      <c r="U959" t="str">
        <f t="shared" si="43"/>
        <v>39-43</v>
      </c>
      <c r="V959" t="str">
        <f t="shared" si="44"/>
        <v>até 1.999</v>
      </c>
    </row>
    <row r="960" spans="1:22" ht="15.75" x14ac:dyDescent="0.25">
      <c r="A960" s="93">
        <v>154043</v>
      </c>
      <c r="B960" s="53" t="s">
        <v>9801</v>
      </c>
      <c r="C960" s="89" t="s">
        <v>11524</v>
      </c>
      <c r="D960" s="94">
        <v>12607740000170</v>
      </c>
      <c r="E960" s="113" t="s">
        <v>11525</v>
      </c>
      <c r="F960" s="114" t="s">
        <v>11579</v>
      </c>
      <c r="G960" s="62" t="s">
        <v>11580</v>
      </c>
      <c r="H960" s="108">
        <v>514320</v>
      </c>
      <c r="I960" s="108">
        <v>44</v>
      </c>
      <c r="J960" s="116" t="s">
        <v>11572</v>
      </c>
      <c r="K960" s="117">
        <v>1352.49</v>
      </c>
      <c r="L960" s="100">
        <v>3568.84</v>
      </c>
      <c r="M960" s="113" t="s">
        <v>10154</v>
      </c>
      <c r="N960" s="72" t="s">
        <v>9765</v>
      </c>
      <c r="O960" s="53" t="s">
        <v>9721</v>
      </c>
      <c r="P960" s="56">
        <v>31390</v>
      </c>
      <c r="Q960" s="73" t="s">
        <v>225</v>
      </c>
      <c r="R960" s="56" t="s">
        <v>11529</v>
      </c>
      <c r="S960" s="56">
        <v>44858</v>
      </c>
      <c r="T960">
        <f t="shared" si="42"/>
        <v>37</v>
      </c>
      <c r="U960" t="str">
        <f t="shared" si="43"/>
        <v>34-38</v>
      </c>
      <c r="V960" t="str">
        <f t="shared" si="44"/>
        <v>até 1.999</v>
      </c>
    </row>
    <row r="961" spans="1:22" ht="15.75" x14ac:dyDescent="0.25">
      <c r="A961" s="93">
        <v>154043</v>
      </c>
      <c r="B961" s="53" t="s">
        <v>9801</v>
      </c>
      <c r="C961" s="89" t="s">
        <v>11524</v>
      </c>
      <c r="D961" s="94">
        <v>12607740000170</v>
      </c>
      <c r="E961" s="113" t="s">
        <v>11525</v>
      </c>
      <c r="F961" s="114" t="s">
        <v>11581</v>
      </c>
      <c r="G961" s="115" t="s">
        <v>11582</v>
      </c>
      <c r="H961" s="108">
        <v>514320</v>
      </c>
      <c r="I961" s="108">
        <v>44</v>
      </c>
      <c r="J961" s="116" t="s">
        <v>11560</v>
      </c>
      <c r="K961" s="117">
        <v>1352.49</v>
      </c>
      <c r="L961" s="100">
        <v>3161.99</v>
      </c>
      <c r="M961" s="113" t="s">
        <v>10154</v>
      </c>
      <c r="N961" s="72" t="s">
        <v>9765</v>
      </c>
      <c r="O961" s="53" t="s">
        <v>9721</v>
      </c>
      <c r="P961" s="56">
        <v>36629</v>
      </c>
      <c r="Q961" s="57" t="s">
        <v>335</v>
      </c>
      <c r="R961" s="56" t="s">
        <v>11529</v>
      </c>
      <c r="S961" s="56">
        <v>44078</v>
      </c>
      <c r="T961">
        <f t="shared" si="42"/>
        <v>22</v>
      </c>
      <c r="U961" t="str">
        <f t="shared" si="43"/>
        <v>19-23</v>
      </c>
      <c r="V961" t="str">
        <f t="shared" si="44"/>
        <v>até 1.999</v>
      </c>
    </row>
    <row r="962" spans="1:22" ht="15.75" x14ac:dyDescent="0.25">
      <c r="A962" s="93">
        <v>154043</v>
      </c>
      <c r="B962" s="53" t="s">
        <v>9801</v>
      </c>
      <c r="C962" s="89" t="s">
        <v>11524</v>
      </c>
      <c r="D962" s="94">
        <v>12607740000170</v>
      </c>
      <c r="E962" s="113" t="s">
        <v>11525</v>
      </c>
      <c r="F962" s="114" t="s">
        <v>11583</v>
      </c>
      <c r="G962" s="115" t="s">
        <v>11584</v>
      </c>
      <c r="H962" s="108">
        <v>514320</v>
      </c>
      <c r="I962" s="108">
        <v>44</v>
      </c>
      <c r="J962" s="116" t="s">
        <v>11572</v>
      </c>
      <c r="K962" s="117">
        <v>1352.49</v>
      </c>
      <c r="L962" s="100">
        <v>3161.99</v>
      </c>
      <c r="M962" s="113" t="s">
        <v>10154</v>
      </c>
      <c r="N962" s="72" t="s">
        <v>9765</v>
      </c>
      <c r="O962" s="53" t="s">
        <v>9721</v>
      </c>
      <c r="P962" s="56">
        <v>37979</v>
      </c>
      <c r="Q962" s="73" t="s">
        <v>225</v>
      </c>
      <c r="R962" s="56" t="s">
        <v>11529</v>
      </c>
      <c r="S962" s="56">
        <v>44593</v>
      </c>
      <c r="T962">
        <f t="shared" si="42"/>
        <v>19</v>
      </c>
      <c r="U962" t="str">
        <f t="shared" si="43"/>
        <v>19-23</v>
      </c>
      <c r="V962" t="str">
        <f t="shared" si="44"/>
        <v>até 1.999</v>
      </c>
    </row>
    <row r="963" spans="1:22" ht="15.75" x14ac:dyDescent="0.25">
      <c r="A963" s="93">
        <v>154043</v>
      </c>
      <c r="B963" s="53" t="s">
        <v>9801</v>
      </c>
      <c r="C963" s="89" t="s">
        <v>11524</v>
      </c>
      <c r="D963" s="94">
        <v>12607740000170</v>
      </c>
      <c r="E963" s="113" t="s">
        <v>11525</v>
      </c>
      <c r="F963" s="114" t="s">
        <v>11585</v>
      </c>
      <c r="G963" s="115" t="s">
        <v>11586</v>
      </c>
      <c r="H963" s="108">
        <v>514320</v>
      </c>
      <c r="I963" s="108">
        <v>44</v>
      </c>
      <c r="J963" s="116" t="s">
        <v>11572</v>
      </c>
      <c r="K963" s="117">
        <v>1352.49</v>
      </c>
      <c r="L963" s="100">
        <v>3161.99</v>
      </c>
      <c r="M963" s="113" t="s">
        <v>10154</v>
      </c>
      <c r="N963" s="72" t="s">
        <v>9765</v>
      </c>
      <c r="O963" s="53" t="s">
        <v>9721</v>
      </c>
      <c r="P963" s="56">
        <v>35813</v>
      </c>
      <c r="Q963" s="73" t="s">
        <v>225</v>
      </c>
      <c r="R963" s="56" t="s">
        <v>11529</v>
      </c>
      <c r="S963" s="56">
        <v>44504</v>
      </c>
      <c r="T963">
        <f t="shared" ref="T963:T996" si="45">(YEAR($X$3))-YEAR(P963)</f>
        <v>24</v>
      </c>
      <c r="U963" t="str">
        <f t="shared" ref="U963:U996" si="46">VLOOKUP(T963,$Z$3:$AA$14,2,1)</f>
        <v>24-28</v>
      </c>
      <c r="V963" t="str">
        <f t="shared" ref="V963:V996" si="47">VLOOKUP(K963,$AB$3:$AC$13,2,1)</f>
        <v>até 1.999</v>
      </c>
    </row>
    <row r="964" spans="1:22" ht="15.75" x14ac:dyDescent="0.25">
      <c r="A964" s="93">
        <v>154043</v>
      </c>
      <c r="B964" s="53" t="s">
        <v>9801</v>
      </c>
      <c r="C964" s="89" t="s">
        <v>11524</v>
      </c>
      <c r="D964" s="94">
        <v>12607740000170</v>
      </c>
      <c r="E964" s="113" t="s">
        <v>11525</v>
      </c>
      <c r="F964" s="114" t="s">
        <v>11587</v>
      </c>
      <c r="G964" s="115" t="s">
        <v>11588</v>
      </c>
      <c r="H964" s="108">
        <v>514320</v>
      </c>
      <c r="I964" s="108">
        <v>44</v>
      </c>
      <c r="J964" s="116" t="s">
        <v>11535</v>
      </c>
      <c r="K964" s="117">
        <v>1352.49</v>
      </c>
      <c r="L964" s="100">
        <v>3568.84</v>
      </c>
      <c r="M964" s="113" t="s">
        <v>10154</v>
      </c>
      <c r="N964" s="72" t="s">
        <v>9765</v>
      </c>
      <c r="O964" s="53" t="s">
        <v>9721</v>
      </c>
      <c r="P964" s="56">
        <v>31027</v>
      </c>
      <c r="Q964" s="57" t="s">
        <v>211</v>
      </c>
      <c r="R964" s="56" t="s">
        <v>11529</v>
      </c>
      <c r="S964" s="56">
        <v>44144</v>
      </c>
      <c r="T964">
        <f t="shared" si="45"/>
        <v>38</v>
      </c>
      <c r="U964" t="str">
        <f t="shared" si="46"/>
        <v>34-38</v>
      </c>
      <c r="V964" t="str">
        <f t="shared" si="47"/>
        <v>até 1.999</v>
      </c>
    </row>
    <row r="965" spans="1:22" ht="15.75" x14ac:dyDescent="0.25">
      <c r="A965" s="93">
        <v>154043</v>
      </c>
      <c r="B965" s="53" t="s">
        <v>9801</v>
      </c>
      <c r="C965" s="89" t="s">
        <v>11524</v>
      </c>
      <c r="D965" s="94">
        <v>12607740000170</v>
      </c>
      <c r="E965" s="113" t="s">
        <v>11525</v>
      </c>
      <c r="F965" s="114" t="s">
        <v>11589</v>
      </c>
      <c r="G965" s="115" t="s">
        <v>11590</v>
      </c>
      <c r="H965" s="108">
        <v>514320</v>
      </c>
      <c r="I965" s="108">
        <v>44</v>
      </c>
      <c r="J965" s="116" t="s">
        <v>11528</v>
      </c>
      <c r="K965" s="117">
        <v>1352.49</v>
      </c>
      <c r="L965" s="100">
        <v>3161.99</v>
      </c>
      <c r="M965" s="113" t="s">
        <v>10154</v>
      </c>
      <c r="N965" s="72" t="s">
        <v>9765</v>
      </c>
      <c r="O965" s="53" t="s">
        <v>9721</v>
      </c>
      <c r="P965" s="56">
        <v>34710</v>
      </c>
      <c r="Q965" s="73" t="s">
        <v>225</v>
      </c>
      <c r="R965" s="56" t="s">
        <v>11529</v>
      </c>
      <c r="S965" s="56">
        <v>42626</v>
      </c>
      <c r="T965">
        <f t="shared" si="45"/>
        <v>27</v>
      </c>
      <c r="U965" t="str">
        <f t="shared" si="46"/>
        <v>24-28</v>
      </c>
      <c r="V965" t="str">
        <f t="shared" si="47"/>
        <v>até 1.999</v>
      </c>
    </row>
    <row r="966" spans="1:22" ht="15.75" x14ac:dyDescent="0.25">
      <c r="A966" s="93">
        <v>154043</v>
      </c>
      <c r="B966" s="53" t="s">
        <v>9801</v>
      </c>
      <c r="C966" s="89" t="s">
        <v>11524</v>
      </c>
      <c r="D966" s="94">
        <v>12607740000170</v>
      </c>
      <c r="E966" s="113" t="s">
        <v>11525</v>
      </c>
      <c r="F966" s="114" t="s">
        <v>11591</v>
      </c>
      <c r="G966" s="62" t="s">
        <v>11592</v>
      </c>
      <c r="H966" s="108">
        <v>514320</v>
      </c>
      <c r="I966" s="108">
        <v>44</v>
      </c>
      <c r="J966" s="116" t="s">
        <v>11593</v>
      </c>
      <c r="K966" s="117">
        <v>1352.49</v>
      </c>
      <c r="L966" s="100">
        <v>3161.99</v>
      </c>
      <c r="M966" s="113" t="s">
        <v>10154</v>
      </c>
      <c r="N966" s="72" t="s">
        <v>9765</v>
      </c>
      <c r="O966" s="53" t="s">
        <v>9721</v>
      </c>
      <c r="P966" s="56">
        <v>27928</v>
      </c>
      <c r="Q966" s="57" t="s">
        <v>211</v>
      </c>
      <c r="R966" s="56" t="s">
        <v>11529</v>
      </c>
      <c r="S966" s="56">
        <v>44172</v>
      </c>
      <c r="T966">
        <f t="shared" si="45"/>
        <v>46</v>
      </c>
      <c r="U966" t="str">
        <f t="shared" si="46"/>
        <v>44-48</v>
      </c>
      <c r="V966" t="str">
        <f t="shared" si="47"/>
        <v>até 1.999</v>
      </c>
    </row>
    <row r="967" spans="1:22" ht="15.75" x14ac:dyDescent="0.25">
      <c r="A967" s="93">
        <v>154043</v>
      </c>
      <c r="B967" s="53" t="s">
        <v>9801</v>
      </c>
      <c r="C967" s="89" t="s">
        <v>11524</v>
      </c>
      <c r="D967" s="94">
        <v>12607740000170</v>
      </c>
      <c r="E967" s="113" t="s">
        <v>11525</v>
      </c>
      <c r="F967" s="114" t="s">
        <v>11594</v>
      </c>
      <c r="G967" s="62" t="s">
        <v>11595</v>
      </c>
      <c r="H967" s="108">
        <v>514320</v>
      </c>
      <c r="I967" s="108">
        <v>44</v>
      </c>
      <c r="J967" s="116" t="s">
        <v>11535</v>
      </c>
      <c r="K967" s="117">
        <v>1352.49</v>
      </c>
      <c r="L967" s="100">
        <v>3161.99</v>
      </c>
      <c r="M967" s="113" t="s">
        <v>10154</v>
      </c>
      <c r="N967" s="72" t="s">
        <v>9765</v>
      </c>
      <c r="O967" s="53" t="s">
        <v>9721</v>
      </c>
      <c r="P967" s="56">
        <v>29610</v>
      </c>
      <c r="Q967" s="57" t="s">
        <v>211</v>
      </c>
      <c r="R967" s="56" t="s">
        <v>11529</v>
      </c>
      <c r="S967" s="56">
        <v>44748</v>
      </c>
      <c r="T967">
        <f t="shared" si="45"/>
        <v>41</v>
      </c>
      <c r="U967" t="str">
        <f t="shared" si="46"/>
        <v>39-43</v>
      </c>
      <c r="V967" t="str">
        <f t="shared" si="47"/>
        <v>até 1.999</v>
      </c>
    </row>
    <row r="968" spans="1:22" ht="15.75" x14ac:dyDescent="0.25">
      <c r="A968" s="93">
        <v>154043</v>
      </c>
      <c r="B968" s="53" t="s">
        <v>9801</v>
      </c>
      <c r="C968" s="89" t="s">
        <v>11524</v>
      </c>
      <c r="D968" s="94">
        <v>12607740000170</v>
      </c>
      <c r="E968" s="113" t="s">
        <v>11525</v>
      </c>
      <c r="F968" s="114" t="s">
        <v>11596</v>
      </c>
      <c r="G968" s="62" t="s">
        <v>11597</v>
      </c>
      <c r="H968" s="108">
        <v>514320</v>
      </c>
      <c r="I968" s="108">
        <v>44</v>
      </c>
      <c r="J968" s="116" t="s">
        <v>11572</v>
      </c>
      <c r="K968" s="117">
        <v>1352.49</v>
      </c>
      <c r="L968" s="100">
        <v>3161.99</v>
      </c>
      <c r="M968" s="113" t="s">
        <v>10154</v>
      </c>
      <c r="N968" s="72" t="s">
        <v>9765</v>
      </c>
      <c r="O968" s="53" t="s">
        <v>9721</v>
      </c>
      <c r="P968" s="56">
        <v>34233</v>
      </c>
      <c r="Q968" s="57" t="s">
        <v>211</v>
      </c>
      <c r="R968" s="56" t="s">
        <v>11529</v>
      </c>
      <c r="S968" s="56">
        <v>44743</v>
      </c>
      <c r="T968">
        <f t="shared" si="45"/>
        <v>29</v>
      </c>
      <c r="U968" t="str">
        <f t="shared" si="46"/>
        <v>29-33</v>
      </c>
      <c r="V968" t="str">
        <f t="shared" si="47"/>
        <v>até 1.999</v>
      </c>
    </row>
    <row r="969" spans="1:22" ht="15.75" x14ac:dyDescent="0.25">
      <c r="A969" s="93">
        <v>154043</v>
      </c>
      <c r="B969" s="53" t="s">
        <v>9801</v>
      </c>
      <c r="C969" s="89" t="s">
        <v>11524</v>
      </c>
      <c r="D969" s="94">
        <v>12607740000170</v>
      </c>
      <c r="E969" s="113" t="s">
        <v>11525</v>
      </c>
      <c r="F969" s="114" t="s">
        <v>11598</v>
      </c>
      <c r="G969" s="115" t="s">
        <v>11599</v>
      </c>
      <c r="H969" s="108">
        <v>514320</v>
      </c>
      <c r="I969" s="108">
        <v>44</v>
      </c>
      <c r="J969" s="116" t="s">
        <v>11600</v>
      </c>
      <c r="K969" s="117">
        <v>1352.49</v>
      </c>
      <c r="L969" s="100">
        <v>3161.99</v>
      </c>
      <c r="M969" s="113" t="s">
        <v>10154</v>
      </c>
      <c r="N969" s="72" t="s">
        <v>9765</v>
      </c>
      <c r="O969" s="53" t="s">
        <v>9721</v>
      </c>
      <c r="P969" s="56">
        <v>25479</v>
      </c>
      <c r="Q969" s="57" t="s">
        <v>211</v>
      </c>
      <c r="R969" s="56" t="s">
        <v>11529</v>
      </c>
      <c r="S969" s="56">
        <v>41659</v>
      </c>
      <c r="T969">
        <f t="shared" si="45"/>
        <v>53</v>
      </c>
      <c r="U969" t="str">
        <f t="shared" si="46"/>
        <v>49-53</v>
      </c>
      <c r="V969" t="str">
        <f t="shared" si="47"/>
        <v>até 1.999</v>
      </c>
    </row>
    <row r="970" spans="1:22" ht="15.75" x14ac:dyDescent="0.25">
      <c r="A970" s="93">
        <v>154043</v>
      </c>
      <c r="B970" s="53" t="s">
        <v>9801</v>
      </c>
      <c r="C970" s="89" t="s">
        <v>11524</v>
      </c>
      <c r="D970" s="94">
        <v>12607740000170</v>
      </c>
      <c r="E970" s="113" t="s">
        <v>11525</v>
      </c>
      <c r="F970" s="114" t="s">
        <v>11601</v>
      </c>
      <c r="G970" s="118" t="s">
        <v>11602</v>
      </c>
      <c r="H970" s="108">
        <v>514320</v>
      </c>
      <c r="I970" s="108">
        <v>44</v>
      </c>
      <c r="J970" s="116" t="s">
        <v>11603</v>
      </c>
      <c r="K970" s="117">
        <v>1352.49</v>
      </c>
      <c r="L970" s="100">
        <v>3161.99</v>
      </c>
      <c r="M970" s="113" t="s">
        <v>10154</v>
      </c>
      <c r="N970" s="72" t="s">
        <v>9765</v>
      </c>
      <c r="O970" s="53" t="s">
        <v>9721</v>
      </c>
      <c r="P970" s="56">
        <v>34413</v>
      </c>
      <c r="Q970" s="57" t="s">
        <v>211</v>
      </c>
      <c r="R970" s="56" t="s">
        <v>11529</v>
      </c>
      <c r="S970" s="56">
        <v>44085</v>
      </c>
      <c r="T970">
        <f t="shared" si="45"/>
        <v>28</v>
      </c>
      <c r="U970" t="str">
        <f t="shared" si="46"/>
        <v>24-28</v>
      </c>
      <c r="V970" t="str">
        <f t="shared" si="47"/>
        <v>até 1.999</v>
      </c>
    </row>
    <row r="971" spans="1:22" ht="15.75" x14ac:dyDescent="0.25">
      <c r="A971" s="93">
        <v>154043</v>
      </c>
      <c r="B971" s="53" t="s">
        <v>9801</v>
      </c>
      <c r="C971" s="89" t="s">
        <v>11524</v>
      </c>
      <c r="D971" s="94">
        <v>12607740000170</v>
      </c>
      <c r="E971" s="113" t="s">
        <v>11525</v>
      </c>
      <c r="F971" s="114" t="s">
        <v>11604</v>
      </c>
      <c r="G971" s="115" t="s">
        <v>11605</v>
      </c>
      <c r="H971" s="108">
        <v>514320</v>
      </c>
      <c r="I971" s="108">
        <v>44</v>
      </c>
      <c r="J971" s="116" t="s">
        <v>11606</v>
      </c>
      <c r="K971" s="117">
        <v>2020.21</v>
      </c>
      <c r="L971" s="100">
        <v>3902.15</v>
      </c>
      <c r="M971" s="113" t="s">
        <v>10154</v>
      </c>
      <c r="N971" s="72" t="s">
        <v>9765</v>
      </c>
      <c r="O971" s="53" t="s">
        <v>9722</v>
      </c>
      <c r="P971" s="56">
        <v>21127</v>
      </c>
      <c r="Q971" s="57" t="s">
        <v>211</v>
      </c>
      <c r="R971" s="51" t="s">
        <v>11607</v>
      </c>
      <c r="S971" s="56">
        <v>43437</v>
      </c>
      <c r="T971">
        <f t="shared" si="45"/>
        <v>65</v>
      </c>
      <c r="U971" t="str">
        <f t="shared" si="46"/>
        <v>64-68</v>
      </c>
      <c r="V971" t="str">
        <f t="shared" si="47"/>
        <v>2.000 a 3.999</v>
      </c>
    </row>
    <row r="972" spans="1:22" ht="15.75" x14ac:dyDescent="0.25">
      <c r="A972" s="93">
        <v>154043</v>
      </c>
      <c r="B972" s="53" t="s">
        <v>9801</v>
      </c>
      <c r="C972" s="89" t="s">
        <v>11524</v>
      </c>
      <c r="D972" s="94">
        <v>12607740000170</v>
      </c>
      <c r="E972" s="113" t="s">
        <v>11525</v>
      </c>
      <c r="F972" s="114" t="s">
        <v>11608</v>
      </c>
      <c r="G972" s="115" t="s">
        <v>11609</v>
      </c>
      <c r="H972" s="108">
        <v>514320</v>
      </c>
      <c r="I972" s="108">
        <v>44</v>
      </c>
      <c r="J972" s="116" t="s">
        <v>11572</v>
      </c>
      <c r="K972" s="117">
        <v>1352.49</v>
      </c>
      <c r="L972" s="100">
        <v>3161.99</v>
      </c>
      <c r="M972" s="113" t="s">
        <v>10154</v>
      </c>
      <c r="N972" s="72" t="s">
        <v>9765</v>
      </c>
      <c r="O972" s="53" t="s">
        <v>9721</v>
      </c>
      <c r="P972" s="56">
        <v>32483</v>
      </c>
      <c r="Q972" s="73" t="s">
        <v>225</v>
      </c>
      <c r="R972" s="56" t="s">
        <v>11529</v>
      </c>
      <c r="S972" s="56">
        <v>44718</v>
      </c>
      <c r="T972">
        <f t="shared" si="45"/>
        <v>34</v>
      </c>
      <c r="U972" t="str">
        <f t="shared" si="46"/>
        <v>34-38</v>
      </c>
      <c r="V972" t="str">
        <f t="shared" si="47"/>
        <v>até 1.999</v>
      </c>
    </row>
    <row r="973" spans="1:22" ht="15.75" x14ac:dyDescent="0.25">
      <c r="A973" s="93">
        <v>154043</v>
      </c>
      <c r="B973" s="53" t="s">
        <v>9801</v>
      </c>
      <c r="C973" s="89" t="s">
        <v>11524</v>
      </c>
      <c r="D973" s="94">
        <v>12607740000170</v>
      </c>
      <c r="E973" s="113" t="s">
        <v>11525</v>
      </c>
      <c r="F973" s="114" t="s">
        <v>11610</v>
      </c>
      <c r="G973" s="115" t="s">
        <v>11611</v>
      </c>
      <c r="H973" s="108">
        <v>514320</v>
      </c>
      <c r="I973" s="108">
        <v>44</v>
      </c>
      <c r="J973" s="116" t="s">
        <v>11612</v>
      </c>
      <c r="K973" s="117">
        <v>1352.49</v>
      </c>
      <c r="L973" s="100">
        <v>3161.99</v>
      </c>
      <c r="M973" s="113" t="s">
        <v>10154</v>
      </c>
      <c r="N973" s="72" t="s">
        <v>9765</v>
      </c>
      <c r="O973" s="53" t="s">
        <v>9721</v>
      </c>
      <c r="P973" s="56">
        <v>34079</v>
      </c>
      <c r="Q973" s="73" t="s">
        <v>225</v>
      </c>
      <c r="R973" s="56" t="s">
        <v>11529</v>
      </c>
      <c r="S973" s="56">
        <v>44503</v>
      </c>
      <c r="T973">
        <f t="shared" si="45"/>
        <v>29</v>
      </c>
      <c r="U973" t="str">
        <f t="shared" si="46"/>
        <v>29-33</v>
      </c>
      <c r="V973" t="str">
        <f t="shared" si="47"/>
        <v>até 1.999</v>
      </c>
    </row>
    <row r="974" spans="1:22" ht="15.75" x14ac:dyDescent="0.25">
      <c r="A974" s="93">
        <v>154043</v>
      </c>
      <c r="B974" s="53" t="s">
        <v>9801</v>
      </c>
      <c r="C974" s="89" t="s">
        <v>11524</v>
      </c>
      <c r="D974" s="94">
        <v>12607740000170</v>
      </c>
      <c r="E974" s="113" t="s">
        <v>11525</v>
      </c>
      <c r="F974" s="114" t="s">
        <v>11613</v>
      </c>
      <c r="G974" s="115" t="s">
        <v>11614</v>
      </c>
      <c r="H974" s="108">
        <v>514320</v>
      </c>
      <c r="I974" s="108">
        <v>44</v>
      </c>
      <c r="J974" s="116" t="s">
        <v>11606</v>
      </c>
      <c r="K974" s="117">
        <v>1352.49</v>
      </c>
      <c r="L974" s="100">
        <v>3161.99</v>
      </c>
      <c r="M974" s="113" t="s">
        <v>10154</v>
      </c>
      <c r="N974" s="72" t="s">
        <v>9765</v>
      </c>
      <c r="O974" s="53" t="s">
        <v>9721</v>
      </c>
      <c r="P974" s="56">
        <v>33028</v>
      </c>
      <c r="Q974" s="57" t="s">
        <v>211</v>
      </c>
      <c r="R974" s="56" t="s">
        <v>11529</v>
      </c>
      <c r="S974" s="56">
        <v>44683</v>
      </c>
      <c r="T974">
        <f t="shared" si="45"/>
        <v>32</v>
      </c>
      <c r="U974" t="str">
        <f t="shared" si="46"/>
        <v>29-33</v>
      </c>
      <c r="V974" t="str">
        <f t="shared" si="47"/>
        <v>até 1.999</v>
      </c>
    </row>
    <row r="975" spans="1:22" ht="15.75" x14ac:dyDescent="0.25">
      <c r="A975" s="93">
        <v>154043</v>
      </c>
      <c r="B975" s="53" t="s">
        <v>9801</v>
      </c>
      <c r="C975" s="89" t="s">
        <v>11524</v>
      </c>
      <c r="D975" s="94">
        <v>12607740000170</v>
      </c>
      <c r="E975" s="113" t="s">
        <v>11525</v>
      </c>
      <c r="F975" s="114" t="s">
        <v>11615</v>
      </c>
      <c r="G975" s="115" t="s">
        <v>11616</v>
      </c>
      <c r="H975" s="108">
        <v>514320</v>
      </c>
      <c r="I975" s="108">
        <v>44</v>
      </c>
      <c r="J975" s="116" t="s">
        <v>11606</v>
      </c>
      <c r="K975" s="117">
        <v>1352.49</v>
      </c>
      <c r="L975" s="100">
        <v>3161.99</v>
      </c>
      <c r="M975" s="113" t="s">
        <v>10154</v>
      </c>
      <c r="N975" s="72" t="s">
        <v>9765</v>
      </c>
      <c r="O975" s="53" t="s">
        <v>9721</v>
      </c>
      <c r="P975" s="56">
        <v>24932</v>
      </c>
      <c r="Q975" s="73" t="s">
        <v>225</v>
      </c>
      <c r="R975" s="56" t="s">
        <v>11529</v>
      </c>
      <c r="S975" s="56">
        <v>44776</v>
      </c>
      <c r="T975">
        <f t="shared" si="45"/>
        <v>54</v>
      </c>
      <c r="U975" t="str">
        <f t="shared" si="46"/>
        <v>54-58</v>
      </c>
      <c r="V975" t="str">
        <f t="shared" si="47"/>
        <v>até 1.999</v>
      </c>
    </row>
    <row r="976" spans="1:22" ht="15.75" x14ac:dyDescent="0.25">
      <c r="A976" s="93">
        <v>154043</v>
      </c>
      <c r="B976" s="53" t="s">
        <v>9801</v>
      </c>
      <c r="C976" s="89" t="s">
        <v>11524</v>
      </c>
      <c r="D976" s="94">
        <v>12607740000170</v>
      </c>
      <c r="E976" s="113" t="s">
        <v>11525</v>
      </c>
      <c r="F976" s="114" t="s">
        <v>11617</v>
      </c>
      <c r="G976" s="62" t="s">
        <v>11618</v>
      </c>
      <c r="H976" s="108">
        <v>514320</v>
      </c>
      <c r="I976" s="108">
        <v>44</v>
      </c>
      <c r="J976" s="116" t="s">
        <v>11566</v>
      </c>
      <c r="K976" s="117">
        <v>1352.49</v>
      </c>
      <c r="L976" s="100">
        <v>3568.84</v>
      </c>
      <c r="M976" s="113" t="s">
        <v>10154</v>
      </c>
      <c r="N976" s="72" t="s">
        <v>9765</v>
      </c>
      <c r="O976" s="53" t="s">
        <v>9721</v>
      </c>
      <c r="P976" s="56">
        <v>29332</v>
      </c>
      <c r="Q976" s="57" t="s">
        <v>211</v>
      </c>
      <c r="R976" s="56" t="s">
        <v>11529</v>
      </c>
      <c r="S976" s="56">
        <v>44172</v>
      </c>
      <c r="T976">
        <f t="shared" si="45"/>
        <v>42</v>
      </c>
      <c r="U976" t="str">
        <f t="shared" si="46"/>
        <v>39-43</v>
      </c>
      <c r="V976" t="str">
        <f t="shared" si="47"/>
        <v>até 1.999</v>
      </c>
    </row>
    <row r="977" spans="1:22" ht="15.75" x14ac:dyDescent="0.25">
      <c r="A977" s="93">
        <v>154043</v>
      </c>
      <c r="B977" s="53" t="s">
        <v>9801</v>
      </c>
      <c r="C977" s="89" t="s">
        <v>11524</v>
      </c>
      <c r="D977" s="94">
        <v>12607740000170</v>
      </c>
      <c r="E977" s="113" t="s">
        <v>11525</v>
      </c>
      <c r="F977" s="114" t="s">
        <v>11619</v>
      </c>
      <c r="G977" s="62" t="s">
        <v>11620</v>
      </c>
      <c r="H977" s="108">
        <v>514320</v>
      </c>
      <c r="I977" s="108">
        <v>44</v>
      </c>
      <c r="J977" s="116" t="s">
        <v>11612</v>
      </c>
      <c r="K977" s="117">
        <v>1352.49</v>
      </c>
      <c r="L977" s="100">
        <v>3161.99</v>
      </c>
      <c r="M977" s="113" t="s">
        <v>10154</v>
      </c>
      <c r="N977" s="72" t="s">
        <v>9765</v>
      </c>
      <c r="O977" s="53" t="s">
        <v>9721</v>
      </c>
      <c r="P977" s="56">
        <v>35397</v>
      </c>
      <c r="Q977" s="57" t="s">
        <v>211</v>
      </c>
      <c r="R977" s="56" t="s">
        <v>11529</v>
      </c>
      <c r="S977" s="56">
        <v>44082</v>
      </c>
      <c r="T977">
        <f t="shared" si="45"/>
        <v>26</v>
      </c>
      <c r="U977" t="str">
        <f t="shared" si="46"/>
        <v>24-28</v>
      </c>
      <c r="V977" t="str">
        <f t="shared" si="47"/>
        <v>até 1.999</v>
      </c>
    </row>
    <row r="978" spans="1:22" ht="15.75" x14ac:dyDescent="0.25">
      <c r="A978" s="93">
        <v>154043</v>
      </c>
      <c r="B978" s="53" t="s">
        <v>9801</v>
      </c>
      <c r="C978" s="89" t="s">
        <v>11524</v>
      </c>
      <c r="D978" s="94">
        <v>12607740000170</v>
      </c>
      <c r="E978" s="113" t="s">
        <v>11525</v>
      </c>
      <c r="F978" s="114" t="s">
        <v>11621</v>
      </c>
      <c r="G978" s="62" t="s">
        <v>11622</v>
      </c>
      <c r="H978" s="108">
        <v>514320</v>
      </c>
      <c r="I978" s="108">
        <v>44</v>
      </c>
      <c r="J978" s="116" t="s">
        <v>11606</v>
      </c>
      <c r="K978" s="117">
        <v>1352.49</v>
      </c>
      <c r="L978" s="100">
        <v>3161.99</v>
      </c>
      <c r="M978" s="113" t="s">
        <v>10154</v>
      </c>
      <c r="N978" s="72" t="s">
        <v>9765</v>
      </c>
      <c r="O978" s="53" t="s">
        <v>9721</v>
      </c>
      <c r="P978" s="56">
        <v>32769</v>
      </c>
      <c r="Q978" s="57" t="s">
        <v>335</v>
      </c>
      <c r="R978" s="56" t="s">
        <v>11529</v>
      </c>
      <c r="S978" s="56">
        <v>43719</v>
      </c>
      <c r="T978">
        <f t="shared" si="45"/>
        <v>33</v>
      </c>
      <c r="U978" t="str">
        <f t="shared" si="46"/>
        <v>29-33</v>
      </c>
      <c r="V978" t="str">
        <f t="shared" si="47"/>
        <v>até 1.999</v>
      </c>
    </row>
    <row r="979" spans="1:22" ht="15.75" x14ac:dyDescent="0.25">
      <c r="A979" s="93">
        <v>154043</v>
      </c>
      <c r="B979" s="53" t="s">
        <v>9801</v>
      </c>
      <c r="C979" s="89" t="s">
        <v>11524</v>
      </c>
      <c r="D979" s="94">
        <v>12607740000170</v>
      </c>
      <c r="E979" s="113" t="s">
        <v>11525</v>
      </c>
      <c r="F979" s="114">
        <v>5675422625</v>
      </c>
      <c r="G979" s="51" t="s">
        <v>11623</v>
      </c>
      <c r="H979" s="51">
        <v>514320</v>
      </c>
      <c r="I979" s="108">
        <v>44</v>
      </c>
      <c r="J979" s="51" t="s">
        <v>11624</v>
      </c>
      <c r="K979" s="112">
        <v>1551.55</v>
      </c>
      <c r="L979" s="112">
        <v>3918.64</v>
      </c>
      <c r="M979" s="113" t="s">
        <v>10154</v>
      </c>
      <c r="N979" s="72" t="s">
        <v>9765</v>
      </c>
      <c r="O979" s="53" t="s">
        <v>9721</v>
      </c>
      <c r="P979" s="56">
        <v>32874</v>
      </c>
      <c r="Q979" s="57" t="s">
        <v>211</v>
      </c>
      <c r="R979" s="56" t="s">
        <v>11472</v>
      </c>
      <c r="S979" s="56">
        <v>44410</v>
      </c>
      <c r="T979">
        <f t="shared" si="45"/>
        <v>32</v>
      </c>
      <c r="U979" t="str">
        <f t="shared" si="46"/>
        <v>29-33</v>
      </c>
      <c r="V979" t="str">
        <f t="shared" si="47"/>
        <v>até 1.999</v>
      </c>
    </row>
    <row r="980" spans="1:22" ht="15.75" x14ac:dyDescent="0.25">
      <c r="A980" s="93">
        <v>154043</v>
      </c>
      <c r="B980" s="53" t="s">
        <v>9801</v>
      </c>
      <c r="C980" s="89" t="s">
        <v>11524</v>
      </c>
      <c r="D980" s="94">
        <v>12607740000170</v>
      </c>
      <c r="E980" s="113" t="s">
        <v>11525</v>
      </c>
      <c r="F980" s="114" t="s">
        <v>11625</v>
      </c>
      <c r="G980" s="51" t="s">
        <v>11626</v>
      </c>
      <c r="H980" s="51">
        <v>514320</v>
      </c>
      <c r="I980" s="108">
        <v>44</v>
      </c>
      <c r="J980" s="51" t="s">
        <v>11624</v>
      </c>
      <c r="K980" s="112">
        <v>1309.1500000000001</v>
      </c>
      <c r="L980" s="112">
        <v>3438.49</v>
      </c>
      <c r="M980" s="113" t="s">
        <v>10154</v>
      </c>
      <c r="N980" s="72" t="s">
        <v>9765</v>
      </c>
      <c r="O980" s="53" t="s">
        <v>9721</v>
      </c>
      <c r="P980" s="56">
        <v>27432</v>
      </c>
      <c r="Q980" s="73" t="s">
        <v>225</v>
      </c>
      <c r="R980" s="56" t="s">
        <v>11472</v>
      </c>
      <c r="S980" s="56">
        <v>44732</v>
      </c>
      <c r="T980">
        <f t="shared" si="45"/>
        <v>47</v>
      </c>
      <c r="U980" t="str">
        <f t="shared" si="46"/>
        <v>44-48</v>
      </c>
      <c r="V980" t="str">
        <f t="shared" si="47"/>
        <v>até 1.999</v>
      </c>
    </row>
    <row r="981" spans="1:22" ht="15.75" x14ac:dyDescent="0.25">
      <c r="A981" s="93">
        <v>154043</v>
      </c>
      <c r="B981" s="53" t="s">
        <v>9801</v>
      </c>
      <c r="C981" s="89" t="s">
        <v>11524</v>
      </c>
      <c r="D981" s="94">
        <v>12607740000170</v>
      </c>
      <c r="E981" s="113" t="s">
        <v>11525</v>
      </c>
      <c r="F981" s="114">
        <v>107774666</v>
      </c>
      <c r="G981" s="51" t="s">
        <v>11627</v>
      </c>
      <c r="H981" s="51">
        <v>514320</v>
      </c>
      <c r="I981" s="108">
        <v>44</v>
      </c>
      <c r="J981" s="51" t="s">
        <v>11624</v>
      </c>
      <c r="K981" s="112">
        <v>1309.1500000000001</v>
      </c>
      <c r="L981" s="112">
        <v>3438.49</v>
      </c>
      <c r="M981" s="113" t="s">
        <v>10154</v>
      </c>
      <c r="N981" s="72" t="s">
        <v>9765</v>
      </c>
      <c r="O981" s="53" t="s">
        <v>9721</v>
      </c>
      <c r="P981" s="56">
        <v>22963</v>
      </c>
      <c r="Q981" s="73" t="s">
        <v>225</v>
      </c>
      <c r="R981" s="56" t="s">
        <v>11472</v>
      </c>
      <c r="S981" s="56">
        <v>44565</v>
      </c>
      <c r="T981">
        <f t="shared" si="45"/>
        <v>60</v>
      </c>
      <c r="U981" t="str">
        <f t="shared" si="46"/>
        <v>59-63</v>
      </c>
      <c r="V981" t="str">
        <f t="shared" si="47"/>
        <v>até 1.999</v>
      </c>
    </row>
    <row r="982" spans="1:22" ht="15.75" x14ac:dyDescent="0.25">
      <c r="A982" s="93">
        <v>154043</v>
      </c>
      <c r="B982" s="53" t="s">
        <v>9801</v>
      </c>
      <c r="C982" s="89" t="s">
        <v>11524</v>
      </c>
      <c r="D982" s="94">
        <v>12607740000170</v>
      </c>
      <c r="E982" s="113" t="s">
        <v>11525</v>
      </c>
      <c r="F982" s="114">
        <v>47601760120</v>
      </c>
      <c r="G982" s="51" t="s">
        <v>11628</v>
      </c>
      <c r="H982" s="51">
        <v>514305</v>
      </c>
      <c r="I982" s="108">
        <v>44</v>
      </c>
      <c r="J982" s="51" t="s">
        <v>11624</v>
      </c>
      <c r="K982" s="112">
        <v>1770.95</v>
      </c>
      <c r="L982" s="112">
        <v>4353.2299999999996</v>
      </c>
      <c r="M982" s="113" t="s">
        <v>10154</v>
      </c>
      <c r="N982" s="72" t="s">
        <v>9765</v>
      </c>
      <c r="O982" s="53" t="s">
        <v>9722</v>
      </c>
      <c r="P982" s="56">
        <v>23048</v>
      </c>
      <c r="Q982" s="73" t="s">
        <v>225</v>
      </c>
      <c r="R982" s="56" t="s">
        <v>11629</v>
      </c>
      <c r="S982" s="56">
        <v>44396</v>
      </c>
      <c r="T982">
        <f t="shared" si="45"/>
        <v>59</v>
      </c>
      <c r="U982" t="str">
        <f t="shared" si="46"/>
        <v>59-63</v>
      </c>
      <c r="V982" t="str">
        <f t="shared" si="47"/>
        <v>até 1.999</v>
      </c>
    </row>
    <row r="983" spans="1:22" ht="15.75" x14ac:dyDescent="0.25">
      <c r="A983" s="93">
        <v>154043</v>
      </c>
      <c r="B983" s="53" t="s">
        <v>9801</v>
      </c>
      <c r="C983" s="89" t="s">
        <v>11524</v>
      </c>
      <c r="D983" s="94">
        <v>12607740000170</v>
      </c>
      <c r="E983" s="113" t="s">
        <v>11525</v>
      </c>
      <c r="F983" s="114">
        <v>75351480697</v>
      </c>
      <c r="G983" s="51" t="s">
        <v>11630</v>
      </c>
      <c r="H983" s="51">
        <v>514320</v>
      </c>
      <c r="I983" s="108">
        <v>44</v>
      </c>
      <c r="J983" s="51" t="s">
        <v>11624</v>
      </c>
      <c r="K983" s="112">
        <v>1309.1500000000001</v>
      </c>
      <c r="L983" s="112">
        <v>3438.49</v>
      </c>
      <c r="M983" s="113" t="s">
        <v>10154</v>
      </c>
      <c r="N983" s="72" t="s">
        <v>9765</v>
      </c>
      <c r="O983" s="53" t="s">
        <v>9722</v>
      </c>
      <c r="P983" s="56">
        <v>25790</v>
      </c>
      <c r="Q983" s="73" t="s">
        <v>225</v>
      </c>
      <c r="R983" s="56" t="s">
        <v>11472</v>
      </c>
      <c r="S983" s="56">
        <v>43087</v>
      </c>
      <c r="T983">
        <f t="shared" si="45"/>
        <v>52</v>
      </c>
      <c r="U983" t="str">
        <f t="shared" si="46"/>
        <v>49-53</v>
      </c>
      <c r="V983" t="str">
        <f t="shared" si="47"/>
        <v>até 1.999</v>
      </c>
    </row>
    <row r="984" spans="1:22" ht="15.75" x14ac:dyDescent="0.25">
      <c r="A984" s="93">
        <v>154043</v>
      </c>
      <c r="B984" s="53" t="s">
        <v>9801</v>
      </c>
      <c r="C984" s="89" t="s">
        <v>11524</v>
      </c>
      <c r="D984" s="94">
        <v>12607740000170</v>
      </c>
      <c r="E984" s="113" t="s">
        <v>11525</v>
      </c>
      <c r="F984" s="114" t="s">
        <v>11631</v>
      </c>
      <c r="G984" s="51" t="s">
        <v>11632</v>
      </c>
      <c r="H984" s="51">
        <v>514320</v>
      </c>
      <c r="I984" s="108">
        <v>44</v>
      </c>
      <c r="J984" s="51" t="s">
        <v>11624</v>
      </c>
      <c r="K984" s="112">
        <v>1309.1500000000001</v>
      </c>
      <c r="L984" s="112">
        <v>3918.64</v>
      </c>
      <c r="M984" s="113" t="s">
        <v>10154</v>
      </c>
      <c r="N984" s="72" t="s">
        <v>9765</v>
      </c>
      <c r="O984" s="53" t="s">
        <v>9721</v>
      </c>
      <c r="P984" s="56">
        <v>35495</v>
      </c>
      <c r="Q984" s="73" t="s">
        <v>225</v>
      </c>
      <c r="R984" s="56" t="s">
        <v>11472</v>
      </c>
      <c r="S984" s="56">
        <v>44662</v>
      </c>
      <c r="T984">
        <f t="shared" si="45"/>
        <v>25</v>
      </c>
      <c r="U984" t="str">
        <f t="shared" si="46"/>
        <v>24-28</v>
      </c>
      <c r="V984" t="str">
        <f t="shared" si="47"/>
        <v>até 1.999</v>
      </c>
    </row>
    <row r="985" spans="1:22" ht="15.75" x14ac:dyDescent="0.25">
      <c r="A985" s="93">
        <v>154043</v>
      </c>
      <c r="B985" s="53" t="s">
        <v>9801</v>
      </c>
      <c r="C985" s="89" t="s">
        <v>11524</v>
      </c>
      <c r="D985" s="94">
        <v>12607740000170</v>
      </c>
      <c r="E985" s="113" t="s">
        <v>11525</v>
      </c>
      <c r="F985" s="114">
        <v>5076801629</v>
      </c>
      <c r="G985" s="51" t="s">
        <v>11633</v>
      </c>
      <c r="H985" s="51">
        <v>514305</v>
      </c>
      <c r="I985" s="108">
        <v>44</v>
      </c>
      <c r="J985" s="51" t="s">
        <v>11624</v>
      </c>
      <c r="K985" s="112">
        <v>1770.95</v>
      </c>
      <c r="L985" s="112">
        <v>4353.2299999999996</v>
      </c>
      <c r="M985" s="113" t="s">
        <v>10154</v>
      </c>
      <c r="N985" s="72" t="s">
        <v>9765</v>
      </c>
      <c r="O985" s="53" t="s">
        <v>9722</v>
      </c>
      <c r="P985" s="56">
        <v>29383</v>
      </c>
      <c r="Q985" s="73" t="s">
        <v>225</v>
      </c>
      <c r="R985" s="56" t="s">
        <v>11629</v>
      </c>
      <c r="S985" s="56">
        <v>43684</v>
      </c>
      <c r="T985">
        <f t="shared" si="45"/>
        <v>42</v>
      </c>
      <c r="U985" t="str">
        <f t="shared" si="46"/>
        <v>39-43</v>
      </c>
      <c r="V985" t="str">
        <f t="shared" si="47"/>
        <v>até 1.999</v>
      </c>
    </row>
    <row r="986" spans="1:22" ht="15.75" x14ac:dyDescent="0.25">
      <c r="A986" s="93">
        <v>154043</v>
      </c>
      <c r="B986" s="53" t="s">
        <v>9801</v>
      </c>
      <c r="C986" s="89" t="s">
        <v>11524</v>
      </c>
      <c r="D986" s="94">
        <v>12607740000170</v>
      </c>
      <c r="E986" s="113" t="s">
        <v>11525</v>
      </c>
      <c r="F986" s="114" t="s">
        <v>11634</v>
      </c>
      <c r="G986" s="51" t="s">
        <v>11635</v>
      </c>
      <c r="H986" s="51">
        <v>514320</v>
      </c>
      <c r="I986" s="108">
        <v>44</v>
      </c>
      <c r="J986" s="51" t="s">
        <v>11624</v>
      </c>
      <c r="K986" s="112">
        <v>1309.1500000000001</v>
      </c>
      <c r="L986" s="112">
        <v>3438.49</v>
      </c>
      <c r="M986" s="113" t="s">
        <v>10154</v>
      </c>
      <c r="N986" s="72" t="s">
        <v>9765</v>
      </c>
      <c r="O986" s="53" t="s">
        <v>9721</v>
      </c>
      <c r="P986" s="56">
        <v>32412</v>
      </c>
      <c r="Q986" s="73" t="s">
        <v>225</v>
      </c>
      <c r="R986" s="56" t="s">
        <v>11472</v>
      </c>
      <c r="S986" s="56">
        <v>44144</v>
      </c>
      <c r="T986">
        <f t="shared" si="45"/>
        <v>34</v>
      </c>
      <c r="U986" t="str">
        <f t="shared" si="46"/>
        <v>34-38</v>
      </c>
      <c r="V986" t="str">
        <f t="shared" si="47"/>
        <v>até 1.999</v>
      </c>
    </row>
    <row r="987" spans="1:22" ht="15.75" x14ac:dyDescent="0.25">
      <c r="A987" s="93">
        <v>154043</v>
      </c>
      <c r="B987" s="53" t="s">
        <v>9801</v>
      </c>
      <c r="C987" s="89" t="s">
        <v>11524</v>
      </c>
      <c r="D987" s="94">
        <v>12607740000170</v>
      </c>
      <c r="E987" s="113" t="s">
        <v>11525</v>
      </c>
      <c r="F987" s="114" t="s">
        <v>11636</v>
      </c>
      <c r="G987" s="51" t="s">
        <v>11637</v>
      </c>
      <c r="H987" s="51">
        <v>514320</v>
      </c>
      <c r="I987" s="108">
        <v>44</v>
      </c>
      <c r="J987" s="51" t="s">
        <v>11624</v>
      </c>
      <c r="K987" s="112">
        <v>1309.1500000000001</v>
      </c>
      <c r="L987" s="112">
        <v>3438.49</v>
      </c>
      <c r="M987" s="113" t="s">
        <v>10154</v>
      </c>
      <c r="N987" s="72" t="s">
        <v>9765</v>
      </c>
      <c r="O987" s="53" t="s">
        <v>9721</v>
      </c>
      <c r="P987" s="56">
        <v>29090</v>
      </c>
      <c r="Q987" s="73" t="s">
        <v>225</v>
      </c>
      <c r="R987" s="56" t="s">
        <v>11472</v>
      </c>
      <c r="S987" s="56">
        <v>44774</v>
      </c>
      <c r="T987">
        <f t="shared" si="45"/>
        <v>43</v>
      </c>
      <c r="U987" t="str">
        <f t="shared" si="46"/>
        <v>39-43</v>
      </c>
      <c r="V987" t="str">
        <f t="shared" si="47"/>
        <v>até 1.999</v>
      </c>
    </row>
    <row r="988" spans="1:22" ht="15.75" x14ac:dyDescent="0.25">
      <c r="A988" s="93">
        <v>154043</v>
      </c>
      <c r="B988" s="53" t="s">
        <v>9801</v>
      </c>
      <c r="C988" s="89" t="s">
        <v>11524</v>
      </c>
      <c r="D988" s="94">
        <v>12607740000170</v>
      </c>
      <c r="E988" s="113" t="s">
        <v>11525</v>
      </c>
      <c r="F988" s="114">
        <v>85386120697</v>
      </c>
      <c r="G988" s="51" t="s">
        <v>11638</v>
      </c>
      <c r="H988" s="51">
        <v>514320</v>
      </c>
      <c r="I988" s="108">
        <v>44</v>
      </c>
      <c r="J988" s="51" t="s">
        <v>11624</v>
      </c>
      <c r="K988" s="112">
        <v>1309.1500000000001</v>
      </c>
      <c r="L988" s="112">
        <v>3162.28</v>
      </c>
      <c r="M988" s="113" t="s">
        <v>10154</v>
      </c>
      <c r="N988" s="72" t="s">
        <v>9765</v>
      </c>
      <c r="O988" s="53" t="s">
        <v>9721</v>
      </c>
      <c r="P988" s="56">
        <v>24598</v>
      </c>
      <c r="Q988" s="73" t="s">
        <v>225</v>
      </c>
      <c r="R988" s="56" t="s">
        <v>11472</v>
      </c>
      <c r="S988" s="56">
        <v>44399</v>
      </c>
      <c r="T988">
        <f t="shared" si="45"/>
        <v>55</v>
      </c>
      <c r="U988" t="str">
        <f t="shared" si="46"/>
        <v>54-58</v>
      </c>
      <c r="V988" t="str">
        <f t="shared" si="47"/>
        <v>até 1.999</v>
      </c>
    </row>
    <row r="989" spans="1:22" ht="15.75" x14ac:dyDescent="0.25">
      <c r="A989" s="93">
        <v>154043</v>
      </c>
      <c r="B989" s="53" t="s">
        <v>9801</v>
      </c>
      <c r="C989" s="89" t="s">
        <v>11524</v>
      </c>
      <c r="D989" s="94">
        <v>12607740000170</v>
      </c>
      <c r="E989" s="113" t="s">
        <v>11525</v>
      </c>
      <c r="F989" s="114">
        <v>98831453653</v>
      </c>
      <c r="G989" s="51" t="s">
        <v>11639</v>
      </c>
      <c r="H989" s="51">
        <v>410105</v>
      </c>
      <c r="I989" s="108">
        <v>44</v>
      </c>
      <c r="J989" s="51" t="s">
        <v>11624</v>
      </c>
      <c r="K989" s="112">
        <v>1858.15</v>
      </c>
      <c r="L989" s="112">
        <v>4119.3599999999997</v>
      </c>
      <c r="M989" s="113" t="s">
        <v>10154</v>
      </c>
      <c r="N989" s="72" t="s">
        <v>9765</v>
      </c>
      <c r="O989" s="53" t="s">
        <v>9721</v>
      </c>
      <c r="P989" s="56">
        <v>22132</v>
      </c>
      <c r="Q989" s="57" t="s">
        <v>335</v>
      </c>
      <c r="R989" s="56" t="s">
        <v>11165</v>
      </c>
      <c r="S989" s="56">
        <v>42857</v>
      </c>
      <c r="T989">
        <f t="shared" si="45"/>
        <v>62</v>
      </c>
      <c r="U989" t="str">
        <f t="shared" si="46"/>
        <v>59-63</v>
      </c>
      <c r="V989" t="str">
        <f t="shared" si="47"/>
        <v>até 1.999</v>
      </c>
    </row>
    <row r="990" spans="1:22" ht="15.75" x14ac:dyDescent="0.25">
      <c r="A990" s="93">
        <v>154043</v>
      </c>
      <c r="B990" s="53" t="s">
        <v>9801</v>
      </c>
      <c r="C990" s="89" t="s">
        <v>11524</v>
      </c>
      <c r="D990" s="94">
        <v>12607740000170</v>
      </c>
      <c r="E990" s="113" t="s">
        <v>11525</v>
      </c>
      <c r="F990" s="114" t="s">
        <v>11640</v>
      </c>
      <c r="G990" s="51" t="s">
        <v>11641</v>
      </c>
      <c r="H990" s="51">
        <v>410105</v>
      </c>
      <c r="I990" s="108">
        <v>44</v>
      </c>
      <c r="J990" s="51" t="s">
        <v>11624</v>
      </c>
      <c r="K990" s="112">
        <v>1309.1500000000001</v>
      </c>
      <c r="L990" s="112">
        <v>3438.49</v>
      </c>
      <c r="M990" s="113" t="s">
        <v>10154</v>
      </c>
      <c r="N990" s="72" t="s">
        <v>9765</v>
      </c>
      <c r="O990" s="53" t="s">
        <v>9721</v>
      </c>
      <c r="P990" s="56">
        <v>26378</v>
      </c>
      <c r="Q990" s="73" t="s">
        <v>225</v>
      </c>
      <c r="R990" s="56" t="s">
        <v>11472</v>
      </c>
      <c r="S990" s="56">
        <v>44641</v>
      </c>
      <c r="T990">
        <f t="shared" si="45"/>
        <v>50</v>
      </c>
      <c r="U990" t="str">
        <f t="shared" si="46"/>
        <v>49-53</v>
      </c>
      <c r="V990" t="str">
        <f t="shared" si="47"/>
        <v>até 1.999</v>
      </c>
    </row>
    <row r="991" spans="1:22" ht="15.75" x14ac:dyDescent="0.25">
      <c r="A991" s="93">
        <v>154043</v>
      </c>
      <c r="B991" s="53" t="s">
        <v>9801</v>
      </c>
      <c r="C991" s="89" t="s">
        <v>11524</v>
      </c>
      <c r="D991" s="94">
        <v>12607740000170</v>
      </c>
      <c r="E991" s="113" t="s">
        <v>11525</v>
      </c>
      <c r="F991" s="114" t="s">
        <v>11642</v>
      </c>
      <c r="G991" s="51" t="s">
        <v>4384</v>
      </c>
      <c r="H991" s="51">
        <v>514320</v>
      </c>
      <c r="I991" s="108">
        <v>44</v>
      </c>
      <c r="J991" s="51" t="s">
        <v>11624</v>
      </c>
      <c r="K991" s="112">
        <v>1309.1500000000001</v>
      </c>
      <c r="L991" s="112">
        <v>3438.49</v>
      </c>
      <c r="M991" s="113" t="s">
        <v>10154</v>
      </c>
      <c r="N991" s="72" t="s">
        <v>9765</v>
      </c>
      <c r="O991" s="53" t="s">
        <v>9721</v>
      </c>
      <c r="P991" s="56">
        <v>27527</v>
      </c>
      <c r="Q991" s="73" t="s">
        <v>225</v>
      </c>
      <c r="R991" s="56" t="s">
        <v>11472</v>
      </c>
      <c r="S991" s="56">
        <v>44720</v>
      </c>
      <c r="T991">
        <f t="shared" si="45"/>
        <v>47</v>
      </c>
      <c r="U991" t="str">
        <f t="shared" si="46"/>
        <v>44-48</v>
      </c>
      <c r="V991" t="str">
        <f t="shared" si="47"/>
        <v>até 1.999</v>
      </c>
    </row>
    <row r="992" spans="1:22" ht="15.75" x14ac:dyDescent="0.25">
      <c r="A992" s="93">
        <v>154043</v>
      </c>
      <c r="B992" s="53" t="s">
        <v>9801</v>
      </c>
      <c r="C992" s="89" t="s">
        <v>11524</v>
      </c>
      <c r="D992" s="94">
        <v>12607740000170</v>
      </c>
      <c r="E992" s="113" t="s">
        <v>11525</v>
      </c>
      <c r="F992" s="114" t="s">
        <v>11643</v>
      </c>
      <c r="G992" s="51" t="s">
        <v>11644</v>
      </c>
      <c r="H992" s="51">
        <v>514320</v>
      </c>
      <c r="I992" s="108">
        <v>44</v>
      </c>
      <c r="J992" s="51" t="s">
        <v>11624</v>
      </c>
      <c r="K992" s="112">
        <v>1309.1500000000001</v>
      </c>
      <c r="L992" s="112">
        <v>3438.49</v>
      </c>
      <c r="M992" s="113" t="s">
        <v>10154</v>
      </c>
      <c r="N992" s="72" t="s">
        <v>9765</v>
      </c>
      <c r="O992" s="53" t="s">
        <v>9721</v>
      </c>
      <c r="P992" s="56">
        <v>26758</v>
      </c>
      <c r="Q992" s="73" t="s">
        <v>225</v>
      </c>
      <c r="R992" s="56" t="s">
        <v>11472</v>
      </c>
      <c r="S992" s="56">
        <v>44503</v>
      </c>
      <c r="T992">
        <f t="shared" si="45"/>
        <v>49</v>
      </c>
      <c r="U992" t="str">
        <f t="shared" si="46"/>
        <v>49-53</v>
      </c>
      <c r="V992" t="str">
        <f t="shared" si="47"/>
        <v>até 1.999</v>
      </c>
    </row>
    <row r="993" spans="1:22" ht="15.75" x14ac:dyDescent="0.25">
      <c r="A993" s="93">
        <v>154043</v>
      </c>
      <c r="B993" s="53" t="s">
        <v>9801</v>
      </c>
      <c r="C993" s="89" t="s">
        <v>11524</v>
      </c>
      <c r="D993" s="94">
        <v>12607740000170</v>
      </c>
      <c r="E993" s="113" t="s">
        <v>11525</v>
      </c>
      <c r="F993" s="114" t="s">
        <v>11645</v>
      </c>
      <c r="G993" s="51" t="s">
        <v>11646</v>
      </c>
      <c r="H993" s="51">
        <v>514320</v>
      </c>
      <c r="I993" s="108">
        <v>44</v>
      </c>
      <c r="J993" s="51" t="s">
        <v>11624</v>
      </c>
      <c r="K993" s="112">
        <v>1309.1500000000001</v>
      </c>
      <c r="L993" s="112">
        <v>3438.49</v>
      </c>
      <c r="M993" s="113" t="s">
        <v>10154</v>
      </c>
      <c r="N993" s="72" t="s">
        <v>9765</v>
      </c>
      <c r="O993" s="53" t="s">
        <v>9721</v>
      </c>
      <c r="P993" s="56">
        <v>35196</v>
      </c>
      <c r="Q993" s="73" t="s">
        <v>225</v>
      </c>
      <c r="R993" s="56" t="s">
        <v>11472</v>
      </c>
      <c r="S993" s="56">
        <v>44517</v>
      </c>
      <c r="T993">
        <f t="shared" si="45"/>
        <v>26</v>
      </c>
      <c r="U993" t="str">
        <f t="shared" si="46"/>
        <v>24-28</v>
      </c>
      <c r="V993" t="str">
        <f t="shared" si="47"/>
        <v>até 1.999</v>
      </c>
    </row>
    <row r="994" spans="1:22" ht="15.75" x14ac:dyDescent="0.25">
      <c r="A994" s="93">
        <v>154043</v>
      </c>
      <c r="B994" s="53" t="s">
        <v>9801</v>
      </c>
      <c r="C994" s="89" t="s">
        <v>11524</v>
      </c>
      <c r="D994" s="94">
        <v>12607740000170</v>
      </c>
      <c r="E994" s="113" t="s">
        <v>11525</v>
      </c>
      <c r="F994" s="114" t="s">
        <v>11647</v>
      </c>
      <c r="G994" s="51" t="s">
        <v>11648</v>
      </c>
      <c r="H994" s="51">
        <v>514320</v>
      </c>
      <c r="I994" s="108">
        <v>44</v>
      </c>
      <c r="J994" s="51" t="s">
        <v>11624</v>
      </c>
      <c r="K994" s="112">
        <v>1551.55</v>
      </c>
      <c r="L994" s="112">
        <v>3918.64</v>
      </c>
      <c r="M994" s="113" t="s">
        <v>10154</v>
      </c>
      <c r="N994" s="72" t="s">
        <v>9765</v>
      </c>
      <c r="O994" s="53" t="s">
        <v>9721</v>
      </c>
      <c r="P994" s="56">
        <v>34047</v>
      </c>
      <c r="Q994" s="73" t="s">
        <v>225</v>
      </c>
      <c r="R994" s="56" t="s">
        <v>11472</v>
      </c>
      <c r="S994" s="56">
        <v>44676</v>
      </c>
      <c r="T994">
        <f t="shared" si="45"/>
        <v>29</v>
      </c>
      <c r="U994" t="str">
        <f t="shared" si="46"/>
        <v>29-33</v>
      </c>
      <c r="V994" t="str">
        <f t="shared" si="47"/>
        <v>até 1.999</v>
      </c>
    </row>
    <row r="995" spans="1:22" ht="15.75" x14ac:dyDescent="0.25">
      <c r="A995" s="93">
        <v>154043</v>
      </c>
      <c r="B995" s="53" t="s">
        <v>9801</v>
      </c>
      <c r="C995" s="89" t="s">
        <v>11524</v>
      </c>
      <c r="D995" s="94">
        <v>12607740000170</v>
      </c>
      <c r="E995" s="113" t="s">
        <v>11525</v>
      </c>
      <c r="F995" s="114">
        <v>8324942670</v>
      </c>
      <c r="G995" s="51" t="s">
        <v>11649</v>
      </c>
      <c r="H995" s="51">
        <v>514320</v>
      </c>
      <c r="I995" s="108">
        <v>44</v>
      </c>
      <c r="J995" s="51" t="s">
        <v>11624</v>
      </c>
      <c r="K995" s="112">
        <v>1551.55</v>
      </c>
      <c r="L995" s="112">
        <v>3918.64</v>
      </c>
      <c r="M995" s="113" t="s">
        <v>10154</v>
      </c>
      <c r="N995" s="72" t="s">
        <v>9765</v>
      </c>
      <c r="O995" s="53" t="s">
        <v>9721</v>
      </c>
      <c r="P995" s="56">
        <v>27779</v>
      </c>
      <c r="Q995" s="73" t="s">
        <v>225</v>
      </c>
      <c r="R995" s="56" t="s">
        <v>11472</v>
      </c>
      <c r="S995" s="56">
        <v>43293</v>
      </c>
      <c r="T995">
        <f t="shared" si="45"/>
        <v>46</v>
      </c>
      <c r="U995" t="str">
        <f t="shared" si="46"/>
        <v>44-48</v>
      </c>
      <c r="V995" t="str">
        <f t="shared" si="47"/>
        <v>até 1.999</v>
      </c>
    </row>
    <row r="996" spans="1:22" ht="15.75" x14ac:dyDescent="0.25">
      <c r="A996" s="93">
        <v>154043</v>
      </c>
      <c r="B996" s="53" t="s">
        <v>9801</v>
      </c>
      <c r="C996" s="89" t="s">
        <v>11524</v>
      </c>
      <c r="D996" s="94">
        <v>12607740000170</v>
      </c>
      <c r="E996" s="113" t="s">
        <v>11525</v>
      </c>
      <c r="F996" s="114" t="s">
        <v>11650</v>
      </c>
      <c r="G996" s="51" t="s">
        <v>11651</v>
      </c>
      <c r="H996" s="51">
        <v>514320</v>
      </c>
      <c r="I996" s="108">
        <v>44</v>
      </c>
      <c r="J996" s="51" t="s">
        <v>11624</v>
      </c>
      <c r="K996" s="112">
        <v>1309.1500000000001</v>
      </c>
      <c r="L996" s="112">
        <v>3438.49</v>
      </c>
      <c r="M996" s="113" t="s">
        <v>10154</v>
      </c>
      <c r="N996" s="72" t="s">
        <v>9765</v>
      </c>
      <c r="O996" s="53" t="s">
        <v>9722</v>
      </c>
      <c r="P996" s="56">
        <v>25689</v>
      </c>
      <c r="Q996" s="73" t="s">
        <v>225</v>
      </c>
      <c r="R996" s="56" t="s">
        <v>11472</v>
      </c>
      <c r="S996" s="56">
        <v>44606</v>
      </c>
      <c r="T996">
        <f t="shared" si="45"/>
        <v>52</v>
      </c>
      <c r="U996" t="str">
        <f t="shared" si="46"/>
        <v>49-53</v>
      </c>
      <c r="V996" t="str">
        <f t="shared" si="47"/>
        <v>até 1.999</v>
      </c>
    </row>
  </sheetData>
  <autoFilter ref="A1:AC996" xr:uid="{B7EF53C6-9D85-4976-9BFE-C5AF376585CE}"/>
  <conditionalFormatting sqref="D765:D789">
    <cfRule type="expression" dxfId="388" priority="1">
      <formula>IF(ISBLANK($D765),FALSE(),IF(#REF!=FALSE(),TRUE(),FALSE()))</formula>
    </cfRule>
  </conditionalFormatting>
  <conditionalFormatting sqref="F765:F789">
    <cfRule type="expression" dxfId="387" priority="2">
      <formula>IF(ISBLANK($F765),FALSE(),IF(#REF!=FALSE(),TRUE(),FALSE()))</formula>
    </cfRule>
  </conditionalFormatting>
  <conditionalFormatting sqref="H765:H789">
    <cfRule type="expression" dxfId="386" priority="3">
      <formula>IF(ISBLANK($F764),FALSE(),IF(G764=FALSE(),TRUE(),FALSE()))</formula>
    </cfRule>
  </conditionalFormatting>
  <conditionalFormatting sqref="F765:F789">
    <cfRule type="expression" dxfId="385" priority="4">
      <formula>IF(ISBLANK($D765),FALSE(),IF(#REF!=FALSE(),TRUE(),FALSE()))</formula>
    </cfRule>
  </conditionalFormatting>
  <conditionalFormatting sqref="D765:D789">
    <cfRule type="expression" dxfId="384" priority="5">
      <formula>IF(ISBLANK($D765),FALSE(),IF(#REF!=FALSE(),TRUE(),FALSE()))</formula>
    </cfRule>
  </conditionalFormatting>
  <conditionalFormatting sqref="F765:F789">
    <cfRule type="expression" dxfId="383" priority="6">
      <formula>IF(ISBLANK($F765),FALSE(),IF(#REF!=FALSE(),TRUE(),FALSE()))</formula>
    </cfRule>
  </conditionalFormatting>
  <conditionalFormatting sqref="F765:F789">
    <cfRule type="expression" dxfId="382" priority="7">
      <formula>AND(COUNTIF($F$765:$F$789,F765)+COUNTIF($F$997:$F$65536,F765)&gt;1,NOT(ISBLANK(F765)))</formula>
    </cfRule>
  </conditionalFormatting>
  <conditionalFormatting sqref="D2:D5">
    <cfRule type="expression" dxfId="381" priority="8">
      <formula>IF(ISBLANK($D2),FALSE(),IF(#REF!=FALSE(),TRUE(),FALSE()))</formula>
    </cfRule>
  </conditionalFormatting>
  <conditionalFormatting sqref="F4:F5 F2">
    <cfRule type="expression" dxfId="380" priority="9">
      <formula>IF(ISBLANK($F2),FALSE(),IF(#REF!=FALSE(),TRUE(),FALSE()))</formula>
    </cfRule>
  </conditionalFormatting>
  <conditionalFormatting sqref="F4:F5">
    <cfRule type="expression" dxfId="379" priority="10">
      <formula>IF(ISBLANK($F3),FALSE(),IF(E3=FALSE(),TRUE(),FALSE()))</formula>
    </cfRule>
  </conditionalFormatting>
  <conditionalFormatting sqref="F4:F5">
    <cfRule type="expression" dxfId="378" priority="11">
      <formula>IF(ISBLANK($F4),FALSE(),IF(E3=FALSE(),TRUE(),FALSE()))</formula>
    </cfRule>
  </conditionalFormatting>
  <conditionalFormatting sqref="F3:F5">
    <cfRule type="expression" dxfId="377" priority="12">
      <formula>IF(ISBLANK($D3),FALSE(),IF(#REF!=FALSE(),TRUE(),FALSE()))</formula>
    </cfRule>
  </conditionalFormatting>
  <conditionalFormatting sqref="F2:F5">
    <cfRule type="expression" dxfId="376" priority="13">
      <formula>AND(COUNTIF($F$2:$F$5,F2)&gt;1,NOT(ISBLANK(F2)))</formula>
    </cfRule>
  </conditionalFormatting>
  <conditionalFormatting sqref="F3">
    <cfRule type="expression" dxfId="375" priority="14">
      <formula>IF(ISBLANK($F3),FALSE(),IF(#REF!=FALSE(),TRUE(),FALSE()))</formula>
    </cfRule>
  </conditionalFormatting>
  <conditionalFormatting sqref="F52:F64 F116:F124 F14:F25 F70:F114 F45:F50">
    <cfRule type="expression" dxfId="374" priority="15">
      <formula>IF(ISBLANK($F14),FALSE(),IF(#REF!=FALSE(),TRUE(),FALSE()))</formula>
    </cfRule>
  </conditionalFormatting>
  <conditionalFormatting sqref="F52:F64 F7:F25 F70:F142 F45:F50">
    <cfRule type="expression" dxfId="373" priority="16">
      <formula>IF(ISBLANK($F7),FALSE(),IF(#REF!=FALSE(),TRUE(),FALSE()))</formula>
    </cfRule>
  </conditionalFormatting>
  <conditionalFormatting sqref="F9 H56:H59 H62:H67 H90:H94 H96 H47 H117 H114:H115 H8:H20 H22:H25 H100 H102:H112 H123:H125 H127:H131 H133:H136 H139:H142 H49:H50">
    <cfRule type="expression" dxfId="372" priority="17">
      <formula>IF(ISBLANK($F7),FALSE(),IF(E7=FALSE(),TRUE(),FALSE()))</formula>
    </cfRule>
  </conditionalFormatting>
  <conditionalFormatting sqref="F52:F64 F6:F25 F70:F142 F45:F50">
    <cfRule type="expression" dxfId="371" priority="18">
      <formula>IF(ISBLANK($D6),FALSE(),IF(#REF!=FALSE(),TRUE(),FALSE()))</formula>
    </cfRule>
  </conditionalFormatting>
  <conditionalFormatting sqref="F8 H99 H70:H89">
    <cfRule type="expression" dxfId="370" priority="19">
      <formula>IF(ISBLANK(#REF!),FALSE(),IF(#REF!=FALSE(),TRUE(),FALSE()))</formula>
    </cfRule>
  </conditionalFormatting>
  <conditionalFormatting sqref="F10">
    <cfRule type="expression" dxfId="369" priority="20">
      <formula>IF(ISBLANK($F10),FALSE(),IF(#REF!=FALSE(),TRUE(),FALSE()))</formula>
    </cfRule>
  </conditionalFormatting>
  <conditionalFormatting sqref="F11:F13">
    <cfRule type="expression" dxfId="368" priority="21">
      <formula>IF(ISBLANK($F11),FALSE(),IF(#REF!=FALSE(),TRUE(),FALSE()))</formula>
    </cfRule>
  </conditionalFormatting>
  <conditionalFormatting sqref="F126:F137">
    <cfRule type="expression" dxfId="367" priority="22">
      <formula>IF(ISBLANK($F126),FALSE(),IF(#REF!=FALSE(),TRUE(),FALSE()))</formula>
    </cfRule>
  </conditionalFormatting>
  <conditionalFormatting sqref="G116:G121 G111:G114">
    <cfRule type="expression" dxfId="366" priority="23">
      <formula>AND(COUNTIF($G$116:$G$121,G111)+COUNTIF($G$111:$G$114,G111)&gt;1,NOT(ISBLANK(G111)))</formula>
    </cfRule>
  </conditionalFormatting>
  <conditionalFormatting sqref="F116:F124 F111:F114 F126:F137">
    <cfRule type="expression" dxfId="365" priority="24">
      <formula>AND(COUNTIF($F$116:$F$124,F111)+COUNTIF($F$111:$F$114,F111)+COUNTIF($F$126:$F$137,F111)&gt;1,NOT(ISBLANK(F111)))</formula>
    </cfRule>
  </conditionalFormatting>
  <conditionalFormatting sqref="P116:P137 P111:P114">
    <cfRule type="expression" dxfId="364" priority="25">
      <formula>AND(COUNTIF($P$116:$P$137,P111)+COUNTIF($P$111:$P$114,P111)&gt;1,NOT(ISBLANK(P111)))</formula>
    </cfRule>
  </conditionalFormatting>
  <conditionalFormatting sqref="F116:F124 F111:F114 F126:F137">
    <cfRule type="expression" dxfId="363" priority="26">
      <formula>AND(COUNTIF($F$116:$F$124,F111)+COUNTIF($F$111:$F$114,F111)+COUNTIF($F$126:$F$137,F111)&gt;1,NOT(ISBLANK(F111)))</formula>
    </cfRule>
  </conditionalFormatting>
  <conditionalFormatting sqref="F138:F142">
    <cfRule type="expression" dxfId="362" priority="27">
      <formula>IF(ISBLANK($F138),FALSE(),IF(#REF!=FALSE(),TRUE(),FALSE()))</formula>
    </cfRule>
  </conditionalFormatting>
  <conditionalFormatting sqref="F138:F142">
    <cfRule type="expression" dxfId="361" priority="28">
      <formula>AND(COUNTIF($F$138:$F$142,F138)&gt;1,NOT(ISBLANK(F138)))</formula>
    </cfRule>
  </conditionalFormatting>
  <conditionalFormatting sqref="P138:P142">
    <cfRule type="expression" dxfId="360" priority="29">
      <formula>AND(COUNTIF($P$138:$P$142,P138)&gt;1,NOT(ISBLANK(P138)))</formula>
    </cfRule>
  </conditionalFormatting>
  <conditionalFormatting sqref="F138:F142">
    <cfRule type="expression" dxfId="359" priority="30">
      <formula>AND(COUNTIF($F$138:$F$142,F138)&gt;1,NOT(ISBLANK(F138)))</formula>
    </cfRule>
  </conditionalFormatting>
  <conditionalFormatting sqref="F125">
    <cfRule type="expression" dxfId="358" priority="31">
      <formula>IF(ISBLANK($F125),FALSE(),IF(#REF!=FALSE(),TRUE(),FALSE()))</formula>
    </cfRule>
  </conditionalFormatting>
  <conditionalFormatting sqref="F125">
    <cfRule type="expression" dxfId="357" priority="32">
      <formula>AND(COUNTIF($F$125:$F$125,F125)&gt;1,NOT(ISBLANK(F125)))</formula>
    </cfRule>
  </conditionalFormatting>
  <conditionalFormatting sqref="F125">
    <cfRule type="expression" dxfId="356" priority="33">
      <formula>AND(COUNTIF($F$125:$F$125,F125)&gt;1,NOT(ISBLANK(F125)))</formula>
    </cfRule>
  </conditionalFormatting>
  <conditionalFormatting sqref="F115">
    <cfRule type="expression" dxfId="355" priority="34">
      <formula>IF(ISBLANK($F115),FALSE(),IF(#REF!=FALSE(),TRUE(),FALSE()))</formula>
    </cfRule>
  </conditionalFormatting>
  <conditionalFormatting sqref="F70:F142 F52:F64 F45:F50 F6:F25">
    <cfRule type="expression" dxfId="354" priority="35">
      <formula>AND(COUNTIF($F$70:$F$142,F6)+COUNTIF($F$52:$F$64,F6)+COUNTIF($F$45:$F$50,F6)+COUNTIF($F$6:$F$25,F6)&gt;1,NOT(ISBLANK(F6)))</formula>
    </cfRule>
  </conditionalFormatting>
  <conditionalFormatting sqref="F6">
    <cfRule type="expression" dxfId="353" priority="36">
      <formula>IF(ISBLANK($F6),FALSE(),IF(#REF!=FALSE(),TRUE(),FALSE()))</formula>
    </cfRule>
  </conditionalFormatting>
  <conditionalFormatting sqref="H6">
    <cfRule type="expression" dxfId="352" priority="37">
      <formula>IF(ISBLANK(#REF!),FALSE(),IF(#REF!=FALSE(),TRUE(),FALSE()))</formula>
    </cfRule>
  </conditionalFormatting>
  <conditionalFormatting sqref="G31">
    <cfRule type="expression" dxfId="351" priority="38">
      <formula>AND(COUNTIF($G$31:$G$31,G31)&gt;1,NOT(ISBLANK(G31)))</formula>
    </cfRule>
  </conditionalFormatting>
  <conditionalFormatting sqref="H27:H38">
    <cfRule type="expression" dxfId="350" priority="39">
      <formula>IF(ISBLANK(#REF!),FALSE(),IF(G26=FALSE(),TRUE(),FALSE()))</formula>
    </cfRule>
  </conditionalFormatting>
  <conditionalFormatting sqref="H53:H55">
    <cfRule type="expression" dxfId="349" priority="40">
      <formula>IF(ISBLANK(#REF!),FALSE(),IF(#REF!=FALSE(),TRUE(),FALSE()))</formula>
    </cfRule>
  </conditionalFormatting>
  <conditionalFormatting sqref="H60">
    <cfRule type="expression" dxfId="348" priority="41">
      <formula>IF(ISBLANK($F59),FALSE(),IF(G59=FALSE(),TRUE(),FALSE()))</formula>
    </cfRule>
  </conditionalFormatting>
  <conditionalFormatting sqref="H118:H121 H126 H137:H138">
    <cfRule type="expression" dxfId="347" priority="42">
      <formula>IF(ISBLANK($F118),FALSE(),IF(G118=FALSE(),TRUE(),FALSE()))</formula>
    </cfRule>
  </conditionalFormatting>
  <conditionalFormatting sqref="F66:F68">
    <cfRule type="expression" dxfId="346" priority="43">
      <formula>IF(ISBLANK($F66),FALSE(),IF(#REF!=FALSE(),TRUE(),FALSE()))</formula>
    </cfRule>
  </conditionalFormatting>
  <conditionalFormatting sqref="F66:F68">
    <cfRule type="expression" dxfId="345" priority="44">
      <formula>IF(ISBLANK($F66),FALSE(),IF(#REF!=FALSE(),TRUE(),FALSE()))</formula>
    </cfRule>
  </conditionalFormatting>
  <conditionalFormatting sqref="F66:F68">
    <cfRule type="expression" dxfId="344" priority="45">
      <formula>IF(ISBLANK($D66),FALSE(),IF(#REF!=FALSE(),TRUE(),FALSE()))</formula>
    </cfRule>
  </conditionalFormatting>
  <conditionalFormatting sqref="F66:F68">
    <cfRule type="expression" dxfId="343" priority="46">
      <formula>AND(COUNTIF($F$66:$F$68,F66)&gt;1,NOT(ISBLANK(F66)))</formula>
    </cfRule>
  </conditionalFormatting>
  <conditionalFormatting sqref="F66:F68">
    <cfRule type="expression" dxfId="342" priority="47">
      <formula>AND(COUNTIF($F$66:$F$68,F66)&gt;1,NOT(ISBLANK(F66)))</formula>
    </cfRule>
  </conditionalFormatting>
  <conditionalFormatting sqref="F66:F68">
    <cfRule type="expression" dxfId="341" priority="48">
      <formula>AND(COUNTIF($F$66:$F$68,F66)&gt;1,NOT(ISBLANK(F66)))</formula>
    </cfRule>
  </conditionalFormatting>
  <conditionalFormatting sqref="H68">
    <cfRule type="expression" dxfId="340" priority="49">
      <formula>IF(ISBLANK($F67),FALSE(),IF(G67=FALSE(),TRUE(),FALSE()))</formula>
    </cfRule>
  </conditionalFormatting>
  <conditionalFormatting sqref="H39:H42 H115 H44:H45">
    <cfRule type="expression" dxfId="339" priority="50">
      <formula>IF(ISBLANK(#REF!),FALSE(),IF(#REF!=FALSE(),TRUE(),FALSE()))</formula>
    </cfRule>
  </conditionalFormatting>
  <conditionalFormatting sqref="H69">
    <cfRule type="expression" dxfId="338" priority="51">
      <formula>IF(ISBLANK(#REF!),FALSE(),IF(#REF!=FALSE(),TRUE(),FALSE()))</formula>
    </cfRule>
  </conditionalFormatting>
  <conditionalFormatting sqref="F7 H7 H26 H51 H61">
    <cfRule type="expression" dxfId="337" priority="52">
      <formula>IF(ISBLANK(#REF!),FALSE(),IF(#REF!=FALSE(),TRUE(),FALSE()))</formula>
    </cfRule>
  </conditionalFormatting>
  <conditionalFormatting sqref="F7">
    <cfRule type="expression" dxfId="336" priority="53">
      <formula>IF(ISBLANK($F7),FALSE(),IF(#REF!=FALSE(),TRUE(),FALSE()))</formula>
    </cfRule>
  </conditionalFormatting>
  <conditionalFormatting sqref="H52">
    <cfRule type="expression" dxfId="335" priority="54">
      <formula>IF(ISBLANK(#REF!),FALSE(),IF(#REF!=FALSE(),TRUE(),FALSE()))</formula>
    </cfRule>
  </conditionalFormatting>
  <conditionalFormatting sqref="H132">
    <cfRule type="expression" dxfId="334" priority="55">
      <formula>IF(ISBLANK(#REF!),FALSE(),IF(#REF!=FALSE(),TRUE(),FALSE()))</formula>
    </cfRule>
  </conditionalFormatting>
  <conditionalFormatting sqref="H97">
    <cfRule type="expression" dxfId="333" priority="56">
      <formula>IF(ISBLANK(#REF!),FALSE(),IF(#REF!=FALSE(),TRUE(),FALSE()))</formula>
    </cfRule>
  </conditionalFormatting>
  <conditionalFormatting sqref="P66:P68">
    <cfRule type="expression" dxfId="332" priority="57">
      <formula>AND(COUNTIF($P$66:$P$68,P66)&gt;1,NOT(ISBLANK(P66)))</formula>
    </cfRule>
  </conditionalFormatting>
  <conditionalFormatting sqref="H95">
    <cfRule type="expression" dxfId="331" priority="58">
      <formula>IF(ISBLANK(#REF!),FALSE(),IF(#REF!=FALSE(),TRUE(),FALSE()))</formula>
    </cfRule>
  </conditionalFormatting>
  <conditionalFormatting sqref="H46">
    <cfRule type="expression" dxfId="330" priority="59">
      <formula>IF(ISBLANK(#REF!),FALSE(),IF(#REF!=FALSE(),TRUE(),FALSE()))</formula>
    </cfRule>
  </conditionalFormatting>
  <conditionalFormatting sqref="H116">
    <cfRule type="expression" dxfId="329" priority="60">
      <formula>IF(ISBLANK($F114),FALSE(),IF(G114=FALSE(),TRUE(),FALSE()))</formula>
    </cfRule>
  </conditionalFormatting>
  <conditionalFormatting sqref="H113">
    <cfRule type="expression" dxfId="328" priority="61">
      <formula>IF(ISBLANK(#REF!),FALSE(),IF(#REF!=FALSE(),TRUE(),FALSE()))</formula>
    </cfRule>
  </conditionalFormatting>
  <conditionalFormatting sqref="H43">
    <cfRule type="expression" dxfId="327" priority="62">
      <formula>IF(ISBLANK(#REF!),FALSE(),IF(G42=FALSE(),TRUE(),FALSE()))</formula>
    </cfRule>
  </conditionalFormatting>
  <conditionalFormatting sqref="H98">
    <cfRule type="expression" dxfId="326" priority="63">
      <formula>IF(ISBLANK($F97),FALSE(),IF(G97=FALSE(),TRUE(),FALSE()))</formula>
    </cfRule>
  </conditionalFormatting>
  <conditionalFormatting sqref="G6:G14">
    <cfRule type="expression" dxfId="325" priority="64">
      <formula>AND(COUNTIF($G$6:$G$14,G6)&gt;1,NOT(ISBLANK(G6)))</formula>
    </cfRule>
  </conditionalFormatting>
  <conditionalFormatting sqref="H21 H101">
    <cfRule type="expression" dxfId="324" priority="65">
      <formula>IF(ISBLANK(#REF!),FALSE(),IF(#REF!=FALSE(),TRUE(),FALSE()))</formula>
    </cfRule>
  </conditionalFormatting>
  <conditionalFormatting sqref="G15:G29">
    <cfRule type="expression" dxfId="323" priority="66">
      <formula>AND(COUNTIF($G$15:$G$29,G15)&gt;1,NOT(ISBLANK(G15)))</formula>
    </cfRule>
  </conditionalFormatting>
  <conditionalFormatting sqref="G101:G110">
    <cfRule type="expression" dxfId="322" priority="67">
      <formula>AND(COUNTIF($G$101:$G$110,G101)&gt;1,NOT(ISBLANK(G101)))</formula>
    </cfRule>
  </conditionalFormatting>
  <conditionalFormatting sqref="F101:F110">
    <cfRule type="expression" dxfId="321" priority="68">
      <formula>AND(COUNTIF($F$101:$F$110,F101)&gt;1,NOT(ISBLANK(F101)))</formula>
    </cfRule>
  </conditionalFormatting>
  <conditionalFormatting sqref="P101:P110">
    <cfRule type="expression" dxfId="320" priority="69">
      <formula>AND(COUNTIF($P$101:$P$110,P101)&gt;1,NOT(ISBLANK(P101)))</formula>
    </cfRule>
  </conditionalFormatting>
  <conditionalFormatting sqref="F101:F110">
    <cfRule type="expression" dxfId="319" priority="70">
      <formula>AND(COUNTIF($F$101:$F$110,F101)&gt;1,NOT(ISBLANK(F101)))</formula>
    </cfRule>
  </conditionalFormatting>
  <conditionalFormatting sqref="G97:G100 G93:G94">
    <cfRule type="expression" dxfId="318" priority="71">
      <formula>AND(COUNTIF($G$97:$G$100,G93)+COUNTIF($G$93:$G$94,G93)&gt;1,NOT(ISBLANK(G93)))</formula>
    </cfRule>
  </conditionalFormatting>
  <conditionalFormatting sqref="G122">
    <cfRule type="expression" dxfId="317" priority="72">
      <formula>AND(COUNTIF($G$122:$G$122,G122)&gt;1,NOT(ISBLANK(G122)))</formula>
    </cfRule>
  </conditionalFormatting>
  <conditionalFormatting sqref="G130:G131 G125 G123">
    <cfRule type="expression" dxfId="316" priority="73">
      <formula>AND(COUNTIF($G$130:$G$131,G123)+COUNTIF($G$125:$G$125,G123)+COUNTIF($G$123:$G$123,G123)&gt;1,NOT(ISBLANK(G123)))</formula>
    </cfRule>
  </conditionalFormatting>
  <conditionalFormatting sqref="G141:G142 G134:G137 G132 G128:G129 G124">
    <cfRule type="expression" dxfId="315" priority="74">
      <formula>AND(COUNTIF($G$141:$G$142,G124)+COUNTIF($G$134:$G$137,G124)+COUNTIF($G$132:$G$132,G124)+COUNTIF($G$128:$G$129,G124)+COUNTIF($G$124:$G$124,G124)&gt;1,NOT(ISBLANK(G124)))</formula>
    </cfRule>
  </conditionalFormatting>
  <conditionalFormatting sqref="G126">
    <cfRule type="expression" dxfId="314" priority="75">
      <formula>AND(COUNTIF($G$126:$G$126,G126)&gt;1,NOT(ISBLANK(G126)))</formula>
    </cfRule>
  </conditionalFormatting>
  <conditionalFormatting sqref="G127">
    <cfRule type="expression" dxfId="313" priority="76">
      <formula>AND(COUNTIF($G$127:$G$127,G127)&gt;1,NOT(ISBLANK(G127)))</formula>
    </cfRule>
  </conditionalFormatting>
  <conditionalFormatting sqref="G133">
    <cfRule type="expression" dxfId="312" priority="77">
      <formula>AND(COUNTIF($G$133:$G$133,G133)&gt;1,NOT(ISBLANK(G133)))</formula>
    </cfRule>
  </conditionalFormatting>
  <conditionalFormatting sqref="G138">
    <cfRule type="expression" dxfId="311" priority="78">
      <formula>AND(COUNTIF($G$138:$G$138,G138)&gt;1,NOT(ISBLANK(G138)))</formula>
    </cfRule>
  </conditionalFormatting>
  <conditionalFormatting sqref="G139">
    <cfRule type="expression" dxfId="310" priority="79">
      <formula>AND(COUNTIF($G$139:$G$139,G139)&gt;1,NOT(ISBLANK(G139)))</formula>
    </cfRule>
  </conditionalFormatting>
  <conditionalFormatting sqref="G140">
    <cfRule type="expression" dxfId="309" priority="80">
      <formula>AND(COUNTIF($G$140:$G$140,G140)&gt;1,NOT(ISBLANK(G140)))</formula>
    </cfRule>
  </conditionalFormatting>
  <conditionalFormatting sqref="H122">
    <cfRule type="expression" dxfId="308" priority="81">
      <formula>IF(ISBLANK($F121),FALSE(),IF(G121=FALSE(),TRUE(),FALSE()))</formula>
    </cfRule>
  </conditionalFormatting>
  <conditionalFormatting sqref="H48">
    <cfRule type="expression" dxfId="307" priority="82">
      <formula>IF(ISBLANK(#REF!),FALSE(),IF(#REF!=FALSE(),TRUE(),FALSE()))</formula>
    </cfRule>
  </conditionalFormatting>
  <conditionalFormatting sqref="F70:F100 F52:F64 F45:F50 F10:F25">
    <cfRule type="expression" dxfId="306" priority="83">
      <formula>AND(COUNTIF($F$70:$F$100,F10)+COUNTIF($F$52:$F$64,F10)+COUNTIF($F$45:$F$50,F10)+COUNTIF($F$10:$F$25,F10)&gt;1,NOT(ISBLANK(F10)))</formula>
    </cfRule>
  </conditionalFormatting>
  <conditionalFormatting sqref="P69:P100 P46:P65 P10:P44">
    <cfRule type="expression" dxfId="305" priority="84">
      <formula>AND(COUNTIF($P$69:$P$100,P10)+COUNTIF($P$46:$P$65,P10)+COUNTIF($P$10:$P$44,P10)&gt;1,NOT(ISBLANK(P10)))</formula>
    </cfRule>
  </conditionalFormatting>
  <conditionalFormatting sqref="F70:F100 F52:F64 F45:F50 F10:F25">
    <cfRule type="expression" dxfId="304" priority="85">
      <formula>AND(COUNTIF($F$70:$F$100,F10)+COUNTIF($F$52:$F$64,F10)+COUNTIF($F$45:$F$50,F10)+COUNTIF($F$10:$F$25,F10)&gt;1,NOT(ISBLANK(F10)))</formula>
    </cfRule>
  </conditionalFormatting>
  <conditionalFormatting sqref="G30 G32:G50">
    <cfRule type="expression" dxfId="303" priority="86">
      <formula>AND(COUNTIF($G$30:$G$30,G30)+COUNTIF($G$32:$G$50,G30)&gt;1,NOT(ISBLANK(G30)))</formula>
    </cfRule>
  </conditionalFormatting>
  <conditionalFormatting sqref="D143:D148">
    <cfRule type="expression" dxfId="302" priority="87">
      <formula>IF(ISBLANK($D143),FALSE(),IF(#REF!=FALSE(),TRUE(),FALSE()))</formula>
    </cfRule>
  </conditionalFormatting>
  <conditionalFormatting sqref="F143:F147">
    <cfRule type="expression" dxfId="301" priority="88">
      <formula>IF(ISBLANK($F143),FALSE(),IF(#REF!=FALSE(),TRUE(),FALSE()))</formula>
    </cfRule>
  </conditionalFormatting>
  <conditionalFormatting sqref="F144">
    <cfRule type="expression" dxfId="300" priority="89">
      <formula>IF(ISBLANK($F143),FALSE(),IF(E143=FALSE(),TRUE(),FALSE()))</formula>
    </cfRule>
  </conditionalFormatting>
  <conditionalFormatting sqref="F146 F148 F143:F144">
    <cfRule type="expression" dxfId="299" priority="90">
      <formula>IF(ISBLANK($D143),FALSE(),IF(#REF!=FALSE(),TRUE(),FALSE()))</formula>
    </cfRule>
  </conditionalFormatting>
  <conditionalFormatting sqref="F143:F148">
    <cfRule type="expression" dxfId="298" priority="91">
      <formula>AND(COUNTIF($F$143:$F$148,F143)&gt;1,NOT(ISBLANK(F143)))</formula>
    </cfRule>
  </conditionalFormatting>
  <conditionalFormatting sqref="F148">
    <cfRule type="expression" dxfId="297" priority="92">
      <formula>IF(ISBLANK($F148),FALSE(),IF(#REF!=FALSE(),TRUE(),FALSE()))</formula>
    </cfRule>
  </conditionalFormatting>
  <conditionalFormatting sqref="F143">
    <cfRule type="expression" dxfId="296" priority="93">
      <formula>IF(ISBLANK($F148),FALSE(),IF(E148=FALSE(),TRUE(),FALSE()))</formula>
    </cfRule>
  </conditionalFormatting>
  <conditionalFormatting sqref="F146:F147 H146:H147">
    <cfRule type="expression" dxfId="295" priority="94">
      <formula>IF(ISBLANK($F144),FALSE(),IF(E144=FALSE(),TRUE(),FALSE()))</formula>
    </cfRule>
  </conditionalFormatting>
  <conditionalFormatting sqref="H143 F143">
    <cfRule type="expression" dxfId="294" priority="95">
      <formula>IF(ISBLANK($F145),FALSE(),IF(E145=FALSE(),TRUE(),FALSE()))</formula>
    </cfRule>
  </conditionalFormatting>
  <conditionalFormatting sqref="F146">
    <cfRule type="expression" dxfId="293" priority="96">
      <formula>IF(ISBLANK($F146),FALSE(),IF(E144=FALSE(),TRUE(),FALSE()))</formula>
    </cfRule>
  </conditionalFormatting>
  <conditionalFormatting sqref="F144">
    <cfRule type="expression" dxfId="292" priority="97">
      <formula>IF(ISBLANK($F144),FALSE(),IF(E143=FALSE(),TRUE(),FALSE()))</formula>
    </cfRule>
  </conditionalFormatting>
  <conditionalFormatting sqref="F143">
    <cfRule type="expression" dxfId="291" priority="98">
      <formula>IF(ISBLANK($F143),FALSE(),IF(E148=FALSE(),TRUE(),FALSE()))</formula>
    </cfRule>
  </conditionalFormatting>
  <conditionalFormatting sqref="D149:D171">
    <cfRule type="expression" dxfId="290" priority="99">
      <formula>IF(ISBLANK($D149),FALSE(),IF(#REF!=FALSE(),TRUE(),FALSE()))</formula>
    </cfRule>
  </conditionalFormatting>
  <conditionalFormatting sqref="F161 F156 F170:F171 F149:F150 F158:F159 F163:F166">
    <cfRule type="expression" dxfId="289" priority="100">
      <formula>IF(ISBLANK($F149),FALSE(),IF(#REF!=FALSE(),TRUE(),FALSE()))</formula>
    </cfRule>
  </conditionalFormatting>
  <conditionalFormatting sqref="D149:D171">
    <cfRule type="expression" dxfId="288" priority="101">
      <formula>IF(ISBLANK($D149),FALSE(),IF(#REF!=FALSE(),TRUE(),FALSE()))</formula>
    </cfRule>
  </conditionalFormatting>
  <conditionalFormatting sqref="F149:F171">
    <cfRule type="expression" dxfId="287" priority="102">
      <formula>IF(ISBLANK($F149),FALSE(),IF(#REF!=FALSE(),TRUE(),FALSE()))</formula>
    </cfRule>
  </conditionalFormatting>
  <conditionalFormatting sqref="F149:F152 F154:F156 F158:F171">
    <cfRule type="expression" dxfId="286" priority="103">
      <formula>IF(ISBLANK($D149),FALSE(),IF(#REF!=FALSE(),TRUE(),FALSE()))</formula>
    </cfRule>
  </conditionalFormatting>
  <conditionalFormatting sqref="F158 F168:F169 F166">
    <cfRule type="expression" dxfId="285" priority="104">
      <formula>IF(ISBLANK(#REF!),FALSE(),IF(#REF!=FALSE(),TRUE(),FALSE()))</formula>
    </cfRule>
  </conditionalFormatting>
  <conditionalFormatting sqref="F162">
    <cfRule type="expression" dxfId="284" priority="105">
      <formula>IF(ISBLANK($F157),FALSE(),IF(E157=FALSE(),TRUE(),FALSE()))</formula>
    </cfRule>
  </conditionalFormatting>
  <conditionalFormatting sqref="F150">
    <cfRule type="expression" dxfId="283" priority="106">
      <formula>IF(ISBLANK($F169),FALSE(),IF(E169=FALSE(),TRUE(),FALSE()))</formula>
    </cfRule>
  </conditionalFormatting>
  <conditionalFormatting sqref="F160">
    <cfRule type="expression" dxfId="282" priority="107">
      <formula>IF(ISBLANK($F160),FALSE(),IF(E161=FALSE(),TRUE(),FALSE()))</formula>
    </cfRule>
  </conditionalFormatting>
  <conditionalFormatting sqref="F170">
    <cfRule type="expression" dxfId="281" priority="108">
      <formula>IF(ISBLANK($F161),FALSE(),IF(E161=FALSE(),TRUE(),FALSE()))</formula>
    </cfRule>
  </conditionalFormatting>
  <conditionalFormatting sqref="F168">
    <cfRule type="expression" dxfId="280" priority="109">
      <formula>IF(ISBLANK($F161),FALSE(),IF(E161=FALSE(),TRUE(),FALSE()))</formula>
    </cfRule>
  </conditionalFormatting>
  <conditionalFormatting sqref="F165:F166">
    <cfRule type="expression" dxfId="279" priority="110">
      <formula>IF(ISBLANK($F160),FALSE(),IF(E160=FALSE(),TRUE(),FALSE()))</formula>
    </cfRule>
  </conditionalFormatting>
  <conditionalFormatting sqref="F160">
    <cfRule type="expression" dxfId="278" priority="111">
      <formula>IF(ISBLANK($F159),FALSE(),IF(E159=FALSE(),TRUE(),FALSE()))</formula>
    </cfRule>
  </conditionalFormatting>
  <conditionalFormatting sqref="F155">
    <cfRule type="expression" dxfId="277" priority="112">
      <formula>IF(ISBLANK($F169),FALSE(),IF(E169=FALSE(),TRUE(),FALSE()))</formula>
    </cfRule>
  </conditionalFormatting>
  <conditionalFormatting sqref="F158">
    <cfRule type="expression" dxfId="276" priority="113">
      <formula>IF(ISBLANK($F167),FALSE(),IF(E167=FALSE(),TRUE(),FALSE()))</formula>
    </cfRule>
  </conditionalFormatting>
  <conditionalFormatting sqref="F158">
    <cfRule type="expression" dxfId="275" priority="114">
      <formula>IF(ISBLANK($F162),FALSE(),IF(E162=FALSE(),TRUE(),FALSE()))</formula>
    </cfRule>
  </conditionalFormatting>
  <conditionalFormatting sqref="F169">
    <cfRule type="expression" dxfId="274" priority="115">
      <formula>IF(ISBLANK($F154),FALSE(),IF(E154=FALSE(),TRUE(),FALSE()))</formula>
    </cfRule>
  </conditionalFormatting>
  <conditionalFormatting sqref="F157:F158">
    <cfRule type="expression" dxfId="273" priority="116">
      <formula>IF(ISBLANK($F164),FALSE(),IF(E164=FALSE(),TRUE(),FALSE()))</formula>
    </cfRule>
  </conditionalFormatting>
  <conditionalFormatting sqref="P169">
    <cfRule type="expression" dxfId="272" priority="117">
      <formula>AND(COUNTIF($P$169:$P$169,P169)&gt;1,NOT(ISBLANK(P169)))</formula>
    </cfRule>
  </conditionalFormatting>
  <conditionalFormatting sqref="F155">
    <cfRule type="expression" dxfId="271" priority="118">
      <formula>IF(ISBLANK($F161),FALSE(),IF(E161=FALSE(),TRUE(),FALSE()))</formula>
    </cfRule>
  </conditionalFormatting>
  <conditionalFormatting sqref="F160">
    <cfRule type="expression" dxfId="270" priority="119">
      <formula>IF(ISBLANK($F155),FALSE(),IF(E155=FALSE(),TRUE(),FALSE()))</formula>
    </cfRule>
  </conditionalFormatting>
  <conditionalFormatting sqref="F166">
    <cfRule type="expression" dxfId="269" priority="120">
      <formula>IF(ISBLANK($F162),FALSE(),IF(E162=FALSE(),TRUE(),FALSE()))</formula>
    </cfRule>
  </conditionalFormatting>
  <conditionalFormatting sqref="F149:F171">
    <cfRule type="expression" dxfId="268" priority="121">
      <formula>AND(COUNTIF($F$149:$F$171,F149)&gt;1,NOT(ISBLANK(F149)))</formula>
    </cfRule>
  </conditionalFormatting>
  <conditionalFormatting sqref="F168">
    <cfRule type="expression" dxfId="267" priority="122">
      <formula>IF(ISBLANK(#REF!),FALSE(),IF(#REF!=FALSE(),TRUE(),FALSE()))</formula>
    </cfRule>
  </conditionalFormatting>
  <conditionalFormatting sqref="F169">
    <cfRule type="expression" dxfId="266" priority="123">
      <formula>IF(ISBLANK($F150),FALSE(),IF(E150=FALSE(),TRUE(),FALSE()))</formula>
    </cfRule>
  </conditionalFormatting>
  <conditionalFormatting sqref="F165:F166">
    <cfRule type="expression" dxfId="265" priority="124">
      <formula>IF(ISBLANK($F162),FALSE(),IF(E162=FALSE(),TRUE(),FALSE()))</formula>
    </cfRule>
  </conditionalFormatting>
  <conditionalFormatting sqref="F156">
    <cfRule type="expression" dxfId="264" priority="125">
      <formula>IF(ISBLANK($F150),FALSE(),IF(E150=FALSE(),TRUE(),FALSE()))</formula>
    </cfRule>
  </conditionalFormatting>
  <conditionalFormatting sqref="F154:F155">
    <cfRule type="expression" dxfId="263" priority="126">
      <formula>IF(ISBLANK($F162),FALSE(),IF(E162=FALSE(),TRUE(),FALSE()))</formula>
    </cfRule>
  </conditionalFormatting>
  <conditionalFormatting sqref="F154">
    <cfRule type="expression" dxfId="262" priority="127">
      <formula>IF(ISBLANK($F154),FALSE(),IF(E162=FALSE(),TRUE(),FALSE()))</formula>
    </cfRule>
  </conditionalFormatting>
  <conditionalFormatting sqref="F160">
    <cfRule type="expression" dxfId="261" priority="128">
      <formula>IF(ISBLANK($F160),FALSE(),IF(E155=FALSE(),TRUE(),FALSE()))</formula>
    </cfRule>
  </conditionalFormatting>
  <conditionalFormatting sqref="F163:F164">
    <cfRule type="expression" dxfId="260" priority="129">
      <formula>IF(ISBLANK($F159),FALSE(),IF(E159=FALSE(),TRUE(),FALSE()))</formula>
    </cfRule>
  </conditionalFormatting>
  <conditionalFormatting sqref="F158">
    <cfRule type="expression" dxfId="259" priority="130">
      <formula>IF(ISBLANK($F168),FALSE(),IF(E168=FALSE(),TRUE(),FALSE()))</formula>
    </cfRule>
  </conditionalFormatting>
  <conditionalFormatting sqref="F170:F171 F161 F158:F159 F149:F152 F163:F167 F156">
    <cfRule type="expression" dxfId="258" priority="131">
      <formula>AND(COUNTIF($F$170:$F$171,F149)+COUNTIF($F$161:$F$161,F149)+COUNTIF($F$158:$F$159,F149)+COUNTIF($F$149:$F$152,F149)+COUNTIF($F$163:$F$167,F149)+COUNTIF($F$156:$F$156,F149)&gt;1,NOT(ISBLANK(F149)))</formula>
    </cfRule>
  </conditionalFormatting>
  <conditionalFormatting sqref="P170:P171 P161 P149:P152 P163:P167 P156 P158:P159">
    <cfRule type="expression" dxfId="257" priority="132">
      <formula>AND(COUNTIF($P$170:$P$171,P149)+COUNTIF($P$161:$P$161,P149)+COUNTIF($P$149:$P$152,P149)+COUNTIF($P$163:$P$167,P149)+COUNTIF($P$156:$P$156,P149)+COUNTIF($P$158:$P$159,P149)&gt;1,NOT(ISBLANK(P149)))</formula>
    </cfRule>
  </conditionalFormatting>
  <conditionalFormatting sqref="F170:F171 F161 F158:F159 F149:F152 F163:F167 F156">
    <cfRule type="expression" dxfId="256" priority="133">
      <formula>AND(COUNTIF($F$170:$F$171,F149)+COUNTIF($F$161:$F$161,F149)+COUNTIF($F$158:$F$159,F149)+COUNTIF($F$149:$F$152,F149)+COUNTIF($F$163:$F$167,F149)+COUNTIF($F$156:$F$156,F149)&gt;1,NOT(ISBLANK(F149)))</formula>
    </cfRule>
  </conditionalFormatting>
  <conditionalFormatting sqref="F169">
    <cfRule type="expression" dxfId="255" priority="134">
      <formula>IF(ISBLANK($F169),FALSE(),IF(E154=FALSE(),TRUE(),FALSE()))</formula>
    </cfRule>
  </conditionalFormatting>
  <conditionalFormatting sqref="F155">
    <cfRule type="expression" dxfId="254" priority="135">
      <formula>IF(ISBLANK($F155),FALSE(),IF(E169=FALSE(),TRUE(),FALSE()))</formula>
    </cfRule>
  </conditionalFormatting>
  <conditionalFormatting sqref="D173:D176">
    <cfRule type="expression" dxfId="253" priority="136">
      <formula>IF(ISBLANK($D172),FALSE(),IF(#REF!=FALSE(),TRUE(),FALSE()))</formula>
    </cfRule>
  </conditionalFormatting>
  <conditionalFormatting sqref="F173:F176">
    <cfRule type="expression" dxfId="252" priority="137">
      <formula>IF(ISBLANK($F172),FALSE(),IF(E172=FALSE(),TRUE(),FALSE()))</formula>
    </cfRule>
  </conditionalFormatting>
  <conditionalFormatting sqref="D173:D176">
    <cfRule type="expression" dxfId="251" priority="138">
      <formula>IF(ISBLANK($D173),FALSE(),IF(#REF!=FALSE(),TRUE(),FALSE()))</formula>
    </cfRule>
  </conditionalFormatting>
  <conditionalFormatting sqref="F173:F176">
    <cfRule type="expression" dxfId="250" priority="139">
      <formula>IF(ISBLANK($F173),FALSE(),IF(E172=FALSE(),TRUE(),FALSE()))</formula>
    </cfRule>
  </conditionalFormatting>
  <conditionalFormatting sqref="H172:H176">
    <cfRule type="expression" dxfId="249" priority="140">
      <formula>IF(ISBLANK($F171),FALSE(),IF(G171=FALSE(),TRUE(),FALSE()))</formula>
    </cfRule>
  </conditionalFormatting>
  <conditionalFormatting sqref="F176">
    <cfRule type="expression" dxfId="248" priority="141">
      <formula>IF(ISBLANK($F176),FALSE(),IF(E175=FALSE(),TRUE(),FALSE()))</formula>
    </cfRule>
  </conditionalFormatting>
  <conditionalFormatting sqref="D172:D176">
    <cfRule type="expression" dxfId="247" priority="142">
      <formula>IF(ISBLANK($D172),FALSE(),IF(#REF!=FALSE(),TRUE(),FALSE()))</formula>
    </cfRule>
  </conditionalFormatting>
  <conditionalFormatting sqref="F172:F175">
    <cfRule type="expression" dxfId="246" priority="143">
      <formula>IF(ISBLANK($D172),FALSE(),IF(#REF!=FALSE(),TRUE(),FALSE()))</formula>
    </cfRule>
  </conditionalFormatting>
  <conditionalFormatting sqref="F177:F185">
    <cfRule type="expression" dxfId="245" priority="144">
      <formula>IF(ISBLANK($F176),FALSE(),IF(E176=FALSE(),TRUE(),FALSE()))</formula>
    </cfRule>
  </conditionalFormatting>
  <conditionalFormatting sqref="F177:F185">
    <cfRule type="expression" dxfId="244" priority="145">
      <formula>IF(ISBLANK($F177),FALSE(),IF(E176=FALSE(),TRUE(),FALSE()))</formula>
    </cfRule>
  </conditionalFormatting>
  <conditionalFormatting sqref="H177:H185">
    <cfRule type="expression" dxfId="243" priority="146">
      <formula>IF(ISBLANK($F176),FALSE(),IF(G176=FALSE(),TRUE(),FALSE()))</formula>
    </cfRule>
  </conditionalFormatting>
  <conditionalFormatting sqref="F177:F185">
    <cfRule type="expression" dxfId="242" priority="147">
      <formula>IF(ISBLANK($F177),FALSE(),IF(E176=FALSE(),TRUE(),FALSE()))</formula>
    </cfRule>
  </conditionalFormatting>
  <conditionalFormatting sqref="D191:D197">
    <cfRule type="expression" dxfId="241" priority="148">
      <formula>IF(ISBLANK($D190),FALSE(),IF(#REF!=FALSE(),TRUE(),FALSE()))</formula>
    </cfRule>
  </conditionalFormatting>
  <conditionalFormatting sqref="F186:F197">
    <cfRule type="expression" dxfId="240" priority="149">
      <formula>IF(ISBLANK($F185),FALSE(),IF(E185=FALSE(),TRUE(),FALSE()))</formula>
    </cfRule>
  </conditionalFormatting>
  <conditionalFormatting sqref="D191:D197">
    <cfRule type="expression" dxfId="239" priority="150">
      <formula>IF(ISBLANK($D191),FALSE(),IF(#REF!=FALSE(),TRUE(),FALSE()))</formula>
    </cfRule>
  </conditionalFormatting>
  <conditionalFormatting sqref="F186:F197">
    <cfRule type="expression" dxfId="238" priority="151">
      <formula>IF(ISBLANK($F186),FALSE(),IF(E185=FALSE(),TRUE(),FALSE()))</formula>
    </cfRule>
  </conditionalFormatting>
  <conditionalFormatting sqref="H186:H197">
    <cfRule type="expression" dxfId="237" priority="152">
      <formula>IF(ISBLANK($F185),FALSE(),IF(G185=FALSE(),TRUE(),FALSE()))</formula>
    </cfRule>
  </conditionalFormatting>
  <conditionalFormatting sqref="F186:F197">
    <cfRule type="expression" dxfId="236" priority="153">
      <formula>IF(ISBLANK($F186),FALSE(),IF(E185=FALSE(),TRUE(),FALSE()))</formula>
    </cfRule>
  </conditionalFormatting>
  <conditionalFormatting sqref="D191:D197">
    <cfRule type="expression" dxfId="235" priority="154">
      <formula>IF(ISBLANK($D191),FALSE(),IF(#REF!=FALSE(),TRUE(),FALSE()))</formula>
    </cfRule>
  </conditionalFormatting>
  <conditionalFormatting sqref="D198:D386">
    <cfRule type="expression" dxfId="234" priority="155">
      <formula>IF(ISBLANK($D197),FALSE(),IF(#REF!=FALSE(),TRUE(),FALSE()))</formula>
    </cfRule>
  </conditionalFormatting>
  <conditionalFormatting sqref="F198:F387">
    <cfRule type="expression" dxfId="233" priority="156">
      <formula>IF(ISBLANK($F197),FALSE(),IF(E197=FALSE(),TRUE(),FALSE()))</formula>
    </cfRule>
  </conditionalFormatting>
  <conditionalFormatting sqref="D198:D386">
    <cfRule type="expression" dxfId="232" priority="157">
      <formula>IF(ISBLANK($D198),FALSE(),IF(#REF!=FALSE(),TRUE(),FALSE()))</formula>
    </cfRule>
  </conditionalFormatting>
  <conditionalFormatting sqref="F198:F387">
    <cfRule type="expression" dxfId="231" priority="158">
      <formula>IF(ISBLANK($F198),FALSE(),IF(E197=FALSE(),TRUE(),FALSE()))</formula>
    </cfRule>
  </conditionalFormatting>
  <conditionalFormatting sqref="H198:H387">
    <cfRule type="expression" dxfId="230" priority="159">
      <formula>IF(ISBLANK($F197),FALSE(),IF(G197=FALSE(),TRUE(),FALSE()))</formula>
    </cfRule>
  </conditionalFormatting>
  <conditionalFormatting sqref="F198:F387">
    <cfRule type="expression" dxfId="229" priority="160">
      <formula>IF(ISBLANK($F198),FALSE(),IF(E197=FALSE(),TRUE(),FALSE()))</formula>
    </cfRule>
  </conditionalFormatting>
  <conditionalFormatting sqref="D198:D386">
    <cfRule type="expression" dxfId="228" priority="161">
      <formula>IF(ISBLANK($D198),FALSE(),IF(#REF!=FALSE(),TRUE(),FALSE()))</formula>
    </cfRule>
  </conditionalFormatting>
  <conditionalFormatting sqref="D177:D189">
    <cfRule type="expression" dxfId="227" priority="162">
      <formula>IF(ISBLANK($D176),FALSE(),IF(#REF!=FALSE(),TRUE(),FALSE()))</formula>
    </cfRule>
  </conditionalFormatting>
  <conditionalFormatting sqref="D177:D189">
    <cfRule type="expression" dxfId="226" priority="163">
      <formula>IF(ISBLANK($D177),FALSE(),IF(#REF!=FALSE(),TRUE(),FALSE()))</formula>
    </cfRule>
  </conditionalFormatting>
  <conditionalFormatting sqref="D177:D189">
    <cfRule type="expression" dxfId="225" priority="164">
      <formula>IF(ISBLANK($D177),FALSE(),IF(#REF!=FALSE(),TRUE(),FALSE()))</formula>
    </cfRule>
  </conditionalFormatting>
  <conditionalFormatting sqref="D190">
    <cfRule type="expression" dxfId="224" priority="165">
      <formula>IF(ISBLANK($D189),FALSE(),IF(#REF!=FALSE(),TRUE(),FALSE()))</formula>
    </cfRule>
  </conditionalFormatting>
  <conditionalFormatting sqref="D190">
    <cfRule type="expression" dxfId="223" priority="166">
      <formula>IF(ISBLANK($D190),FALSE(),IF(#REF!=FALSE(),TRUE(),FALSE()))</formula>
    </cfRule>
  </conditionalFormatting>
  <conditionalFormatting sqref="D190">
    <cfRule type="expression" dxfId="222" priority="167">
      <formula>IF(ISBLANK($D190),FALSE(),IF(#REF!=FALSE(),TRUE(),FALSE()))</formula>
    </cfRule>
  </conditionalFormatting>
  <conditionalFormatting sqref="F144">
    <cfRule type="expression" dxfId="221" priority="168">
      <formula>IF(ISBLANK(#REF!),FALSE(),IF(#REF!=FALSE(),TRUE(),FALSE()))</formula>
    </cfRule>
  </conditionalFormatting>
  <conditionalFormatting sqref="F388:F414">
    <cfRule type="expression" dxfId="220" priority="169">
      <formula>IF(ISBLANK($F387),FALSE(),IF(E387=FALSE(),TRUE(),FALSE()))</formula>
    </cfRule>
  </conditionalFormatting>
  <conditionalFormatting sqref="F388:F414">
    <cfRule type="expression" dxfId="219" priority="170">
      <formula>IF(ISBLANK($F388),FALSE(),IF(E387=FALSE(),TRUE(),FALSE()))</formula>
    </cfRule>
  </conditionalFormatting>
  <conditionalFormatting sqref="H388:H414">
    <cfRule type="expression" dxfId="218" priority="171">
      <formula>IF(ISBLANK($F387),FALSE(),IF(G387=FALSE(),TRUE(),FALSE()))</formula>
    </cfRule>
  </conditionalFormatting>
  <conditionalFormatting sqref="F388:F414">
    <cfRule type="expression" dxfId="217" priority="172">
      <formula>IF(ISBLANK($F388),FALSE(),IF(E387=FALSE(),TRUE(),FALSE()))</formula>
    </cfRule>
  </conditionalFormatting>
  <conditionalFormatting sqref="F415:F427">
    <cfRule type="expression" dxfId="216" priority="173">
      <formula>IF(ISBLANK($F414),FALSE(),IF(E414=FALSE(),TRUE(),FALSE()))</formula>
    </cfRule>
  </conditionalFormatting>
  <conditionalFormatting sqref="F415:F427">
    <cfRule type="expression" dxfId="215" priority="174">
      <formula>IF(ISBLANK($F415),FALSE(),IF(E414=FALSE(),TRUE(),FALSE()))</formula>
    </cfRule>
  </conditionalFormatting>
  <conditionalFormatting sqref="H415:H427">
    <cfRule type="expression" dxfId="214" priority="175">
      <formula>IF(ISBLANK($F414),FALSE(),IF(G414=FALSE(),TRUE(),FALSE()))</formula>
    </cfRule>
  </conditionalFormatting>
  <conditionalFormatting sqref="F415:F427">
    <cfRule type="expression" dxfId="213" priority="176">
      <formula>IF(ISBLANK($F415),FALSE(),IF(E414=FALSE(),TRUE(),FALSE()))</formula>
    </cfRule>
  </conditionalFormatting>
  <conditionalFormatting sqref="D6">
    <cfRule type="expression" dxfId="212" priority="177">
      <formula>IF(ISBLANK($D6),FALSE(),IF(#REF!=FALSE(),TRUE(),FALSE()))</formula>
    </cfRule>
  </conditionalFormatting>
  <conditionalFormatting sqref="D7:D142">
    <cfRule type="expression" dxfId="211" priority="178">
      <formula>IF(ISBLANK($D7),FALSE(),IF(#REF!=FALSE(),TRUE(),FALSE()))</formula>
    </cfRule>
  </conditionalFormatting>
  <conditionalFormatting sqref="F428:F433">
    <cfRule type="expression" dxfId="210" priority="179">
      <formula>IF(ISBLANK($F427),FALSE(),IF(E427=FALSE(),TRUE(),FALSE()))</formula>
    </cfRule>
  </conditionalFormatting>
  <conditionalFormatting sqref="F428:F433">
    <cfRule type="expression" dxfId="209" priority="180">
      <formula>IF(ISBLANK($F428),FALSE(),IF(E427=FALSE(),TRUE(),FALSE()))</formula>
    </cfRule>
  </conditionalFormatting>
  <conditionalFormatting sqref="H428:H433">
    <cfRule type="expression" dxfId="208" priority="181">
      <formula>IF(ISBLANK($F427),FALSE(),IF(G427=FALSE(),TRUE(),FALSE()))</formula>
    </cfRule>
  </conditionalFormatting>
  <conditionalFormatting sqref="F428:F433">
    <cfRule type="expression" dxfId="207" priority="182">
      <formula>IF(ISBLANK($F428),FALSE(),IF(E427=FALSE(),TRUE(),FALSE()))</formula>
    </cfRule>
  </conditionalFormatting>
  <conditionalFormatting sqref="D387:D433">
    <cfRule type="expression" dxfId="206" priority="183">
      <formula>IF(ISBLANK($D386),FALSE(),IF(#REF!=FALSE(),TRUE(),FALSE()))</formula>
    </cfRule>
  </conditionalFormatting>
  <conditionalFormatting sqref="D387:D433">
    <cfRule type="expression" dxfId="205" priority="184">
      <formula>IF(ISBLANK($D387),FALSE(),IF(#REF!=FALSE(),TRUE(),FALSE()))</formula>
    </cfRule>
  </conditionalFormatting>
  <conditionalFormatting sqref="D387:D433">
    <cfRule type="expression" dxfId="204" priority="185">
      <formula>IF(ISBLANK($D387),FALSE(),IF(#REF!=FALSE(),TRUE(),FALSE()))</formula>
    </cfRule>
  </conditionalFormatting>
  <conditionalFormatting sqref="F434:F436">
    <cfRule type="expression" dxfId="203" priority="186">
      <formula>IF(ISBLANK($F433),FALSE(),IF(E433=FALSE(),TRUE(),FALSE()))</formula>
    </cfRule>
  </conditionalFormatting>
  <conditionalFormatting sqref="F434:F436">
    <cfRule type="expression" dxfId="202" priority="187">
      <formula>IF(ISBLANK($F434),FALSE(),IF(E433=FALSE(),TRUE(),FALSE()))</formula>
    </cfRule>
  </conditionalFormatting>
  <conditionalFormatting sqref="H434:H436">
    <cfRule type="expression" dxfId="201" priority="188">
      <formula>IF(ISBLANK($F433),FALSE(),IF(G433=FALSE(),TRUE(),FALSE()))</formula>
    </cfRule>
  </conditionalFormatting>
  <conditionalFormatting sqref="F434:F436">
    <cfRule type="expression" dxfId="200" priority="189">
      <formula>IF(ISBLANK($F434),FALSE(),IF(E433=FALSE(),TRUE(),FALSE()))</formula>
    </cfRule>
  </conditionalFormatting>
  <conditionalFormatting sqref="D434:D436">
    <cfRule type="expression" dxfId="199" priority="190">
      <formula>IF(ISBLANK($D433),FALSE(),IF(#REF!=FALSE(),TRUE(),FALSE()))</formula>
    </cfRule>
  </conditionalFormatting>
  <conditionalFormatting sqref="D434:D436">
    <cfRule type="expression" dxfId="198" priority="191">
      <formula>IF(ISBLANK($D434),FALSE(),IF(#REF!=FALSE(),TRUE(),FALSE()))</formula>
    </cfRule>
  </conditionalFormatting>
  <conditionalFormatting sqref="D434:D436">
    <cfRule type="expression" dxfId="197" priority="192">
      <formula>IF(ISBLANK($D434),FALSE(),IF(#REF!=FALSE(),TRUE(),FALSE()))</formula>
    </cfRule>
  </conditionalFormatting>
  <conditionalFormatting sqref="D437:D764">
    <cfRule type="expression" dxfId="196" priority="193">
      <formula>IF(ISBLANK($D437),FALSE(),IF(#REF!=FALSE(),TRUE(),FALSE()))</formula>
    </cfRule>
  </conditionalFormatting>
  <conditionalFormatting sqref="F704:F712 F438:F576">
    <cfRule type="expression" dxfId="195" priority="194">
      <formula>IF(ISBLANK($F438),FALSE(),IF(E437=FALSE(),TRUE(),FALSE()))</formula>
    </cfRule>
  </conditionalFormatting>
  <conditionalFormatting sqref="F438:F764">
    <cfRule type="expression" dxfId="194" priority="195">
      <formula>IF(ISBLANK($F438),FALSE(),IF(#REF!=FALSE(),TRUE(),FALSE()))</formula>
    </cfRule>
  </conditionalFormatting>
  <conditionalFormatting sqref="F438:F441 F443 H714:H764 H578:H712 H438:H576">
    <cfRule type="expression" dxfId="193" priority="196">
      <formula>IF(ISBLANK($F437),FALSE(),IF(E437=FALSE(),TRUE(),FALSE()))</formula>
    </cfRule>
  </conditionalFormatting>
  <conditionalFormatting sqref="D611:D624">
    <cfRule type="expression" dxfId="192" priority="197">
      <formula>IF(ISBLANK($D611),FALSE(),IF(#REF!=FALSE(),TRUE(),FALSE()))</formula>
    </cfRule>
  </conditionalFormatting>
  <conditionalFormatting sqref="D600">
    <cfRule type="expression" dxfId="191" priority="198">
      <formula>IF(ISBLANK($D600),FALSE(),IF(#REF!=FALSE(),TRUE(),FALSE()))</formula>
    </cfRule>
  </conditionalFormatting>
  <conditionalFormatting sqref="D601">
    <cfRule type="expression" dxfId="190" priority="199">
      <formula>IF(ISBLANK($D601),FALSE(),IF(#REF!=FALSE(),TRUE(),FALSE()))</formula>
    </cfRule>
  </conditionalFormatting>
  <conditionalFormatting sqref="D602 D605 D607 D609">
    <cfRule type="expression" dxfId="189" priority="200">
      <formula>IF(ISBLANK($D602),FALSE(),IF(#REF!=FALSE(),TRUE(),FALSE()))</formula>
    </cfRule>
  </conditionalFormatting>
  <conditionalFormatting sqref="D603:D604 D606 D608 D610">
    <cfRule type="expression" dxfId="188" priority="201">
      <formula>IF(ISBLANK($D603),FALSE(),IF(#REF!=FALSE(),TRUE(),FALSE()))</formula>
    </cfRule>
  </conditionalFormatting>
  <conditionalFormatting sqref="G614:G615 G619:G624">
    <cfRule type="expression" dxfId="187" priority="202">
      <formula>AND(COUNTIF($G$179:$G$180,G614)+COUNTIF($G$184:$G$189,G614)&gt;1,NOT(ISBLANK(G614)))</formula>
    </cfRule>
  </conditionalFormatting>
  <conditionalFormatting sqref="D625:D635">
    <cfRule type="expression" dxfId="186" priority="203">
      <formula>IF(ISBLANK($D625),FALSE(),IF(#REF!=FALSE(),TRUE(),FALSE()))</formula>
    </cfRule>
  </conditionalFormatting>
  <conditionalFormatting sqref="F625:F635">
    <cfRule type="expression" dxfId="185" priority="204">
      <formula>IF(ISBLANK($F625),FALSE(),IF(E624=FALSE(),TRUE(),FALSE()))</formula>
    </cfRule>
  </conditionalFormatting>
  <conditionalFormatting sqref="G625:G635">
    <cfRule type="expression" dxfId="184" priority="205">
      <formula>AND(COUNTIF($G$190:$G$200,G625)&gt;1,NOT(ISBLANK(G625)))</formula>
    </cfRule>
  </conditionalFormatting>
  <conditionalFormatting sqref="F625:F635">
    <cfRule type="expression" dxfId="183" priority="206">
      <formula>AND(COUNTIF($F$190:$F$200,F625)&gt;1,NOT(ISBLANK(F625)))</formula>
    </cfRule>
  </conditionalFormatting>
  <conditionalFormatting sqref="P625:P635">
    <cfRule type="expression" dxfId="182" priority="207">
      <formula>AND(COUNTIF($P$190:$P$200,P625)&gt;1,NOT(ISBLANK(P625)))</formula>
    </cfRule>
  </conditionalFormatting>
  <conditionalFormatting sqref="F625:F635">
    <cfRule type="expression" dxfId="181" priority="208">
      <formula>AND(COUNTIF($F$190:$F$200,F625)&gt;1,NOT(ISBLANK(F625)))</formula>
    </cfRule>
  </conditionalFormatting>
  <conditionalFormatting sqref="D636:D662">
    <cfRule type="expression" dxfId="180" priority="209">
      <formula>IF(ISBLANK($D636),FALSE(),IF(#REF!=FALSE(),TRUE(),FALSE()))</formula>
    </cfRule>
  </conditionalFormatting>
  <conditionalFormatting sqref="F636:F649 F651:F662">
    <cfRule type="expression" dxfId="179" priority="210">
      <formula>IF(ISBLANK($F636),FALSE(),IF(E635=FALSE(),TRUE(),FALSE()))</formula>
    </cfRule>
  </conditionalFormatting>
  <conditionalFormatting sqref="G636:G662">
    <cfRule type="expression" dxfId="178" priority="211">
      <formula>AND(COUNTIF($G$201:$G$227,G636)&gt;1,NOT(ISBLANK(G636)))</formula>
    </cfRule>
  </conditionalFormatting>
  <conditionalFormatting sqref="F636:F649 F651:F662">
    <cfRule type="expression" dxfId="177" priority="212">
      <formula>AND(COUNTIF($F$201:$F$214,F636)+COUNTIF($F$216:$F$227,F636)&gt;1,NOT(ISBLANK(F636)))</formula>
    </cfRule>
  </conditionalFormatting>
  <conditionalFormatting sqref="P636:P662">
    <cfRule type="expression" dxfId="176" priority="213">
      <formula>AND(COUNTIF($P$201:$P$227,P636)&gt;1,NOT(ISBLANK(P636)))</formula>
    </cfRule>
  </conditionalFormatting>
  <conditionalFormatting sqref="F636:F649 F651:F662">
    <cfRule type="expression" dxfId="175" priority="214">
      <formula>AND(COUNTIF($F$201:$F$214,F636)+COUNTIF($F$216:$F$227,F636)&gt;1,NOT(ISBLANK(F636)))</formula>
    </cfRule>
  </conditionalFormatting>
  <conditionalFormatting sqref="D663:D686">
    <cfRule type="expression" dxfId="174" priority="215">
      <formula>IF(ISBLANK($D663),FALSE(),IF(#REF!=FALSE(),TRUE(),FALSE()))</formula>
    </cfRule>
  </conditionalFormatting>
  <conditionalFormatting sqref="F663:F686">
    <cfRule type="expression" dxfId="173" priority="216">
      <formula>IF(ISBLANK($F663),FALSE(),IF(E662=FALSE(),TRUE(),FALSE()))</formula>
    </cfRule>
  </conditionalFormatting>
  <conditionalFormatting sqref="G663:G686">
    <cfRule type="expression" dxfId="172" priority="217">
      <formula>AND(COUNTIF($G$228:$G$251,G663)&gt;1,NOT(ISBLANK(G663)))</formula>
    </cfRule>
  </conditionalFormatting>
  <conditionalFormatting sqref="F663:F686">
    <cfRule type="expression" dxfId="171" priority="218">
      <formula>AND(COUNTIF($F$228:$F$251,F663)&gt;1,NOT(ISBLANK(F663)))</formula>
    </cfRule>
  </conditionalFormatting>
  <conditionalFormatting sqref="P663:P686">
    <cfRule type="expression" dxfId="170" priority="219">
      <formula>AND(COUNTIF($P$228:$P$251,P663)&gt;1,NOT(ISBLANK(P663)))</formula>
    </cfRule>
  </conditionalFormatting>
  <conditionalFormatting sqref="F663:F686">
    <cfRule type="expression" dxfId="169" priority="220">
      <formula>AND(COUNTIF($F$228:$F$251,F663)&gt;1,NOT(ISBLANK(F663)))</formula>
    </cfRule>
  </conditionalFormatting>
  <conditionalFormatting sqref="D687:D696">
    <cfRule type="expression" dxfId="168" priority="221">
      <formula>IF(ISBLANK($D687),FALSE(),IF(#REF!=FALSE(),TRUE(),FALSE()))</formula>
    </cfRule>
  </conditionalFormatting>
  <conditionalFormatting sqref="F687:F696">
    <cfRule type="expression" dxfId="167" priority="222">
      <formula>IF(ISBLANK($F687),FALSE(),IF(E686=FALSE(),TRUE(),FALSE()))</formula>
    </cfRule>
  </conditionalFormatting>
  <conditionalFormatting sqref="G687:G696">
    <cfRule type="expression" dxfId="166" priority="223">
      <formula>AND(COUNTIF($G$252:$G$261,G687)&gt;1,NOT(ISBLANK(G687)))</formula>
    </cfRule>
  </conditionalFormatting>
  <conditionalFormatting sqref="F687:F696">
    <cfRule type="expression" dxfId="165" priority="224">
      <formula>AND(COUNTIF($F$252:$F$261,F687)&gt;1,NOT(ISBLANK(F687)))</formula>
    </cfRule>
  </conditionalFormatting>
  <conditionalFormatting sqref="P687:P696">
    <cfRule type="expression" dxfId="164" priority="225">
      <formula>AND(COUNTIF($P$252:$P$261,P687)&gt;1,NOT(ISBLANK(P687)))</formula>
    </cfRule>
  </conditionalFormatting>
  <conditionalFormatting sqref="F687:F696">
    <cfRule type="expression" dxfId="163" priority="226">
      <formula>AND(COUNTIF($F$252:$F$261,F687)&gt;1,NOT(ISBLANK(F687)))</formula>
    </cfRule>
  </conditionalFormatting>
  <conditionalFormatting sqref="D697">
    <cfRule type="expression" dxfId="162" priority="227">
      <formula>IF(ISBLANK($D697),FALSE(),IF(#REF!=FALSE(),TRUE(),FALSE()))</formula>
    </cfRule>
  </conditionalFormatting>
  <conditionalFormatting sqref="F697">
    <cfRule type="expression" dxfId="161" priority="228">
      <formula>IF(ISBLANK($F697),FALSE(),IF(E696=FALSE(),TRUE(),FALSE()))</formula>
    </cfRule>
  </conditionalFormatting>
  <conditionalFormatting sqref="G697">
    <cfRule type="expression" dxfId="160" priority="229">
      <formula>AND(COUNTIF($G$262:$G$262,G697)&gt;1,NOT(ISBLANK(G697)))</formula>
    </cfRule>
  </conditionalFormatting>
  <conditionalFormatting sqref="F697">
    <cfRule type="expression" dxfId="159" priority="230">
      <formula>AND(COUNTIF($F$262:$F$262,F697)&gt;1,NOT(ISBLANK(F697)))</formula>
    </cfRule>
  </conditionalFormatting>
  <conditionalFormatting sqref="P697">
    <cfRule type="expression" dxfId="158" priority="231">
      <formula>AND(COUNTIF($P$262:$P$262,P697)&gt;1,NOT(ISBLANK(P697)))</formula>
    </cfRule>
  </conditionalFormatting>
  <conditionalFormatting sqref="F697">
    <cfRule type="expression" dxfId="157" priority="232">
      <formula>AND(COUNTIF($F$262:$F$262,F697)&gt;1,NOT(ISBLANK(F697)))</formula>
    </cfRule>
  </conditionalFormatting>
  <conditionalFormatting sqref="F650">
    <cfRule type="expression" dxfId="156" priority="233">
      <formula>IF(ISBLANK($F650),FALSE(),IF(E649=FALSE(),TRUE(),FALSE()))</formula>
    </cfRule>
  </conditionalFormatting>
  <conditionalFormatting sqref="F650">
    <cfRule type="expression" dxfId="155" priority="234">
      <formula>AND(COUNTIF($F$215:$F$215,F650)&gt;1,NOT(ISBLANK(F650)))</formula>
    </cfRule>
  </conditionalFormatting>
  <conditionalFormatting sqref="F650">
    <cfRule type="expression" dxfId="154" priority="235">
      <formula>AND(COUNTIF($F$215:$F$215,F650)&gt;1,NOT(ISBLANK(F650)))</formula>
    </cfRule>
  </conditionalFormatting>
  <conditionalFormatting sqref="D698:D703">
    <cfRule type="expression" dxfId="153" priority="236">
      <formula>IF(ISBLANK($D698),FALSE(),IF(#REF!=FALSE(),TRUE(),FALSE()))</formula>
    </cfRule>
  </conditionalFormatting>
  <conditionalFormatting sqref="F698:F703">
    <cfRule type="expression" dxfId="152" priority="237">
      <formula>IF(ISBLANK($F698),FALSE(),IF(E697=FALSE(),TRUE(),FALSE()))</formula>
    </cfRule>
  </conditionalFormatting>
  <conditionalFormatting sqref="G698:G703">
    <cfRule type="expression" dxfId="151" priority="238">
      <formula>AND(COUNTIF($G$263:$G$268,G698)&gt;1,NOT(ISBLANK(G698)))</formula>
    </cfRule>
  </conditionalFormatting>
  <conditionalFormatting sqref="F698:F703">
    <cfRule type="expression" dxfId="150" priority="239">
      <formula>AND(COUNTIF($F$263:$F$268,F698)&gt;1,NOT(ISBLANK(F698)))</formula>
    </cfRule>
  </conditionalFormatting>
  <conditionalFormatting sqref="P698:P703">
    <cfRule type="expression" dxfId="149" priority="240">
      <formula>AND(COUNTIF($P$263:$P$268,P698)&gt;1,NOT(ISBLANK(P698)))</formula>
    </cfRule>
  </conditionalFormatting>
  <conditionalFormatting sqref="F698:F703">
    <cfRule type="expression" dxfId="148" priority="241">
      <formula>AND(COUNTIF($F$263:$F$268,F698)&gt;1,NOT(ISBLANK(F698)))</formula>
    </cfRule>
  </conditionalFormatting>
  <conditionalFormatting sqref="D728:D732 D737:D743">
    <cfRule type="expression" dxfId="147" priority="242">
      <formula>IF(ISBLANK($D728),FALSE(),IF(#REF!=FALSE(),TRUE(),FALSE()))</formula>
    </cfRule>
  </conditionalFormatting>
  <conditionalFormatting sqref="F742 F728:F732 F735:F740 F744:F745">
    <cfRule type="expression" dxfId="146" priority="243">
      <formula>IF(ISBLANK($F728),FALSE(),IF(#REF!=FALSE(),TRUE(),FALSE()))</formula>
    </cfRule>
  </conditionalFormatting>
  <conditionalFormatting sqref="D741">
    <cfRule type="expression" dxfId="145" priority="244">
      <formula>IF(ISBLANK($D741),FALSE(),IF(#REF!=FALSE(),TRUE(),FALSE()))</formula>
    </cfRule>
  </conditionalFormatting>
  <conditionalFormatting sqref="F741">
    <cfRule type="expression" dxfId="144" priority="245">
      <formula>IF(ISBLANK($F741),FALSE(),IF(#REF!=FALSE(),TRUE(),FALSE()))</formula>
    </cfRule>
  </conditionalFormatting>
  <conditionalFormatting sqref="D743">
    <cfRule type="expression" dxfId="143" priority="246">
      <formula>IF(ISBLANK($D743),FALSE(),IF(#REF!=FALSE(),TRUE(),FALSE()))</formula>
    </cfRule>
  </conditionalFormatting>
  <conditionalFormatting sqref="F743">
    <cfRule type="expression" dxfId="142" priority="247">
      <formula>IF(ISBLANK($F743),FALSE(),IF(E742=FALSE(),TRUE(),FALSE()))</formula>
    </cfRule>
  </conditionalFormatting>
  <conditionalFormatting sqref="D744">
    <cfRule type="expression" dxfId="141" priority="248">
      <formula>IF(ISBLANK($D744),FALSE(),IF(#REF!=FALSE(),TRUE(),FALSE()))</formula>
    </cfRule>
  </conditionalFormatting>
  <conditionalFormatting sqref="D736">
    <cfRule type="expression" dxfId="140" priority="249">
      <formula>IF(ISBLANK($D736),FALSE(),IF(#REF!=FALSE(),TRUE(),FALSE()))</formula>
    </cfRule>
  </conditionalFormatting>
  <conditionalFormatting sqref="D735">
    <cfRule type="expression" dxfId="139" priority="250">
      <formula>IF(ISBLANK($D735),FALSE(),IF(#REF!=FALSE(),TRUE(),FALSE()))</formula>
    </cfRule>
  </conditionalFormatting>
  <conditionalFormatting sqref="D746">
    <cfRule type="expression" dxfId="138" priority="251">
      <formula>IF(ISBLANK($D746),FALSE(),IF(#REF!=FALSE(),TRUE(),FALSE()))</formula>
    </cfRule>
  </conditionalFormatting>
  <conditionalFormatting sqref="F746">
    <cfRule type="expression" dxfId="137" priority="252">
      <formula>IF(ISBLANK($F746),FALSE(),IF(#REF!=FALSE(),TRUE(),FALSE()))</formula>
    </cfRule>
  </conditionalFormatting>
  <conditionalFormatting sqref="D745">
    <cfRule type="expression" dxfId="136" priority="253">
      <formula>IF(ISBLANK($D745),FALSE(),IF(#REF!=FALSE(),TRUE(),FALSE()))</formula>
    </cfRule>
  </conditionalFormatting>
  <conditionalFormatting sqref="D733">
    <cfRule type="expression" dxfId="135" priority="254">
      <formula>IF(ISBLANK($D733),FALSE(),IF(#REF!=FALSE(),TRUE(),FALSE()))</formula>
    </cfRule>
  </conditionalFormatting>
  <conditionalFormatting sqref="F733">
    <cfRule type="expression" dxfId="134" priority="255">
      <formula>IF(ISBLANK($F733),FALSE(),IF(#REF!=FALSE(),TRUE(),FALSE()))</formula>
    </cfRule>
  </conditionalFormatting>
  <conditionalFormatting sqref="D727">
    <cfRule type="expression" dxfId="133" priority="256">
      <formula>IF(ISBLANK($D727),FALSE(),IF(#REF!=FALSE(),TRUE(),FALSE()))</formula>
    </cfRule>
  </conditionalFormatting>
  <conditionalFormatting sqref="F727">
    <cfRule type="expression" dxfId="132" priority="257">
      <formula>IF(ISBLANK($F727),FALSE(),IF(#REF!=FALSE(),TRUE(),FALSE()))</formula>
    </cfRule>
  </conditionalFormatting>
  <conditionalFormatting sqref="D734">
    <cfRule type="expression" dxfId="131" priority="258">
      <formula>IF(ISBLANK($D734),FALSE(),IF(#REF!=FALSE(),TRUE(),FALSE()))</formula>
    </cfRule>
  </conditionalFormatting>
  <conditionalFormatting sqref="F734">
    <cfRule type="expression" dxfId="130" priority="259">
      <formula>IF(ISBLANK($F734),FALSE(),IF(#REF!=FALSE(),TRUE(),FALSE()))</formula>
    </cfRule>
  </conditionalFormatting>
  <conditionalFormatting sqref="F750">
    <cfRule type="expression" dxfId="129" priority="260">
      <formula>IF(ISBLANK($F750),FALSE(),IF(E749=FALSE(),TRUE(),FALSE()))</formula>
    </cfRule>
  </conditionalFormatting>
  <conditionalFormatting sqref="F747:F749">
    <cfRule type="expression" dxfId="128" priority="261">
      <formula>IF(ISBLANK($F747),FALSE(),IF(#REF!=FALSE(),TRUE(),FALSE()))</formula>
    </cfRule>
  </conditionalFormatting>
  <conditionalFormatting sqref="D747:D750">
    <cfRule type="expression" dxfId="127" priority="262">
      <formula>IF(ISBLANK($D747),FALSE(),IF(#REF!=FALSE(),TRUE(),FALSE()))</formula>
    </cfRule>
  </conditionalFormatting>
  <conditionalFormatting sqref="F760:F761">
    <cfRule type="expression" dxfId="126" priority="263">
      <formula>IF(ISBLANK($F760),FALSE(),IF(#REF!=FALSE(),TRUE(),FALSE()))</formula>
    </cfRule>
  </conditionalFormatting>
  <conditionalFormatting sqref="F763">
    <cfRule type="expression" dxfId="125" priority="264">
      <formula>IF(ISBLANK($F763),FALSE(),IF(#REF!=FALSE(),TRUE(),FALSE()))</formula>
    </cfRule>
  </conditionalFormatting>
  <conditionalFormatting sqref="F764">
    <cfRule type="expression" dxfId="124" priority="265">
      <formula>IF(ISBLANK($F764),FALSE(),IF(#REF!=FALSE(),TRUE(),FALSE()))</formula>
    </cfRule>
  </conditionalFormatting>
  <conditionalFormatting sqref="F751:F752">
    <cfRule type="expression" dxfId="123" priority="266">
      <formula>IF(ISBLANK($F751),FALSE(),IF(#REF!=FALSE(),TRUE(),FALSE()))</formula>
    </cfRule>
  </conditionalFormatting>
  <conditionalFormatting sqref="F753">
    <cfRule type="expression" dxfId="122" priority="267">
      <formula>IF(ISBLANK($F753),FALSE(),IF(#REF!=FALSE(),TRUE(),FALSE()))</formula>
    </cfRule>
  </conditionalFormatting>
  <conditionalFormatting sqref="F754">
    <cfRule type="expression" dxfId="121" priority="268">
      <formula>IF(ISBLANK($F754),FALSE(),IF(#REF!=FALSE(),TRUE(),FALSE()))</formula>
    </cfRule>
  </conditionalFormatting>
  <conditionalFormatting sqref="F755">
    <cfRule type="expression" dxfId="120" priority="269">
      <formula>IF(ISBLANK($F755),FALSE(),IF(#REF!=FALSE(),TRUE(),FALSE()))</formula>
    </cfRule>
  </conditionalFormatting>
  <conditionalFormatting sqref="F756 F762">
    <cfRule type="expression" dxfId="119" priority="270">
      <formula>IF(ISBLANK($F756),FALSE(),IF(#REF!=FALSE(),TRUE(),FALSE()))</formula>
    </cfRule>
  </conditionalFormatting>
  <conditionalFormatting sqref="F757:F759">
    <cfRule type="expression" dxfId="118" priority="271">
      <formula>IF(ISBLANK($F757),FALSE(),IF(#REF!=FALSE(),TRUE(),FALSE()))</formula>
    </cfRule>
  </conditionalFormatting>
  <conditionalFormatting sqref="D751:D764">
    <cfRule type="expression" dxfId="117" priority="272">
      <formula>IF(ISBLANK($D751),FALSE(),IF(#REF!=FALSE(),TRUE(),FALSE()))</formula>
    </cfRule>
  </conditionalFormatting>
  <conditionalFormatting sqref="F437:F764">
    <cfRule type="expression" dxfId="116" priority="273">
      <formula>AND(COUNTIF($F$2:$F$65536,F437)&gt;1,NOT(ISBLANK(F437)))</formula>
    </cfRule>
  </conditionalFormatting>
  <conditionalFormatting sqref="F438:F441">
    <cfRule type="expression" dxfId="115" priority="274">
      <formula>IF(ISBLANK($F438),FALSE(),IF(E437=FALSE(),TRUE(),FALSE()))</formula>
    </cfRule>
  </conditionalFormatting>
  <conditionalFormatting sqref="F441">
    <cfRule type="expression" dxfId="114" priority="275">
      <formula>IF(ISBLANK($F441),FALSE(),IF(E440=FALSE(),TRUE(),FALSE()))</formula>
    </cfRule>
  </conditionalFormatting>
  <conditionalFormatting sqref="F442">
    <cfRule type="expression" dxfId="113" priority="276">
      <formula>IF(ISBLANK(E441),FALSE(),IF(E441=FALSE(),TRUE(),FALSE()))</formula>
    </cfRule>
  </conditionalFormatting>
  <conditionalFormatting sqref="D445:D447">
    <cfRule type="expression" dxfId="112" priority="277">
      <formula>IF(ISBLANK($D445),FALSE(),IF(#REF!=FALSE(),TRUE(),FALSE()))</formula>
    </cfRule>
  </conditionalFormatting>
  <conditionalFormatting sqref="F445:F447">
    <cfRule type="expression" dxfId="111" priority="278">
      <formula>IF(ISBLANK($F445),FALSE(),IF(#REF!=FALSE(),TRUE(),FALSE()))</formula>
    </cfRule>
  </conditionalFormatting>
  <conditionalFormatting sqref="F437">
    <cfRule type="expression" dxfId="110" priority="279">
      <formula>IF(ISBLANK($F437),FALSE(),IF(#REF!=FALSE(),TRUE(),FALSE()))</formula>
    </cfRule>
  </conditionalFormatting>
  <conditionalFormatting sqref="H713 H577 H437">
    <cfRule type="expression" dxfId="109" priority="280">
      <formula>IF(ISBLANK(#REF!),FALSE(),IF(#REF!=FALSE(),TRUE(),FALSE()))</formula>
    </cfRule>
  </conditionalFormatting>
  <conditionalFormatting sqref="F437:F764">
    <cfRule type="expression" dxfId="108" priority="281">
      <formula>IF(ISBLANK($D437),FALSE(),IF(#REF!=FALSE(),TRUE(),FALSE()))</formula>
    </cfRule>
  </conditionalFormatting>
  <conditionalFormatting sqref="F713:F726 F577:F624">
    <cfRule type="expression" dxfId="107" priority="282">
      <formula>IF(ISBLANK($F577),FALSE(),IF(#REF!=FALSE(),TRUE(),FALSE()))</formula>
    </cfRule>
  </conditionalFormatting>
  <conditionalFormatting sqref="G704:G726">
    <cfRule type="expression" dxfId="106" priority="283">
      <formula>AND(COUNTIF($G$269:$G$291,G704)&gt;1,NOT(ISBLANK(G704)))</formula>
    </cfRule>
  </conditionalFormatting>
  <conditionalFormatting sqref="F704:F726">
    <cfRule type="expression" dxfId="105" priority="284">
      <formula>AND(COUNTIF($F$269:$F$291,F704)&gt;1,NOT(ISBLANK(F704)))</formula>
    </cfRule>
  </conditionalFormatting>
  <conditionalFormatting sqref="P704:P726">
    <cfRule type="expression" dxfId="104" priority="285">
      <formula>AND(COUNTIF($P$269:$P$291,P704)&gt;1,NOT(ISBLANK(P704)))</formula>
    </cfRule>
  </conditionalFormatting>
  <conditionalFormatting sqref="F704:F726">
    <cfRule type="expression" dxfId="103" priority="286">
      <formula>AND(COUNTIF($F$269:$F$291,F704)&gt;1,NOT(ISBLANK(F704)))</formula>
    </cfRule>
  </conditionalFormatting>
  <conditionalFormatting sqref="F438:F624">
    <cfRule type="expression" dxfId="102" priority="287">
      <formula>AND(COUNTIF($F$9:$F$189,F438)&gt;1,NOT(ISBLANK(F438)))</formula>
    </cfRule>
  </conditionalFormatting>
  <conditionalFormatting sqref="P438:P624">
    <cfRule type="expression" dxfId="101" priority="288">
      <formula>AND(COUNTIF($P$9:$P$189,P438)&gt;1,NOT(ISBLANK(P438)))</formula>
    </cfRule>
  </conditionalFormatting>
  <conditionalFormatting sqref="F438:F624">
    <cfRule type="expression" dxfId="100" priority="289">
      <formula>AND(COUNTIF($F$9:$F$189,F438)&gt;1,NOT(ISBLANK(F438)))</formula>
    </cfRule>
  </conditionalFormatting>
  <conditionalFormatting sqref="D790:D794 D797:D798 D800:D807">
    <cfRule type="expression" dxfId="99" priority="290">
      <formula>IF(ISBLANK($D790),FALSE(),IF(#REF!=FALSE(),TRUE(),FALSE()))</formula>
    </cfRule>
  </conditionalFormatting>
  <conditionalFormatting sqref="F804 F809:F810 F790:F794 F796:F802">
    <cfRule type="expression" dxfId="98" priority="291">
      <formula>IF(ISBLANK($F790),FALSE(),IF(#REF!=FALSE(),TRUE(),FALSE()))</formula>
    </cfRule>
  </conditionalFormatting>
  <conditionalFormatting sqref="D803">
    <cfRule type="expression" dxfId="97" priority="292">
      <formula>IF(ISBLANK($D803),FALSE(),IF(#REF!=FALSE(),TRUE(),FALSE()))</formula>
    </cfRule>
  </conditionalFormatting>
  <conditionalFormatting sqref="F803">
    <cfRule type="expression" dxfId="96" priority="293">
      <formula>IF(ISBLANK($F803),FALSE(),IF(#REF!=FALSE(),TRUE(),FALSE()))</formula>
    </cfRule>
  </conditionalFormatting>
  <conditionalFormatting sqref="D805:D807">
    <cfRule type="expression" dxfId="95" priority="294">
      <formula>IF(ISBLANK($D805),FALSE(),IF(#REF!=FALSE(),TRUE(),FALSE()))</formula>
    </cfRule>
  </conditionalFormatting>
  <conditionalFormatting sqref="F805:F807">
    <cfRule type="expression" dxfId="94" priority="295">
      <formula>IF(ISBLANK($F805),FALSE(),IF(#REF!=FALSE(),TRUE(),FALSE()))</formula>
    </cfRule>
  </conditionalFormatting>
  <conditionalFormatting sqref="D809">
    <cfRule type="expression" dxfId="93" priority="296">
      <formula>IF(ISBLANK($D809),FALSE(),IF(#REF!=FALSE(),TRUE(),FALSE()))</formula>
    </cfRule>
  </conditionalFormatting>
  <conditionalFormatting sqref="D796">
    <cfRule type="expression" dxfId="92" priority="297">
      <formula>IF(ISBLANK($D796),FALSE(),IF(#REF!=FALSE(),TRUE(),FALSE()))</formula>
    </cfRule>
  </conditionalFormatting>
  <conditionalFormatting sqref="D811">
    <cfRule type="expression" dxfId="91" priority="298">
      <formula>IF(ISBLANK($D811),FALSE(),IF(#REF!=FALSE(),TRUE(),FALSE()))</formula>
    </cfRule>
  </conditionalFormatting>
  <conditionalFormatting sqref="F811">
    <cfRule type="expression" dxfId="90" priority="299">
      <formula>IF(ISBLANK($F811),FALSE(),IF(#REF!=FALSE(),TRUE(),FALSE()))</formula>
    </cfRule>
  </conditionalFormatting>
  <conditionalFormatting sqref="D810">
    <cfRule type="expression" dxfId="89" priority="300">
      <formula>IF(ISBLANK($D810),FALSE(),IF(#REF!=FALSE(),TRUE(),FALSE()))</formula>
    </cfRule>
  </conditionalFormatting>
  <conditionalFormatting sqref="D795">
    <cfRule type="expression" dxfId="88" priority="301">
      <formula>IF(ISBLANK($D795),FALSE(),IF(#REF!=FALSE(),TRUE(),FALSE()))</formula>
    </cfRule>
  </conditionalFormatting>
  <conditionalFormatting sqref="F795">
    <cfRule type="expression" dxfId="87" priority="302">
      <formula>IF(ISBLANK($F795),FALSE(),IF(#REF!=FALSE(),TRUE(),FALSE()))</formula>
    </cfRule>
  </conditionalFormatting>
  <conditionalFormatting sqref="D808">
    <cfRule type="expression" dxfId="86" priority="303">
      <formula>IF(ISBLANK($D808),FALSE(),IF(#REF!=FALSE(),TRUE(),FALSE()))</formula>
    </cfRule>
  </conditionalFormatting>
  <conditionalFormatting sqref="F808">
    <cfRule type="expression" dxfId="85" priority="304">
      <formula>IF(ISBLANK($F808),FALSE(),IF(#REF!=FALSE(),TRUE(),FALSE()))</formula>
    </cfRule>
  </conditionalFormatting>
  <conditionalFormatting sqref="D799">
    <cfRule type="expression" dxfId="84" priority="305">
      <formula>IF(ISBLANK($D799),FALSE(),IF(#REF!=FALSE(),TRUE(),FALSE()))</formula>
    </cfRule>
  </conditionalFormatting>
  <conditionalFormatting sqref="D812:D816 D821:D839">
    <cfRule type="expression" dxfId="83" priority="306">
      <formula>IF(ISBLANK($D812),FALSE(),IF(#REF!=FALSE(),TRUE(),FALSE()))</formula>
    </cfRule>
  </conditionalFormatting>
  <conditionalFormatting sqref="F828:F829 F812:F818 F820:F826 F831:F832 F834:F839">
    <cfRule type="expression" dxfId="82" priority="307">
      <formula>IF(ISBLANK($F812),FALSE(),IF(#REF!=FALSE(),TRUE(),FALSE()))</formula>
    </cfRule>
  </conditionalFormatting>
  <conditionalFormatting sqref="F827">
    <cfRule type="expression" dxfId="81" priority="308">
      <formula>IF(ISBLANK($F827),FALSE(),IF(#REF!=FALSE(),TRUE(),FALSE()))</formula>
    </cfRule>
  </conditionalFormatting>
  <conditionalFormatting sqref="F830">
    <cfRule type="expression" dxfId="80" priority="309">
      <formula>IF(ISBLANK($F830),FALSE(),IF(#REF!=FALSE(),TRUE(),FALSE()))</formula>
    </cfRule>
  </conditionalFormatting>
  <conditionalFormatting sqref="D818">
    <cfRule type="expression" dxfId="79" priority="310">
      <formula>IF(ISBLANK($D818),FALSE(),IF(#REF!=FALSE(),TRUE(),FALSE()))</formula>
    </cfRule>
  </conditionalFormatting>
  <conditionalFormatting sqref="D817">
    <cfRule type="expression" dxfId="78" priority="311">
      <formula>IF(ISBLANK($D817),FALSE(),IF(#REF!=FALSE(),TRUE(),FALSE()))</formula>
    </cfRule>
  </conditionalFormatting>
  <conditionalFormatting sqref="D820">
    <cfRule type="expression" dxfId="77" priority="312">
      <formula>IF(ISBLANK($D820),FALSE(),IF(#REF!=FALSE(),TRUE(),FALSE()))</formula>
    </cfRule>
  </conditionalFormatting>
  <conditionalFormatting sqref="D819">
    <cfRule type="expression" dxfId="76" priority="313">
      <formula>IF(ISBLANK($D819),FALSE(),IF(#REF!=FALSE(),TRUE(),FALSE()))</formula>
    </cfRule>
  </conditionalFormatting>
  <conditionalFormatting sqref="F819">
    <cfRule type="expression" dxfId="75" priority="314">
      <formula>IF(ISBLANK($F819),FALSE(),IF(#REF!=FALSE(),TRUE(),FALSE()))</formula>
    </cfRule>
  </conditionalFormatting>
  <conditionalFormatting sqref="F833">
    <cfRule type="expression" dxfId="74" priority="315">
      <formula>IF(ISBLANK($F833),FALSE(),IF(#REF!=FALSE(),TRUE(),FALSE()))</formula>
    </cfRule>
  </conditionalFormatting>
  <conditionalFormatting sqref="D840:D852">
    <cfRule type="expression" dxfId="73" priority="316">
      <formula>IF(ISBLANK($D840),FALSE(),IF(#REF!=FALSE(),TRUE(),FALSE()))</formula>
    </cfRule>
  </conditionalFormatting>
  <conditionalFormatting sqref="F840:F852">
    <cfRule type="expression" dxfId="72" priority="317">
      <formula>IF(ISBLANK($F840),FALSE(),IF(#REF!=FALSE(),TRUE(),FALSE()))</formula>
    </cfRule>
  </conditionalFormatting>
  <conditionalFormatting sqref="D869:D930">
    <cfRule type="expression" dxfId="71" priority="318">
      <formula>IF(ISBLANK($D869),FALSE(),IF(#REF!=FALSE(),TRUE(),FALSE()))</formula>
    </cfRule>
  </conditionalFormatting>
  <conditionalFormatting sqref="F869:F930">
    <cfRule type="expression" dxfId="70" priority="319">
      <formula>IF(ISBLANK($F869),FALSE(),IF(#REF!=FALSE(),TRUE(),FALSE()))</formula>
    </cfRule>
  </conditionalFormatting>
  <conditionalFormatting sqref="D853:D930">
    <cfRule type="expression" dxfId="69" priority="320">
      <formula>IF(ISBLANK($D853),FALSE(),IF(#REF!=FALSE(),TRUE(),FALSE()))</formula>
    </cfRule>
  </conditionalFormatting>
  <conditionalFormatting sqref="F853:F856 F858:F930">
    <cfRule type="expression" dxfId="68" priority="321">
      <formula>IF(ISBLANK($F853),FALSE(),IF(#REF!=FALSE(),TRUE(),FALSE()))</formula>
    </cfRule>
  </conditionalFormatting>
  <conditionalFormatting sqref="F858:F861 F863 H858:H867 H876:H886 H869:H874 H891:H897 H899:H901 H905:H927">
    <cfRule type="expression" dxfId="67" priority="322">
      <formula>IF(ISBLANK($F857),FALSE(),IF(E857=FALSE(),TRUE(),FALSE()))</formula>
    </cfRule>
  </conditionalFormatting>
  <conditionalFormatting sqref="F858:F861">
    <cfRule type="expression" dxfId="66" priority="323">
      <formula>IF(ISBLANK($F858),FALSE(),IF(E857=FALSE(),TRUE(),FALSE()))</formula>
    </cfRule>
  </conditionalFormatting>
  <conditionalFormatting sqref="F861">
    <cfRule type="expression" dxfId="65" priority="324">
      <formula>IF(ISBLANK($F861),FALSE(),IF(E860=FALSE(),TRUE(),FALSE()))</formula>
    </cfRule>
  </conditionalFormatting>
  <conditionalFormatting sqref="F857:F867 F869:F930">
    <cfRule type="expression" dxfId="64" priority="325">
      <formula>IF(ISBLANK($D857),FALSE(),IF(#REF!=FALSE(),TRUE(),FALSE()))</formula>
    </cfRule>
  </conditionalFormatting>
  <conditionalFormatting sqref="F862">
    <cfRule type="expression" dxfId="63" priority="326">
      <formula>IF(ISBLANK(#REF!),FALSE(),IF(#REF!=FALSE(),TRUE(),FALSE()))</formula>
    </cfRule>
  </conditionalFormatting>
  <conditionalFormatting sqref="D864">
    <cfRule type="expression" dxfId="62" priority="327">
      <formula>IF(ISBLANK($D864),FALSE(),IF(#REF!=FALSE(),TRUE(),FALSE()))</formula>
    </cfRule>
  </conditionalFormatting>
  <conditionalFormatting sqref="F864">
    <cfRule type="expression" dxfId="61" priority="328">
      <formula>IF(ISBLANK($F864),FALSE(),IF(#REF!=FALSE(),TRUE(),FALSE()))</formula>
    </cfRule>
  </conditionalFormatting>
  <conditionalFormatting sqref="F853:F930">
    <cfRule type="expression" dxfId="60" priority="329">
      <formula>AND(COUNTIF($F$853:$F$930,F853)&gt;1,NOT(ISBLANK(F853)))</formula>
    </cfRule>
  </conditionalFormatting>
  <conditionalFormatting sqref="F857">
    <cfRule type="expression" dxfId="59" priority="330">
      <formula>IF(ISBLANK($F857),FALSE(),IF(#REF!=FALSE(),TRUE(),FALSE()))</formula>
    </cfRule>
  </conditionalFormatting>
  <conditionalFormatting sqref="H887:H889 H875 H898 H903:H904 H929:H930">
    <cfRule type="expression" dxfId="58" priority="331">
      <formula>IF(ISBLANK($F872),FALSE(),IF(G872=FALSE(),TRUE(),FALSE()))</formula>
    </cfRule>
  </conditionalFormatting>
  <conditionalFormatting sqref="H890">
    <cfRule type="expression" dxfId="57" priority="332">
      <formula>IF(ISBLANK($F887),FALSE(),IF(G887=FALSE(),TRUE(),FALSE()))</formula>
    </cfRule>
  </conditionalFormatting>
  <conditionalFormatting sqref="F864:F867 F869:F930">
    <cfRule type="expression" dxfId="56" priority="333">
      <formula>AND(COUNTIF($F$864:$F$867,F864)+COUNTIF($F$869:$F$930,F864)&gt;1,NOT(ISBLANK(F864)))</formula>
    </cfRule>
  </conditionalFormatting>
  <conditionalFormatting sqref="P864:P867 P869:P930">
    <cfRule type="expression" dxfId="55" priority="334">
      <formula>AND(COUNTIF($P$864:$P$867,P864)+COUNTIF($P$869:$P$930,P864)&gt;1,NOT(ISBLANK(P864)))</formula>
    </cfRule>
  </conditionalFormatting>
  <conditionalFormatting sqref="F864:F867 F869:F930">
    <cfRule type="expression" dxfId="54" priority="335">
      <formula>AND(COUNTIF($F$864:$F$867,F864)+COUNTIF($F$869:$F$930,F864)&gt;1,NOT(ISBLANK(F864)))</formula>
    </cfRule>
  </conditionalFormatting>
  <conditionalFormatting sqref="H857 H902 H928">
    <cfRule type="expression" dxfId="53" priority="336">
      <formula>IF(ISBLANK($F855),FALSE(),IF(G855=FALSE(),TRUE(),FALSE()))</formula>
    </cfRule>
  </conditionalFormatting>
  <conditionalFormatting sqref="D931:D936">
    <cfRule type="expression" dxfId="52" priority="337">
      <formula>IF(ISBLANK($D931),FALSE(),IF(#REF!=FALSE(),TRUE(),FALSE()))</formula>
    </cfRule>
  </conditionalFormatting>
  <conditionalFormatting sqref="F931:F936">
    <cfRule type="expression" dxfId="51" priority="338">
      <formula>IF(ISBLANK($F931),FALSE(),IF(#REF!=FALSE(),TRUE(),FALSE()))</formula>
    </cfRule>
  </conditionalFormatting>
  <conditionalFormatting sqref="F936 F932:F934 H932:H936">
    <cfRule type="expression" dxfId="50" priority="339">
      <formula>IF(ISBLANK($F931),FALSE(),IF(E931=FALSE(),TRUE(),FALSE()))</formula>
    </cfRule>
  </conditionalFormatting>
  <conditionalFormatting sqref="F934">
    <cfRule type="expression" dxfId="49" priority="340">
      <formula>IF(ISBLANK($F934),FALSE(),IF(E933=FALSE(),TRUE(),FALSE()))</formula>
    </cfRule>
  </conditionalFormatting>
  <conditionalFormatting sqref="F931:F936">
    <cfRule type="expression" dxfId="48" priority="341">
      <formula>IF(ISBLANK($D931),FALSE(),IF(#REF!=FALSE(),TRUE(),FALSE()))</formula>
    </cfRule>
  </conditionalFormatting>
  <conditionalFormatting sqref="F935">
    <cfRule type="expression" dxfId="47" priority="342">
      <formula>IF(ISBLANK(#REF!),FALSE(),IF(#REF!=FALSE(),TRUE(),FALSE()))</formula>
    </cfRule>
  </conditionalFormatting>
  <conditionalFormatting sqref="F931:F936">
    <cfRule type="expression" dxfId="46" priority="343">
      <formula>AND(COUNTIF($F$931:$F$936,F931)&gt;1,NOT(ISBLANK(F931)))</formula>
    </cfRule>
  </conditionalFormatting>
  <conditionalFormatting sqref="F931:F936 H931:H936">
    <cfRule type="expression" dxfId="45" priority="344">
      <formula>IF(ISBLANK(#REF!),FALSE(),IF(#REF!=FALSE(),TRUE(),FALSE()))</formula>
    </cfRule>
  </conditionalFormatting>
  <conditionalFormatting sqref="F931:F936">
    <cfRule type="expression" dxfId="44" priority="345">
      <formula>IF(ISBLANK($F931),FALSE(),IF(#REF!=FALSE(),TRUE(),FALSE()))</formula>
    </cfRule>
  </conditionalFormatting>
  <conditionalFormatting sqref="H939">
    <cfRule type="expression" dxfId="43" priority="346">
      <formula>IF(ISBLANK($F938),FALSE(),IF(G938=FALSE(),TRUE(),FALSE()))</formula>
    </cfRule>
  </conditionalFormatting>
  <conditionalFormatting sqref="F940:F996">
    <cfRule type="expression" dxfId="42" priority="347">
      <formula>AND(COUNTIF($F$2:$F$58,F940)&gt;1,NOT(ISBLANK(F940)))</formula>
    </cfRule>
  </conditionalFormatting>
  <conditionalFormatting sqref="G940:G996">
    <cfRule type="expression" dxfId="41" priority="348">
      <formula>AND(COUNTIF($G$2:$G$58,G940)&gt;1,NOT(ISBLANK(G940)))</formula>
    </cfRule>
  </conditionalFormatting>
  <conditionalFormatting sqref="D948">
    <cfRule type="expression" dxfId="40" priority="349">
      <formula>IF(ISBLANK($D948),FALSE(),IF(#REF!=FALSE(),TRUE(),FALSE()))</formula>
    </cfRule>
  </conditionalFormatting>
  <conditionalFormatting sqref="D949:D954 D959:D962 D964:D972 D978">
    <cfRule type="expression" dxfId="39" priority="350">
      <formula>IF(ISBLANK($D949),FALSE(),IF(#REF!=FALSE(),TRUE(),FALSE()))</formula>
    </cfRule>
  </conditionalFormatting>
  <conditionalFormatting sqref="D955:D957">
    <cfRule type="expression" dxfId="38" priority="351">
      <formula>IF(ISBLANK($D955),FALSE(),IF(#REF!=FALSE(),TRUE(),FALSE()))</formula>
    </cfRule>
  </conditionalFormatting>
  <conditionalFormatting sqref="D940">
    <cfRule type="expression" dxfId="37" priority="352">
      <formula>IF(ISBLANK($D940),FALSE(),IF(#REF!=FALSE(),TRUE(),FALSE()))</formula>
    </cfRule>
  </conditionalFormatting>
  <conditionalFormatting sqref="D958">
    <cfRule type="expression" dxfId="36" priority="353">
      <formula>IF(ISBLANK($D958),FALSE(),IF(#REF!=FALSE(),TRUE(),FALSE()))</formula>
    </cfRule>
  </conditionalFormatting>
  <conditionalFormatting sqref="D963">
    <cfRule type="expression" dxfId="35" priority="354">
      <formula>IF(ISBLANK($D963),FALSE(),IF(#REF!=FALSE(),TRUE(),FALSE()))</formula>
    </cfRule>
  </conditionalFormatting>
  <conditionalFormatting sqref="D941">
    <cfRule type="expression" dxfId="34" priority="355">
      <formula>IF(ISBLANK($D941),FALSE(),IF(#REF!=FALSE(),TRUE(),FALSE()))</formula>
    </cfRule>
  </conditionalFormatting>
  <conditionalFormatting sqref="D973:D975">
    <cfRule type="expression" dxfId="33" priority="356">
      <formula>IF(ISBLANK($D973),FALSE(),IF(#REF!=FALSE(),TRUE(),FALSE()))</formula>
    </cfRule>
  </conditionalFormatting>
  <conditionalFormatting sqref="D976:D977">
    <cfRule type="expression" dxfId="32" priority="357">
      <formula>IF(ISBLANK($D976),FALSE(),IF(#REF!=FALSE(),TRUE(),FALSE()))</formula>
    </cfRule>
  </conditionalFormatting>
  <conditionalFormatting sqref="D942:D943">
    <cfRule type="expression" dxfId="31" priority="358">
      <formula>IF(ISBLANK($D942),FALSE(),IF(#REF!=FALSE(),TRUE(),FALSE()))</formula>
    </cfRule>
  </conditionalFormatting>
  <conditionalFormatting sqref="D979">
    <cfRule type="expression" dxfId="30" priority="359">
      <formula>IF(ISBLANK($D979),FALSE(),IF(#REF!=FALSE(),TRUE(),FALSE()))</formula>
    </cfRule>
  </conditionalFormatting>
  <conditionalFormatting sqref="D980:D982">
    <cfRule type="expression" dxfId="29" priority="360">
      <formula>IF(ISBLANK($D980),FALSE(),IF(#REF!=FALSE(),TRUE(),FALSE()))</formula>
    </cfRule>
  </conditionalFormatting>
  <conditionalFormatting sqref="D983">
    <cfRule type="expression" dxfId="28" priority="361">
      <formula>IF(ISBLANK($D983),FALSE(),IF(#REF!=FALSE(),TRUE(),FALSE()))</formula>
    </cfRule>
  </conditionalFormatting>
  <conditionalFormatting sqref="D984">
    <cfRule type="expression" dxfId="27" priority="362">
      <formula>IF(ISBLANK($D984),FALSE(),IF(#REF!=FALSE(),TRUE(),FALSE()))</formula>
    </cfRule>
  </conditionalFormatting>
  <conditionalFormatting sqref="D985">
    <cfRule type="expression" dxfId="26" priority="363">
      <formula>IF(ISBLANK($D985),FALSE(),IF(#REF!=FALSE(),TRUE(),FALSE()))</formula>
    </cfRule>
  </conditionalFormatting>
  <conditionalFormatting sqref="D986:D988">
    <cfRule type="expression" dxfId="25" priority="364">
      <formula>IF(ISBLANK($D986),FALSE(),IF(#REF!=FALSE(),TRUE(),FALSE()))</formula>
    </cfRule>
  </conditionalFormatting>
  <conditionalFormatting sqref="D989 D994:D995">
    <cfRule type="expression" dxfId="24" priority="365">
      <formula>IF(ISBLANK($D989),FALSE(),IF(#REF!=FALSE(),TRUE(),FALSE()))</formula>
    </cfRule>
  </conditionalFormatting>
  <conditionalFormatting sqref="D990">
    <cfRule type="expression" dxfId="23" priority="366">
      <formula>IF(ISBLANK($D990),FALSE(),IF(#REF!=FALSE(),TRUE(),FALSE()))</formula>
    </cfRule>
  </conditionalFormatting>
  <conditionalFormatting sqref="D991">
    <cfRule type="expression" dxfId="22" priority="367">
      <formula>IF(ISBLANK($D991),FALSE(),IF(#REF!=FALSE(),TRUE(),FALSE()))</formula>
    </cfRule>
  </conditionalFormatting>
  <conditionalFormatting sqref="D992">
    <cfRule type="expression" dxfId="21" priority="368">
      <formula>IF(ISBLANK($D992),FALSE(),IF(#REF!=FALSE(),TRUE(),FALSE()))</formula>
    </cfRule>
  </conditionalFormatting>
  <conditionalFormatting sqref="D993">
    <cfRule type="expression" dxfId="20" priority="369">
      <formula>IF(ISBLANK($D993),FALSE(),IF(#REF!=FALSE(),TRUE(),FALSE()))</formula>
    </cfRule>
  </conditionalFormatting>
  <conditionalFormatting sqref="D996">
    <cfRule type="expression" dxfId="19" priority="370">
      <formula>IF(ISBLANK($D996),FALSE(),IF(#REF!=FALSE(),TRUE(),FALSE()))</formula>
    </cfRule>
  </conditionalFormatting>
  <conditionalFormatting sqref="D944">
    <cfRule type="expression" dxfId="18" priority="371">
      <formula>IF(ISBLANK($D944),FALSE(),IF(#REF!=FALSE(),TRUE(),FALSE()))</formula>
    </cfRule>
  </conditionalFormatting>
  <conditionalFormatting sqref="D945">
    <cfRule type="expression" dxfId="17" priority="372">
      <formula>IF(ISBLANK($D945),FALSE(),IF(#REF!=FALSE(),TRUE(),FALSE()))</formula>
    </cfRule>
  </conditionalFormatting>
  <conditionalFormatting sqref="D946">
    <cfRule type="expression" dxfId="16" priority="373">
      <formula>IF(ISBLANK($D946),FALSE(),IF(#REF!=FALSE(),TRUE(),FALSE()))</formula>
    </cfRule>
  </conditionalFormatting>
  <conditionalFormatting sqref="D947">
    <cfRule type="expression" dxfId="15" priority="374">
      <formula>IF(ISBLANK($D947),FALSE(),IF(#REF!=FALSE(),TRUE(),FALSE()))</formula>
    </cfRule>
  </conditionalFormatting>
  <conditionalFormatting sqref="F953">
    <cfRule type="expression" dxfId="14" priority="375">
      <formula>IF(ISBLANK($F953),FALSE(),IF(#REF!=FALSE(),TRUE(),FALSE()))</formula>
    </cfRule>
  </conditionalFormatting>
  <conditionalFormatting sqref="F940:F941">
    <cfRule type="expression" dxfId="13" priority="376">
      <formula>IF(ISBLANK($F940),FALSE(),IF(#REF!=FALSE(),TRUE(),FALSE()))</formula>
    </cfRule>
  </conditionalFormatting>
  <conditionalFormatting sqref="F959:F960 F971:F972">
    <cfRule type="expression" dxfId="12" priority="377">
      <formula>IF(ISBLANK($F959),FALSE(),IF(#REF!=FALSE(),TRUE(),FALSE()))</formula>
    </cfRule>
  </conditionalFormatting>
  <conditionalFormatting sqref="F961:F963">
    <cfRule type="expression" dxfId="11" priority="378">
      <formula>IF(ISBLANK($F961),FALSE(),IF(#REF!=FALSE(),TRUE(),FALSE()))</formula>
    </cfRule>
  </conditionalFormatting>
  <conditionalFormatting sqref="F964">
    <cfRule type="expression" dxfId="10" priority="379">
      <formula>IF(ISBLANK($F964),FALSE(),IF(#REF!=FALSE(),TRUE(),FALSE()))</formula>
    </cfRule>
  </conditionalFormatting>
  <conditionalFormatting sqref="F965">
    <cfRule type="expression" dxfId="9" priority="380">
      <formula>IF(ISBLANK($F965),FALSE(),IF(#REF!=FALSE(),TRUE(),FALSE()))</formula>
    </cfRule>
  </conditionalFormatting>
  <conditionalFormatting sqref="F969">
    <cfRule type="expression" dxfId="8" priority="381">
      <formula>IF(ISBLANK($F969),FALSE(),IF(#REF!=FALSE(),TRUE(),FALSE()))</formula>
    </cfRule>
  </conditionalFormatting>
  <conditionalFormatting sqref="F970">
    <cfRule type="expression" dxfId="7" priority="382">
      <formula>IF(ISBLANK($F970),FALSE(),IF(#REF!=FALSE(),TRUE(),FALSE()))</formula>
    </cfRule>
  </conditionalFormatting>
  <conditionalFormatting sqref="F942:F943">
    <cfRule type="expression" dxfId="6" priority="383">
      <formula>IF(ISBLANK($F942),FALSE(),IF(#REF!=FALSE(),TRUE(),FALSE()))</formula>
    </cfRule>
  </conditionalFormatting>
  <conditionalFormatting sqref="F979:F980">
    <cfRule type="expression" dxfId="5" priority="384">
      <formula>IF(ISBLANK($F979),FALSE(),IF(#REF!=FALSE(),TRUE(),FALSE()))</formula>
    </cfRule>
  </conditionalFormatting>
  <conditionalFormatting sqref="F981:F987 F989:F996">
    <cfRule type="expression" dxfId="4" priority="385">
      <formula>IF(ISBLANK($F981),FALSE(),IF(#REF!=FALSE(),TRUE(),FALSE()))</formula>
    </cfRule>
  </conditionalFormatting>
  <conditionalFormatting sqref="F988">
    <cfRule type="expression" dxfId="3" priority="386">
      <formula>IF(ISBLANK($F988),FALSE(),IF(#REF!=FALSE(),TRUE(),FALSE()))</formula>
    </cfRule>
  </conditionalFormatting>
  <conditionalFormatting sqref="F944">
    <cfRule type="expression" dxfId="2" priority="387">
      <formula>IF(ISBLANK($F944),FALSE(),IF(#REF!=FALSE(),TRUE(),FALSE()))</formula>
    </cfRule>
  </conditionalFormatting>
  <conditionalFormatting sqref="F945 F950 F952 F966:F968 F976 F978">
    <cfRule type="expression" dxfId="1" priority="388">
      <formula>IF(ISBLANK($F945),FALSE(),IF(#REF!=FALSE(),TRUE(),FALSE()))</formula>
    </cfRule>
  </conditionalFormatting>
  <conditionalFormatting sqref="F946:F949 F951 F954:F958 F973:F975 F977">
    <cfRule type="expression" dxfId="0" priority="389">
      <formula>IF(ISBLANK($F946),FALSE(),IF(#REF!=FALSE(),TRUE(),FALSE()))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6440-7CB3-4FAF-BDFD-EE6E75785DB2}">
  <dimension ref="A1:F136"/>
  <sheetViews>
    <sheetView showGridLines="0" workbookViewId="0"/>
  </sheetViews>
  <sheetFormatPr defaultColWidth="0" defaultRowHeight="15" zeroHeight="1" x14ac:dyDescent="0.25"/>
  <cols>
    <col min="1" max="1" width="9.140625" customWidth="1"/>
    <col min="2" max="2" width="42.7109375" style="2" bestFit="1" customWidth="1"/>
    <col min="3" max="3" width="11.140625" style="1" bestFit="1" customWidth="1"/>
    <col min="4" max="4" width="9.85546875" style="1" bestFit="1" customWidth="1"/>
    <col min="5" max="5" width="9.140625" style="1" customWidth="1"/>
    <col min="6" max="6" width="9.140625" customWidth="1"/>
    <col min="7" max="16384" width="9.140625" hidden="1"/>
  </cols>
  <sheetData>
    <row r="1" spans="1:5" x14ac:dyDescent="0.25">
      <c r="A1" s="130" t="s">
        <v>11753</v>
      </c>
      <c r="B1" s="139" t="s">
        <v>144</v>
      </c>
      <c r="C1" s="139"/>
      <c r="D1" s="139"/>
      <c r="E1" s="139"/>
    </row>
    <row r="2" spans="1:5" x14ac:dyDescent="0.25"/>
    <row r="3" spans="1:5" x14ac:dyDescent="0.25">
      <c r="B3" s="7" t="s">
        <v>9</v>
      </c>
      <c r="C3" s="7" t="s">
        <v>10</v>
      </c>
      <c r="D3" s="7" t="s">
        <v>11</v>
      </c>
      <c r="E3" s="7" t="s">
        <v>12</v>
      </c>
    </row>
    <row r="4" spans="1:5" x14ac:dyDescent="0.25">
      <c r="B4" s="4" t="s">
        <v>13</v>
      </c>
      <c r="C4" s="5">
        <v>2</v>
      </c>
      <c r="D4" s="5">
        <v>2</v>
      </c>
      <c r="E4" s="5">
        <v>0</v>
      </c>
    </row>
    <row r="5" spans="1:5" x14ac:dyDescent="0.25">
      <c r="B5" s="4" t="s">
        <v>14</v>
      </c>
      <c r="C5" s="5">
        <v>50</v>
      </c>
      <c r="D5" s="5">
        <v>49</v>
      </c>
      <c r="E5" s="5">
        <v>1</v>
      </c>
    </row>
    <row r="6" spans="1:5" x14ac:dyDescent="0.25">
      <c r="B6" s="4" t="s">
        <v>15</v>
      </c>
      <c r="C6" s="5">
        <v>3</v>
      </c>
      <c r="D6" s="5">
        <v>3</v>
      </c>
      <c r="E6" s="5">
        <v>0</v>
      </c>
    </row>
    <row r="7" spans="1:5" x14ac:dyDescent="0.25">
      <c r="B7" s="4" t="s">
        <v>16</v>
      </c>
      <c r="C7" s="5">
        <v>53</v>
      </c>
      <c r="D7" s="5">
        <v>49</v>
      </c>
      <c r="E7" s="5">
        <v>4</v>
      </c>
    </row>
    <row r="8" spans="1:5" x14ac:dyDescent="0.25">
      <c r="B8" s="4" t="s">
        <v>17</v>
      </c>
      <c r="C8" s="5">
        <v>1</v>
      </c>
      <c r="D8" s="5">
        <v>1</v>
      </c>
      <c r="E8" s="5">
        <v>0</v>
      </c>
    </row>
    <row r="9" spans="1:5" x14ac:dyDescent="0.25">
      <c r="B9" s="4" t="s">
        <v>18</v>
      </c>
      <c r="C9" s="5">
        <v>8</v>
      </c>
      <c r="D9" s="5">
        <v>8</v>
      </c>
      <c r="E9" s="5">
        <v>0</v>
      </c>
    </row>
    <row r="10" spans="1:5" x14ac:dyDescent="0.25">
      <c r="B10" s="4" t="s">
        <v>19</v>
      </c>
      <c r="C10" s="5">
        <v>2</v>
      </c>
      <c r="D10" s="5">
        <v>2</v>
      </c>
      <c r="E10" s="5">
        <v>0</v>
      </c>
    </row>
    <row r="11" spans="1:5" x14ac:dyDescent="0.25">
      <c r="B11" s="4" t="s">
        <v>20</v>
      </c>
      <c r="C11" s="5">
        <v>1</v>
      </c>
      <c r="D11" s="5">
        <v>1</v>
      </c>
      <c r="E11" s="5">
        <v>0</v>
      </c>
    </row>
    <row r="12" spans="1:5" x14ac:dyDescent="0.25">
      <c r="B12" s="4" t="s">
        <v>21</v>
      </c>
      <c r="C12" s="5">
        <v>25</v>
      </c>
      <c r="D12" s="5">
        <v>22</v>
      </c>
      <c r="E12" s="5">
        <v>3</v>
      </c>
    </row>
    <row r="13" spans="1:5" x14ac:dyDescent="0.25">
      <c r="B13" s="4" t="s">
        <v>22</v>
      </c>
      <c r="C13" s="5">
        <v>581</v>
      </c>
      <c r="D13" s="5">
        <v>576</v>
      </c>
      <c r="E13" s="5">
        <v>5</v>
      </c>
    </row>
    <row r="14" spans="1:5" x14ac:dyDescent="0.25">
      <c r="B14" s="4" t="s">
        <v>23</v>
      </c>
      <c r="C14" s="5">
        <v>40</v>
      </c>
      <c r="D14" s="5">
        <v>40</v>
      </c>
      <c r="E14" s="5">
        <v>0</v>
      </c>
    </row>
    <row r="15" spans="1:5" x14ac:dyDescent="0.25">
      <c r="B15" s="4" t="s">
        <v>24</v>
      </c>
      <c r="C15" s="5">
        <v>1</v>
      </c>
      <c r="D15" s="5">
        <v>1</v>
      </c>
      <c r="E15" s="5">
        <v>0</v>
      </c>
    </row>
    <row r="16" spans="1:5" x14ac:dyDescent="0.25">
      <c r="B16" s="4" t="s">
        <v>25</v>
      </c>
      <c r="C16" s="5">
        <v>4</v>
      </c>
      <c r="D16" s="5">
        <v>4</v>
      </c>
      <c r="E16" s="5">
        <v>0</v>
      </c>
    </row>
    <row r="17" spans="2:5" x14ac:dyDescent="0.25">
      <c r="B17" s="4" t="s">
        <v>26</v>
      </c>
      <c r="C17" s="5">
        <v>1</v>
      </c>
      <c r="D17" s="5">
        <v>1</v>
      </c>
      <c r="E17" s="5">
        <v>0</v>
      </c>
    </row>
    <row r="18" spans="2:5" x14ac:dyDescent="0.25">
      <c r="B18" s="4" t="s">
        <v>27</v>
      </c>
      <c r="C18" s="5">
        <v>180</v>
      </c>
      <c r="D18" s="5">
        <v>146</v>
      </c>
      <c r="E18" s="5">
        <v>34</v>
      </c>
    </row>
    <row r="19" spans="2:5" x14ac:dyDescent="0.25">
      <c r="B19" s="4" t="s">
        <v>28</v>
      </c>
      <c r="C19" s="5">
        <v>16</v>
      </c>
      <c r="D19" s="5">
        <v>16</v>
      </c>
      <c r="E19" s="5">
        <v>0</v>
      </c>
    </row>
    <row r="20" spans="2:5" x14ac:dyDescent="0.25">
      <c r="B20" s="4" t="s">
        <v>29</v>
      </c>
      <c r="C20" s="5">
        <v>7</v>
      </c>
      <c r="D20" s="5">
        <v>7</v>
      </c>
      <c r="E20" s="5">
        <v>0</v>
      </c>
    </row>
    <row r="21" spans="2:5" x14ac:dyDescent="0.25">
      <c r="B21" s="4" t="s">
        <v>30</v>
      </c>
      <c r="C21" s="5">
        <v>10</v>
      </c>
      <c r="D21" s="5">
        <v>10</v>
      </c>
      <c r="E21" s="5">
        <v>0</v>
      </c>
    </row>
    <row r="22" spans="2:5" x14ac:dyDescent="0.25">
      <c r="B22" s="4" t="s">
        <v>31</v>
      </c>
      <c r="C22" s="5">
        <v>350</v>
      </c>
      <c r="D22" s="5">
        <v>297</v>
      </c>
      <c r="E22" s="5">
        <v>53</v>
      </c>
    </row>
    <row r="23" spans="2:5" x14ac:dyDescent="0.25">
      <c r="B23" s="4" t="s">
        <v>32</v>
      </c>
      <c r="C23" s="5">
        <v>2</v>
      </c>
      <c r="D23" s="5">
        <v>2</v>
      </c>
      <c r="E23" s="5">
        <v>0</v>
      </c>
    </row>
    <row r="24" spans="2:5" x14ac:dyDescent="0.25">
      <c r="B24" s="4" t="s">
        <v>33</v>
      </c>
      <c r="C24" s="5">
        <v>1</v>
      </c>
      <c r="D24" s="5">
        <v>1</v>
      </c>
      <c r="E24" s="5">
        <v>0</v>
      </c>
    </row>
    <row r="25" spans="2:5" x14ac:dyDescent="0.25">
      <c r="B25" s="4" t="s">
        <v>34</v>
      </c>
      <c r="C25" s="5">
        <v>9</v>
      </c>
      <c r="D25" s="5">
        <v>9</v>
      </c>
      <c r="E25" s="5">
        <v>0</v>
      </c>
    </row>
    <row r="26" spans="2:5" x14ac:dyDescent="0.25">
      <c r="B26" s="4" t="s">
        <v>35</v>
      </c>
      <c r="C26" s="5">
        <v>1</v>
      </c>
      <c r="D26" s="5">
        <v>1</v>
      </c>
      <c r="E26" s="5">
        <v>0</v>
      </c>
    </row>
    <row r="27" spans="2:5" x14ac:dyDescent="0.25">
      <c r="B27" s="4" t="s">
        <v>36</v>
      </c>
      <c r="C27" s="5">
        <v>3</v>
      </c>
      <c r="D27" s="5">
        <v>3</v>
      </c>
      <c r="E27" s="5">
        <v>0</v>
      </c>
    </row>
    <row r="28" spans="2:5" x14ac:dyDescent="0.25">
      <c r="B28" s="4" t="s">
        <v>37</v>
      </c>
      <c r="C28" s="5">
        <v>22</v>
      </c>
      <c r="D28" s="5">
        <v>22</v>
      </c>
      <c r="E28" s="5">
        <v>0</v>
      </c>
    </row>
    <row r="29" spans="2:5" x14ac:dyDescent="0.25">
      <c r="B29" s="4" t="s">
        <v>38</v>
      </c>
      <c r="C29" s="5">
        <v>5</v>
      </c>
      <c r="D29" s="5">
        <v>5</v>
      </c>
      <c r="E29" s="5">
        <v>0</v>
      </c>
    </row>
    <row r="30" spans="2:5" x14ac:dyDescent="0.25">
      <c r="B30" s="4" t="s">
        <v>39</v>
      </c>
      <c r="C30" s="5">
        <v>5</v>
      </c>
      <c r="D30" s="5">
        <v>5</v>
      </c>
      <c r="E30" s="5">
        <v>0</v>
      </c>
    </row>
    <row r="31" spans="2:5" x14ac:dyDescent="0.25">
      <c r="B31" s="4" t="s">
        <v>40</v>
      </c>
      <c r="C31" s="5">
        <v>2</v>
      </c>
      <c r="D31" s="5">
        <v>2</v>
      </c>
      <c r="E31" s="5">
        <v>0</v>
      </c>
    </row>
    <row r="32" spans="2:5" x14ac:dyDescent="0.25">
      <c r="B32" s="4" t="s">
        <v>41</v>
      </c>
      <c r="C32" s="5">
        <v>1</v>
      </c>
      <c r="D32" s="5">
        <v>1</v>
      </c>
      <c r="E32" s="5">
        <v>0</v>
      </c>
    </row>
    <row r="33" spans="2:5" x14ac:dyDescent="0.25">
      <c r="B33" s="4" t="s">
        <v>42</v>
      </c>
      <c r="C33" s="5">
        <v>9</v>
      </c>
      <c r="D33" s="5">
        <v>9</v>
      </c>
      <c r="E33" s="5">
        <v>0</v>
      </c>
    </row>
    <row r="34" spans="2:5" x14ac:dyDescent="0.25">
      <c r="B34" s="4" t="s">
        <v>43</v>
      </c>
      <c r="C34" s="5">
        <v>1</v>
      </c>
      <c r="D34" s="5">
        <v>1</v>
      </c>
      <c r="E34" s="5">
        <v>0</v>
      </c>
    </row>
    <row r="35" spans="2:5" x14ac:dyDescent="0.25">
      <c r="B35" s="4" t="s">
        <v>44</v>
      </c>
      <c r="C35" s="5">
        <v>1</v>
      </c>
      <c r="D35" s="5">
        <v>1</v>
      </c>
      <c r="E35" s="5">
        <v>0</v>
      </c>
    </row>
    <row r="36" spans="2:5" x14ac:dyDescent="0.25">
      <c r="B36" s="4" t="s">
        <v>45</v>
      </c>
      <c r="C36" s="5">
        <v>5</v>
      </c>
      <c r="D36" s="5">
        <v>5</v>
      </c>
      <c r="E36" s="5">
        <v>0</v>
      </c>
    </row>
    <row r="37" spans="2:5" x14ac:dyDescent="0.25">
      <c r="B37" s="4" t="s">
        <v>46</v>
      </c>
      <c r="C37" s="5">
        <v>1</v>
      </c>
      <c r="D37" s="5">
        <v>1</v>
      </c>
      <c r="E37" s="5">
        <v>0</v>
      </c>
    </row>
    <row r="38" spans="2:5" x14ac:dyDescent="0.25">
      <c r="B38" s="4" t="s">
        <v>47</v>
      </c>
      <c r="C38" s="5">
        <v>4</v>
      </c>
      <c r="D38" s="5">
        <v>4</v>
      </c>
      <c r="E38" s="5">
        <v>0</v>
      </c>
    </row>
    <row r="39" spans="2:5" x14ac:dyDescent="0.25">
      <c r="B39" s="4" t="s">
        <v>48</v>
      </c>
      <c r="C39" s="5">
        <v>1</v>
      </c>
      <c r="D39" s="5">
        <v>1</v>
      </c>
      <c r="E39" s="5">
        <v>0</v>
      </c>
    </row>
    <row r="40" spans="2:5" x14ac:dyDescent="0.25">
      <c r="B40" s="4" t="s">
        <v>49</v>
      </c>
      <c r="C40" s="5">
        <v>2</v>
      </c>
      <c r="D40" s="5">
        <v>2</v>
      </c>
      <c r="E40" s="5">
        <v>0</v>
      </c>
    </row>
    <row r="41" spans="2:5" x14ac:dyDescent="0.25">
      <c r="B41" s="4" t="s">
        <v>50</v>
      </c>
      <c r="C41" s="5">
        <v>1</v>
      </c>
      <c r="D41" s="5">
        <v>1</v>
      </c>
      <c r="E41" s="5">
        <v>0</v>
      </c>
    </row>
    <row r="42" spans="2:5" x14ac:dyDescent="0.25">
      <c r="B42" s="4" t="s">
        <v>51</v>
      </c>
      <c r="C42" s="5">
        <v>1</v>
      </c>
      <c r="D42" s="5">
        <v>1</v>
      </c>
      <c r="E42" s="5">
        <v>0</v>
      </c>
    </row>
    <row r="43" spans="2:5" x14ac:dyDescent="0.25">
      <c r="B43" s="4" t="s">
        <v>52</v>
      </c>
      <c r="C43" s="5">
        <v>1</v>
      </c>
      <c r="D43" s="5">
        <v>1</v>
      </c>
      <c r="E43" s="5">
        <v>0</v>
      </c>
    </row>
    <row r="44" spans="2:5" x14ac:dyDescent="0.25">
      <c r="B44" s="4" t="s">
        <v>53</v>
      </c>
      <c r="C44" s="5">
        <v>1</v>
      </c>
      <c r="D44" s="5">
        <v>1</v>
      </c>
      <c r="E44" s="5">
        <v>0</v>
      </c>
    </row>
    <row r="45" spans="2:5" x14ac:dyDescent="0.25">
      <c r="B45" s="4" t="s">
        <v>54</v>
      </c>
      <c r="C45" s="5">
        <v>16</v>
      </c>
      <c r="D45" s="5">
        <v>16</v>
      </c>
      <c r="E45" s="5">
        <v>0</v>
      </c>
    </row>
    <row r="46" spans="2:5" x14ac:dyDescent="0.25">
      <c r="B46" s="4" t="s">
        <v>55</v>
      </c>
      <c r="C46" s="5">
        <v>1</v>
      </c>
      <c r="D46" s="5">
        <v>1</v>
      </c>
      <c r="E46" s="5">
        <v>0</v>
      </c>
    </row>
    <row r="47" spans="2:5" x14ac:dyDescent="0.25">
      <c r="B47" s="4" t="s">
        <v>56</v>
      </c>
      <c r="C47" s="5">
        <v>1</v>
      </c>
      <c r="D47" s="5">
        <v>1</v>
      </c>
      <c r="E47" s="5">
        <v>0</v>
      </c>
    </row>
    <row r="48" spans="2:5" x14ac:dyDescent="0.25">
      <c r="B48" s="4" t="s">
        <v>57</v>
      </c>
      <c r="C48" s="5">
        <v>3</v>
      </c>
      <c r="D48" s="5">
        <v>3</v>
      </c>
      <c r="E48" s="5">
        <v>0</v>
      </c>
    </row>
    <row r="49" spans="2:5" x14ac:dyDescent="0.25">
      <c r="B49" s="4" t="s">
        <v>58</v>
      </c>
      <c r="C49" s="5">
        <v>131</v>
      </c>
      <c r="D49" s="5">
        <v>131</v>
      </c>
      <c r="E49" s="5">
        <v>0</v>
      </c>
    </row>
    <row r="50" spans="2:5" x14ac:dyDescent="0.25">
      <c r="B50" s="4" t="s">
        <v>59</v>
      </c>
      <c r="C50" s="5">
        <v>4</v>
      </c>
      <c r="D50" s="5">
        <v>4</v>
      </c>
      <c r="E50" s="5">
        <v>0</v>
      </c>
    </row>
    <row r="51" spans="2:5" x14ac:dyDescent="0.25">
      <c r="B51" s="4" t="s">
        <v>60</v>
      </c>
      <c r="C51" s="5">
        <v>4</v>
      </c>
      <c r="D51" s="5">
        <v>4</v>
      </c>
      <c r="E51" s="5">
        <v>0</v>
      </c>
    </row>
    <row r="52" spans="2:5" x14ac:dyDescent="0.25">
      <c r="B52" s="4" t="s">
        <v>61</v>
      </c>
      <c r="C52" s="5">
        <v>34</v>
      </c>
      <c r="D52" s="5">
        <v>33</v>
      </c>
      <c r="E52" s="5">
        <v>1</v>
      </c>
    </row>
    <row r="53" spans="2:5" x14ac:dyDescent="0.25">
      <c r="B53" s="4" t="s">
        <v>62</v>
      </c>
      <c r="C53" s="5">
        <v>7</v>
      </c>
      <c r="D53" s="5">
        <v>7</v>
      </c>
      <c r="E53" s="5">
        <v>0</v>
      </c>
    </row>
    <row r="54" spans="2:5" x14ac:dyDescent="0.25">
      <c r="B54" s="4" t="s">
        <v>63</v>
      </c>
      <c r="C54" s="5">
        <v>11</v>
      </c>
      <c r="D54" s="5">
        <v>10</v>
      </c>
      <c r="E54" s="5">
        <v>1</v>
      </c>
    </row>
    <row r="55" spans="2:5" x14ac:dyDescent="0.25">
      <c r="B55" s="4" t="s">
        <v>64</v>
      </c>
      <c r="C55" s="5">
        <v>8</v>
      </c>
      <c r="D55" s="5">
        <v>8</v>
      </c>
      <c r="E55" s="5">
        <v>0</v>
      </c>
    </row>
    <row r="56" spans="2:5" x14ac:dyDescent="0.25">
      <c r="B56" s="4" t="s">
        <v>65</v>
      </c>
      <c r="C56" s="5">
        <v>1</v>
      </c>
      <c r="D56" s="5">
        <v>1</v>
      </c>
      <c r="E56" s="5">
        <v>0</v>
      </c>
    </row>
    <row r="57" spans="2:5" x14ac:dyDescent="0.25">
      <c r="B57" s="4" t="s">
        <v>66</v>
      </c>
      <c r="C57" s="5">
        <v>2</v>
      </c>
      <c r="D57" s="5">
        <v>2</v>
      </c>
      <c r="E57" s="5">
        <v>0</v>
      </c>
    </row>
    <row r="58" spans="2:5" x14ac:dyDescent="0.25">
      <c r="B58" s="4" t="s">
        <v>67</v>
      </c>
      <c r="C58" s="5">
        <v>11</v>
      </c>
      <c r="D58" s="5">
        <v>11</v>
      </c>
      <c r="E58" s="5">
        <v>0</v>
      </c>
    </row>
    <row r="59" spans="2:5" x14ac:dyDescent="0.25">
      <c r="B59" s="4" t="s">
        <v>68</v>
      </c>
      <c r="C59" s="5">
        <v>2</v>
      </c>
      <c r="D59" s="5">
        <v>2</v>
      </c>
      <c r="E59" s="5">
        <v>0</v>
      </c>
    </row>
    <row r="60" spans="2:5" x14ac:dyDescent="0.25">
      <c r="B60" s="4" t="s">
        <v>69</v>
      </c>
      <c r="C60" s="5">
        <v>1</v>
      </c>
      <c r="D60" s="5">
        <v>1</v>
      </c>
      <c r="E60" s="5">
        <v>0</v>
      </c>
    </row>
    <row r="61" spans="2:5" x14ac:dyDescent="0.25">
      <c r="B61" s="4" t="s">
        <v>70</v>
      </c>
      <c r="C61" s="5">
        <v>1</v>
      </c>
      <c r="D61" s="5">
        <v>1</v>
      </c>
      <c r="E61" s="5">
        <v>0</v>
      </c>
    </row>
    <row r="62" spans="2:5" x14ac:dyDescent="0.25">
      <c r="B62" s="4" t="s">
        <v>71</v>
      </c>
      <c r="C62" s="5">
        <v>1</v>
      </c>
      <c r="D62" s="5">
        <v>1</v>
      </c>
      <c r="E62" s="5">
        <v>0</v>
      </c>
    </row>
    <row r="63" spans="2:5" x14ac:dyDescent="0.25">
      <c r="B63" s="4" t="s">
        <v>72</v>
      </c>
      <c r="C63" s="5">
        <v>3</v>
      </c>
      <c r="D63" s="5">
        <v>3</v>
      </c>
      <c r="E63" s="5">
        <v>0</v>
      </c>
    </row>
    <row r="64" spans="2:5" x14ac:dyDescent="0.25">
      <c r="B64" s="4" t="s">
        <v>73</v>
      </c>
      <c r="C64" s="5">
        <v>8</v>
      </c>
      <c r="D64" s="5">
        <v>8</v>
      </c>
      <c r="E64" s="5">
        <v>0</v>
      </c>
    </row>
    <row r="65" spans="2:5" x14ac:dyDescent="0.25">
      <c r="B65" s="4" t="s">
        <v>74</v>
      </c>
      <c r="C65" s="5">
        <v>5</v>
      </c>
      <c r="D65" s="5">
        <v>5</v>
      </c>
      <c r="E65" s="5">
        <v>0</v>
      </c>
    </row>
    <row r="66" spans="2:5" x14ac:dyDescent="0.25">
      <c r="B66" s="4" t="s">
        <v>75</v>
      </c>
      <c r="C66" s="5">
        <v>2</v>
      </c>
      <c r="D66" s="5">
        <v>2</v>
      </c>
      <c r="E66" s="5">
        <v>0</v>
      </c>
    </row>
    <row r="67" spans="2:5" x14ac:dyDescent="0.25">
      <c r="B67" s="4" t="s">
        <v>76</v>
      </c>
      <c r="C67" s="5">
        <v>5</v>
      </c>
      <c r="D67" s="5">
        <v>5</v>
      </c>
      <c r="E67" s="5">
        <v>0</v>
      </c>
    </row>
    <row r="68" spans="2:5" x14ac:dyDescent="0.25">
      <c r="B68" s="4" t="s">
        <v>77</v>
      </c>
      <c r="C68" s="5">
        <v>5</v>
      </c>
      <c r="D68" s="5">
        <v>4</v>
      </c>
      <c r="E68" s="5">
        <v>1</v>
      </c>
    </row>
    <row r="69" spans="2:5" x14ac:dyDescent="0.25">
      <c r="B69" s="4" t="s">
        <v>78</v>
      </c>
      <c r="C69" s="5">
        <v>233</v>
      </c>
      <c r="D69" s="5">
        <v>224</v>
      </c>
      <c r="E69" s="5">
        <v>9</v>
      </c>
    </row>
    <row r="70" spans="2:5" x14ac:dyDescent="0.25">
      <c r="B70" s="4" t="s">
        <v>79</v>
      </c>
      <c r="C70" s="5">
        <v>1</v>
      </c>
      <c r="D70" s="5">
        <v>1</v>
      </c>
      <c r="E70" s="5">
        <v>0</v>
      </c>
    </row>
    <row r="71" spans="2:5" x14ac:dyDescent="0.25">
      <c r="B71" s="4" t="s">
        <v>80</v>
      </c>
      <c r="C71" s="5">
        <v>7</v>
      </c>
      <c r="D71" s="5">
        <v>7</v>
      </c>
      <c r="E71" s="5">
        <v>0</v>
      </c>
    </row>
    <row r="72" spans="2:5" x14ac:dyDescent="0.25">
      <c r="B72" s="4" t="s">
        <v>81</v>
      </c>
      <c r="C72" s="5">
        <v>2</v>
      </c>
      <c r="D72" s="5">
        <v>2</v>
      </c>
      <c r="E72" s="5">
        <v>0</v>
      </c>
    </row>
    <row r="73" spans="2:5" x14ac:dyDescent="0.25">
      <c r="B73" s="4" t="s">
        <v>82</v>
      </c>
      <c r="C73" s="5">
        <v>2</v>
      </c>
      <c r="D73" s="5">
        <v>2</v>
      </c>
      <c r="E73" s="5">
        <v>0</v>
      </c>
    </row>
    <row r="74" spans="2:5" x14ac:dyDescent="0.25">
      <c r="B74" s="4" t="s">
        <v>83</v>
      </c>
      <c r="C74" s="5">
        <v>24</v>
      </c>
      <c r="D74" s="5">
        <v>24</v>
      </c>
      <c r="E74" s="5">
        <v>0</v>
      </c>
    </row>
    <row r="75" spans="2:5" x14ac:dyDescent="0.25">
      <c r="B75" s="4" t="s">
        <v>84</v>
      </c>
      <c r="C75" s="5">
        <v>13</v>
      </c>
      <c r="D75" s="5">
        <v>12</v>
      </c>
      <c r="E75" s="5">
        <v>1</v>
      </c>
    </row>
    <row r="76" spans="2:5" x14ac:dyDescent="0.25">
      <c r="B76" s="4" t="s">
        <v>85</v>
      </c>
      <c r="C76" s="5">
        <v>3</v>
      </c>
      <c r="D76" s="5">
        <v>3</v>
      </c>
      <c r="E76" s="5">
        <v>0</v>
      </c>
    </row>
    <row r="77" spans="2:5" x14ac:dyDescent="0.25">
      <c r="B77" s="4" t="s">
        <v>86</v>
      </c>
      <c r="C77" s="5">
        <v>3</v>
      </c>
      <c r="D77" s="5">
        <v>2</v>
      </c>
      <c r="E77" s="5">
        <v>1</v>
      </c>
    </row>
    <row r="78" spans="2:5" x14ac:dyDescent="0.25">
      <c r="B78" s="4" t="s">
        <v>87</v>
      </c>
      <c r="C78" s="5">
        <v>13</v>
      </c>
      <c r="D78" s="5">
        <v>12</v>
      </c>
      <c r="E78" s="5">
        <v>1</v>
      </c>
    </row>
    <row r="79" spans="2:5" x14ac:dyDescent="0.25">
      <c r="B79" s="4" t="s">
        <v>88</v>
      </c>
      <c r="C79" s="5">
        <v>9</v>
      </c>
      <c r="D79" s="5">
        <v>9</v>
      </c>
      <c r="E79" s="5">
        <v>0</v>
      </c>
    </row>
    <row r="80" spans="2:5" x14ac:dyDescent="0.25">
      <c r="B80" s="4" t="s">
        <v>89</v>
      </c>
      <c r="C80" s="5">
        <v>3</v>
      </c>
      <c r="D80" s="5">
        <v>2</v>
      </c>
      <c r="E80" s="5">
        <v>1</v>
      </c>
    </row>
    <row r="81" spans="2:5" x14ac:dyDescent="0.25">
      <c r="B81" s="4" t="s">
        <v>90</v>
      </c>
      <c r="C81" s="5">
        <v>4</v>
      </c>
      <c r="D81" s="5">
        <v>3</v>
      </c>
      <c r="E81" s="5">
        <v>1</v>
      </c>
    </row>
    <row r="82" spans="2:5" x14ac:dyDescent="0.25">
      <c r="B82" s="4" t="s">
        <v>91</v>
      </c>
      <c r="C82" s="5">
        <v>12</v>
      </c>
      <c r="D82" s="5">
        <v>11</v>
      </c>
      <c r="E82" s="5">
        <v>1</v>
      </c>
    </row>
    <row r="83" spans="2:5" x14ac:dyDescent="0.25">
      <c r="B83" s="4" t="s">
        <v>92</v>
      </c>
      <c r="C83" s="5">
        <v>5</v>
      </c>
      <c r="D83" s="5">
        <v>5</v>
      </c>
      <c r="E83" s="5">
        <v>0</v>
      </c>
    </row>
    <row r="84" spans="2:5" x14ac:dyDescent="0.25">
      <c r="B84" s="4" t="s">
        <v>93</v>
      </c>
      <c r="C84" s="5">
        <v>6</v>
      </c>
      <c r="D84" s="5">
        <v>6</v>
      </c>
      <c r="E84" s="5">
        <v>0</v>
      </c>
    </row>
    <row r="85" spans="2:5" x14ac:dyDescent="0.25">
      <c r="B85" s="4" t="s">
        <v>94</v>
      </c>
      <c r="C85" s="5">
        <v>5</v>
      </c>
      <c r="D85" s="5">
        <v>5</v>
      </c>
      <c r="E85" s="5">
        <v>0</v>
      </c>
    </row>
    <row r="86" spans="2:5" x14ac:dyDescent="0.25">
      <c r="B86" s="4" t="s">
        <v>95</v>
      </c>
      <c r="C86" s="5">
        <v>1</v>
      </c>
      <c r="D86" s="5">
        <v>0</v>
      </c>
      <c r="E86" s="5">
        <v>1</v>
      </c>
    </row>
    <row r="87" spans="2:5" x14ac:dyDescent="0.25">
      <c r="B87" s="4" t="s">
        <v>96</v>
      </c>
      <c r="C87" s="5">
        <v>36</v>
      </c>
      <c r="D87" s="5">
        <v>34</v>
      </c>
      <c r="E87" s="5">
        <v>2</v>
      </c>
    </row>
    <row r="88" spans="2:5" x14ac:dyDescent="0.25">
      <c r="B88" s="4" t="s">
        <v>97</v>
      </c>
      <c r="C88" s="5">
        <v>1</v>
      </c>
      <c r="D88" s="5">
        <v>1</v>
      </c>
      <c r="E88" s="5">
        <v>0</v>
      </c>
    </row>
    <row r="89" spans="2:5" x14ac:dyDescent="0.25">
      <c r="B89" s="4" t="s">
        <v>98</v>
      </c>
      <c r="C89" s="5">
        <v>1</v>
      </c>
      <c r="D89" s="5">
        <v>0</v>
      </c>
      <c r="E89" s="5">
        <v>1</v>
      </c>
    </row>
    <row r="90" spans="2:5" x14ac:dyDescent="0.25">
      <c r="B90" s="4" t="s">
        <v>99</v>
      </c>
      <c r="C90" s="5">
        <v>2</v>
      </c>
      <c r="D90" s="5">
        <v>2</v>
      </c>
      <c r="E90" s="5">
        <v>0</v>
      </c>
    </row>
    <row r="91" spans="2:5" x14ac:dyDescent="0.25">
      <c r="B91" s="4" t="s">
        <v>100</v>
      </c>
      <c r="C91" s="5">
        <v>1</v>
      </c>
      <c r="D91" s="5">
        <v>1</v>
      </c>
      <c r="E91" s="5">
        <v>0</v>
      </c>
    </row>
    <row r="92" spans="2:5" x14ac:dyDescent="0.25">
      <c r="B92" s="4" t="s">
        <v>101</v>
      </c>
      <c r="C92" s="5">
        <v>10</v>
      </c>
      <c r="D92" s="5">
        <v>10</v>
      </c>
      <c r="E92" s="5">
        <v>0</v>
      </c>
    </row>
    <row r="93" spans="2:5" x14ac:dyDescent="0.25">
      <c r="B93" s="4" t="s">
        <v>102</v>
      </c>
      <c r="C93" s="5">
        <v>29</v>
      </c>
      <c r="D93" s="5">
        <v>29</v>
      </c>
      <c r="E93" s="5">
        <v>0</v>
      </c>
    </row>
    <row r="94" spans="2:5" x14ac:dyDescent="0.25">
      <c r="B94" s="4" t="s">
        <v>103</v>
      </c>
      <c r="C94" s="5">
        <v>5</v>
      </c>
      <c r="D94" s="5">
        <v>5</v>
      </c>
      <c r="E94" s="5">
        <v>0</v>
      </c>
    </row>
    <row r="95" spans="2:5" x14ac:dyDescent="0.25">
      <c r="B95" s="4" t="s">
        <v>104</v>
      </c>
      <c r="C95" s="5">
        <v>46</v>
      </c>
      <c r="D95" s="5">
        <v>45</v>
      </c>
      <c r="E95" s="5">
        <v>1</v>
      </c>
    </row>
    <row r="96" spans="2:5" x14ac:dyDescent="0.25">
      <c r="B96" s="4" t="s">
        <v>105</v>
      </c>
      <c r="C96" s="5">
        <v>1</v>
      </c>
      <c r="D96" s="5">
        <v>1</v>
      </c>
      <c r="E96" s="5">
        <v>0</v>
      </c>
    </row>
    <row r="97" spans="2:5" x14ac:dyDescent="0.25">
      <c r="B97" s="4" t="s">
        <v>106</v>
      </c>
      <c r="C97" s="5">
        <v>2</v>
      </c>
      <c r="D97" s="5">
        <v>2</v>
      </c>
      <c r="E97" s="5">
        <v>0</v>
      </c>
    </row>
    <row r="98" spans="2:5" x14ac:dyDescent="0.25">
      <c r="B98" s="4" t="s">
        <v>107</v>
      </c>
      <c r="C98" s="5">
        <v>2</v>
      </c>
      <c r="D98" s="5">
        <v>2</v>
      </c>
      <c r="E98" s="5">
        <v>0</v>
      </c>
    </row>
    <row r="99" spans="2:5" x14ac:dyDescent="0.25">
      <c r="B99" s="4" t="s">
        <v>108</v>
      </c>
      <c r="C99" s="5">
        <v>5</v>
      </c>
      <c r="D99" s="5">
        <v>5</v>
      </c>
      <c r="E99" s="5">
        <v>0</v>
      </c>
    </row>
    <row r="100" spans="2:5" x14ac:dyDescent="0.25">
      <c r="B100" s="4" t="s">
        <v>109</v>
      </c>
      <c r="C100" s="5">
        <v>269</v>
      </c>
      <c r="D100" s="5">
        <v>264</v>
      </c>
      <c r="E100" s="5">
        <v>5</v>
      </c>
    </row>
    <row r="101" spans="2:5" x14ac:dyDescent="0.25">
      <c r="B101" s="4" t="s">
        <v>110</v>
      </c>
      <c r="C101" s="5">
        <v>7</v>
      </c>
      <c r="D101" s="5">
        <v>7</v>
      </c>
      <c r="E101" s="5">
        <v>0</v>
      </c>
    </row>
    <row r="102" spans="2:5" x14ac:dyDescent="0.25">
      <c r="B102" s="4" t="s">
        <v>111</v>
      </c>
      <c r="C102" s="5">
        <v>1</v>
      </c>
      <c r="D102" s="5">
        <v>0</v>
      </c>
      <c r="E102" s="5">
        <v>1</v>
      </c>
    </row>
    <row r="103" spans="2:5" x14ac:dyDescent="0.25">
      <c r="B103" s="4" t="s">
        <v>112</v>
      </c>
      <c r="C103" s="5">
        <v>5</v>
      </c>
      <c r="D103" s="5">
        <v>5</v>
      </c>
      <c r="E103" s="5">
        <v>0</v>
      </c>
    </row>
    <row r="104" spans="2:5" x14ac:dyDescent="0.25">
      <c r="B104" s="4" t="s">
        <v>113</v>
      </c>
      <c r="C104" s="5">
        <v>2</v>
      </c>
      <c r="D104" s="5">
        <v>2</v>
      </c>
      <c r="E104" s="5">
        <v>0</v>
      </c>
    </row>
    <row r="105" spans="2:5" x14ac:dyDescent="0.25">
      <c r="B105" s="4" t="s">
        <v>114</v>
      </c>
      <c r="C105" s="5">
        <v>1</v>
      </c>
      <c r="D105" s="5">
        <v>1</v>
      </c>
      <c r="E105" s="5">
        <v>0</v>
      </c>
    </row>
    <row r="106" spans="2:5" x14ac:dyDescent="0.25">
      <c r="B106" s="4" t="s">
        <v>115</v>
      </c>
      <c r="C106" s="5">
        <v>44</v>
      </c>
      <c r="D106" s="5">
        <v>42</v>
      </c>
      <c r="E106" s="5">
        <v>2</v>
      </c>
    </row>
    <row r="107" spans="2:5" x14ac:dyDescent="0.25">
      <c r="B107" s="4" t="s">
        <v>116</v>
      </c>
      <c r="C107" s="5">
        <v>9</v>
      </c>
      <c r="D107" s="5">
        <v>9</v>
      </c>
      <c r="E107" s="5">
        <v>0</v>
      </c>
    </row>
    <row r="108" spans="2:5" x14ac:dyDescent="0.25">
      <c r="B108" s="4" t="s">
        <v>117</v>
      </c>
      <c r="C108" s="5">
        <v>1</v>
      </c>
      <c r="D108" s="5">
        <v>1</v>
      </c>
      <c r="E108" s="5">
        <v>0</v>
      </c>
    </row>
    <row r="109" spans="2:5" x14ac:dyDescent="0.25">
      <c r="B109" s="4" t="s">
        <v>118</v>
      </c>
      <c r="C109" s="5">
        <v>22</v>
      </c>
      <c r="D109" s="5">
        <v>22</v>
      </c>
      <c r="E109" s="5">
        <v>0</v>
      </c>
    </row>
    <row r="110" spans="2:5" x14ac:dyDescent="0.25">
      <c r="B110" s="4" t="s">
        <v>119</v>
      </c>
      <c r="C110" s="5">
        <v>5</v>
      </c>
      <c r="D110" s="5">
        <v>5</v>
      </c>
      <c r="E110" s="5">
        <v>0</v>
      </c>
    </row>
    <row r="111" spans="2:5" x14ac:dyDescent="0.25">
      <c r="B111" s="4" t="s">
        <v>120</v>
      </c>
      <c r="C111" s="5">
        <v>2</v>
      </c>
      <c r="D111" s="5">
        <v>2</v>
      </c>
      <c r="E111" s="5">
        <v>0</v>
      </c>
    </row>
    <row r="112" spans="2:5" x14ac:dyDescent="0.25">
      <c r="B112" s="4" t="s">
        <v>121</v>
      </c>
      <c r="C112" s="5">
        <v>9</v>
      </c>
      <c r="D112" s="5">
        <v>9</v>
      </c>
      <c r="E112" s="5">
        <v>0</v>
      </c>
    </row>
    <row r="113" spans="2:5" x14ac:dyDescent="0.25">
      <c r="B113" s="4" t="s">
        <v>122</v>
      </c>
      <c r="C113" s="5">
        <v>8</v>
      </c>
      <c r="D113" s="5">
        <v>7</v>
      </c>
      <c r="E113" s="5">
        <v>1</v>
      </c>
    </row>
    <row r="114" spans="2:5" x14ac:dyDescent="0.25">
      <c r="B114" s="4" t="s">
        <v>123</v>
      </c>
      <c r="C114" s="5">
        <v>1</v>
      </c>
      <c r="D114" s="5">
        <v>1</v>
      </c>
      <c r="E114" s="5">
        <v>0</v>
      </c>
    </row>
    <row r="115" spans="2:5" x14ac:dyDescent="0.25">
      <c r="B115" s="4" t="s">
        <v>124</v>
      </c>
      <c r="C115" s="5">
        <v>328</v>
      </c>
      <c r="D115" s="5">
        <v>326</v>
      </c>
      <c r="E115" s="5">
        <v>2</v>
      </c>
    </row>
    <row r="116" spans="2:5" x14ac:dyDescent="0.25">
      <c r="B116" s="4" t="s">
        <v>125</v>
      </c>
      <c r="C116" s="5">
        <v>2</v>
      </c>
      <c r="D116" s="5">
        <v>1</v>
      </c>
      <c r="E116" s="5">
        <v>1</v>
      </c>
    </row>
    <row r="117" spans="2:5" x14ac:dyDescent="0.25">
      <c r="B117" s="4" t="s">
        <v>126</v>
      </c>
      <c r="C117" s="5">
        <v>10</v>
      </c>
      <c r="D117" s="5">
        <v>10</v>
      </c>
      <c r="E117" s="5">
        <v>0</v>
      </c>
    </row>
    <row r="118" spans="2:5" x14ac:dyDescent="0.25">
      <c r="B118" s="4" t="s">
        <v>127</v>
      </c>
      <c r="C118" s="5">
        <v>3</v>
      </c>
      <c r="D118" s="5">
        <v>3</v>
      </c>
      <c r="E118" s="5">
        <v>0</v>
      </c>
    </row>
    <row r="119" spans="2:5" x14ac:dyDescent="0.25">
      <c r="B119" s="4" t="s">
        <v>128</v>
      </c>
      <c r="C119" s="5">
        <v>1</v>
      </c>
      <c r="D119" s="5">
        <v>1</v>
      </c>
      <c r="E119" s="5">
        <v>0</v>
      </c>
    </row>
    <row r="120" spans="2:5" x14ac:dyDescent="0.25">
      <c r="B120" s="4" t="s">
        <v>129</v>
      </c>
      <c r="C120" s="5">
        <v>7</v>
      </c>
      <c r="D120" s="5">
        <v>5</v>
      </c>
      <c r="E120" s="5">
        <v>2</v>
      </c>
    </row>
    <row r="121" spans="2:5" x14ac:dyDescent="0.25">
      <c r="B121" s="4" t="s">
        <v>130</v>
      </c>
      <c r="C121" s="5">
        <v>7</v>
      </c>
      <c r="D121" s="5">
        <v>7</v>
      </c>
      <c r="E121" s="5">
        <v>0</v>
      </c>
    </row>
    <row r="122" spans="2:5" x14ac:dyDescent="0.25">
      <c r="B122" s="4" t="s">
        <v>131</v>
      </c>
      <c r="C122" s="5">
        <v>41</v>
      </c>
      <c r="D122" s="5">
        <v>40</v>
      </c>
      <c r="E122" s="5">
        <v>1</v>
      </c>
    </row>
    <row r="123" spans="2:5" x14ac:dyDescent="0.25">
      <c r="B123" s="4" t="s">
        <v>132</v>
      </c>
      <c r="C123" s="5">
        <v>2</v>
      </c>
      <c r="D123" s="5">
        <v>2</v>
      </c>
      <c r="E123" s="5">
        <v>0</v>
      </c>
    </row>
    <row r="124" spans="2:5" x14ac:dyDescent="0.25">
      <c r="B124" s="4" t="s">
        <v>133</v>
      </c>
      <c r="C124" s="5">
        <v>2</v>
      </c>
      <c r="D124" s="5">
        <v>2</v>
      </c>
      <c r="E124" s="5">
        <v>0</v>
      </c>
    </row>
    <row r="125" spans="2:5" x14ac:dyDescent="0.25">
      <c r="B125" s="4" t="s">
        <v>134</v>
      </c>
      <c r="C125" s="5">
        <v>29</v>
      </c>
      <c r="D125" s="5">
        <v>28</v>
      </c>
      <c r="E125" s="5">
        <v>1</v>
      </c>
    </row>
    <row r="126" spans="2:5" x14ac:dyDescent="0.25">
      <c r="B126" s="4" t="s">
        <v>135</v>
      </c>
      <c r="C126" s="5">
        <v>2</v>
      </c>
      <c r="D126" s="5">
        <v>2</v>
      </c>
      <c r="E126" s="5">
        <v>0</v>
      </c>
    </row>
    <row r="127" spans="2:5" x14ac:dyDescent="0.25">
      <c r="B127" s="4" t="s">
        <v>136</v>
      </c>
      <c r="C127" s="5">
        <v>3</v>
      </c>
      <c r="D127" s="5">
        <v>3</v>
      </c>
      <c r="E127" s="5">
        <v>0</v>
      </c>
    </row>
    <row r="128" spans="2:5" x14ac:dyDescent="0.25">
      <c r="B128" s="4" t="s">
        <v>137</v>
      </c>
      <c r="C128" s="5">
        <v>3</v>
      </c>
      <c r="D128" s="5">
        <v>3</v>
      </c>
      <c r="E128" s="5">
        <v>0</v>
      </c>
    </row>
    <row r="129" spans="2:5" x14ac:dyDescent="0.25">
      <c r="B129" s="4" t="s">
        <v>138</v>
      </c>
      <c r="C129" s="5">
        <v>1</v>
      </c>
      <c r="D129" s="5">
        <v>1</v>
      </c>
      <c r="E129" s="5">
        <v>0</v>
      </c>
    </row>
    <row r="130" spans="2:5" x14ac:dyDescent="0.25">
      <c r="B130" s="4" t="s">
        <v>139</v>
      </c>
      <c r="C130" s="5">
        <v>1</v>
      </c>
      <c r="D130" s="5">
        <v>1</v>
      </c>
      <c r="E130" s="5">
        <v>0</v>
      </c>
    </row>
    <row r="131" spans="2:5" x14ac:dyDescent="0.25">
      <c r="B131" s="4" t="s">
        <v>140</v>
      </c>
      <c r="C131" s="5">
        <v>10</v>
      </c>
      <c r="D131" s="5">
        <v>10</v>
      </c>
      <c r="E131" s="5">
        <v>0</v>
      </c>
    </row>
    <row r="132" spans="2:5" x14ac:dyDescent="0.25">
      <c r="B132" s="4" t="s">
        <v>141</v>
      </c>
      <c r="C132" s="5">
        <v>1</v>
      </c>
      <c r="D132" s="5">
        <v>1</v>
      </c>
      <c r="E132" s="5">
        <v>0</v>
      </c>
    </row>
    <row r="133" spans="2:5" x14ac:dyDescent="0.25">
      <c r="B133" s="4" t="s">
        <v>142</v>
      </c>
      <c r="C133" s="5">
        <v>38</v>
      </c>
      <c r="D133" s="5">
        <v>38</v>
      </c>
      <c r="E133" s="5">
        <v>0</v>
      </c>
    </row>
    <row r="134" spans="2:5" x14ac:dyDescent="0.25">
      <c r="B134" s="4" t="s">
        <v>143</v>
      </c>
      <c r="C134" s="5">
        <v>1</v>
      </c>
      <c r="D134" s="5">
        <v>1</v>
      </c>
      <c r="E134" s="5">
        <v>0</v>
      </c>
    </row>
    <row r="135" spans="2:5" x14ac:dyDescent="0.25">
      <c r="B135" s="6"/>
      <c r="C135" s="8">
        <f>SUM(C4:C134)</f>
        <v>3046</v>
      </c>
      <c r="D135" s="8">
        <f t="shared" ref="D135:E135" si="0">SUM(D4:D134)</f>
        <v>2907</v>
      </c>
      <c r="E135" s="8">
        <f t="shared" si="0"/>
        <v>139</v>
      </c>
    </row>
    <row r="136" spans="2:5" x14ac:dyDescent="0.25"/>
  </sheetData>
  <sortState xmlns:xlrd2="http://schemas.microsoft.com/office/spreadsheetml/2017/richdata2" ref="B4:E134">
    <sortCondition ref="B4:B134"/>
  </sortState>
  <mergeCells count="1">
    <mergeCell ref="B1:E1"/>
  </mergeCells>
  <hyperlinks>
    <hyperlink ref="A1" location="Menu!A1" display="Menu" xr:uid="{25999B12-2EB4-4A2E-83D9-292564B658C4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49F9-EB58-4105-86D7-E6CADAE0AB76}">
  <dimension ref="A1:G24"/>
  <sheetViews>
    <sheetView showGridLines="0" workbookViewId="0"/>
  </sheetViews>
  <sheetFormatPr defaultColWidth="0" defaultRowHeight="15" zeroHeight="1" x14ac:dyDescent="0.25"/>
  <cols>
    <col min="1" max="1" width="9.140625" customWidth="1"/>
    <col min="2" max="2" width="39" style="2" customWidth="1"/>
    <col min="3" max="3" width="13.7109375" style="2" customWidth="1"/>
    <col min="4" max="4" width="9.140625" customWidth="1"/>
    <col min="5" max="5" width="60.140625" customWidth="1"/>
    <col min="6" max="6" width="33.28515625" customWidth="1"/>
    <col min="7" max="7" width="9.140625" customWidth="1"/>
    <col min="8" max="16384" width="9.140625" hidden="1"/>
  </cols>
  <sheetData>
    <row r="1" spans="1:6" x14ac:dyDescent="0.25">
      <c r="A1" s="130" t="s">
        <v>11753</v>
      </c>
      <c r="B1" s="139" t="s">
        <v>164</v>
      </c>
      <c r="C1" s="139"/>
      <c r="D1" s="139"/>
      <c r="E1" s="139"/>
      <c r="F1" s="139"/>
    </row>
    <row r="2" spans="1:6" x14ac:dyDescent="0.25"/>
    <row r="3" spans="1:6" x14ac:dyDescent="0.25">
      <c r="B3" s="7" t="s">
        <v>145</v>
      </c>
      <c r="C3" s="7" t="s">
        <v>158</v>
      </c>
      <c r="E3" s="7" t="s">
        <v>9</v>
      </c>
      <c r="F3" s="7" t="s">
        <v>165</v>
      </c>
    </row>
    <row r="4" spans="1:6" x14ac:dyDescent="0.25">
      <c r="B4" s="9" t="s">
        <v>14</v>
      </c>
      <c r="C4" s="10">
        <v>7</v>
      </c>
      <c r="E4" s="14" t="s">
        <v>166</v>
      </c>
      <c r="F4" s="14" t="s">
        <v>167</v>
      </c>
    </row>
    <row r="5" spans="1:6" x14ac:dyDescent="0.25">
      <c r="B5" s="9" t="s">
        <v>146</v>
      </c>
      <c r="C5" s="10">
        <v>1</v>
      </c>
      <c r="E5" s="14" t="s">
        <v>168</v>
      </c>
      <c r="F5" s="14" t="s">
        <v>169</v>
      </c>
    </row>
    <row r="6" spans="1:6" x14ac:dyDescent="0.25">
      <c r="B6" s="9" t="s">
        <v>147</v>
      </c>
      <c r="C6" s="10">
        <v>38</v>
      </c>
    </row>
    <row r="7" spans="1:6" x14ac:dyDescent="0.25">
      <c r="B7" s="9" t="s">
        <v>148</v>
      </c>
      <c r="C7" s="10">
        <v>1</v>
      </c>
    </row>
    <row r="8" spans="1:6" x14ac:dyDescent="0.25">
      <c r="B8" s="9" t="s">
        <v>149</v>
      </c>
      <c r="C8" s="10">
        <v>1</v>
      </c>
    </row>
    <row r="9" spans="1:6" x14ac:dyDescent="0.25">
      <c r="B9" s="9" t="s">
        <v>42</v>
      </c>
      <c r="C9" s="10">
        <v>1</v>
      </c>
    </row>
    <row r="10" spans="1:6" x14ac:dyDescent="0.25">
      <c r="B10" s="9" t="s">
        <v>159</v>
      </c>
      <c r="C10" s="10">
        <v>2</v>
      </c>
    </row>
    <row r="11" spans="1:6" x14ac:dyDescent="0.25">
      <c r="B11" s="9" t="s">
        <v>160</v>
      </c>
      <c r="C11" s="10">
        <v>2</v>
      </c>
    </row>
    <row r="12" spans="1:6" x14ac:dyDescent="0.25">
      <c r="B12" s="9" t="s">
        <v>150</v>
      </c>
      <c r="C12" s="10">
        <v>2</v>
      </c>
    </row>
    <row r="13" spans="1:6" x14ac:dyDescent="0.25">
      <c r="B13" s="9" t="s">
        <v>67</v>
      </c>
      <c r="C13" s="10">
        <v>1</v>
      </c>
    </row>
    <row r="14" spans="1:6" x14ac:dyDescent="0.25">
      <c r="B14" s="9" t="s">
        <v>151</v>
      </c>
      <c r="C14" s="10">
        <v>5</v>
      </c>
    </row>
    <row r="15" spans="1:6" x14ac:dyDescent="0.25">
      <c r="B15" s="9" t="s">
        <v>161</v>
      </c>
      <c r="C15" s="10">
        <v>6</v>
      </c>
    </row>
    <row r="16" spans="1:6" x14ac:dyDescent="0.25">
      <c r="B16" s="9" t="s">
        <v>152</v>
      </c>
      <c r="C16" s="10">
        <v>1</v>
      </c>
    </row>
    <row r="17" spans="2:3" x14ac:dyDescent="0.25">
      <c r="B17" s="9" t="s">
        <v>162</v>
      </c>
      <c r="C17" s="10">
        <v>4</v>
      </c>
    </row>
    <row r="18" spans="2:3" x14ac:dyDescent="0.25">
      <c r="B18" s="9" t="s">
        <v>153</v>
      </c>
      <c r="C18" s="10">
        <v>10</v>
      </c>
    </row>
    <row r="19" spans="2:3" x14ac:dyDescent="0.25">
      <c r="B19" s="9" t="s">
        <v>154</v>
      </c>
      <c r="C19" s="10">
        <v>9</v>
      </c>
    </row>
    <row r="20" spans="2:3" x14ac:dyDescent="0.25">
      <c r="B20" s="9" t="s">
        <v>155</v>
      </c>
      <c r="C20" s="10">
        <v>19</v>
      </c>
    </row>
    <row r="21" spans="2:3" x14ac:dyDescent="0.25">
      <c r="B21" s="9" t="s">
        <v>156</v>
      </c>
      <c r="C21" s="10">
        <v>8</v>
      </c>
    </row>
    <row r="22" spans="2:3" x14ac:dyDescent="0.25">
      <c r="B22" s="12" t="s">
        <v>163</v>
      </c>
      <c r="C22" s="11">
        <v>1</v>
      </c>
    </row>
    <row r="23" spans="2:3" x14ac:dyDescent="0.25">
      <c r="B23" s="13" t="s">
        <v>157</v>
      </c>
      <c r="C23" s="3">
        <f>SUM(C4:C22)</f>
        <v>119</v>
      </c>
    </row>
    <row r="24" spans="2:3" x14ac:dyDescent="0.25"/>
  </sheetData>
  <mergeCells count="1">
    <mergeCell ref="B1:F1"/>
  </mergeCells>
  <hyperlinks>
    <hyperlink ref="A1" location="Menu!A1" display="Menu" xr:uid="{39C9A90C-E32B-45DA-869E-39046497E5B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58D0-34CB-4F3F-9D29-A78B4207CADF}">
  <dimension ref="A1:J15"/>
  <sheetViews>
    <sheetView showGridLines="0" topLeftCell="A9" workbookViewId="0">
      <selection activeCell="H12" sqref="H12:H13"/>
    </sheetView>
  </sheetViews>
  <sheetFormatPr defaultColWidth="0" defaultRowHeight="15" zeroHeight="1" x14ac:dyDescent="0.25"/>
  <cols>
    <col min="1" max="1" width="7.5703125" customWidth="1"/>
    <col min="2" max="2" width="50.85546875" customWidth="1"/>
    <col min="3" max="3" width="10.7109375" customWidth="1"/>
    <col min="4" max="4" width="9.7109375" customWidth="1"/>
    <col min="5" max="5" width="8.140625" customWidth="1"/>
    <col min="6" max="6" width="10.42578125" customWidth="1"/>
    <col min="7" max="7" width="11.28515625" customWidth="1"/>
    <col min="8" max="8" width="10.7109375" bestFit="1" customWidth="1"/>
    <col min="9" max="9" width="7" bestFit="1" customWidth="1"/>
    <col min="10" max="10" width="10.7109375" hidden="1" customWidth="1"/>
    <col min="11" max="16384" width="9.140625" hidden="1"/>
  </cols>
  <sheetData>
    <row r="1" spans="1:8" hidden="1" x14ac:dyDescent="0.25">
      <c r="B1" s="16" t="s">
        <v>191</v>
      </c>
      <c r="C1" t="s">
        <v>9716</v>
      </c>
    </row>
    <row r="3" spans="1:8" hidden="1" x14ac:dyDescent="0.25">
      <c r="B3" s="16" t="s">
        <v>9715</v>
      </c>
      <c r="C3" s="16" t="s">
        <v>9714</v>
      </c>
    </row>
    <row r="4" spans="1:8" hidden="1" x14ac:dyDescent="0.25">
      <c r="B4" s="16" t="s">
        <v>9711</v>
      </c>
      <c r="C4" t="s">
        <v>304</v>
      </c>
      <c r="D4" t="s">
        <v>291</v>
      </c>
      <c r="E4" t="s">
        <v>2343</v>
      </c>
      <c r="F4" t="s">
        <v>347</v>
      </c>
      <c r="G4" t="s">
        <v>221</v>
      </c>
      <c r="H4" t="s">
        <v>9713</v>
      </c>
    </row>
    <row r="5" spans="1:8" hidden="1" x14ac:dyDescent="0.25">
      <c r="B5" s="17" t="s">
        <v>239</v>
      </c>
      <c r="C5">
        <v>91</v>
      </c>
      <c r="D5">
        <v>34</v>
      </c>
      <c r="F5">
        <v>9</v>
      </c>
      <c r="G5">
        <v>1037</v>
      </c>
      <c r="H5">
        <v>1171</v>
      </c>
    </row>
    <row r="6" spans="1:8" hidden="1" x14ac:dyDescent="0.25">
      <c r="B6" s="17" t="s">
        <v>207</v>
      </c>
      <c r="C6">
        <v>24</v>
      </c>
      <c r="D6">
        <v>5</v>
      </c>
      <c r="E6">
        <v>10</v>
      </c>
      <c r="F6">
        <v>37</v>
      </c>
      <c r="G6">
        <v>1603</v>
      </c>
      <c r="H6">
        <v>1679</v>
      </c>
    </row>
    <row r="7" spans="1:8" hidden="1" x14ac:dyDescent="0.25">
      <c r="B7" s="17" t="s">
        <v>9713</v>
      </c>
      <c r="C7">
        <v>115</v>
      </c>
      <c r="D7">
        <v>39</v>
      </c>
      <c r="E7">
        <v>10</v>
      </c>
      <c r="F7">
        <v>46</v>
      </c>
      <c r="G7">
        <v>2640</v>
      </c>
      <c r="H7">
        <v>2850</v>
      </c>
    </row>
    <row r="9" spans="1:8" x14ac:dyDescent="0.25">
      <c r="A9" s="130" t="s">
        <v>11753</v>
      </c>
      <c r="B9" s="140" t="s">
        <v>9720</v>
      </c>
      <c r="C9" s="140"/>
      <c r="D9" s="140"/>
      <c r="E9" s="140"/>
      <c r="F9" s="140"/>
      <c r="G9" s="140"/>
      <c r="H9" s="140"/>
    </row>
    <row r="10" spans="1:8" x14ac:dyDescent="0.25"/>
    <row r="11" spans="1:8" x14ac:dyDescent="0.25">
      <c r="B11" s="7" t="s">
        <v>9717</v>
      </c>
      <c r="C11" s="7" t="s">
        <v>304</v>
      </c>
      <c r="D11" s="7" t="s">
        <v>291</v>
      </c>
      <c r="E11" s="7" t="s">
        <v>2343</v>
      </c>
      <c r="F11" s="7" t="s">
        <v>347</v>
      </c>
      <c r="G11" s="7" t="s">
        <v>221</v>
      </c>
      <c r="H11" s="7" t="s">
        <v>157</v>
      </c>
    </row>
    <row r="12" spans="1:8" x14ac:dyDescent="0.25">
      <c r="B12" s="18" t="s">
        <v>9718</v>
      </c>
      <c r="C12" s="19">
        <v>24</v>
      </c>
      <c r="D12" s="19">
        <v>34</v>
      </c>
      <c r="E12" s="19">
        <v>10</v>
      </c>
      <c r="F12" s="19">
        <v>37</v>
      </c>
      <c r="G12" s="21">
        <v>1603</v>
      </c>
      <c r="H12" s="22">
        <f>SUM(C12:G12)</f>
        <v>1708</v>
      </c>
    </row>
    <row r="13" spans="1:8" x14ac:dyDescent="0.25">
      <c r="B13" s="18" t="s">
        <v>9719</v>
      </c>
      <c r="C13" s="19">
        <v>91</v>
      </c>
      <c r="D13" s="19">
        <v>5</v>
      </c>
      <c r="E13" s="19">
        <v>0</v>
      </c>
      <c r="F13" s="19">
        <v>9</v>
      </c>
      <c r="G13" s="21">
        <v>1037</v>
      </c>
      <c r="H13" s="22">
        <f>SUM(C13:G13)</f>
        <v>1142</v>
      </c>
    </row>
    <row r="14" spans="1:8" x14ac:dyDescent="0.25">
      <c r="B14" s="23" t="s">
        <v>157</v>
      </c>
      <c r="C14" s="24">
        <f>C12+C13</f>
        <v>115</v>
      </c>
      <c r="D14" s="24">
        <f t="shared" ref="D14:G14" si="0">D12+D13</f>
        <v>39</v>
      </c>
      <c r="E14" s="24">
        <f t="shared" si="0"/>
        <v>10</v>
      </c>
      <c r="F14" s="24">
        <f t="shared" si="0"/>
        <v>46</v>
      </c>
      <c r="G14" s="22">
        <f t="shared" si="0"/>
        <v>2640</v>
      </c>
      <c r="H14" s="22">
        <f>SUM(H12:H13)</f>
        <v>2850</v>
      </c>
    </row>
    <row r="15" spans="1:8" x14ac:dyDescent="0.25"/>
  </sheetData>
  <mergeCells count="1">
    <mergeCell ref="B9:H9"/>
  </mergeCells>
  <hyperlinks>
    <hyperlink ref="A9" location="Menu!A1" display="Menu" xr:uid="{21327F2D-3D24-49E8-BD03-D26F06B17B80}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7E6C-2976-435D-8C9A-6ADB11833CFF}">
  <dimension ref="A1:X80"/>
  <sheetViews>
    <sheetView showGridLines="0" zoomScale="90" zoomScaleNormal="90" workbookViewId="0"/>
  </sheetViews>
  <sheetFormatPr defaultColWidth="0" defaultRowHeight="15" zeroHeight="1" x14ac:dyDescent="0.25"/>
  <cols>
    <col min="1" max="1" width="6.42578125" customWidth="1"/>
    <col min="2" max="2" width="18" bestFit="1" customWidth="1"/>
    <col min="3" max="3" width="13" customWidth="1"/>
    <col min="4" max="4" width="13.42578125" customWidth="1"/>
    <col min="5" max="5" width="8.7109375" bestFit="1" customWidth="1"/>
    <col min="6" max="6" width="14.42578125" bestFit="1" customWidth="1"/>
    <col min="7" max="7" width="6" bestFit="1" customWidth="1"/>
    <col min="8" max="8" width="5.7109375" bestFit="1" customWidth="1"/>
    <col min="9" max="9" width="7" bestFit="1" customWidth="1"/>
    <col min="10" max="10" width="10.7109375" bestFit="1" customWidth="1"/>
    <col min="11" max="11" width="8.42578125" bestFit="1" customWidth="1"/>
    <col min="12" max="12" width="18" bestFit="1" customWidth="1"/>
    <col min="13" max="13" width="16.5703125" bestFit="1" customWidth="1"/>
    <col min="14" max="17" width="9.140625" customWidth="1"/>
    <col min="18" max="19" width="18" bestFit="1" customWidth="1"/>
    <col min="20" max="21" width="16.5703125" bestFit="1" customWidth="1"/>
    <col min="22" max="24" width="9.140625" customWidth="1"/>
    <col min="25" max="16384" width="9.140625" hidden="1"/>
  </cols>
  <sheetData>
    <row r="1" spans="1:23" x14ac:dyDescent="0.25">
      <c r="A1" s="130" t="s">
        <v>11753</v>
      </c>
      <c r="B1" s="141" t="s">
        <v>9725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</row>
    <row r="2" spans="1:23" x14ac:dyDescent="0.25"/>
    <row r="3" spans="1:23" x14ac:dyDescent="0.25"/>
    <row r="4" spans="1:23" x14ac:dyDescent="0.25">
      <c r="B4" s="16" t="s">
        <v>191</v>
      </c>
      <c r="C4" t="s">
        <v>9716</v>
      </c>
      <c r="T4" s="16" t="s">
        <v>191</v>
      </c>
      <c r="U4" t="s">
        <v>9716</v>
      </c>
    </row>
    <row r="5" spans="1:23" x14ac:dyDescent="0.25"/>
    <row r="6" spans="1:23" x14ac:dyDescent="0.25">
      <c r="B6" s="16" t="s">
        <v>9715</v>
      </c>
      <c r="C6" s="16" t="s">
        <v>9714</v>
      </c>
      <c r="T6" s="16" t="s">
        <v>9711</v>
      </c>
      <c r="U6" t="s">
        <v>9715</v>
      </c>
    </row>
    <row r="7" spans="1:23" x14ac:dyDescent="0.25">
      <c r="B7" s="16" t="s">
        <v>9711</v>
      </c>
      <c r="C7" t="s">
        <v>209</v>
      </c>
      <c r="D7" t="s">
        <v>233</v>
      </c>
      <c r="E7" t="s">
        <v>9712</v>
      </c>
      <c r="F7" t="s">
        <v>9713</v>
      </c>
      <c r="K7" s="26"/>
      <c r="L7" s="26" t="s">
        <v>9721</v>
      </c>
      <c r="M7" s="26" t="s">
        <v>9722</v>
      </c>
      <c r="T7" s="17" t="s">
        <v>9740</v>
      </c>
      <c r="U7">
        <v>218</v>
      </c>
      <c r="V7" s="17" t="s">
        <v>9730</v>
      </c>
      <c r="W7" s="28">
        <f>GETPIVOTDATA("CPF",$T$6,"Faixa Salarial","até 1.999")/GETPIVOTDATA("CPF",$T$6)</f>
        <v>7.3684210526315788E-3</v>
      </c>
    </row>
    <row r="8" spans="1:23" x14ac:dyDescent="0.25">
      <c r="B8" s="17" t="s">
        <v>239</v>
      </c>
      <c r="C8">
        <v>826</v>
      </c>
      <c r="D8">
        <v>345</v>
      </c>
      <c r="F8">
        <v>1171</v>
      </c>
      <c r="G8" t="s">
        <v>9721</v>
      </c>
      <c r="H8" s="25">
        <f>GETPIVOTDATA("CPF",$B$6,"Sexo","F")/GETPIVOTDATA("CPF",$B$6)</f>
        <v>0.58736842105263154</v>
      </c>
      <c r="K8" s="26" t="s">
        <v>9723</v>
      </c>
      <c r="L8" s="27">
        <f>GETPIVOTDATA("CPF",$B$6,"UnidadePagadora","Hospital de Clínicas","Sexo","F")/GETPIVOTDATA("CPF",$B$6,"UnidadePagadora","Hospital de Clínicas")</f>
        <v>0.70538001707941933</v>
      </c>
      <c r="M8" s="27">
        <f>GETPIVOTDATA("CPF",$B$6,"UnidadePagadora","Hospital de Clínicas","Sexo","M")/GETPIVOTDATA("CPF",$B$6,"UnidadePagadora","Hospital de Clínicas")</f>
        <v>0.29461998292058073</v>
      </c>
      <c r="T8" s="17" t="s">
        <v>9742</v>
      </c>
      <c r="U8">
        <v>127</v>
      </c>
      <c r="V8" s="17" t="s">
        <v>9732</v>
      </c>
      <c r="W8" s="25">
        <f>GETPIVOTDATA("CPF",$T$6,"Faixa Salarial","2.000 a 3.999")/GETPIVOTDATA("CPF",$T$6)</f>
        <v>0.14526315789473684</v>
      </c>
    </row>
    <row r="9" spans="1:23" x14ac:dyDescent="0.25">
      <c r="B9" s="17" t="s">
        <v>207</v>
      </c>
      <c r="C9">
        <v>848</v>
      </c>
      <c r="D9">
        <v>831</v>
      </c>
      <c r="F9">
        <v>1679</v>
      </c>
      <c r="G9" t="s">
        <v>9722</v>
      </c>
      <c r="H9" s="25">
        <f>GETPIVOTDATA("CPF",$B$6,"Sexo","M")/GETPIVOTDATA("CPF",$B$6)</f>
        <v>0.4126315789473684</v>
      </c>
      <c r="K9" s="26" t="s">
        <v>9724</v>
      </c>
      <c r="L9" s="27">
        <f>GETPIVOTDATA("CPF",$B$6,"UnidadePagadora","Universidade Federal de Uberlandia","Sexo","F")/GETPIVOTDATA("CPF",$B$6,"UnidadePagadora","Universidade Federal de Uberlandia")</f>
        <v>0.50506253722453842</v>
      </c>
      <c r="M9" s="27">
        <f>GETPIVOTDATA("CPF",$B$6,"UnidadePagadora","Universidade Federal de Uberlandia","Sexo","M")/GETPIVOTDATA("CPF",$B$6,"UnidadePagadora","Universidade Federal de Uberlandia")</f>
        <v>0.49493746277546158</v>
      </c>
      <c r="T9" s="17" t="s">
        <v>9744</v>
      </c>
      <c r="U9">
        <v>66</v>
      </c>
      <c r="V9" s="17" t="s">
        <v>9734</v>
      </c>
      <c r="W9" s="25">
        <f>GETPIVOTDATA("CPF",$T$6,"Faixa Salarial","4.000 a 5.999")/GETPIVOTDATA("CPF",$T$6)</f>
        <v>0.31122807017543858</v>
      </c>
    </row>
    <row r="10" spans="1:23" x14ac:dyDescent="0.25">
      <c r="B10" s="17" t="s">
        <v>9712</v>
      </c>
      <c r="T10" s="17" t="s">
        <v>9746</v>
      </c>
      <c r="U10">
        <v>34</v>
      </c>
      <c r="V10" s="17" t="s">
        <v>9736</v>
      </c>
      <c r="W10" s="25">
        <f>GETPIVOTDATA("CPF",$T$6,"Faixa Salarial","6.000 a 7.999")/GETPIVOTDATA("CPF",$T$6)</f>
        <v>0.18701754385964911</v>
      </c>
    </row>
    <row r="11" spans="1:23" x14ac:dyDescent="0.25">
      <c r="B11" s="17" t="s">
        <v>9713</v>
      </c>
      <c r="C11">
        <v>1674</v>
      </c>
      <c r="D11">
        <v>1176</v>
      </c>
      <c r="F11">
        <v>2850</v>
      </c>
      <c r="T11" s="17" t="s">
        <v>9748</v>
      </c>
      <c r="U11">
        <v>34</v>
      </c>
      <c r="V11" s="17" t="s">
        <v>9738</v>
      </c>
      <c r="W11" s="25">
        <f>GETPIVOTDATA("CPF",$T$6,"Faixa Salarial","8.000 a 9.999")/GETPIVOTDATA("CPF",$T$6)</f>
        <v>0.14421052631578948</v>
      </c>
    </row>
    <row r="12" spans="1:23" x14ac:dyDescent="0.25">
      <c r="B12" s="17"/>
      <c r="T12" s="17" t="s">
        <v>9732</v>
      </c>
      <c r="U12">
        <v>414</v>
      </c>
      <c r="V12" s="17" t="s">
        <v>9740</v>
      </c>
      <c r="W12" s="25">
        <f>GETPIVOTDATA("CPF",$T$6,"Faixa Salarial","10.000 a 11.999")/GETPIVOTDATA("CPF",$T$6)</f>
        <v>7.6491228070175443E-2</v>
      </c>
    </row>
    <row r="13" spans="1:23" x14ac:dyDescent="0.25">
      <c r="B13" s="17"/>
      <c r="T13" s="17" t="s">
        <v>9750</v>
      </c>
      <c r="U13">
        <v>105</v>
      </c>
      <c r="V13" s="17" t="s">
        <v>9742</v>
      </c>
      <c r="W13" s="25">
        <f>GETPIVOTDATA("CPF",$T$6,"Faixa Salarial","12.000 a 13.999")/GETPIVOTDATA("CPF",$T$6)</f>
        <v>4.4561403508771927E-2</v>
      </c>
    </row>
    <row r="14" spans="1:23" x14ac:dyDescent="0.25">
      <c r="B14" s="17"/>
      <c r="T14" s="17" t="s">
        <v>9734</v>
      </c>
      <c r="U14">
        <v>887</v>
      </c>
      <c r="V14" s="17" t="s">
        <v>9744</v>
      </c>
      <c r="W14" s="25">
        <f>GETPIVOTDATA("CPF",$T$6,"Faixa Salarial","14.000 a 15.999")/GETPIVOTDATA("CPF",$T$6)</f>
        <v>2.3157894736842106E-2</v>
      </c>
    </row>
    <row r="15" spans="1:23" x14ac:dyDescent="0.25">
      <c r="B15" s="17"/>
      <c r="T15" s="17" t="s">
        <v>9736</v>
      </c>
      <c r="U15">
        <v>533</v>
      </c>
      <c r="V15" s="17" t="s">
        <v>9746</v>
      </c>
      <c r="W15" s="25">
        <f>GETPIVOTDATA("CPF",$T$6,"Faixa Salarial","16.000 a 17.999")/GETPIVOTDATA("CPF",$T$6)</f>
        <v>1.1929824561403509E-2</v>
      </c>
    </row>
    <row r="16" spans="1:23" x14ac:dyDescent="0.25">
      <c r="B16" s="17"/>
      <c r="T16" s="17" t="s">
        <v>9738</v>
      </c>
      <c r="U16">
        <v>411</v>
      </c>
      <c r="V16" s="17" t="s">
        <v>9748</v>
      </c>
      <c r="W16" s="25">
        <f>GETPIVOTDATA("CPF",$T$6,"Faixa Salarial","18.000 a 19.999")/GETPIVOTDATA("CPF",$T$6)</f>
        <v>1.1929824561403509E-2</v>
      </c>
    </row>
    <row r="17" spans="2:23" x14ac:dyDescent="0.25">
      <c r="B17" s="17"/>
      <c r="T17" s="17" t="s">
        <v>9730</v>
      </c>
      <c r="U17">
        <v>21</v>
      </c>
      <c r="V17" s="17" t="s">
        <v>9750</v>
      </c>
      <c r="W17" s="25">
        <f>GETPIVOTDATA("CPF",$T$6,"Faixa Salarial","20.000 ou mais")/GETPIVOTDATA("CPF",$T$6)</f>
        <v>3.6842105263157891E-2</v>
      </c>
    </row>
    <row r="18" spans="2:23" x14ac:dyDescent="0.25">
      <c r="B18" s="17"/>
      <c r="T18" s="17" t="s">
        <v>9712</v>
      </c>
    </row>
    <row r="19" spans="2:23" x14ac:dyDescent="0.25">
      <c r="T19" s="17" t="s">
        <v>9713</v>
      </c>
      <c r="U19">
        <v>2850</v>
      </c>
    </row>
    <row r="20" spans="2:23" x14ac:dyDescent="0.25"/>
    <row r="21" spans="2:23" x14ac:dyDescent="0.25">
      <c r="L21" s="16" t="s">
        <v>191</v>
      </c>
      <c r="M21" t="s">
        <v>9716</v>
      </c>
    </row>
    <row r="22" spans="2:23" x14ac:dyDescent="0.25">
      <c r="B22" s="16" t="s">
        <v>191</v>
      </c>
      <c r="C22" t="s">
        <v>9716</v>
      </c>
    </row>
    <row r="23" spans="2:23" x14ac:dyDescent="0.25">
      <c r="L23" s="16" t="s">
        <v>9711</v>
      </c>
      <c r="M23" t="s">
        <v>9715</v>
      </c>
      <c r="R23" s="16" t="s">
        <v>191</v>
      </c>
      <c r="S23" t="s">
        <v>9716</v>
      </c>
    </row>
    <row r="24" spans="2:23" x14ac:dyDescent="0.25">
      <c r="B24" s="16" t="s">
        <v>9711</v>
      </c>
      <c r="C24" t="s">
        <v>9715</v>
      </c>
      <c r="L24" s="17" t="s">
        <v>9731</v>
      </c>
      <c r="M24">
        <v>5</v>
      </c>
      <c r="N24" s="17" t="s">
        <v>9731</v>
      </c>
      <c r="O24" s="28">
        <f>GETPIVOTDATA("CPF",$L$23,"Faixa Etária","19-23")/GETPIVOTDATA("CPF",$L$23)</f>
        <v>1.7543859649122807E-3</v>
      </c>
    </row>
    <row r="25" spans="2:23" x14ac:dyDescent="0.25">
      <c r="B25" s="17" t="s">
        <v>529</v>
      </c>
      <c r="C25">
        <v>36</v>
      </c>
      <c r="D25" s="17" t="s">
        <v>529</v>
      </c>
      <c r="E25" s="25">
        <f>GETPIVOTDATA("CPF",$B$24,"Cor","Amarela")/GETPIVOTDATA("CPF",$B$24)</f>
        <v>1.2631578947368421E-2</v>
      </c>
      <c r="L25" s="17" t="s">
        <v>9733</v>
      </c>
      <c r="M25">
        <v>68</v>
      </c>
      <c r="N25" s="17" t="s">
        <v>9733</v>
      </c>
      <c r="O25" s="25">
        <f>GETPIVOTDATA("CPF",$L$23,"Faixa Etária","24-28")/GETPIVOTDATA("CPF",$L$23)</f>
        <v>2.3859649122807018E-2</v>
      </c>
      <c r="R25" s="16" t="s">
        <v>9711</v>
      </c>
      <c r="S25" t="s">
        <v>9715</v>
      </c>
    </row>
    <row r="26" spans="2:23" x14ac:dyDescent="0.25">
      <c r="B26" s="17" t="s">
        <v>225</v>
      </c>
      <c r="C26">
        <v>1853</v>
      </c>
      <c r="D26" s="17" t="s">
        <v>225</v>
      </c>
      <c r="E26" s="25">
        <f>GETPIVOTDATA("CPF",$B$24,"Cor","Branca")/GETPIVOTDATA("CPF",$B$24)</f>
        <v>0.65017543859649118</v>
      </c>
      <c r="L26" s="17" t="s">
        <v>9735</v>
      </c>
      <c r="M26">
        <v>292</v>
      </c>
      <c r="N26" s="17" t="s">
        <v>9735</v>
      </c>
      <c r="O26" s="25">
        <f>GETPIVOTDATA("CPF",$L$23,"Faixa Etária","29-33")/GETPIVOTDATA("CPF",$L$23)</f>
        <v>0.10245614035087719</v>
      </c>
      <c r="R26" s="17" t="s">
        <v>304</v>
      </c>
      <c r="S26">
        <v>115</v>
      </c>
      <c r="T26" s="17" t="s">
        <v>304</v>
      </c>
      <c r="U26" s="25">
        <f>GETPIVOTDATA("CPF",$R$25,"Jornada","20 HS")/GETPIVOTDATA("CPF",$R$25)</f>
        <v>4.0350877192982457E-2</v>
      </c>
    </row>
    <row r="27" spans="2:23" x14ac:dyDescent="0.25">
      <c r="B27" s="17" t="s">
        <v>4733</v>
      </c>
      <c r="C27">
        <v>1</v>
      </c>
      <c r="D27" s="17" t="s">
        <v>4733</v>
      </c>
      <c r="E27" s="29">
        <f>GETPIVOTDATA("CPF",$B$24,"Cor","Indigena")/GETPIVOTDATA("CPF",$B$24)</f>
        <v>3.5087719298245611E-4</v>
      </c>
      <c r="L27" s="17" t="s">
        <v>9737</v>
      </c>
      <c r="M27">
        <v>487</v>
      </c>
      <c r="N27" s="17" t="s">
        <v>9737</v>
      </c>
      <c r="O27" s="25">
        <f>GETPIVOTDATA("CPF",$L$23,"Faixa Etária","34-38")/GETPIVOTDATA("CPF",$L$23)</f>
        <v>0.17087719298245613</v>
      </c>
      <c r="R27" s="17" t="s">
        <v>291</v>
      </c>
      <c r="S27">
        <v>39</v>
      </c>
      <c r="T27" s="17" t="s">
        <v>291</v>
      </c>
      <c r="U27" s="25">
        <f>GETPIVOTDATA("CPF",$R$25,"Jornada","24 HS")/GETPIVOTDATA("CPF",$R$25)</f>
        <v>1.368421052631579E-2</v>
      </c>
    </row>
    <row r="28" spans="2:23" x14ac:dyDescent="0.25">
      <c r="B28" s="17" t="s">
        <v>287</v>
      </c>
      <c r="C28">
        <v>89</v>
      </c>
      <c r="D28" s="17" t="s">
        <v>211</v>
      </c>
      <c r="E28" s="25">
        <f>GETPIVOTDATA("CPF",$B$24,"Cor","Parda")/GETPIVOTDATA("CPF",$B$24)</f>
        <v>0.22561403508771929</v>
      </c>
      <c r="L28" s="17" t="s">
        <v>9739</v>
      </c>
      <c r="M28">
        <v>502</v>
      </c>
      <c r="N28" s="17" t="s">
        <v>9739</v>
      </c>
      <c r="O28" s="25">
        <f>GETPIVOTDATA("CPF",$L$23,"Faixa Etária","39-43")/GETPIVOTDATA("CPF",$L$23)</f>
        <v>0.17614035087719299</v>
      </c>
      <c r="R28" s="17" t="s">
        <v>2343</v>
      </c>
      <c r="S28">
        <v>10</v>
      </c>
      <c r="T28" s="17" t="s">
        <v>2343</v>
      </c>
      <c r="U28" s="28">
        <f>GETPIVOTDATA("CPF",$R$25,"Jornada","25 HS")/GETPIVOTDATA("CPF",$R$25)</f>
        <v>3.5087719298245615E-3</v>
      </c>
    </row>
    <row r="29" spans="2:23" x14ac:dyDescent="0.25">
      <c r="B29" s="17" t="s">
        <v>211</v>
      </c>
      <c r="C29">
        <v>643</v>
      </c>
      <c r="D29" s="17" t="s">
        <v>335</v>
      </c>
      <c r="E29" s="25">
        <f>GETPIVOTDATA("CPF",$B$24,"Cor","Preta")/GETPIVOTDATA("CPF",$B$24)</f>
        <v>0.08</v>
      </c>
      <c r="L29" s="17" t="s">
        <v>9741</v>
      </c>
      <c r="M29">
        <v>366</v>
      </c>
      <c r="N29" s="17" t="s">
        <v>9741</v>
      </c>
      <c r="O29" s="25">
        <f>GETPIVOTDATA("CPF",$L$23,"Faixa Etária","44-48")/GETPIVOTDATA("CPF",$L$23)</f>
        <v>0.12842105263157894</v>
      </c>
      <c r="R29" s="17" t="s">
        <v>347</v>
      </c>
      <c r="S29">
        <v>46</v>
      </c>
      <c r="T29" s="17" t="s">
        <v>347</v>
      </c>
      <c r="U29" s="25">
        <f>GETPIVOTDATA("CPF",$R$25,"Jornada","30 HS")/GETPIVOTDATA("CPF",$R$25)</f>
        <v>1.6140350877192983E-2</v>
      </c>
    </row>
    <row r="30" spans="2:23" x14ac:dyDescent="0.25">
      <c r="B30" s="17" t="s">
        <v>335</v>
      </c>
      <c r="C30">
        <v>228</v>
      </c>
      <c r="D30" s="17" t="s">
        <v>287</v>
      </c>
      <c r="E30" s="25">
        <f>GETPIVOTDATA("CPF",$B$24,"Cor","Não Informado")/GETPIVOTDATA("CPF",$B$24)</f>
        <v>3.1228070175438598E-2</v>
      </c>
      <c r="L30" s="17" t="s">
        <v>9743</v>
      </c>
      <c r="M30">
        <v>296</v>
      </c>
      <c r="N30" s="17" t="s">
        <v>9743</v>
      </c>
      <c r="O30" s="25">
        <f>GETPIVOTDATA("CPF",$L$23,"Faixa Etária","49-53")/GETPIVOTDATA("CPF",$L$23)</f>
        <v>0.10385964912280701</v>
      </c>
      <c r="R30" s="17" t="s">
        <v>221</v>
      </c>
      <c r="S30">
        <v>2640</v>
      </c>
      <c r="T30" s="17" t="s">
        <v>221</v>
      </c>
      <c r="U30" s="25">
        <f>GETPIVOTDATA("CPF",$R$25,"Jornada","40 HS")/GETPIVOTDATA("CPF",$R$25)</f>
        <v>0.9263157894736842</v>
      </c>
    </row>
    <row r="31" spans="2:23" x14ac:dyDescent="0.25">
      <c r="B31" s="17" t="s">
        <v>9712</v>
      </c>
      <c r="L31" s="17" t="s">
        <v>9745</v>
      </c>
      <c r="M31">
        <v>374</v>
      </c>
      <c r="N31" s="17" t="s">
        <v>9745</v>
      </c>
      <c r="O31" s="25">
        <f>GETPIVOTDATA("CPF",$L$23,"Faixa Etária","54-58")/GETPIVOTDATA("CPF",$L$23)</f>
        <v>0.13122807017543861</v>
      </c>
      <c r="R31" s="17" t="s">
        <v>9712</v>
      </c>
    </row>
    <row r="32" spans="2:23" x14ac:dyDescent="0.25">
      <c r="B32" s="17" t="s">
        <v>9713</v>
      </c>
      <c r="C32">
        <v>2850</v>
      </c>
      <c r="L32" s="17" t="s">
        <v>9747</v>
      </c>
      <c r="M32">
        <v>250</v>
      </c>
      <c r="N32" s="17" t="s">
        <v>9747</v>
      </c>
      <c r="O32" s="25">
        <f>GETPIVOTDATA("CPF",$L$23,"Faixa Etária","59-63")/GETPIVOTDATA("CPF",$L$23)</f>
        <v>8.771929824561403E-2</v>
      </c>
      <c r="R32" s="17" t="s">
        <v>9713</v>
      </c>
      <c r="S32">
        <v>2850</v>
      </c>
    </row>
    <row r="33" spans="2:22" x14ac:dyDescent="0.25">
      <c r="L33" s="17" t="s">
        <v>9749</v>
      </c>
      <c r="M33">
        <v>159</v>
      </c>
      <c r="N33" s="17" t="s">
        <v>9749</v>
      </c>
      <c r="O33" s="25">
        <f>GETPIVOTDATA("CPF",$L$23,"Faixa Etária","64-68")/GETPIVOTDATA("CPF",$L$23)</f>
        <v>5.5789473684210528E-2</v>
      </c>
    </row>
    <row r="34" spans="2:22" x14ac:dyDescent="0.25">
      <c r="L34" s="17" t="s">
        <v>9751</v>
      </c>
      <c r="M34">
        <v>51</v>
      </c>
      <c r="N34" s="17" t="s">
        <v>9751</v>
      </c>
      <c r="O34" s="25">
        <f>GETPIVOTDATA("CPF",$L$23,"Faixa Etária","69 ou mais")/GETPIVOTDATA("CPF",$L$23)</f>
        <v>1.7894736842105262E-2</v>
      </c>
    </row>
    <row r="35" spans="2:22" x14ac:dyDescent="0.25">
      <c r="L35" s="17" t="s">
        <v>9712</v>
      </c>
    </row>
    <row r="36" spans="2:22" x14ac:dyDescent="0.25">
      <c r="L36" s="17" t="s">
        <v>9713</v>
      </c>
      <c r="M36">
        <v>2850</v>
      </c>
    </row>
    <row r="37" spans="2:22" x14ac:dyDescent="0.25"/>
    <row r="38" spans="2:22" x14ac:dyDescent="0.25"/>
    <row r="39" spans="2:22" x14ac:dyDescent="0.25">
      <c r="L39" s="16" t="s">
        <v>191</v>
      </c>
      <c r="M39" t="s">
        <v>9716</v>
      </c>
    </row>
    <row r="40" spans="2:22" x14ac:dyDescent="0.25">
      <c r="R40" s="16" t="s">
        <v>191</v>
      </c>
      <c r="S40" t="s">
        <v>9716</v>
      </c>
    </row>
    <row r="41" spans="2:22" x14ac:dyDescent="0.25">
      <c r="L41" s="16" t="s">
        <v>9711</v>
      </c>
      <c r="M41" t="s">
        <v>9715</v>
      </c>
    </row>
    <row r="42" spans="2:22" x14ac:dyDescent="0.25">
      <c r="B42" s="16" t="s">
        <v>191</v>
      </c>
      <c r="C42" t="s">
        <v>9716</v>
      </c>
      <c r="L42" s="17">
        <v>1</v>
      </c>
      <c r="M42">
        <v>258</v>
      </c>
      <c r="N42" t="s">
        <v>9757</v>
      </c>
      <c r="O42" s="25">
        <f>GETPIVOTDATA("CPF",$L$41,"Nível capacitação",1)/GETPIVOTDATA("CPF",$L$41)</f>
        <v>9.0526315789473691E-2</v>
      </c>
      <c r="R42" s="16" t="s">
        <v>9711</v>
      </c>
      <c r="S42" t="s">
        <v>9715</v>
      </c>
    </row>
    <row r="43" spans="2:22" x14ac:dyDescent="0.25">
      <c r="L43" s="17">
        <v>2</v>
      </c>
      <c r="M43">
        <v>180</v>
      </c>
      <c r="N43" t="s">
        <v>9758</v>
      </c>
      <c r="O43" s="25">
        <f>GETPIVOTDATA("CPF",$L$41,"Nível capacitação",2)/GETPIVOTDATA("CPF",$L$41)</f>
        <v>6.3157894736842107E-2</v>
      </c>
      <c r="R43" s="17" t="s">
        <v>9712</v>
      </c>
      <c r="T43" t="s">
        <v>9763</v>
      </c>
      <c r="U43">
        <v>49</v>
      </c>
      <c r="V43" s="25">
        <f>U43/U50</f>
        <v>1.719298245614035E-2</v>
      </c>
    </row>
    <row r="44" spans="2:22" x14ac:dyDescent="0.25">
      <c r="B44" s="16" t="s">
        <v>9711</v>
      </c>
      <c r="C44" t="s">
        <v>9715</v>
      </c>
      <c r="L44" s="17">
        <v>3</v>
      </c>
      <c r="M44">
        <v>296</v>
      </c>
      <c r="N44" t="s">
        <v>9759</v>
      </c>
      <c r="O44" s="25">
        <f>GETPIVOTDATA("CPF",$L$41,"Nível capacitação",3)/GETPIVOTDATA("CPF",$L$41)</f>
        <v>0.10385964912280701</v>
      </c>
      <c r="R44" s="17" t="s">
        <v>9713</v>
      </c>
      <c r="T44" t="s">
        <v>9764</v>
      </c>
      <c r="U44">
        <v>36</v>
      </c>
      <c r="V44" s="25">
        <f>U44/U50</f>
        <v>1.2631578947368421E-2</v>
      </c>
    </row>
    <row r="45" spans="2:22" x14ac:dyDescent="0.25">
      <c r="B45" s="17" t="s">
        <v>9712</v>
      </c>
      <c r="D45" t="s">
        <v>9752</v>
      </c>
      <c r="E45">
        <v>48</v>
      </c>
      <c r="F45" s="25">
        <f>E45/E50</f>
        <v>1.6842105263157894E-2</v>
      </c>
      <c r="L45" s="17">
        <v>4</v>
      </c>
      <c r="M45">
        <v>2116</v>
      </c>
      <c r="N45" t="s">
        <v>9760</v>
      </c>
      <c r="O45" s="25">
        <f>GETPIVOTDATA("CPF",$L$41,"Nível capacitação",4)/GETPIVOTDATA("CPF",$L$41)</f>
        <v>0.74245614035087715</v>
      </c>
      <c r="T45" t="s">
        <v>9765</v>
      </c>
      <c r="U45">
        <v>314</v>
      </c>
      <c r="V45" s="25">
        <f>U45/U50</f>
        <v>0.11017543859649123</v>
      </c>
    </row>
    <row r="46" spans="2:22" x14ac:dyDescent="0.25">
      <c r="B46" s="17" t="s">
        <v>9713</v>
      </c>
      <c r="D46" t="s">
        <v>9753</v>
      </c>
      <c r="E46">
        <v>57</v>
      </c>
      <c r="F46" s="25">
        <f>E46/E50</f>
        <v>0.02</v>
      </c>
      <c r="L46" s="17" t="s">
        <v>9712</v>
      </c>
      <c r="T46" t="s">
        <v>9766</v>
      </c>
      <c r="U46">
        <v>381</v>
      </c>
      <c r="V46" s="25">
        <f>U46/U50</f>
        <v>0.13368421052631579</v>
      </c>
    </row>
    <row r="47" spans="2:22" x14ac:dyDescent="0.25">
      <c r="D47" t="s">
        <v>9754</v>
      </c>
      <c r="E47">
        <v>539</v>
      </c>
      <c r="F47" s="25">
        <f>E47/E50</f>
        <v>0.18912280701754386</v>
      </c>
      <c r="L47" s="17" t="s">
        <v>9713</v>
      </c>
      <c r="M47">
        <v>2850</v>
      </c>
      <c r="T47" t="s">
        <v>9767</v>
      </c>
      <c r="U47">
        <v>1277</v>
      </c>
      <c r="V47" s="25">
        <f>U47/U50</f>
        <v>0.44807017543859651</v>
      </c>
    </row>
    <row r="48" spans="2:22" x14ac:dyDescent="0.25">
      <c r="D48" t="s">
        <v>9755</v>
      </c>
      <c r="E48">
        <v>1427</v>
      </c>
      <c r="F48" s="25">
        <f>E48/E50</f>
        <v>0.50070175438596487</v>
      </c>
      <c r="T48" t="s">
        <v>230</v>
      </c>
      <c r="U48">
        <v>569</v>
      </c>
      <c r="V48" s="25">
        <f>U48/U50</f>
        <v>0.19964912280701755</v>
      </c>
    </row>
    <row r="49" spans="4:22" x14ac:dyDescent="0.25">
      <c r="D49" t="s">
        <v>9756</v>
      </c>
      <c r="E49">
        <v>779</v>
      </c>
      <c r="F49" s="25">
        <f>E49/E50</f>
        <v>0.27333333333333332</v>
      </c>
      <c r="T49" t="s">
        <v>263</v>
      </c>
      <c r="U49">
        <v>224</v>
      </c>
      <c r="V49" s="25">
        <f>U49/U50</f>
        <v>7.8596491228070178E-2</v>
      </c>
    </row>
    <row r="50" spans="4:22" x14ac:dyDescent="0.25">
      <c r="E50">
        <v>2850</v>
      </c>
      <c r="U50">
        <f>SUM(U43:U49)</f>
        <v>2850</v>
      </c>
    </row>
    <row r="51" spans="4:22" x14ac:dyDescent="0.25"/>
    <row r="52" spans="4:22" x14ac:dyDescent="0.25"/>
    <row r="53" spans="4:22" x14ac:dyDescent="0.25"/>
    <row r="54" spans="4:22" x14ac:dyDescent="0.25"/>
    <row r="55" spans="4:22" x14ac:dyDescent="0.25"/>
    <row r="56" spans="4:22" x14ac:dyDescent="0.25"/>
    <row r="57" spans="4:22" x14ac:dyDescent="0.25"/>
    <row r="58" spans="4:22" x14ac:dyDescent="0.25"/>
    <row r="59" spans="4:22" x14ac:dyDescent="0.25">
      <c r="K59" s="39" t="s">
        <v>9768</v>
      </c>
      <c r="L59">
        <v>2</v>
      </c>
    </row>
    <row r="60" spans="4:22" x14ac:dyDescent="0.25">
      <c r="K60" s="39" t="s">
        <v>9769</v>
      </c>
      <c r="L60">
        <v>1</v>
      </c>
    </row>
    <row r="61" spans="4:22" x14ac:dyDescent="0.25">
      <c r="K61" s="39" t="s">
        <v>9770</v>
      </c>
      <c r="L61">
        <v>1</v>
      </c>
    </row>
    <row r="62" spans="4:22" x14ac:dyDescent="0.25">
      <c r="K62" s="39" t="s">
        <v>9771</v>
      </c>
      <c r="L62">
        <v>6</v>
      </c>
    </row>
    <row r="63" spans="4:22" x14ac:dyDescent="0.25">
      <c r="K63" s="39" t="s">
        <v>9772</v>
      </c>
      <c r="L63">
        <v>1</v>
      </c>
    </row>
    <row r="64" spans="4:22" x14ac:dyDescent="0.25">
      <c r="K64" s="39" t="s">
        <v>9773</v>
      </c>
      <c r="L64">
        <v>7</v>
      </c>
    </row>
    <row r="65" spans="11:12" x14ac:dyDescent="0.25">
      <c r="K65" s="39" t="s">
        <v>9774</v>
      </c>
      <c r="L65">
        <v>9</v>
      </c>
    </row>
    <row r="66" spans="11:12" x14ac:dyDescent="0.25">
      <c r="K66" s="39" t="s">
        <v>9775</v>
      </c>
      <c r="L66">
        <v>1</v>
      </c>
    </row>
    <row r="67" spans="11:12" x14ac:dyDescent="0.25">
      <c r="K67" s="39" t="s">
        <v>9776</v>
      </c>
      <c r="L67">
        <v>2</v>
      </c>
    </row>
    <row r="68" spans="11:12" x14ac:dyDescent="0.25">
      <c r="K68" s="39" t="s">
        <v>9777</v>
      </c>
      <c r="L68">
        <v>1</v>
      </c>
    </row>
    <row r="69" spans="11:12" x14ac:dyDescent="0.25">
      <c r="K69" s="39" t="s">
        <v>9778</v>
      </c>
      <c r="L69">
        <v>1</v>
      </c>
    </row>
    <row r="70" spans="11:12" x14ac:dyDescent="0.25">
      <c r="K70" s="39" t="s">
        <v>9779</v>
      </c>
      <c r="L70">
        <v>3</v>
      </c>
    </row>
    <row r="71" spans="11:12" x14ac:dyDescent="0.25">
      <c r="K71" s="39" t="s">
        <v>9780</v>
      </c>
      <c r="L71">
        <v>8</v>
      </c>
    </row>
    <row r="72" spans="11:12" x14ac:dyDescent="0.25">
      <c r="K72" s="39" t="s">
        <v>9781</v>
      </c>
      <c r="L72">
        <v>12</v>
      </c>
    </row>
    <row r="73" spans="11:12" x14ac:dyDescent="0.25">
      <c r="K73" s="39" t="s">
        <v>9782</v>
      </c>
      <c r="L73">
        <v>6</v>
      </c>
    </row>
    <row r="74" spans="11:12" x14ac:dyDescent="0.25">
      <c r="K74" s="39" t="s">
        <v>9783</v>
      </c>
      <c r="L74">
        <v>9</v>
      </c>
    </row>
    <row r="75" spans="11:12" x14ac:dyDescent="0.25">
      <c r="K75" s="39" t="s">
        <v>9784</v>
      </c>
      <c r="L75">
        <v>2</v>
      </c>
    </row>
    <row r="76" spans="11:12" x14ac:dyDescent="0.25"/>
    <row r="77" spans="11:12" x14ac:dyDescent="0.25"/>
    <row r="78" spans="11:12" x14ac:dyDescent="0.25"/>
    <row r="79" spans="11:12" x14ac:dyDescent="0.25"/>
    <row r="80" spans="11:12" x14ac:dyDescent="0.25"/>
  </sheetData>
  <mergeCells count="1">
    <mergeCell ref="B1:W1"/>
  </mergeCells>
  <hyperlinks>
    <hyperlink ref="A1" location="Menu!A1" display="Menu" xr:uid="{B616274A-DBD4-41AC-92D2-DC1DBB720993}"/>
  </hyperlinks>
  <pageMargins left="0.511811024" right="0.511811024" top="0.78740157499999996" bottom="0.78740157499999996" header="0.31496062000000002" footer="0.31496062000000002"/>
  <pageSetup paperSize="9" orientation="portrait" r:id="rId9"/>
  <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E74C-000D-45DA-8DDC-A7AC0B9247EE}">
  <dimension ref="A1:K30"/>
  <sheetViews>
    <sheetView showGridLines="0" workbookViewId="0"/>
  </sheetViews>
  <sheetFormatPr defaultColWidth="0" defaultRowHeight="15" zeroHeight="1" x14ac:dyDescent="0.25"/>
  <cols>
    <col min="1" max="1" width="9.140625" customWidth="1"/>
    <col min="2" max="2" width="9.140625" style="2" customWidth="1"/>
    <col min="3" max="3" width="40" style="2" customWidth="1"/>
    <col min="4" max="4" width="14.140625" style="2" customWidth="1"/>
    <col min="5" max="11" width="9.140625" customWidth="1"/>
    <col min="12" max="18" width="9.140625" hidden="1" customWidth="1"/>
    <col min="19" max="16384" width="9.140625" hidden="1"/>
  </cols>
  <sheetData>
    <row r="1" spans="1:10" x14ac:dyDescent="0.25">
      <c r="A1" s="130" t="s">
        <v>11753</v>
      </c>
      <c r="B1" s="137" t="s">
        <v>11722</v>
      </c>
      <c r="C1" s="142"/>
      <c r="D1" s="142"/>
      <c r="E1" s="142"/>
      <c r="F1" s="142"/>
      <c r="G1" s="142"/>
      <c r="H1" s="142"/>
      <c r="I1" s="142"/>
      <c r="J1" s="138"/>
    </row>
    <row r="2" spans="1:10" x14ac:dyDescent="0.25"/>
    <row r="3" spans="1:10" x14ac:dyDescent="0.25">
      <c r="B3" s="7" t="s">
        <v>11702</v>
      </c>
      <c r="C3" s="7" t="s">
        <v>11703</v>
      </c>
      <c r="D3" s="7" t="s">
        <v>158</v>
      </c>
    </row>
    <row r="4" spans="1:10" x14ac:dyDescent="0.25">
      <c r="B4" s="121" t="s">
        <v>11704</v>
      </c>
      <c r="C4" s="121" t="s">
        <v>11705</v>
      </c>
      <c r="D4" s="122">
        <v>1</v>
      </c>
    </row>
    <row r="5" spans="1:10" x14ac:dyDescent="0.25">
      <c r="B5" s="121" t="s">
        <v>11706</v>
      </c>
      <c r="C5" s="121" t="s">
        <v>11707</v>
      </c>
      <c r="D5" s="122">
        <v>2</v>
      </c>
    </row>
    <row r="6" spans="1:10" x14ac:dyDescent="0.25">
      <c r="B6" s="121" t="s">
        <v>11706</v>
      </c>
      <c r="C6" s="121" t="s">
        <v>11708</v>
      </c>
      <c r="D6" s="122">
        <v>1</v>
      </c>
    </row>
    <row r="7" spans="1:10" x14ac:dyDescent="0.25">
      <c r="B7" s="121" t="s">
        <v>11706</v>
      </c>
      <c r="C7" s="121" t="s">
        <v>25</v>
      </c>
      <c r="D7" s="122">
        <v>1</v>
      </c>
    </row>
    <row r="8" spans="1:10" x14ac:dyDescent="0.25">
      <c r="B8" s="121" t="s">
        <v>11706</v>
      </c>
      <c r="C8" s="121" t="s">
        <v>11709</v>
      </c>
      <c r="D8" s="122">
        <v>3</v>
      </c>
    </row>
    <row r="9" spans="1:10" x14ac:dyDescent="0.25">
      <c r="B9" s="121" t="s">
        <v>11706</v>
      </c>
      <c r="C9" s="121" t="s">
        <v>11710</v>
      </c>
      <c r="D9" s="122">
        <v>1</v>
      </c>
    </row>
    <row r="10" spans="1:10" x14ac:dyDescent="0.25">
      <c r="B10" s="121" t="s">
        <v>11711</v>
      </c>
      <c r="C10" s="121" t="s">
        <v>11709</v>
      </c>
      <c r="D10" s="122">
        <v>13</v>
      </c>
    </row>
    <row r="11" spans="1:10" x14ac:dyDescent="0.25">
      <c r="B11" s="121" t="s">
        <v>11711</v>
      </c>
      <c r="C11" s="121" t="s">
        <v>11712</v>
      </c>
      <c r="D11" s="122">
        <v>1</v>
      </c>
    </row>
    <row r="12" spans="1:10" x14ac:dyDescent="0.25">
      <c r="B12" s="121" t="s">
        <v>11711</v>
      </c>
      <c r="C12" s="121" t="s">
        <v>11707</v>
      </c>
      <c r="D12" s="122">
        <v>3</v>
      </c>
    </row>
    <row r="13" spans="1:10" x14ac:dyDescent="0.25">
      <c r="B13" s="121" t="s">
        <v>11713</v>
      </c>
      <c r="C13" s="121" t="s">
        <v>11707</v>
      </c>
      <c r="D13" s="122">
        <v>3</v>
      </c>
    </row>
    <row r="14" spans="1:10" x14ac:dyDescent="0.25">
      <c r="B14" s="121" t="s">
        <v>11713</v>
      </c>
      <c r="C14" s="121" t="s">
        <v>11708</v>
      </c>
      <c r="D14" s="122">
        <v>6</v>
      </c>
    </row>
    <row r="15" spans="1:10" x14ac:dyDescent="0.25">
      <c r="B15" s="121" t="s">
        <v>11713</v>
      </c>
      <c r="C15" s="121" t="s">
        <v>11714</v>
      </c>
      <c r="D15" s="122">
        <v>45</v>
      </c>
    </row>
    <row r="16" spans="1:10" x14ac:dyDescent="0.25">
      <c r="B16" s="121" t="s">
        <v>11713</v>
      </c>
      <c r="C16" s="121" t="s">
        <v>11715</v>
      </c>
      <c r="D16" s="122">
        <v>54</v>
      </c>
    </row>
    <row r="17" spans="2:4" x14ac:dyDescent="0.25">
      <c r="B17" s="121" t="s">
        <v>11713</v>
      </c>
      <c r="C17" s="121" t="s">
        <v>11716</v>
      </c>
      <c r="D17" s="122">
        <v>3</v>
      </c>
    </row>
    <row r="18" spans="2:4" x14ac:dyDescent="0.25">
      <c r="B18" s="121" t="s">
        <v>11713</v>
      </c>
      <c r="C18" s="121" t="s">
        <v>11717</v>
      </c>
      <c r="D18" s="122"/>
    </row>
    <row r="19" spans="2:4" x14ac:dyDescent="0.25">
      <c r="B19" s="121" t="s">
        <v>11718</v>
      </c>
      <c r="C19" s="121" t="s">
        <v>11707</v>
      </c>
      <c r="D19" s="122">
        <v>2</v>
      </c>
    </row>
    <row r="20" spans="2:4" x14ac:dyDescent="0.25">
      <c r="B20" s="121" t="s">
        <v>11718</v>
      </c>
      <c r="C20" s="121" t="s">
        <v>11708</v>
      </c>
      <c r="D20" s="122">
        <v>2</v>
      </c>
    </row>
    <row r="21" spans="2:4" x14ac:dyDescent="0.25">
      <c r="B21" s="121" t="s">
        <v>11718</v>
      </c>
      <c r="C21" s="121" t="s">
        <v>11714</v>
      </c>
      <c r="D21" s="122">
        <v>9</v>
      </c>
    </row>
    <row r="22" spans="2:4" x14ac:dyDescent="0.25">
      <c r="B22" s="121" t="s">
        <v>11718</v>
      </c>
      <c r="C22" s="121" t="s">
        <v>11715</v>
      </c>
      <c r="D22" s="122">
        <v>2</v>
      </c>
    </row>
    <row r="23" spans="2:4" x14ac:dyDescent="0.25">
      <c r="B23" s="121" t="s">
        <v>11718</v>
      </c>
      <c r="C23" s="121" t="s">
        <v>11719</v>
      </c>
      <c r="D23" s="122">
        <v>1</v>
      </c>
    </row>
    <row r="24" spans="2:4" x14ac:dyDescent="0.25">
      <c r="B24" s="121" t="s">
        <v>11718</v>
      </c>
      <c r="C24" s="121" t="s">
        <v>11716</v>
      </c>
      <c r="D24" s="122">
        <v>4</v>
      </c>
    </row>
    <row r="25" spans="2:4" x14ac:dyDescent="0.25">
      <c r="B25" s="121" t="s">
        <v>11720</v>
      </c>
      <c r="C25" s="121" t="s">
        <v>11707</v>
      </c>
      <c r="D25" s="122">
        <v>1</v>
      </c>
    </row>
    <row r="26" spans="2:4" x14ac:dyDescent="0.25">
      <c r="B26" s="121" t="s">
        <v>11720</v>
      </c>
      <c r="C26" s="121" t="s">
        <v>11708</v>
      </c>
      <c r="D26" s="122">
        <v>3</v>
      </c>
    </row>
    <row r="27" spans="2:4" x14ac:dyDescent="0.25">
      <c r="B27" s="121" t="s">
        <v>11720</v>
      </c>
      <c r="C27" s="121" t="s">
        <v>11721</v>
      </c>
      <c r="D27" s="122">
        <v>12</v>
      </c>
    </row>
    <row r="28" spans="2:4" x14ac:dyDescent="0.25">
      <c r="B28" s="141" t="s">
        <v>157</v>
      </c>
      <c r="C28" s="141"/>
      <c r="D28" s="123">
        <f>SUM(D4:D27)</f>
        <v>173</v>
      </c>
    </row>
    <row r="29" spans="2:4" x14ac:dyDescent="0.25"/>
    <row r="30" spans="2:4" x14ac:dyDescent="0.25"/>
  </sheetData>
  <mergeCells count="2">
    <mergeCell ref="B28:C28"/>
    <mergeCell ref="B1:J1"/>
  </mergeCells>
  <hyperlinks>
    <hyperlink ref="A1" location="Menu!A1" display="Menu" xr:uid="{7F014C7E-13D0-478F-88BB-857B47A1F7B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Menu</vt:lpstr>
      <vt:lpstr>Quadro resumo</vt:lpstr>
      <vt:lpstr>TAs</vt:lpstr>
      <vt:lpstr>Terceirizados - total</vt:lpstr>
      <vt:lpstr>Cargos e Vacâncias - TA</vt:lpstr>
      <vt:lpstr>Posse - TA</vt:lpstr>
      <vt:lpstr>Regime de Trabalho - TA</vt:lpstr>
      <vt:lpstr>Perfil - TA</vt:lpstr>
      <vt:lpstr>Cargos Comissionads - TA</vt:lpstr>
      <vt:lpstr>Capacitação - TA</vt:lpstr>
      <vt:lpstr>Saúde - TA</vt:lpstr>
      <vt:lpstr>Afastamentos - TA</vt:lpstr>
      <vt:lpstr>Terceirizados</vt:lpstr>
      <vt:lpstr>Histórico Terceirizados</vt:lpstr>
      <vt:lpstr>Perfil - Terceirizados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dos Reis Patriarca</dc:creator>
  <cp:lastModifiedBy>Adriana dos Reis Patriarca</cp:lastModifiedBy>
  <dcterms:created xsi:type="dcterms:W3CDTF">2023-06-20T16:57:42Z</dcterms:created>
  <dcterms:modified xsi:type="dcterms:W3CDTF">2023-06-30T17:39:26Z</dcterms:modified>
</cp:coreProperties>
</file>